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Cdata\users\hana.novotna\Dokumenty\PRACOVNÍ\STAVBY\0113 Oprava BD Úvoz 16, Brno\NA E_ZAK 2\"/>
    </mc:Choice>
  </mc:AlternateContent>
  <bookViews>
    <workbookView xWindow="28680" yWindow="-120" windowWidth="29040" windowHeight="15840" activeTab="1"/>
  </bookViews>
  <sheets>
    <sheet name="Pokyny pro vyplnění" sheetId="11" r:id="rId1"/>
    <sheet name="Stavba" sheetId="1" r:id="rId2"/>
    <sheet name="VzorPolozky" sheetId="10" state="hidden" r:id="rId3"/>
    <sheet name="00 VRN Naklady" sheetId="12" r:id="rId4"/>
    <sheet name="01 Byt 01 Pol" sheetId="13" r:id="rId5"/>
    <sheet name="01 Byt 02 Pol" sheetId="14" r:id="rId6"/>
    <sheet name="01 Byt 03 Pol" sheetId="15" r:id="rId7"/>
    <sheet name="01 Byt 04 Pol" sheetId="16" r:id="rId8"/>
    <sheet name="01 Byt 06 Pol" sheetId="17" r:id="rId9"/>
    <sheet name="01 Byt 07 Pol" sheetId="18" r:id="rId10"/>
    <sheet name="01 Byt 08 Pol" sheetId="19" r:id="rId11"/>
    <sheet name="01 Byt 09 Pol" sheetId="20" r:id="rId12"/>
    <sheet name="01 Byt 10 Pol" sheetId="21" r:id="rId13"/>
    <sheet name="01 Byt 11 Pol" sheetId="22" r:id="rId14"/>
    <sheet name="01 Byt 12 Pol" sheetId="23" r:id="rId15"/>
    <sheet name="01 Byt 13 Pol" sheetId="24" r:id="rId16"/>
    <sheet name="02 Společné prostory Pol" sheetId="25" r:id="rId17"/>
    <sheet name="03 ZTI  Pol" sheetId="26" r:id="rId18"/>
    <sheet name="04 Vytápění  Pol" sheetId="27" r:id="rId19"/>
    <sheet name="05 Plynoinstalace Pol" sheetId="28" r:id="rId20"/>
    <sheet name="06 Silnoproud Pol" sheetId="29" r:id="rId21"/>
    <sheet name="07 Slaboproud Pol" sheetId="30" r:id="rId22"/>
  </sheets>
  <externalReferences>
    <externalReference r:id="rId23"/>
  </externalReferences>
  <definedNames>
    <definedName name="CelkemDPHVypocet" localSheetId="1">Stavba!$H$69</definedName>
    <definedName name="CenaCelkem">Stavba!$G$29</definedName>
    <definedName name="CenaCelkemBezDPH">Stavba!$G$28</definedName>
    <definedName name="CenaCelkemVypocet" localSheetId="1">Stavba!$I$69</definedName>
    <definedName name="cisloobjektu">Stavba!$D$3</definedName>
    <definedName name="CisloRozpoctu">'[1]Krycí list'!$C$2</definedName>
    <definedName name="CisloStavby" localSheetId="1">Stavba!$D$2</definedName>
    <definedName name="cislostavby">'[1]Krycí list'!$A$7</definedName>
    <definedName name="CisloStavebnihoRozpoctu">Stavba!$D$4</definedName>
    <definedName name="dadresa">Stavba!$D$12:$G$12</definedName>
    <definedName name="DIČ" localSheetId="1">Stavba!$I$12</definedName>
    <definedName name="dmisto">Stavba!$E$13:$G$13</definedName>
    <definedName name="DPHSni">Stavba!$G$24</definedName>
    <definedName name="DPHZakl">Stavba!$G$26</definedName>
    <definedName name="dpsc" localSheetId="1">Stavba!$D$13</definedName>
    <definedName name="IČO" localSheetId="1">Stavba!$I$11</definedName>
    <definedName name="Mena">Stavba!$J$29</definedName>
    <definedName name="MistoStavby">Stavba!$D$4</definedName>
    <definedName name="nazevobjektu">Stavba!$E$3</definedName>
    <definedName name="NazevRozpoctu">'[1]Krycí list'!$D$2</definedName>
    <definedName name="NazevStavby" localSheetId="1">Stavba!$E$2</definedName>
    <definedName name="nazevstavby">'[1]Krycí list'!$C$7</definedName>
    <definedName name="NazevStavebnihoRozpoctu">Stavba!$E$4</definedName>
    <definedName name="_xlnm.Print_Titles" localSheetId="3">'00 VRN Naklady'!$1:$7</definedName>
    <definedName name="_xlnm.Print_Titles" localSheetId="4">'01 Byt 01 Pol'!$1:$7</definedName>
    <definedName name="_xlnm.Print_Titles" localSheetId="5">'01 Byt 02 Pol'!$1:$7</definedName>
    <definedName name="_xlnm.Print_Titles" localSheetId="6">'01 Byt 03 Pol'!$1:$7</definedName>
    <definedName name="_xlnm.Print_Titles" localSheetId="7">'01 Byt 04 Pol'!$1:$7</definedName>
    <definedName name="_xlnm.Print_Titles" localSheetId="8">'01 Byt 06 Pol'!$1:$7</definedName>
    <definedName name="_xlnm.Print_Titles" localSheetId="9">'01 Byt 07 Pol'!$1:$7</definedName>
    <definedName name="_xlnm.Print_Titles" localSheetId="10">'01 Byt 08 Pol'!$1:$7</definedName>
    <definedName name="_xlnm.Print_Titles" localSheetId="11">'01 Byt 09 Pol'!$1:$7</definedName>
    <definedName name="_xlnm.Print_Titles" localSheetId="12">'01 Byt 10 Pol'!$1:$7</definedName>
    <definedName name="_xlnm.Print_Titles" localSheetId="13">'01 Byt 11 Pol'!$1:$7</definedName>
    <definedName name="_xlnm.Print_Titles" localSheetId="14">'01 Byt 12 Pol'!$1:$7</definedName>
    <definedName name="_xlnm.Print_Titles" localSheetId="15">'01 Byt 13 Pol'!$1:$7</definedName>
    <definedName name="_xlnm.Print_Titles" localSheetId="16">'02 Společné prostory Pol'!$1:$7</definedName>
    <definedName name="_xlnm.Print_Titles" localSheetId="17">'03 ZTI  Pol'!$1:$7</definedName>
    <definedName name="_xlnm.Print_Titles" localSheetId="18">'04 Vytápění  Pol'!$1:$7</definedName>
    <definedName name="_xlnm.Print_Titles" localSheetId="19">'05 Plynoinstalace Pol'!$1:$7</definedName>
    <definedName name="_xlnm.Print_Titles" localSheetId="20">'06 Silnoproud Pol'!$1:$7</definedName>
    <definedName name="_xlnm.Print_Titles" localSheetId="21">'07 Slaboproud Pol'!$1:$7</definedName>
    <definedName name="oadresa">Stavba!$D$6</definedName>
    <definedName name="Objednatel" localSheetId="1">Stavba!$D$5</definedName>
    <definedName name="Objekt" localSheetId="1">Stavba!$B$38</definedName>
    <definedName name="_xlnm.Print_Area" localSheetId="3">'00 VRN Naklady'!$A$1:$Y$36</definedName>
    <definedName name="_xlnm.Print_Area" localSheetId="4">'01 Byt 01 Pol'!$A$1:$Y$602</definedName>
    <definedName name="_xlnm.Print_Area" localSheetId="5">'01 Byt 02 Pol'!$A$1:$Y$604</definedName>
    <definedName name="_xlnm.Print_Area" localSheetId="6">'01 Byt 03 Pol'!$A$1:$Y$601</definedName>
    <definedName name="_xlnm.Print_Area" localSheetId="7">'01 Byt 04 Pol'!$A$1:$Y$848</definedName>
    <definedName name="_xlnm.Print_Area" localSheetId="8">'01 Byt 06 Pol'!$A$1:$Y$441</definedName>
    <definedName name="_xlnm.Print_Area" localSheetId="9">'01 Byt 07 Pol'!$A$1:$Y$580</definedName>
    <definedName name="_xlnm.Print_Area" localSheetId="10">'01 Byt 08 Pol'!$A$1:$Y$439</definedName>
    <definedName name="_xlnm.Print_Area" localSheetId="11">'01 Byt 09 Pol'!$A$1:$Y$508</definedName>
    <definedName name="_xlnm.Print_Area" localSheetId="12">'01 Byt 10 Pol'!$A$1:$Y$669</definedName>
    <definedName name="_xlnm.Print_Area" localSheetId="13">'01 Byt 11 Pol'!$A$1:$Y$444</definedName>
    <definedName name="_xlnm.Print_Area" localSheetId="14">'01 Byt 12 Pol'!$A$1:$Y$472</definedName>
    <definedName name="_xlnm.Print_Area" localSheetId="15">'01 Byt 13 Pol'!$A$1:$Y$669</definedName>
    <definedName name="_xlnm.Print_Area" localSheetId="16">'02 Společné prostory Pol'!$A$1:$Y$873</definedName>
    <definedName name="_xlnm.Print_Area" localSheetId="17">'03 ZTI  Pol'!$A$1:$Y$184</definedName>
    <definedName name="_xlnm.Print_Area" localSheetId="18">'04 Vytápění  Pol'!$A$1:$Y$95</definedName>
    <definedName name="_xlnm.Print_Area" localSheetId="19">'05 Plynoinstalace Pol'!$A$1:$Y$114</definedName>
    <definedName name="_xlnm.Print_Area" localSheetId="20">'06 Silnoproud Pol'!$A$1:$Y$111</definedName>
    <definedName name="_xlnm.Print_Area" localSheetId="21">'07 Slaboproud Pol'!$A$1:$Y$81</definedName>
    <definedName name="_xlnm.Print_Area" localSheetId="1">Stavba!$A$1:$J$230</definedName>
    <definedName name="odic" localSheetId="1">Stavba!$I$6</definedName>
    <definedName name="oico" localSheetId="1">Stavba!$I$5</definedName>
    <definedName name="omisto" localSheetId="1">Stavba!$E$7</definedName>
    <definedName name="onazev" localSheetId="1">Stavba!$D$6</definedName>
    <definedName name="opsc" localSheetId="1">Stavba!$D$7</definedName>
    <definedName name="padresa">Stavba!$D$9</definedName>
    <definedName name="pdic">Stavba!$I$9</definedName>
    <definedName name="pico">Stavba!$I$8</definedName>
    <definedName name="pmisto">Stavba!$E$10</definedName>
    <definedName name="PocetMJ">#REF!</definedName>
    <definedName name="PoptavkaID">Stavba!$A$1</definedName>
    <definedName name="pPSC">Stavba!$D$10</definedName>
    <definedName name="Projektant">Stavba!$D$8</definedName>
    <definedName name="SazbaDPH1" localSheetId="1">Stavba!$E$23</definedName>
    <definedName name="SazbaDPH1">'[1]Krycí list'!$C$30</definedName>
    <definedName name="SazbaDPH2" localSheetId="1">Stavba!$E$25</definedName>
    <definedName name="SazbaDPH2">'[1]Krycí list'!$C$32</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Vypracoval">Stavba!$D$14</definedName>
    <definedName name="Z_B7E7C763_C459_487D_8ABA_5CFDDFBD5A84_.wvu.Cols" localSheetId="1" hidden="1">Stavba!$A:$A</definedName>
    <definedName name="Z_B7E7C763_C459_487D_8ABA_5CFDDFBD5A84_.wvu.PrintArea" localSheetId="1" hidden="1">Stavba!$B$1:$J$36</definedName>
    <definedName name="ZakladDPHSni">Stavba!$G$23</definedName>
    <definedName name="ZakladDPHSniVypocet" localSheetId="1">Stavba!$F$69</definedName>
    <definedName name="ZakladDPHZakl">Stavba!$G$25</definedName>
    <definedName name="ZakladDPHZaklVypocet" localSheetId="1">Stavba!$G$69</definedName>
    <definedName name="ZaObjednatele">Stavba!$G$34</definedName>
    <definedName name="Zaokrouhleni">Stavba!$G$27</definedName>
    <definedName name="ZaZhotovitele">Stavba!$D$34</definedName>
    <definedName name="Zhotovitel">Stavba!$D$11:$G$11</definedName>
  </definedNames>
  <calcPr calcId="162913"/>
  <customWorkbookViews>
    <customWorkbookView name="Radim" guid="{B7E7C763-C459-487D-8ABA-5CFDDFBD5A84}" maximized="1" xWindow="-8" yWindow="-8" windowWidth="1296" windowHeight="1040" activeSheetId="1"/>
  </customWorkbookViews>
</workbook>
</file>

<file path=xl/calcChain.xml><?xml version="1.0" encoding="utf-8"?>
<calcChain xmlns="http://schemas.openxmlformats.org/spreadsheetml/2006/main">
  <c r="I229" i="1" l="1"/>
  <c r="I228" i="1"/>
  <c r="I227" i="1"/>
  <c r="I226" i="1"/>
  <c r="I225" i="1"/>
  <c r="I224" i="1"/>
  <c r="I223" i="1"/>
  <c r="I222" i="1"/>
  <c r="I221" i="1"/>
  <c r="I220" i="1"/>
  <c r="I219" i="1"/>
  <c r="I218" i="1"/>
  <c r="I217" i="1"/>
  <c r="I216" i="1"/>
  <c r="I215" i="1"/>
  <c r="I214" i="1"/>
  <c r="I213" i="1"/>
  <c r="I212" i="1"/>
  <c r="I211" i="1"/>
  <c r="I210" i="1"/>
  <c r="I209" i="1"/>
  <c r="I208" i="1"/>
  <c r="I207" i="1"/>
  <c r="I206" i="1"/>
  <c r="I205" i="1"/>
  <c r="I204" i="1"/>
  <c r="I203" i="1"/>
  <c r="I202" i="1"/>
  <c r="I201" i="1"/>
  <c r="I200" i="1"/>
  <c r="I199" i="1"/>
  <c r="I198" i="1"/>
  <c r="I197" i="1"/>
  <c r="I196" i="1"/>
  <c r="I195" i="1"/>
  <c r="I194" i="1"/>
  <c r="I193" i="1"/>
  <c r="I192" i="1"/>
  <c r="I191" i="1"/>
  <c r="I190" i="1"/>
  <c r="I189" i="1"/>
  <c r="I188" i="1"/>
  <c r="I187" i="1"/>
  <c r="I186" i="1"/>
  <c r="I185" i="1"/>
  <c r="I184" i="1"/>
  <c r="I183" i="1"/>
  <c r="I182" i="1"/>
  <c r="I181" i="1"/>
  <c r="I180" i="1"/>
  <c r="I179" i="1"/>
  <c r="I178" i="1"/>
  <c r="I177" i="1"/>
  <c r="I176" i="1"/>
  <c r="I175" i="1"/>
  <c r="G68" i="1"/>
  <c r="F68" i="1"/>
  <c r="G67" i="1"/>
  <c r="F67" i="1"/>
  <c r="G66" i="1"/>
  <c r="F66" i="1"/>
  <c r="G65" i="1"/>
  <c r="F65" i="1"/>
  <c r="G63" i="1"/>
  <c r="F63" i="1"/>
  <c r="G62" i="1"/>
  <c r="F62" i="1"/>
  <c r="G61" i="1"/>
  <c r="F61" i="1"/>
  <c r="G60" i="1"/>
  <c r="F60" i="1"/>
  <c r="G59" i="1"/>
  <c r="F59" i="1"/>
  <c r="G58" i="1"/>
  <c r="F58" i="1"/>
  <c r="G57" i="1"/>
  <c r="F57" i="1"/>
  <c r="G56" i="1"/>
  <c r="F56" i="1"/>
  <c r="G55" i="1"/>
  <c r="F55" i="1"/>
  <c r="G54" i="1"/>
  <c r="F54" i="1"/>
  <c r="G53" i="1"/>
  <c r="F53" i="1"/>
  <c r="G52" i="1"/>
  <c r="F52" i="1"/>
  <c r="G51" i="1"/>
  <c r="F51" i="1"/>
  <c r="G50" i="1"/>
  <c r="F50" i="1"/>
  <c r="G49" i="1"/>
  <c r="F49" i="1"/>
  <c r="G48" i="1"/>
  <c r="F48" i="1"/>
  <c r="G47" i="1"/>
  <c r="F47" i="1"/>
  <c r="G46" i="1"/>
  <c r="F46" i="1"/>
  <c r="G45" i="1"/>
  <c r="F45" i="1"/>
  <c r="G44" i="1"/>
  <c r="F44" i="1"/>
  <c r="G43" i="1"/>
  <c r="F43" i="1"/>
  <c r="G41" i="1"/>
  <c r="F41" i="1"/>
  <c r="G40" i="1"/>
  <c r="F40" i="1"/>
  <c r="G39" i="1"/>
  <c r="F39" i="1"/>
  <c r="G80" i="30"/>
  <c r="G9" i="30"/>
  <c r="G8" i="30" s="1"/>
  <c r="I9" i="30"/>
  <c r="I8" i="30" s="1"/>
  <c r="K9" i="30"/>
  <c r="K8" i="30" s="1"/>
  <c r="M9" i="30"/>
  <c r="O9" i="30"/>
  <c r="O8" i="30" s="1"/>
  <c r="Q9" i="30"/>
  <c r="Q8" i="30" s="1"/>
  <c r="V9" i="30"/>
  <c r="V8" i="30" s="1"/>
  <c r="G10" i="30"/>
  <c r="I10" i="30"/>
  <c r="K10" i="30"/>
  <c r="M10" i="30"/>
  <c r="O10" i="30"/>
  <c r="Q10" i="30"/>
  <c r="V10" i="30"/>
  <c r="G11" i="30"/>
  <c r="AE80" i="30" s="1"/>
  <c r="I11" i="30"/>
  <c r="K11" i="30"/>
  <c r="M11" i="30"/>
  <c r="O11" i="30"/>
  <c r="Q11" i="30"/>
  <c r="V11" i="30"/>
  <c r="G12" i="30"/>
  <c r="I12" i="30"/>
  <c r="K12" i="30"/>
  <c r="M12" i="30"/>
  <c r="O12" i="30"/>
  <c r="Q12" i="30"/>
  <c r="V12" i="30"/>
  <c r="G13" i="30"/>
  <c r="I13" i="30"/>
  <c r="K13" i="30"/>
  <c r="M13" i="30"/>
  <c r="O13" i="30"/>
  <c r="Q13" i="30"/>
  <c r="V13" i="30"/>
  <c r="G14" i="30"/>
  <c r="I14" i="30"/>
  <c r="K14" i="30"/>
  <c r="M14" i="30"/>
  <c r="O14" i="30"/>
  <c r="Q14" i="30"/>
  <c r="V14" i="30"/>
  <c r="G15" i="30"/>
  <c r="I15" i="30"/>
  <c r="K15" i="30"/>
  <c r="M15" i="30"/>
  <c r="O15" i="30"/>
  <c r="Q15" i="30"/>
  <c r="V15" i="30"/>
  <c r="G16" i="30"/>
  <c r="I16" i="30"/>
  <c r="K16" i="30"/>
  <c r="M16" i="30"/>
  <c r="O16" i="30"/>
  <c r="Q16" i="30"/>
  <c r="V16" i="30"/>
  <c r="G17" i="30"/>
  <c r="M17" i="30" s="1"/>
  <c r="I17" i="30"/>
  <c r="K17" i="30"/>
  <c r="O17" i="30"/>
  <c r="Q17" i="30"/>
  <c r="V17" i="30"/>
  <c r="G18" i="30"/>
  <c r="I18" i="30"/>
  <c r="K18" i="30"/>
  <c r="M18" i="30"/>
  <c r="O18" i="30"/>
  <c r="Q18" i="30"/>
  <c r="V18" i="30"/>
  <c r="G19" i="30"/>
  <c r="I19" i="30"/>
  <c r="K19" i="30"/>
  <c r="M19" i="30"/>
  <c r="O19" i="30"/>
  <c r="Q19" i="30"/>
  <c r="V19" i="30"/>
  <c r="G20" i="30"/>
  <c r="I20" i="30"/>
  <c r="K20" i="30"/>
  <c r="M20" i="30"/>
  <c r="O20" i="30"/>
  <c r="Q20" i="30"/>
  <c r="V20" i="30"/>
  <c r="G21" i="30"/>
  <c r="I21" i="30"/>
  <c r="K21" i="30"/>
  <c r="M21" i="30"/>
  <c r="O21" i="30"/>
  <c r="Q21" i="30"/>
  <c r="V21" i="30"/>
  <c r="G22" i="30"/>
  <c r="I22" i="30"/>
  <c r="K22" i="30"/>
  <c r="M22" i="30"/>
  <c r="O22" i="30"/>
  <c r="Q22" i="30"/>
  <c r="V22" i="30"/>
  <c r="G23" i="30"/>
  <c r="I23" i="30"/>
  <c r="K23" i="30"/>
  <c r="M23" i="30"/>
  <c r="O23" i="30"/>
  <c r="Q23" i="30"/>
  <c r="V23" i="30"/>
  <c r="G24" i="30"/>
  <c r="I24" i="30"/>
  <c r="K24" i="30"/>
  <c r="M24" i="30"/>
  <c r="O24" i="30"/>
  <c r="Q24" i="30"/>
  <c r="V24" i="30"/>
  <c r="G25" i="30"/>
  <c r="I25" i="30"/>
  <c r="K25" i="30"/>
  <c r="M25" i="30"/>
  <c r="O25" i="30"/>
  <c r="Q25" i="30"/>
  <c r="V25" i="30"/>
  <c r="G26" i="30"/>
  <c r="M26" i="30" s="1"/>
  <c r="I26" i="30"/>
  <c r="K26" i="30"/>
  <c r="O26" i="30"/>
  <c r="Q26" i="30"/>
  <c r="V26" i="30"/>
  <c r="G27" i="30"/>
  <c r="I27" i="30"/>
  <c r="K27" i="30"/>
  <c r="M27" i="30"/>
  <c r="O27" i="30"/>
  <c r="Q27" i="30"/>
  <c r="V27" i="30"/>
  <c r="G28" i="30"/>
  <c r="I28" i="30"/>
  <c r="K28" i="30"/>
  <c r="M28" i="30"/>
  <c r="O28" i="30"/>
  <c r="Q28" i="30"/>
  <c r="V28" i="30"/>
  <c r="G29" i="30"/>
  <c r="I29" i="30"/>
  <c r="K29" i="30"/>
  <c r="M29" i="30"/>
  <c r="O29" i="30"/>
  <c r="Q29" i="30"/>
  <c r="V29" i="30"/>
  <c r="G30" i="30"/>
  <c r="I30" i="30"/>
  <c r="K30" i="30"/>
  <c r="M30" i="30"/>
  <c r="O30" i="30"/>
  <c r="Q30" i="30"/>
  <c r="V30" i="30"/>
  <c r="G31" i="30"/>
  <c r="I31" i="30"/>
  <c r="K31" i="30"/>
  <c r="M31" i="30"/>
  <c r="O31" i="30"/>
  <c r="Q31" i="30"/>
  <c r="V31" i="30"/>
  <c r="G32" i="30"/>
  <c r="I32" i="30"/>
  <c r="K32" i="30"/>
  <c r="M32" i="30"/>
  <c r="O32" i="30"/>
  <c r="Q32" i="30"/>
  <c r="V32" i="30"/>
  <c r="G33" i="30"/>
  <c r="I33" i="30"/>
  <c r="K33" i="30"/>
  <c r="M33" i="30"/>
  <c r="O33" i="30"/>
  <c r="Q33" i="30"/>
  <c r="V33" i="30"/>
  <c r="G34" i="30"/>
  <c r="I34" i="30"/>
  <c r="K34" i="30"/>
  <c r="M34" i="30"/>
  <c r="O34" i="30"/>
  <c r="Q34" i="30"/>
  <c r="V34" i="30"/>
  <c r="G35" i="30"/>
  <c r="M35" i="30" s="1"/>
  <c r="I35" i="30"/>
  <c r="K35" i="30"/>
  <c r="O35" i="30"/>
  <c r="Q35" i="30"/>
  <c r="V35" i="30"/>
  <c r="G36" i="30"/>
  <c r="I36" i="30"/>
  <c r="K36" i="30"/>
  <c r="M36" i="30"/>
  <c r="O36" i="30"/>
  <c r="Q36" i="30"/>
  <c r="V36" i="30"/>
  <c r="G37" i="30"/>
  <c r="I37" i="30"/>
  <c r="K37" i="30"/>
  <c r="M37" i="30"/>
  <c r="O37" i="30"/>
  <c r="Q37" i="30"/>
  <c r="V37" i="30"/>
  <c r="G40" i="30"/>
  <c r="G39" i="30" s="1"/>
  <c r="I40" i="30"/>
  <c r="I39" i="30" s="1"/>
  <c r="K40" i="30"/>
  <c r="K39" i="30" s="1"/>
  <c r="M40" i="30"/>
  <c r="O40" i="30"/>
  <c r="O39" i="30" s="1"/>
  <c r="Q40" i="30"/>
  <c r="Q39" i="30" s="1"/>
  <c r="V40" i="30"/>
  <c r="V39" i="30" s="1"/>
  <c r="G41" i="30"/>
  <c r="M41" i="30" s="1"/>
  <c r="I41" i="30"/>
  <c r="K41" i="30"/>
  <c r="O41" i="30"/>
  <c r="Q41" i="30"/>
  <c r="V41" i="30"/>
  <c r="G42" i="30"/>
  <c r="I42" i="30"/>
  <c r="K42" i="30"/>
  <c r="M42" i="30"/>
  <c r="O42" i="30"/>
  <c r="Q42" i="30"/>
  <c r="V42" i="30"/>
  <c r="G43" i="30"/>
  <c r="I43" i="30"/>
  <c r="K43" i="30"/>
  <c r="M43" i="30"/>
  <c r="O43" i="30"/>
  <c r="Q43" i="30"/>
  <c r="V43" i="30"/>
  <c r="G44" i="30"/>
  <c r="I44" i="30"/>
  <c r="K44" i="30"/>
  <c r="M44" i="30"/>
  <c r="O44" i="30"/>
  <c r="Q44" i="30"/>
  <c r="V44" i="30"/>
  <c r="G45" i="30"/>
  <c r="M45" i="30" s="1"/>
  <c r="I45" i="30"/>
  <c r="K45" i="30"/>
  <c r="O45" i="30"/>
  <c r="Q45" i="30"/>
  <c r="V45" i="30"/>
  <c r="G46" i="30"/>
  <c r="I46" i="30"/>
  <c r="K46" i="30"/>
  <c r="M46" i="30"/>
  <c r="O46" i="30"/>
  <c r="Q46" i="30"/>
  <c r="V46" i="30"/>
  <c r="G47" i="30"/>
  <c r="I47" i="30"/>
  <c r="K47" i="30"/>
  <c r="M47" i="30"/>
  <c r="O47" i="30"/>
  <c r="Q47" i="30"/>
  <c r="V47" i="30"/>
  <c r="G48" i="30"/>
  <c r="I48" i="30"/>
  <c r="K48" i="30"/>
  <c r="M48" i="30"/>
  <c r="O48" i="30"/>
  <c r="Q48" i="30"/>
  <c r="V48" i="30"/>
  <c r="G49" i="30"/>
  <c r="I49" i="30"/>
  <c r="K49" i="30"/>
  <c r="M49" i="30"/>
  <c r="O49" i="30"/>
  <c r="Q49" i="30"/>
  <c r="V49" i="30"/>
  <c r="G50" i="30"/>
  <c r="M50" i="30" s="1"/>
  <c r="I50" i="30"/>
  <c r="K50" i="30"/>
  <c r="O50" i="30"/>
  <c r="Q50" i="30"/>
  <c r="V50" i="30"/>
  <c r="G51" i="30"/>
  <c r="I51" i="30"/>
  <c r="K51" i="30"/>
  <c r="M51" i="30"/>
  <c r="O51" i="30"/>
  <c r="Q51" i="30"/>
  <c r="V51" i="30"/>
  <c r="G52" i="30"/>
  <c r="I52" i="30"/>
  <c r="K52" i="30"/>
  <c r="M52" i="30"/>
  <c r="O52" i="30"/>
  <c r="Q52" i="30"/>
  <c r="V52" i="30"/>
  <c r="G53" i="30"/>
  <c r="I53" i="30"/>
  <c r="K53" i="30"/>
  <c r="M53" i="30"/>
  <c r="O53" i="30"/>
  <c r="Q53" i="30"/>
  <c r="V53" i="30"/>
  <c r="G54" i="30"/>
  <c r="I54" i="30"/>
  <c r="K54" i="30"/>
  <c r="M54" i="30"/>
  <c r="O54" i="30"/>
  <c r="Q54" i="30"/>
  <c r="V54" i="30"/>
  <c r="G55" i="30"/>
  <c r="I55" i="30"/>
  <c r="K55" i="30"/>
  <c r="M55" i="30"/>
  <c r="O55" i="30"/>
  <c r="Q55" i="30"/>
  <c r="V55" i="30"/>
  <c r="G56" i="30"/>
  <c r="I56" i="30"/>
  <c r="K56" i="30"/>
  <c r="M56" i="30"/>
  <c r="O56" i="30"/>
  <c r="Q56" i="30"/>
  <c r="V56" i="30"/>
  <c r="G57" i="30"/>
  <c r="I57" i="30"/>
  <c r="K57" i="30"/>
  <c r="M57" i="30"/>
  <c r="O57" i="30"/>
  <c r="Q57" i="30"/>
  <c r="V57" i="30"/>
  <c r="G58" i="30"/>
  <c r="I58" i="30"/>
  <c r="K58" i="30"/>
  <c r="M58" i="30"/>
  <c r="O58" i="30"/>
  <c r="Q58" i="30"/>
  <c r="V58" i="30"/>
  <c r="G59" i="30"/>
  <c r="M59" i="30" s="1"/>
  <c r="I59" i="30"/>
  <c r="K59" i="30"/>
  <c r="O59" i="30"/>
  <c r="Q59" i="30"/>
  <c r="V59" i="30"/>
  <c r="G60" i="30"/>
  <c r="I60" i="30"/>
  <c r="K60" i="30"/>
  <c r="M60" i="30"/>
  <c r="O60" i="30"/>
  <c r="Q60" i="30"/>
  <c r="V60" i="30"/>
  <c r="G61" i="30"/>
  <c r="I61" i="30"/>
  <c r="K61" i="30"/>
  <c r="M61" i="30"/>
  <c r="O61" i="30"/>
  <c r="Q61" i="30"/>
  <c r="V61" i="30"/>
  <c r="G62" i="30"/>
  <c r="I62" i="30"/>
  <c r="K62" i="30"/>
  <c r="M62" i="30"/>
  <c r="O62" i="30"/>
  <c r="Q62" i="30"/>
  <c r="V62" i="30"/>
  <c r="G63" i="30"/>
  <c r="I63" i="30"/>
  <c r="K63" i="30"/>
  <c r="M63" i="30"/>
  <c r="O63" i="30"/>
  <c r="Q63" i="30"/>
  <c r="V63" i="30"/>
  <c r="G64" i="30"/>
  <c r="I64" i="30"/>
  <c r="K64" i="30"/>
  <c r="M64" i="30"/>
  <c r="O64" i="30"/>
  <c r="Q64" i="30"/>
  <c r="V64" i="30"/>
  <c r="G65" i="30"/>
  <c r="I65" i="30"/>
  <c r="K65" i="30"/>
  <c r="M65" i="30"/>
  <c r="O65" i="30"/>
  <c r="Q65" i="30"/>
  <c r="V65" i="30"/>
  <c r="G66" i="30"/>
  <c r="I66" i="30"/>
  <c r="K66" i="30"/>
  <c r="M66" i="30"/>
  <c r="O66" i="30"/>
  <c r="Q66" i="30"/>
  <c r="V66" i="30"/>
  <c r="G67" i="30"/>
  <c r="I67" i="30"/>
  <c r="K67" i="30"/>
  <c r="M67" i="30"/>
  <c r="O67" i="30"/>
  <c r="Q67" i="30"/>
  <c r="V67" i="30"/>
  <c r="G68" i="30"/>
  <c r="M68" i="30" s="1"/>
  <c r="I68" i="30"/>
  <c r="K68" i="30"/>
  <c r="O68" i="30"/>
  <c r="Q68" i="30"/>
  <c r="V68" i="30"/>
  <c r="G71" i="30"/>
  <c r="I71" i="30"/>
  <c r="I70" i="30" s="1"/>
  <c r="K71" i="30"/>
  <c r="K70" i="30" s="1"/>
  <c r="M71" i="30"/>
  <c r="O71" i="30"/>
  <c r="O70" i="30" s="1"/>
  <c r="Q71" i="30"/>
  <c r="Q70" i="30" s="1"/>
  <c r="V71" i="30"/>
  <c r="V70" i="30" s="1"/>
  <c r="G72" i="30"/>
  <c r="G70" i="30" s="1"/>
  <c r="I72" i="30"/>
  <c r="K72" i="30"/>
  <c r="O72" i="30"/>
  <c r="Q72" i="30"/>
  <c r="V72" i="30"/>
  <c r="G73" i="30"/>
  <c r="I73" i="30"/>
  <c r="K73" i="30"/>
  <c r="M73" i="30"/>
  <c r="O73" i="30"/>
  <c r="Q73" i="30"/>
  <c r="V73" i="30"/>
  <c r="G74" i="30"/>
  <c r="M74" i="30" s="1"/>
  <c r="I74" i="30"/>
  <c r="K74" i="30"/>
  <c r="O74" i="30"/>
  <c r="Q74" i="30"/>
  <c r="V74" i="30"/>
  <c r="G75" i="30"/>
  <c r="I75" i="30"/>
  <c r="K75" i="30"/>
  <c r="M75" i="30"/>
  <c r="O75" i="30"/>
  <c r="Q75" i="30"/>
  <c r="V75" i="30"/>
  <c r="G76" i="30"/>
  <c r="I76" i="30"/>
  <c r="K76" i="30"/>
  <c r="M76" i="30"/>
  <c r="O76" i="30"/>
  <c r="Q76" i="30"/>
  <c r="V76" i="30"/>
  <c r="O77" i="30"/>
  <c r="Q77" i="30"/>
  <c r="V77" i="30"/>
  <c r="G78" i="30"/>
  <c r="G77" i="30" s="1"/>
  <c r="I78" i="30"/>
  <c r="I77" i="30" s="1"/>
  <c r="K78" i="30"/>
  <c r="K77" i="30" s="1"/>
  <c r="O78" i="30"/>
  <c r="Q78" i="30"/>
  <c r="V78" i="30"/>
  <c r="AF80" i="30"/>
  <c r="G110" i="29"/>
  <c r="G9" i="29"/>
  <c r="I9" i="29"/>
  <c r="I8" i="29" s="1"/>
  <c r="K9" i="29"/>
  <c r="K8" i="29" s="1"/>
  <c r="M9" i="29"/>
  <c r="O9" i="29"/>
  <c r="O8" i="29" s="1"/>
  <c r="Q9" i="29"/>
  <c r="Q8" i="29" s="1"/>
  <c r="V9" i="29"/>
  <c r="V8" i="29" s="1"/>
  <c r="G10" i="29"/>
  <c r="G8" i="29" s="1"/>
  <c r="I10" i="29"/>
  <c r="K10" i="29"/>
  <c r="M10" i="29"/>
  <c r="O10" i="29"/>
  <c r="Q10" i="29"/>
  <c r="V10" i="29"/>
  <c r="G11" i="29"/>
  <c r="AE110" i="29" s="1"/>
  <c r="I11" i="29"/>
  <c r="K11" i="29"/>
  <c r="M11" i="29"/>
  <c r="O11" i="29"/>
  <c r="Q11" i="29"/>
  <c r="V11" i="29"/>
  <c r="G12" i="29"/>
  <c r="I12" i="29"/>
  <c r="K12" i="29"/>
  <c r="M12" i="29"/>
  <c r="O12" i="29"/>
  <c r="Q12" i="29"/>
  <c r="V12" i="29"/>
  <c r="G13" i="29"/>
  <c r="I13" i="29"/>
  <c r="K13" i="29"/>
  <c r="M13" i="29"/>
  <c r="O13" i="29"/>
  <c r="Q13" i="29"/>
  <c r="V13" i="29"/>
  <c r="G14" i="29"/>
  <c r="I14" i="29"/>
  <c r="K14" i="29"/>
  <c r="M14" i="29"/>
  <c r="O14" i="29"/>
  <c r="Q14" i="29"/>
  <c r="V14" i="29"/>
  <c r="G15" i="29"/>
  <c r="I15" i="29"/>
  <c r="K15" i="29"/>
  <c r="M15" i="29"/>
  <c r="O15" i="29"/>
  <c r="Q15" i="29"/>
  <c r="V15" i="29"/>
  <c r="G16" i="29"/>
  <c r="I16" i="29"/>
  <c r="K16" i="29"/>
  <c r="M16" i="29"/>
  <c r="O16" i="29"/>
  <c r="Q16" i="29"/>
  <c r="V16" i="29"/>
  <c r="G17" i="29"/>
  <c r="M17" i="29" s="1"/>
  <c r="I17" i="29"/>
  <c r="K17" i="29"/>
  <c r="O17" i="29"/>
  <c r="Q17" i="29"/>
  <c r="V17" i="29"/>
  <c r="G18" i="29"/>
  <c r="I18" i="29"/>
  <c r="K18" i="29"/>
  <c r="M18" i="29"/>
  <c r="O18" i="29"/>
  <c r="Q18" i="29"/>
  <c r="V18" i="29"/>
  <c r="G19" i="29"/>
  <c r="I19" i="29"/>
  <c r="K19" i="29"/>
  <c r="M19" i="29"/>
  <c r="O19" i="29"/>
  <c r="Q19" i="29"/>
  <c r="V19" i="29"/>
  <c r="G20" i="29"/>
  <c r="I20" i="29"/>
  <c r="K20" i="29"/>
  <c r="M20" i="29"/>
  <c r="O20" i="29"/>
  <c r="Q20" i="29"/>
  <c r="V20" i="29"/>
  <c r="G21" i="29"/>
  <c r="I21" i="29"/>
  <c r="K21" i="29"/>
  <c r="M21" i="29"/>
  <c r="O21" i="29"/>
  <c r="Q21" i="29"/>
  <c r="V21" i="29"/>
  <c r="G22" i="29"/>
  <c r="I22" i="29"/>
  <c r="K22" i="29"/>
  <c r="M22" i="29"/>
  <c r="O22" i="29"/>
  <c r="Q22" i="29"/>
  <c r="V22" i="29"/>
  <c r="G23" i="29"/>
  <c r="I23" i="29"/>
  <c r="K23" i="29"/>
  <c r="M23" i="29"/>
  <c r="O23" i="29"/>
  <c r="Q23" i="29"/>
  <c r="V23" i="29"/>
  <c r="G24" i="29"/>
  <c r="I24" i="29"/>
  <c r="K24" i="29"/>
  <c r="M24" i="29"/>
  <c r="O24" i="29"/>
  <c r="Q24" i="29"/>
  <c r="V24" i="29"/>
  <c r="G25" i="29"/>
  <c r="I25" i="29"/>
  <c r="K25" i="29"/>
  <c r="M25" i="29"/>
  <c r="O25" i="29"/>
  <c r="Q25" i="29"/>
  <c r="V25" i="29"/>
  <c r="G26" i="29"/>
  <c r="M26" i="29" s="1"/>
  <c r="I26" i="29"/>
  <c r="K26" i="29"/>
  <c r="O26" i="29"/>
  <c r="Q26" i="29"/>
  <c r="V26" i="29"/>
  <c r="G27" i="29"/>
  <c r="I27" i="29"/>
  <c r="K27" i="29"/>
  <c r="M27" i="29"/>
  <c r="O27" i="29"/>
  <c r="Q27" i="29"/>
  <c r="V27" i="29"/>
  <c r="G28" i="29"/>
  <c r="I28" i="29"/>
  <c r="K28" i="29"/>
  <c r="M28" i="29"/>
  <c r="O28" i="29"/>
  <c r="Q28" i="29"/>
  <c r="V28" i="29"/>
  <c r="G29" i="29"/>
  <c r="I29" i="29"/>
  <c r="K29" i="29"/>
  <c r="M29" i="29"/>
  <c r="O29" i="29"/>
  <c r="Q29" i="29"/>
  <c r="V29" i="29"/>
  <c r="G30" i="29"/>
  <c r="I30" i="29"/>
  <c r="K30" i="29"/>
  <c r="M30" i="29"/>
  <c r="O30" i="29"/>
  <c r="Q30" i="29"/>
  <c r="V30" i="29"/>
  <c r="G31" i="29"/>
  <c r="I31" i="29"/>
  <c r="K31" i="29"/>
  <c r="M31" i="29"/>
  <c r="O31" i="29"/>
  <c r="Q31" i="29"/>
  <c r="V31" i="29"/>
  <c r="G32" i="29"/>
  <c r="I32" i="29"/>
  <c r="K32" i="29"/>
  <c r="M32" i="29"/>
  <c r="O32" i="29"/>
  <c r="Q32" i="29"/>
  <c r="V32" i="29"/>
  <c r="G33" i="29"/>
  <c r="I33" i="29"/>
  <c r="K33" i="29"/>
  <c r="M33" i="29"/>
  <c r="O33" i="29"/>
  <c r="Q33" i="29"/>
  <c r="V33" i="29"/>
  <c r="G34" i="29"/>
  <c r="I34" i="29"/>
  <c r="K34" i="29"/>
  <c r="M34" i="29"/>
  <c r="O34" i="29"/>
  <c r="Q34" i="29"/>
  <c r="V34" i="29"/>
  <c r="G35" i="29"/>
  <c r="M35" i="29" s="1"/>
  <c r="I35" i="29"/>
  <c r="K35" i="29"/>
  <c r="O35" i="29"/>
  <c r="Q35" i="29"/>
  <c r="V35" i="29"/>
  <c r="G36" i="29"/>
  <c r="I36" i="29"/>
  <c r="K36" i="29"/>
  <c r="M36" i="29"/>
  <c r="O36" i="29"/>
  <c r="Q36" i="29"/>
  <c r="V36" i="29"/>
  <c r="G37" i="29"/>
  <c r="I37" i="29"/>
  <c r="K37" i="29"/>
  <c r="M37" i="29"/>
  <c r="O37" i="29"/>
  <c r="Q37" i="29"/>
  <c r="V37" i="29"/>
  <c r="G38" i="29"/>
  <c r="I38" i="29"/>
  <c r="K38" i="29"/>
  <c r="M38" i="29"/>
  <c r="O38" i="29"/>
  <c r="Q38" i="29"/>
  <c r="V38" i="29"/>
  <c r="G39" i="29"/>
  <c r="I39" i="29"/>
  <c r="K39" i="29"/>
  <c r="M39" i="29"/>
  <c r="O39" i="29"/>
  <c r="Q39" i="29"/>
  <c r="V39" i="29"/>
  <c r="G40" i="29"/>
  <c r="M40" i="29" s="1"/>
  <c r="I40" i="29"/>
  <c r="K40" i="29"/>
  <c r="O40" i="29"/>
  <c r="Q40" i="29"/>
  <c r="V40" i="29"/>
  <c r="G41" i="29"/>
  <c r="I41" i="29"/>
  <c r="K41" i="29"/>
  <c r="M41" i="29"/>
  <c r="O41" i="29"/>
  <c r="Q41" i="29"/>
  <c r="V41" i="29"/>
  <c r="G42" i="29"/>
  <c r="I42" i="29"/>
  <c r="K42" i="29"/>
  <c r="M42" i="29"/>
  <c r="O42" i="29"/>
  <c r="Q42" i="29"/>
  <c r="V42" i="29"/>
  <c r="G43" i="29"/>
  <c r="I43" i="29"/>
  <c r="K43" i="29"/>
  <c r="M43" i="29"/>
  <c r="O43" i="29"/>
  <c r="Q43" i="29"/>
  <c r="V43" i="29"/>
  <c r="G44" i="29"/>
  <c r="I44" i="29"/>
  <c r="K44" i="29"/>
  <c r="M44" i="29"/>
  <c r="O44" i="29"/>
  <c r="Q44" i="29"/>
  <c r="V44" i="29"/>
  <c r="G45" i="29"/>
  <c r="I45" i="29"/>
  <c r="K45" i="29"/>
  <c r="M45" i="29"/>
  <c r="O45" i="29"/>
  <c r="Q45" i="29"/>
  <c r="V45" i="29"/>
  <c r="G46" i="29"/>
  <c r="I46" i="29"/>
  <c r="K46" i="29"/>
  <c r="M46" i="29"/>
  <c r="O46" i="29"/>
  <c r="Q46" i="29"/>
  <c r="V46" i="29"/>
  <c r="G47" i="29"/>
  <c r="I47" i="29"/>
  <c r="K47" i="29"/>
  <c r="M47" i="29"/>
  <c r="O47" i="29"/>
  <c r="Q47" i="29"/>
  <c r="V47" i="29"/>
  <c r="G48" i="29"/>
  <c r="I48" i="29"/>
  <c r="K48" i="29"/>
  <c r="M48" i="29"/>
  <c r="O48" i="29"/>
  <c r="Q48" i="29"/>
  <c r="V48" i="29"/>
  <c r="G49" i="29"/>
  <c r="M49" i="29" s="1"/>
  <c r="I49" i="29"/>
  <c r="K49" i="29"/>
  <c r="O49" i="29"/>
  <c r="Q49" i="29"/>
  <c r="V49" i="29"/>
  <c r="G50" i="29"/>
  <c r="I50" i="29"/>
  <c r="K50" i="29"/>
  <c r="M50" i="29"/>
  <c r="O50" i="29"/>
  <c r="Q50" i="29"/>
  <c r="V50" i="29"/>
  <c r="G51" i="29"/>
  <c r="I51" i="29"/>
  <c r="K51" i="29"/>
  <c r="M51" i="29"/>
  <c r="O51" i="29"/>
  <c r="Q51" i="29"/>
  <c r="V51" i="29"/>
  <c r="G52" i="29"/>
  <c r="I52" i="29"/>
  <c r="K52" i="29"/>
  <c r="M52" i="29"/>
  <c r="O52" i="29"/>
  <c r="Q52" i="29"/>
  <c r="V52" i="29"/>
  <c r="G54" i="29"/>
  <c r="M54" i="29" s="1"/>
  <c r="I54" i="29"/>
  <c r="K54" i="29"/>
  <c r="O54" i="29"/>
  <c r="Q54" i="29"/>
  <c r="V54" i="29"/>
  <c r="V53" i="29" s="1"/>
  <c r="G55" i="29"/>
  <c r="I55" i="29"/>
  <c r="K55" i="29"/>
  <c r="M55" i="29"/>
  <c r="O55" i="29"/>
  <c r="Q55" i="29"/>
  <c r="Q53" i="29" s="1"/>
  <c r="V55" i="29"/>
  <c r="G56" i="29"/>
  <c r="I56" i="29"/>
  <c r="K56" i="29"/>
  <c r="M56" i="29"/>
  <c r="O56" i="29"/>
  <c r="Q56" i="29"/>
  <c r="V56" i="29"/>
  <c r="G57" i="29"/>
  <c r="I57" i="29"/>
  <c r="K57" i="29"/>
  <c r="M57" i="29"/>
  <c r="O57" i="29"/>
  <c r="Q57" i="29"/>
  <c r="V57" i="29"/>
  <c r="G58" i="29"/>
  <c r="M58" i="29" s="1"/>
  <c r="I58" i="29"/>
  <c r="I53" i="29" s="1"/>
  <c r="K58" i="29"/>
  <c r="O58" i="29"/>
  <c r="Q58" i="29"/>
  <c r="V58" i="29"/>
  <c r="G59" i="29"/>
  <c r="I59" i="29"/>
  <c r="K59" i="29"/>
  <c r="M59" i="29"/>
  <c r="O59" i="29"/>
  <c r="Q59" i="29"/>
  <c r="V59" i="29"/>
  <c r="G60" i="29"/>
  <c r="I60" i="29"/>
  <c r="K60" i="29"/>
  <c r="M60" i="29"/>
  <c r="O60" i="29"/>
  <c r="Q60" i="29"/>
  <c r="V60" i="29"/>
  <c r="G61" i="29"/>
  <c r="I61" i="29"/>
  <c r="K61" i="29"/>
  <c r="M61" i="29"/>
  <c r="O61" i="29"/>
  <c r="Q61" i="29"/>
  <c r="V61" i="29"/>
  <c r="G62" i="29"/>
  <c r="I62" i="29"/>
  <c r="K62" i="29"/>
  <c r="M62" i="29"/>
  <c r="O62" i="29"/>
  <c r="Q62" i="29"/>
  <c r="V62" i="29"/>
  <c r="G63" i="29"/>
  <c r="I63" i="29"/>
  <c r="K63" i="29"/>
  <c r="M63" i="29"/>
  <c r="O63" i="29"/>
  <c r="Q63" i="29"/>
  <c r="V63" i="29"/>
  <c r="G64" i="29"/>
  <c r="I64" i="29"/>
  <c r="K64" i="29"/>
  <c r="M64" i="29"/>
  <c r="O64" i="29"/>
  <c r="Q64" i="29"/>
  <c r="V64" i="29"/>
  <c r="G65" i="29"/>
  <c r="I65" i="29"/>
  <c r="K65" i="29"/>
  <c r="M65" i="29"/>
  <c r="O65" i="29"/>
  <c r="Q65" i="29"/>
  <c r="V65" i="29"/>
  <c r="G66" i="29"/>
  <c r="I66" i="29"/>
  <c r="K66" i="29"/>
  <c r="M66" i="29"/>
  <c r="O66" i="29"/>
  <c r="Q66" i="29"/>
  <c r="V66" i="29"/>
  <c r="G67" i="29"/>
  <c r="M67" i="29" s="1"/>
  <c r="I67" i="29"/>
  <c r="K67" i="29"/>
  <c r="K53" i="29" s="1"/>
  <c r="O67" i="29"/>
  <c r="Q67" i="29"/>
  <c r="V67" i="29"/>
  <c r="G68" i="29"/>
  <c r="I68" i="29"/>
  <c r="K68" i="29"/>
  <c r="M68" i="29"/>
  <c r="O68" i="29"/>
  <c r="Q68" i="29"/>
  <c r="V68" i="29"/>
  <c r="G69" i="29"/>
  <c r="I69" i="29"/>
  <c r="K69" i="29"/>
  <c r="M69" i="29"/>
  <c r="O69" i="29"/>
  <c r="Q69" i="29"/>
  <c r="V69" i="29"/>
  <c r="G70" i="29"/>
  <c r="I70" i="29"/>
  <c r="K70" i="29"/>
  <c r="M70" i="29"/>
  <c r="O70" i="29"/>
  <c r="Q70" i="29"/>
  <c r="V70" i="29"/>
  <c r="G71" i="29"/>
  <c r="I71" i="29"/>
  <c r="K71" i="29"/>
  <c r="M71" i="29"/>
  <c r="O71" i="29"/>
  <c r="Q71" i="29"/>
  <c r="V71" i="29"/>
  <c r="G72" i="29"/>
  <c r="M72" i="29" s="1"/>
  <c r="I72" i="29"/>
  <c r="K72" i="29"/>
  <c r="O72" i="29"/>
  <c r="Q72" i="29"/>
  <c r="V72" i="29"/>
  <c r="G73" i="29"/>
  <c r="I73" i="29"/>
  <c r="K73" i="29"/>
  <c r="M73" i="29"/>
  <c r="O73" i="29"/>
  <c r="Q73" i="29"/>
  <c r="V73" i="29"/>
  <c r="G74" i="29"/>
  <c r="I74" i="29"/>
  <c r="K74" i="29"/>
  <c r="M74" i="29"/>
  <c r="O74" i="29"/>
  <c r="Q74" i="29"/>
  <c r="V74" i="29"/>
  <c r="G75" i="29"/>
  <c r="I75" i="29"/>
  <c r="K75" i="29"/>
  <c r="M75" i="29"/>
  <c r="O75" i="29"/>
  <c r="Q75" i="29"/>
  <c r="V75" i="29"/>
  <c r="G76" i="29"/>
  <c r="I76" i="29"/>
  <c r="K76" i="29"/>
  <c r="M76" i="29"/>
  <c r="O76" i="29"/>
  <c r="Q76" i="29"/>
  <c r="V76" i="29"/>
  <c r="G77" i="29"/>
  <c r="I77" i="29"/>
  <c r="K77" i="29"/>
  <c r="M77" i="29"/>
  <c r="O77" i="29"/>
  <c r="Q77" i="29"/>
  <c r="V77" i="29"/>
  <c r="G78" i="29"/>
  <c r="I78" i="29"/>
  <c r="K78" i="29"/>
  <c r="M78" i="29"/>
  <c r="O78" i="29"/>
  <c r="Q78" i="29"/>
  <c r="V78" i="29"/>
  <c r="G79" i="29"/>
  <c r="I79" i="29"/>
  <c r="K79" i="29"/>
  <c r="M79" i="29"/>
  <c r="O79" i="29"/>
  <c r="Q79" i="29"/>
  <c r="V79" i="29"/>
  <c r="G80" i="29"/>
  <c r="I80" i="29"/>
  <c r="K80" i="29"/>
  <c r="M80" i="29"/>
  <c r="O80" i="29"/>
  <c r="Q80" i="29"/>
  <c r="V80" i="29"/>
  <c r="G81" i="29"/>
  <c r="M81" i="29" s="1"/>
  <c r="I81" i="29"/>
  <c r="K81" i="29"/>
  <c r="O81" i="29"/>
  <c r="Q81" i="29"/>
  <c r="V81" i="29"/>
  <c r="G82" i="29"/>
  <c r="I82" i="29"/>
  <c r="K82" i="29"/>
  <c r="M82" i="29"/>
  <c r="O82" i="29"/>
  <c r="Q82" i="29"/>
  <c r="V82" i="29"/>
  <c r="G83" i="29"/>
  <c r="M83" i="29" s="1"/>
  <c r="I83" i="29"/>
  <c r="K83" i="29"/>
  <c r="O83" i="29"/>
  <c r="Q83" i="29"/>
  <c r="V83" i="29"/>
  <c r="G84" i="29"/>
  <c r="I84" i="29"/>
  <c r="K84" i="29"/>
  <c r="M84" i="29"/>
  <c r="O84" i="29"/>
  <c r="Q84" i="29"/>
  <c r="V84" i="29"/>
  <c r="G85" i="29"/>
  <c r="I85" i="29"/>
  <c r="K85" i="29"/>
  <c r="M85" i="29"/>
  <c r="O85" i="29"/>
  <c r="O53" i="29" s="1"/>
  <c r="Q85" i="29"/>
  <c r="V85" i="29"/>
  <c r="G86" i="29"/>
  <c r="M86" i="29" s="1"/>
  <c r="I86" i="29"/>
  <c r="K86" i="29"/>
  <c r="O86" i="29"/>
  <c r="Q86" i="29"/>
  <c r="V86" i="29"/>
  <c r="G87" i="29"/>
  <c r="I87" i="29"/>
  <c r="K87" i="29"/>
  <c r="M87" i="29"/>
  <c r="O87" i="29"/>
  <c r="Q87" i="29"/>
  <c r="V87" i="29"/>
  <c r="G88" i="29"/>
  <c r="I88" i="29"/>
  <c r="K88" i="29"/>
  <c r="M88" i="29"/>
  <c r="O88" i="29"/>
  <c r="Q88" i="29"/>
  <c r="V88" i="29"/>
  <c r="G89" i="29"/>
  <c r="I89" i="29"/>
  <c r="K89" i="29"/>
  <c r="M89" i="29"/>
  <c r="O89" i="29"/>
  <c r="Q89" i="29"/>
  <c r="V89" i="29"/>
  <c r="G90" i="29"/>
  <c r="M90" i="29" s="1"/>
  <c r="I90" i="29"/>
  <c r="K90" i="29"/>
  <c r="O90" i="29"/>
  <c r="Q90" i="29"/>
  <c r="V90" i="29"/>
  <c r="G91" i="29"/>
  <c r="I91" i="29"/>
  <c r="K91" i="29"/>
  <c r="M91" i="29"/>
  <c r="O91" i="29"/>
  <c r="Q91" i="29"/>
  <c r="V91" i="29"/>
  <c r="G92" i="29"/>
  <c r="I92" i="29"/>
  <c r="K92" i="29"/>
  <c r="M92" i="29"/>
  <c r="O92" i="29"/>
  <c r="Q92" i="29"/>
  <c r="V92" i="29"/>
  <c r="G93" i="29"/>
  <c r="I93" i="29"/>
  <c r="K93" i="29"/>
  <c r="M93" i="29"/>
  <c r="O93" i="29"/>
  <c r="Q93" i="29"/>
  <c r="V93" i="29"/>
  <c r="G94" i="29"/>
  <c r="I94" i="29"/>
  <c r="K94" i="29"/>
  <c r="M94" i="29"/>
  <c r="O94" i="29"/>
  <c r="Q94" i="29"/>
  <c r="V94" i="29"/>
  <c r="G95" i="29"/>
  <c r="M95" i="29" s="1"/>
  <c r="I95" i="29"/>
  <c r="K95" i="29"/>
  <c r="O95" i="29"/>
  <c r="Q95" i="29"/>
  <c r="V95" i="29"/>
  <c r="G96" i="29"/>
  <c r="I96" i="29"/>
  <c r="K96" i="29"/>
  <c r="M96" i="29"/>
  <c r="O96" i="29"/>
  <c r="Q96" i="29"/>
  <c r="V96" i="29"/>
  <c r="G98" i="29"/>
  <c r="G97" i="29" s="1"/>
  <c r="I98" i="29"/>
  <c r="I97" i="29" s="1"/>
  <c r="K98" i="29"/>
  <c r="K97" i="29" s="1"/>
  <c r="M98" i="29"/>
  <c r="O98" i="29"/>
  <c r="O97" i="29" s="1"/>
  <c r="Q98" i="29"/>
  <c r="Q97" i="29" s="1"/>
  <c r="V98" i="29"/>
  <c r="V97" i="29" s="1"/>
  <c r="G99" i="29"/>
  <c r="M99" i="29" s="1"/>
  <c r="I99" i="29"/>
  <c r="K99" i="29"/>
  <c r="O99" i="29"/>
  <c r="Q99" i="29"/>
  <c r="V99" i="29"/>
  <c r="G100" i="29"/>
  <c r="I100" i="29"/>
  <c r="K100" i="29"/>
  <c r="M100" i="29"/>
  <c r="O100" i="29"/>
  <c r="Q100" i="29"/>
  <c r="V100" i="29"/>
  <c r="G101" i="29"/>
  <c r="I101" i="29"/>
  <c r="K101" i="29"/>
  <c r="M101" i="29"/>
  <c r="O101" i="29"/>
  <c r="Q101" i="29"/>
  <c r="V101" i="29"/>
  <c r="G102" i="29"/>
  <c r="I102" i="29"/>
  <c r="K102" i="29"/>
  <c r="M102" i="29"/>
  <c r="O102" i="29"/>
  <c r="Q102" i="29"/>
  <c r="V102" i="29"/>
  <c r="G103" i="29"/>
  <c r="I103" i="29"/>
  <c r="K103" i="29"/>
  <c r="M103" i="29"/>
  <c r="O103" i="29"/>
  <c r="Q103" i="29"/>
  <c r="V103" i="29"/>
  <c r="G104" i="29"/>
  <c r="M104" i="29" s="1"/>
  <c r="I104" i="29"/>
  <c r="K104" i="29"/>
  <c r="O104" i="29"/>
  <c r="Q104" i="29"/>
  <c r="V104" i="29"/>
  <c r="G106" i="29"/>
  <c r="I106" i="29"/>
  <c r="I105" i="29" s="1"/>
  <c r="K106" i="29"/>
  <c r="K105" i="29" s="1"/>
  <c r="M106" i="29"/>
  <c r="M105" i="29" s="1"/>
  <c r="O106" i="29"/>
  <c r="O105" i="29" s="1"/>
  <c r="Q106" i="29"/>
  <c r="Q105" i="29" s="1"/>
  <c r="V106" i="29"/>
  <c r="V105" i="29" s="1"/>
  <c r="G107" i="29"/>
  <c r="G105" i="29" s="1"/>
  <c r="I107" i="29"/>
  <c r="K107" i="29"/>
  <c r="M107" i="29"/>
  <c r="O107" i="29"/>
  <c r="Q107" i="29"/>
  <c r="V107" i="29"/>
  <c r="G108" i="29"/>
  <c r="I108" i="29"/>
  <c r="K108" i="29"/>
  <c r="M108" i="29"/>
  <c r="O108" i="29"/>
  <c r="Q108" i="29"/>
  <c r="V108" i="29"/>
  <c r="AF110" i="29"/>
  <c r="G113" i="28"/>
  <c r="G8" i="28"/>
  <c r="G9" i="28"/>
  <c r="I9" i="28"/>
  <c r="I8" i="28" s="1"/>
  <c r="K9" i="28"/>
  <c r="K8" i="28" s="1"/>
  <c r="M9" i="28"/>
  <c r="M8" i="28" s="1"/>
  <c r="O9" i="28"/>
  <c r="O8" i="28" s="1"/>
  <c r="Q9" i="28"/>
  <c r="Q8" i="28" s="1"/>
  <c r="V9" i="28"/>
  <c r="V8" i="28" s="1"/>
  <c r="G12" i="28"/>
  <c r="G11" i="28" s="1"/>
  <c r="I12" i="28"/>
  <c r="I11" i="28" s="1"/>
  <c r="K12" i="28"/>
  <c r="K11" i="28" s="1"/>
  <c r="M12" i="28"/>
  <c r="M11" i="28" s="1"/>
  <c r="O12" i="28"/>
  <c r="O11" i="28" s="1"/>
  <c r="Q12" i="28"/>
  <c r="Q11" i="28" s="1"/>
  <c r="V12" i="28"/>
  <c r="V11" i="28" s="1"/>
  <c r="G15" i="28"/>
  <c r="I15" i="28"/>
  <c r="K15" i="28"/>
  <c r="M15" i="28"/>
  <c r="O15" i="28"/>
  <c r="Q15" i="28"/>
  <c r="Q14" i="28" s="1"/>
  <c r="V15" i="28"/>
  <c r="V14" i="28" s="1"/>
  <c r="G16" i="28"/>
  <c r="I16" i="28"/>
  <c r="K16" i="28"/>
  <c r="M16" i="28"/>
  <c r="O16" i="28"/>
  <c r="O14" i="28" s="1"/>
  <c r="Q16" i="28"/>
  <c r="V16" i="28"/>
  <c r="G17" i="28"/>
  <c r="I17" i="28"/>
  <c r="K17" i="28"/>
  <c r="M17" i="28"/>
  <c r="O17" i="28"/>
  <c r="Q17" i="28"/>
  <c r="V17" i="28"/>
  <c r="G18" i="28"/>
  <c r="I18" i="28"/>
  <c r="K18" i="28"/>
  <c r="M18" i="28"/>
  <c r="O18" i="28"/>
  <c r="Q18" i="28"/>
  <c r="V18" i="28"/>
  <c r="G19" i="28"/>
  <c r="M19" i="28" s="1"/>
  <c r="I19" i="28"/>
  <c r="K19" i="28"/>
  <c r="O19" i="28"/>
  <c r="Q19" i="28"/>
  <c r="V19" i="28"/>
  <c r="G20" i="28"/>
  <c r="I20" i="28"/>
  <c r="K20" i="28"/>
  <c r="M20" i="28"/>
  <c r="O20" i="28"/>
  <c r="Q20" i="28"/>
  <c r="V20" i="28"/>
  <c r="G22" i="28"/>
  <c r="I22" i="28"/>
  <c r="K22" i="28"/>
  <c r="M22" i="28"/>
  <c r="O22" i="28"/>
  <c r="Q22" i="28"/>
  <c r="V22" i="28"/>
  <c r="G24" i="28"/>
  <c r="I24" i="28"/>
  <c r="K24" i="28"/>
  <c r="M24" i="28"/>
  <c r="O24" i="28"/>
  <c r="Q24" i="28"/>
  <c r="V24" i="28"/>
  <c r="G26" i="28"/>
  <c r="I26" i="28"/>
  <c r="I14" i="28" s="1"/>
  <c r="K26" i="28"/>
  <c r="K14" i="28" s="1"/>
  <c r="M26" i="28"/>
  <c r="O26" i="28"/>
  <c r="Q26" i="28"/>
  <c r="V26" i="28"/>
  <c r="G28" i="28"/>
  <c r="I28" i="28"/>
  <c r="K28" i="28"/>
  <c r="M28" i="28"/>
  <c r="O28" i="28"/>
  <c r="Q28" i="28"/>
  <c r="V28" i="28"/>
  <c r="G30" i="28"/>
  <c r="I30" i="28"/>
  <c r="K30" i="28"/>
  <c r="M30" i="28"/>
  <c r="O30" i="28"/>
  <c r="Q30" i="28"/>
  <c r="V30" i="28"/>
  <c r="G32" i="28"/>
  <c r="I32" i="28"/>
  <c r="K32" i="28"/>
  <c r="M32" i="28"/>
  <c r="O32" i="28"/>
  <c r="Q32" i="28"/>
  <c r="V32" i="28"/>
  <c r="G34" i="28"/>
  <c r="I34" i="28"/>
  <c r="K34" i="28"/>
  <c r="M34" i="28"/>
  <c r="O34" i="28"/>
  <c r="Q34" i="28"/>
  <c r="V34" i="28"/>
  <c r="G35" i="28"/>
  <c r="M35" i="28" s="1"/>
  <c r="I35" i="28"/>
  <c r="K35" i="28"/>
  <c r="O35" i="28"/>
  <c r="Q35" i="28"/>
  <c r="V35" i="28"/>
  <c r="G37" i="28"/>
  <c r="I37" i="28"/>
  <c r="K37" i="28"/>
  <c r="M37" i="28"/>
  <c r="O37" i="28"/>
  <c r="Q37" i="28"/>
  <c r="V37" i="28"/>
  <c r="G39" i="28"/>
  <c r="I39" i="28"/>
  <c r="K39" i="28"/>
  <c r="M39" i="28"/>
  <c r="O39" i="28"/>
  <c r="Q39" i="28"/>
  <c r="V39" i="28"/>
  <c r="G41" i="28"/>
  <c r="I41" i="28"/>
  <c r="K41" i="28"/>
  <c r="M41" i="28"/>
  <c r="O41" i="28"/>
  <c r="Q41" i="28"/>
  <c r="V41" i="28"/>
  <c r="G43" i="28"/>
  <c r="I43" i="28"/>
  <c r="K43" i="28"/>
  <c r="M43" i="28"/>
  <c r="O43" i="28"/>
  <c r="Q43" i="28"/>
  <c r="V43" i="28"/>
  <c r="G45" i="28"/>
  <c r="I45" i="28"/>
  <c r="K45" i="28"/>
  <c r="M45" i="28"/>
  <c r="O45" i="28"/>
  <c r="Q45" i="28"/>
  <c r="V45" i="28"/>
  <c r="G47" i="28"/>
  <c r="I47" i="28"/>
  <c r="K47" i="28"/>
  <c r="M47" i="28"/>
  <c r="O47" i="28"/>
  <c r="Q47" i="28"/>
  <c r="V47" i="28"/>
  <c r="G49" i="28"/>
  <c r="I49" i="28"/>
  <c r="K49" i="28"/>
  <c r="M49" i="28"/>
  <c r="O49" i="28"/>
  <c r="Q49" i="28"/>
  <c r="V49" i="28"/>
  <c r="G50" i="28"/>
  <c r="I50" i="28"/>
  <c r="K50" i="28"/>
  <c r="M50" i="28"/>
  <c r="O50" i="28"/>
  <c r="Q50" i="28"/>
  <c r="V50" i="28"/>
  <c r="G51" i="28"/>
  <c r="M51" i="28" s="1"/>
  <c r="I51" i="28"/>
  <c r="K51" i="28"/>
  <c r="O51" i="28"/>
  <c r="Q51" i="28"/>
  <c r="V51" i="28"/>
  <c r="G52" i="28"/>
  <c r="I52" i="28"/>
  <c r="K52" i="28"/>
  <c r="M52" i="28"/>
  <c r="O52" i="28"/>
  <c r="Q52" i="28"/>
  <c r="V52" i="28"/>
  <c r="G53" i="28"/>
  <c r="I53" i="28"/>
  <c r="K53" i="28"/>
  <c r="M53" i="28"/>
  <c r="O53" i="28"/>
  <c r="Q53" i="28"/>
  <c r="V53" i="28"/>
  <c r="G54" i="28"/>
  <c r="I54" i="28"/>
  <c r="K54" i="28"/>
  <c r="M54" i="28"/>
  <c r="O54" i="28"/>
  <c r="Q54" i="28"/>
  <c r="V54" i="28"/>
  <c r="G55" i="28"/>
  <c r="I55" i="28"/>
  <c r="K55" i="28"/>
  <c r="M55" i="28"/>
  <c r="O55" i="28"/>
  <c r="Q55" i="28"/>
  <c r="V55" i="28"/>
  <c r="G56" i="28"/>
  <c r="M56" i="28" s="1"/>
  <c r="I56" i="28"/>
  <c r="K56" i="28"/>
  <c r="O56" i="28"/>
  <c r="Q56" i="28"/>
  <c r="V56" i="28"/>
  <c r="G57" i="28"/>
  <c r="I57" i="28"/>
  <c r="K57" i="28"/>
  <c r="M57" i="28"/>
  <c r="O57" i="28"/>
  <c r="Q57" i="28"/>
  <c r="V57" i="28"/>
  <c r="G58" i="28"/>
  <c r="M58" i="28" s="1"/>
  <c r="I58" i="28"/>
  <c r="K58" i="28"/>
  <c r="O58" i="28"/>
  <c r="Q58" i="28"/>
  <c r="V58" i="28"/>
  <c r="G59" i="28"/>
  <c r="I59" i="28"/>
  <c r="K59" i="28"/>
  <c r="M59" i="28"/>
  <c r="O59" i="28"/>
  <c r="Q59" i="28"/>
  <c r="V59" i="28"/>
  <c r="G60" i="28"/>
  <c r="I60" i="28"/>
  <c r="K60" i="28"/>
  <c r="M60" i="28"/>
  <c r="O60" i="28"/>
  <c r="Q60" i="28"/>
  <c r="V60" i="28"/>
  <c r="G61" i="28"/>
  <c r="I61" i="28"/>
  <c r="K61" i="28"/>
  <c r="M61" i="28"/>
  <c r="O61" i="28"/>
  <c r="Q61" i="28"/>
  <c r="V61" i="28"/>
  <c r="G62" i="28"/>
  <c r="I62" i="28"/>
  <c r="K62" i="28"/>
  <c r="M62" i="28"/>
  <c r="O62" i="28"/>
  <c r="Q62" i="28"/>
  <c r="V62" i="28"/>
  <c r="G63" i="28"/>
  <c r="I63" i="28"/>
  <c r="K63" i="28"/>
  <c r="M63" i="28"/>
  <c r="O63" i="28"/>
  <c r="Q63" i="28"/>
  <c r="V63" i="28"/>
  <c r="G64" i="28"/>
  <c r="I64" i="28"/>
  <c r="K64" i="28"/>
  <c r="M64" i="28"/>
  <c r="O64" i="28"/>
  <c r="Q64" i="28"/>
  <c r="V64" i="28"/>
  <c r="G65" i="28"/>
  <c r="M65" i="28" s="1"/>
  <c r="I65" i="28"/>
  <c r="K65" i="28"/>
  <c r="O65" i="28"/>
  <c r="Q65" i="28"/>
  <c r="V65" i="28"/>
  <c r="G66" i="28"/>
  <c r="I66" i="28"/>
  <c r="K66" i="28"/>
  <c r="M66" i="28"/>
  <c r="O66" i="28"/>
  <c r="Q66" i="28"/>
  <c r="V66" i="28"/>
  <c r="G67" i="28"/>
  <c r="I67" i="28"/>
  <c r="K67" i="28"/>
  <c r="M67" i="28"/>
  <c r="O67" i="28"/>
  <c r="Q67" i="28"/>
  <c r="V67" i="28"/>
  <c r="G68" i="28"/>
  <c r="I68" i="28"/>
  <c r="K68" i="28"/>
  <c r="M68" i="28"/>
  <c r="O68" i="28"/>
  <c r="Q68" i="28"/>
  <c r="V68" i="28"/>
  <c r="G69" i="28"/>
  <c r="I69" i="28"/>
  <c r="K69" i="28"/>
  <c r="M69" i="28"/>
  <c r="O69" i="28"/>
  <c r="Q69" i="28"/>
  <c r="V69" i="28"/>
  <c r="G70" i="28"/>
  <c r="M70" i="28" s="1"/>
  <c r="I70" i="28"/>
  <c r="K70" i="28"/>
  <c r="O70" i="28"/>
  <c r="Q70" i="28"/>
  <c r="V70" i="28"/>
  <c r="G71" i="28"/>
  <c r="I71" i="28"/>
  <c r="K71" i="28"/>
  <c r="M71" i="28"/>
  <c r="O71" i="28"/>
  <c r="Q71" i="28"/>
  <c r="V71" i="28"/>
  <c r="G72" i="28"/>
  <c r="I72" i="28"/>
  <c r="K72" i="28"/>
  <c r="M72" i="28"/>
  <c r="O72" i="28"/>
  <c r="Q72" i="28"/>
  <c r="V72" i="28"/>
  <c r="G73" i="28"/>
  <c r="I73" i="28"/>
  <c r="K73" i="28"/>
  <c r="M73" i="28"/>
  <c r="O73" i="28"/>
  <c r="Q73" i="28"/>
  <c r="V73" i="28"/>
  <c r="G75" i="28"/>
  <c r="M75" i="28" s="1"/>
  <c r="I75" i="28"/>
  <c r="K75" i="28"/>
  <c r="O75" i="28"/>
  <c r="Q75" i="28"/>
  <c r="V75" i="28"/>
  <c r="G76" i="28"/>
  <c r="I76" i="28"/>
  <c r="K76" i="28"/>
  <c r="M76" i="28"/>
  <c r="O76" i="28"/>
  <c r="Q76" i="28"/>
  <c r="V76" i="28"/>
  <c r="G77" i="28"/>
  <c r="I77" i="28"/>
  <c r="K77" i="28"/>
  <c r="M77" i="28"/>
  <c r="O77" i="28"/>
  <c r="Q77" i="28"/>
  <c r="V77" i="28"/>
  <c r="G78" i="28"/>
  <c r="I78" i="28"/>
  <c r="K78" i="28"/>
  <c r="M78" i="28"/>
  <c r="O78" i="28"/>
  <c r="Q78" i="28"/>
  <c r="V78" i="28"/>
  <c r="G79" i="28"/>
  <c r="I79" i="28"/>
  <c r="K79" i="28"/>
  <c r="M79" i="28"/>
  <c r="O79" i="28"/>
  <c r="Q79" i="28"/>
  <c r="V79" i="28"/>
  <c r="G80" i="28"/>
  <c r="M80" i="28" s="1"/>
  <c r="I80" i="28"/>
  <c r="K80" i="28"/>
  <c r="O80" i="28"/>
  <c r="Q80" i="28"/>
  <c r="V80" i="28"/>
  <c r="G81" i="28"/>
  <c r="I81" i="28"/>
  <c r="K81" i="28"/>
  <c r="M81" i="28"/>
  <c r="O81" i="28"/>
  <c r="Q81" i="28"/>
  <c r="V81" i="28"/>
  <c r="G82" i="28"/>
  <c r="I82" i="28"/>
  <c r="K82" i="28"/>
  <c r="M82" i="28"/>
  <c r="O82" i="28"/>
  <c r="Q82" i="28"/>
  <c r="V82" i="28"/>
  <c r="G83" i="28"/>
  <c r="I83" i="28"/>
  <c r="K83" i="28"/>
  <c r="M83" i="28"/>
  <c r="O83" i="28"/>
  <c r="Q83" i="28"/>
  <c r="V83" i="28"/>
  <c r="G84" i="28"/>
  <c r="M84" i="28" s="1"/>
  <c r="I84" i="28"/>
  <c r="K84" i="28"/>
  <c r="O84" i="28"/>
  <c r="Q84" i="28"/>
  <c r="V84" i="28"/>
  <c r="G85" i="28"/>
  <c r="M85" i="28" s="1"/>
  <c r="I85" i="28"/>
  <c r="K85" i="28"/>
  <c r="O85" i="28"/>
  <c r="Q85" i="28"/>
  <c r="V85" i="28"/>
  <c r="G87" i="28"/>
  <c r="G86" i="28" s="1"/>
  <c r="I87" i="28"/>
  <c r="I86" i="28" s="1"/>
  <c r="K87" i="28"/>
  <c r="K86" i="28" s="1"/>
  <c r="M87" i="28"/>
  <c r="O87" i="28"/>
  <c r="O86" i="28" s="1"/>
  <c r="Q87" i="28"/>
  <c r="Q86" i="28" s="1"/>
  <c r="V87" i="28"/>
  <c r="V86" i="28" s="1"/>
  <c r="G90" i="28"/>
  <c r="I90" i="28"/>
  <c r="K90" i="28"/>
  <c r="M90" i="28"/>
  <c r="O90" i="28"/>
  <c r="Q90" i="28"/>
  <c r="V90" i="28"/>
  <c r="G92" i="28"/>
  <c r="M92" i="28" s="1"/>
  <c r="I92" i="28"/>
  <c r="K92" i="28"/>
  <c r="O92" i="28"/>
  <c r="Q92" i="28"/>
  <c r="V92" i="28"/>
  <c r="G94" i="28"/>
  <c r="I94" i="28"/>
  <c r="K94" i="28"/>
  <c r="M94" i="28"/>
  <c r="O94" i="28"/>
  <c r="Q94" i="28"/>
  <c r="V94" i="28"/>
  <c r="G96" i="28"/>
  <c r="M96" i="28" s="1"/>
  <c r="I96" i="28"/>
  <c r="K96" i="28"/>
  <c r="O96" i="28"/>
  <c r="Q96" i="28"/>
  <c r="V96" i="28"/>
  <c r="G98" i="28"/>
  <c r="I98" i="28"/>
  <c r="K98" i="28"/>
  <c r="M98" i="28"/>
  <c r="O98" i="28"/>
  <c r="Q98" i="28"/>
  <c r="V98" i="28"/>
  <c r="G100" i="28"/>
  <c r="I100" i="28"/>
  <c r="K100" i="28"/>
  <c r="M100" i="28"/>
  <c r="O100" i="28"/>
  <c r="Q100" i="28"/>
  <c r="V100" i="28"/>
  <c r="G102" i="28"/>
  <c r="I102" i="28"/>
  <c r="K102" i="28"/>
  <c r="M102" i="28"/>
  <c r="O102" i="28"/>
  <c r="Q102" i="28"/>
  <c r="V102" i="28"/>
  <c r="G105" i="28"/>
  <c r="G104" i="28" s="1"/>
  <c r="I105" i="28"/>
  <c r="I104" i="28" s="1"/>
  <c r="K105" i="28"/>
  <c r="K104" i="28" s="1"/>
  <c r="M105" i="28"/>
  <c r="O105" i="28"/>
  <c r="Q105" i="28"/>
  <c r="Q104" i="28" s="1"/>
  <c r="V105" i="28"/>
  <c r="V104" i="28" s="1"/>
  <c r="G106" i="28"/>
  <c r="I106" i="28"/>
  <c r="K106" i="28"/>
  <c r="M106" i="28"/>
  <c r="O106" i="28"/>
  <c r="O104" i="28" s="1"/>
  <c r="Q106" i="28"/>
  <c r="V106" i="28"/>
  <c r="G107" i="28"/>
  <c r="M107" i="28" s="1"/>
  <c r="I107" i="28"/>
  <c r="K107" i="28"/>
  <c r="O107" i="28"/>
  <c r="Q107" i="28"/>
  <c r="V107" i="28"/>
  <c r="G109" i="28"/>
  <c r="G110" i="28"/>
  <c r="I110" i="28"/>
  <c r="I109" i="28" s="1"/>
  <c r="K110" i="28"/>
  <c r="K109" i="28" s="1"/>
  <c r="M110" i="28"/>
  <c r="M109" i="28" s="1"/>
  <c r="O110" i="28"/>
  <c r="O109" i="28" s="1"/>
  <c r="Q110" i="28"/>
  <c r="Q109" i="28" s="1"/>
  <c r="V110" i="28"/>
  <c r="V109" i="28" s="1"/>
  <c r="AF113" i="28"/>
  <c r="G94" i="27"/>
  <c r="G9" i="27"/>
  <c r="I9" i="27"/>
  <c r="I8" i="27" s="1"/>
  <c r="K9" i="27"/>
  <c r="M9" i="27"/>
  <c r="O9" i="27"/>
  <c r="O8" i="27" s="1"/>
  <c r="Q9" i="27"/>
  <c r="Q8" i="27" s="1"/>
  <c r="V9" i="27"/>
  <c r="V8" i="27" s="1"/>
  <c r="G10" i="27"/>
  <c r="G8" i="27" s="1"/>
  <c r="I10" i="27"/>
  <c r="K10" i="27"/>
  <c r="M10" i="27"/>
  <c r="O10" i="27"/>
  <c r="Q10" i="27"/>
  <c r="V10" i="27"/>
  <c r="G11" i="27"/>
  <c r="I11" i="27"/>
  <c r="K11" i="27"/>
  <c r="M11" i="27"/>
  <c r="O11" i="27"/>
  <c r="Q11" i="27"/>
  <c r="V11" i="27"/>
  <c r="G12" i="27"/>
  <c r="I12" i="27"/>
  <c r="K12" i="27"/>
  <c r="M12" i="27"/>
  <c r="O12" i="27"/>
  <c r="Q12" i="27"/>
  <c r="V12" i="27"/>
  <c r="G13" i="27"/>
  <c r="I13" i="27"/>
  <c r="K13" i="27"/>
  <c r="M13" i="27"/>
  <c r="O13" i="27"/>
  <c r="Q13" i="27"/>
  <c r="V13" i="27"/>
  <c r="G14" i="27"/>
  <c r="I14" i="27"/>
  <c r="K14" i="27"/>
  <c r="M14" i="27"/>
  <c r="O14" i="27"/>
  <c r="Q14" i="27"/>
  <c r="V14" i="27"/>
  <c r="G15" i="27"/>
  <c r="I15" i="27"/>
  <c r="K15" i="27"/>
  <c r="M15" i="27"/>
  <c r="O15" i="27"/>
  <c r="Q15" i="27"/>
  <c r="V15" i="27"/>
  <c r="G16" i="27"/>
  <c r="I16" i="27"/>
  <c r="K16" i="27"/>
  <c r="M16" i="27"/>
  <c r="O16" i="27"/>
  <c r="Q16" i="27"/>
  <c r="V16" i="27"/>
  <c r="G17" i="27"/>
  <c r="M17" i="27" s="1"/>
  <c r="I17" i="27"/>
  <c r="K17" i="27"/>
  <c r="O17" i="27"/>
  <c r="Q17" i="27"/>
  <c r="V17" i="27"/>
  <c r="G18" i="27"/>
  <c r="I18" i="27"/>
  <c r="K18" i="27"/>
  <c r="M18" i="27"/>
  <c r="O18" i="27"/>
  <c r="Q18" i="27"/>
  <c r="V18" i="27"/>
  <c r="G19" i="27"/>
  <c r="I19" i="27"/>
  <c r="K19" i="27"/>
  <c r="M19" i="27"/>
  <c r="O19" i="27"/>
  <c r="Q19" i="27"/>
  <c r="V19" i="27"/>
  <c r="G20" i="27"/>
  <c r="I20" i="27"/>
  <c r="K20" i="27"/>
  <c r="M20" i="27"/>
  <c r="O20" i="27"/>
  <c r="Q20" i="27"/>
  <c r="V20" i="27"/>
  <c r="G21" i="27"/>
  <c r="I21" i="27"/>
  <c r="K21" i="27"/>
  <c r="M21" i="27"/>
  <c r="O21" i="27"/>
  <c r="Q21" i="27"/>
  <c r="V21" i="27"/>
  <c r="G22" i="27"/>
  <c r="M22" i="27" s="1"/>
  <c r="I22" i="27"/>
  <c r="K22" i="27"/>
  <c r="O22" i="27"/>
  <c r="Q22" i="27"/>
  <c r="V22" i="27"/>
  <c r="G23" i="27"/>
  <c r="I23" i="27"/>
  <c r="K23" i="27"/>
  <c r="M23" i="27"/>
  <c r="O23" i="27"/>
  <c r="Q23" i="27"/>
  <c r="V23" i="27"/>
  <c r="G24" i="27"/>
  <c r="I24" i="27"/>
  <c r="K24" i="27"/>
  <c r="K8" i="27" s="1"/>
  <c r="M24" i="27"/>
  <c r="O24" i="27"/>
  <c r="Q24" i="27"/>
  <c r="V24" i="27"/>
  <c r="G25" i="27"/>
  <c r="I25" i="27"/>
  <c r="K25" i="27"/>
  <c r="M25" i="27"/>
  <c r="O25" i="27"/>
  <c r="Q25" i="27"/>
  <c r="V25" i="27"/>
  <c r="G26" i="27"/>
  <c r="M26" i="27" s="1"/>
  <c r="I26" i="27"/>
  <c r="K26" i="27"/>
  <c r="O26" i="27"/>
  <c r="Q26" i="27"/>
  <c r="V26" i="27"/>
  <c r="G27" i="27"/>
  <c r="I27" i="27"/>
  <c r="K27" i="27"/>
  <c r="M27" i="27"/>
  <c r="O27" i="27"/>
  <c r="Q27" i="27"/>
  <c r="V27" i="27"/>
  <c r="G28" i="27"/>
  <c r="I28" i="27"/>
  <c r="K28" i="27"/>
  <c r="M28" i="27"/>
  <c r="O28" i="27"/>
  <c r="Q28" i="27"/>
  <c r="V28" i="27"/>
  <c r="G31" i="27"/>
  <c r="G30" i="27" s="1"/>
  <c r="I31" i="27"/>
  <c r="I30" i="27" s="1"/>
  <c r="K31" i="27"/>
  <c r="K30" i="27" s="1"/>
  <c r="M31" i="27"/>
  <c r="O31" i="27"/>
  <c r="O30" i="27" s="1"/>
  <c r="Q31" i="27"/>
  <c r="Q30" i="27" s="1"/>
  <c r="V31" i="27"/>
  <c r="G32" i="27"/>
  <c r="M32" i="27" s="1"/>
  <c r="I32" i="27"/>
  <c r="K32" i="27"/>
  <c r="O32" i="27"/>
  <c r="Q32" i="27"/>
  <c r="V32" i="27"/>
  <c r="G34" i="27"/>
  <c r="I34" i="27"/>
  <c r="K34" i="27"/>
  <c r="M34" i="27"/>
  <c r="O34" i="27"/>
  <c r="Q34" i="27"/>
  <c r="V34" i="27"/>
  <c r="G36" i="27"/>
  <c r="I36" i="27"/>
  <c r="K36" i="27"/>
  <c r="M36" i="27"/>
  <c r="O36" i="27"/>
  <c r="Q36" i="27"/>
  <c r="V36" i="27"/>
  <c r="V30" i="27" s="1"/>
  <c r="G38" i="27"/>
  <c r="I38" i="27"/>
  <c r="K38" i="27"/>
  <c r="M38" i="27"/>
  <c r="O38" i="27"/>
  <c r="Q38" i="27"/>
  <c r="V38" i="27"/>
  <c r="G40" i="27"/>
  <c r="M40" i="27" s="1"/>
  <c r="I40" i="27"/>
  <c r="K40" i="27"/>
  <c r="O40" i="27"/>
  <c r="Q40" i="27"/>
  <c r="V40" i="27"/>
  <c r="G42" i="27"/>
  <c r="I42" i="27"/>
  <c r="K42" i="27"/>
  <c r="M42" i="27"/>
  <c r="O42" i="27"/>
  <c r="Q42" i="27"/>
  <c r="V42" i="27"/>
  <c r="G44" i="27"/>
  <c r="I44" i="27"/>
  <c r="K44" i="27"/>
  <c r="M44" i="27"/>
  <c r="O44" i="27"/>
  <c r="Q44" i="27"/>
  <c r="V44" i="27"/>
  <c r="G45" i="27"/>
  <c r="M45" i="27" s="1"/>
  <c r="I45" i="27"/>
  <c r="K45" i="27"/>
  <c r="O45" i="27"/>
  <c r="Q45" i="27"/>
  <c r="V45" i="27"/>
  <c r="G46" i="27"/>
  <c r="I46" i="27"/>
  <c r="K46" i="27"/>
  <c r="M46" i="27"/>
  <c r="O46" i="27"/>
  <c r="Q46" i="27"/>
  <c r="V46" i="27"/>
  <c r="G47" i="27"/>
  <c r="M47" i="27" s="1"/>
  <c r="I47" i="27"/>
  <c r="K47" i="27"/>
  <c r="O47" i="27"/>
  <c r="Q47" i="27"/>
  <c r="V47" i="27"/>
  <c r="G48" i="27"/>
  <c r="I48" i="27"/>
  <c r="K48" i="27"/>
  <c r="M48" i="27"/>
  <c r="O48" i="27"/>
  <c r="Q48" i="27"/>
  <c r="V48" i="27"/>
  <c r="G50" i="27"/>
  <c r="G49" i="27" s="1"/>
  <c r="I50" i="27"/>
  <c r="I49" i="27" s="1"/>
  <c r="K50" i="27"/>
  <c r="K49" i="27" s="1"/>
  <c r="M50" i="27"/>
  <c r="M49" i="27" s="1"/>
  <c r="O50" i="27"/>
  <c r="Q50" i="27"/>
  <c r="Q49" i="27" s="1"/>
  <c r="V50" i="27"/>
  <c r="V49" i="27" s="1"/>
  <c r="G51" i="27"/>
  <c r="I51" i="27"/>
  <c r="K51" i="27"/>
  <c r="M51" i="27"/>
  <c r="O51" i="27"/>
  <c r="Q51" i="27"/>
  <c r="V51" i="27"/>
  <c r="G52" i="27"/>
  <c r="I52" i="27"/>
  <c r="K52" i="27"/>
  <c r="M52" i="27"/>
  <c r="O52" i="27"/>
  <c r="Q52" i="27"/>
  <c r="V52" i="27"/>
  <c r="G53" i="27"/>
  <c r="I53" i="27"/>
  <c r="K53" i="27"/>
  <c r="M53" i="27"/>
  <c r="O53" i="27"/>
  <c r="Q53" i="27"/>
  <c r="V53" i="27"/>
  <c r="G54" i="27"/>
  <c r="I54" i="27"/>
  <c r="K54" i="27"/>
  <c r="M54" i="27"/>
  <c r="O54" i="27"/>
  <c r="Q54" i="27"/>
  <c r="V54" i="27"/>
  <c r="G55" i="27"/>
  <c r="I55" i="27"/>
  <c r="K55" i="27"/>
  <c r="M55" i="27"/>
  <c r="O55" i="27"/>
  <c r="Q55" i="27"/>
  <c r="V55" i="27"/>
  <c r="G56" i="27"/>
  <c r="M56" i="27" s="1"/>
  <c r="I56" i="27"/>
  <c r="K56" i="27"/>
  <c r="O56" i="27"/>
  <c r="Q56" i="27"/>
  <c r="V56" i="27"/>
  <c r="G57" i="27"/>
  <c r="I57" i="27"/>
  <c r="K57" i="27"/>
  <c r="M57" i="27"/>
  <c r="O57" i="27"/>
  <c r="Q57" i="27"/>
  <c r="V57" i="27"/>
  <c r="G58" i="27"/>
  <c r="I58" i="27"/>
  <c r="K58" i="27"/>
  <c r="M58" i="27"/>
  <c r="O58" i="27"/>
  <c r="Q58" i="27"/>
  <c r="V58" i="27"/>
  <c r="G59" i="27"/>
  <c r="I59" i="27"/>
  <c r="K59" i="27"/>
  <c r="M59" i="27"/>
  <c r="O59" i="27"/>
  <c r="Q59" i="27"/>
  <c r="V59" i="27"/>
  <c r="G60" i="27"/>
  <c r="I60" i="27"/>
  <c r="K60" i="27"/>
  <c r="M60" i="27"/>
  <c r="O60" i="27"/>
  <c r="O49" i="27" s="1"/>
  <c r="Q60" i="27"/>
  <c r="V60" i="27"/>
  <c r="G61" i="27"/>
  <c r="M61" i="27" s="1"/>
  <c r="I61" i="27"/>
  <c r="K61" i="27"/>
  <c r="O61" i="27"/>
  <c r="Q61" i="27"/>
  <c r="V61" i="27"/>
  <c r="G62" i="27"/>
  <c r="I62" i="27"/>
  <c r="K62" i="27"/>
  <c r="M62" i="27"/>
  <c r="O62" i="27"/>
  <c r="Q62" i="27"/>
  <c r="V62" i="27"/>
  <c r="G63" i="27"/>
  <c r="I63" i="27"/>
  <c r="K63" i="27"/>
  <c r="M63" i="27"/>
  <c r="O63" i="27"/>
  <c r="Q63" i="27"/>
  <c r="V63" i="27"/>
  <c r="G65" i="27"/>
  <c r="M65" i="27" s="1"/>
  <c r="M64" i="27" s="1"/>
  <c r="I65" i="27"/>
  <c r="I64" i="27" s="1"/>
  <c r="K65" i="27"/>
  <c r="O65" i="27"/>
  <c r="O64" i="27" s="1"/>
  <c r="Q65" i="27"/>
  <c r="V65" i="27"/>
  <c r="G66" i="27"/>
  <c r="I66" i="27"/>
  <c r="K66" i="27"/>
  <c r="M66" i="27"/>
  <c r="O66" i="27"/>
  <c r="Q66" i="27"/>
  <c r="V66" i="27"/>
  <c r="G68" i="27"/>
  <c r="I68" i="27"/>
  <c r="K68" i="27"/>
  <c r="M68" i="27"/>
  <c r="O68" i="27"/>
  <c r="Q68" i="27"/>
  <c r="V68" i="27"/>
  <c r="V64" i="27" s="1"/>
  <c r="G69" i="27"/>
  <c r="M69" i="27" s="1"/>
  <c r="I69" i="27"/>
  <c r="K69" i="27"/>
  <c r="K64" i="27" s="1"/>
  <c r="O69" i="27"/>
  <c r="Q69" i="27"/>
  <c r="V69" i="27"/>
  <c r="G70" i="27"/>
  <c r="I70" i="27"/>
  <c r="K70" i="27"/>
  <c r="M70" i="27"/>
  <c r="O70" i="27"/>
  <c r="Q70" i="27"/>
  <c r="Q64" i="27" s="1"/>
  <c r="V70" i="27"/>
  <c r="G71" i="27"/>
  <c r="I71" i="27"/>
  <c r="K71" i="27"/>
  <c r="M71" i="27"/>
  <c r="O71" i="27"/>
  <c r="Q71" i="27"/>
  <c r="V71" i="27"/>
  <c r="G72" i="27"/>
  <c r="I72" i="27"/>
  <c r="K72" i="27"/>
  <c r="M72" i="27"/>
  <c r="O72" i="27"/>
  <c r="Q72" i="27"/>
  <c r="V72" i="27"/>
  <c r="G73" i="27"/>
  <c r="I73" i="27"/>
  <c r="K73" i="27"/>
  <c r="M73" i="27"/>
  <c r="O73" i="27"/>
  <c r="Q73" i="27"/>
  <c r="V73" i="27"/>
  <c r="G74" i="27"/>
  <c r="I74" i="27"/>
  <c r="K74" i="27"/>
  <c r="M74" i="27"/>
  <c r="O74" i="27"/>
  <c r="Q74" i="27"/>
  <c r="V74" i="27"/>
  <c r="G75" i="27"/>
  <c r="M75" i="27" s="1"/>
  <c r="I75" i="27"/>
  <c r="K75" i="27"/>
  <c r="O75" i="27"/>
  <c r="Q75" i="27"/>
  <c r="V75" i="27"/>
  <c r="G76" i="27"/>
  <c r="I76" i="27"/>
  <c r="K76" i="27"/>
  <c r="M76" i="27"/>
  <c r="O76" i="27"/>
  <c r="Q76" i="27"/>
  <c r="V76" i="27"/>
  <c r="G77" i="27"/>
  <c r="I77" i="27"/>
  <c r="K77" i="27"/>
  <c r="M77" i="27"/>
  <c r="O77" i="27"/>
  <c r="Q77" i="27"/>
  <c r="V77" i="27"/>
  <c r="G78" i="27"/>
  <c r="M78" i="27" s="1"/>
  <c r="I78" i="27"/>
  <c r="K78" i="27"/>
  <c r="O78" i="27"/>
  <c r="Q78" i="27"/>
  <c r="V78" i="27"/>
  <c r="G79" i="27"/>
  <c r="I79" i="27"/>
  <c r="K79" i="27"/>
  <c r="M79" i="27"/>
  <c r="O79" i="27"/>
  <c r="Q79" i="27"/>
  <c r="V79" i="27"/>
  <c r="G80" i="27"/>
  <c r="M80" i="27" s="1"/>
  <c r="I80" i="27"/>
  <c r="K80" i="27"/>
  <c r="O80" i="27"/>
  <c r="Q80" i="27"/>
  <c r="V80" i="27"/>
  <c r="G81" i="27"/>
  <c r="I81" i="27"/>
  <c r="K81" i="27"/>
  <c r="M81" i="27"/>
  <c r="O81" i="27"/>
  <c r="Q81" i="27"/>
  <c r="V81" i="27"/>
  <c r="G82" i="27"/>
  <c r="M82" i="27" s="1"/>
  <c r="I82" i="27"/>
  <c r="K82" i="27"/>
  <c r="O82" i="27"/>
  <c r="Q82" i="27"/>
  <c r="V82" i="27"/>
  <c r="G83" i="27"/>
  <c r="I83" i="27"/>
  <c r="K83" i="27"/>
  <c r="M83" i="27"/>
  <c r="O83" i="27"/>
  <c r="Q83" i="27"/>
  <c r="V83" i="27"/>
  <c r="G84" i="27"/>
  <c r="I84" i="27"/>
  <c r="K84" i="27"/>
  <c r="M84" i="27"/>
  <c r="O84" i="27"/>
  <c r="Q84" i="27"/>
  <c r="V84" i="27"/>
  <c r="G85" i="27"/>
  <c r="M85" i="27" s="1"/>
  <c r="I85" i="27"/>
  <c r="K85" i="27"/>
  <c r="O85" i="27"/>
  <c r="Q85" i="27"/>
  <c r="V85" i="27"/>
  <c r="G86" i="27"/>
  <c r="I86" i="27"/>
  <c r="K86" i="27"/>
  <c r="M86" i="27"/>
  <c r="O86" i="27"/>
  <c r="Q86" i="27"/>
  <c r="V86" i="27"/>
  <c r="I87" i="27"/>
  <c r="G88" i="27"/>
  <c r="G87" i="27" s="1"/>
  <c r="I88" i="27"/>
  <c r="K88" i="27"/>
  <c r="K87" i="27" s="1"/>
  <c r="O88" i="27"/>
  <c r="O87" i="27" s="1"/>
  <c r="Q88" i="27"/>
  <c r="Q87" i="27" s="1"/>
  <c r="V88" i="27"/>
  <c r="V87" i="27" s="1"/>
  <c r="G90" i="27"/>
  <c r="M90" i="27"/>
  <c r="G91" i="27"/>
  <c r="I91" i="27"/>
  <c r="K91" i="27"/>
  <c r="K90" i="27" s="1"/>
  <c r="M91" i="27"/>
  <c r="O91" i="27"/>
  <c r="O90" i="27" s="1"/>
  <c r="Q91" i="27"/>
  <c r="Q90" i="27" s="1"/>
  <c r="V91" i="27"/>
  <c r="V90" i="27" s="1"/>
  <c r="G92" i="27"/>
  <c r="I92" i="27"/>
  <c r="I90" i="27" s="1"/>
  <c r="K92" i="27"/>
  <c r="M92" i="27"/>
  <c r="O92" i="27"/>
  <c r="Q92" i="27"/>
  <c r="V92" i="27"/>
  <c r="AF94" i="27"/>
  <c r="G183" i="26"/>
  <c r="BA18" i="26"/>
  <c r="BA14" i="26"/>
  <c r="G9" i="26"/>
  <c r="G8" i="26" s="1"/>
  <c r="I9" i="26"/>
  <c r="I8" i="26" s="1"/>
  <c r="K9" i="26"/>
  <c r="K8" i="26" s="1"/>
  <c r="M9" i="26"/>
  <c r="O9" i="26"/>
  <c r="O8" i="26" s="1"/>
  <c r="Q9" i="26"/>
  <c r="Q8" i="26" s="1"/>
  <c r="V9" i="26"/>
  <c r="V8" i="26" s="1"/>
  <c r="G13" i="26"/>
  <c r="I13" i="26"/>
  <c r="K13" i="26"/>
  <c r="M13" i="26"/>
  <c r="O13" i="26"/>
  <c r="Q13" i="26"/>
  <c r="V13" i="26"/>
  <c r="G17" i="26"/>
  <c r="I17" i="26"/>
  <c r="K17" i="26"/>
  <c r="M17" i="26"/>
  <c r="O17" i="26"/>
  <c r="Q17" i="26"/>
  <c r="V17" i="26"/>
  <c r="G20" i="26"/>
  <c r="M20" i="26" s="1"/>
  <c r="I20" i="26"/>
  <c r="K20" i="26"/>
  <c r="O20" i="26"/>
  <c r="Q20" i="26"/>
  <c r="V20" i="26"/>
  <c r="G26" i="26"/>
  <c r="I26" i="26"/>
  <c r="K26" i="26"/>
  <c r="M26" i="26"/>
  <c r="O26" i="26"/>
  <c r="Q26" i="26"/>
  <c r="V26" i="26"/>
  <c r="G29" i="26"/>
  <c r="G28" i="26" s="1"/>
  <c r="I29" i="26"/>
  <c r="I28" i="26" s="1"/>
  <c r="K29" i="26"/>
  <c r="K28" i="26" s="1"/>
  <c r="M29" i="26"/>
  <c r="M28" i="26" s="1"/>
  <c r="O29" i="26"/>
  <c r="O28" i="26" s="1"/>
  <c r="Q29" i="26"/>
  <c r="Q28" i="26" s="1"/>
  <c r="V29" i="26"/>
  <c r="V28" i="26" s="1"/>
  <c r="G33" i="26"/>
  <c r="I33" i="26"/>
  <c r="K33" i="26"/>
  <c r="M33" i="26"/>
  <c r="O33" i="26"/>
  <c r="Q33" i="26"/>
  <c r="G34" i="26"/>
  <c r="I34" i="26"/>
  <c r="K34" i="26"/>
  <c r="M34" i="26"/>
  <c r="O34" i="26"/>
  <c r="Q34" i="26"/>
  <c r="V34" i="26"/>
  <c r="V33" i="26" s="1"/>
  <c r="G36" i="26"/>
  <c r="G35" i="26" s="1"/>
  <c r="I36" i="26"/>
  <c r="I35" i="26" s="1"/>
  <c r="K36" i="26"/>
  <c r="K35" i="26" s="1"/>
  <c r="M36" i="26"/>
  <c r="M35" i="26" s="1"/>
  <c r="O36" i="26"/>
  <c r="O35" i="26" s="1"/>
  <c r="Q36" i="26"/>
  <c r="Q35" i="26" s="1"/>
  <c r="V36" i="26"/>
  <c r="V35" i="26" s="1"/>
  <c r="G39" i="26"/>
  <c r="M39" i="26" s="1"/>
  <c r="M38" i="26" s="1"/>
  <c r="I39" i="26"/>
  <c r="I38" i="26" s="1"/>
  <c r="K39" i="26"/>
  <c r="K38" i="26" s="1"/>
  <c r="O39" i="26"/>
  <c r="Q39" i="26"/>
  <c r="V39" i="26"/>
  <c r="G41" i="26"/>
  <c r="I41" i="26"/>
  <c r="K41" i="26"/>
  <c r="M41" i="26"/>
  <c r="O41" i="26"/>
  <c r="Q41" i="26"/>
  <c r="V41" i="26"/>
  <c r="G44" i="26"/>
  <c r="I44" i="26"/>
  <c r="K44" i="26"/>
  <c r="M44" i="26"/>
  <c r="O44" i="26"/>
  <c r="Q44" i="26"/>
  <c r="V44" i="26"/>
  <c r="G47" i="26"/>
  <c r="I47" i="26"/>
  <c r="K47" i="26"/>
  <c r="M47" i="26"/>
  <c r="O47" i="26"/>
  <c r="Q47" i="26"/>
  <c r="V47" i="26"/>
  <c r="G50" i="26"/>
  <c r="I50" i="26"/>
  <c r="K50" i="26"/>
  <c r="M50" i="26"/>
  <c r="O50" i="26"/>
  <c r="O38" i="26" s="1"/>
  <c r="Q50" i="26"/>
  <c r="Q38" i="26" s="1"/>
  <c r="V50" i="26"/>
  <c r="V38" i="26" s="1"/>
  <c r="G53" i="26"/>
  <c r="I53" i="26"/>
  <c r="K53" i="26"/>
  <c r="M53" i="26"/>
  <c r="O53" i="26"/>
  <c r="Q53" i="26"/>
  <c r="V53" i="26"/>
  <c r="G56" i="26"/>
  <c r="I56" i="26"/>
  <c r="K56" i="26"/>
  <c r="M56" i="26"/>
  <c r="O56" i="26"/>
  <c r="Q56" i="26"/>
  <c r="V56" i="26"/>
  <c r="G60" i="26"/>
  <c r="I60" i="26"/>
  <c r="K60" i="26"/>
  <c r="M60" i="26"/>
  <c r="O60" i="26"/>
  <c r="Q60" i="26"/>
  <c r="V60" i="26"/>
  <c r="G63" i="26"/>
  <c r="I63" i="26"/>
  <c r="K63" i="26"/>
  <c r="M63" i="26"/>
  <c r="O63" i="26"/>
  <c r="Q63" i="26"/>
  <c r="V63" i="26"/>
  <c r="G67" i="26"/>
  <c r="I67" i="26"/>
  <c r="K67" i="26"/>
  <c r="M67" i="26"/>
  <c r="O67" i="26"/>
  <c r="Q67" i="26"/>
  <c r="V67" i="26"/>
  <c r="G71" i="26"/>
  <c r="I71" i="26"/>
  <c r="K71" i="26"/>
  <c r="M71" i="26"/>
  <c r="O71" i="26"/>
  <c r="Q71" i="26"/>
  <c r="V71" i="26"/>
  <c r="G72" i="26"/>
  <c r="I72" i="26"/>
  <c r="K72" i="26"/>
  <c r="M72" i="26"/>
  <c r="O72" i="26"/>
  <c r="Q72" i="26"/>
  <c r="V72" i="26"/>
  <c r="G73" i="26"/>
  <c r="I73" i="26"/>
  <c r="K73" i="26"/>
  <c r="M73" i="26"/>
  <c r="O73" i="26"/>
  <c r="Q73" i="26"/>
  <c r="V73" i="26"/>
  <c r="G74" i="26"/>
  <c r="I74" i="26"/>
  <c r="K74" i="26"/>
  <c r="M74" i="26"/>
  <c r="O74" i="26"/>
  <c r="Q74" i="26"/>
  <c r="V74" i="26"/>
  <c r="G75" i="26"/>
  <c r="M75" i="26" s="1"/>
  <c r="I75" i="26"/>
  <c r="K75" i="26"/>
  <c r="O75" i="26"/>
  <c r="Q75" i="26"/>
  <c r="V75" i="26"/>
  <c r="G78" i="26"/>
  <c r="I78" i="26"/>
  <c r="I77" i="26" s="1"/>
  <c r="K78" i="26"/>
  <c r="M78" i="26"/>
  <c r="O78" i="26"/>
  <c r="O77" i="26" s="1"/>
  <c r="Q78" i="26"/>
  <c r="Q77" i="26" s="1"/>
  <c r="V78" i="26"/>
  <c r="V77" i="26" s="1"/>
  <c r="G79" i="26"/>
  <c r="G77" i="26" s="1"/>
  <c r="I79" i="26"/>
  <c r="K79" i="26"/>
  <c r="K77" i="26" s="1"/>
  <c r="M79" i="26"/>
  <c r="O79" i="26"/>
  <c r="Q79" i="26"/>
  <c r="V79" i="26"/>
  <c r="G80" i="26"/>
  <c r="I80" i="26"/>
  <c r="K80" i="26"/>
  <c r="M80" i="26"/>
  <c r="O80" i="26"/>
  <c r="Q80" i="26"/>
  <c r="V80" i="26"/>
  <c r="G82" i="26"/>
  <c r="M82" i="26" s="1"/>
  <c r="I82" i="26"/>
  <c r="K82" i="26"/>
  <c r="O82" i="26"/>
  <c r="Q82" i="26"/>
  <c r="V82" i="26"/>
  <c r="G90" i="26"/>
  <c r="I90" i="26"/>
  <c r="K90" i="26"/>
  <c r="M90" i="26"/>
  <c r="O90" i="26"/>
  <c r="Q90" i="26"/>
  <c r="V90" i="26"/>
  <c r="G97" i="26"/>
  <c r="I97" i="26"/>
  <c r="K97" i="26"/>
  <c r="M97" i="26"/>
  <c r="O97" i="26"/>
  <c r="Q97" i="26"/>
  <c r="V97" i="26"/>
  <c r="G100" i="26"/>
  <c r="I100" i="26"/>
  <c r="K100" i="26"/>
  <c r="M100" i="26"/>
  <c r="O100" i="26"/>
  <c r="Q100" i="26"/>
  <c r="V100" i="26"/>
  <c r="G104" i="26"/>
  <c r="M104" i="26" s="1"/>
  <c r="I104" i="26"/>
  <c r="K104" i="26"/>
  <c r="O104" i="26"/>
  <c r="Q104" i="26"/>
  <c r="V104" i="26"/>
  <c r="G106" i="26"/>
  <c r="I106" i="26"/>
  <c r="K106" i="26"/>
  <c r="M106" i="26"/>
  <c r="O106" i="26"/>
  <c r="Q106" i="26"/>
  <c r="V106" i="26"/>
  <c r="G108" i="26"/>
  <c r="M108" i="26" s="1"/>
  <c r="I108" i="26"/>
  <c r="K108" i="26"/>
  <c r="O108" i="26"/>
  <c r="Q108" i="26"/>
  <c r="V108" i="26"/>
  <c r="G110" i="26"/>
  <c r="I110" i="26"/>
  <c r="K110" i="26"/>
  <c r="M110" i="26"/>
  <c r="O110" i="26"/>
  <c r="Q110" i="26"/>
  <c r="V110" i="26"/>
  <c r="G111" i="26"/>
  <c r="I111" i="26"/>
  <c r="K111" i="26"/>
  <c r="M111" i="26"/>
  <c r="O111" i="26"/>
  <c r="Q111" i="26"/>
  <c r="V111" i="26"/>
  <c r="G113" i="26"/>
  <c r="M113" i="26" s="1"/>
  <c r="I113" i="26"/>
  <c r="K113" i="26"/>
  <c r="O113" i="26"/>
  <c r="Q113" i="26"/>
  <c r="V113" i="26"/>
  <c r="G114" i="26"/>
  <c r="M114" i="26" s="1"/>
  <c r="I114" i="26"/>
  <c r="K114" i="26"/>
  <c r="O114" i="26"/>
  <c r="Q114" i="26"/>
  <c r="V114" i="26"/>
  <c r="G116" i="26"/>
  <c r="I116" i="26"/>
  <c r="K116" i="26"/>
  <c r="M116" i="26"/>
  <c r="O116" i="26"/>
  <c r="Q116" i="26"/>
  <c r="V116" i="26"/>
  <c r="G119" i="26"/>
  <c r="M119" i="26" s="1"/>
  <c r="I119" i="26"/>
  <c r="I118" i="26" s="1"/>
  <c r="K119" i="26"/>
  <c r="K118" i="26" s="1"/>
  <c r="O119" i="26"/>
  <c r="Q119" i="26"/>
  <c r="V119" i="26"/>
  <c r="G121" i="26"/>
  <c r="I121" i="26"/>
  <c r="K121" i="26"/>
  <c r="M121" i="26"/>
  <c r="O121" i="26"/>
  <c r="Q121" i="26"/>
  <c r="V121" i="26"/>
  <c r="G134" i="26"/>
  <c r="I134" i="26"/>
  <c r="K134" i="26"/>
  <c r="M134" i="26"/>
  <c r="O134" i="26"/>
  <c r="Q134" i="26"/>
  <c r="V134" i="26"/>
  <c r="G137" i="26"/>
  <c r="I137" i="26"/>
  <c r="K137" i="26"/>
  <c r="M137" i="26"/>
  <c r="O137" i="26"/>
  <c r="Q137" i="26"/>
  <c r="V137" i="26"/>
  <c r="G139" i="26"/>
  <c r="I139" i="26"/>
  <c r="K139" i="26"/>
  <c r="M139" i="26"/>
  <c r="O139" i="26"/>
  <c r="O118" i="26" s="1"/>
  <c r="Q139" i="26"/>
  <c r="Q118" i="26" s="1"/>
  <c r="V139" i="26"/>
  <c r="V118" i="26" s="1"/>
  <c r="G141" i="26"/>
  <c r="M141" i="26" s="1"/>
  <c r="I141" i="26"/>
  <c r="K141" i="26"/>
  <c r="O141" i="26"/>
  <c r="Q141" i="26"/>
  <c r="V141" i="26"/>
  <c r="G154" i="26"/>
  <c r="I154" i="26"/>
  <c r="K154" i="26"/>
  <c r="M154" i="26"/>
  <c r="O154" i="26"/>
  <c r="Q154" i="26"/>
  <c r="V154" i="26"/>
  <c r="G156" i="26"/>
  <c r="I156" i="26"/>
  <c r="K156" i="26"/>
  <c r="M156" i="26"/>
  <c r="O156" i="26"/>
  <c r="Q156" i="26"/>
  <c r="V156" i="26"/>
  <c r="G158" i="26"/>
  <c r="I158" i="26"/>
  <c r="K158" i="26"/>
  <c r="M158" i="26"/>
  <c r="O158" i="26"/>
  <c r="Q158" i="26"/>
  <c r="V158" i="26"/>
  <c r="G160" i="26"/>
  <c r="I160" i="26"/>
  <c r="K160" i="26"/>
  <c r="M160" i="26"/>
  <c r="O160" i="26"/>
  <c r="Q160" i="26"/>
  <c r="V160" i="26"/>
  <c r="G163" i="26"/>
  <c r="M163" i="26" s="1"/>
  <c r="M162" i="26" s="1"/>
  <c r="I163" i="26"/>
  <c r="I162" i="26" s="1"/>
  <c r="K163" i="26"/>
  <c r="K162" i="26" s="1"/>
  <c r="O163" i="26"/>
  <c r="O162" i="26" s="1"/>
  <c r="Q163" i="26"/>
  <c r="Q162" i="26" s="1"/>
  <c r="V163" i="26"/>
  <c r="V162" i="26" s="1"/>
  <c r="G164" i="26"/>
  <c r="G162" i="26" s="1"/>
  <c r="I164" i="26"/>
  <c r="K164" i="26"/>
  <c r="M164" i="26"/>
  <c r="O164" i="26"/>
  <c r="Q164" i="26"/>
  <c r="V164" i="26"/>
  <c r="Q165" i="26"/>
  <c r="V165" i="26"/>
  <c r="G166" i="26"/>
  <c r="M166" i="26" s="1"/>
  <c r="I166" i="26"/>
  <c r="K166" i="26"/>
  <c r="O166" i="26"/>
  <c r="Q166" i="26"/>
  <c r="V166" i="26"/>
  <c r="G169" i="26"/>
  <c r="M169" i="26" s="1"/>
  <c r="I169" i="26"/>
  <c r="K169" i="26"/>
  <c r="O169" i="26"/>
  <c r="Q169" i="26"/>
  <c r="V169" i="26"/>
  <c r="G171" i="26"/>
  <c r="I171" i="26"/>
  <c r="K171" i="26"/>
  <c r="M171" i="26"/>
  <c r="O171" i="26"/>
  <c r="Q171" i="26"/>
  <c r="V171" i="26"/>
  <c r="G173" i="26"/>
  <c r="I173" i="26"/>
  <c r="K173" i="26"/>
  <c r="M173" i="26"/>
  <c r="O173" i="26"/>
  <c r="Q173" i="26"/>
  <c r="V173" i="26"/>
  <c r="G176" i="26"/>
  <c r="I176" i="26"/>
  <c r="I165" i="26" s="1"/>
  <c r="K176" i="26"/>
  <c r="K165" i="26" s="1"/>
  <c r="M176" i="26"/>
  <c r="O176" i="26"/>
  <c r="O165" i="26" s="1"/>
  <c r="Q176" i="26"/>
  <c r="V176" i="26"/>
  <c r="G178" i="26"/>
  <c r="M178" i="26" s="1"/>
  <c r="I178" i="26"/>
  <c r="K178" i="26"/>
  <c r="O178" i="26"/>
  <c r="Q178" i="26"/>
  <c r="V178" i="26"/>
  <c r="G180" i="26"/>
  <c r="I180" i="26"/>
  <c r="K180" i="26"/>
  <c r="M180" i="26"/>
  <c r="O180" i="26"/>
  <c r="Q180" i="26"/>
  <c r="V180" i="26"/>
  <c r="AF183" i="26"/>
  <c r="G872" i="25"/>
  <c r="BA698" i="25"/>
  <c r="BA656" i="25"/>
  <c r="BA638" i="25"/>
  <c r="BA637" i="25"/>
  <c r="BA631" i="25"/>
  <c r="BA458" i="25"/>
  <c r="BA293" i="25"/>
  <c r="BA263" i="25"/>
  <c r="BA85" i="25"/>
  <c r="BA51" i="25"/>
  <c r="BA50" i="25"/>
  <c r="BA39" i="25"/>
  <c r="BA27" i="25"/>
  <c r="G9" i="25"/>
  <c r="G8" i="25" s="1"/>
  <c r="I9" i="25"/>
  <c r="I8" i="25" s="1"/>
  <c r="K9" i="25"/>
  <c r="K8" i="25" s="1"/>
  <c r="O9" i="25"/>
  <c r="O8" i="25" s="1"/>
  <c r="Q9" i="25"/>
  <c r="Q8" i="25" s="1"/>
  <c r="V9" i="25"/>
  <c r="V8" i="25" s="1"/>
  <c r="G12" i="25"/>
  <c r="AE872" i="25" s="1"/>
  <c r="I12" i="25"/>
  <c r="K12" i="25"/>
  <c r="O12" i="25"/>
  <c r="Q12" i="25"/>
  <c r="V12" i="25"/>
  <c r="G15" i="25"/>
  <c r="I15" i="25"/>
  <c r="K15" i="25"/>
  <c r="M15" i="25"/>
  <c r="O15" i="25"/>
  <c r="Q15" i="25"/>
  <c r="V15" i="25"/>
  <c r="G19" i="25"/>
  <c r="I19" i="25"/>
  <c r="K19" i="25"/>
  <c r="M19" i="25"/>
  <c r="O19" i="25"/>
  <c r="Q19" i="25"/>
  <c r="V19" i="25"/>
  <c r="G23" i="25"/>
  <c r="I23" i="25"/>
  <c r="K23" i="25"/>
  <c r="M23" i="25"/>
  <c r="O23" i="25"/>
  <c r="Q23" i="25"/>
  <c r="V23" i="25"/>
  <c r="G26" i="25"/>
  <c r="I26" i="25"/>
  <c r="K26" i="25"/>
  <c r="M26" i="25"/>
  <c r="O26" i="25"/>
  <c r="Q26" i="25"/>
  <c r="V26" i="25"/>
  <c r="G29" i="25"/>
  <c r="M29" i="25" s="1"/>
  <c r="I29" i="25"/>
  <c r="K29" i="25"/>
  <c r="O29" i="25"/>
  <c r="Q29" i="25"/>
  <c r="V29" i="25"/>
  <c r="G32" i="25"/>
  <c r="I32" i="25"/>
  <c r="K32" i="25"/>
  <c r="M32" i="25"/>
  <c r="O32" i="25"/>
  <c r="Q32" i="25"/>
  <c r="V32" i="25"/>
  <c r="G34" i="25"/>
  <c r="I34" i="25"/>
  <c r="K34" i="25"/>
  <c r="M34" i="25"/>
  <c r="O34" i="25"/>
  <c r="Q34" i="25"/>
  <c r="V34" i="25"/>
  <c r="V37" i="25"/>
  <c r="G38" i="25"/>
  <c r="G37" i="25" s="1"/>
  <c r="I38" i="25"/>
  <c r="I37" i="25" s="1"/>
  <c r="K38" i="25"/>
  <c r="K37" i="25" s="1"/>
  <c r="O38" i="25"/>
  <c r="O37" i="25" s="1"/>
  <c r="Q38" i="25"/>
  <c r="Q37" i="25" s="1"/>
  <c r="V38" i="25"/>
  <c r="G42" i="25"/>
  <c r="I42" i="25"/>
  <c r="K42" i="25"/>
  <c r="M42" i="25"/>
  <c r="O42" i="25"/>
  <c r="Q42" i="25"/>
  <c r="V42" i="25"/>
  <c r="G45" i="25"/>
  <c r="M45" i="25" s="1"/>
  <c r="I45" i="25"/>
  <c r="K45" i="25"/>
  <c r="O45" i="25"/>
  <c r="Q45" i="25"/>
  <c r="V45" i="25"/>
  <c r="G49" i="25"/>
  <c r="G48" i="25" s="1"/>
  <c r="I49" i="25"/>
  <c r="I48" i="25" s="1"/>
  <c r="K49" i="25"/>
  <c r="K48" i="25" s="1"/>
  <c r="M49" i="25"/>
  <c r="M48" i="25" s="1"/>
  <c r="O49" i="25"/>
  <c r="O48" i="25" s="1"/>
  <c r="Q49" i="25"/>
  <c r="Q48" i="25" s="1"/>
  <c r="V49" i="25"/>
  <c r="V48" i="25" s="1"/>
  <c r="G54" i="25"/>
  <c r="I54" i="25"/>
  <c r="K54" i="25"/>
  <c r="G55" i="25"/>
  <c r="I55" i="25"/>
  <c r="K55" i="25"/>
  <c r="M55" i="25"/>
  <c r="M54" i="25" s="1"/>
  <c r="O55" i="25"/>
  <c r="O54" i="25" s="1"/>
  <c r="Q55" i="25"/>
  <c r="Q54" i="25" s="1"/>
  <c r="V55" i="25"/>
  <c r="V54" i="25" s="1"/>
  <c r="G61" i="25"/>
  <c r="I61" i="25"/>
  <c r="K61" i="25"/>
  <c r="M61" i="25"/>
  <c r="O61" i="25"/>
  <c r="Q61" i="25"/>
  <c r="V61" i="25"/>
  <c r="G63" i="25"/>
  <c r="I63" i="25"/>
  <c r="K63" i="25"/>
  <c r="M63" i="25"/>
  <c r="O63" i="25"/>
  <c r="Q63" i="25"/>
  <c r="V63" i="25"/>
  <c r="K68" i="25"/>
  <c r="G69" i="25"/>
  <c r="M69" i="25" s="1"/>
  <c r="I69" i="25"/>
  <c r="K69" i="25"/>
  <c r="O69" i="25"/>
  <c r="Q69" i="25"/>
  <c r="V69" i="25"/>
  <c r="G71" i="25"/>
  <c r="I71" i="25"/>
  <c r="K71" i="25"/>
  <c r="M71" i="25"/>
  <c r="O71" i="25"/>
  <c r="Q71" i="25"/>
  <c r="V71" i="25"/>
  <c r="G73" i="25"/>
  <c r="I73" i="25"/>
  <c r="K73" i="25"/>
  <c r="M73" i="25"/>
  <c r="O73" i="25"/>
  <c r="Q73" i="25"/>
  <c r="V73" i="25"/>
  <c r="G76" i="25"/>
  <c r="I76" i="25"/>
  <c r="K76" i="25"/>
  <c r="M76" i="25"/>
  <c r="O76" i="25"/>
  <c r="O68" i="25" s="1"/>
  <c r="Q76" i="25"/>
  <c r="Q68" i="25" s="1"/>
  <c r="V76" i="25"/>
  <c r="V68" i="25" s="1"/>
  <c r="G81" i="25"/>
  <c r="G68" i="25" s="1"/>
  <c r="I81" i="25"/>
  <c r="K81" i="25"/>
  <c r="O81" i="25"/>
  <c r="Q81" i="25"/>
  <c r="V81" i="25"/>
  <c r="G84" i="25"/>
  <c r="I84" i="25"/>
  <c r="K84" i="25"/>
  <c r="M84" i="25"/>
  <c r="O84" i="25"/>
  <c r="Q84" i="25"/>
  <c r="V84" i="25"/>
  <c r="G95" i="25"/>
  <c r="I95" i="25"/>
  <c r="K95" i="25"/>
  <c r="M95" i="25"/>
  <c r="O95" i="25"/>
  <c r="Q95" i="25"/>
  <c r="V95" i="25"/>
  <c r="G109" i="25"/>
  <c r="I109" i="25"/>
  <c r="K109" i="25"/>
  <c r="M109" i="25"/>
  <c r="O109" i="25"/>
  <c r="Q109" i="25"/>
  <c r="V109" i="25"/>
  <c r="G112" i="25"/>
  <c r="I112" i="25"/>
  <c r="K112" i="25"/>
  <c r="M112" i="25"/>
  <c r="O112" i="25"/>
  <c r="Q112" i="25"/>
  <c r="V112" i="25"/>
  <c r="G116" i="25"/>
  <c r="M116" i="25" s="1"/>
  <c r="I116" i="25"/>
  <c r="K116" i="25"/>
  <c r="O116" i="25"/>
  <c r="Q116" i="25"/>
  <c r="V116" i="25"/>
  <c r="G153" i="25"/>
  <c r="I153" i="25"/>
  <c r="K153" i="25"/>
  <c r="M153" i="25"/>
  <c r="O153" i="25"/>
  <c r="Q153" i="25"/>
  <c r="V153" i="25"/>
  <c r="G159" i="25"/>
  <c r="M159" i="25" s="1"/>
  <c r="I159" i="25"/>
  <c r="K159" i="25"/>
  <c r="O159" i="25"/>
  <c r="Q159" i="25"/>
  <c r="V159" i="25"/>
  <c r="G172" i="25"/>
  <c r="M172" i="25" s="1"/>
  <c r="I172" i="25"/>
  <c r="K172" i="25"/>
  <c r="O172" i="25"/>
  <c r="Q172" i="25"/>
  <c r="V172" i="25"/>
  <c r="G174" i="25"/>
  <c r="M174" i="25" s="1"/>
  <c r="I174" i="25"/>
  <c r="I68" i="25" s="1"/>
  <c r="K174" i="25"/>
  <c r="O174" i="25"/>
  <c r="Q174" i="25"/>
  <c r="V174" i="25"/>
  <c r="G182" i="25"/>
  <c r="G181" i="25" s="1"/>
  <c r="I182" i="25"/>
  <c r="I181" i="25" s="1"/>
  <c r="K182" i="25"/>
  <c r="K181" i="25" s="1"/>
  <c r="M182" i="25"/>
  <c r="M181" i="25" s="1"/>
  <c r="O182" i="25"/>
  <c r="O181" i="25" s="1"/>
  <c r="Q182" i="25"/>
  <c r="Q181" i="25" s="1"/>
  <c r="V182" i="25"/>
  <c r="V181" i="25" s="1"/>
  <c r="G186" i="25"/>
  <c r="G187" i="25"/>
  <c r="I187" i="25"/>
  <c r="I186" i="25" s="1"/>
  <c r="K187" i="25"/>
  <c r="K186" i="25" s="1"/>
  <c r="M187" i="25"/>
  <c r="M186" i="25" s="1"/>
  <c r="O187" i="25"/>
  <c r="O186" i="25" s="1"/>
  <c r="Q187" i="25"/>
  <c r="Q186" i="25" s="1"/>
  <c r="V187" i="25"/>
  <c r="V186" i="25" s="1"/>
  <c r="G192" i="25"/>
  <c r="I192" i="25"/>
  <c r="G193" i="25"/>
  <c r="I193" i="25"/>
  <c r="K193" i="25"/>
  <c r="K192" i="25" s="1"/>
  <c r="M193" i="25"/>
  <c r="M192" i="25" s="1"/>
  <c r="O193" i="25"/>
  <c r="O192" i="25" s="1"/>
  <c r="Q193" i="25"/>
  <c r="Q192" i="25" s="1"/>
  <c r="V193" i="25"/>
  <c r="V192" i="25" s="1"/>
  <c r="G216" i="25"/>
  <c r="I216" i="25"/>
  <c r="K216" i="25"/>
  <c r="M216" i="25"/>
  <c r="O216" i="25"/>
  <c r="Q216" i="25"/>
  <c r="V216" i="25"/>
  <c r="G247" i="25"/>
  <c r="G246" i="25" s="1"/>
  <c r="I247" i="25"/>
  <c r="I246" i="25" s="1"/>
  <c r="K247" i="25"/>
  <c r="K246" i="25" s="1"/>
  <c r="O247" i="25"/>
  <c r="O246" i="25" s="1"/>
  <c r="Q247" i="25"/>
  <c r="Q246" i="25" s="1"/>
  <c r="V247" i="25"/>
  <c r="G257" i="25"/>
  <c r="I257" i="25"/>
  <c r="K257" i="25"/>
  <c r="M257" i="25"/>
  <c r="O257" i="25"/>
  <c r="Q257" i="25"/>
  <c r="V257" i="25"/>
  <c r="G262" i="25"/>
  <c r="M262" i="25" s="1"/>
  <c r="I262" i="25"/>
  <c r="K262" i="25"/>
  <c r="O262" i="25"/>
  <c r="Q262" i="25"/>
  <c r="V262" i="25"/>
  <c r="G267" i="25"/>
  <c r="M267" i="25" s="1"/>
  <c r="I267" i="25"/>
  <c r="K267" i="25"/>
  <c r="O267" i="25"/>
  <c r="Q267" i="25"/>
  <c r="V267" i="25"/>
  <c r="G270" i="25"/>
  <c r="I270" i="25"/>
  <c r="K270" i="25"/>
  <c r="M270" i="25"/>
  <c r="O270" i="25"/>
  <c r="Q270" i="25"/>
  <c r="V270" i="25"/>
  <c r="V246" i="25" s="1"/>
  <c r="G278" i="25"/>
  <c r="M278" i="25" s="1"/>
  <c r="I278" i="25"/>
  <c r="K278" i="25"/>
  <c r="O278" i="25"/>
  <c r="Q278" i="25"/>
  <c r="V278" i="25"/>
  <c r="G280" i="25"/>
  <c r="I280" i="25"/>
  <c r="K280" i="25"/>
  <c r="M280" i="25"/>
  <c r="O280" i="25"/>
  <c r="Q280" i="25"/>
  <c r="V280" i="25"/>
  <c r="G286" i="25"/>
  <c r="I286" i="25"/>
  <c r="K286" i="25"/>
  <c r="M286" i="25"/>
  <c r="O286" i="25"/>
  <c r="Q286" i="25"/>
  <c r="V286" i="25"/>
  <c r="G287" i="25"/>
  <c r="I287" i="25"/>
  <c r="K287" i="25"/>
  <c r="M287" i="25"/>
  <c r="O287" i="25"/>
  <c r="Q287" i="25"/>
  <c r="V287" i="25"/>
  <c r="G288" i="25"/>
  <c r="I288" i="25"/>
  <c r="K288" i="25"/>
  <c r="M288" i="25"/>
  <c r="O288" i="25"/>
  <c r="Q288" i="25"/>
  <c r="V288" i="25"/>
  <c r="G290" i="25"/>
  <c r="M290" i="25" s="1"/>
  <c r="I290" i="25"/>
  <c r="K290" i="25"/>
  <c r="O290" i="25"/>
  <c r="Q290" i="25"/>
  <c r="V290" i="25"/>
  <c r="G292" i="25"/>
  <c r="M292" i="25" s="1"/>
  <c r="I292" i="25"/>
  <c r="K292" i="25"/>
  <c r="O292" i="25"/>
  <c r="Q292" i="25"/>
  <c r="V292" i="25"/>
  <c r="G295" i="25"/>
  <c r="I295" i="25"/>
  <c r="K295" i="25"/>
  <c r="M295" i="25"/>
  <c r="O295" i="25"/>
  <c r="Q295" i="25"/>
  <c r="V295" i="25"/>
  <c r="G297" i="25"/>
  <c r="I297" i="25"/>
  <c r="K297" i="25"/>
  <c r="M297" i="25"/>
  <c r="O297" i="25"/>
  <c r="Q297" i="25"/>
  <c r="V297" i="25"/>
  <c r="G298" i="25"/>
  <c r="M298" i="25" s="1"/>
  <c r="I298" i="25"/>
  <c r="K298" i="25"/>
  <c r="O298" i="25"/>
  <c r="Q298" i="25"/>
  <c r="V298" i="25"/>
  <c r="G299" i="25"/>
  <c r="I299" i="25"/>
  <c r="K299" i="25"/>
  <c r="M299" i="25"/>
  <c r="O299" i="25"/>
  <c r="Q299" i="25"/>
  <c r="V299" i="25"/>
  <c r="G300" i="25"/>
  <c r="I300" i="25"/>
  <c r="K300" i="25"/>
  <c r="M300" i="25"/>
  <c r="O300" i="25"/>
  <c r="Q300" i="25"/>
  <c r="V300" i="25"/>
  <c r="G302" i="25"/>
  <c r="G301" i="25" s="1"/>
  <c r="I302" i="25"/>
  <c r="I301" i="25" s="1"/>
  <c r="K302" i="25"/>
  <c r="K301" i="25" s="1"/>
  <c r="M302" i="25"/>
  <c r="O302" i="25"/>
  <c r="O301" i="25" s="1"/>
  <c r="Q302" i="25"/>
  <c r="Q301" i="25" s="1"/>
  <c r="V302" i="25"/>
  <c r="V301" i="25" s="1"/>
  <c r="G310" i="25"/>
  <c r="M310" i="25" s="1"/>
  <c r="I310" i="25"/>
  <c r="K310" i="25"/>
  <c r="O310" i="25"/>
  <c r="Q310" i="25"/>
  <c r="V310" i="25"/>
  <c r="G312" i="25"/>
  <c r="I312" i="25"/>
  <c r="K312" i="25"/>
  <c r="M312" i="25"/>
  <c r="O312" i="25"/>
  <c r="Q312" i="25"/>
  <c r="V312" i="25"/>
  <c r="G327" i="25"/>
  <c r="I327" i="25"/>
  <c r="K327" i="25"/>
  <c r="M327" i="25"/>
  <c r="O327" i="25"/>
  <c r="Q327" i="25"/>
  <c r="V327" i="25"/>
  <c r="G331" i="25"/>
  <c r="M331" i="25" s="1"/>
  <c r="I331" i="25"/>
  <c r="K331" i="25"/>
  <c r="O331" i="25"/>
  <c r="Q331" i="25"/>
  <c r="V331" i="25"/>
  <c r="G345" i="25"/>
  <c r="M345" i="25" s="1"/>
  <c r="I345" i="25"/>
  <c r="K345" i="25"/>
  <c r="O345" i="25"/>
  <c r="Q345" i="25"/>
  <c r="V345" i="25"/>
  <c r="G347" i="25"/>
  <c r="M347" i="25" s="1"/>
  <c r="I347" i="25"/>
  <c r="K347" i="25"/>
  <c r="O347" i="25"/>
  <c r="Q347" i="25"/>
  <c r="V347" i="25"/>
  <c r="G351" i="25"/>
  <c r="I351" i="25"/>
  <c r="K351" i="25"/>
  <c r="M351" i="25"/>
  <c r="O351" i="25"/>
  <c r="Q351" i="25"/>
  <c r="V351" i="25"/>
  <c r="G379" i="25"/>
  <c r="I379" i="25"/>
  <c r="K379" i="25"/>
  <c r="M379" i="25"/>
  <c r="O379" i="25"/>
  <c r="Q379" i="25"/>
  <c r="V379" i="25"/>
  <c r="G381" i="25"/>
  <c r="I381" i="25"/>
  <c r="K381" i="25"/>
  <c r="M381" i="25"/>
  <c r="O381" i="25"/>
  <c r="Q381" i="25"/>
  <c r="V381" i="25"/>
  <c r="G388" i="25"/>
  <c r="M388" i="25" s="1"/>
  <c r="I388" i="25"/>
  <c r="K388" i="25"/>
  <c r="O388" i="25"/>
  <c r="Q388" i="25"/>
  <c r="V388" i="25"/>
  <c r="G392" i="25"/>
  <c r="I392" i="25"/>
  <c r="K392" i="25"/>
  <c r="M392" i="25"/>
  <c r="O392" i="25"/>
  <c r="Q392" i="25"/>
  <c r="V392" i="25"/>
  <c r="G395" i="25"/>
  <c r="I395" i="25"/>
  <c r="K395" i="25"/>
  <c r="M395" i="25"/>
  <c r="O395" i="25"/>
  <c r="Q395" i="25"/>
  <c r="V395" i="25"/>
  <c r="G404" i="25"/>
  <c r="M404" i="25" s="1"/>
  <c r="I404" i="25"/>
  <c r="K404" i="25"/>
  <c r="O404" i="25"/>
  <c r="Q404" i="25"/>
  <c r="V404" i="25"/>
  <c r="G410" i="25"/>
  <c r="M410" i="25" s="1"/>
  <c r="I410" i="25"/>
  <c r="K410" i="25"/>
  <c r="O410" i="25"/>
  <c r="Q410" i="25"/>
  <c r="V410" i="25"/>
  <c r="G445" i="25"/>
  <c r="M445" i="25" s="1"/>
  <c r="I445" i="25"/>
  <c r="K445" i="25"/>
  <c r="O445" i="25"/>
  <c r="Q445" i="25"/>
  <c r="V445" i="25"/>
  <c r="G451" i="25"/>
  <c r="M451" i="25" s="1"/>
  <c r="I451" i="25"/>
  <c r="K451" i="25"/>
  <c r="O451" i="25"/>
  <c r="Q451" i="25"/>
  <c r="V451" i="25"/>
  <c r="G452" i="25"/>
  <c r="M452" i="25" s="1"/>
  <c r="I452" i="25"/>
  <c r="K452" i="25"/>
  <c r="O452" i="25"/>
  <c r="Q452" i="25"/>
  <c r="V452" i="25"/>
  <c r="O453" i="25"/>
  <c r="Q453" i="25"/>
  <c r="V453" i="25"/>
  <c r="G454" i="25"/>
  <c r="M454" i="25" s="1"/>
  <c r="M453" i="25" s="1"/>
  <c r="I454" i="25"/>
  <c r="I453" i="25" s="1"/>
  <c r="K454" i="25"/>
  <c r="K453" i="25" s="1"/>
  <c r="O454" i="25"/>
  <c r="Q454" i="25"/>
  <c r="V454" i="25"/>
  <c r="G456" i="25"/>
  <c r="G457" i="25"/>
  <c r="I457" i="25"/>
  <c r="I456" i="25" s="1"/>
  <c r="K457" i="25"/>
  <c r="K456" i="25" s="1"/>
  <c r="M457" i="25"/>
  <c r="M456" i="25" s="1"/>
  <c r="O457" i="25"/>
  <c r="O456" i="25" s="1"/>
  <c r="Q457" i="25"/>
  <c r="Q456" i="25" s="1"/>
  <c r="V457" i="25"/>
  <c r="V456" i="25" s="1"/>
  <c r="G479" i="25"/>
  <c r="G478" i="25" s="1"/>
  <c r="I479" i="25"/>
  <c r="I478" i="25" s="1"/>
  <c r="K479" i="25"/>
  <c r="K478" i="25" s="1"/>
  <c r="M479" i="25"/>
  <c r="O479" i="25"/>
  <c r="O478" i="25" s="1"/>
  <c r="Q479" i="25"/>
  <c r="Q478" i="25" s="1"/>
  <c r="V479" i="25"/>
  <c r="V478" i="25" s="1"/>
  <c r="G484" i="25"/>
  <c r="M484" i="25" s="1"/>
  <c r="I484" i="25"/>
  <c r="K484" i="25"/>
  <c r="O484" i="25"/>
  <c r="Q484" i="25"/>
  <c r="V484" i="25"/>
  <c r="G490" i="25"/>
  <c r="M490" i="25" s="1"/>
  <c r="I490" i="25"/>
  <c r="K490" i="25"/>
  <c r="O490" i="25"/>
  <c r="Q490" i="25"/>
  <c r="V490" i="25"/>
  <c r="G492" i="25"/>
  <c r="I492" i="25"/>
  <c r="K492" i="25"/>
  <c r="M492" i="25"/>
  <c r="O492" i="25"/>
  <c r="Q492" i="25"/>
  <c r="V492" i="25"/>
  <c r="G497" i="25"/>
  <c r="I497" i="25"/>
  <c r="K497" i="25"/>
  <c r="M497" i="25"/>
  <c r="O497" i="25"/>
  <c r="Q497" i="25"/>
  <c r="V497" i="25"/>
  <c r="G499" i="25"/>
  <c r="M499" i="25" s="1"/>
  <c r="I499" i="25"/>
  <c r="K499" i="25"/>
  <c r="O499" i="25"/>
  <c r="Q499" i="25"/>
  <c r="V499" i="25"/>
  <c r="G502" i="25"/>
  <c r="I502" i="25"/>
  <c r="K502" i="25"/>
  <c r="K501" i="25" s="1"/>
  <c r="M502" i="25"/>
  <c r="M501" i="25" s="1"/>
  <c r="O502" i="25"/>
  <c r="O501" i="25" s="1"/>
  <c r="Q502" i="25"/>
  <c r="Q501" i="25" s="1"/>
  <c r="V502" i="25"/>
  <c r="V501" i="25" s="1"/>
  <c r="G506" i="25"/>
  <c r="G501" i="25" s="1"/>
  <c r="I506" i="25"/>
  <c r="I501" i="25" s="1"/>
  <c r="K506" i="25"/>
  <c r="M506" i="25"/>
  <c r="O506" i="25"/>
  <c r="Q506" i="25"/>
  <c r="V506" i="25"/>
  <c r="G509" i="25"/>
  <c r="I509" i="25"/>
  <c r="K509" i="25"/>
  <c r="M509" i="25"/>
  <c r="O509" i="25"/>
  <c r="Q509" i="25"/>
  <c r="V509" i="25"/>
  <c r="G510" i="25"/>
  <c r="M510" i="25" s="1"/>
  <c r="I510" i="25"/>
  <c r="K510" i="25"/>
  <c r="O510" i="25"/>
  <c r="Q510" i="25"/>
  <c r="V510" i="25"/>
  <c r="G513" i="25"/>
  <c r="G512" i="25" s="1"/>
  <c r="I513" i="25"/>
  <c r="I512" i="25" s="1"/>
  <c r="K513" i="25"/>
  <c r="K512" i="25" s="1"/>
  <c r="M513" i="25"/>
  <c r="O513" i="25"/>
  <c r="O512" i="25" s="1"/>
  <c r="Q513" i="25"/>
  <c r="Q512" i="25" s="1"/>
  <c r="V513" i="25"/>
  <c r="V512" i="25" s="1"/>
  <c r="G517" i="25"/>
  <c r="M517" i="25" s="1"/>
  <c r="I517" i="25"/>
  <c r="K517" i="25"/>
  <c r="O517" i="25"/>
  <c r="Q517" i="25"/>
  <c r="V517" i="25"/>
  <c r="G518" i="25"/>
  <c r="M518" i="25" s="1"/>
  <c r="I518" i="25"/>
  <c r="K518" i="25"/>
  <c r="O518" i="25"/>
  <c r="Q518" i="25"/>
  <c r="V518" i="25"/>
  <c r="G521" i="25"/>
  <c r="I521" i="25"/>
  <c r="K521" i="25"/>
  <c r="M521" i="25"/>
  <c r="O521" i="25"/>
  <c r="O520" i="25" s="1"/>
  <c r="Q521" i="25"/>
  <c r="Q520" i="25" s="1"/>
  <c r="V521" i="25"/>
  <c r="V520" i="25" s="1"/>
  <c r="G525" i="25"/>
  <c r="G520" i="25" s="1"/>
  <c r="I525" i="25"/>
  <c r="I520" i="25" s="1"/>
  <c r="K525" i="25"/>
  <c r="K520" i="25" s="1"/>
  <c r="O525" i="25"/>
  <c r="Q525" i="25"/>
  <c r="V525" i="25"/>
  <c r="G528" i="25"/>
  <c r="I528" i="25"/>
  <c r="K528" i="25"/>
  <c r="M528" i="25"/>
  <c r="O528" i="25"/>
  <c r="Q528" i="25"/>
  <c r="V528" i="25"/>
  <c r="G533" i="25"/>
  <c r="M533" i="25" s="1"/>
  <c r="I533" i="25"/>
  <c r="K533" i="25"/>
  <c r="O533" i="25"/>
  <c r="Q533" i="25"/>
  <c r="V533" i="25"/>
  <c r="G537" i="25"/>
  <c r="I537" i="25"/>
  <c r="K537" i="25"/>
  <c r="M537" i="25"/>
  <c r="O537" i="25"/>
  <c r="Q537" i="25"/>
  <c r="V537" i="25"/>
  <c r="G539" i="25"/>
  <c r="I539" i="25"/>
  <c r="K539" i="25"/>
  <c r="M539" i="25"/>
  <c r="O539" i="25"/>
  <c r="Q539" i="25"/>
  <c r="V539" i="25"/>
  <c r="G545" i="25"/>
  <c r="M545" i="25" s="1"/>
  <c r="I545" i="25"/>
  <c r="K545" i="25"/>
  <c r="O545" i="25"/>
  <c r="Q545" i="25"/>
  <c r="V545" i="25"/>
  <c r="G547" i="25"/>
  <c r="I547" i="25"/>
  <c r="K547" i="25"/>
  <c r="G548" i="25"/>
  <c r="I548" i="25"/>
  <c r="K548" i="25"/>
  <c r="M548" i="25"/>
  <c r="O548" i="25"/>
  <c r="Q548" i="25"/>
  <c r="V548" i="25"/>
  <c r="V547" i="25" s="1"/>
  <c r="G554" i="25"/>
  <c r="M554" i="25" s="1"/>
  <c r="M547" i="25" s="1"/>
  <c r="I554" i="25"/>
  <c r="K554" i="25"/>
  <c r="O554" i="25"/>
  <c r="Q554" i="25"/>
  <c r="V554" i="25"/>
  <c r="G560" i="25"/>
  <c r="I560" i="25"/>
  <c r="K560" i="25"/>
  <c r="M560" i="25"/>
  <c r="O560" i="25"/>
  <c r="Q560" i="25"/>
  <c r="V560" i="25"/>
  <c r="G562" i="25"/>
  <c r="I562" i="25"/>
  <c r="K562" i="25"/>
  <c r="M562" i="25"/>
  <c r="O562" i="25"/>
  <c r="O547" i="25" s="1"/>
  <c r="Q562" i="25"/>
  <c r="Q547" i="25" s="1"/>
  <c r="V562" i="25"/>
  <c r="G565" i="25"/>
  <c r="M565" i="25" s="1"/>
  <c r="I565" i="25"/>
  <c r="K565" i="25"/>
  <c r="O565" i="25"/>
  <c r="O564" i="25" s="1"/>
  <c r="Q565" i="25"/>
  <c r="V565" i="25"/>
  <c r="G571" i="25"/>
  <c r="I571" i="25"/>
  <c r="K571" i="25"/>
  <c r="M571" i="25"/>
  <c r="O571" i="25"/>
  <c r="Q571" i="25"/>
  <c r="Q564" i="25" s="1"/>
  <c r="V571" i="25"/>
  <c r="V564" i="25" s="1"/>
  <c r="G575" i="25"/>
  <c r="M575" i="25" s="1"/>
  <c r="I575" i="25"/>
  <c r="K575" i="25"/>
  <c r="O575" i="25"/>
  <c r="Q575" i="25"/>
  <c r="V575" i="25"/>
  <c r="G589" i="25"/>
  <c r="I589" i="25"/>
  <c r="I564" i="25" s="1"/>
  <c r="K589" i="25"/>
  <c r="K564" i="25" s="1"/>
  <c r="M589" i="25"/>
  <c r="O589" i="25"/>
  <c r="Q589" i="25"/>
  <c r="V589" i="25"/>
  <c r="G599" i="25"/>
  <c r="I599" i="25"/>
  <c r="K599" i="25"/>
  <c r="M599" i="25"/>
  <c r="O599" i="25"/>
  <c r="Q599" i="25"/>
  <c r="V599" i="25"/>
  <c r="G616" i="25"/>
  <c r="M616" i="25" s="1"/>
  <c r="I616" i="25"/>
  <c r="K616" i="25"/>
  <c r="O616" i="25"/>
  <c r="Q616" i="25"/>
  <c r="V616" i="25"/>
  <c r="G630" i="25"/>
  <c r="I630" i="25"/>
  <c r="K630" i="25"/>
  <c r="M630" i="25"/>
  <c r="O630" i="25"/>
  <c r="Q630" i="25"/>
  <c r="V630" i="25"/>
  <c r="G633" i="25"/>
  <c r="I633" i="25"/>
  <c r="K633" i="25"/>
  <c r="M633" i="25"/>
  <c r="O633" i="25"/>
  <c r="Q633" i="25"/>
  <c r="V633" i="25"/>
  <c r="G634" i="25"/>
  <c r="G564" i="25" s="1"/>
  <c r="I634" i="25"/>
  <c r="K634" i="25"/>
  <c r="O634" i="25"/>
  <c r="Q634" i="25"/>
  <c r="V634" i="25"/>
  <c r="G636" i="25"/>
  <c r="M636" i="25" s="1"/>
  <c r="I636" i="25"/>
  <c r="K636" i="25"/>
  <c r="O636" i="25"/>
  <c r="Q636" i="25"/>
  <c r="V636" i="25"/>
  <c r="G646" i="25"/>
  <c r="I646" i="25"/>
  <c r="K646" i="25"/>
  <c r="M646" i="25"/>
  <c r="O646" i="25"/>
  <c r="Q646" i="25"/>
  <c r="V646" i="25"/>
  <c r="G649" i="25"/>
  <c r="G648" i="25" s="1"/>
  <c r="I649" i="25"/>
  <c r="I648" i="25" s="1"/>
  <c r="K649" i="25"/>
  <c r="K648" i="25" s="1"/>
  <c r="M649" i="25"/>
  <c r="M648" i="25" s="1"/>
  <c r="O649" i="25"/>
  <c r="O648" i="25" s="1"/>
  <c r="Q649" i="25"/>
  <c r="Q648" i="25" s="1"/>
  <c r="V649" i="25"/>
  <c r="V648" i="25" s="1"/>
  <c r="G663" i="25"/>
  <c r="M663" i="25" s="1"/>
  <c r="I663" i="25"/>
  <c r="I662" i="25" s="1"/>
  <c r="K663" i="25"/>
  <c r="K662" i="25" s="1"/>
  <c r="O663" i="25"/>
  <c r="Q663" i="25"/>
  <c r="V663" i="25"/>
  <c r="V662" i="25" s="1"/>
  <c r="G665" i="25"/>
  <c r="I665" i="25"/>
  <c r="K665" i="25"/>
  <c r="M665" i="25"/>
  <c r="O665" i="25"/>
  <c r="O662" i="25" s="1"/>
  <c r="Q665" i="25"/>
  <c r="Q662" i="25" s="1"/>
  <c r="V665" i="25"/>
  <c r="G667" i="25"/>
  <c r="M667" i="25" s="1"/>
  <c r="I667" i="25"/>
  <c r="K667" i="25"/>
  <c r="O667" i="25"/>
  <c r="Q667" i="25"/>
  <c r="V667" i="25"/>
  <c r="G670" i="25"/>
  <c r="M670" i="25" s="1"/>
  <c r="I670" i="25"/>
  <c r="K670" i="25"/>
  <c r="O670" i="25"/>
  <c r="Q670" i="25"/>
  <c r="V670" i="25"/>
  <c r="G687" i="25"/>
  <c r="M687" i="25" s="1"/>
  <c r="I687" i="25"/>
  <c r="K687" i="25"/>
  <c r="O687" i="25"/>
  <c r="Q687" i="25"/>
  <c r="V687" i="25"/>
  <c r="G693" i="25"/>
  <c r="M693" i="25" s="1"/>
  <c r="I693" i="25"/>
  <c r="K693" i="25"/>
  <c r="O693" i="25"/>
  <c r="Q693" i="25"/>
  <c r="V693" i="25"/>
  <c r="G695" i="25"/>
  <c r="M695" i="25" s="1"/>
  <c r="I695" i="25"/>
  <c r="K695" i="25"/>
  <c r="O695" i="25"/>
  <c r="Q695" i="25"/>
  <c r="V695" i="25"/>
  <c r="G697" i="25"/>
  <c r="I697" i="25"/>
  <c r="K697" i="25"/>
  <c r="M697" i="25"/>
  <c r="O697" i="25"/>
  <c r="Q697" i="25"/>
  <c r="V697" i="25"/>
  <c r="G702" i="25"/>
  <c r="M702" i="25" s="1"/>
  <c r="I702" i="25"/>
  <c r="K702" i="25"/>
  <c r="O702" i="25"/>
  <c r="Q702" i="25"/>
  <c r="V702" i="25"/>
  <c r="G705" i="25"/>
  <c r="I705" i="25"/>
  <c r="K705" i="25"/>
  <c r="M705" i="25"/>
  <c r="O705" i="25"/>
  <c r="Q705" i="25"/>
  <c r="V705" i="25"/>
  <c r="O707" i="25"/>
  <c r="G708" i="25"/>
  <c r="G707" i="25" s="1"/>
  <c r="I708" i="25"/>
  <c r="I707" i="25" s="1"/>
  <c r="K708" i="25"/>
  <c r="K707" i="25" s="1"/>
  <c r="O708" i="25"/>
  <c r="Q708" i="25"/>
  <c r="Q707" i="25" s="1"/>
  <c r="V708" i="25"/>
  <c r="V707" i="25" s="1"/>
  <c r="G718" i="25"/>
  <c r="I718" i="25"/>
  <c r="K718" i="25"/>
  <c r="G719" i="25"/>
  <c r="I719" i="25"/>
  <c r="K719" i="25"/>
  <c r="M719" i="25"/>
  <c r="O719" i="25"/>
  <c r="Q719" i="25"/>
  <c r="V719" i="25"/>
  <c r="V718" i="25" s="1"/>
  <c r="G722" i="25"/>
  <c r="M722" i="25" s="1"/>
  <c r="M718" i="25" s="1"/>
  <c r="I722" i="25"/>
  <c r="K722" i="25"/>
  <c r="O722" i="25"/>
  <c r="Q722" i="25"/>
  <c r="V722" i="25"/>
  <c r="G725" i="25"/>
  <c r="I725" i="25"/>
  <c r="K725" i="25"/>
  <c r="M725" i="25"/>
  <c r="O725" i="25"/>
  <c r="Q725" i="25"/>
  <c r="V725" i="25"/>
  <c r="G727" i="25"/>
  <c r="I727" i="25"/>
  <c r="K727" i="25"/>
  <c r="M727" i="25"/>
  <c r="O727" i="25"/>
  <c r="O718" i="25" s="1"/>
  <c r="Q727" i="25"/>
  <c r="Q718" i="25" s="1"/>
  <c r="V727" i="25"/>
  <c r="G728" i="25"/>
  <c r="I728" i="25"/>
  <c r="K728" i="25"/>
  <c r="G729" i="25"/>
  <c r="M729" i="25" s="1"/>
  <c r="M728" i="25" s="1"/>
  <c r="I729" i="25"/>
  <c r="K729" i="25"/>
  <c r="O729" i="25"/>
  <c r="O728" i="25" s="1"/>
  <c r="Q729" i="25"/>
  <c r="V729" i="25"/>
  <c r="G733" i="25"/>
  <c r="I733" i="25"/>
  <c r="K733" i="25"/>
  <c r="M733" i="25"/>
  <c r="O733" i="25"/>
  <c r="Q733" i="25"/>
  <c r="Q728" i="25" s="1"/>
  <c r="V733" i="25"/>
  <c r="V728" i="25" s="1"/>
  <c r="G739" i="25"/>
  <c r="G738" i="25" s="1"/>
  <c r="I739" i="25"/>
  <c r="I738" i="25" s="1"/>
  <c r="K739" i="25"/>
  <c r="K738" i="25" s="1"/>
  <c r="M739" i="25"/>
  <c r="O739" i="25"/>
  <c r="O738" i="25" s="1"/>
  <c r="Q739" i="25"/>
  <c r="Q738" i="25" s="1"/>
  <c r="V739" i="25"/>
  <c r="V738" i="25" s="1"/>
  <c r="G748" i="25"/>
  <c r="I748" i="25"/>
  <c r="K748" i="25"/>
  <c r="M748" i="25"/>
  <c r="O748" i="25"/>
  <c r="Q748" i="25"/>
  <c r="V748" i="25"/>
  <c r="G756" i="25"/>
  <c r="M756" i="25" s="1"/>
  <c r="I756" i="25"/>
  <c r="K756" i="25"/>
  <c r="O756" i="25"/>
  <c r="Q756" i="25"/>
  <c r="V756" i="25"/>
  <c r="G759" i="25"/>
  <c r="I759" i="25"/>
  <c r="K759" i="25"/>
  <c r="M759" i="25"/>
  <c r="O759" i="25"/>
  <c r="Q759" i="25"/>
  <c r="V759" i="25"/>
  <c r="G767" i="25"/>
  <c r="I767" i="25"/>
  <c r="K767" i="25"/>
  <c r="M767" i="25"/>
  <c r="O767" i="25"/>
  <c r="Q767" i="25"/>
  <c r="V767" i="25"/>
  <c r="G825" i="25"/>
  <c r="M825" i="25" s="1"/>
  <c r="I825" i="25"/>
  <c r="K825" i="25"/>
  <c r="O825" i="25"/>
  <c r="Q825" i="25"/>
  <c r="V825" i="25"/>
  <c r="G828" i="25"/>
  <c r="I828" i="25"/>
  <c r="G829" i="25"/>
  <c r="I829" i="25"/>
  <c r="K829" i="25"/>
  <c r="K828" i="25" s="1"/>
  <c r="M829" i="25"/>
  <c r="M828" i="25" s="1"/>
  <c r="O829" i="25"/>
  <c r="O828" i="25" s="1"/>
  <c r="Q829" i="25"/>
  <c r="Q828" i="25" s="1"/>
  <c r="V829" i="25"/>
  <c r="V828" i="25" s="1"/>
  <c r="G831" i="25"/>
  <c r="G832" i="25"/>
  <c r="I832" i="25"/>
  <c r="I831" i="25" s="1"/>
  <c r="K832" i="25"/>
  <c r="K831" i="25" s="1"/>
  <c r="M832" i="25"/>
  <c r="M831" i="25" s="1"/>
  <c r="O832" i="25"/>
  <c r="O831" i="25" s="1"/>
  <c r="Q832" i="25"/>
  <c r="Q831" i="25" s="1"/>
  <c r="V832" i="25"/>
  <c r="V831" i="25" s="1"/>
  <c r="G833" i="25"/>
  <c r="O833" i="25"/>
  <c r="Q833" i="25"/>
  <c r="G834" i="25"/>
  <c r="M834" i="25" s="1"/>
  <c r="M833" i="25" s="1"/>
  <c r="I834" i="25"/>
  <c r="I833" i="25" s="1"/>
  <c r="K834" i="25"/>
  <c r="K833" i="25" s="1"/>
  <c r="O834" i="25"/>
  <c r="Q834" i="25"/>
  <c r="V834" i="25"/>
  <c r="V833" i="25" s="1"/>
  <c r="G836" i="25"/>
  <c r="G835" i="25" s="1"/>
  <c r="I836" i="25"/>
  <c r="I835" i="25" s="1"/>
  <c r="K836" i="25"/>
  <c r="K835" i="25" s="1"/>
  <c r="M836" i="25"/>
  <c r="O836" i="25"/>
  <c r="Q836" i="25"/>
  <c r="Q835" i="25" s="1"/>
  <c r="V836" i="25"/>
  <c r="V835" i="25" s="1"/>
  <c r="G840" i="25"/>
  <c r="M840" i="25" s="1"/>
  <c r="I840" i="25"/>
  <c r="K840" i="25"/>
  <c r="O840" i="25"/>
  <c r="O835" i="25" s="1"/>
  <c r="Q840" i="25"/>
  <c r="V840" i="25"/>
  <c r="G842" i="25"/>
  <c r="M842" i="25" s="1"/>
  <c r="I842" i="25"/>
  <c r="K842" i="25"/>
  <c r="O842" i="25"/>
  <c r="Q842" i="25"/>
  <c r="V842" i="25"/>
  <c r="G845" i="25"/>
  <c r="I845" i="25"/>
  <c r="K845" i="25"/>
  <c r="M845" i="25"/>
  <c r="O845" i="25"/>
  <c r="Q845" i="25"/>
  <c r="V845" i="25"/>
  <c r="G847" i="25"/>
  <c r="M847" i="25" s="1"/>
  <c r="I847" i="25"/>
  <c r="K847" i="25"/>
  <c r="O847" i="25"/>
  <c r="Q847" i="25"/>
  <c r="V847" i="25"/>
  <c r="G850" i="25"/>
  <c r="I850" i="25"/>
  <c r="K850" i="25"/>
  <c r="M850" i="25"/>
  <c r="O850" i="25"/>
  <c r="Q850" i="25"/>
  <c r="V850" i="25"/>
  <c r="G867" i="25"/>
  <c r="M867" i="25" s="1"/>
  <c r="I867" i="25"/>
  <c r="K867" i="25"/>
  <c r="O867" i="25"/>
  <c r="Q867" i="25"/>
  <c r="V867" i="25"/>
  <c r="AF872" i="25"/>
  <c r="G668" i="24"/>
  <c r="BA579" i="24"/>
  <c r="BA512" i="24"/>
  <c r="BA356" i="24"/>
  <c r="BA286" i="24"/>
  <c r="BA249" i="24"/>
  <c r="BA234" i="24"/>
  <c r="BA213" i="24"/>
  <c r="BA155" i="24"/>
  <c r="BA91" i="24"/>
  <c r="BA28" i="24"/>
  <c r="BA16" i="24"/>
  <c r="BA13" i="24"/>
  <c r="G9" i="24"/>
  <c r="G8" i="24" s="1"/>
  <c r="I9" i="24"/>
  <c r="I8" i="24" s="1"/>
  <c r="K9" i="24"/>
  <c r="K8" i="24" s="1"/>
  <c r="M9" i="24"/>
  <c r="O9" i="24"/>
  <c r="O8" i="24" s="1"/>
  <c r="Q9" i="24"/>
  <c r="Q8" i="24" s="1"/>
  <c r="V9" i="24"/>
  <c r="V8" i="24" s="1"/>
  <c r="G12" i="24"/>
  <c r="M12" i="24" s="1"/>
  <c r="I12" i="24"/>
  <c r="K12" i="24"/>
  <c r="O12" i="24"/>
  <c r="Q12" i="24"/>
  <c r="V12" i="24"/>
  <c r="G15" i="24"/>
  <c r="M15" i="24" s="1"/>
  <c r="I15" i="24"/>
  <c r="K15" i="24"/>
  <c r="O15" i="24"/>
  <c r="Q15" i="24"/>
  <c r="V15" i="24"/>
  <c r="G18" i="24"/>
  <c r="I18" i="24"/>
  <c r="K18" i="24"/>
  <c r="M18" i="24"/>
  <c r="O18" i="24"/>
  <c r="Q18" i="24"/>
  <c r="V18" i="24"/>
  <c r="G21" i="24"/>
  <c r="I21" i="24"/>
  <c r="K21" i="24"/>
  <c r="M21" i="24"/>
  <c r="O21" i="24"/>
  <c r="Q21" i="24"/>
  <c r="V21" i="24"/>
  <c r="G24" i="24"/>
  <c r="I24" i="24"/>
  <c r="K24" i="24"/>
  <c r="M24" i="24"/>
  <c r="O24" i="24"/>
  <c r="Q24" i="24"/>
  <c r="V24" i="24"/>
  <c r="G26" i="24"/>
  <c r="I26" i="24"/>
  <c r="K26" i="24"/>
  <c r="G27" i="24"/>
  <c r="I27" i="24"/>
  <c r="K27" i="24"/>
  <c r="M27" i="24"/>
  <c r="M26" i="24" s="1"/>
  <c r="O27" i="24"/>
  <c r="O26" i="24" s="1"/>
  <c r="Q27" i="24"/>
  <c r="Q26" i="24" s="1"/>
  <c r="V27" i="24"/>
  <c r="V26" i="24" s="1"/>
  <c r="G31" i="24"/>
  <c r="I31" i="24"/>
  <c r="K31" i="24"/>
  <c r="M31" i="24"/>
  <c r="O31" i="24"/>
  <c r="Q31" i="24"/>
  <c r="V31" i="24"/>
  <c r="G34" i="24"/>
  <c r="I34" i="24"/>
  <c r="K34" i="24"/>
  <c r="M34" i="24"/>
  <c r="O34" i="24"/>
  <c r="Q34" i="24"/>
  <c r="V34" i="24"/>
  <c r="G36" i="24"/>
  <c r="Q36" i="24"/>
  <c r="V36" i="24"/>
  <c r="G37" i="24"/>
  <c r="M37" i="24" s="1"/>
  <c r="M36" i="24" s="1"/>
  <c r="I37" i="24"/>
  <c r="K37" i="24"/>
  <c r="O37" i="24"/>
  <c r="Q37" i="24"/>
  <c r="V37" i="24"/>
  <c r="G45" i="24"/>
  <c r="I45" i="24"/>
  <c r="K45" i="24"/>
  <c r="M45" i="24"/>
  <c r="O45" i="24"/>
  <c r="Q45" i="24"/>
  <c r="V45" i="24"/>
  <c r="G47" i="24"/>
  <c r="I47" i="24"/>
  <c r="K47" i="24"/>
  <c r="M47" i="24"/>
  <c r="O47" i="24"/>
  <c r="Q47" i="24"/>
  <c r="V47" i="24"/>
  <c r="G49" i="24"/>
  <c r="I49" i="24"/>
  <c r="K49" i="24"/>
  <c r="M49" i="24"/>
  <c r="O49" i="24"/>
  <c r="O36" i="24" s="1"/>
  <c r="Q49" i="24"/>
  <c r="V49" i="24"/>
  <c r="G55" i="24"/>
  <c r="I55" i="24"/>
  <c r="I36" i="24" s="1"/>
  <c r="K55" i="24"/>
  <c r="K36" i="24" s="1"/>
  <c r="M55" i="24"/>
  <c r="O55" i="24"/>
  <c r="Q55" i="24"/>
  <c r="V55" i="24"/>
  <c r="G57" i="24"/>
  <c r="I57" i="24"/>
  <c r="K57" i="24"/>
  <c r="M57" i="24"/>
  <c r="O57" i="24"/>
  <c r="Q57" i="24"/>
  <c r="V57" i="24"/>
  <c r="G59" i="24"/>
  <c r="I59" i="24"/>
  <c r="I58" i="24" s="1"/>
  <c r="K59" i="24"/>
  <c r="M59" i="24"/>
  <c r="M58" i="24" s="1"/>
  <c r="O59" i="24"/>
  <c r="O58" i="24" s="1"/>
  <c r="Q59" i="24"/>
  <c r="Q58" i="24" s="1"/>
  <c r="V59" i="24"/>
  <c r="V58" i="24" s="1"/>
  <c r="G64" i="24"/>
  <c r="G58" i="24" s="1"/>
  <c r="I64" i="24"/>
  <c r="K64" i="24"/>
  <c r="K58" i="24" s="1"/>
  <c r="M64" i="24"/>
  <c r="O64" i="24"/>
  <c r="Q64" i="24"/>
  <c r="V64" i="24"/>
  <c r="G68" i="24"/>
  <c r="M68" i="24" s="1"/>
  <c r="I68" i="24"/>
  <c r="K68" i="24"/>
  <c r="O68" i="24"/>
  <c r="Q68" i="24"/>
  <c r="V68" i="24"/>
  <c r="G82" i="24"/>
  <c r="I82" i="24"/>
  <c r="K82" i="24"/>
  <c r="M82" i="24"/>
  <c r="O82" i="24"/>
  <c r="Q82" i="24"/>
  <c r="V82" i="24"/>
  <c r="G90" i="24"/>
  <c r="M90" i="24" s="1"/>
  <c r="I90" i="24"/>
  <c r="K90" i="24"/>
  <c r="O90" i="24"/>
  <c r="Q90" i="24"/>
  <c r="V90" i="24"/>
  <c r="G97" i="24"/>
  <c r="I97" i="24"/>
  <c r="K97" i="24"/>
  <c r="M97" i="24"/>
  <c r="O97" i="24"/>
  <c r="Q97" i="24"/>
  <c r="V97" i="24"/>
  <c r="G101" i="24"/>
  <c r="I101" i="24"/>
  <c r="K101" i="24"/>
  <c r="M101" i="24"/>
  <c r="O101" i="24"/>
  <c r="Q101" i="24"/>
  <c r="V101" i="24"/>
  <c r="G106" i="24"/>
  <c r="I106" i="24"/>
  <c r="K106" i="24"/>
  <c r="M106" i="24"/>
  <c r="O106" i="24"/>
  <c r="Q106" i="24"/>
  <c r="V106" i="24"/>
  <c r="G119" i="24"/>
  <c r="I119" i="24"/>
  <c r="K119" i="24"/>
  <c r="M119" i="24"/>
  <c r="O119" i="24"/>
  <c r="Q119" i="24"/>
  <c r="V119" i="24"/>
  <c r="G125" i="24"/>
  <c r="I125" i="24"/>
  <c r="K125" i="24"/>
  <c r="M125" i="24"/>
  <c r="O125" i="24"/>
  <c r="Q125" i="24"/>
  <c r="V125" i="24"/>
  <c r="G129" i="24"/>
  <c r="I129" i="24"/>
  <c r="K129" i="24"/>
  <c r="M129" i="24"/>
  <c r="O129" i="24"/>
  <c r="Q129" i="24"/>
  <c r="V129" i="24"/>
  <c r="G132" i="24"/>
  <c r="I132" i="24"/>
  <c r="G133" i="24"/>
  <c r="I133" i="24"/>
  <c r="K133" i="24"/>
  <c r="K132" i="24" s="1"/>
  <c r="M133" i="24"/>
  <c r="O133" i="24"/>
  <c r="O132" i="24" s="1"/>
  <c r="Q133" i="24"/>
  <c r="Q132" i="24" s="1"/>
  <c r="V133" i="24"/>
  <c r="V132" i="24" s="1"/>
  <c r="G146" i="24"/>
  <c r="M146" i="24" s="1"/>
  <c r="I146" i="24"/>
  <c r="K146" i="24"/>
  <c r="O146" i="24"/>
  <c r="Q146" i="24"/>
  <c r="V146" i="24"/>
  <c r="G147" i="24"/>
  <c r="I147" i="24"/>
  <c r="K147" i="24"/>
  <c r="M147" i="24"/>
  <c r="O147" i="24"/>
  <c r="Q147" i="24"/>
  <c r="V147" i="24"/>
  <c r="G148" i="24"/>
  <c r="I148" i="24"/>
  <c r="K148" i="24"/>
  <c r="M148" i="24"/>
  <c r="O148" i="24"/>
  <c r="Q148" i="24"/>
  <c r="V148" i="24"/>
  <c r="G151" i="24"/>
  <c r="I151" i="24"/>
  <c r="I150" i="24" s="1"/>
  <c r="K151" i="24"/>
  <c r="K150" i="24" s="1"/>
  <c r="M151" i="24"/>
  <c r="O151" i="24"/>
  <c r="O150" i="24" s="1"/>
  <c r="Q151" i="24"/>
  <c r="Q150" i="24" s="1"/>
  <c r="V151" i="24"/>
  <c r="V150" i="24" s="1"/>
  <c r="G154" i="24"/>
  <c r="G150" i="24" s="1"/>
  <c r="I154" i="24"/>
  <c r="K154" i="24"/>
  <c r="M154" i="24"/>
  <c r="O154" i="24"/>
  <c r="Q154" i="24"/>
  <c r="V154" i="24"/>
  <c r="G157" i="24"/>
  <c r="I157" i="24"/>
  <c r="K157" i="24"/>
  <c r="M157" i="24"/>
  <c r="O157" i="24"/>
  <c r="Q157" i="24"/>
  <c r="V157" i="24"/>
  <c r="G159" i="24"/>
  <c r="M159" i="24" s="1"/>
  <c r="I159" i="24"/>
  <c r="K159" i="24"/>
  <c r="O159" i="24"/>
  <c r="Q159" i="24"/>
  <c r="V159" i="24"/>
  <c r="V164" i="24"/>
  <c r="G165" i="24"/>
  <c r="G164" i="24" s="1"/>
  <c r="I165" i="24"/>
  <c r="I164" i="24" s="1"/>
  <c r="K165" i="24"/>
  <c r="K164" i="24" s="1"/>
  <c r="M165" i="24"/>
  <c r="M164" i="24" s="1"/>
  <c r="O165" i="24"/>
  <c r="O164" i="24" s="1"/>
  <c r="Q165" i="24"/>
  <c r="Q164" i="24" s="1"/>
  <c r="V165" i="24"/>
  <c r="G172" i="24"/>
  <c r="G171" i="24" s="1"/>
  <c r="I172" i="24"/>
  <c r="I171" i="24" s="1"/>
  <c r="K172" i="24"/>
  <c r="K171" i="24" s="1"/>
  <c r="O172" i="24"/>
  <c r="O171" i="24" s="1"/>
  <c r="Q172" i="24"/>
  <c r="Q171" i="24" s="1"/>
  <c r="V172" i="24"/>
  <c r="V171" i="24" s="1"/>
  <c r="G179" i="24"/>
  <c r="M179" i="24" s="1"/>
  <c r="I179" i="24"/>
  <c r="K179" i="24"/>
  <c r="O179" i="24"/>
  <c r="Q179" i="24"/>
  <c r="V179" i="24"/>
  <c r="G181" i="24"/>
  <c r="I181" i="24"/>
  <c r="K181" i="24"/>
  <c r="M181" i="24"/>
  <c r="O181" i="24"/>
  <c r="Q181" i="24"/>
  <c r="V181" i="24"/>
  <c r="G189" i="24"/>
  <c r="I189" i="24"/>
  <c r="I188" i="24" s="1"/>
  <c r="K189" i="24"/>
  <c r="K188" i="24" s="1"/>
  <c r="M189" i="24"/>
  <c r="O189" i="24"/>
  <c r="O188" i="24" s="1"/>
  <c r="Q189" i="24"/>
  <c r="Q188" i="24" s="1"/>
  <c r="V189" i="24"/>
  <c r="V188" i="24" s="1"/>
  <c r="G197" i="24"/>
  <c r="G188" i="24" s="1"/>
  <c r="I197" i="24"/>
  <c r="K197" i="24"/>
  <c r="M197" i="24"/>
  <c r="O197" i="24"/>
  <c r="Q197" i="24"/>
  <c r="V197" i="24"/>
  <c r="G202" i="24"/>
  <c r="I202" i="24"/>
  <c r="K202" i="24"/>
  <c r="M202" i="24"/>
  <c r="O202" i="24"/>
  <c r="Q202" i="24"/>
  <c r="V202" i="24"/>
  <c r="G207" i="24"/>
  <c r="M207" i="24" s="1"/>
  <c r="I207" i="24"/>
  <c r="K207" i="24"/>
  <c r="O207" i="24"/>
  <c r="Q207" i="24"/>
  <c r="V207" i="24"/>
  <c r="G212" i="24"/>
  <c r="I212" i="24"/>
  <c r="K212" i="24"/>
  <c r="M212" i="24"/>
  <c r="O212" i="24"/>
  <c r="Q212" i="24"/>
  <c r="V212" i="24"/>
  <c r="G224" i="24"/>
  <c r="I224" i="24"/>
  <c r="K224" i="24"/>
  <c r="M224" i="24"/>
  <c r="O224" i="24"/>
  <c r="Q224" i="24"/>
  <c r="V224" i="24"/>
  <c r="G228" i="24"/>
  <c r="M228" i="24" s="1"/>
  <c r="I228" i="24"/>
  <c r="K228" i="24"/>
  <c r="O228" i="24"/>
  <c r="Q228" i="24"/>
  <c r="V228" i="24"/>
  <c r="G231" i="24"/>
  <c r="I231" i="24"/>
  <c r="K231" i="24"/>
  <c r="M231" i="24"/>
  <c r="O231" i="24"/>
  <c r="Q231" i="24"/>
  <c r="V231" i="24"/>
  <c r="G233" i="24"/>
  <c r="M233" i="24" s="1"/>
  <c r="I233" i="24"/>
  <c r="K233" i="24"/>
  <c r="O233" i="24"/>
  <c r="Q233" i="24"/>
  <c r="V233" i="24"/>
  <c r="G237" i="24"/>
  <c r="I237" i="24"/>
  <c r="K237" i="24"/>
  <c r="M237" i="24"/>
  <c r="O237" i="24"/>
  <c r="Q237" i="24"/>
  <c r="V237" i="24"/>
  <c r="G240" i="24"/>
  <c r="I240" i="24"/>
  <c r="K240" i="24"/>
  <c r="M240" i="24"/>
  <c r="O240" i="24"/>
  <c r="Q240" i="24"/>
  <c r="V240" i="24"/>
  <c r="G242" i="24"/>
  <c r="M242" i="24" s="1"/>
  <c r="I242" i="24"/>
  <c r="K242" i="24"/>
  <c r="O242" i="24"/>
  <c r="Q242" i="24"/>
  <c r="V242" i="24"/>
  <c r="G244" i="24"/>
  <c r="I244" i="24"/>
  <c r="M244" i="24"/>
  <c r="Q244" i="24"/>
  <c r="G245" i="24"/>
  <c r="I245" i="24"/>
  <c r="K245" i="24"/>
  <c r="K244" i="24" s="1"/>
  <c r="M245" i="24"/>
  <c r="O245" i="24"/>
  <c r="O244" i="24" s="1"/>
  <c r="Q245" i="24"/>
  <c r="V245" i="24"/>
  <c r="V244" i="24" s="1"/>
  <c r="K247" i="24"/>
  <c r="O247" i="24"/>
  <c r="Q247" i="24"/>
  <c r="V247" i="24"/>
  <c r="G248" i="24"/>
  <c r="M248" i="24" s="1"/>
  <c r="M247" i="24" s="1"/>
  <c r="I248" i="24"/>
  <c r="I247" i="24" s="1"/>
  <c r="K248" i="24"/>
  <c r="O248" i="24"/>
  <c r="Q248" i="24"/>
  <c r="V248" i="24"/>
  <c r="G256" i="24"/>
  <c r="G255" i="24" s="1"/>
  <c r="I256" i="24"/>
  <c r="I255" i="24" s="1"/>
  <c r="K256" i="24"/>
  <c r="K255" i="24" s="1"/>
  <c r="O256" i="24"/>
  <c r="Q256" i="24"/>
  <c r="V256" i="24"/>
  <c r="V255" i="24" s="1"/>
  <c r="G265" i="24"/>
  <c r="I265" i="24"/>
  <c r="K265" i="24"/>
  <c r="M265" i="24"/>
  <c r="O265" i="24"/>
  <c r="O255" i="24" s="1"/>
  <c r="Q265" i="24"/>
  <c r="Q255" i="24" s="1"/>
  <c r="V265" i="24"/>
  <c r="G272" i="24"/>
  <c r="I272" i="24"/>
  <c r="K272" i="24"/>
  <c r="M272" i="24"/>
  <c r="O272" i="24"/>
  <c r="Q272" i="24"/>
  <c r="V272" i="24"/>
  <c r="G285" i="24"/>
  <c r="M285" i="24" s="1"/>
  <c r="I285" i="24"/>
  <c r="K285" i="24"/>
  <c r="O285" i="24"/>
  <c r="Q285" i="24"/>
  <c r="V285" i="24"/>
  <c r="G288" i="24"/>
  <c r="I288" i="24"/>
  <c r="K288" i="24"/>
  <c r="M288" i="24"/>
  <c r="O288" i="24"/>
  <c r="Q288" i="24"/>
  <c r="V288" i="24"/>
  <c r="G291" i="24"/>
  <c r="I291" i="24"/>
  <c r="I290" i="24" s="1"/>
  <c r="K291" i="24"/>
  <c r="K290" i="24" s="1"/>
  <c r="M291" i="24"/>
  <c r="M290" i="24" s="1"/>
  <c r="O291" i="24"/>
  <c r="O290" i="24" s="1"/>
  <c r="Q291" i="24"/>
  <c r="Q290" i="24" s="1"/>
  <c r="V291" i="24"/>
  <c r="V290" i="24" s="1"/>
  <c r="G294" i="24"/>
  <c r="M294" i="24" s="1"/>
  <c r="I294" i="24"/>
  <c r="K294" i="24"/>
  <c r="O294" i="24"/>
  <c r="Q294" i="24"/>
  <c r="V294" i="24"/>
  <c r="G297" i="24"/>
  <c r="M297" i="24" s="1"/>
  <c r="I297" i="24"/>
  <c r="K297" i="24"/>
  <c r="O297" i="24"/>
  <c r="Q297" i="24"/>
  <c r="V297" i="24"/>
  <c r="G300" i="24"/>
  <c r="I300" i="24"/>
  <c r="K300" i="24"/>
  <c r="M300" i="24"/>
  <c r="O300" i="24"/>
  <c r="Q300" i="24"/>
  <c r="V300" i="24"/>
  <c r="G302" i="24"/>
  <c r="M302" i="24" s="1"/>
  <c r="I302" i="24"/>
  <c r="K302" i="24"/>
  <c r="O302" i="24"/>
  <c r="Q302" i="24"/>
  <c r="V302" i="24"/>
  <c r="G304" i="24"/>
  <c r="M304" i="24" s="1"/>
  <c r="I304" i="24"/>
  <c r="K304" i="24"/>
  <c r="O304" i="24"/>
  <c r="Q304" i="24"/>
  <c r="V304" i="24"/>
  <c r="G306" i="24"/>
  <c r="I306" i="24"/>
  <c r="K306" i="24"/>
  <c r="M306" i="24"/>
  <c r="O306" i="24"/>
  <c r="Q306" i="24"/>
  <c r="V306" i="24"/>
  <c r="G307" i="24"/>
  <c r="I307" i="24"/>
  <c r="K307" i="24"/>
  <c r="M307" i="24"/>
  <c r="O307" i="24"/>
  <c r="Q307" i="24"/>
  <c r="V307" i="24"/>
  <c r="G308" i="24"/>
  <c r="M308" i="24" s="1"/>
  <c r="I308" i="24"/>
  <c r="K308" i="24"/>
  <c r="O308" i="24"/>
  <c r="Q308" i="24"/>
  <c r="V308" i="24"/>
  <c r="G310" i="24"/>
  <c r="I310" i="24"/>
  <c r="K310" i="24"/>
  <c r="M310" i="24"/>
  <c r="O310" i="24"/>
  <c r="Q310" i="24"/>
  <c r="V310" i="24"/>
  <c r="G312" i="24"/>
  <c r="I312" i="24"/>
  <c r="K312" i="24"/>
  <c r="G313" i="24"/>
  <c r="M313" i="24" s="1"/>
  <c r="I313" i="24"/>
  <c r="K313" i="24"/>
  <c r="O313" i="24"/>
  <c r="O312" i="24" s="1"/>
  <c r="Q313" i="24"/>
  <c r="V313" i="24"/>
  <c r="V312" i="24" s="1"/>
  <c r="G314" i="24"/>
  <c r="M314" i="24" s="1"/>
  <c r="I314" i="24"/>
  <c r="K314" i="24"/>
  <c r="O314" i="24"/>
  <c r="Q314" i="24"/>
  <c r="Q312" i="24" s="1"/>
  <c r="V314" i="24"/>
  <c r="G316" i="24"/>
  <c r="G315" i="24" s="1"/>
  <c r="I316" i="24"/>
  <c r="I315" i="24" s="1"/>
  <c r="K316" i="24"/>
  <c r="K315" i="24" s="1"/>
  <c r="M316" i="24"/>
  <c r="O316" i="24"/>
  <c r="O315" i="24" s="1"/>
  <c r="Q316" i="24"/>
  <c r="Q315" i="24" s="1"/>
  <c r="V316" i="24"/>
  <c r="V315" i="24" s="1"/>
  <c r="G317" i="24"/>
  <c r="M317" i="24" s="1"/>
  <c r="I317" i="24"/>
  <c r="K317" i="24"/>
  <c r="O317" i="24"/>
  <c r="Q317" i="24"/>
  <c r="V317" i="24"/>
  <c r="G318" i="24"/>
  <c r="I318" i="24"/>
  <c r="K318" i="24"/>
  <c r="M318" i="24"/>
  <c r="O318" i="24"/>
  <c r="Q318" i="24"/>
  <c r="V318" i="24"/>
  <c r="G320" i="24"/>
  <c r="M320" i="24" s="1"/>
  <c r="I320" i="24"/>
  <c r="K320" i="24"/>
  <c r="O320" i="24"/>
  <c r="Q320" i="24"/>
  <c r="V320" i="24"/>
  <c r="G322" i="24"/>
  <c r="I322" i="24"/>
  <c r="K322" i="24"/>
  <c r="M322" i="24"/>
  <c r="O322" i="24"/>
  <c r="Q322" i="24"/>
  <c r="V322" i="24"/>
  <c r="G323" i="24"/>
  <c r="I323" i="24"/>
  <c r="K323" i="24"/>
  <c r="M323" i="24"/>
  <c r="O323" i="24"/>
  <c r="Q323" i="24"/>
  <c r="V323" i="24"/>
  <c r="G324" i="24"/>
  <c r="I324" i="24"/>
  <c r="K324" i="24"/>
  <c r="M324" i="24"/>
  <c r="O324" i="24"/>
  <c r="Q324" i="24"/>
  <c r="V324" i="24"/>
  <c r="G325" i="24"/>
  <c r="I325" i="24"/>
  <c r="K325" i="24"/>
  <c r="M325" i="24"/>
  <c r="O325" i="24"/>
  <c r="Q325" i="24"/>
  <c r="V325" i="24"/>
  <c r="G326" i="24"/>
  <c r="I326" i="24"/>
  <c r="K326" i="24"/>
  <c r="M326" i="24"/>
  <c r="O326" i="24"/>
  <c r="Q326" i="24"/>
  <c r="V326" i="24"/>
  <c r="G327" i="24"/>
  <c r="I327" i="24"/>
  <c r="K327" i="24"/>
  <c r="M327" i="24"/>
  <c r="O327" i="24"/>
  <c r="Q327" i="24"/>
  <c r="V327" i="24"/>
  <c r="G328" i="24"/>
  <c r="M328" i="24" s="1"/>
  <c r="I328" i="24"/>
  <c r="K328" i="24"/>
  <c r="O328" i="24"/>
  <c r="Q328" i="24"/>
  <c r="V328" i="24"/>
  <c r="G329" i="24"/>
  <c r="M329" i="24" s="1"/>
  <c r="I329" i="24"/>
  <c r="K329" i="24"/>
  <c r="O329" i="24"/>
  <c r="Q329" i="24"/>
  <c r="V329" i="24"/>
  <c r="G330" i="24"/>
  <c r="I330" i="24"/>
  <c r="K330" i="24"/>
  <c r="M330" i="24"/>
  <c r="O330" i="24"/>
  <c r="Q330" i="24"/>
  <c r="V330" i="24"/>
  <c r="G331" i="24"/>
  <c r="I331" i="24"/>
  <c r="K331" i="24"/>
  <c r="M331" i="24"/>
  <c r="O331" i="24"/>
  <c r="Q331" i="24"/>
  <c r="V331" i="24"/>
  <c r="G332" i="24"/>
  <c r="I332" i="24"/>
  <c r="K332" i="24"/>
  <c r="M332" i="24"/>
  <c r="O332" i="24"/>
  <c r="Q332" i="24"/>
  <c r="V332" i="24"/>
  <c r="G333" i="24"/>
  <c r="M333" i="24" s="1"/>
  <c r="I333" i="24"/>
  <c r="K333" i="24"/>
  <c r="O333" i="24"/>
  <c r="Q333" i="24"/>
  <c r="V333" i="24"/>
  <c r="G334" i="24"/>
  <c r="I334" i="24"/>
  <c r="K334" i="24"/>
  <c r="M334" i="24"/>
  <c r="O334" i="24"/>
  <c r="Q334" i="24"/>
  <c r="V334" i="24"/>
  <c r="G335" i="24"/>
  <c r="M335" i="24" s="1"/>
  <c r="I335" i="24"/>
  <c r="K335" i="24"/>
  <c r="O335" i="24"/>
  <c r="Q335" i="24"/>
  <c r="V335" i="24"/>
  <c r="G336" i="24"/>
  <c r="I336" i="24"/>
  <c r="K336" i="24"/>
  <c r="M336" i="24"/>
  <c r="O336" i="24"/>
  <c r="Q336" i="24"/>
  <c r="V336" i="24"/>
  <c r="G337" i="24"/>
  <c r="M337" i="24" s="1"/>
  <c r="I337" i="24"/>
  <c r="K337" i="24"/>
  <c r="O337" i="24"/>
  <c r="Q337" i="24"/>
  <c r="V337" i="24"/>
  <c r="G338" i="24"/>
  <c r="M338" i="24" s="1"/>
  <c r="I338" i="24"/>
  <c r="K338" i="24"/>
  <c r="O338" i="24"/>
  <c r="Q338" i="24"/>
  <c r="V338" i="24"/>
  <c r="I339" i="24"/>
  <c r="O339" i="24"/>
  <c r="G340" i="24"/>
  <c r="G339" i="24" s="1"/>
  <c r="I340" i="24"/>
  <c r="K340" i="24"/>
  <c r="K339" i="24" s="1"/>
  <c r="M340" i="24"/>
  <c r="M339" i="24" s="1"/>
  <c r="O340" i="24"/>
  <c r="Q340" i="24"/>
  <c r="Q339" i="24" s="1"/>
  <c r="V340" i="24"/>
  <c r="V339" i="24" s="1"/>
  <c r="G341" i="24"/>
  <c r="I341" i="24"/>
  <c r="K341" i="24"/>
  <c r="O341" i="24"/>
  <c r="Q341" i="24"/>
  <c r="V341" i="24"/>
  <c r="G342" i="24"/>
  <c r="I342" i="24"/>
  <c r="K342" i="24"/>
  <c r="M342" i="24"/>
  <c r="O342" i="24"/>
  <c r="Q342" i="24"/>
  <c r="V342" i="24"/>
  <c r="G343" i="24"/>
  <c r="I343" i="24"/>
  <c r="K343" i="24"/>
  <c r="M343" i="24"/>
  <c r="O343" i="24"/>
  <c r="Q343" i="24"/>
  <c r="V343" i="24"/>
  <c r="G345" i="24"/>
  <c r="M345" i="24" s="1"/>
  <c r="M341" i="24" s="1"/>
  <c r="I345" i="24"/>
  <c r="K345" i="24"/>
  <c r="O345" i="24"/>
  <c r="Q345" i="24"/>
  <c r="V345" i="24"/>
  <c r="G347" i="24"/>
  <c r="O347" i="24"/>
  <c r="Q347" i="24"/>
  <c r="V347" i="24"/>
  <c r="G348" i="24"/>
  <c r="I348" i="24"/>
  <c r="I347" i="24" s="1"/>
  <c r="K348" i="24"/>
  <c r="K347" i="24" s="1"/>
  <c r="M348" i="24"/>
  <c r="O348" i="24"/>
  <c r="Q348" i="24"/>
  <c r="V348" i="24"/>
  <c r="G350" i="24"/>
  <c r="I350" i="24"/>
  <c r="K350" i="24"/>
  <c r="M350" i="24"/>
  <c r="O350" i="24"/>
  <c r="Q350" i="24"/>
  <c r="V350" i="24"/>
  <c r="G351" i="24"/>
  <c r="M351" i="24" s="1"/>
  <c r="I351" i="24"/>
  <c r="K351" i="24"/>
  <c r="O351" i="24"/>
  <c r="Q351" i="24"/>
  <c r="V351" i="24"/>
  <c r="G354" i="24"/>
  <c r="G353" i="24" s="1"/>
  <c r="I354" i="24"/>
  <c r="I353" i="24" s="1"/>
  <c r="K354" i="24"/>
  <c r="K353" i="24" s="1"/>
  <c r="M354" i="24"/>
  <c r="O354" i="24"/>
  <c r="Q354" i="24"/>
  <c r="Q353" i="24" s="1"/>
  <c r="V354" i="24"/>
  <c r="V353" i="24" s="1"/>
  <c r="G355" i="24"/>
  <c r="M355" i="24" s="1"/>
  <c r="I355" i="24"/>
  <c r="K355" i="24"/>
  <c r="O355" i="24"/>
  <c r="Q355" i="24"/>
  <c r="V355" i="24"/>
  <c r="G357" i="24"/>
  <c r="I357" i="24"/>
  <c r="K357" i="24"/>
  <c r="M357" i="24"/>
  <c r="O357" i="24"/>
  <c r="Q357" i="24"/>
  <c r="V357" i="24"/>
  <c r="G358" i="24"/>
  <c r="M358" i="24" s="1"/>
  <c r="I358" i="24"/>
  <c r="K358" i="24"/>
  <c r="O358" i="24"/>
  <c r="Q358" i="24"/>
  <c r="V358" i="24"/>
  <c r="G360" i="24"/>
  <c r="I360" i="24"/>
  <c r="K360" i="24"/>
  <c r="M360" i="24"/>
  <c r="O360" i="24"/>
  <c r="Q360" i="24"/>
  <c r="V360" i="24"/>
  <c r="G361" i="24"/>
  <c r="I361" i="24"/>
  <c r="K361" i="24"/>
  <c r="M361" i="24"/>
  <c r="O361" i="24"/>
  <c r="O353" i="24" s="1"/>
  <c r="Q361" i="24"/>
  <c r="V361" i="24"/>
  <c r="G362" i="24"/>
  <c r="I362" i="24"/>
  <c r="K362" i="24"/>
  <c r="M362" i="24"/>
  <c r="O362" i="24"/>
  <c r="Q362" i="24"/>
  <c r="V362" i="24"/>
  <c r="G363" i="24"/>
  <c r="I363" i="24"/>
  <c r="K363" i="24"/>
  <c r="M363" i="24"/>
  <c r="O363" i="24"/>
  <c r="Q363" i="24"/>
  <c r="V363" i="24"/>
  <c r="G364" i="24"/>
  <c r="I364" i="24"/>
  <c r="K364" i="24"/>
  <c r="M364" i="24"/>
  <c r="O364" i="24"/>
  <c r="Q364" i="24"/>
  <c r="V364" i="24"/>
  <c r="G365" i="24"/>
  <c r="I365" i="24"/>
  <c r="K365" i="24"/>
  <c r="M365" i="24"/>
  <c r="O365" i="24"/>
  <c r="Q365" i="24"/>
  <c r="V365" i="24"/>
  <c r="G367" i="24"/>
  <c r="I367" i="24"/>
  <c r="G368" i="24"/>
  <c r="M368" i="24" s="1"/>
  <c r="M367" i="24" s="1"/>
  <c r="I368" i="24"/>
  <c r="K368" i="24"/>
  <c r="K367" i="24" s="1"/>
  <c r="O368" i="24"/>
  <c r="O367" i="24" s="1"/>
  <c r="Q368" i="24"/>
  <c r="Q367" i="24" s="1"/>
  <c r="V368" i="24"/>
  <c r="V367" i="24" s="1"/>
  <c r="G375" i="24"/>
  <c r="I375" i="24"/>
  <c r="K375" i="24"/>
  <c r="M375" i="24"/>
  <c r="O375" i="24"/>
  <c r="Q375" i="24"/>
  <c r="V375" i="24"/>
  <c r="G377" i="24"/>
  <c r="I377" i="24"/>
  <c r="K377" i="24"/>
  <c r="M377" i="24"/>
  <c r="O377" i="24"/>
  <c r="Q377" i="24"/>
  <c r="V377" i="24"/>
  <c r="G381" i="24"/>
  <c r="I381" i="24"/>
  <c r="K381" i="24"/>
  <c r="M381" i="24"/>
  <c r="O381" i="24"/>
  <c r="Q381" i="24"/>
  <c r="V381" i="24"/>
  <c r="G384" i="24"/>
  <c r="M384" i="24" s="1"/>
  <c r="I384" i="24"/>
  <c r="K384" i="24"/>
  <c r="O384" i="24"/>
  <c r="Q384" i="24"/>
  <c r="V384" i="24"/>
  <c r="G386" i="24"/>
  <c r="I386" i="24"/>
  <c r="K386" i="24"/>
  <c r="M386" i="24"/>
  <c r="O386" i="24"/>
  <c r="Q386" i="24"/>
  <c r="V386" i="24"/>
  <c r="G391" i="24"/>
  <c r="M391" i="24" s="1"/>
  <c r="I391" i="24"/>
  <c r="K391" i="24"/>
  <c r="O391" i="24"/>
  <c r="Q391" i="24"/>
  <c r="V391" i="24"/>
  <c r="G396" i="24"/>
  <c r="I396" i="24"/>
  <c r="K396" i="24"/>
  <c r="M396" i="24"/>
  <c r="O396" i="24"/>
  <c r="Q396" i="24"/>
  <c r="V396" i="24"/>
  <c r="G401" i="24"/>
  <c r="M401" i="24" s="1"/>
  <c r="I401" i="24"/>
  <c r="K401" i="24"/>
  <c r="O401" i="24"/>
  <c r="Q401" i="24"/>
  <c r="V401" i="24"/>
  <c r="G404" i="24"/>
  <c r="G403" i="24" s="1"/>
  <c r="I404" i="24"/>
  <c r="I403" i="24" s="1"/>
  <c r="K404" i="24"/>
  <c r="K403" i="24" s="1"/>
  <c r="M404" i="24"/>
  <c r="M403" i="24" s="1"/>
  <c r="O404" i="24"/>
  <c r="O403" i="24" s="1"/>
  <c r="Q404" i="24"/>
  <c r="V404" i="24"/>
  <c r="V403" i="24" s="1"/>
  <c r="G412" i="24"/>
  <c r="I412" i="24"/>
  <c r="K412" i="24"/>
  <c r="M412" i="24"/>
  <c r="O412" i="24"/>
  <c r="Q412" i="24"/>
  <c r="Q403" i="24" s="1"/>
  <c r="V412" i="24"/>
  <c r="G420" i="24"/>
  <c r="M420" i="24" s="1"/>
  <c r="I420" i="24"/>
  <c r="K420" i="24"/>
  <c r="O420" i="24"/>
  <c r="Q420" i="24"/>
  <c r="V420" i="24"/>
  <c r="G422" i="24"/>
  <c r="I422" i="24"/>
  <c r="K422" i="24"/>
  <c r="M422" i="24"/>
  <c r="O422" i="24"/>
  <c r="Q422" i="24"/>
  <c r="V422" i="24"/>
  <c r="G425" i="24"/>
  <c r="G424" i="24" s="1"/>
  <c r="I425" i="24"/>
  <c r="I424" i="24" s="1"/>
  <c r="K425" i="24"/>
  <c r="O425" i="24"/>
  <c r="O424" i="24" s="1"/>
  <c r="Q425" i="24"/>
  <c r="V425" i="24"/>
  <c r="V424" i="24" s="1"/>
  <c r="G430" i="24"/>
  <c r="M430" i="24" s="1"/>
  <c r="I430" i="24"/>
  <c r="K430" i="24"/>
  <c r="K424" i="24" s="1"/>
  <c r="O430" i="24"/>
  <c r="Q430" i="24"/>
  <c r="Q424" i="24" s="1"/>
  <c r="V430" i="24"/>
  <c r="G434" i="24"/>
  <c r="I434" i="24"/>
  <c r="K434" i="24"/>
  <c r="M434" i="24"/>
  <c r="O434" i="24"/>
  <c r="Q434" i="24"/>
  <c r="V434" i="24"/>
  <c r="G436" i="24"/>
  <c r="M436" i="24" s="1"/>
  <c r="I436" i="24"/>
  <c r="K436" i="24"/>
  <c r="O436" i="24"/>
  <c r="Q436" i="24"/>
  <c r="V436" i="24"/>
  <c r="G439" i="24"/>
  <c r="M439" i="24" s="1"/>
  <c r="I439" i="24"/>
  <c r="K439" i="24"/>
  <c r="O439" i="24"/>
  <c r="Q439" i="24"/>
  <c r="V439" i="24"/>
  <c r="G440" i="24"/>
  <c r="M440" i="24" s="1"/>
  <c r="I440" i="24"/>
  <c r="K440" i="24"/>
  <c r="O440" i="24"/>
  <c r="Q440" i="24"/>
  <c r="V440" i="24"/>
  <c r="G450" i="24"/>
  <c r="I450" i="24"/>
  <c r="K450" i="24"/>
  <c r="M450" i="24"/>
  <c r="O450" i="24"/>
  <c r="Q450" i="24"/>
  <c r="V450" i="24"/>
  <c r="G458" i="24"/>
  <c r="M458" i="24" s="1"/>
  <c r="I458" i="24"/>
  <c r="K458" i="24"/>
  <c r="O458" i="24"/>
  <c r="Q458" i="24"/>
  <c r="V458" i="24"/>
  <c r="G468" i="24"/>
  <c r="I468" i="24"/>
  <c r="K468" i="24"/>
  <c r="M468" i="24"/>
  <c r="O468" i="24"/>
  <c r="Q468" i="24"/>
  <c r="V468" i="24"/>
  <c r="G478" i="24"/>
  <c r="M478" i="24" s="1"/>
  <c r="I478" i="24"/>
  <c r="K478" i="24"/>
  <c r="O478" i="24"/>
  <c r="Q478" i="24"/>
  <c r="V478" i="24"/>
  <c r="G487" i="24"/>
  <c r="I487" i="24"/>
  <c r="K487" i="24"/>
  <c r="M487" i="24"/>
  <c r="O487" i="24"/>
  <c r="Q487" i="24"/>
  <c r="V487" i="24"/>
  <c r="G490" i="24"/>
  <c r="I490" i="24"/>
  <c r="K490" i="24"/>
  <c r="M490" i="24"/>
  <c r="O490" i="24"/>
  <c r="Q490" i="24"/>
  <c r="V490" i="24"/>
  <c r="G491" i="24"/>
  <c r="I491" i="24"/>
  <c r="K491" i="24"/>
  <c r="M491" i="24"/>
  <c r="O491" i="24"/>
  <c r="Q491" i="24"/>
  <c r="V491" i="24"/>
  <c r="G492" i="24"/>
  <c r="M492" i="24" s="1"/>
  <c r="I492" i="24"/>
  <c r="K492" i="24"/>
  <c r="O492" i="24"/>
  <c r="Q492" i="24"/>
  <c r="V492" i="24"/>
  <c r="G495" i="24"/>
  <c r="G494" i="24" s="1"/>
  <c r="I495" i="24"/>
  <c r="I494" i="24" s="1"/>
  <c r="K495" i="24"/>
  <c r="K494" i="24" s="1"/>
  <c r="M495" i="24"/>
  <c r="O495" i="24"/>
  <c r="O494" i="24" s="1"/>
  <c r="Q495" i="24"/>
  <c r="V495" i="24"/>
  <c r="V494" i="24" s="1"/>
  <c r="G497" i="24"/>
  <c r="M497" i="24" s="1"/>
  <c r="I497" i="24"/>
  <c r="K497" i="24"/>
  <c r="O497" i="24"/>
  <c r="Q497" i="24"/>
  <c r="V497" i="24"/>
  <c r="G499" i="24"/>
  <c r="M499" i="24" s="1"/>
  <c r="I499" i="24"/>
  <c r="K499" i="24"/>
  <c r="O499" i="24"/>
  <c r="Q499" i="24"/>
  <c r="V499" i="24"/>
  <c r="G502" i="24"/>
  <c r="I502" i="24"/>
  <c r="K502" i="24"/>
  <c r="M502" i="24"/>
  <c r="O502" i="24"/>
  <c r="Q502" i="24"/>
  <c r="V502" i="24"/>
  <c r="G506" i="24"/>
  <c r="I506" i="24"/>
  <c r="K506" i="24"/>
  <c r="M506" i="24"/>
  <c r="O506" i="24"/>
  <c r="Q506" i="24"/>
  <c r="V506" i="24"/>
  <c r="G511" i="24"/>
  <c r="I511" i="24"/>
  <c r="K511" i="24"/>
  <c r="M511" i="24"/>
  <c r="O511" i="24"/>
  <c r="Q511" i="24"/>
  <c r="Q494" i="24" s="1"/>
  <c r="V511" i="24"/>
  <c r="G516" i="24"/>
  <c r="M516" i="24" s="1"/>
  <c r="I516" i="24"/>
  <c r="K516" i="24"/>
  <c r="O516" i="24"/>
  <c r="Q516" i="24"/>
  <c r="V516" i="24"/>
  <c r="G519" i="24"/>
  <c r="I519" i="24"/>
  <c r="K519" i="24"/>
  <c r="M519" i="24"/>
  <c r="O519" i="24"/>
  <c r="Q519" i="24"/>
  <c r="V519" i="24"/>
  <c r="G521" i="24"/>
  <c r="V521" i="24"/>
  <c r="G522" i="24"/>
  <c r="I522" i="24"/>
  <c r="I521" i="24" s="1"/>
  <c r="K522" i="24"/>
  <c r="K521" i="24" s="1"/>
  <c r="M522" i="24"/>
  <c r="M521" i="24" s="1"/>
  <c r="O522" i="24"/>
  <c r="O521" i="24" s="1"/>
  <c r="Q522" i="24"/>
  <c r="Q521" i="24" s="1"/>
  <c r="V522" i="24"/>
  <c r="I525" i="24"/>
  <c r="K525" i="24"/>
  <c r="G526" i="24"/>
  <c r="I526" i="24"/>
  <c r="K526" i="24"/>
  <c r="M526" i="24"/>
  <c r="O526" i="24"/>
  <c r="Q526" i="24"/>
  <c r="Q525" i="24" s="1"/>
  <c r="V526" i="24"/>
  <c r="V525" i="24" s="1"/>
  <c r="G529" i="24"/>
  <c r="I529" i="24"/>
  <c r="K529" i="24"/>
  <c r="M529" i="24"/>
  <c r="O529" i="24"/>
  <c r="O525" i="24" s="1"/>
  <c r="Q529" i="24"/>
  <c r="V529" i="24"/>
  <c r="G532" i="24"/>
  <c r="I532" i="24"/>
  <c r="K532" i="24"/>
  <c r="M532" i="24"/>
  <c r="O532" i="24"/>
  <c r="Q532" i="24"/>
  <c r="V532" i="24"/>
  <c r="G535" i="24"/>
  <c r="M535" i="24" s="1"/>
  <c r="I535" i="24"/>
  <c r="K535" i="24"/>
  <c r="O535" i="24"/>
  <c r="Q535" i="24"/>
  <c r="V535" i="24"/>
  <c r="G538" i="24"/>
  <c r="I538" i="24"/>
  <c r="K538" i="24"/>
  <c r="M538" i="24"/>
  <c r="O538" i="24"/>
  <c r="Q538" i="24"/>
  <c r="V538" i="24"/>
  <c r="G540" i="24"/>
  <c r="I540" i="24"/>
  <c r="K540" i="24"/>
  <c r="M540" i="24"/>
  <c r="O540" i="24"/>
  <c r="Q540" i="24"/>
  <c r="V540" i="24"/>
  <c r="G543" i="24"/>
  <c r="M543" i="24" s="1"/>
  <c r="I543" i="24"/>
  <c r="K543" i="24"/>
  <c r="O543" i="24"/>
  <c r="Q543" i="24"/>
  <c r="V543" i="24"/>
  <c r="G548" i="24"/>
  <c r="M548" i="24" s="1"/>
  <c r="I548" i="24"/>
  <c r="K548" i="24"/>
  <c r="O548" i="24"/>
  <c r="Q548" i="24"/>
  <c r="V548" i="24"/>
  <c r="G552" i="24"/>
  <c r="I552" i="24"/>
  <c r="K552" i="24"/>
  <c r="M552" i="24"/>
  <c r="O552" i="24"/>
  <c r="Q552" i="24"/>
  <c r="V552" i="24"/>
  <c r="G555" i="24"/>
  <c r="I555" i="24"/>
  <c r="K555" i="24"/>
  <c r="M555" i="24"/>
  <c r="O555" i="24"/>
  <c r="Q555" i="24"/>
  <c r="V555" i="24"/>
  <c r="G557" i="24"/>
  <c r="M557" i="24" s="1"/>
  <c r="I557" i="24"/>
  <c r="K557" i="24"/>
  <c r="O557" i="24"/>
  <c r="Q557" i="24"/>
  <c r="V557" i="24"/>
  <c r="G559" i="24"/>
  <c r="I559" i="24"/>
  <c r="K559" i="24"/>
  <c r="M559" i="24"/>
  <c r="O559" i="24"/>
  <c r="Q559" i="24"/>
  <c r="V559" i="24"/>
  <c r="G561" i="24"/>
  <c r="I561" i="24"/>
  <c r="K561" i="24"/>
  <c r="M561" i="24"/>
  <c r="O561" i="24"/>
  <c r="Q561" i="24"/>
  <c r="V561" i="24"/>
  <c r="G563" i="24"/>
  <c r="G564" i="24"/>
  <c r="I564" i="24"/>
  <c r="I563" i="24" s="1"/>
  <c r="K564" i="24"/>
  <c r="M564" i="24"/>
  <c r="M563" i="24" s="1"/>
  <c r="O564" i="24"/>
  <c r="O563" i="24" s="1"/>
  <c r="Q564" i="24"/>
  <c r="Q563" i="24" s="1"/>
  <c r="V564" i="24"/>
  <c r="V563" i="24" s="1"/>
  <c r="G567" i="24"/>
  <c r="I567" i="24"/>
  <c r="K567" i="24"/>
  <c r="K563" i="24" s="1"/>
  <c r="M567" i="24"/>
  <c r="O567" i="24"/>
  <c r="Q567" i="24"/>
  <c r="V567" i="24"/>
  <c r="G573" i="24"/>
  <c r="I573" i="24"/>
  <c r="K573" i="24"/>
  <c r="M573" i="24"/>
  <c r="O573" i="24"/>
  <c r="Q573" i="24"/>
  <c r="V573" i="24"/>
  <c r="G576" i="24"/>
  <c r="I576" i="24"/>
  <c r="K576" i="24"/>
  <c r="M576" i="24"/>
  <c r="O576" i="24"/>
  <c r="Q576" i="24"/>
  <c r="V576" i="24"/>
  <c r="G578" i="24"/>
  <c r="G577" i="24" s="1"/>
  <c r="I578" i="24"/>
  <c r="I577" i="24" s="1"/>
  <c r="K578" i="24"/>
  <c r="K577" i="24" s="1"/>
  <c r="O578" i="24"/>
  <c r="O577" i="24" s="1"/>
  <c r="Q578" i="24"/>
  <c r="Q577" i="24" s="1"/>
  <c r="V578" i="24"/>
  <c r="V577" i="24" s="1"/>
  <c r="G581" i="24"/>
  <c r="M581" i="24" s="1"/>
  <c r="I581" i="24"/>
  <c r="K581" i="24"/>
  <c r="O581" i="24"/>
  <c r="Q581" i="24"/>
  <c r="V581" i="24"/>
  <c r="G586" i="24"/>
  <c r="I586" i="24"/>
  <c r="K586" i="24"/>
  <c r="M586" i="24"/>
  <c r="O586" i="24"/>
  <c r="Q586" i="24"/>
  <c r="V586" i="24"/>
  <c r="G592" i="24"/>
  <c r="M592" i="24" s="1"/>
  <c r="I592" i="24"/>
  <c r="K592" i="24"/>
  <c r="O592" i="24"/>
  <c r="Q592" i="24"/>
  <c r="V592" i="24"/>
  <c r="G607" i="24"/>
  <c r="M607" i="24" s="1"/>
  <c r="I607" i="24"/>
  <c r="K607" i="24"/>
  <c r="O607" i="24"/>
  <c r="Q607" i="24"/>
  <c r="V607" i="24"/>
  <c r="G621" i="24"/>
  <c r="M621" i="24"/>
  <c r="G622" i="24"/>
  <c r="I622" i="24"/>
  <c r="I621" i="24" s="1"/>
  <c r="K622" i="24"/>
  <c r="K621" i="24" s="1"/>
  <c r="M622" i="24"/>
  <c r="O622" i="24"/>
  <c r="O621" i="24" s="1"/>
  <c r="Q622" i="24"/>
  <c r="Q621" i="24" s="1"/>
  <c r="V622" i="24"/>
  <c r="V621" i="24" s="1"/>
  <c r="G623" i="24"/>
  <c r="I623" i="24"/>
  <c r="K623" i="24"/>
  <c r="O623" i="24"/>
  <c r="Q623" i="24"/>
  <c r="G624" i="24"/>
  <c r="M624" i="24" s="1"/>
  <c r="M623" i="24" s="1"/>
  <c r="I624" i="24"/>
  <c r="K624" i="24"/>
  <c r="O624" i="24"/>
  <c r="Q624" i="24"/>
  <c r="V624" i="24"/>
  <c r="V623" i="24" s="1"/>
  <c r="G626" i="24"/>
  <c r="G625" i="24" s="1"/>
  <c r="I626" i="24"/>
  <c r="I625" i="24" s="1"/>
  <c r="K626" i="24"/>
  <c r="K625" i="24" s="1"/>
  <c r="O626" i="24"/>
  <c r="Q626" i="24"/>
  <c r="Q625" i="24" s="1"/>
  <c r="V626" i="24"/>
  <c r="V625" i="24" s="1"/>
  <c r="G630" i="24"/>
  <c r="I630" i="24"/>
  <c r="K630" i="24"/>
  <c r="M630" i="24"/>
  <c r="O630" i="24"/>
  <c r="O625" i="24" s="1"/>
  <c r="Q630" i="24"/>
  <c r="V630" i="24"/>
  <c r="G632" i="24"/>
  <c r="M632" i="24" s="1"/>
  <c r="I632" i="24"/>
  <c r="K632" i="24"/>
  <c r="O632" i="24"/>
  <c r="Q632" i="24"/>
  <c r="V632" i="24"/>
  <c r="G635" i="24"/>
  <c r="I635" i="24"/>
  <c r="K635" i="24"/>
  <c r="M635" i="24"/>
  <c r="O635" i="24"/>
  <c r="Q635" i="24"/>
  <c r="V635" i="24"/>
  <c r="G637" i="24"/>
  <c r="I637" i="24"/>
  <c r="K637" i="24"/>
  <c r="M637" i="24"/>
  <c r="O637" i="24"/>
  <c r="Q637" i="24"/>
  <c r="V637" i="24"/>
  <c r="G639" i="24"/>
  <c r="I639" i="24"/>
  <c r="K639" i="24"/>
  <c r="M639" i="24"/>
  <c r="O639" i="24"/>
  <c r="Q639" i="24"/>
  <c r="V639" i="24"/>
  <c r="G641" i="24"/>
  <c r="M641" i="24" s="1"/>
  <c r="I641" i="24"/>
  <c r="K641" i="24"/>
  <c r="O641" i="24"/>
  <c r="Q641" i="24"/>
  <c r="V641" i="24"/>
  <c r="G659" i="24"/>
  <c r="I659" i="24"/>
  <c r="K659" i="24"/>
  <c r="M659" i="24"/>
  <c r="O659" i="24"/>
  <c r="Q659" i="24"/>
  <c r="V659" i="24"/>
  <c r="G663" i="24"/>
  <c r="I663" i="24"/>
  <c r="K663" i="24"/>
  <c r="M663" i="24"/>
  <c r="O663" i="24"/>
  <c r="Q663" i="24"/>
  <c r="V663" i="24"/>
  <c r="AF668" i="24"/>
  <c r="G471" i="23"/>
  <c r="BA168" i="23"/>
  <c r="BA161" i="23"/>
  <c r="BA129" i="23"/>
  <c r="BA73" i="23"/>
  <c r="BA44" i="23"/>
  <c r="G8" i="23"/>
  <c r="G9" i="23"/>
  <c r="I9" i="23"/>
  <c r="I8" i="23" s="1"/>
  <c r="K9" i="23"/>
  <c r="K8" i="23" s="1"/>
  <c r="M9" i="23"/>
  <c r="M8" i="23" s="1"/>
  <c r="O9" i="23"/>
  <c r="O8" i="23" s="1"/>
  <c r="Q9" i="23"/>
  <c r="Q8" i="23" s="1"/>
  <c r="V9" i="23"/>
  <c r="V8" i="23" s="1"/>
  <c r="G12" i="23"/>
  <c r="G11" i="23" s="1"/>
  <c r="I12" i="23"/>
  <c r="I11" i="23" s="1"/>
  <c r="K12" i="23"/>
  <c r="K11" i="23" s="1"/>
  <c r="M12" i="23"/>
  <c r="O12" i="23"/>
  <c r="O11" i="23" s="1"/>
  <c r="Q12" i="23"/>
  <c r="Q11" i="23" s="1"/>
  <c r="V12" i="23"/>
  <c r="G17" i="23"/>
  <c r="M17" i="23" s="1"/>
  <c r="I17" i="23"/>
  <c r="K17" i="23"/>
  <c r="O17" i="23"/>
  <c r="Q17" i="23"/>
  <c r="V17" i="23"/>
  <c r="G21" i="23"/>
  <c r="I21" i="23"/>
  <c r="K21" i="23"/>
  <c r="M21" i="23"/>
  <c r="O21" i="23"/>
  <c r="Q21" i="23"/>
  <c r="V21" i="23"/>
  <c r="G26" i="23"/>
  <c r="I26" i="23"/>
  <c r="K26" i="23"/>
  <c r="M26" i="23"/>
  <c r="O26" i="23"/>
  <c r="Q26" i="23"/>
  <c r="V26" i="23"/>
  <c r="G28" i="23"/>
  <c r="I28" i="23"/>
  <c r="K28" i="23"/>
  <c r="M28" i="23"/>
  <c r="O28" i="23"/>
  <c r="Q28" i="23"/>
  <c r="V28" i="23"/>
  <c r="V11" i="23" s="1"/>
  <c r="G29" i="23"/>
  <c r="I29" i="23"/>
  <c r="K29" i="23"/>
  <c r="G30" i="23"/>
  <c r="I30" i="23"/>
  <c r="K30" i="23"/>
  <c r="M30" i="23"/>
  <c r="M29" i="23" s="1"/>
  <c r="O30" i="23"/>
  <c r="O29" i="23" s="1"/>
  <c r="Q30" i="23"/>
  <c r="Q29" i="23" s="1"/>
  <c r="V30" i="23"/>
  <c r="V29" i="23" s="1"/>
  <c r="G33" i="23"/>
  <c r="I33" i="23"/>
  <c r="K33" i="23"/>
  <c r="M33" i="23"/>
  <c r="O33" i="23"/>
  <c r="Q33" i="23"/>
  <c r="V33" i="23"/>
  <c r="G36" i="23"/>
  <c r="I36" i="23"/>
  <c r="K36" i="23"/>
  <c r="M36" i="23"/>
  <c r="O36" i="23"/>
  <c r="Q36" i="23"/>
  <c r="V36" i="23"/>
  <c r="G43" i="23"/>
  <c r="I43" i="23"/>
  <c r="K43" i="23"/>
  <c r="M43" i="23"/>
  <c r="O43" i="23"/>
  <c r="Q43" i="23"/>
  <c r="V43" i="23"/>
  <c r="G50" i="23"/>
  <c r="M50" i="23" s="1"/>
  <c r="I50" i="23"/>
  <c r="K50" i="23"/>
  <c r="O50" i="23"/>
  <c r="Q50" i="23"/>
  <c r="V50" i="23"/>
  <c r="G56" i="23"/>
  <c r="I56" i="23"/>
  <c r="K56" i="23"/>
  <c r="M56" i="23"/>
  <c r="O56" i="23"/>
  <c r="Q56" i="23"/>
  <c r="V56" i="23"/>
  <c r="G59" i="23"/>
  <c r="I59" i="23"/>
  <c r="K59" i="23"/>
  <c r="M59" i="23"/>
  <c r="O59" i="23"/>
  <c r="Q59" i="23"/>
  <c r="V59" i="23"/>
  <c r="G63" i="23"/>
  <c r="I63" i="23"/>
  <c r="K63" i="23"/>
  <c r="M63" i="23"/>
  <c r="O63" i="23"/>
  <c r="Q63" i="23"/>
  <c r="V63" i="23"/>
  <c r="G66" i="23"/>
  <c r="I66" i="23"/>
  <c r="K66" i="23"/>
  <c r="M66" i="23"/>
  <c r="G67" i="23"/>
  <c r="I67" i="23"/>
  <c r="K67" i="23"/>
  <c r="M67" i="23"/>
  <c r="O67" i="23"/>
  <c r="O66" i="23" s="1"/>
  <c r="Q67" i="23"/>
  <c r="Q66" i="23" s="1"/>
  <c r="V67" i="23"/>
  <c r="V66" i="23" s="1"/>
  <c r="G72" i="23"/>
  <c r="G71" i="23" s="1"/>
  <c r="I72" i="23"/>
  <c r="I71" i="23" s="1"/>
  <c r="K72" i="23"/>
  <c r="K71" i="23" s="1"/>
  <c r="M72" i="23"/>
  <c r="M71" i="23" s="1"/>
  <c r="O72" i="23"/>
  <c r="O71" i="23" s="1"/>
  <c r="Q72" i="23"/>
  <c r="Q71" i="23" s="1"/>
  <c r="V72" i="23"/>
  <c r="V71" i="23" s="1"/>
  <c r="G75" i="23"/>
  <c r="I75" i="23"/>
  <c r="K75" i="23"/>
  <c r="M75" i="23"/>
  <c r="O75" i="23"/>
  <c r="Q75" i="23"/>
  <c r="V75" i="23"/>
  <c r="G78" i="23"/>
  <c r="M78" i="23" s="1"/>
  <c r="I78" i="23"/>
  <c r="K78" i="23"/>
  <c r="O78" i="23"/>
  <c r="Q78" i="23"/>
  <c r="V78" i="23"/>
  <c r="G82" i="23"/>
  <c r="G83" i="23"/>
  <c r="I83" i="23"/>
  <c r="I82" i="23" s="1"/>
  <c r="K83" i="23"/>
  <c r="K82" i="23" s="1"/>
  <c r="M83" i="23"/>
  <c r="M82" i="23" s="1"/>
  <c r="O83" i="23"/>
  <c r="O82" i="23" s="1"/>
  <c r="Q83" i="23"/>
  <c r="Q82" i="23" s="1"/>
  <c r="V83" i="23"/>
  <c r="V82" i="23" s="1"/>
  <c r="Q87" i="23"/>
  <c r="V87" i="23"/>
  <c r="G88" i="23"/>
  <c r="G87" i="23" s="1"/>
  <c r="I88" i="23"/>
  <c r="I87" i="23" s="1"/>
  <c r="K88" i="23"/>
  <c r="K87" i="23" s="1"/>
  <c r="M88" i="23"/>
  <c r="M87" i="23" s="1"/>
  <c r="O88" i="23"/>
  <c r="O87" i="23" s="1"/>
  <c r="Q88" i="23"/>
  <c r="V88" i="23"/>
  <c r="G93" i="23"/>
  <c r="I93" i="23"/>
  <c r="K93" i="23"/>
  <c r="M93" i="23"/>
  <c r="O93" i="23"/>
  <c r="Q93" i="23"/>
  <c r="V93" i="23"/>
  <c r="G95" i="23"/>
  <c r="I95" i="23"/>
  <c r="K95" i="23"/>
  <c r="M95" i="23"/>
  <c r="O95" i="23"/>
  <c r="Q95" i="23"/>
  <c r="V95" i="23"/>
  <c r="G103" i="23"/>
  <c r="I103" i="23"/>
  <c r="I102" i="23" s="1"/>
  <c r="K103" i="23"/>
  <c r="K102" i="23" s="1"/>
  <c r="M103" i="23"/>
  <c r="O103" i="23"/>
  <c r="O102" i="23" s="1"/>
  <c r="Q103" i="23"/>
  <c r="Q102" i="23" s="1"/>
  <c r="V103" i="23"/>
  <c r="V102" i="23" s="1"/>
  <c r="G105" i="23"/>
  <c r="M105" i="23" s="1"/>
  <c r="I105" i="23"/>
  <c r="K105" i="23"/>
  <c r="O105" i="23"/>
  <c r="Q105" i="23"/>
  <c r="V105" i="23"/>
  <c r="G109" i="23"/>
  <c r="M109" i="23" s="1"/>
  <c r="I109" i="23"/>
  <c r="K109" i="23"/>
  <c r="O109" i="23"/>
  <c r="Q109" i="23"/>
  <c r="V109" i="23"/>
  <c r="G114" i="23"/>
  <c r="I114" i="23"/>
  <c r="K114" i="23"/>
  <c r="M114" i="23"/>
  <c r="O114" i="23"/>
  <c r="Q114" i="23"/>
  <c r="V114" i="23"/>
  <c r="G118" i="23"/>
  <c r="M118" i="23" s="1"/>
  <c r="I118" i="23"/>
  <c r="K118" i="23"/>
  <c r="O118" i="23"/>
  <c r="Q118" i="23"/>
  <c r="V118" i="23"/>
  <c r="G121" i="23"/>
  <c r="I121" i="23"/>
  <c r="K121" i="23"/>
  <c r="M121" i="23"/>
  <c r="O121" i="23"/>
  <c r="Q121" i="23"/>
  <c r="V121" i="23"/>
  <c r="G126" i="23"/>
  <c r="M126" i="23" s="1"/>
  <c r="I126" i="23"/>
  <c r="K126" i="23"/>
  <c r="O126" i="23"/>
  <c r="Q126" i="23"/>
  <c r="V126" i="23"/>
  <c r="G128" i="23"/>
  <c r="I128" i="23"/>
  <c r="K128" i="23"/>
  <c r="M128" i="23"/>
  <c r="O128" i="23"/>
  <c r="Q128" i="23"/>
  <c r="V128" i="23"/>
  <c r="G138" i="23"/>
  <c r="I138" i="23"/>
  <c r="K138" i="23"/>
  <c r="M138" i="23"/>
  <c r="O138" i="23"/>
  <c r="Q138" i="23"/>
  <c r="V138" i="23"/>
  <c r="G145" i="23"/>
  <c r="I145" i="23"/>
  <c r="K145" i="23"/>
  <c r="M145" i="23"/>
  <c r="O145" i="23"/>
  <c r="Q145" i="23"/>
  <c r="V145" i="23"/>
  <c r="G148" i="23"/>
  <c r="M148" i="23" s="1"/>
  <c r="I148" i="23"/>
  <c r="K148" i="23"/>
  <c r="O148" i="23"/>
  <c r="Q148" i="23"/>
  <c r="V148" i="23"/>
  <c r="G150" i="23"/>
  <c r="I150" i="23"/>
  <c r="K150" i="23"/>
  <c r="G151" i="23"/>
  <c r="I151" i="23"/>
  <c r="K151" i="23"/>
  <c r="M151" i="23"/>
  <c r="M150" i="23" s="1"/>
  <c r="O151" i="23"/>
  <c r="O150" i="23" s="1"/>
  <c r="Q151" i="23"/>
  <c r="Q150" i="23" s="1"/>
  <c r="V151" i="23"/>
  <c r="V150" i="23" s="1"/>
  <c r="G154" i="23"/>
  <c r="G153" i="23" s="1"/>
  <c r="I154" i="23"/>
  <c r="I153" i="23" s="1"/>
  <c r="K154" i="23"/>
  <c r="K153" i="23" s="1"/>
  <c r="M154" i="23"/>
  <c r="M153" i="23" s="1"/>
  <c r="O154" i="23"/>
  <c r="O153" i="23" s="1"/>
  <c r="Q154" i="23"/>
  <c r="Q153" i="23" s="1"/>
  <c r="V154" i="23"/>
  <c r="V153" i="23" s="1"/>
  <c r="G157" i="23"/>
  <c r="M157" i="23" s="1"/>
  <c r="I157" i="23"/>
  <c r="K157" i="23"/>
  <c r="O157" i="23"/>
  <c r="Q157" i="23"/>
  <c r="V157" i="23"/>
  <c r="G160" i="23"/>
  <c r="I160" i="23"/>
  <c r="K160" i="23"/>
  <c r="M160" i="23"/>
  <c r="O160" i="23"/>
  <c r="Q160" i="23"/>
  <c r="V160" i="23"/>
  <c r="G167" i="23"/>
  <c r="I167" i="23"/>
  <c r="I166" i="23" s="1"/>
  <c r="K167" i="23"/>
  <c r="M167" i="23"/>
  <c r="M166" i="23" s="1"/>
  <c r="O167" i="23"/>
  <c r="O166" i="23" s="1"/>
  <c r="Q167" i="23"/>
  <c r="Q166" i="23" s="1"/>
  <c r="V167" i="23"/>
  <c r="V166" i="23" s="1"/>
  <c r="G174" i="23"/>
  <c r="G166" i="23" s="1"/>
  <c r="I174" i="23"/>
  <c r="K174" i="23"/>
  <c r="K166" i="23" s="1"/>
  <c r="M174" i="23"/>
  <c r="O174" i="23"/>
  <c r="Q174" i="23"/>
  <c r="V174" i="23"/>
  <c r="G178" i="23"/>
  <c r="I178" i="23"/>
  <c r="K178" i="23"/>
  <c r="M178" i="23"/>
  <c r="O178" i="23"/>
  <c r="Q178" i="23"/>
  <c r="V178" i="23"/>
  <c r="G183" i="23"/>
  <c r="M183" i="23" s="1"/>
  <c r="I183" i="23"/>
  <c r="K183" i="23"/>
  <c r="O183" i="23"/>
  <c r="Q183" i="23"/>
  <c r="V183" i="23"/>
  <c r="G186" i="23"/>
  <c r="G185" i="23" s="1"/>
  <c r="I186" i="23"/>
  <c r="I185" i="23" s="1"/>
  <c r="K186" i="23"/>
  <c r="K185" i="23" s="1"/>
  <c r="M186" i="23"/>
  <c r="O186" i="23"/>
  <c r="O185" i="23" s="1"/>
  <c r="Q186" i="23"/>
  <c r="Q185" i="23" s="1"/>
  <c r="V186" i="23"/>
  <c r="V185" i="23" s="1"/>
  <c r="G189" i="23"/>
  <c r="M189" i="23" s="1"/>
  <c r="I189" i="23"/>
  <c r="K189" i="23"/>
  <c r="O189" i="23"/>
  <c r="Q189" i="23"/>
  <c r="V189" i="23"/>
  <c r="G192" i="23"/>
  <c r="M192" i="23" s="1"/>
  <c r="I192" i="23"/>
  <c r="K192" i="23"/>
  <c r="O192" i="23"/>
  <c r="Q192" i="23"/>
  <c r="V192" i="23"/>
  <c r="G194" i="23"/>
  <c r="I194" i="23"/>
  <c r="K194" i="23"/>
  <c r="M194" i="23"/>
  <c r="O194" i="23"/>
  <c r="Q194" i="23"/>
  <c r="V194" i="23"/>
  <c r="G196" i="23"/>
  <c r="M196" i="23" s="1"/>
  <c r="I196" i="23"/>
  <c r="K196" i="23"/>
  <c r="O196" i="23"/>
  <c r="Q196" i="23"/>
  <c r="V196" i="23"/>
  <c r="G198" i="23"/>
  <c r="I198" i="23"/>
  <c r="K198" i="23"/>
  <c r="M198" i="23"/>
  <c r="O198" i="23"/>
  <c r="Q198" i="23"/>
  <c r="V198" i="23"/>
  <c r="G199" i="23"/>
  <c r="I199" i="23"/>
  <c r="K199" i="23"/>
  <c r="M199" i="23"/>
  <c r="O199" i="23"/>
  <c r="Q199" i="23"/>
  <c r="V199" i="23"/>
  <c r="G201" i="23"/>
  <c r="I201" i="23"/>
  <c r="K201" i="23"/>
  <c r="M201" i="23"/>
  <c r="O201" i="23"/>
  <c r="Q201" i="23"/>
  <c r="V201" i="23"/>
  <c r="G203" i="23"/>
  <c r="M203" i="23" s="1"/>
  <c r="I203" i="23"/>
  <c r="K203" i="23"/>
  <c r="O203" i="23"/>
  <c r="Q203" i="23"/>
  <c r="V203" i="23"/>
  <c r="K205" i="23"/>
  <c r="O205" i="23"/>
  <c r="Q205" i="23"/>
  <c r="V205" i="23"/>
  <c r="G206" i="23"/>
  <c r="M206" i="23" s="1"/>
  <c r="M205" i="23" s="1"/>
  <c r="I206" i="23"/>
  <c r="I205" i="23" s="1"/>
  <c r="K206" i="23"/>
  <c r="O206" i="23"/>
  <c r="Q206" i="23"/>
  <c r="V206" i="23"/>
  <c r="G208" i="23"/>
  <c r="I208" i="23"/>
  <c r="K208" i="23"/>
  <c r="K207" i="23" s="1"/>
  <c r="M208" i="23"/>
  <c r="O208" i="23"/>
  <c r="O207" i="23" s="1"/>
  <c r="Q208" i="23"/>
  <c r="Q207" i="23" s="1"/>
  <c r="V208" i="23"/>
  <c r="V207" i="23" s="1"/>
  <c r="G210" i="23"/>
  <c r="G207" i="23" s="1"/>
  <c r="I210" i="23"/>
  <c r="I207" i="23" s="1"/>
  <c r="K210" i="23"/>
  <c r="O210" i="23"/>
  <c r="Q210" i="23"/>
  <c r="V210" i="23"/>
  <c r="G212" i="23"/>
  <c r="I212" i="23"/>
  <c r="K212" i="23"/>
  <c r="M212" i="23"/>
  <c r="O212" i="23"/>
  <c r="Q212" i="23"/>
  <c r="V212" i="23"/>
  <c r="G213" i="23"/>
  <c r="I213" i="23"/>
  <c r="K213" i="23"/>
  <c r="M213" i="23"/>
  <c r="O213" i="23"/>
  <c r="Q213" i="23"/>
  <c r="V213" i="23"/>
  <c r="G214" i="23"/>
  <c r="I214" i="23"/>
  <c r="K214" i="23"/>
  <c r="M214" i="23"/>
  <c r="O214" i="23"/>
  <c r="Q214" i="23"/>
  <c r="V214" i="23"/>
  <c r="G215" i="23"/>
  <c r="I215" i="23"/>
  <c r="K215" i="23"/>
  <c r="M215" i="23"/>
  <c r="O215" i="23"/>
  <c r="Q215" i="23"/>
  <c r="V215" i="23"/>
  <c r="G216" i="23"/>
  <c r="I216" i="23"/>
  <c r="K216" i="23"/>
  <c r="M216" i="23"/>
  <c r="O216" i="23"/>
  <c r="Q216" i="23"/>
  <c r="V216" i="23"/>
  <c r="G217" i="23"/>
  <c r="M217" i="23" s="1"/>
  <c r="I217" i="23"/>
  <c r="K217" i="23"/>
  <c r="O217" i="23"/>
  <c r="Q217" i="23"/>
  <c r="V217" i="23"/>
  <c r="G218" i="23"/>
  <c r="M218" i="23" s="1"/>
  <c r="I218" i="23"/>
  <c r="K218" i="23"/>
  <c r="O218" i="23"/>
  <c r="Q218" i="23"/>
  <c r="V218" i="23"/>
  <c r="G219" i="23"/>
  <c r="I219" i="23"/>
  <c r="K219" i="23"/>
  <c r="M219" i="23"/>
  <c r="O219" i="23"/>
  <c r="Q219" i="23"/>
  <c r="V219" i="23"/>
  <c r="G220" i="23"/>
  <c r="M220" i="23" s="1"/>
  <c r="I220" i="23"/>
  <c r="K220" i="23"/>
  <c r="O220" i="23"/>
  <c r="Q220" i="23"/>
  <c r="V220" i="23"/>
  <c r="G221" i="23"/>
  <c r="I221" i="23"/>
  <c r="K221" i="23"/>
  <c r="M221" i="23"/>
  <c r="O221" i="23"/>
  <c r="Q221" i="23"/>
  <c r="V221" i="23"/>
  <c r="G224" i="23"/>
  <c r="M224" i="23" s="1"/>
  <c r="I224" i="23"/>
  <c r="K224" i="23"/>
  <c r="O224" i="23"/>
  <c r="Q224" i="23"/>
  <c r="V224" i="23"/>
  <c r="G225" i="23"/>
  <c r="I225" i="23"/>
  <c r="K225" i="23"/>
  <c r="M225" i="23"/>
  <c r="O225" i="23"/>
  <c r="Q225" i="23"/>
  <c r="V225" i="23"/>
  <c r="G226" i="23"/>
  <c r="M226" i="23" s="1"/>
  <c r="I226" i="23"/>
  <c r="K226" i="23"/>
  <c r="O226" i="23"/>
  <c r="Q226" i="23"/>
  <c r="V226" i="23"/>
  <c r="G227" i="23"/>
  <c r="I227" i="23"/>
  <c r="K227" i="23"/>
  <c r="M227" i="23"/>
  <c r="O227" i="23"/>
  <c r="Q227" i="23"/>
  <c r="V227" i="23"/>
  <c r="G228" i="23"/>
  <c r="I228" i="23"/>
  <c r="K228" i="23"/>
  <c r="M228" i="23"/>
  <c r="O228" i="23"/>
  <c r="Q228" i="23"/>
  <c r="V228" i="23"/>
  <c r="G229" i="23"/>
  <c r="I229" i="23"/>
  <c r="K229" i="23"/>
  <c r="M229" i="23"/>
  <c r="O229" i="23"/>
  <c r="Q229" i="23"/>
  <c r="V229" i="23"/>
  <c r="G230" i="23"/>
  <c r="M230" i="23" s="1"/>
  <c r="I230" i="23"/>
  <c r="K230" i="23"/>
  <c r="O230" i="23"/>
  <c r="Q230" i="23"/>
  <c r="V230" i="23"/>
  <c r="G233" i="23"/>
  <c r="G232" i="23" s="1"/>
  <c r="I233" i="23"/>
  <c r="I232" i="23" s="1"/>
  <c r="K233" i="23"/>
  <c r="K232" i="23" s="1"/>
  <c r="M233" i="23"/>
  <c r="O233" i="23"/>
  <c r="O232" i="23" s="1"/>
  <c r="Q233" i="23"/>
  <c r="Q232" i="23" s="1"/>
  <c r="V233" i="23"/>
  <c r="V232" i="23" s="1"/>
  <c r="G235" i="23"/>
  <c r="M235" i="23" s="1"/>
  <c r="I235" i="23"/>
  <c r="K235" i="23"/>
  <c r="O235" i="23"/>
  <c r="Q235" i="23"/>
  <c r="V235" i="23"/>
  <c r="G236" i="23"/>
  <c r="M236" i="23" s="1"/>
  <c r="I236" i="23"/>
  <c r="K236" i="23"/>
  <c r="O236" i="23"/>
  <c r="Q236" i="23"/>
  <c r="V236" i="23"/>
  <c r="G239" i="23"/>
  <c r="G238" i="23" s="1"/>
  <c r="I239" i="23"/>
  <c r="K239" i="23"/>
  <c r="K238" i="23" s="1"/>
  <c r="M239" i="23"/>
  <c r="O239" i="23"/>
  <c r="O238" i="23" s="1"/>
  <c r="Q239" i="23"/>
  <c r="Q238" i="23" s="1"/>
  <c r="V239" i="23"/>
  <c r="V238" i="23" s="1"/>
  <c r="G241" i="23"/>
  <c r="I241" i="23"/>
  <c r="I238" i="23" s="1"/>
  <c r="K241" i="23"/>
  <c r="M241" i="23"/>
  <c r="O241" i="23"/>
  <c r="Q241" i="23"/>
  <c r="V241" i="23"/>
  <c r="G242" i="23"/>
  <c r="I242" i="23"/>
  <c r="K242" i="23"/>
  <c r="M242" i="23"/>
  <c r="O242" i="23"/>
  <c r="Q242" i="23"/>
  <c r="V242" i="23"/>
  <c r="G243" i="23"/>
  <c r="M243" i="23" s="1"/>
  <c r="I243" i="23"/>
  <c r="K243" i="23"/>
  <c r="O243" i="23"/>
  <c r="Q243" i="23"/>
  <c r="V243" i="23"/>
  <c r="G245" i="23"/>
  <c r="G244" i="23" s="1"/>
  <c r="I245" i="23"/>
  <c r="I244" i="23" s="1"/>
  <c r="K245" i="23"/>
  <c r="K244" i="23" s="1"/>
  <c r="O245" i="23"/>
  <c r="O244" i="23" s="1"/>
  <c r="Q245" i="23"/>
  <c r="Q244" i="23" s="1"/>
  <c r="V245" i="23"/>
  <c r="V244" i="23" s="1"/>
  <c r="G250" i="23"/>
  <c r="M250" i="23" s="1"/>
  <c r="I250" i="23"/>
  <c r="K250" i="23"/>
  <c r="O250" i="23"/>
  <c r="Q250" i="23"/>
  <c r="V250" i="23"/>
  <c r="G253" i="23"/>
  <c r="M253" i="23" s="1"/>
  <c r="I253" i="23"/>
  <c r="K253" i="23"/>
  <c r="O253" i="23"/>
  <c r="Q253" i="23"/>
  <c r="V253" i="23"/>
  <c r="G257" i="23"/>
  <c r="M257" i="23" s="1"/>
  <c r="I257" i="23"/>
  <c r="K257" i="23"/>
  <c r="O257" i="23"/>
  <c r="Q257" i="23"/>
  <c r="V257" i="23"/>
  <c r="G260" i="23"/>
  <c r="M260" i="23" s="1"/>
  <c r="I260" i="23"/>
  <c r="K260" i="23"/>
  <c r="O260" i="23"/>
  <c r="Q260" i="23"/>
  <c r="V260" i="23"/>
  <c r="G262" i="23"/>
  <c r="I262" i="23"/>
  <c r="K262" i="23"/>
  <c r="M262" i="23"/>
  <c r="O262" i="23"/>
  <c r="Q262" i="23"/>
  <c r="V262" i="23"/>
  <c r="G267" i="23"/>
  <c r="I267" i="23"/>
  <c r="K267" i="23"/>
  <c r="M267" i="23"/>
  <c r="O267" i="23"/>
  <c r="Q267" i="23"/>
  <c r="V267" i="23"/>
  <c r="G272" i="23"/>
  <c r="I272" i="23"/>
  <c r="K272" i="23"/>
  <c r="M272" i="23"/>
  <c r="O272" i="23"/>
  <c r="Q272" i="23"/>
  <c r="V272" i="23"/>
  <c r="G277" i="23"/>
  <c r="I277" i="23"/>
  <c r="K277" i="23"/>
  <c r="M277" i="23"/>
  <c r="O277" i="23"/>
  <c r="Q277" i="23"/>
  <c r="V277" i="23"/>
  <c r="O279" i="23"/>
  <c r="V279" i="23"/>
  <c r="G280" i="23"/>
  <c r="M280" i="23" s="1"/>
  <c r="I280" i="23"/>
  <c r="I279" i="23" s="1"/>
  <c r="K280" i="23"/>
  <c r="K279" i="23" s="1"/>
  <c r="O280" i="23"/>
  <c r="Q280" i="23"/>
  <c r="V280" i="23"/>
  <c r="G286" i="23"/>
  <c r="M286" i="23" s="1"/>
  <c r="I286" i="23"/>
  <c r="K286" i="23"/>
  <c r="O286" i="23"/>
  <c r="Q286" i="23"/>
  <c r="V286" i="23"/>
  <c r="G292" i="23"/>
  <c r="I292" i="23"/>
  <c r="K292" i="23"/>
  <c r="M292" i="23"/>
  <c r="O292" i="23"/>
  <c r="Q292" i="23"/>
  <c r="Q279" i="23" s="1"/>
  <c r="V292" i="23"/>
  <c r="G294" i="23"/>
  <c r="M294" i="23" s="1"/>
  <c r="I294" i="23"/>
  <c r="K294" i="23"/>
  <c r="O294" i="23"/>
  <c r="Q294" i="23"/>
  <c r="V294" i="23"/>
  <c r="V296" i="23"/>
  <c r="G297" i="23"/>
  <c r="I297" i="23"/>
  <c r="K297" i="23"/>
  <c r="M297" i="23"/>
  <c r="O297" i="23"/>
  <c r="Q297" i="23"/>
  <c r="V297" i="23"/>
  <c r="G298" i="23"/>
  <c r="I298" i="23"/>
  <c r="K298" i="23"/>
  <c r="M298" i="23"/>
  <c r="O298" i="23"/>
  <c r="Q298" i="23"/>
  <c r="V298" i="23"/>
  <c r="G299" i="23"/>
  <c r="M299" i="23" s="1"/>
  <c r="M296" i="23" s="1"/>
  <c r="I299" i="23"/>
  <c r="K299" i="23"/>
  <c r="K296" i="23" s="1"/>
  <c r="O299" i="23"/>
  <c r="Q299" i="23"/>
  <c r="V299" i="23"/>
  <c r="G303" i="23"/>
  <c r="I303" i="23"/>
  <c r="K303" i="23"/>
  <c r="M303" i="23"/>
  <c r="O303" i="23"/>
  <c r="O296" i="23" s="1"/>
  <c r="Q303" i="23"/>
  <c r="V303" i="23"/>
  <c r="G305" i="23"/>
  <c r="I305" i="23"/>
  <c r="I296" i="23" s="1"/>
  <c r="K305" i="23"/>
  <c r="M305" i="23"/>
  <c r="O305" i="23"/>
  <c r="Q305" i="23"/>
  <c r="V305" i="23"/>
  <c r="G315" i="23"/>
  <c r="I315" i="23"/>
  <c r="K315" i="23"/>
  <c r="M315" i="23"/>
  <c r="O315" i="23"/>
  <c r="Q315" i="23"/>
  <c r="V315" i="23"/>
  <c r="G325" i="23"/>
  <c r="I325" i="23"/>
  <c r="K325" i="23"/>
  <c r="M325" i="23"/>
  <c r="O325" i="23"/>
  <c r="Q325" i="23"/>
  <c r="V325" i="23"/>
  <c r="G329" i="23"/>
  <c r="I329" i="23"/>
  <c r="K329" i="23"/>
  <c r="M329" i="23"/>
  <c r="O329" i="23"/>
  <c r="Q329" i="23"/>
  <c r="V329" i="23"/>
  <c r="G331" i="23"/>
  <c r="I331" i="23"/>
  <c r="K331" i="23"/>
  <c r="M331" i="23"/>
  <c r="O331" i="23"/>
  <c r="Q331" i="23"/>
  <c r="Q296" i="23" s="1"/>
  <c r="V331" i="23"/>
  <c r="G335" i="23"/>
  <c r="M335" i="23" s="1"/>
  <c r="I335" i="23"/>
  <c r="K335" i="23"/>
  <c r="O335" i="23"/>
  <c r="Q335" i="23"/>
  <c r="V335" i="23"/>
  <c r="G338" i="23"/>
  <c r="G337" i="23" s="1"/>
  <c r="I338" i="23"/>
  <c r="I337" i="23" s="1"/>
  <c r="K338" i="23"/>
  <c r="K337" i="23" s="1"/>
  <c r="M338" i="23"/>
  <c r="O338" i="23"/>
  <c r="O337" i="23" s="1"/>
  <c r="Q338" i="23"/>
  <c r="Q337" i="23" s="1"/>
  <c r="V338" i="23"/>
  <c r="V337" i="23" s="1"/>
  <c r="G340" i="23"/>
  <c r="I340" i="23"/>
  <c r="K340" i="23"/>
  <c r="M340" i="23"/>
  <c r="O340" i="23"/>
  <c r="Q340" i="23"/>
  <c r="V340" i="23"/>
  <c r="G348" i="23"/>
  <c r="I348" i="23"/>
  <c r="K348" i="23"/>
  <c r="M348" i="23"/>
  <c r="O348" i="23"/>
  <c r="Q348" i="23"/>
  <c r="V348" i="23"/>
  <c r="G351" i="23"/>
  <c r="I351" i="23"/>
  <c r="K351" i="23"/>
  <c r="M351" i="23"/>
  <c r="O351" i="23"/>
  <c r="Q351" i="23"/>
  <c r="V351" i="23"/>
  <c r="G355" i="23"/>
  <c r="M355" i="23" s="1"/>
  <c r="I355" i="23"/>
  <c r="K355" i="23"/>
  <c r="O355" i="23"/>
  <c r="Q355" i="23"/>
  <c r="V355" i="23"/>
  <c r="G360" i="23"/>
  <c r="M360" i="23" s="1"/>
  <c r="I360" i="23"/>
  <c r="K360" i="23"/>
  <c r="O360" i="23"/>
  <c r="Q360" i="23"/>
  <c r="V360" i="23"/>
  <c r="G363" i="23"/>
  <c r="M363" i="23" s="1"/>
  <c r="I363" i="23"/>
  <c r="K363" i="23"/>
  <c r="O363" i="23"/>
  <c r="Q363" i="23"/>
  <c r="V363" i="23"/>
  <c r="G365" i="23"/>
  <c r="M365" i="23" s="1"/>
  <c r="I365" i="23"/>
  <c r="K365" i="23"/>
  <c r="O365" i="23"/>
  <c r="Q365" i="23"/>
  <c r="V365" i="23"/>
  <c r="G367" i="23"/>
  <c r="M367" i="23" s="1"/>
  <c r="I367" i="23"/>
  <c r="K367" i="23"/>
  <c r="O367" i="23"/>
  <c r="Q367" i="23"/>
  <c r="V367" i="23"/>
  <c r="G370" i="23"/>
  <c r="G369" i="23" s="1"/>
  <c r="I370" i="23"/>
  <c r="I369" i="23" s="1"/>
  <c r="K370" i="23"/>
  <c r="O370" i="23"/>
  <c r="O369" i="23" s="1"/>
  <c r="Q370" i="23"/>
  <c r="Q369" i="23" s="1"/>
  <c r="V370" i="23"/>
  <c r="V369" i="23" s="1"/>
  <c r="G373" i="23"/>
  <c r="I373" i="23"/>
  <c r="K373" i="23"/>
  <c r="K369" i="23" s="1"/>
  <c r="M373" i="23"/>
  <c r="O373" i="23"/>
  <c r="Q373" i="23"/>
  <c r="V373" i="23"/>
  <c r="G378" i="23"/>
  <c r="I378" i="23"/>
  <c r="K378" i="23"/>
  <c r="M378" i="23"/>
  <c r="O378" i="23"/>
  <c r="Q378" i="23"/>
  <c r="V378" i="23"/>
  <c r="G380" i="23"/>
  <c r="M380" i="23" s="1"/>
  <c r="I380" i="23"/>
  <c r="K380" i="23"/>
  <c r="O380" i="23"/>
  <c r="Q380" i="23"/>
  <c r="V380" i="23"/>
  <c r="G383" i="23"/>
  <c r="I383" i="23"/>
  <c r="K383" i="23"/>
  <c r="M383" i="23"/>
  <c r="O383" i="23"/>
  <c r="Q383" i="23"/>
  <c r="V383" i="23"/>
  <c r="O384" i="23"/>
  <c r="Q384" i="23"/>
  <c r="V384" i="23"/>
  <c r="G385" i="23"/>
  <c r="M385" i="23" s="1"/>
  <c r="M384" i="23" s="1"/>
  <c r="I385" i="23"/>
  <c r="I384" i="23" s="1"/>
  <c r="K385" i="23"/>
  <c r="K384" i="23" s="1"/>
  <c r="O385" i="23"/>
  <c r="Q385" i="23"/>
  <c r="V385" i="23"/>
  <c r="G389" i="23"/>
  <c r="I389" i="23"/>
  <c r="I388" i="23" s="1"/>
  <c r="K389" i="23"/>
  <c r="K388" i="23" s="1"/>
  <c r="M389" i="23"/>
  <c r="O389" i="23"/>
  <c r="O388" i="23" s="1"/>
  <c r="Q389" i="23"/>
  <c r="Q388" i="23" s="1"/>
  <c r="V389" i="23"/>
  <c r="V388" i="23" s="1"/>
  <c r="G395" i="23"/>
  <c r="G388" i="23" s="1"/>
  <c r="I395" i="23"/>
  <c r="K395" i="23"/>
  <c r="O395" i="23"/>
  <c r="Q395" i="23"/>
  <c r="V395" i="23"/>
  <c r="G399" i="23"/>
  <c r="M399" i="23" s="1"/>
  <c r="I399" i="23"/>
  <c r="K399" i="23"/>
  <c r="O399" i="23"/>
  <c r="Q399" i="23"/>
  <c r="V399" i="23"/>
  <c r="G401" i="23"/>
  <c r="M401" i="23" s="1"/>
  <c r="I401" i="23"/>
  <c r="K401" i="23"/>
  <c r="O401" i="23"/>
  <c r="Q401" i="23"/>
  <c r="V401" i="23"/>
  <c r="G411" i="23"/>
  <c r="M411" i="23" s="1"/>
  <c r="I411" i="23"/>
  <c r="K411" i="23"/>
  <c r="O411" i="23"/>
  <c r="Q411" i="23"/>
  <c r="V411" i="23"/>
  <c r="G423" i="23"/>
  <c r="V423" i="23"/>
  <c r="G424" i="23"/>
  <c r="I424" i="23"/>
  <c r="I423" i="23" s="1"/>
  <c r="K424" i="23"/>
  <c r="K423" i="23" s="1"/>
  <c r="M424" i="23"/>
  <c r="M423" i="23" s="1"/>
  <c r="O424" i="23"/>
  <c r="O423" i="23" s="1"/>
  <c r="Q424" i="23"/>
  <c r="Q423" i="23" s="1"/>
  <c r="V424" i="23"/>
  <c r="G425" i="23"/>
  <c r="I425" i="23"/>
  <c r="K425" i="23"/>
  <c r="M425" i="23"/>
  <c r="G426" i="23"/>
  <c r="I426" i="23"/>
  <c r="K426" i="23"/>
  <c r="M426" i="23"/>
  <c r="O426" i="23"/>
  <c r="O425" i="23" s="1"/>
  <c r="Q426" i="23"/>
  <c r="Q425" i="23" s="1"/>
  <c r="V426" i="23"/>
  <c r="V425" i="23" s="1"/>
  <c r="G428" i="23"/>
  <c r="G427" i="23" s="1"/>
  <c r="I428" i="23"/>
  <c r="I427" i="23" s="1"/>
  <c r="K428" i="23"/>
  <c r="K427" i="23" s="1"/>
  <c r="M428" i="23"/>
  <c r="O428" i="23"/>
  <c r="Q428" i="23"/>
  <c r="Q427" i="23" s="1"/>
  <c r="V428" i="23"/>
  <c r="V427" i="23" s="1"/>
  <c r="G433" i="23"/>
  <c r="I433" i="23"/>
  <c r="K433" i="23"/>
  <c r="M433" i="23"/>
  <c r="O433" i="23"/>
  <c r="O427" i="23" s="1"/>
  <c r="Q433" i="23"/>
  <c r="V433" i="23"/>
  <c r="G435" i="23"/>
  <c r="M435" i="23" s="1"/>
  <c r="I435" i="23"/>
  <c r="K435" i="23"/>
  <c r="O435" i="23"/>
  <c r="Q435" i="23"/>
  <c r="V435" i="23"/>
  <c r="G438" i="23"/>
  <c r="M438" i="23" s="1"/>
  <c r="I438" i="23"/>
  <c r="K438" i="23"/>
  <c r="O438" i="23"/>
  <c r="Q438" i="23"/>
  <c r="V438" i="23"/>
  <c r="G440" i="23"/>
  <c r="I440" i="23"/>
  <c r="K440" i="23"/>
  <c r="M440" i="23"/>
  <c r="O440" i="23"/>
  <c r="Q440" i="23"/>
  <c r="V440" i="23"/>
  <c r="G442" i="23"/>
  <c r="I442" i="23"/>
  <c r="K442" i="23"/>
  <c r="M442" i="23"/>
  <c r="O442" i="23"/>
  <c r="Q442" i="23"/>
  <c r="V442" i="23"/>
  <c r="G444" i="23"/>
  <c r="I444" i="23"/>
  <c r="K444" i="23"/>
  <c r="M444" i="23"/>
  <c r="O444" i="23"/>
  <c r="Q444" i="23"/>
  <c r="V444" i="23"/>
  <c r="G457" i="23"/>
  <c r="I457" i="23"/>
  <c r="K457" i="23"/>
  <c r="M457" i="23"/>
  <c r="O457" i="23"/>
  <c r="Q457" i="23"/>
  <c r="V457" i="23"/>
  <c r="G463" i="23"/>
  <c r="I463" i="23"/>
  <c r="K463" i="23"/>
  <c r="M463" i="23"/>
  <c r="O463" i="23"/>
  <c r="Q463" i="23"/>
  <c r="V463" i="23"/>
  <c r="G466" i="23"/>
  <c r="M466" i="23" s="1"/>
  <c r="I466" i="23"/>
  <c r="K466" i="23"/>
  <c r="O466" i="23"/>
  <c r="Q466" i="23"/>
  <c r="V466" i="23"/>
  <c r="AF471" i="23"/>
  <c r="G443" i="22"/>
  <c r="BA221" i="22"/>
  <c r="BA153" i="22"/>
  <c r="BA146" i="22"/>
  <c r="BA120" i="22"/>
  <c r="BA73" i="22"/>
  <c r="BA41" i="22"/>
  <c r="G9" i="22"/>
  <c r="G8" i="22" s="1"/>
  <c r="I9" i="22"/>
  <c r="I8" i="22" s="1"/>
  <c r="K9" i="22"/>
  <c r="K8" i="22" s="1"/>
  <c r="M9" i="22"/>
  <c r="M8" i="22" s="1"/>
  <c r="O9" i="22"/>
  <c r="O8" i="22" s="1"/>
  <c r="Q9" i="22"/>
  <c r="Q8" i="22" s="1"/>
  <c r="V9" i="22"/>
  <c r="V8" i="22" s="1"/>
  <c r="G11" i="22"/>
  <c r="I11" i="22"/>
  <c r="K11" i="22"/>
  <c r="M11" i="22"/>
  <c r="O11" i="22"/>
  <c r="Q11" i="22"/>
  <c r="V11" i="22"/>
  <c r="G14" i="22"/>
  <c r="I14" i="22"/>
  <c r="K14" i="22"/>
  <c r="M14" i="22"/>
  <c r="O14" i="22"/>
  <c r="Q14" i="22"/>
  <c r="V14" i="22"/>
  <c r="G18" i="22"/>
  <c r="I18" i="22"/>
  <c r="I17" i="22" s="1"/>
  <c r="K18" i="22"/>
  <c r="K17" i="22" s="1"/>
  <c r="M18" i="22"/>
  <c r="M17" i="22" s="1"/>
  <c r="O18" i="22"/>
  <c r="O17" i="22" s="1"/>
  <c r="Q18" i="22"/>
  <c r="Q17" i="22" s="1"/>
  <c r="V18" i="22"/>
  <c r="V17" i="22" s="1"/>
  <c r="G21" i="22"/>
  <c r="G17" i="22" s="1"/>
  <c r="I21" i="22"/>
  <c r="K21" i="22"/>
  <c r="M21" i="22"/>
  <c r="O21" i="22"/>
  <c r="Q21" i="22"/>
  <c r="V21" i="22"/>
  <c r="G24" i="22"/>
  <c r="I24" i="22"/>
  <c r="K24" i="22"/>
  <c r="M24" i="22"/>
  <c r="O24" i="22"/>
  <c r="Q24" i="22"/>
  <c r="V24" i="22"/>
  <c r="G27" i="22"/>
  <c r="I27" i="22"/>
  <c r="G28" i="22"/>
  <c r="I28" i="22"/>
  <c r="K28" i="22"/>
  <c r="K27" i="22" s="1"/>
  <c r="M28" i="22"/>
  <c r="M27" i="22" s="1"/>
  <c r="O28" i="22"/>
  <c r="Q28" i="22"/>
  <c r="Q27" i="22" s="1"/>
  <c r="V28" i="22"/>
  <c r="V27" i="22" s="1"/>
  <c r="G31" i="22"/>
  <c r="I31" i="22"/>
  <c r="K31" i="22"/>
  <c r="M31" i="22"/>
  <c r="O31" i="22"/>
  <c r="O27" i="22" s="1"/>
  <c r="Q31" i="22"/>
  <c r="V31" i="22"/>
  <c r="G34" i="22"/>
  <c r="I34" i="22"/>
  <c r="K34" i="22"/>
  <c r="M34" i="22"/>
  <c r="O34" i="22"/>
  <c r="Q34" i="22"/>
  <c r="V34" i="22"/>
  <c r="G40" i="22"/>
  <c r="I40" i="22"/>
  <c r="K40" i="22"/>
  <c r="M40" i="22"/>
  <c r="O40" i="22"/>
  <c r="Q40" i="22"/>
  <c r="V40" i="22"/>
  <c r="G44" i="22"/>
  <c r="I44" i="22"/>
  <c r="K44" i="22"/>
  <c r="M44" i="22"/>
  <c r="O44" i="22"/>
  <c r="Q44" i="22"/>
  <c r="V44" i="22"/>
  <c r="G51" i="22"/>
  <c r="I51" i="22"/>
  <c r="K51" i="22"/>
  <c r="M51" i="22"/>
  <c r="O51" i="22"/>
  <c r="Q51" i="22"/>
  <c r="V51" i="22"/>
  <c r="G55" i="22"/>
  <c r="I55" i="22"/>
  <c r="K55" i="22"/>
  <c r="M55" i="22"/>
  <c r="O55" i="22"/>
  <c r="Q55" i="22"/>
  <c r="V55" i="22"/>
  <c r="G58" i="22"/>
  <c r="I58" i="22"/>
  <c r="K58" i="22"/>
  <c r="M58" i="22"/>
  <c r="O58" i="22"/>
  <c r="Q58" i="22"/>
  <c r="V58" i="22"/>
  <c r="G62" i="22"/>
  <c r="M62" i="22" s="1"/>
  <c r="I62" i="22"/>
  <c r="K62" i="22"/>
  <c r="O62" i="22"/>
  <c r="Q62" i="22"/>
  <c r="V62" i="22"/>
  <c r="G66" i="22"/>
  <c r="I66" i="22"/>
  <c r="I65" i="22" s="1"/>
  <c r="K66" i="22"/>
  <c r="M66" i="22"/>
  <c r="M65" i="22" s="1"/>
  <c r="O66" i="22"/>
  <c r="O65" i="22" s="1"/>
  <c r="Q66" i="22"/>
  <c r="Q65" i="22" s="1"/>
  <c r="V66" i="22"/>
  <c r="V65" i="22" s="1"/>
  <c r="G69" i="22"/>
  <c r="G65" i="22" s="1"/>
  <c r="I69" i="22"/>
  <c r="K69" i="22"/>
  <c r="K65" i="22" s="1"/>
  <c r="M69" i="22"/>
  <c r="O69" i="22"/>
  <c r="Q69" i="22"/>
  <c r="V69" i="22"/>
  <c r="G70" i="22"/>
  <c r="I70" i="22"/>
  <c r="K70" i="22"/>
  <c r="M70" i="22"/>
  <c r="O70" i="22"/>
  <c r="Q70" i="22"/>
  <c r="V70" i="22"/>
  <c r="G72" i="22"/>
  <c r="I72" i="22"/>
  <c r="I71" i="22" s="1"/>
  <c r="K72" i="22"/>
  <c r="M72" i="22"/>
  <c r="M71" i="22" s="1"/>
  <c r="O72" i="22"/>
  <c r="Q72" i="22"/>
  <c r="Q71" i="22" s="1"/>
  <c r="V72" i="22"/>
  <c r="G75" i="22"/>
  <c r="G71" i="22" s="1"/>
  <c r="I75" i="22"/>
  <c r="K75" i="22"/>
  <c r="K71" i="22" s="1"/>
  <c r="M75" i="22"/>
  <c r="O75" i="22"/>
  <c r="O71" i="22" s="1"/>
  <c r="Q75" i="22"/>
  <c r="V75" i="22"/>
  <c r="V71" i="22" s="1"/>
  <c r="G78" i="22"/>
  <c r="I78" i="22"/>
  <c r="K78" i="22"/>
  <c r="M78" i="22"/>
  <c r="O78" i="22"/>
  <c r="Q78" i="22"/>
  <c r="V78" i="22"/>
  <c r="G81" i="22"/>
  <c r="I81" i="22"/>
  <c r="K81" i="22"/>
  <c r="M81" i="22"/>
  <c r="O81" i="22"/>
  <c r="V81" i="22"/>
  <c r="G82" i="22"/>
  <c r="I82" i="22"/>
  <c r="K82" i="22"/>
  <c r="M82" i="22"/>
  <c r="O82" i="22"/>
  <c r="Q82" i="22"/>
  <c r="Q81" i="22" s="1"/>
  <c r="V82" i="22"/>
  <c r="G87" i="22"/>
  <c r="G86" i="22" s="1"/>
  <c r="I87" i="22"/>
  <c r="I86" i="22" s="1"/>
  <c r="K87" i="22"/>
  <c r="K86" i="22" s="1"/>
  <c r="M87" i="22"/>
  <c r="O87" i="22"/>
  <c r="O86" i="22" s="1"/>
  <c r="Q87" i="22"/>
  <c r="Q86" i="22" s="1"/>
  <c r="V87" i="22"/>
  <c r="V86" i="22" s="1"/>
  <c r="G92" i="22"/>
  <c r="I92" i="22"/>
  <c r="K92" i="22"/>
  <c r="M92" i="22"/>
  <c r="O92" i="22"/>
  <c r="Q92" i="22"/>
  <c r="V92" i="22"/>
  <c r="G94" i="22"/>
  <c r="M94" i="22" s="1"/>
  <c r="I94" i="22"/>
  <c r="K94" i="22"/>
  <c r="O94" i="22"/>
  <c r="Q94" i="22"/>
  <c r="V94" i="22"/>
  <c r="G102" i="22"/>
  <c r="I102" i="22"/>
  <c r="I101" i="22" s="1"/>
  <c r="K102" i="22"/>
  <c r="K101" i="22" s="1"/>
  <c r="M102" i="22"/>
  <c r="M101" i="22" s="1"/>
  <c r="O102" i="22"/>
  <c r="O101" i="22" s="1"/>
  <c r="Q102" i="22"/>
  <c r="Q101" i="22" s="1"/>
  <c r="V102" i="22"/>
  <c r="V101" i="22" s="1"/>
  <c r="G105" i="22"/>
  <c r="G101" i="22" s="1"/>
  <c r="I105" i="22"/>
  <c r="K105" i="22"/>
  <c r="M105" i="22"/>
  <c r="O105" i="22"/>
  <c r="Q105" i="22"/>
  <c r="V105" i="22"/>
  <c r="G109" i="22"/>
  <c r="I109" i="22"/>
  <c r="K109" i="22"/>
  <c r="M109" i="22"/>
  <c r="O109" i="22"/>
  <c r="Q109" i="22"/>
  <c r="V109" i="22"/>
  <c r="G111" i="22"/>
  <c r="M111" i="22" s="1"/>
  <c r="I111" i="22"/>
  <c r="K111" i="22"/>
  <c r="O111" i="22"/>
  <c r="Q111" i="22"/>
  <c r="V111" i="22"/>
  <c r="G114" i="22"/>
  <c r="I114" i="22"/>
  <c r="K114" i="22"/>
  <c r="M114" i="22"/>
  <c r="O114" i="22"/>
  <c r="Q114" i="22"/>
  <c r="V114" i="22"/>
  <c r="G117" i="22"/>
  <c r="I117" i="22"/>
  <c r="K117" i="22"/>
  <c r="M117" i="22"/>
  <c r="O117" i="22"/>
  <c r="Q117" i="22"/>
  <c r="V117" i="22"/>
  <c r="G119" i="22"/>
  <c r="I119" i="22"/>
  <c r="K119" i="22"/>
  <c r="M119" i="22"/>
  <c r="O119" i="22"/>
  <c r="Q119" i="22"/>
  <c r="V119" i="22"/>
  <c r="G126" i="22"/>
  <c r="M126" i="22" s="1"/>
  <c r="I126" i="22"/>
  <c r="K126" i="22"/>
  <c r="O126" i="22"/>
  <c r="Q126" i="22"/>
  <c r="V126" i="22"/>
  <c r="G134" i="22"/>
  <c r="I134" i="22"/>
  <c r="K134" i="22"/>
  <c r="M134" i="22"/>
  <c r="O134" i="22"/>
  <c r="Q134" i="22"/>
  <c r="V134" i="22"/>
  <c r="G137" i="22"/>
  <c r="I137" i="22"/>
  <c r="K137" i="22"/>
  <c r="M137" i="22"/>
  <c r="O137" i="22"/>
  <c r="Q137" i="22"/>
  <c r="V137" i="22"/>
  <c r="G139" i="22"/>
  <c r="I139" i="22"/>
  <c r="K139" i="22"/>
  <c r="M139" i="22"/>
  <c r="O139" i="22"/>
  <c r="Q139" i="22"/>
  <c r="V139" i="22"/>
  <c r="G141" i="22"/>
  <c r="I141" i="22"/>
  <c r="K141" i="22"/>
  <c r="M141" i="22"/>
  <c r="O141" i="22"/>
  <c r="Q141" i="22"/>
  <c r="V141" i="22"/>
  <c r="G142" i="22"/>
  <c r="I142" i="22"/>
  <c r="K142" i="22"/>
  <c r="M142" i="22"/>
  <c r="O142" i="22"/>
  <c r="Q142" i="22"/>
  <c r="V142" i="22"/>
  <c r="K144" i="22"/>
  <c r="G145" i="22"/>
  <c r="G144" i="22" s="1"/>
  <c r="I145" i="22"/>
  <c r="I144" i="22" s="1"/>
  <c r="K145" i="22"/>
  <c r="M145" i="22"/>
  <c r="M144" i="22" s="1"/>
  <c r="O145" i="22"/>
  <c r="O144" i="22" s="1"/>
  <c r="Q145" i="22"/>
  <c r="Q144" i="22" s="1"/>
  <c r="V145" i="22"/>
  <c r="V144" i="22" s="1"/>
  <c r="O151" i="22"/>
  <c r="Q151" i="22"/>
  <c r="V151" i="22"/>
  <c r="G152" i="22"/>
  <c r="M152" i="22" s="1"/>
  <c r="M151" i="22" s="1"/>
  <c r="I152" i="22"/>
  <c r="I151" i="22" s="1"/>
  <c r="K152" i="22"/>
  <c r="K151" i="22" s="1"/>
  <c r="O152" i="22"/>
  <c r="Q152" i="22"/>
  <c r="V152" i="22"/>
  <c r="G157" i="22"/>
  <c r="M157" i="22" s="1"/>
  <c r="I157" i="22"/>
  <c r="K157" i="22"/>
  <c r="O157" i="22"/>
  <c r="Q157" i="22"/>
  <c r="V157" i="22"/>
  <c r="G160" i="22"/>
  <c r="I160" i="22"/>
  <c r="K160" i="22"/>
  <c r="M160" i="22"/>
  <c r="O160" i="22"/>
  <c r="Q160" i="22"/>
  <c r="V160" i="22"/>
  <c r="G164" i="22"/>
  <c r="I164" i="22"/>
  <c r="K164" i="22"/>
  <c r="M164" i="22"/>
  <c r="O164" i="22"/>
  <c r="Q164" i="22"/>
  <c r="V164" i="22"/>
  <c r="Q166" i="22"/>
  <c r="V166" i="22"/>
  <c r="G167" i="22"/>
  <c r="M167" i="22" s="1"/>
  <c r="M166" i="22" s="1"/>
  <c r="I167" i="22"/>
  <c r="K167" i="22"/>
  <c r="O167" i="22"/>
  <c r="Q167" i="22"/>
  <c r="V167" i="22"/>
  <c r="G170" i="22"/>
  <c r="I170" i="22"/>
  <c r="K170" i="22"/>
  <c r="M170" i="22"/>
  <c r="O170" i="22"/>
  <c r="Q170" i="22"/>
  <c r="V170" i="22"/>
  <c r="G173" i="22"/>
  <c r="I173" i="22"/>
  <c r="K173" i="22"/>
  <c r="M173" i="22"/>
  <c r="O173" i="22"/>
  <c r="Q173" i="22"/>
  <c r="V173" i="22"/>
  <c r="G175" i="22"/>
  <c r="I175" i="22"/>
  <c r="K175" i="22"/>
  <c r="M175" i="22"/>
  <c r="O175" i="22"/>
  <c r="O166" i="22" s="1"/>
  <c r="Q175" i="22"/>
  <c r="V175" i="22"/>
  <c r="G177" i="22"/>
  <c r="G166" i="22" s="1"/>
  <c r="I177" i="22"/>
  <c r="K177" i="22"/>
  <c r="K166" i="22" s="1"/>
  <c r="M177" i="22"/>
  <c r="O177" i="22"/>
  <c r="Q177" i="22"/>
  <c r="V177" i="22"/>
  <c r="G179" i="22"/>
  <c r="I179" i="22"/>
  <c r="K179" i="22"/>
  <c r="M179" i="22"/>
  <c r="O179" i="22"/>
  <c r="Q179" i="22"/>
  <c r="V179" i="22"/>
  <c r="G180" i="22"/>
  <c r="M180" i="22" s="1"/>
  <c r="I180" i="22"/>
  <c r="K180" i="22"/>
  <c r="O180" i="22"/>
  <c r="Q180" i="22"/>
  <c r="V180" i="22"/>
  <c r="G182" i="22"/>
  <c r="I182" i="22"/>
  <c r="K182" i="22"/>
  <c r="M182" i="22"/>
  <c r="O182" i="22"/>
  <c r="Q182" i="22"/>
  <c r="V182" i="22"/>
  <c r="G184" i="22"/>
  <c r="I184" i="22"/>
  <c r="I166" i="22" s="1"/>
  <c r="K184" i="22"/>
  <c r="M184" i="22"/>
  <c r="O184" i="22"/>
  <c r="Q184" i="22"/>
  <c r="V184" i="22"/>
  <c r="G186" i="22"/>
  <c r="I186" i="22"/>
  <c r="Q186" i="22"/>
  <c r="G187" i="22"/>
  <c r="M187" i="22" s="1"/>
  <c r="M186" i="22" s="1"/>
  <c r="I187" i="22"/>
  <c r="K187" i="22"/>
  <c r="K186" i="22" s="1"/>
  <c r="O187" i="22"/>
  <c r="O186" i="22" s="1"/>
  <c r="Q187" i="22"/>
  <c r="V187" i="22"/>
  <c r="V186" i="22" s="1"/>
  <c r="G189" i="22"/>
  <c r="I189" i="22"/>
  <c r="I188" i="22" s="1"/>
  <c r="K189" i="22"/>
  <c r="K188" i="22" s="1"/>
  <c r="M189" i="22"/>
  <c r="O189" i="22"/>
  <c r="O188" i="22" s="1"/>
  <c r="Q189" i="22"/>
  <c r="Q188" i="22" s="1"/>
  <c r="V189" i="22"/>
  <c r="V188" i="22" s="1"/>
  <c r="G191" i="22"/>
  <c r="G188" i="22" s="1"/>
  <c r="I191" i="22"/>
  <c r="K191" i="22"/>
  <c r="M191" i="22"/>
  <c r="O191" i="22"/>
  <c r="Q191" i="22"/>
  <c r="V191" i="22"/>
  <c r="G193" i="22"/>
  <c r="M193" i="22" s="1"/>
  <c r="I193" i="22"/>
  <c r="K193" i="22"/>
  <c r="O193" i="22"/>
  <c r="Q193" i="22"/>
  <c r="V193" i="22"/>
  <c r="G194" i="22"/>
  <c r="I194" i="22"/>
  <c r="K194" i="22"/>
  <c r="M194" i="22"/>
  <c r="O194" i="22"/>
  <c r="Q194" i="22"/>
  <c r="V194" i="22"/>
  <c r="G195" i="22"/>
  <c r="I195" i="22"/>
  <c r="K195" i="22"/>
  <c r="M195" i="22"/>
  <c r="O195" i="22"/>
  <c r="Q195" i="22"/>
  <c r="V195" i="22"/>
  <c r="G196" i="22"/>
  <c r="I196" i="22"/>
  <c r="K196" i="22"/>
  <c r="M196" i="22"/>
  <c r="O196" i="22"/>
  <c r="Q196" i="22"/>
  <c r="V196" i="22"/>
  <c r="G197" i="22"/>
  <c r="M197" i="22" s="1"/>
  <c r="I197" i="22"/>
  <c r="K197" i="22"/>
  <c r="O197" i="22"/>
  <c r="Q197" i="22"/>
  <c r="V197" i="22"/>
  <c r="G198" i="22"/>
  <c r="I198" i="22"/>
  <c r="K198" i="22"/>
  <c r="M198" i="22"/>
  <c r="O198" i="22"/>
  <c r="Q198" i="22"/>
  <c r="V198" i="22"/>
  <c r="G199" i="22"/>
  <c r="I199" i="22"/>
  <c r="K199" i="22"/>
  <c r="M199" i="22"/>
  <c r="O199" i="22"/>
  <c r="Q199" i="22"/>
  <c r="V199" i="22"/>
  <c r="G200" i="22"/>
  <c r="I200" i="22"/>
  <c r="K200" i="22"/>
  <c r="M200" i="22"/>
  <c r="O200" i="22"/>
  <c r="Q200" i="22"/>
  <c r="V200" i="22"/>
  <c r="G201" i="22"/>
  <c r="M201" i="22" s="1"/>
  <c r="I201" i="22"/>
  <c r="K201" i="22"/>
  <c r="O201" i="22"/>
  <c r="Q201" i="22"/>
  <c r="V201" i="22"/>
  <c r="G202" i="22"/>
  <c r="I202" i="22"/>
  <c r="K202" i="22"/>
  <c r="M202" i="22"/>
  <c r="O202" i="22"/>
  <c r="Q202" i="22"/>
  <c r="V202" i="22"/>
  <c r="G203" i="22"/>
  <c r="M203" i="22" s="1"/>
  <c r="I203" i="22"/>
  <c r="K203" i="22"/>
  <c r="O203" i="22"/>
  <c r="Q203" i="22"/>
  <c r="V203" i="22"/>
  <c r="G204" i="22"/>
  <c r="I204" i="22"/>
  <c r="K204" i="22"/>
  <c r="M204" i="22"/>
  <c r="O204" i="22"/>
  <c r="Q204" i="22"/>
  <c r="V204" i="22"/>
  <c r="G206" i="22"/>
  <c r="I206" i="22"/>
  <c r="K206" i="22"/>
  <c r="M206" i="22"/>
  <c r="O206" i="22"/>
  <c r="Q206" i="22"/>
  <c r="V206" i="22"/>
  <c r="G207" i="22"/>
  <c r="M207" i="22" s="1"/>
  <c r="I207" i="22"/>
  <c r="K207" i="22"/>
  <c r="O207" i="22"/>
  <c r="Q207" i="22"/>
  <c r="V207" i="22"/>
  <c r="G208" i="22"/>
  <c r="M208" i="22" s="1"/>
  <c r="I208" i="22"/>
  <c r="K208" i="22"/>
  <c r="O208" i="22"/>
  <c r="Q208" i="22"/>
  <c r="V208" i="22"/>
  <c r="G209" i="22"/>
  <c r="M209" i="22" s="1"/>
  <c r="I209" i="22"/>
  <c r="K209" i="22"/>
  <c r="O209" i="22"/>
  <c r="Q209" i="22"/>
  <c r="V209" i="22"/>
  <c r="G210" i="22"/>
  <c r="I210" i="22"/>
  <c r="K210" i="22"/>
  <c r="M210" i="22"/>
  <c r="O210" i="22"/>
  <c r="Q210" i="22"/>
  <c r="V210" i="22"/>
  <c r="G212" i="22"/>
  <c r="I212" i="22"/>
  <c r="K212" i="22"/>
  <c r="O212" i="22"/>
  <c r="Q212" i="22"/>
  <c r="V212" i="22"/>
  <c r="G213" i="22"/>
  <c r="M213" i="22" s="1"/>
  <c r="M212" i="22" s="1"/>
  <c r="I213" i="22"/>
  <c r="K213" i="22"/>
  <c r="O213" i="22"/>
  <c r="Q213" i="22"/>
  <c r="V213" i="22"/>
  <c r="G215" i="22"/>
  <c r="I215" i="22"/>
  <c r="K215" i="22"/>
  <c r="M215" i="22"/>
  <c r="O215" i="22"/>
  <c r="Q215" i="22"/>
  <c r="V215" i="22"/>
  <c r="G216" i="22"/>
  <c r="I216" i="22"/>
  <c r="K216" i="22"/>
  <c r="M216" i="22"/>
  <c r="O216" i="22"/>
  <c r="Q216" i="22"/>
  <c r="V216" i="22"/>
  <c r="G219" i="22"/>
  <c r="G218" i="22" s="1"/>
  <c r="I219" i="22"/>
  <c r="K219" i="22"/>
  <c r="K218" i="22" s="1"/>
  <c r="M219" i="22"/>
  <c r="O219" i="22"/>
  <c r="Q219" i="22"/>
  <c r="V219" i="22"/>
  <c r="G220" i="22"/>
  <c r="I220" i="22"/>
  <c r="K220" i="22"/>
  <c r="M220" i="22"/>
  <c r="O220" i="22"/>
  <c r="Q220" i="22"/>
  <c r="V220" i="22"/>
  <c r="G223" i="22"/>
  <c r="I223" i="22"/>
  <c r="K223" i="22"/>
  <c r="M223" i="22"/>
  <c r="O223" i="22"/>
  <c r="Q223" i="22"/>
  <c r="V223" i="22"/>
  <c r="G224" i="22"/>
  <c r="I224" i="22"/>
  <c r="K224" i="22"/>
  <c r="M224" i="22"/>
  <c r="O224" i="22"/>
  <c r="Q224" i="22"/>
  <c r="V224" i="22"/>
  <c r="G226" i="22"/>
  <c r="I226" i="22"/>
  <c r="I218" i="22" s="1"/>
  <c r="K226" i="22"/>
  <c r="M226" i="22"/>
  <c r="O226" i="22"/>
  <c r="Q226" i="22"/>
  <c r="V226" i="22"/>
  <c r="V218" i="22" s="1"/>
  <c r="G227" i="22"/>
  <c r="M227" i="22" s="1"/>
  <c r="I227" i="22"/>
  <c r="K227" i="22"/>
  <c r="O227" i="22"/>
  <c r="Q227" i="22"/>
  <c r="V227" i="22"/>
  <c r="G228" i="22"/>
  <c r="M228" i="22" s="1"/>
  <c r="I228" i="22"/>
  <c r="K228" i="22"/>
  <c r="O228" i="22"/>
  <c r="Q228" i="22"/>
  <c r="V228" i="22"/>
  <c r="G229" i="22"/>
  <c r="M229" i="22" s="1"/>
  <c r="I229" i="22"/>
  <c r="K229" i="22"/>
  <c r="O229" i="22"/>
  <c r="Q229" i="22"/>
  <c r="V229" i="22"/>
  <c r="G230" i="22"/>
  <c r="I230" i="22"/>
  <c r="K230" i="22"/>
  <c r="M230" i="22"/>
  <c r="O230" i="22"/>
  <c r="Q230" i="22"/>
  <c r="Q218" i="22" s="1"/>
  <c r="V230" i="22"/>
  <c r="G231" i="22"/>
  <c r="I231" i="22"/>
  <c r="K231" i="22"/>
  <c r="M231" i="22"/>
  <c r="O231" i="22"/>
  <c r="O218" i="22" s="1"/>
  <c r="Q231" i="22"/>
  <c r="V231" i="22"/>
  <c r="G234" i="22"/>
  <c r="I234" i="22"/>
  <c r="I233" i="22" s="1"/>
  <c r="K234" i="22"/>
  <c r="M234" i="22"/>
  <c r="M233" i="22" s="1"/>
  <c r="O234" i="22"/>
  <c r="O233" i="22" s="1"/>
  <c r="Q234" i="22"/>
  <c r="Q233" i="22" s="1"/>
  <c r="V234" i="22"/>
  <c r="G237" i="22"/>
  <c r="I237" i="22"/>
  <c r="K237" i="22"/>
  <c r="K233" i="22" s="1"/>
  <c r="M237" i="22"/>
  <c r="O237" i="22"/>
  <c r="Q237" i="22"/>
  <c r="V237" i="22"/>
  <c r="V233" i="22" s="1"/>
  <c r="G240" i="22"/>
  <c r="G233" i="22" s="1"/>
  <c r="I240" i="22"/>
  <c r="K240" i="22"/>
  <c r="M240" i="22"/>
  <c r="O240" i="22"/>
  <c r="Q240" i="22"/>
  <c r="V240" i="22"/>
  <c r="G244" i="22"/>
  <c r="M244" i="22" s="1"/>
  <c r="I244" i="22"/>
  <c r="K244" i="22"/>
  <c r="O244" i="22"/>
  <c r="Q244" i="22"/>
  <c r="V244" i="22"/>
  <c r="G247" i="22"/>
  <c r="I247" i="22"/>
  <c r="K247" i="22"/>
  <c r="M247" i="22"/>
  <c r="O247" i="22"/>
  <c r="Q247" i="22"/>
  <c r="V247" i="22"/>
  <c r="G249" i="22"/>
  <c r="I249" i="22"/>
  <c r="K249" i="22"/>
  <c r="M249" i="22"/>
  <c r="O249" i="22"/>
  <c r="Q249" i="22"/>
  <c r="V249" i="22"/>
  <c r="G252" i="22"/>
  <c r="I252" i="22"/>
  <c r="K252" i="22"/>
  <c r="M252" i="22"/>
  <c r="O252" i="22"/>
  <c r="Q252" i="22"/>
  <c r="V252" i="22"/>
  <c r="G255" i="22"/>
  <c r="M255" i="22" s="1"/>
  <c r="I255" i="22"/>
  <c r="K255" i="22"/>
  <c r="O255" i="22"/>
  <c r="Q255" i="22"/>
  <c r="V255" i="22"/>
  <c r="G258" i="22"/>
  <c r="I258" i="22"/>
  <c r="K258" i="22"/>
  <c r="M258" i="22"/>
  <c r="O258" i="22"/>
  <c r="Q258" i="22"/>
  <c r="V258" i="22"/>
  <c r="G261" i="22"/>
  <c r="I261" i="22"/>
  <c r="I260" i="22" s="1"/>
  <c r="K261" i="22"/>
  <c r="M261" i="22"/>
  <c r="M260" i="22" s="1"/>
  <c r="O261" i="22"/>
  <c r="O260" i="22" s="1"/>
  <c r="Q261" i="22"/>
  <c r="V261" i="22"/>
  <c r="V260" i="22" s="1"/>
  <c r="G265" i="22"/>
  <c r="G260" i="22" s="1"/>
  <c r="I265" i="22"/>
  <c r="K265" i="22"/>
  <c r="K260" i="22" s="1"/>
  <c r="M265" i="22"/>
  <c r="O265" i="22"/>
  <c r="Q265" i="22"/>
  <c r="Q260" i="22" s="1"/>
  <c r="V265" i="22"/>
  <c r="G269" i="22"/>
  <c r="M269" i="22" s="1"/>
  <c r="I269" i="22"/>
  <c r="K269" i="22"/>
  <c r="O269" i="22"/>
  <c r="Q269" i="22"/>
  <c r="V269" i="22"/>
  <c r="G271" i="22"/>
  <c r="M271" i="22" s="1"/>
  <c r="I271" i="22"/>
  <c r="K271" i="22"/>
  <c r="O271" i="22"/>
  <c r="Q271" i="22"/>
  <c r="V271" i="22"/>
  <c r="G274" i="22"/>
  <c r="G273" i="22" s="1"/>
  <c r="I274" i="22"/>
  <c r="I273" i="22" s="1"/>
  <c r="K274" i="22"/>
  <c r="M274" i="22"/>
  <c r="M273" i="22" s="1"/>
  <c r="O274" i="22"/>
  <c r="O273" i="22" s="1"/>
  <c r="Q274" i="22"/>
  <c r="Q273" i="22" s="1"/>
  <c r="V274" i="22"/>
  <c r="V273" i="22" s="1"/>
  <c r="G275" i="22"/>
  <c r="M275" i="22" s="1"/>
  <c r="I275" i="22"/>
  <c r="K275" i="22"/>
  <c r="K273" i="22" s="1"/>
  <c r="O275" i="22"/>
  <c r="Q275" i="22"/>
  <c r="V275" i="22"/>
  <c r="G276" i="22"/>
  <c r="M276" i="22" s="1"/>
  <c r="I276" i="22"/>
  <c r="K276" i="22"/>
  <c r="O276" i="22"/>
  <c r="Q276" i="22"/>
  <c r="V276" i="22"/>
  <c r="G279" i="22"/>
  <c r="I279" i="22"/>
  <c r="K279" i="22"/>
  <c r="M279" i="22"/>
  <c r="O279" i="22"/>
  <c r="Q279" i="22"/>
  <c r="V279" i="22"/>
  <c r="G281" i="22"/>
  <c r="I281" i="22"/>
  <c r="K281" i="22"/>
  <c r="M281" i="22"/>
  <c r="O281" i="22"/>
  <c r="Q281" i="22"/>
  <c r="V281" i="22"/>
  <c r="G291" i="22"/>
  <c r="M291" i="22" s="1"/>
  <c r="I291" i="22"/>
  <c r="K291" i="22"/>
  <c r="O291" i="22"/>
  <c r="Q291" i="22"/>
  <c r="V291" i="22"/>
  <c r="G303" i="22"/>
  <c r="I303" i="22"/>
  <c r="K303" i="22"/>
  <c r="M303" i="22"/>
  <c r="O303" i="22"/>
  <c r="Q303" i="22"/>
  <c r="V303" i="22"/>
  <c r="G307" i="22"/>
  <c r="I307" i="22"/>
  <c r="K307" i="22"/>
  <c r="M307" i="22"/>
  <c r="O307" i="22"/>
  <c r="Q307" i="22"/>
  <c r="V307" i="22"/>
  <c r="G308" i="22"/>
  <c r="I308" i="22"/>
  <c r="K308" i="22"/>
  <c r="M308" i="22"/>
  <c r="O308" i="22"/>
  <c r="Q308" i="22"/>
  <c r="V308" i="22"/>
  <c r="G311" i="22"/>
  <c r="I311" i="22"/>
  <c r="K311" i="22"/>
  <c r="M311" i="22"/>
  <c r="O311" i="22"/>
  <c r="Q311" i="22"/>
  <c r="V311" i="22"/>
  <c r="V313" i="22"/>
  <c r="G314" i="22"/>
  <c r="M314" i="22" s="1"/>
  <c r="I314" i="22"/>
  <c r="K314" i="22"/>
  <c r="O314" i="22"/>
  <c r="Q314" i="22"/>
  <c r="V314" i="22"/>
  <c r="G316" i="22"/>
  <c r="M316" i="22" s="1"/>
  <c r="I316" i="22"/>
  <c r="K316" i="22"/>
  <c r="O316" i="22"/>
  <c r="Q316" i="22"/>
  <c r="V316" i="22"/>
  <c r="G324" i="22"/>
  <c r="M324" i="22" s="1"/>
  <c r="I324" i="22"/>
  <c r="K324" i="22"/>
  <c r="O324" i="22"/>
  <c r="Q324" i="22"/>
  <c r="V324" i="22"/>
  <c r="G327" i="22"/>
  <c r="I327" i="22"/>
  <c r="K327" i="22"/>
  <c r="M327" i="22"/>
  <c r="O327" i="22"/>
  <c r="Q327" i="22"/>
  <c r="Q313" i="22" s="1"/>
  <c r="V327" i="22"/>
  <c r="G330" i="22"/>
  <c r="I330" i="22"/>
  <c r="K330" i="22"/>
  <c r="M330" i="22"/>
  <c r="O330" i="22"/>
  <c r="O313" i="22" s="1"/>
  <c r="Q330" i="22"/>
  <c r="V330" i="22"/>
  <c r="G334" i="22"/>
  <c r="M334" i="22" s="1"/>
  <c r="I334" i="22"/>
  <c r="K334" i="22"/>
  <c r="O334" i="22"/>
  <c r="Q334" i="22"/>
  <c r="V334" i="22"/>
  <c r="G336" i="22"/>
  <c r="I336" i="22"/>
  <c r="K336" i="22"/>
  <c r="M336" i="22"/>
  <c r="O336" i="22"/>
  <c r="Q336" i="22"/>
  <c r="V336" i="22"/>
  <c r="G339" i="22"/>
  <c r="I339" i="22"/>
  <c r="K339" i="22"/>
  <c r="M339" i="22"/>
  <c r="O339" i="22"/>
  <c r="Q339" i="22"/>
  <c r="V339" i="22"/>
  <c r="G341" i="22"/>
  <c r="I341" i="22"/>
  <c r="K341" i="22"/>
  <c r="K313" i="22" s="1"/>
  <c r="M341" i="22"/>
  <c r="O341" i="22"/>
  <c r="Q341" i="22"/>
  <c r="V341" i="22"/>
  <c r="G343" i="22"/>
  <c r="M343" i="22" s="1"/>
  <c r="I343" i="22"/>
  <c r="I313" i="22" s="1"/>
  <c r="K343" i="22"/>
  <c r="O343" i="22"/>
  <c r="Q343" i="22"/>
  <c r="V343" i="22"/>
  <c r="G346" i="22"/>
  <c r="I346" i="22"/>
  <c r="I345" i="22" s="1"/>
  <c r="K346" i="22"/>
  <c r="K345" i="22" s="1"/>
  <c r="M346" i="22"/>
  <c r="O346" i="22"/>
  <c r="O345" i="22" s="1"/>
  <c r="Q346" i="22"/>
  <c r="V346" i="22"/>
  <c r="G349" i="22"/>
  <c r="G345" i="22" s="1"/>
  <c r="I349" i="22"/>
  <c r="K349" i="22"/>
  <c r="M349" i="22"/>
  <c r="O349" i="22"/>
  <c r="Q349" i="22"/>
  <c r="Q345" i="22" s="1"/>
  <c r="V349" i="22"/>
  <c r="V345" i="22" s="1"/>
  <c r="G353" i="22"/>
  <c r="M353" i="22" s="1"/>
  <c r="I353" i="22"/>
  <c r="K353" i="22"/>
  <c r="O353" i="22"/>
  <c r="Q353" i="22"/>
  <c r="V353" i="22"/>
  <c r="G355" i="22"/>
  <c r="I355" i="22"/>
  <c r="K355" i="22"/>
  <c r="M355" i="22"/>
  <c r="O355" i="22"/>
  <c r="Q355" i="22"/>
  <c r="V355" i="22"/>
  <c r="G358" i="22"/>
  <c r="M358" i="22" s="1"/>
  <c r="I358" i="22"/>
  <c r="K358" i="22"/>
  <c r="O358" i="22"/>
  <c r="Q358" i="22"/>
  <c r="V358" i="22"/>
  <c r="G360" i="22"/>
  <c r="G359" i="22" s="1"/>
  <c r="I360" i="22"/>
  <c r="I359" i="22" s="1"/>
  <c r="K360" i="22"/>
  <c r="K359" i="22" s="1"/>
  <c r="M360" i="22"/>
  <c r="M359" i="22" s="1"/>
  <c r="O360" i="22"/>
  <c r="O359" i="22" s="1"/>
  <c r="Q360" i="22"/>
  <c r="Q359" i="22" s="1"/>
  <c r="V360" i="22"/>
  <c r="V359" i="22" s="1"/>
  <c r="I363" i="22"/>
  <c r="K363" i="22"/>
  <c r="G364" i="22"/>
  <c r="M364" i="22" s="1"/>
  <c r="I364" i="22"/>
  <c r="K364" i="22"/>
  <c r="O364" i="22"/>
  <c r="O363" i="22" s="1"/>
  <c r="Q364" i="22"/>
  <c r="V364" i="22"/>
  <c r="V363" i="22" s="1"/>
  <c r="G367" i="22"/>
  <c r="M367" i="22" s="1"/>
  <c r="I367" i="22"/>
  <c r="K367" i="22"/>
  <c r="O367" i="22"/>
  <c r="Q367" i="22"/>
  <c r="V367" i="22"/>
  <c r="G371" i="22"/>
  <c r="I371" i="22"/>
  <c r="K371" i="22"/>
  <c r="M371" i="22"/>
  <c r="O371" i="22"/>
  <c r="Q371" i="22"/>
  <c r="Q363" i="22" s="1"/>
  <c r="V371" i="22"/>
  <c r="G373" i="22"/>
  <c r="M373" i="22" s="1"/>
  <c r="I373" i="22"/>
  <c r="K373" i="22"/>
  <c r="O373" i="22"/>
  <c r="Q373" i="22"/>
  <c r="V373" i="22"/>
  <c r="G384" i="22"/>
  <c r="M384" i="22" s="1"/>
  <c r="I384" i="22"/>
  <c r="K384" i="22"/>
  <c r="O384" i="22"/>
  <c r="Q384" i="22"/>
  <c r="V384" i="22"/>
  <c r="G394" i="22"/>
  <c r="I394" i="22"/>
  <c r="V394" i="22"/>
  <c r="G395" i="22"/>
  <c r="I395" i="22"/>
  <c r="K395" i="22"/>
  <c r="K394" i="22" s="1"/>
  <c r="M395" i="22"/>
  <c r="M394" i="22" s="1"/>
  <c r="O395" i="22"/>
  <c r="O394" i="22" s="1"/>
  <c r="Q395" i="22"/>
  <c r="Q394" i="22" s="1"/>
  <c r="V395" i="22"/>
  <c r="O405" i="22"/>
  <c r="Q405" i="22"/>
  <c r="V405" i="22"/>
  <c r="G406" i="22"/>
  <c r="G405" i="22" s="1"/>
  <c r="I406" i="22"/>
  <c r="I405" i="22" s="1"/>
  <c r="K406" i="22"/>
  <c r="K405" i="22" s="1"/>
  <c r="M406" i="22"/>
  <c r="M405" i="22" s="1"/>
  <c r="O406" i="22"/>
  <c r="Q406" i="22"/>
  <c r="V406" i="22"/>
  <c r="K407" i="22"/>
  <c r="O407" i="22"/>
  <c r="Q407" i="22"/>
  <c r="G408" i="22"/>
  <c r="G407" i="22" s="1"/>
  <c r="I408" i="22"/>
  <c r="I407" i="22" s="1"/>
  <c r="K408" i="22"/>
  <c r="M408" i="22"/>
  <c r="M407" i="22" s="1"/>
  <c r="O408" i="22"/>
  <c r="Q408" i="22"/>
  <c r="V408" i="22"/>
  <c r="V407" i="22" s="1"/>
  <c r="G410" i="22"/>
  <c r="G409" i="22" s="1"/>
  <c r="I410" i="22"/>
  <c r="I409" i="22" s="1"/>
  <c r="K410" i="22"/>
  <c r="K409" i="22" s="1"/>
  <c r="M410" i="22"/>
  <c r="M409" i="22" s="1"/>
  <c r="O410" i="22"/>
  <c r="O409" i="22" s="1"/>
  <c r="Q410" i="22"/>
  <c r="Q409" i="22" s="1"/>
  <c r="V410" i="22"/>
  <c r="V409" i="22" s="1"/>
  <c r="G413" i="22"/>
  <c r="M413" i="22" s="1"/>
  <c r="I413" i="22"/>
  <c r="K413" i="22"/>
  <c r="O413" i="22"/>
  <c r="Q413" i="22"/>
  <c r="V413" i="22"/>
  <c r="G415" i="22"/>
  <c r="M415" i="22" s="1"/>
  <c r="I415" i="22"/>
  <c r="K415" i="22"/>
  <c r="O415" i="22"/>
  <c r="Q415" i="22"/>
  <c r="V415" i="22"/>
  <c r="G418" i="22"/>
  <c r="M418" i="22" s="1"/>
  <c r="I418" i="22"/>
  <c r="K418" i="22"/>
  <c r="O418" i="22"/>
  <c r="Q418" i="22"/>
  <c r="V418" i="22"/>
  <c r="G420" i="22"/>
  <c r="I420" i="22"/>
  <c r="K420" i="22"/>
  <c r="M420" i="22"/>
  <c r="O420" i="22"/>
  <c r="Q420" i="22"/>
  <c r="V420" i="22"/>
  <c r="G422" i="22"/>
  <c r="I422" i="22"/>
  <c r="K422" i="22"/>
  <c r="M422" i="22"/>
  <c r="O422" i="22"/>
  <c r="Q422" i="22"/>
  <c r="V422" i="22"/>
  <c r="G424" i="22"/>
  <c r="I424" i="22"/>
  <c r="K424" i="22"/>
  <c r="M424" i="22"/>
  <c r="O424" i="22"/>
  <c r="Q424" i="22"/>
  <c r="V424" i="22"/>
  <c r="G437" i="22"/>
  <c r="I437" i="22"/>
  <c r="K437" i="22"/>
  <c r="M437" i="22"/>
  <c r="O437" i="22"/>
  <c r="Q437" i="22"/>
  <c r="V437" i="22"/>
  <c r="AF443" i="22"/>
  <c r="G668" i="21"/>
  <c r="BA583" i="21"/>
  <c r="BA521" i="21"/>
  <c r="BA359" i="21"/>
  <c r="BA300" i="21"/>
  <c r="BA263" i="21"/>
  <c r="BA230" i="21"/>
  <c r="BA165" i="21"/>
  <c r="BA98" i="21"/>
  <c r="BA37" i="21"/>
  <c r="BA18" i="21"/>
  <c r="G9" i="21"/>
  <c r="G8" i="21" s="1"/>
  <c r="I9" i="21"/>
  <c r="I8" i="21" s="1"/>
  <c r="K9" i="21"/>
  <c r="K8" i="21" s="1"/>
  <c r="M9" i="21"/>
  <c r="O9" i="21"/>
  <c r="O8" i="21" s="1"/>
  <c r="Q9" i="21"/>
  <c r="Q8" i="21" s="1"/>
  <c r="V9" i="21"/>
  <c r="V8" i="21" s="1"/>
  <c r="G12" i="21"/>
  <c r="I12" i="21"/>
  <c r="K12" i="21"/>
  <c r="M12" i="21"/>
  <c r="O12" i="21"/>
  <c r="Q12" i="21"/>
  <c r="V12" i="21"/>
  <c r="G14" i="21"/>
  <c r="M14" i="21" s="1"/>
  <c r="I14" i="21"/>
  <c r="K14" i="21"/>
  <c r="O14" i="21"/>
  <c r="Q14" i="21"/>
  <c r="V14" i="21"/>
  <c r="G17" i="21"/>
  <c r="M17" i="21" s="1"/>
  <c r="I17" i="21"/>
  <c r="K17" i="21"/>
  <c r="O17" i="21"/>
  <c r="Q17" i="21"/>
  <c r="V17" i="21"/>
  <c r="G20" i="21"/>
  <c r="I20" i="21"/>
  <c r="K20" i="21"/>
  <c r="M20" i="21"/>
  <c r="O20" i="21"/>
  <c r="Q20" i="21"/>
  <c r="V20" i="21"/>
  <c r="G22" i="21"/>
  <c r="I22" i="21"/>
  <c r="K22" i="21"/>
  <c r="M22" i="21"/>
  <c r="O22" i="21"/>
  <c r="Q22" i="21"/>
  <c r="V22" i="21"/>
  <c r="G28" i="21"/>
  <c r="M28" i="21" s="1"/>
  <c r="I28" i="21"/>
  <c r="K28" i="21"/>
  <c r="O28" i="21"/>
  <c r="Q28" i="21"/>
  <c r="V28" i="21"/>
  <c r="G30" i="21"/>
  <c r="I30" i="21"/>
  <c r="K30" i="21"/>
  <c r="M30" i="21"/>
  <c r="O30" i="21"/>
  <c r="Q30" i="21"/>
  <c r="V30" i="21"/>
  <c r="G33" i="21"/>
  <c r="I33" i="21"/>
  <c r="K33" i="21"/>
  <c r="M33" i="21"/>
  <c r="O33" i="21"/>
  <c r="Q33" i="21"/>
  <c r="V33" i="21"/>
  <c r="G36" i="21"/>
  <c r="G35" i="21" s="1"/>
  <c r="I36" i="21"/>
  <c r="I35" i="21" s="1"/>
  <c r="K36" i="21"/>
  <c r="K35" i="21" s="1"/>
  <c r="M36" i="21"/>
  <c r="O36" i="21"/>
  <c r="O35" i="21" s="1"/>
  <c r="Q36" i="21"/>
  <c r="Q35" i="21" s="1"/>
  <c r="V36" i="21"/>
  <c r="V35" i="21" s="1"/>
  <c r="G40" i="21"/>
  <c r="M40" i="21" s="1"/>
  <c r="I40" i="21"/>
  <c r="K40" i="21"/>
  <c r="O40" i="21"/>
  <c r="Q40" i="21"/>
  <c r="V40" i="21"/>
  <c r="G43" i="21"/>
  <c r="I43" i="21"/>
  <c r="K43" i="21"/>
  <c r="M43" i="21"/>
  <c r="O43" i="21"/>
  <c r="Q43" i="21"/>
  <c r="V43" i="21"/>
  <c r="G45" i="21"/>
  <c r="G46" i="21"/>
  <c r="I46" i="21"/>
  <c r="I45" i="21" s="1"/>
  <c r="K46" i="21"/>
  <c r="K45" i="21" s="1"/>
  <c r="M46" i="21"/>
  <c r="M45" i="21" s="1"/>
  <c r="O46" i="21"/>
  <c r="O45" i="21" s="1"/>
  <c r="Q46" i="21"/>
  <c r="Q45" i="21" s="1"/>
  <c r="V46" i="21"/>
  <c r="V45" i="21" s="1"/>
  <c r="G47" i="21"/>
  <c r="I47" i="21"/>
  <c r="O47" i="21"/>
  <c r="Q47" i="21"/>
  <c r="G48" i="21"/>
  <c r="I48" i="21"/>
  <c r="K48" i="21"/>
  <c r="M48" i="21"/>
  <c r="O48" i="21"/>
  <c r="Q48" i="21"/>
  <c r="V48" i="21"/>
  <c r="V47" i="21" s="1"/>
  <c r="G52" i="21"/>
  <c r="M52" i="21" s="1"/>
  <c r="M47" i="21" s="1"/>
  <c r="I52" i="21"/>
  <c r="K52" i="21"/>
  <c r="O52" i="21"/>
  <c r="Q52" i="21"/>
  <c r="V52" i="21"/>
  <c r="G58" i="21"/>
  <c r="I58" i="21"/>
  <c r="K58" i="21"/>
  <c r="M58" i="21"/>
  <c r="O58" i="21"/>
  <c r="Q58" i="21"/>
  <c r="V58" i="21"/>
  <c r="G60" i="21"/>
  <c r="I60" i="21"/>
  <c r="K60" i="21"/>
  <c r="M60" i="21"/>
  <c r="O60" i="21"/>
  <c r="Q60" i="21"/>
  <c r="V60" i="21"/>
  <c r="G62" i="21"/>
  <c r="M62" i="21" s="1"/>
  <c r="I62" i="21"/>
  <c r="K62" i="21"/>
  <c r="K47" i="21" s="1"/>
  <c r="O62" i="21"/>
  <c r="Q62" i="21"/>
  <c r="V62" i="21"/>
  <c r="G64" i="21"/>
  <c r="I64" i="21"/>
  <c r="K64" i="21"/>
  <c r="M64" i="21"/>
  <c r="O64" i="21"/>
  <c r="Q64" i="21"/>
  <c r="V64" i="21"/>
  <c r="G70" i="21"/>
  <c r="I70" i="21"/>
  <c r="K70" i="21"/>
  <c r="M70" i="21"/>
  <c r="O70" i="21"/>
  <c r="Q70" i="21"/>
  <c r="V70" i="21"/>
  <c r="G72" i="21"/>
  <c r="I72" i="21"/>
  <c r="K72" i="21"/>
  <c r="M72" i="21"/>
  <c r="O72" i="21"/>
  <c r="Q72" i="21"/>
  <c r="V72" i="21"/>
  <c r="I73" i="21"/>
  <c r="K73" i="21"/>
  <c r="Q73" i="21"/>
  <c r="V73" i="21"/>
  <c r="G74" i="21"/>
  <c r="I74" i="21"/>
  <c r="K74" i="21"/>
  <c r="M74" i="21"/>
  <c r="O74" i="21"/>
  <c r="Q74" i="21"/>
  <c r="V74" i="21"/>
  <c r="G79" i="21"/>
  <c r="I79" i="21"/>
  <c r="K79" i="21"/>
  <c r="M79" i="21"/>
  <c r="O79" i="21"/>
  <c r="Q79" i="21"/>
  <c r="V79" i="21"/>
  <c r="G84" i="21"/>
  <c r="I84" i="21"/>
  <c r="K84" i="21"/>
  <c r="M84" i="21"/>
  <c r="O84" i="21"/>
  <c r="Q84" i="21"/>
  <c r="V84" i="21"/>
  <c r="G88" i="21"/>
  <c r="M88" i="21" s="1"/>
  <c r="I88" i="21"/>
  <c r="K88" i="21"/>
  <c r="O88" i="21"/>
  <c r="O73" i="21" s="1"/>
  <c r="Q88" i="21"/>
  <c r="V88" i="21"/>
  <c r="G91" i="21"/>
  <c r="G73" i="21" s="1"/>
  <c r="I91" i="21"/>
  <c r="K91" i="21"/>
  <c r="O91" i="21"/>
  <c r="Q91" i="21"/>
  <c r="V91" i="21"/>
  <c r="G97" i="21"/>
  <c r="I97" i="21"/>
  <c r="K97" i="21"/>
  <c r="M97" i="21"/>
  <c r="O97" i="21"/>
  <c r="Q97" i="21"/>
  <c r="V97" i="21"/>
  <c r="G104" i="21"/>
  <c r="M104" i="21" s="1"/>
  <c r="I104" i="21"/>
  <c r="K104" i="21"/>
  <c r="O104" i="21"/>
  <c r="Q104" i="21"/>
  <c r="V104" i="21"/>
  <c r="G107" i="21"/>
  <c r="I107" i="21"/>
  <c r="K107" i="21"/>
  <c r="M107" i="21"/>
  <c r="O107" i="21"/>
  <c r="Q107" i="21"/>
  <c r="V107" i="21"/>
  <c r="G111" i="21"/>
  <c r="I111" i="21"/>
  <c r="K111" i="21"/>
  <c r="M111" i="21"/>
  <c r="O111" i="21"/>
  <c r="Q111" i="21"/>
  <c r="V111" i="21"/>
  <c r="G124" i="21"/>
  <c r="M124" i="21" s="1"/>
  <c r="I124" i="21"/>
  <c r="K124" i="21"/>
  <c r="O124" i="21"/>
  <c r="Q124" i="21"/>
  <c r="V124" i="21"/>
  <c r="G130" i="21"/>
  <c r="I130" i="21"/>
  <c r="K130" i="21"/>
  <c r="M130" i="21"/>
  <c r="O130" i="21"/>
  <c r="Q130" i="21"/>
  <c r="V130" i="21"/>
  <c r="G134" i="21"/>
  <c r="I134" i="21"/>
  <c r="K134" i="21"/>
  <c r="M134" i="21"/>
  <c r="O134" i="21"/>
  <c r="Q134" i="21"/>
  <c r="V134" i="21"/>
  <c r="G139" i="21"/>
  <c r="I139" i="21"/>
  <c r="K139" i="21"/>
  <c r="M139" i="21"/>
  <c r="O139" i="21"/>
  <c r="Q139" i="21"/>
  <c r="V139" i="21"/>
  <c r="G141" i="21"/>
  <c r="I141" i="21"/>
  <c r="O141" i="21"/>
  <c r="G142" i="21"/>
  <c r="I142" i="21"/>
  <c r="K142" i="21"/>
  <c r="M142" i="21"/>
  <c r="O142" i="21"/>
  <c r="Q142" i="21"/>
  <c r="Q141" i="21" s="1"/>
  <c r="V142" i="21"/>
  <c r="V141" i="21" s="1"/>
  <c r="G156" i="21"/>
  <c r="I156" i="21"/>
  <c r="K156" i="21"/>
  <c r="M156" i="21"/>
  <c r="O156" i="21"/>
  <c r="Q156" i="21"/>
  <c r="V156" i="21"/>
  <c r="G157" i="21"/>
  <c r="M157" i="21" s="1"/>
  <c r="M141" i="21" s="1"/>
  <c r="I157" i="21"/>
  <c r="K157" i="21"/>
  <c r="O157" i="21"/>
  <c r="Q157" i="21"/>
  <c r="V157" i="21"/>
  <c r="G158" i="21"/>
  <c r="I158" i="21"/>
  <c r="K158" i="21"/>
  <c r="K141" i="21" s="1"/>
  <c r="M158" i="21"/>
  <c r="O158" i="21"/>
  <c r="Q158" i="21"/>
  <c r="V158" i="21"/>
  <c r="G160" i="21"/>
  <c r="I160" i="21"/>
  <c r="G161" i="21"/>
  <c r="I161" i="21"/>
  <c r="K161" i="21"/>
  <c r="K160" i="21" s="1"/>
  <c r="M161" i="21"/>
  <c r="O161" i="21"/>
  <c r="O160" i="21" s="1"/>
  <c r="Q161" i="21"/>
  <c r="Q160" i="21" s="1"/>
  <c r="V161" i="21"/>
  <c r="V160" i="21" s="1"/>
  <c r="G164" i="21"/>
  <c r="M164" i="21" s="1"/>
  <c r="I164" i="21"/>
  <c r="K164" i="21"/>
  <c r="O164" i="21"/>
  <c r="Q164" i="21"/>
  <c r="V164" i="21"/>
  <c r="G167" i="21"/>
  <c r="I167" i="21"/>
  <c r="K167" i="21"/>
  <c r="M167" i="21"/>
  <c r="O167" i="21"/>
  <c r="Q167" i="21"/>
  <c r="V167" i="21"/>
  <c r="G169" i="21"/>
  <c r="M169" i="21" s="1"/>
  <c r="I169" i="21"/>
  <c r="K169" i="21"/>
  <c r="O169" i="21"/>
  <c r="Q169" i="21"/>
  <c r="V169" i="21"/>
  <c r="G174" i="21"/>
  <c r="G175" i="21"/>
  <c r="M175" i="21" s="1"/>
  <c r="M174" i="21" s="1"/>
  <c r="I175" i="21"/>
  <c r="I174" i="21" s="1"/>
  <c r="K175" i="21"/>
  <c r="K174" i="21" s="1"/>
  <c r="O175" i="21"/>
  <c r="O174" i="21" s="1"/>
  <c r="Q175" i="21"/>
  <c r="Q174" i="21" s="1"/>
  <c r="V175" i="21"/>
  <c r="V174" i="21" s="1"/>
  <c r="G182" i="21"/>
  <c r="G181" i="21" s="1"/>
  <c r="I182" i="21"/>
  <c r="I181" i="21" s="1"/>
  <c r="K182" i="21"/>
  <c r="K181" i="21" s="1"/>
  <c r="M182" i="21"/>
  <c r="O182" i="21"/>
  <c r="O181" i="21" s="1"/>
  <c r="Q182" i="21"/>
  <c r="Q181" i="21" s="1"/>
  <c r="V182" i="21"/>
  <c r="V181" i="21" s="1"/>
  <c r="G189" i="21"/>
  <c r="M189" i="21" s="1"/>
  <c r="I189" i="21"/>
  <c r="K189" i="21"/>
  <c r="O189" i="21"/>
  <c r="Q189" i="21"/>
  <c r="V189" i="21"/>
  <c r="G191" i="21"/>
  <c r="I191" i="21"/>
  <c r="K191" i="21"/>
  <c r="M191" i="21"/>
  <c r="O191" i="21"/>
  <c r="Q191" i="21"/>
  <c r="V191" i="21"/>
  <c r="G199" i="21"/>
  <c r="G198" i="21" s="1"/>
  <c r="I199" i="21"/>
  <c r="K199" i="21"/>
  <c r="K198" i="21" s="1"/>
  <c r="M199" i="21"/>
  <c r="O199" i="21"/>
  <c r="O198" i="21" s="1"/>
  <c r="Q199" i="21"/>
  <c r="Q198" i="21" s="1"/>
  <c r="V199" i="21"/>
  <c r="V198" i="21" s="1"/>
  <c r="G204" i="21"/>
  <c r="I204" i="21"/>
  <c r="I198" i="21" s="1"/>
  <c r="K204" i="21"/>
  <c r="M204" i="21"/>
  <c r="O204" i="21"/>
  <c r="Q204" i="21"/>
  <c r="V204" i="21"/>
  <c r="G210" i="21"/>
  <c r="I210" i="21"/>
  <c r="K210" i="21"/>
  <c r="M210" i="21"/>
  <c r="O210" i="21"/>
  <c r="Q210" i="21"/>
  <c r="V210" i="21"/>
  <c r="G214" i="21"/>
  <c r="I214" i="21"/>
  <c r="K214" i="21"/>
  <c r="M214" i="21"/>
  <c r="O214" i="21"/>
  <c r="Q214" i="21"/>
  <c r="V214" i="21"/>
  <c r="G218" i="21"/>
  <c r="I218" i="21"/>
  <c r="K218" i="21"/>
  <c r="M218" i="21"/>
  <c r="O218" i="21"/>
  <c r="Q218" i="21"/>
  <c r="V218" i="21"/>
  <c r="G221" i="21"/>
  <c r="M221" i="21" s="1"/>
  <c r="I221" i="21"/>
  <c r="K221" i="21"/>
  <c r="O221" i="21"/>
  <c r="Q221" i="21"/>
  <c r="V221" i="21"/>
  <c r="G225" i="21"/>
  <c r="M225" i="21" s="1"/>
  <c r="I225" i="21"/>
  <c r="K225" i="21"/>
  <c r="O225" i="21"/>
  <c r="Q225" i="21"/>
  <c r="V225" i="21"/>
  <c r="G229" i="21"/>
  <c r="I229" i="21"/>
  <c r="K229" i="21"/>
  <c r="M229" i="21"/>
  <c r="O229" i="21"/>
  <c r="Q229" i="21"/>
  <c r="V229" i="21"/>
  <c r="G242" i="21"/>
  <c r="M242" i="21" s="1"/>
  <c r="I242" i="21"/>
  <c r="K242" i="21"/>
  <c r="O242" i="21"/>
  <c r="Q242" i="21"/>
  <c r="V242" i="21"/>
  <c r="G246" i="21"/>
  <c r="I246" i="21"/>
  <c r="K246" i="21"/>
  <c r="M246" i="21"/>
  <c r="O246" i="21"/>
  <c r="Q246" i="21"/>
  <c r="V246" i="21"/>
  <c r="G249" i="21"/>
  <c r="I249" i="21"/>
  <c r="K249" i="21"/>
  <c r="M249" i="21"/>
  <c r="O249" i="21"/>
  <c r="Q249" i="21"/>
  <c r="V249" i="21"/>
  <c r="G251" i="21"/>
  <c r="M251" i="21" s="1"/>
  <c r="I251" i="21"/>
  <c r="K251" i="21"/>
  <c r="O251" i="21"/>
  <c r="Q251" i="21"/>
  <c r="V251" i="21"/>
  <c r="G254" i="21"/>
  <c r="I254" i="21"/>
  <c r="K254" i="21"/>
  <c r="M254" i="21"/>
  <c r="O254" i="21"/>
  <c r="Q254" i="21"/>
  <c r="V254" i="21"/>
  <c r="G256" i="21"/>
  <c r="I256" i="21"/>
  <c r="K256" i="21"/>
  <c r="M256" i="21"/>
  <c r="O256" i="21"/>
  <c r="Q256" i="21"/>
  <c r="V256" i="21"/>
  <c r="Q258" i="21"/>
  <c r="V258" i="21"/>
  <c r="G259" i="21"/>
  <c r="G258" i="21" s="1"/>
  <c r="I259" i="21"/>
  <c r="I258" i="21" s="1"/>
  <c r="K259" i="21"/>
  <c r="K258" i="21" s="1"/>
  <c r="O259" i="21"/>
  <c r="O258" i="21" s="1"/>
  <c r="Q259" i="21"/>
  <c r="V259" i="21"/>
  <c r="G261" i="21"/>
  <c r="G262" i="21"/>
  <c r="I262" i="21"/>
  <c r="I261" i="21" s="1"/>
  <c r="K262" i="21"/>
  <c r="K261" i="21" s="1"/>
  <c r="M262" i="21"/>
  <c r="M261" i="21" s="1"/>
  <c r="O262" i="21"/>
  <c r="O261" i="21" s="1"/>
  <c r="Q262" i="21"/>
  <c r="Q261" i="21" s="1"/>
  <c r="V262" i="21"/>
  <c r="V261" i="21" s="1"/>
  <c r="G270" i="21"/>
  <c r="G269" i="21" s="1"/>
  <c r="I270" i="21"/>
  <c r="I269" i="21" s="1"/>
  <c r="K270" i="21"/>
  <c r="K269" i="21" s="1"/>
  <c r="M270" i="21"/>
  <c r="M269" i="21" s="1"/>
  <c r="O270" i="21"/>
  <c r="O269" i="21" s="1"/>
  <c r="Q270" i="21"/>
  <c r="Q269" i="21" s="1"/>
  <c r="V270" i="21"/>
  <c r="V269" i="21" s="1"/>
  <c r="G279" i="21"/>
  <c r="M279" i="21" s="1"/>
  <c r="I279" i="21"/>
  <c r="K279" i="21"/>
  <c r="O279" i="21"/>
  <c r="Q279" i="21"/>
  <c r="V279" i="21"/>
  <c r="G286" i="21"/>
  <c r="I286" i="21"/>
  <c r="K286" i="21"/>
  <c r="M286" i="21"/>
  <c r="O286" i="21"/>
  <c r="Q286" i="21"/>
  <c r="V286" i="21"/>
  <c r="G299" i="21"/>
  <c r="M299" i="21" s="1"/>
  <c r="I299" i="21"/>
  <c r="K299" i="21"/>
  <c r="O299" i="21"/>
  <c r="Q299" i="21"/>
  <c r="V299" i="21"/>
  <c r="G302" i="21"/>
  <c r="I302" i="21"/>
  <c r="K302" i="21"/>
  <c r="M302" i="21"/>
  <c r="O302" i="21"/>
  <c r="Q302" i="21"/>
  <c r="V302" i="21"/>
  <c r="G304" i="21"/>
  <c r="I304" i="21"/>
  <c r="K304" i="21"/>
  <c r="O304" i="21"/>
  <c r="Q304" i="21"/>
  <c r="G305" i="21"/>
  <c r="M305" i="21" s="1"/>
  <c r="I305" i="21"/>
  <c r="K305" i="21"/>
  <c r="O305" i="21"/>
  <c r="Q305" i="21"/>
  <c r="V305" i="21"/>
  <c r="V304" i="21" s="1"/>
  <c r="G308" i="21"/>
  <c r="I308" i="21"/>
  <c r="K308" i="21"/>
  <c r="M308" i="21"/>
  <c r="O308" i="21"/>
  <c r="Q308" i="21"/>
  <c r="V308" i="21"/>
  <c r="G311" i="21"/>
  <c r="M311" i="21" s="1"/>
  <c r="I311" i="21"/>
  <c r="K311" i="21"/>
  <c r="O311" i="21"/>
  <c r="Q311" i="21"/>
  <c r="V311" i="21"/>
  <c r="G314" i="21"/>
  <c r="I314" i="21"/>
  <c r="K314" i="21"/>
  <c r="M314" i="21"/>
  <c r="O314" i="21"/>
  <c r="Q314" i="21"/>
  <c r="V314" i="21"/>
  <c r="G316" i="21"/>
  <c r="M316" i="21" s="1"/>
  <c r="I316" i="21"/>
  <c r="K316" i="21"/>
  <c r="O316" i="21"/>
  <c r="Q316" i="21"/>
  <c r="V316" i="21"/>
  <c r="G318" i="21"/>
  <c r="I318" i="21"/>
  <c r="K318" i="21"/>
  <c r="M318" i="21"/>
  <c r="O318" i="21"/>
  <c r="Q318" i="21"/>
  <c r="V318" i="21"/>
  <c r="G320" i="21"/>
  <c r="M320" i="21" s="1"/>
  <c r="I320" i="21"/>
  <c r="K320" i="21"/>
  <c r="O320" i="21"/>
  <c r="Q320" i="21"/>
  <c r="V320" i="21"/>
  <c r="G321" i="21"/>
  <c r="I321" i="21"/>
  <c r="K321" i="21"/>
  <c r="M321" i="21"/>
  <c r="O321" i="21"/>
  <c r="Q321" i="21"/>
  <c r="V321" i="21"/>
  <c r="G322" i="21"/>
  <c r="I322" i="21"/>
  <c r="K322" i="21"/>
  <c r="M322" i="21"/>
  <c r="O322" i="21"/>
  <c r="Q322" i="21"/>
  <c r="V322" i="21"/>
  <c r="G323" i="21"/>
  <c r="M323" i="21" s="1"/>
  <c r="I323" i="21"/>
  <c r="K323" i="21"/>
  <c r="O323" i="21"/>
  <c r="Q323" i="21"/>
  <c r="V323" i="21"/>
  <c r="G326" i="21"/>
  <c r="G325" i="21" s="1"/>
  <c r="I326" i="21"/>
  <c r="I325" i="21" s="1"/>
  <c r="K326" i="21"/>
  <c r="K325" i="21" s="1"/>
  <c r="O326" i="21"/>
  <c r="O325" i="21" s="1"/>
  <c r="Q326" i="21"/>
  <c r="V326" i="21"/>
  <c r="V325" i="21" s="1"/>
  <c r="G327" i="21"/>
  <c r="I327" i="21"/>
  <c r="K327" i="21"/>
  <c r="M327" i="21"/>
  <c r="O327" i="21"/>
  <c r="Q327" i="21"/>
  <c r="Q325" i="21" s="1"/>
  <c r="V327" i="21"/>
  <c r="G328" i="21"/>
  <c r="G329" i="21"/>
  <c r="I329" i="21"/>
  <c r="K329" i="21"/>
  <c r="M329" i="21"/>
  <c r="O329" i="21"/>
  <c r="O328" i="21" s="1"/>
  <c r="Q329" i="21"/>
  <c r="V329" i="21"/>
  <c r="G330" i="21"/>
  <c r="M330" i="21" s="1"/>
  <c r="I330" i="21"/>
  <c r="K330" i="21"/>
  <c r="O330" i="21"/>
  <c r="Q330" i="21"/>
  <c r="Q328" i="21" s="1"/>
  <c r="V330" i="21"/>
  <c r="V328" i="21" s="1"/>
  <c r="G331" i="21"/>
  <c r="I331" i="21"/>
  <c r="K331" i="21"/>
  <c r="M331" i="21"/>
  <c r="O331" i="21"/>
  <c r="Q331" i="21"/>
  <c r="V331" i="21"/>
  <c r="G333" i="21"/>
  <c r="I333" i="21"/>
  <c r="I328" i="21" s="1"/>
  <c r="K333" i="21"/>
  <c r="M333" i="21"/>
  <c r="O333" i="21"/>
  <c r="Q333" i="21"/>
  <c r="V333" i="21"/>
  <c r="G334" i="21"/>
  <c r="M334" i="21" s="1"/>
  <c r="I334" i="21"/>
  <c r="K334" i="21"/>
  <c r="O334" i="21"/>
  <c r="Q334" i="21"/>
  <c r="V334" i="21"/>
  <c r="G335" i="21"/>
  <c r="I335" i="21"/>
  <c r="K335" i="21"/>
  <c r="M335" i="21"/>
  <c r="O335" i="21"/>
  <c r="Q335" i="21"/>
  <c r="V335" i="21"/>
  <c r="G336" i="21"/>
  <c r="I336" i="21"/>
  <c r="K336" i="21"/>
  <c r="M336" i="21"/>
  <c r="O336" i="21"/>
  <c r="Q336" i="21"/>
  <c r="V336" i="21"/>
  <c r="G337" i="21"/>
  <c r="M337" i="21" s="1"/>
  <c r="I337" i="21"/>
  <c r="K337" i="21"/>
  <c r="O337" i="21"/>
  <c r="Q337" i="21"/>
  <c r="V337" i="21"/>
  <c r="G338" i="21"/>
  <c r="M338" i="21" s="1"/>
  <c r="I338" i="21"/>
  <c r="K338" i="21"/>
  <c r="O338" i="21"/>
  <c r="Q338" i="21"/>
  <c r="V338" i="21"/>
  <c r="G339" i="21"/>
  <c r="M339" i="21" s="1"/>
  <c r="I339" i="21"/>
  <c r="K339" i="21"/>
  <c r="O339" i="21"/>
  <c r="Q339" i="21"/>
  <c r="V339" i="21"/>
  <c r="G340" i="21"/>
  <c r="I340" i="21"/>
  <c r="K340" i="21"/>
  <c r="M340" i="21"/>
  <c r="O340" i="21"/>
  <c r="Q340" i="21"/>
  <c r="V340" i="21"/>
  <c r="G341" i="21"/>
  <c r="M341" i="21" s="1"/>
  <c r="I341" i="21"/>
  <c r="K341" i="21"/>
  <c r="O341" i="21"/>
  <c r="Q341" i="21"/>
  <c r="V341" i="21"/>
  <c r="G342" i="21"/>
  <c r="I342" i="21"/>
  <c r="K342" i="21"/>
  <c r="M342" i="21"/>
  <c r="O342" i="21"/>
  <c r="Q342" i="21"/>
  <c r="V342" i="21"/>
  <c r="G343" i="21"/>
  <c r="M343" i="21" s="1"/>
  <c r="I343" i="21"/>
  <c r="K343" i="21"/>
  <c r="O343" i="21"/>
  <c r="Q343" i="21"/>
  <c r="V343" i="21"/>
  <c r="G344" i="21"/>
  <c r="I344" i="21"/>
  <c r="K344" i="21"/>
  <c r="M344" i="21"/>
  <c r="O344" i="21"/>
  <c r="Q344" i="21"/>
  <c r="V344" i="21"/>
  <c r="G345" i="21"/>
  <c r="M345" i="21" s="1"/>
  <c r="I345" i="21"/>
  <c r="K345" i="21"/>
  <c r="O345" i="21"/>
  <c r="Q345" i="21"/>
  <c r="V345" i="21"/>
  <c r="G347" i="21"/>
  <c r="I347" i="21"/>
  <c r="K347" i="21"/>
  <c r="M347" i="21"/>
  <c r="O347" i="21"/>
  <c r="Q347" i="21"/>
  <c r="V347" i="21"/>
  <c r="G348" i="21"/>
  <c r="M348" i="21" s="1"/>
  <c r="I348" i="21"/>
  <c r="K348" i="21"/>
  <c r="K328" i="21" s="1"/>
  <c r="O348" i="21"/>
  <c r="Q348" i="21"/>
  <c r="V348" i="21"/>
  <c r="G351" i="21"/>
  <c r="I351" i="21"/>
  <c r="K351" i="21"/>
  <c r="K350" i="21" s="1"/>
  <c r="M351" i="21"/>
  <c r="O351" i="21"/>
  <c r="O350" i="21" s="1"/>
  <c r="Q351" i="21"/>
  <c r="Q350" i="21" s="1"/>
  <c r="V351" i="21"/>
  <c r="V350" i="21" s="1"/>
  <c r="G353" i="21"/>
  <c r="G350" i="21" s="1"/>
  <c r="I353" i="21"/>
  <c r="I350" i="21" s="1"/>
  <c r="K353" i="21"/>
  <c r="O353" i="21"/>
  <c r="Q353" i="21"/>
  <c r="V353" i="21"/>
  <c r="G354" i="21"/>
  <c r="I354" i="21"/>
  <c r="K354" i="21"/>
  <c r="M354" i="21"/>
  <c r="O354" i="21"/>
  <c r="Q354" i="21"/>
  <c r="V354" i="21"/>
  <c r="I356" i="21"/>
  <c r="K356" i="21"/>
  <c r="G357" i="21"/>
  <c r="I357" i="21"/>
  <c r="K357" i="21"/>
  <c r="M357" i="21"/>
  <c r="M356" i="21" s="1"/>
  <c r="O357" i="21"/>
  <c r="Q357" i="21"/>
  <c r="V357" i="21"/>
  <c r="V356" i="21" s="1"/>
  <c r="G358" i="21"/>
  <c r="I358" i="21"/>
  <c r="K358" i="21"/>
  <c r="M358" i="21"/>
  <c r="O358" i="21"/>
  <c r="O356" i="21" s="1"/>
  <c r="Q358" i="21"/>
  <c r="Q356" i="21" s="1"/>
  <c r="V358" i="21"/>
  <c r="G360" i="21"/>
  <c r="I360" i="21"/>
  <c r="K360" i="21"/>
  <c r="M360" i="21"/>
  <c r="O360" i="21"/>
  <c r="Q360" i="21"/>
  <c r="V360" i="21"/>
  <c r="G361" i="21"/>
  <c r="G356" i="21" s="1"/>
  <c r="I361" i="21"/>
  <c r="K361" i="21"/>
  <c r="M361" i="21"/>
  <c r="O361" i="21"/>
  <c r="Q361" i="21"/>
  <c r="V361" i="21"/>
  <c r="G363" i="21"/>
  <c r="M363" i="21" s="1"/>
  <c r="I363" i="21"/>
  <c r="K363" i="21"/>
  <c r="O363" i="21"/>
  <c r="Q363" i="21"/>
  <c r="V363" i="21"/>
  <c r="G364" i="21"/>
  <c r="I364" i="21"/>
  <c r="K364" i="21"/>
  <c r="M364" i="21"/>
  <c r="O364" i="21"/>
  <c r="Q364" i="21"/>
  <c r="V364" i="21"/>
  <c r="G365" i="21"/>
  <c r="M365" i="21" s="1"/>
  <c r="I365" i="21"/>
  <c r="K365" i="21"/>
  <c r="O365" i="21"/>
  <c r="Q365" i="21"/>
  <c r="V365" i="21"/>
  <c r="G366" i="21"/>
  <c r="I366" i="21"/>
  <c r="K366" i="21"/>
  <c r="M366" i="21"/>
  <c r="O366" i="21"/>
  <c r="Q366" i="21"/>
  <c r="V366" i="21"/>
  <c r="G367" i="21"/>
  <c r="I367" i="21"/>
  <c r="K367" i="21"/>
  <c r="M367" i="21"/>
  <c r="O367" i="21"/>
  <c r="Q367" i="21"/>
  <c r="V367" i="21"/>
  <c r="G368" i="21"/>
  <c r="M368" i="21" s="1"/>
  <c r="I368" i="21"/>
  <c r="K368" i="21"/>
  <c r="O368" i="21"/>
  <c r="Q368" i="21"/>
  <c r="V368" i="21"/>
  <c r="G371" i="21"/>
  <c r="I371" i="21"/>
  <c r="I370" i="21" s="1"/>
  <c r="K371" i="21"/>
  <c r="M371" i="21"/>
  <c r="O371" i="21"/>
  <c r="O370" i="21" s="1"/>
  <c r="Q371" i="21"/>
  <c r="Q370" i="21" s="1"/>
  <c r="V371" i="21"/>
  <c r="V370" i="21" s="1"/>
  <c r="G378" i="21"/>
  <c r="G370" i="21" s="1"/>
  <c r="I378" i="21"/>
  <c r="K378" i="21"/>
  <c r="K370" i="21" s="1"/>
  <c r="M378" i="21"/>
  <c r="O378" i="21"/>
  <c r="Q378" i="21"/>
  <c r="V378" i="21"/>
  <c r="G380" i="21"/>
  <c r="M380" i="21" s="1"/>
  <c r="I380" i="21"/>
  <c r="K380" i="21"/>
  <c r="O380" i="21"/>
  <c r="Q380" i="21"/>
  <c r="V380" i="21"/>
  <c r="G384" i="21"/>
  <c r="I384" i="21"/>
  <c r="K384" i="21"/>
  <c r="M384" i="21"/>
  <c r="O384" i="21"/>
  <c r="Q384" i="21"/>
  <c r="V384" i="21"/>
  <c r="G387" i="21"/>
  <c r="I387" i="21"/>
  <c r="K387" i="21"/>
  <c r="M387" i="21"/>
  <c r="O387" i="21"/>
  <c r="Q387" i="21"/>
  <c r="V387" i="21"/>
  <c r="G389" i="21"/>
  <c r="M389" i="21" s="1"/>
  <c r="I389" i="21"/>
  <c r="K389" i="21"/>
  <c r="O389" i="21"/>
  <c r="Q389" i="21"/>
  <c r="V389" i="21"/>
  <c r="G393" i="21"/>
  <c r="M393" i="21" s="1"/>
  <c r="I393" i="21"/>
  <c r="K393" i="21"/>
  <c r="O393" i="21"/>
  <c r="Q393" i="21"/>
  <c r="V393" i="21"/>
  <c r="G398" i="21"/>
  <c r="M398" i="21" s="1"/>
  <c r="I398" i="21"/>
  <c r="K398" i="21"/>
  <c r="O398" i="21"/>
  <c r="Q398" i="21"/>
  <c r="V398" i="21"/>
  <c r="G403" i="21"/>
  <c r="I403" i="21"/>
  <c r="K403" i="21"/>
  <c r="M403" i="21"/>
  <c r="O403" i="21"/>
  <c r="Q403" i="21"/>
  <c r="V403" i="21"/>
  <c r="G408" i="21"/>
  <c r="M408" i="21" s="1"/>
  <c r="I408" i="21"/>
  <c r="K408" i="21"/>
  <c r="O408" i="21"/>
  <c r="Q408" i="21"/>
  <c r="V408" i="21"/>
  <c r="K410" i="21"/>
  <c r="O410" i="21"/>
  <c r="Q410" i="21"/>
  <c r="G411" i="21"/>
  <c r="M411" i="21" s="1"/>
  <c r="I411" i="21"/>
  <c r="I410" i="21" s="1"/>
  <c r="K411" i="21"/>
  <c r="O411" i="21"/>
  <c r="Q411" i="21"/>
  <c r="V411" i="21"/>
  <c r="G419" i="21"/>
  <c r="I419" i="21"/>
  <c r="K419" i="21"/>
  <c r="M419" i="21"/>
  <c r="O419" i="21"/>
  <c r="Q419" i="21"/>
  <c r="V419" i="21"/>
  <c r="G427" i="21"/>
  <c r="M427" i="21" s="1"/>
  <c r="I427" i="21"/>
  <c r="K427" i="21"/>
  <c r="O427" i="21"/>
  <c r="Q427" i="21"/>
  <c r="V427" i="21"/>
  <c r="G429" i="21"/>
  <c r="I429" i="21"/>
  <c r="K429" i="21"/>
  <c r="M429" i="21"/>
  <c r="O429" i="21"/>
  <c r="Q429" i="21"/>
  <c r="V429" i="21"/>
  <c r="V410" i="21" s="1"/>
  <c r="I431" i="21"/>
  <c r="O431" i="21"/>
  <c r="Q431" i="21"/>
  <c r="G432" i="21"/>
  <c r="M432" i="21" s="1"/>
  <c r="M431" i="21" s="1"/>
  <c r="I432" i="21"/>
  <c r="K432" i="21"/>
  <c r="O432" i="21"/>
  <c r="Q432" i="21"/>
  <c r="V432" i="21"/>
  <c r="V431" i="21" s="1"/>
  <c r="G437" i="21"/>
  <c r="I437" i="21"/>
  <c r="K437" i="21"/>
  <c r="M437" i="21"/>
  <c r="O437" i="21"/>
  <c r="Q437" i="21"/>
  <c r="V437" i="21"/>
  <c r="G441" i="21"/>
  <c r="M441" i="21" s="1"/>
  <c r="I441" i="21"/>
  <c r="K441" i="21"/>
  <c r="O441" i="21"/>
  <c r="Q441" i="21"/>
  <c r="V441" i="21"/>
  <c r="G443" i="21"/>
  <c r="I443" i="21"/>
  <c r="K443" i="21"/>
  <c r="M443" i="21"/>
  <c r="O443" i="21"/>
  <c r="Q443" i="21"/>
  <c r="V443" i="21"/>
  <c r="G446" i="21"/>
  <c r="M446" i="21" s="1"/>
  <c r="I446" i="21"/>
  <c r="K446" i="21"/>
  <c r="K431" i="21" s="1"/>
  <c r="O446" i="21"/>
  <c r="Q446" i="21"/>
  <c r="V446" i="21"/>
  <c r="G447" i="21"/>
  <c r="I447" i="21"/>
  <c r="K447" i="21"/>
  <c r="M447" i="21"/>
  <c r="O447" i="21"/>
  <c r="Q447" i="21"/>
  <c r="V447" i="21"/>
  <c r="G457" i="21"/>
  <c r="I457" i="21"/>
  <c r="K457" i="21"/>
  <c r="M457" i="21"/>
  <c r="O457" i="21"/>
  <c r="Q457" i="21"/>
  <c r="V457" i="21"/>
  <c r="G465" i="21"/>
  <c r="I465" i="21"/>
  <c r="K465" i="21"/>
  <c r="M465" i="21"/>
  <c r="O465" i="21"/>
  <c r="Q465" i="21"/>
  <c r="V465" i="21"/>
  <c r="G475" i="21"/>
  <c r="I475" i="21"/>
  <c r="K475" i="21"/>
  <c r="M475" i="21"/>
  <c r="O475" i="21"/>
  <c r="Q475" i="21"/>
  <c r="V475" i="21"/>
  <c r="G485" i="21"/>
  <c r="I485" i="21"/>
  <c r="K485" i="21"/>
  <c r="M485" i="21"/>
  <c r="O485" i="21"/>
  <c r="Q485" i="21"/>
  <c r="V485" i="21"/>
  <c r="G494" i="21"/>
  <c r="I494" i="21"/>
  <c r="K494" i="21"/>
  <c r="M494" i="21"/>
  <c r="O494" i="21"/>
  <c r="Q494" i="21"/>
  <c r="V494" i="21"/>
  <c r="G497" i="21"/>
  <c r="M497" i="21" s="1"/>
  <c r="I497" i="21"/>
  <c r="K497" i="21"/>
  <c r="O497" i="21"/>
  <c r="Q497" i="21"/>
  <c r="V497" i="21"/>
  <c r="G498" i="21"/>
  <c r="I498" i="21"/>
  <c r="K498" i="21"/>
  <c r="M498" i="21"/>
  <c r="O498" i="21"/>
  <c r="Q498" i="21"/>
  <c r="V498" i="21"/>
  <c r="G499" i="21"/>
  <c r="G431" i="21" s="1"/>
  <c r="I499" i="21"/>
  <c r="K499" i="21"/>
  <c r="M499" i="21"/>
  <c r="O499" i="21"/>
  <c r="Q499" i="21"/>
  <c r="V499" i="21"/>
  <c r="G502" i="21"/>
  <c r="G501" i="21" s="1"/>
  <c r="I502" i="21"/>
  <c r="I501" i="21" s="1"/>
  <c r="K502" i="21"/>
  <c r="K501" i="21" s="1"/>
  <c r="O502" i="21"/>
  <c r="O501" i="21" s="1"/>
  <c r="Q502" i="21"/>
  <c r="Q501" i="21" s="1"/>
  <c r="V502" i="21"/>
  <c r="V501" i="21" s="1"/>
  <c r="G504" i="21"/>
  <c r="I504" i="21"/>
  <c r="K504" i="21"/>
  <c r="M504" i="21"/>
  <c r="O504" i="21"/>
  <c r="Q504" i="21"/>
  <c r="V504" i="21"/>
  <c r="G506" i="21"/>
  <c r="I506" i="21"/>
  <c r="K506" i="21"/>
  <c r="M506" i="21"/>
  <c r="O506" i="21"/>
  <c r="Q506" i="21"/>
  <c r="V506" i="21"/>
  <c r="G509" i="21"/>
  <c r="M509" i="21" s="1"/>
  <c r="I509" i="21"/>
  <c r="K509" i="21"/>
  <c r="O509" i="21"/>
  <c r="Q509" i="21"/>
  <c r="V509" i="21"/>
  <c r="G513" i="21"/>
  <c r="I513" i="21"/>
  <c r="K513" i="21"/>
  <c r="M513" i="21"/>
  <c r="O513" i="21"/>
  <c r="Q513" i="21"/>
  <c r="V513" i="21"/>
  <c r="G518" i="21"/>
  <c r="I518" i="21"/>
  <c r="K518" i="21"/>
  <c r="M518" i="21"/>
  <c r="O518" i="21"/>
  <c r="Q518" i="21"/>
  <c r="V518" i="21"/>
  <c r="G520" i="21"/>
  <c r="I520" i="21"/>
  <c r="K520" i="21"/>
  <c r="M520" i="21"/>
  <c r="O520" i="21"/>
  <c r="Q520" i="21"/>
  <c r="V520" i="21"/>
  <c r="G525" i="21"/>
  <c r="M525" i="21" s="1"/>
  <c r="I525" i="21"/>
  <c r="K525" i="21"/>
  <c r="O525" i="21"/>
  <c r="Q525" i="21"/>
  <c r="V525" i="21"/>
  <c r="G528" i="21"/>
  <c r="M528" i="21" s="1"/>
  <c r="I528" i="21"/>
  <c r="K528" i="21"/>
  <c r="O528" i="21"/>
  <c r="Q528" i="21"/>
  <c r="V528" i="21"/>
  <c r="I530" i="21"/>
  <c r="M530" i="21"/>
  <c r="G531" i="21"/>
  <c r="G530" i="21" s="1"/>
  <c r="I531" i="21"/>
  <c r="K531" i="21"/>
  <c r="K530" i="21" s="1"/>
  <c r="M531" i="21"/>
  <c r="O531" i="21"/>
  <c r="O530" i="21" s="1"/>
  <c r="Q531" i="21"/>
  <c r="Q530" i="21" s="1"/>
  <c r="V531" i="21"/>
  <c r="V530" i="21" s="1"/>
  <c r="O535" i="21"/>
  <c r="G536" i="21"/>
  <c r="M536" i="21" s="1"/>
  <c r="I536" i="21"/>
  <c r="I535" i="21" s="1"/>
  <c r="K536" i="21"/>
  <c r="O536" i="21"/>
  <c r="Q536" i="21"/>
  <c r="V536" i="21"/>
  <c r="G539" i="21"/>
  <c r="I539" i="21"/>
  <c r="K539" i="21"/>
  <c r="M539" i="21"/>
  <c r="O539" i="21"/>
  <c r="Q539" i="21"/>
  <c r="V539" i="21"/>
  <c r="G542" i="21"/>
  <c r="M542" i="21" s="1"/>
  <c r="I542" i="21"/>
  <c r="K542" i="21"/>
  <c r="O542" i="21"/>
  <c r="Q542" i="21"/>
  <c r="V542" i="21"/>
  <c r="G544" i="21"/>
  <c r="I544" i="21"/>
  <c r="K544" i="21"/>
  <c r="M544" i="21"/>
  <c r="O544" i="21"/>
  <c r="Q544" i="21"/>
  <c r="V544" i="21"/>
  <c r="V535" i="21" s="1"/>
  <c r="G547" i="21"/>
  <c r="M547" i="21" s="1"/>
  <c r="I547" i="21"/>
  <c r="K547" i="21"/>
  <c r="K535" i="21" s="1"/>
  <c r="O547" i="21"/>
  <c r="Q547" i="21"/>
  <c r="Q535" i="21" s="1"/>
  <c r="V547" i="21"/>
  <c r="G552" i="21"/>
  <c r="M552" i="21" s="1"/>
  <c r="I552" i="21"/>
  <c r="K552" i="21"/>
  <c r="O552" i="21"/>
  <c r="Q552" i="21"/>
  <c r="V552" i="21"/>
  <c r="G556" i="21"/>
  <c r="I556" i="21"/>
  <c r="K556" i="21"/>
  <c r="M556" i="21"/>
  <c r="O556" i="21"/>
  <c r="Q556" i="21"/>
  <c r="V556" i="21"/>
  <c r="G559" i="21"/>
  <c r="M559" i="21" s="1"/>
  <c r="I559" i="21"/>
  <c r="K559" i="21"/>
  <c r="O559" i="21"/>
  <c r="Q559" i="21"/>
  <c r="V559" i="21"/>
  <c r="G561" i="21"/>
  <c r="I561" i="21"/>
  <c r="K561" i="21"/>
  <c r="M561" i="21"/>
  <c r="O561" i="21"/>
  <c r="Q561" i="21"/>
  <c r="V561" i="21"/>
  <c r="G563" i="21"/>
  <c r="M563" i="21" s="1"/>
  <c r="I563" i="21"/>
  <c r="K563" i="21"/>
  <c r="O563" i="21"/>
  <c r="Q563" i="21"/>
  <c r="V563" i="21"/>
  <c r="G565" i="21"/>
  <c r="I565" i="21"/>
  <c r="K565" i="21"/>
  <c r="M565" i="21"/>
  <c r="O565" i="21"/>
  <c r="Q565" i="21"/>
  <c r="V565" i="21"/>
  <c r="G568" i="21"/>
  <c r="I568" i="21"/>
  <c r="K568" i="21"/>
  <c r="K567" i="21" s="1"/>
  <c r="M568" i="21"/>
  <c r="M567" i="21" s="1"/>
  <c r="O568" i="21"/>
  <c r="O567" i="21" s="1"/>
  <c r="Q568" i="21"/>
  <c r="Q567" i="21" s="1"/>
  <c r="V568" i="21"/>
  <c r="V567" i="21" s="1"/>
  <c r="G571" i="21"/>
  <c r="G567" i="21" s="1"/>
  <c r="I571" i="21"/>
  <c r="I567" i="21" s="1"/>
  <c r="K571" i="21"/>
  <c r="M571" i="21"/>
  <c r="O571" i="21"/>
  <c r="Q571" i="21"/>
  <c r="V571" i="21"/>
  <c r="G577" i="21"/>
  <c r="I577" i="21"/>
  <c r="K577" i="21"/>
  <c r="M577" i="21"/>
  <c r="O577" i="21"/>
  <c r="Q577" i="21"/>
  <c r="V577" i="21"/>
  <c r="G580" i="21"/>
  <c r="I580" i="21"/>
  <c r="K580" i="21"/>
  <c r="M580" i="21"/>
  <c r="O580" i="21"/>
  <c r="Q580" i="21"/>
  <c r="V580" i="21"/>
  <c r="G582" i="21"/>
  <c r="G581" i="21" s="1"/>
  <c r="I582" i="21"/>
  <c r="I581" i="21" s="1"/>
  <c r="K582" i="21"/>
  <c r="K581" i="21" s="1"/>
  <c r="M582" i="21"/>
  <c r="O582" i="21"/>
  <c r="O581" i="21" s="1"/>
  <c r="Q582" i="21"/>
  <c r="Q581" i="21" s="1"/>
  <c r="V582" i="21"/>
  <c r="V581" i="21" s="1"/>
  <c r="G585" i="21"/>
  <c r="I585" i="21"/>
  <c r="K585" i="21"/>
  <c r="M585" i="21"/>
  <c r="O585" i="21"/>
  <c r="Q585" i="21"/>
  <c r="V585" i="21"/>
  <c r="G590" i="21"/>
  <c r="M590" i="21" s="1"/>
  <c r="I590" i="21"/>
  <c r="K590" i="21"/>
  <c r="O590" i="21"/>
  <c r="Q590" i="21"/>
  <c r="V590" i="21"/>
  <c r="G596" i="21"/>
  <c r="M596" i="21" s="1"/>
  <c r="I596" i="21"/>
  <c r="K596" i="21"/>
  <c r="O596" i="21"/>
  <c r="Q596" i="21"/>
  <c r="V596" i="21"/>
  <c r="G612" i="21"/>
  <c r="I612" i="21"/>
  <c r="K612" i="21"/>
  <c r="M612" i="21"/>
  <c r="O612" i="21"/>
  <c r="Q612" i="21"/>
  <c r="V612" i="21"/>
  <c r="I626" i="21"/>
  <c r="K626" i="21"/>
  <c r="O626" i="21"/>
  <c r="Q626" i="21"/>
  <c r="V626" i="21"/>
  <c r="G627" i="21"/>
  <c r="M627" i="21" s="1"/>
  <c r="M626" i="21" s="1"/>
  <c r="I627" i="21"/>
  <c r="K627" i="21"/>
  <c r="O627" i="21"/>
  <c r="Q627" i="21"/>
  <c r="V627" i="21"/>
  <c r="G628" i="21"/>
  <c r="O628" i="21"/>
  <c r="Q628" i="21"/>
  <c r="V628" i="21"/>
  <c r="G629" i="21"/>
  <c r="I629" i="21"/>
  <c r="I628" i="21" s="1"/>
  <c r="K629" i="21"/>
  <c r="K628" i="21" s="1"/>
  <c r="M629" i="21"/>
  <c r="M628" i="21" s="1"/>
  <c r="O629" i="21"/>
  <c r="Q629" i="21"/>
  <c r="V629" i="21"/>
  <c r="V630" i="21"/>
  <c r="G631" i="21"/>
  <c r="G630" i="21" s="1"/>
  <c r="I631" i="21"/>
  <c r="I630" i="21" s="1"/>
  <c r="K631" i="21"/>
  <c r="K630" i="21" s="1"/>
  <c r="O631" i="21"/>
  <c r="O630" i="21" s="1"/>
  <c r="Q631" i="21"/>
  <c r="V631" i="21"/>
  <c r="G634" i="21"/>
  <c r="M634" i="21" s="1"/>
  <c r="I634" i="21"/>
  <c r="K634" i="21"/>
  <c r="O634" i="21"/>
  <c r="Q634" i="21"/>
  <c r="V634" i="21"/>
  <c r="G636" i="21"/>
  <c r="I636" i="21"/>
  <c r="K636" i="21"/>
  <c r="M636" i="21"/>
  <c r="O636" i="21"/>
  <c r="Q636" i="21"/>
  <c r="V636" i="21"/>
  <c r="G639" i="21"/>
  <c r="I639" i="21"/>
  <c r="K639" i="21"/>
  <c r="M639" i="21"/>
  <c r="O639" i="21"/>
  <c r="Q639" i="21"/>
  <c r="V639" i="21"/>
  <c r="G641" i="21"/>
  <c r="I641" i="21"/>
  <c r="K641" i="21"/>
  <c r="M641" i="21"/>
  <c r="O641" i="21"/>
  <c r="Q641" i="21"/>
  <c r="Q630" i="21" s="1"/>
  <c r="V641" i="21"/>
  <c r="G643" i="21"/>
  <c r="M643" i="21" s="1"/>
  <c r="I643" i="21"/>
  <c r="K643" i="21"/>
  <c r="O643" i="21"/>
  <c r="Q643" i="21"/>
  <c r="V643" i="21"/>
  <c r="G645" i="21"/>
  <c r="I645" i="21"/>
  <c r="K645" i="21"/>
  <c r="M645" i="21"/>
  <c r="O645" i="21"/>
  <c r="Q645" i="21"/>
  <c r="V645" i="21"/>
  <c r="G665" i="21"/>
  <c r="M665" i="21" s="1"/>
  <c r="I665" i="21"/>
  <c r="K665" i="21"/>
  <c r="O665" i="21"/>
  <c r="Q665" i="21"/>
  <c r="V665" i="21"/>
  <c r="AF668" i="21"/>
  <c r="G507" i="20"/>
  <c r="BA425" i="20"/>
  <c r="BA369" i="20"/>
  <c r="BA176" i="20"/>
  <c r="BA96" i="20"/>
  <c r="BA60" i="20"/>
  <c r="G9" i="20"/>
  <c r="I9" i="20"/>
  <c r="I8" i="20" s="1"/>
  <c r="K9" i="20"/>
  <c r="K8" i="20" s="1"/>
  <c r="M9" i="20"/>
  <c r="O9" i="20"/>
  <c r="O8" i="20" s="1"/>
  <c r="Q9" i="20"/>
  <c r="Q8" i="20" s="1"/>
  <c r="V9" i="20"/>
  <c r="V8" i="20" s="1"/>
  <c r="G11" i="20"/>
  <c r="G8" i="20" s="1"/>
  <c r="I11" i="20"/>
  <c r="K11" i="20"/>
  <c r="M11" i="20"/>
  <c r="O11" i="20"/>
  <c r="Q11" i="20"/>
  <c r="V11" i="20"/>
  <c r="G14" i="20"/>
  <c r="I14" i="20"/>
  <c r="K14" i="20"/>
  <c r="M14" i="20"/>
  <c r="O14" i="20"/>
  <c r="Q14" i="20"/>
  <c r="V14" i="20"/>
  <c r="G18" i="20"/>
  <c r="I18" i="20"/>
  <c r="K18" i="20"/>
  <c r="M18" i="20"/>
  <c r="O18" i="20"/>
  <c r="Q18" i="20"/>
  <c r="V18" i="20"/>
  <c r="G21" i="20"/>
  <c r="I21" i="20"/>
  <c r="K21" i="20"/>
  <c r="M21" i="20"/>
  <c r="O21" i="20"/>
  <c r="Q21" i="20"/>
  <c r="V21" i="20"/>
  <c r="G26" i="20"/>
  <c r="I26" i="20"/>
  <c r="K26" i="20"/>
  <c r="M26" i="20"/>
  <c r="O26" i="20"/>
  <c r="Q26" i="20"/>
  <c r="V26" i="20"/>
  <c r="G28" i="20"/>
  <c r="I28" i="20"/>
  <c r="K28" i="20"/>
  <c r="M28" i="20"/>
  <c r="O28" i="20"/>
  <c r="Q28" i="20"/>
  <c r="V28" i="20"/>
  <c r="G31" i="20"/>
  <c r="M31" i="20" s="1"/>
  <c r="I31" i="20"/>
  <c r="K31" i="20"/>
  <c r="O31" i="20"/>
  <c r="Q31" i="20"/>
  <c r="V31" i="20"/>
  <c r="G33" i="20"/>
  <c r="I33" i="20"/>
  <c r="G34" i="20"/>
  <c r="I34" i="20"/>
  <c r="K34" i="20"/>
  <c r="K33" i="20" s="1"/>
  <c r="M34" i="20"/>
  <c r="M33" i="20" s="1"/>
  <c r="O34" i="20"/>
  <c r="O33" i="20" s="1"/>
  <c r="Q34" i="20"/>
  <c r="Q33" i="20" s="1"/>
  <c r="V34" i="20"/>
  <c r="V33" i="20" s="1"/>
  <c r="G36" i="20"/>
  <c r="G35" i="20" s="1"/>
  <c r="I36" i="20"/>
  <c r="I35" i="20" s="1"/>
  <c r="K36" i="20"/>
  <c r="K35" i="20" s="1"/>
  <c r="M36" i="20"/>
  <c r="M35" i="20" s="1"/>
  <c r="O36" i="20"/>
  <c r="O35" i="20" s="1"/>
  <c r="Q36" i="20"/>
  <c r="Q35" i="20" s="1"/>
  <c r="V36" i="20"/>
  <c r="V35" i="20" s="1"/>
  <c r="G39" i="20"/>
  <c r="I39" i="20"/>
  <c r="K39" i="20"/>
  <c r="M39" i="20"/>
  <c r="O39" i="20"/>
  <c r="Q39" i="20"/>
  <c r="V39" i="20"/>
  <c r="G43" i="20"/>
  <c r="I43" i="20"/>
  <c r="K43" i="20"/>
  <c r="M43" i="20"/>
  <c r="O43" i="20"/>
  <c r="Q43" i="20"/>
  <c r="V43" i="20"/>
  <c r="G47" i="20"/>
  <c r="G46" i="20" s="1"/>
  <c r="I47" i="20"/>
  <c r="I46" i="20" s="1"/>
  <c r="K47" i="20"/>
  <c r="K46" i="20" s="1"/>
  <c r="M47" i="20"/>
  <c r="M46" i="20" s="1"/>
  <c r="O47" i="20"/>
  <c r="O46" i="20" s="1"/>
  <c r="Q47" i="20"/>
  <c r="Q46" i="20" s="1"/>
  <c r="V47" i="20"/>
  <c r="V46" i="20" s="1"/>
  <c r="G52" i="20"/>
  <c r="I52" i="20"/>
  <c r="K52" i="20"/>
  <c r="M52" i="20"/>
  <c r="O52" i="20"/>
  <c r="Q52" i="20"/>
  <c r="V52" i="20"/>
  <c r="G59" i="20"/>
  <c r="M59" i="20" s="1"/>
  <c r="I59" i="20"/>
  <c r="K59" i="20"/>
  <c r="O59" i="20"/>
  <c r="Q59" i="20"/>
  <c r="V59" i="20"/>
  <c r="G67" i="20"/>
  <c r="I67" i="20"/>
  <c r="K67" i="20"/>
  <c r="M67" i="20"/>
  <c r="O67" i="20"/>
  <c r="Q67" i="20"/>
  <c r="V67" i="20"/>
  <c r="G68" i="20"/>
  <c r="I68" i="20"/>
  <c r="K68" i="20"/>
  <c r="M68" i="20"/>
  <c r="O68" i="20"/>
  <c r="Q68" i="20"/>
  <c r="V68" i="20"/>
  <c r="G70" i="20"/>
  <c r="I70" i="20"/>
  <c r="K70" i="20"/>
  <c r="M70" i="20"/>
  <c r="O70" i="20"/>
  <c r="Q70" i="20"/>
  <c r="V70" i="20"/>
  <c r="G74" i="20"/>
  <c r="M74" i="20" s="1"/>
  <c r="I74" i="20"/>
  <c r="K74" i="20"/>
  <c r="O74" i="20"/>
  <c r="Q74" i="20"/>
  <c r="V74" i="20"/>
  <c r="G80" i="20"/>
  <c r="I80" i="20"/>
  <c r="K80" i="20"/>
  <c r="M80" i="20"/>
  <c r="O80" i="20"/>
  <c r="Q80" i="20"/>
  <c r="V80" i="20"/>
  <c r="G84" i="20"/>
  <c r="I84" i="20"/>
  <c r="K84" i="20"/>
  <c r="M84" i="20"/>
  <c r="O84" i="20"/>
  <c r="Q84" i="20"/>
  <c r="V84" i="20"/>
  <c r="Q87" i="20"/>
  <c r="V87" i="20"/>
  <c r="G88" i="20"/>
  <c r="G87" i="20" s="1"/>
  <c r="I88" i="20"/>
  <c r="I87" i="20" s="1"/>
  <c r="K88" i="20"/>
  <c r="K87" i="20" s="1"/>
  <c r="M88" i="20"/>
  <c r="M87" i="20" s="1"/>
  <c r="O88" i="20"/>
  <c r="O87" i="20" s="1"/>
  <c r="Q88" i="20"/>
  <c r="V88" i="20"/>
  <c r="G92" i="20"/>
  <c r="I92" i="20"/>
  <c r="K92" i="20"/>
  <c r="M92" i="20"/>
  <c r="O92" i="20"/>
  <c r="Q92" i="20"/>
  <c r="V92" i="20"/>
  <c r="G93" i="20"/>
  <c r="I93" i="20"/>
  <c r="K93" i="20"/>
  <c r="M93" i="20"/>
  <c r="O93" i="20"/>
  <c r="Q93" i="20"/>
  <c r="V93" i="20"/>
  <c r="G95" i="20"/>
  <c r="I95" i="20"/>
  <c r="I94" i="20" s="1"/>
  <c r="K95" i="20"/>
  <c r="K94" i="20" s="1"/>
  <c r="M95" i="20"/>
  <c r="O95" i="20"/>
  <c r="O94" i="20" s="1"/>
  <c r="Q95" i="20"/>
  <c r="Q94" i="20" s="1"/>
  <c r="V95" i="20"/>
  <c r="V94" i="20" s="1"/>
  <c r="G98" i="20"/>
  <c r="M98" i="20" s="1"/>
  <c r="I98" i="20"/>
  <c r="K98" i="20"/>
  <c r="O98" i="20"/>
  <c r="Q98" i="20"/>
  <c r="V98" i="20"/>
  <c r="G100" i="20"/>
  <c r="M100" i="20" s="1"/>
  <c r="I100" i="20"/>
  <c r="K100" i="20"/>
  <c r="O100" i="20"/>
  <c r="Q100" i="20"/>
  <c r="V100" i="20"/>
  <c r="O104" i="20"/>
  <c r="G105" i="20"/>
  <c r="G104" i="20" s="1"/>
  <c r="I105" i="20"/>
  <c r="I104" i="20" s="1"/>
  <c r="K105" i="20"/>
  <c r="K104" i="20" s="1"/>
  <c r="M105" i="20"/>
  <c r="M104" i="20" s="1"/>
  <c r="O105" i="20"/>
  <c r="Q105" i="20"/>
  <c r="Q104" i="20" s="1"/>
  <c r="V105" i="20"/>
  <c r="V104" i="20" s="1"/>
  <c r="G112" i="20"/>
  <c r="I112" i="20"/>
  <c r="K112" i="20"/>
  <c r="M112" i="20"/>
  <c r="O112" i="20"/>
  <c r="Q112" i="20"/>
  <c r="G113" i="20"/>
  <c r="I113" i="20"/>
  <c r="K113" i="20"/>
  <c r="M113" i="20"/>
  <c r="O113" i="20"/>
  <c r="Q113" i="20"/>
  <c r="V113" i="20"/>
  <c r="V112" i="20" s="1"/>
  <c r="G120" i="20"/>
  <c r="I120" i="20"/>
  <c r="K120" i="20"/>
  <c r="M120" i="20"/>
  <c r="O120" i="20"/>
  <c r="Q120" i="20"/>
  <c r="V120" i="20"/>
  <c r="G122" i="20"/>
  <c r="I122" i="20"/>
  <c r="K122" i="20"/>
  <c r="M122" i="20"/>
  <c r="O122" i="20"/>
  <c r="Q122" i="20"/>
  <c r="V122" i="20"/>
  <c r="O129" i="20"/>
  <c r="G130" i="20"/>
  <c r="M130" i="20" s="1"/>
  <c r="I130" i="20"/>
  <c r="I129" i="20" s="1"/>
  <c r="K130" i="20"/>
  <c r="K129" i="20" s="1"/>
  <c r="O130" i="20"/>
  <c r="Q130" i="20"/>
  <c r="V130" i="20"/>
  <c r="G133" i="20"/>
  <c r="M133" i="20" s="1"/>
  <c r="I133" i="20"/>
  <c r="K133" i="20"/>
  <c r="O133" i="20"/>
  <c r="Q133" i="20"/>
  <c r="V133" i="20"/>
  <c r="G137" i="20"/>
  <c r="I137" i="20"/>
  <c r="K137" i="20"/>
  <c r="M137" i="20"/>
  <c r="O137" i="20"/>
  <c r="Q137" i="20"/>
  <c r="V137" i="20"/>
  <c r="G140" i="20"/>
  <c r="M140" i="20" s="1"/>
  <c r="I140" i="20"/>
  <c r="K140" i="20"/>
  <c r="O140" i="20"/>
  <c r="Q140" i="20"/>
  <c r="V140" i="20"/>
  <c r="G143" i="20"/>
  <c r="I143" i="20"/>
  <c r="K143" i="20"/>
  <c r="M143" i="20"/>
  <c r="O143" i="20"/>
  <c r="Q143" i="20"/>
  <c r="Q129" i="20" s="1"/>
  <c r="V143" i="20"/>
  <c r="V129" i="20" s="1"/>
  <c r="G147" i="20"/>
  <c r="I147" i="20"/>
  <c r="K147" i="20"/>
  <c r="M147" i="20"/>
  <c r="O147" i="20"/>
  <c r="Q147" i="20"/>
  <c r="V147" i="20"/>
  <c r="G151" i="20"/>
  <c r="I151" i="20"/>
  <c r="K151" i="20"/>
  <c r="M151" i="20"/>
  <c r="O151" i="20"/>
  <c r="Q151" i="20"/>
  <c r="V151" i="20"/>
  <c r="G155" i="20"/>
  <c r="M155" i="20" s="1"/>
  <c r="I155" i="20"/>
  <c r="K155" i="20"/>
  <c r="O155" i="20"/>
  <c r="Q155" i="20"/>
  <c r="V155" i="20"/>
  <c r="G159" i="20"/>
  <c r="I159" i="20"/>
  <c r="K159" i="20"/>
  <c r="M159" i="20"/>
  <c r="O159" i="20"/>
  <c r="Q159" i="20"/>
  <c r="V159" i="20"/>
  <c r="G164" i="20"/>
  <c r="I164" i="20"/>
  <c r="K164" i="20"/>
  <c r="M164" i="20"/>
  <c r="O164" i="20"/>
  <c r="Q164" i="20"/>
  <c r="V164" i="20"/>
  <c r="G167" i="20"/>
  <c r="I167" i="20"/>
  <c r="K167" i="20"/>
  <c r="M167" i="20"/>
  <c r="O167" i="20"/>
  <c r="Q167" i="20"/>
  <c r="V167" i="20"/>
  <c r="G169" i="20"/>
  <c r="I169" i="20"/>
  <c r="K169" i="20"/>
  <c r="M169" i="20"/>
  <c r="O169" i="20"/>
  <c r="Q169" i="20"/>
  <c r="V169" i="20"/>
  <c r="G172" i="20"/>
  <c r="G171" i="20" s="1"/>
  <c r="I172" i="20"/>
  <c r="I171" i="20" s="1"/>
  <c r="K172" i="20"/>
  <c r="K171" i="20" s="1"/>
  <c r="M172" i="20"/>
  <c r="M171" i="20" s="1"/>
  <c r="O172" i="20"/>
  <c r="O171" i="20" s="1"/>
  <c r="Q172" i="20"/>
  <c r="Q171" i="20" s="1"/>
  <c r="V172" i="20"/>
  <c r="V171" i="20" s="1"/>
  <c r="G174" i="20"/>
  <c r="Q174" i="20"/>
  <c r="G175" i="20"/>
  <c r="I175" i="20"/>
  <c r="I174" i="20" s="1"/>
  <c r="K175" i="20"/>
  <c r="K174" i="20" s="1"/>
  <c r="M175" i="20"/>
  <c r="M174" i="20" s="1"/>
  <c r="O175" i="20"/>
  <c r="O174" i="20" s="1"/>
  <c r="Q175" i="20"/>
  <c r="V175" i="20"/>
  <c r="V174" i="20" s="1"/>
  <c r="G184" i="20"/>
  <c r="G183" i="20" s="1"/>
  <c r="I184" i="20"/>
  <c r="K184" i="20"/>
  <c r="K183" i="20" s="1"/>
  <c r="O184" i="20"/>
  <c r="O183" i="20" s="1"/>
  <c r="Q184" i="20"/>
  <c r="Q183" i="20" s="1"/>
  <c r="V184" i="20"/>
  <c r="V183" i="20" s="1"/>
  <c r="G188" i="20"/>
  <c r="I188" i="20"/>
  <c r="I183" i="20" s="1"/>
  <c r="K188" i="20"/>
  <c r="M188" i="20"/>
  <c r="O188" i="20"/>
  <c r="Q188" i="20"/>
  <c r="V188" i="20"/>
  <c r="G191" i="20"/>
  <c r="I191" i="20"/>
  <c r="K191" i="20"/>
  <c r="M191" i="20"/>
  <c r="O191" i="20"/>
  <c r="Q191" i="20"/>
  <c r="V191" i="20"/>
  <c r="G197" i="20"/>
  <c r="I197" i="20"/>
  <c r="K197" i="20"/>
  <c r="M197" i="20"/>
  <c r="O197" i="20"/>
  <c r="Q197" i="20"/>
  <c r="V197" i="20"/>
  <c r="G200" i="20"/>
  <c r="I200" i="20"/>
  <c r="I199" i="20" s="1"/>
  <c r="K200" i="20"/>
  <c r="K199" i="20" s="1"/>
  <c r="M200" i="20"/>
  <c r="O200" i="20"/>
  <c r="O199" i="20" s="1"/>
  <c r="Q200" i="20"/>
  <c r="Q199" i="20" s="1"/>
  <c r="V200" i="20"/>
  <c r="V199" i="20" s="1"/>
  <c r="G203" i="20"/>
  <c r="M203" i="20" s="1"/>
  <c r="I203" i="20"/>
  <c r="K203" i="20"/>
  <c r="O203" i="20"/>
  <c r="Q203" i="20"/>
  <c r="V203" i="20"/>
  <c r="G206" i="20"/>
  <c r="M206" i="20" s="1"/>
  <c r="I206" i="20"/>
  <c r="K206" i="20"/>
  <c r="O206" i="20"/>
  <c r="Q206" i="20"/>
  <c r="V206" i="20"/>
  <c r="G209" i="20"/>
  <c r="M209" i="20" s="1"/>
  <c r="I209" i="20"/>
  <c r="K209" i="20"/>
  <c r="O209" i="20"/>
  <c r="Q209" i="20"/>
  <c r="V209" i="20"/>
  <c r="G210" i="20"/>
  <c r="I210" i="20"/>
  <c r="K210" i="20"/>
  <c r="M210" i="20"/>
  <c r="O210" i="20"/>
  <c r="Q210" i="20"/>
  <c r="V210" i="20"/>
  <c r="G211" i="20"/>
  <c r="M211" i="20" s="1"/>
  <c r="I211" i="20"/>
  <c r="K211" i="20"/>
  <c r="O211" i="20"/>
  <c r="Q211" i="20"/>
  <c r="V211" i="20"/>
  <c r="G213" i="20"/>
  <c r="I213" i="20"/>
  <c r="K213" i="20"/>
  <c r="M213" i="20"/>
  <c r="O213" i="20"/>
  <c r="Q213" i="20"/>
  <c r="V213" i="20"/>
  <c r="G215" i="20"/>
  <c r="V215" i="20"/>
  <c r="G216" i="20"/>
  <c r="I216" i="20"/>
  <c r="I215" i="20" s="1"/>
  <c r="K216" i="20"/>
  <c r="K215" i="20" s="1"/>
  <c r="M216" i="20"/>
  <c r="M215" i="20" s="1"/>
  <c r="O216" i="20"/>
  <c r="O215" i="20" s="1"/>
  <c r="Q216" i="20"/>
  <c r="Q215" i="20" s="1"/>
  <c r="V216" i="20"/>
  <c r="G218" i="20"/>
  <c r="M218" i="20" s="1"/>
  <c r="I218" i="20"/>
  <c r="I217" i="20" s="1"/>
  <c r="K218" i="20"/>
  <c r="K217" i="20" s="1"/>
  <c r="O218" i="20"/>
  <c r="Q218" i="20"/>
  <c r="V218" i="20"/>
  <c r="G228" i="20"/>
  <c r="M228" i="20" s="1"/>
  <c r="I228" i="20"/>
  <c r="K228" i="20"/>
  <c r="O228" i="20"/>
  <c r="Q228" i="20"/>
  <c r="V228" i="20"/>
  <c r="G229" i="20"/>
  <c r="I229" i="20"/>
  <c r="K229" i="20"/>
  <c r="M229" i="20"/>
  <c r="O229" i="20"/>
  <c r="Q229" i="20"/>
  <c r="V229" i="20"/>
  <c r="G230" i="20"/>
  <c r="M230" i="20" s="1"/>
  <c r="I230" i="20"/>
  <c r="K230" i="20"/>
  <c r="O230" i="20"/>
  <c r="Q230" i="20"/>
  <c r="V230" i="20"/>
  <c r="G231" i="20"/>
  <c r="I231" i="20"/>
  <c r="K231" i="20"/>
  <c r="M231" i="20"/>
  <c r="O231" i="20"/>
  <c r="Q231" i="20"/>
  <c r="Q217" i="20" s="1"/>
  <c r="V231" i="20"/>
  <c r="V217" i="20" s="1"/>
  <c r="G232" i="20"/>
  <c r="M232" i="20" s="1"/>
  <c r="I232" i="20"/>
  <c r="K232" i="20"/>
  <c r="O232" i="20"/>
  <c r="Q232" i="20"/>
  <c r="V232" i="20"/>
  <c r="G233" i="20"/>
  <c r="I233" i="20"/>
  <c r="K233" i="20"/>
  <c r="M233" i="20"/>
  <c r="O233" i="20"/>
  <c r="Q233" i="20"/>
  <c r="V233" i="20"/>
  <c r="G234" i="20"/>
  <c r="I234" i="20"/>
  <c r="K234" i="20"/>
  <c r="M234" i="20"/>
  <c r="O234" i="20"/>
  <c r="Q234" i="20"/>
  <c r="V234" i="20"/>
  <c r="G235" i="20"/>
  <c r="I235" i="20"/>
  <c r="K235" i="20"/>
  <c r="M235" i="20"/>
  <c r="O235" i="20"/>
  <c r="Q235" i="20"/>
  <c r="V235" i="20"/>
  <c r="G236" i="20"/>
  <c r="I236" i="20"/>
  <c r="K236" i="20"/>
  <c r="M236" i="20"/>
  <c r="O236" i="20"/>
  <c r="Q236" i="20"/>
  <c r="V236" i="20"/>
  <c r="G237" i="20"/>
  <c r="M237" i="20" s="1"/>
  <c r="I237" i="20"/>
  <c r="K237" i="20"/>
  <c r="O237" i="20"/>
  <c r="Q237" i="20"/>
  <c r="V237" i="20"/>
  <c r="G238" i="20"/>
  <c r="I238" i="20"/>
  <c r="K238" i="20"/>
  <c r="M238" i="20"/>
  <c r="O238" i="20"/>
  <c r="Q238" i="20"/>
  <c r="V238" i="20"/>
  <c r="G239" i="20"/>
  <c r="I239" i="20"/>
  <c r="K239" i="20"/>
  <c r="M239" i="20"/>
  <c r="O239" i="20"/>
  <c r="Q239" i="20"/>
  <c r="V239" i="20"/>
  <c r="G240" i="20"/>
  <c r="I240" i="20"/>
  <c r="K240" i="20"/>
  <c r="M240" i="20"/>
  <c r="O240" i="20"/>
  <c r="Q240" i="20"/>
  <c r="V240" i="20"/>
  <c r="G241" i="20"/>
  <c r="M241" i="20" s="1"/>
  <c r="I241" i="20"/>
  <c r="K241" i="20"/>
  <c r="O241" i="20"/>
  <c r="Q241" i="20"/>
  <c r="V241" i="20"/>
  <c r="G243" i="20"/>
  <c r="M243" i="20" s="1"/>
  <c r="I243" i="20"/>
  <c r="K243" i="20"/>
  <c r="O243" i="20"/>
  <c r="Q243" i="20"/>
  <c r="V243" i="20"/>
  <c r="G244" i="20"/>
  <c r="I244" i="20"/>
  <c r="K244" i="20"/>
  <c r="M244" i="20"/>
  <c r="O244" i="20"/>
  <c r="Q244" i="20"/>
  <c r="V244" i="20"/>
  <c r="G245" i="20"/>
  <c r="M245" i="20" s="1"/>
  <c r="I245" i="20"/>
  <c r="K245" i="20"/>
  <c r="O245" i="20"/>
  <c r="Q245" i="20"/>
  <c r="V245" i="20"/>
  <c r="G246" i="20"/>
  <c r="I246" i="20"/>
  <c r="K246" i="20"/>
  <c r="M246" i="20"/>
  <c r="O246" i="20"/>
  <c r="O217" i="20" s="1"/>
  <c r="Q246" i="20"/>
  <c r="V246" i="20"/>
  <c r="G247" i="20"/>
  <c r="I247" i="20"/>
  <c r="K247" i="20"/>
  <c r="M247" i="20"/>
  <c r="O247" i="20"/>
  <c r="Q247" i="20"/>
  <c r="V247" i="20"/>
  <c r="G248" i="20"/>
  <c r="I248" i="20"/>
  <c r="K248" i="20"/>
  <c r="M248" i="20"/>
  <c r="O248" i="20"/>
  <c r="Q248" i="20"/>
  <c r="V248" i="20"/>
  <c r="G249" i="20"/>
  <c r="M249" i="20" s="1"/>
  <c r="I249" i="20"/>
  <c r="K249" i="20"/>
  <c r="O249" i="20"/>
  <c r="Q249" i="20"/>
  <c r="V249" i="20"/>
  <c r="G252" i="20"/>
  <c r="M252" i="20" s="1"/>
  <c r="I252" i="20"/>
  <c r="I251" i="20" s="1"/>
  <c r="K252" i="20"/>
  <c r="O252" i="20"/>
  <c r="Q252" i="20"/>
  <c r="V252" i="20"/>
  <c r="G253" i="20"/>
  <c r="I253" i="20"/>
  <c r="K253" i="20"/>
  <c r="M253" i="20"/>
  <c r="O253" i="20"/>
  <c r="Q253" i="20"/>
  <c r="V253" i="20"/>
  <c r="G258" i="20"/>
  <c r="M258" i="20" s="1"/>
  <c r="I258" i="20"/>
  <c r="K258" i="20"/>
  <c r="O258" i="20"/>
  <c r="Q258" i="20"/>
  <c r="V258" i="20"/>
  <c r="G259" i="20"/>
  <c r="I259" i="20"/>
  <c r="K259" i="20"/>
  <c r="M259" i="20"/>
  <c r="O259" i="20"/>
  <c r="Q259" i="20"/>
  <c r="V259" i="20"/>
  <c r="G261" i="20"/>
  <c r="M261" i="20" s="1"/>
  <c r="I261" i="20"/>
  <c r="K261" i="20"/>
  <c r="K251" i="20" s="1"/>
  <c r="O261" i="20"/>
  <c r="O251" i="20" s="1"/>
  <c r="Q261" i="20"/>
  <c r="Q251" i="20" s="1"/>
  <c r="V261" i="20"/>
  <c r="G262" i="20"/>
  <c r="I262" i="20"/>
  <c r="K262" i="20"/>
  <c r="M262" i="20"/>
  <c r="O262" i="20"/>
  <c r="Q262" i="20"/>
  <c r="V262" i="20"/>
  <c r="G263" i="20"/>
  <c r="M263" i="20" s="1"/>
  <c r="I263" i="20"/>
  <c r="K263" i="20"/>
  <c r="O263" i="20"/>
  <c r="Q263" i="20"/>
  <c r="V263" i="20"/>
  <c r="G264" i="20"/>
  <c r="I264" i="20"/>
  <c r="K264" i="20"/>
  <c r="M264" i="20"/>
  <c r="O264" i="20"/>
  <c r="Q264" i="20"/>
  <c r="V264" i="20"/>
  <c r="G265" i="20"/>
  <c r="I265" i="20"/>
  <c r="K265" i="20"/>
  <c r="M265" i="20"/>
  <c r="O265" i="20"/>
  <c r="Q265" i="20"/>
  <c r="V265" i="20"/>
  <c r="V251" i="20" s="1"/>
  <c r="G266" i="20"/>
  <c r="M266" i="20" s="1"/>
  <c r="I266" i="20"/>
  <c r="K266" i="20"/>
  <c r="O266" i="20"/>
  <c r="Q266" i="20"/>
  <c r="V266" i="20"/>
  <c r="G269" i="20"/>
  <c r="I269" i="20"/>
  <c r="I268" i="20" s="1"/>
  <c r="K269" i="20"/>
  <c r="K268" i="20" s="1"/>
  <c r="M269" i="20"/>
  <c r="O269" i="20"/>
  <c r="Q269" i="20"/>
  <c r="Q268" i="20" s="1"/>
  <c r="V269" i="20"/>
  <c r="V268" i="20" s="1"/>
  <c r="G275" i="20"/>
  <c r="G268" i="20" s="1"/>
  <c r="I275" i="20"/>
  <c r="K275" i="20"/>
  <c r="O275" i="20"/>
  <c r="O268" i="20" s="1"/>
  <c r="Q275" i="20"/>
  <c r="V275" i="20"/>
  <c r="G277" i="20"/>
  <c r="I277" i="20"/>
  <c r="K277" i="20"/>
  <c r="M277" i="20"/>
  <c r="O277" i="20"/>
  <c r="Q277" i="20"/>
  <c r="V277" i="20"/>
  <c r="G281" i="20"/>
  <c r="M281" i="20" s="1"/>
  <c r="I281" i="20"/>
  <c r="K281" i="20"/>
  <c r="O281" i="20"/>
  <c r="Q281" i="20"/>
  <c r="V281" i="20"/>
  <c r="G284" i="20"/>
  <c r="M284" i="20" s="1"/>
  <c r="I284" i="20"/>
  <c r="K284" i="20"/>
  <c r="O284" i="20"/>
  <c r="Q284" i="20"/>
  <c r="V284" i="20"/>
  <c r="G286" i="20"/>
  <c r="M286" i="20" s="1"/>
  <c r="I286" i="20"/>
  <c r="K286" i="20"/>
  <c r="O286" i="20"/>
  <c r="Q286" i="20"/>
  <c r="V286" i="20"/>
  <c r="G289" i="20"/>
  <c r="I289" i="20"/>
  <c r="K289" i="20"/>
  <c r="M289" i="20"/>
  <c r="O289" i="20"/>
  <c r="Q289" i="20"/>
  <c r="V289" i="20"/>
  <c r="G293" i="20"/>
  <c r="I293" i="20"/>
  <c r="K293" i="20"/>
  <c r="M293" i="20"/>
  <c r="O293" i="20"/>
  <c r="Q293" i="20"/>
  <c r="V293" i="20"/>
  <c r="G297" i="20"/>
  <c r="M297" i="20" s="1"/>
  <c r="I297" i="20"/>
  <c r="K297" i="20"/>
  <c r="O297" i="20"/>
  <c r="Q297" i="20"/>
  <c r="V297" i="20"/>
  <c r="G300" i="20"/>
  <c r="G299" i="20" s="1"/>
  <c r="I300" i="20"/>
  <c r="I299" i="20" s="1"/>
  <c r="K300" i="20"/>
  <c r="M300" i="20"/>
  <c r="O300" i="20"/>
  <c r="Q300" i="20"/>
  <c r="Q299" i="20" s="1"/>
  <c r="V300" i="20"/>
  <c r="V299" i="20" s="1"/>
  <c r="G306" i="20"/>
  <c r="I306" i="20"/>
  <c r="K306" i="20"/>
  <c r="K299" i="20" s="1"/>
  <c r="M306" i="20"/>
  <c r="O306" i="20"/>
  <c r="O299" i="20" s="1"/>
  <c r="Q306" i="20"/>
  <c r="V306" i="20"/>
  <c r="G310" i="20"/>
  <c r="M310" i="20" s="1"/>
  <c r="I310" i="20"/>
  <c r="K310" i="20"/>
  <c r="O310" i="20"/>
  <c r="Q310" i="20"/>
  <c r="V310" i="20"/>
  <c r="G312" i="20"/>
  <c r="M312" i="20" s="1"/>
  <c r="I312" i="20"/>
  <c r="K312" i="20"/>
  <c r="O312" i="20"/>
  <c r="Q312" i="20"/>
  <c r="V312" i="20"/>
  <c r="G315" i="20"/>
  <c r="G314" i="20" s="1"/>
  <c r="I315" i="20"/>
  <c r="K315" i="20"/>
  <c r="K314" i="20" s="1"/>
  <c r="M315" i="20"/>
  <c r="M314" i="20" s="1"/>
  <c r="O315" i="20"/>
  <c r="O314" i="20" s="1"/>
  <c r="Q315" i="20"/>
  <c r="V315" i="20"/>
  <c r="V314" i="20" s="1"/>
  <c r="G316" i="20"/>
  <c r="I316" i="20"/>
  <c r="I314" i="20" s="1"/>
  <c r="K316" i="20"/>
  <c r="M316" i="20"/>
  <c r="O316" i="20"/>
  <c r="Q316" i="20"/>
  <c r="V316" i="20"/>
  <c r="G319" i="20"/>
  <c r="I319" i="20"/>
  <c r="K319" i="20"/>
  <c r="M319" i="20"/>
  <c r="O319" i="20"/>
  <c r="Q319" i="20"/>
  <c r="V319" i="20"/>
  <c r="G320" i="20"/>
  <c r="I320" i="20"/>
  <c r="K320" i="20"/>
  <c r="M320" i="20"/>
  <c r="O320" i="20"/>
  <c r="Q320" i="20"/>
  <c r="V320" i="20"/>
  <c r="G330" i="20"/>
  <c r="M330" i="20" s="1"/>
  <c r="I330" i="20"/>
  <c r="K330" i="20"/>
  <c r="O330" i="20"/>
  <c r="Q330" i="20"/>
  <c r="V330" i="20"/>
  <c r="G340" i="20"/>
  <c r="I340" i="20"/>
  <c r="K340" i="20"/>
  <c r="M340" i="20"/>
  <c r="O340" i="20"/>
  <c r="Q340" i="20"/>
  <c r="Q314" i="20" s="1"/>
  <c r="V340" i="20"/>
  <c r="G344" i="20"/>
  <c r="M344" i="20" s="1"/>
  <c r="I344" i="20"/>
  <c r="K344" i="20"/>
  <c r="O344" i="20"/>
  <c r="Q344" i="20"/>
  <c r="V344" i="20"/>
  <c r="G345" i="20"/>
  <c r="I345" i="20"/>
  <c r="K345" i="20"/>
  <c r="M345" i="20"/>
  <c r="O345" i="20"/>
  <c r="Q345" i="20"/>
  <c r="V345" i="20"/>
  <c r="G348" i="20"/>
  <c r="I348" i="20"/>
  <c r="I347" i="20" s="1"/>
  <c r="K348" i="20"/>
  <c r="M348" i="20"/>
  <c r="O348" i="20"/>
  <c r="O347" i="20" s="1"/>
  <c r="Q348" i="20"/>
  <c r="Q347" i="20" s="1"/>
  <c r="V348" i="20"/>
  <c r="G350" i="20"/>
  <c r="G347" i="20" s="1"/>
  <c r="I350" i="20"/>
  <c r="K350" i="20"/>
  <c r="K347" i="20" s="1"/>
  <c r="O350" i="20"/>
  <c r="Q350" i="20"/>
  <c r="V350" i="20"/>
  <c r="G352" i="20"/>
  <c r="I352" i="20"/>
  <c r="K352" i="20"/>
  <c r="M352" i="20"/>
  <c r="O352" i="20"/>
  <c r="Q352" i="20"/>
  <c r="V352" i="20"/>
  <c r="G355" i="20"/>
  <c r="M355" i="20" s="1"/>
  <c r="I355" i="20"/>
  <c r="K355" i="20"/>
  <c r="O355" i="20"/>
  <c r="Q355" i="20"/>
  <c r="V355" i="20"/>
  <c r="G358" i="20"/>
  <c r="I358" i="20"/>
  <c r="K358" i="20"/>
  <c r="M358" i="20"/>
  <c r="O358" i="20"/>
  <c r="Q358" i="20"/>
  <c r="V358" i="20"/>
  <c r="G361" i="20"/>
  <c r="I361" i="20"/>
  <c r="K361" i="20"/>
  <c r="M361" i="20"/>
  <c r="O361" i="20"/>
  <c r="Q361" i="20"/>
  <c r="V361" i="20"/>
  <c r="V347" i="20" s="1"/>
  <c r="G364" i="20"/>
  <c r="M364" i="20" s="1"/>
  <c r="I364" i="20"/>
  <c r="K364" i="20"/>
  <c r="O364" i="20"/>
  <c r="Q364" i="20"/>
  <c r="V364" i="20"/>
  <c r="G368" i="20"/>
  <c r="M368" i="20" s="1"/>
  <c r="I368" i="20"/>
  <c r="K368" i="20"/>
  <c r="O368" i="20"/>
  <c r="Q368" i="20"/>
  <c r="V368" i="20"/>
  <c r="G373" i="20"/>
  <c r="I373" i="20"/>
  <c r="K373" i="20"/>
  <c r="M373" i="20"/>
  <c r="O373" i="20"/>
  <c r="Q373" i="20"/>
  <c r="V373" i="20"/>
  <c r="G376" i="20"/>
  <c r="M376" i="20" s="1"/>
  <c r="I376" i="20"/>
  <c r="K376" i="20"/>
  <c r="O376" i="20"/>
  <c r="Q376" i="20"/>
  <c r="V376" i="20"/>
  <c r="Q378" i="20"/>
  <c r="V378" i="20"/>
  <c r="G379" i="20"/>
  <c r="I379" i="20"/>
  <c r="K379" i="20"/>
  <c r="M379" i="20"/>
  <c r="O379" i="20"/>
  <c r="Q379" i="20"/>
  <c r="V379" i="20"/>
  <c r="G382" i="20"/>
  <c r="I382" i="20"/>
  <c r="K382" i="20"/>
  <c r="M382" i="20"/>
  <c r="O382" i="20"/>
  <c r="Q382" i="20"/>
  <c r="V382" i="20"/>
  <c r="G385" i="20"/>
  <c r="M385" i="20" s="1"/>
  <c r="I385" i="20"/>
  <c r="K385" i="20"/>
  <c r="K378" i="20" s="1"/>
  <c r="O385" i="20"/>
  <c r="Q385" i="20"/>
  <c r="V385" i="20"/>
  <c r="G387" i="20"/>
  <c r="I387" i="20"/>
  <c r="K387" i="20"/>
  <c r="M387" i="20"/>
  <c r="O387" i="20"/>
  <c r="O378" i="20" s="1"/>
  <c r="Q387" i="20"/>
  <c r="V387" i="20"/>
  <c r="G390" i="20"/>
  <c r="I390" i="20"/>
  <c r="K390" i="20"/>
  <c r="M390" i="20"/>
  <c r="O390" i="20"/>
  <c r="Q390" i="20"/>
  <c r="V390" i="20"/>
  <c r="G393" i="20"/>
  <c r="I393" i="20"/>
  <c r="K393" i="20"/>
  <c r="M393" i="20"/>
  <c r="O393" i="20"/>
  <c r="Q393" i="20"/>
  <c r="V393" i="20"/>
  <c r="G397" i="20"/>
  <c r="I397" i="20"/>
  <c r="K397" i="20"/>
  <c r="M397" i="20"/>
  <c r="O397" i="20"/>
  <c r="Q397" i="20"/>
  <c r="V397" i="20"/>
  <c r="G400" i="20"/>
  <c r="I400" i="20"/>
  <c r="K400" i="20"/>
  <c r="M400" i="20"/>
  <c r="O400" i="20"/>
  <c r="Q400" i="20"/>
  <c r="V400" i="20"/>
  <c r="G402" i="20"/>
  <c r="I402" i="20"/>
  <c r="I378" i="20" s="1"/>
  <c r="K402" i="20"/>
  <c r="M402" i="20"/>
  <c r="O402" i="20"/>
  <c r="Q402" i="20"/>
  <c r="V402" i="20"/>
  <c r="G403" i="20"/>
  <c r="M403" i="20" s="1"/>
  <c r="I403" i="20"/>
  <c r="K403" i="20"/>
  <c r="O403" i="20"/>
  <c r="Q403" i="20"/>
  <c r="V403" i="20"/>
  <c r="G405" i="20"/>
  <c r="M405" i="20" s="1"/>
  <c r="I405" i="20"/>
  <c r="K405" i="20"/>
  <c r="O405" i="20"/>
  <c r="Q405" i="20"/>
  <c r="V405" i="20"/>
  <c r="G408" i="20"/>
  <c r="G407" i="20" s="1"/>
  <c r="I408" i="20"/>
  <c r="K408" i="20"/>
  <c r="K407" i="20" s="1"/>
  <c r="M408" i="20"/>
  <c r="M407" i="20" s="1"/>
  <c r="O408" i="20"/>
  <c r="O407" i="20" s="1"/>
  <c r="Q408" i="20"/>
  <c r="Q407" i="20" s="1"/>
  <c r="V408" i="20"/>
  <c r="V407" i="20" s="1"/>
  <c r="G411" i="20"/>
  <c r="I411" i="20"/>
  <c r="I407" i="20" s="1"/>
  <c r="K411" i="20"/>
  <c r="M411" i="20"/>
  <c r="O411" i="20"/>
  <c r="Q411" i="20"/>
  <c r="V411" i="20"/>
  <c r="G415" i="20"/>
  <c r="I415" i="20"/>
  <c r="K415" i="20"/>
  <c r="M415" i="20"/>
  <c r="O415" i="20"/>
  <c r="Q415" i="20"/>
  <c r="V415" i="20"/>
  <c r="G418" i="20"/>
  <c r="I418" i="20"/>
  <c r="K418" i="20"/>
  <c r="M418" i="20"/>
  <c r="O418" i="20"/>
  <c r="Q418" i="20"/>
  <c r="V418" i="20"/>
  <c r="G419" i="20"/>
  <c r="G420" i="20"/>
  <c r="I420" i="20"/>
  <c r="I419" i="20" s="1"/>
  <c r="K420" i="20"/>
  <c r="K419" i="20" s="1"/>
  <c r="M420" i="20"/>
  <c r="M419" i="20" s="1"/>
  <c r="O420" i="20"/>
  <c r="O419" i="20" s="1"/>
  <c r="Q420" i="20"/>
  <c r="Q419" i="20" s="1"/>
  <c r="V420" i="20"/>
  <c r="V419" i="20" s="1"/>
  <c r="G423" i="20"/>
  <c r="I423" i="20"/>
  <c r="G424" i="20"/>
  <c r="I424" i="20"/>
  <c r="K424" i="20"/>
  <c r="K423" i="20" s="1"/>
  <c r="M424" i="20"/>
  <c r="O424" i="20"/>
  <c r="Q424" i="20"/>
  <c r="Q423" i="20" s="1"/>
  <c r="V424" i="20"/>
  <c r="G427" i="20"/>
  <c r="M427" i="20" s="1"/>
  <c r="I427" i="20"/>
  <c r="K427" i="20"/>
  <c r="O427" i="20"/>
  <c r="O423" i="20" s="1"/>
  <c r="Q427" i="20"/>
  <c r="V427" i="20"/>
  <c r="V423" i="20" s="1"/>
  <c r="G433" i="20"/>
  <c r="I433" i="20"/>
  <c r="K433" i="20"/>
  <c r="M433" i="20"/>
  <c r="O433" i="20"/>
  <c r="Q433" i="20"/>
  <c r="V433" i="20"/>
  <c r="G440" i="20"/>
  <c r="M440" i="20" s="1"/>
  <c r="I440" i="20"/>
  <c r="K440" i="20"/>
  <c r="O440" i="20"/>
  <c r="Q440" i="20"/>
  <c r="V440" i="20"/>
  <c r="G453" i="20"/>
  <c r="I453" i="20"/>
  <c r="K453" i="20"/>
  <c r="M453" i="20"/>
  <c r="O453" i="20"/>
  <c r="Q453" i="20"/>
  <c r="V453" i="20"/>
  <c r="G473" i="20"/>
  <c r="O473" i="20"/>
  <c r="V473" i="20"/>
  <c r="G474" i="20"/>
  <c r="I474" i="20"/>
  <c r="I473" i="20" s="1"/>
  <c r="K474" i="20"/>
  <c r="K473" i="20" s="1"/>
  <c r="M474" i="20"/>
  <c r="M473" i="20" s="1"/>
  <c r="O474" i="20"/>
  <c r="Q474" i="20"/>
  <c r="Q473" i="20" s="1"/>
  <c r="V474" i="20"/>
  <c r="O475" i="20"/>
  <c r="Q475" i="20"/>
  <c r="V475" i="20"/>
  <c r="G476" i="20"/>
  <c r="M476" i="20" s="1"/>
  <c r="M475" i="20" s="1"/>
  <c r="I476" i="20"/>
  <c r="I475" i="20" s="1"/>
  <c r="K476" i="20"/>
  <c r="K475" i="20" s="1"/>
  <c r="O476" i="20"/>
  <c r="Q476" i="20"/>
  <c r="V476" i="20"/>
  <c r="G478" i="20"/>
  <c r="I478" i="20"/>
  <c r="I477" i="20" s="1"/>
  <c r="K478" i="20"/>
  <c r="K477" i="20" s="1"/>
  <c r="M478" i="20"/>
  <c r="O478" i="20"/>
  <c r="Q478" i="20"/>
  <c r="Q477" i="20" s="1"/>
  <c r="V478" i="20"/>
  <c r="V477" i="20" s="1"/>
  <c r="G481" i="20"/>
  <c r="G477" i="20" s="1"/>
  <c r="I481" i="20"/>
  <c r="K481" i="20"/>
  <c r="O481" i="20"/>
  <c r="O477" i="20" s="1"/>
  <c r="Q481" i="20"/>
  <c r="V481" i="20"/>
  <c r="G483" i="20"/>
  <c r="M483" i="20" s="1"/>
  <c r="I483" i="20"/>
  <c r="K483" i="20"/>
  <c r="O483" i="20"/>
  <c r="Q483" i="20"/>
  <c r="V483" i="20"/>
  <c r="G486" i="20"/>
  <c r="M486" i="20" s="1"/>
  <c r="I486" i="20"/>
  <c r="K486" i="20"/>
  <c r="O486" i="20"/>
  <c r="Q486" i="20"/>
  <c r="V486" i="20"/>
  <c r="G488" i="20"/>
  <c r="M488" i="20" s="1"/>
  <c r="I488" i="20"/>
  <c r="K488" i="20"/>
  <c r="O488" i="20"/>
  <c r="Q488" i="20"/>
  <c r="V488" i="20"/>
  <c r="G490" i="20"/>
  <c r="M490" i="20" s="1"/>
  <c r="I490" i="20"/>
  <c r="K490" i="20"/>
  <c r="O490" i="20"/>
  <c r="Q490" i="20"/>
  <c r="V490" i="20"/>
  <c r="G492" i="20"/>
  <c r="I492" i="20"/>
  <c r="K492" i="20"/>
  <c r="M492" i="20"/>
  <c r="O492" i="20"/>
  <c r="Q492" i="20"/>
  <c r="V492" i="20"/>
  <c r="G499" i="20"/>
  <c r="I499" i="20"/>
  <c r="K499" i="20"/>
  <c r="M499" i="20"/>
  <c r="O499" i="20"/>
  <c r="Q499" i="20"/>
  <c r="V499" i="20"/>
  <c r="AF507" i="20"/>
  <c r="G438" i="19"/>
  <c r="BA358" i="19"/>
  <c r="BA334" i="19"/>
  <c r="BA153" i="19"/>
  <c r="BA53" i="19"/>
  <c r="G8" i="19"/>
  <c r="G9" i="19"/>
  <c r="I9" i="19"/>
  <c r="I8" i="19" s="1"/>
  <c r="K9" i="19"/>
  <c r="K8" i="19" s="1"/>
  <c r="M9" i="19"/>
  <c r="M8" i="19" s="1"/>
  <c r="O9" i="19"/>
  <c r="O8" i="19" s="1"/>
  <c r="Q9" i="19"/>
  <c r="Q8" i="19" s="1"/>
  <c r="V9" i="19"/>
  <c r="V8" i="19" s="1"/>
  <c r="G12" i="19"/>
  <c r="G11" i="19" s="1"/>
  <c r="I12" i="19"/>
  <c r="I11" i="19" s="1"/>
  <c r="K12" i="19"/>
  <c r="K11" i="19" s="1"/>
  <c r="O12" i="19"/>
  <c r="O11" i="19" s="1"/>
  <c r="Q12" i="19"/>
  <c r="Q11" i="19" s="1"/>
  <c r="V12" i="19"/>
  <c r="V11" i="19" s="1"/>
  <c r="G15" i="19"/>
  <c r="M15" i="19" s="1"/>
  <c r="I15" i="19"/>
  <c r="K15" i="19"/>
  <c r="O15" i="19"/>
  <c r="Q15" i="19"/>
  <c r="V15" i="19"/>
  <c r="G18" i="19"/>
  <c r="I18" i="19"/>
  <c r="K18" i="19"/>
  <c r="M18" i="19"/>
  <c r="O18" i="19"/>
  <c r="Q18" i="19"/>
  <c r="V18" i="19"/>
  <c r="G22" i="19"/>
  <c r="G21" i="19" s="1"/>
  <c r="I22" i="19"/>
  <c r="I21" i="19" s="1"/>
  <c r="K22" i="19"/>
  <c r="K21" i="19" s="1"/>
  <c r="M22" i="19"/>
  <c r="O22" i="19"/>
  <c r="O21" i="19" s="1"/>
  <c r="Q22" i="19"/>
  <c r="Q21" i="19" s="1"/>
  <c r="V22" i="19"/>
  <c r="V21" i="19" s="1"/>
  <c r="G25" i="19"/>
  <c r="I25" i="19"/>
  <c r="K25" i="19"/>
  <c r="M25" i="19"/>
  <c r="O25" i="19"/>
  <c r="Q25" i="19"/>
  <c r="V25" i="19"/>
  <c r="G36" i="19"/>
  <c r="I36" i="19"/>
  <c r="K36" i="19"/>
  <c r="M36" i="19"/>
  <c r="O36" i="19"/>
  <c r="Q36" i="19"/>
  <c r="V36" i="19"/>
  <c r="G37" i="19"/>
  <c r="I37" i="19"/>
  <c r="K37" i="19"/>
  <c r="M37" i="19"/>
  <c r="O37" i="19"/>
  <c r="Q37" i="19"/>
  <c r="V37" i="19"/>
  <c r="G39" i="19"/>
  <c r="M39" i="19" s="1"/>
  <c r="I39" i="19"/>
  <c r="K39" i="19"/>
  <c r="O39" i="19"/>
  <c r="Q39" i="19"/>
  <c r="V39" i="19"/>
  <c r="G41" i="19"/>
  <c r="I41" i="19"/>
  <c r="K41" i="19"/>
  <c r="M41" i="19"/>
  <c r="O41" i="19"/>
  <c r="Q41" i="19"/>
  <c r="V41" i="19"/>
  <c r="G45" i="19"/>
  <c r="M45" i="19" s="1"/>
  <c r="I45" i="19"/>
  <c r="K45" i="19"/>
  <c r="O45" i="19"/>
  <c r="Q45" i="19"/>
  <c r="V45" i="19"/>
  <c r="G52" i="19"/>
  <c r="I52" i="19"/>
  <c r="K52" i="19"/>
  <c r="M52" i="19"/>
  <c r="O52" i="19"/>
  <c r="Q52" i="19"/>
  <c r="V52" i="19"/>
  <c r="G60" i="19"/>
  <c r="I60" i="19"/>
  <c r="K60" i="19"/>
  <c r="M60" i="19"/>
  <c r="O60" i="19"/>
  <c r="Q60" i="19"/>
  <c r="V60" i="19"/>
  <c r="G63" i="19"/>
  <c r="I63" i="19"/>
  <c r="K63" i="19"/>
  <c r="M63" i="19"/>
  <c r="O63" i="19"/>
  <c r="Q63" i="19"/>
  <c r="V63" i="19"/>
  <c r="G66" i="19"/>
  <c r="I66" i="19"/>
  <c r="K66" i="19"/>
  <c r="M66" i="19"/>
  <c r="O66" i="19"/>
  <c r="G67" i="19"/>
  <c r="I67" i="19"/>
  <c r="K67" i="19"/>
  <c r="M67" i="19"/>
  <c r="O67" i="19"/>
  <c r="Q67" i="19"/>
  <c r="Q66" i="19" s="1"/>
  <c r="V67" i="19"/>
  <c r="V66" i="19" s="1"/>
  <c r="G71" i="19"/>
  <c r="I71" i="19"/>
  <c r="K71" i="19"/>
  <c r="M71" i="19"/>
  <c r="O71" i="19"/>
  <c r="Q71" i="19"/>
  <c r="V71" i="19"/>
  <c r="G72" i="19"/>
  <c r="I72" i="19"/>
  <c r="K72" i="19"/>
  <c r="M72" i="19"/>
  <c r="O72" i="19"/>
  <c r="Q72" i="19"/>
  <c r="V72" i="19"/>
  <c r="K73" i="19"/>
  <c r="O73" i="19"/>
  <c r="Q73" i="19"/>
  <c r="V73" i="19"/>
  <c r="G74" i="19"/>
  <c r="M74" i="19" s="1"/>
  <c r="M73" i="19" s="1"/>
  <c r="I74" i="19"/>
  <c r="I73" i="19" s="1"/>
  <c r="K74" i="19"/>
  <c r="O74" i="19"/>
  <c r="Q74" i="19"/>
  <c r="V74" i="19"/>
  <c r="G78" i="19"/>
  <c r="G79" i="19"/>
  <c r="I79" i="19"/>
  <c r="I78" i="19" s="1"/>
  <c r="K79" i="19"/>
  <c r="K78" i="19" s="1"/>
  <c r="M79" i="19"/>
  <c r="M78" i="19" s="1"/>
  <c r="O79" i="19"/>
  <c r="O78" i="19" s="1"/>
  <c r="Q79" i="19"/>
  <c r="Q78" i="19" s="1"/>
  <c r="V79" i="19"/>
  <c r="V78" i="19" s="1"/>
  <c r="V84" i="19"/>
  <c r="G85" i="19"/>
  <c r="G84" i="19" s="1"/>
  <c r="I85" i="19"/>
  <c r="I84" i="19" s="1"/>
  <c r="K85" i="19"/>
  <c r="K84" i="19" s="1"/>
  <c r="M85" i="19"/>
  <c r="M84" i="19" s="1"/>
  <c r="O85" i="19"/>
  <c r="O84" i="19" s="1"/>
  <c r="Q85" i="19"/>
  <c r="Q84" i="19" s="1"/>
  <c r="V85" i="19"/>
  <c r="G91" i="19"/>
  <c r="I91" i="19"/>
  <c r="K91" i="19"/>
  <c r="M91" i="19"/>
  <c r="O91" i="19"/>
  <c r="Q91" i="19"/>
  <c r="V91" i="19"/>
  <c r="G93" i="19"/>
  <c r="I93" i="19"/>
  <c r="K93" i="19"/>
  <c r="M93" i="19"/>
  <c r="O93" i="19"/>
  <c r="Q93" i="19"/>
  <c r="V93" i="19"/>
  <c r="G101" i="19"/>
  <c r="G100" i="19" s="1"/>
  <c r="I101" i="19"/>
  <c r="I100" i="19" s="1"/>
  <c r="K101" i="19"/>
  <c r="K100" i="19" s="1"/>
  <c r="M101" i="19"/>
  <c r="O101" i="19"/>
  <c r="O100" i="19" s="1"/>
  <c r="Q101" i="19"/>
  <c r="Q100" i="19" s="1"/>
  <c r="V101" i="19"/>
  <c r="V100" i="19" s="1"/>
  <c r="G104" i="19"/>
  <c r="M104" i="19" s="1"/>
  <c r="I104" i="19"/>
  <c r="K104" i="19"/>
  <c r="O104" i="19"/>
  <c r="Q104" i="19"/>
  <c r="V104" i="19"/>
  <c r="G109" i="19"/>
  <c r="M109" i="19" s="1"/>
  <c r="I109" i="19"/>
  <c r="K109" i="19"/>
  <c r="O109" i="19"/>
  <c r="Q109" i="19"/>
  <c r="V109" i="19"/>
  <c r="G113" i="19"/>
  <c r="I113" i="19"/>
  <c r="K113" i="19"/>
  <c r="M113" i="19"/>
  <c r="O113" i="19"/>
  <c r="Q113" i="19"/>
  <c r="V113" i="19"/>
  <c r="G116" i="19"/>
  <c r="M116" i="19" s="1"/>
  <c r="I116" i="19"/>
  <c r="K116" i="19"/>
  <c r="O116" i="19"/>
  <c r="Q116" i="19"/>
  <c r="V116" i="19"/>
  <c r="G119" i="19"/>
  <c r="M119" i="19" s="1"/>
  <c r="I119" i="19"/>
  <c r="K119" i="19"/>
  <c r="O119" i="19"/>
  <c r="Q119" i="19"/>
  <c r="V119" i="19"/>
  <c r="G128" i="19"/>
  <c r="I128" i="19"/>
  <c r="K128" i="19"/>
  <c r="M128" i="19"/>
  <c r="O128" i="19"/>
  <c r="Q128" i="19"/>
  <c r="V128" i="19"/>
  <c r="G131" i="19"/>
  <c r="I131" i="19"/>
  <c r="K131" i="19"/>
  <c r="M131" i="19"/>
  <c r="O131" i="19"/>
  <c r="Q131" i="19"/>
  <c r="V131" i="19"/>
  <c r="G134" i="19"/>
  <c r="I134" i="19"/>
  <c r="K134" i="19"/>
  <c r="M134" i="19"/>
  <c r="O134" i="19"/>
  <c r="Q134" i="19"/>
  <c r="V134" i="19"/>
  <c r="G141" i="19"/>
  <c r="I141" i="19"/>
  <c r="K141" i="19"/>
  <c r="M141" i="19"/>
  <c r="O141" i="19"/>
  <c r="Q141" i="19"/>
  <c r="V141" i="19"/>
  <c r="G144" i="19"/>
  <c r="I144" i="19"/>
  <c r="K144" i="19"/>
  <c r="M144" i="19"/>
  <c r="O144" i="19"/>
  <c r="Q144" i="19"/>
  <c r="V144" i="19"/>
  <c r="G146" i="19"/>
  <c r="M146" i="19" s="1"/>
  <c r="I146" i="19"/>
  <c r="K146" i="19"/>
  <c r="O146" i="19"/>
  <c r="Q146" i="19"/>
  <c r="V146" i="19"/>
  <c r="G149" i="19"/>
  <c r="G148" i="19" s="1"/>
  <c r="I149" i="19"/>
  <c r="I148" i="19" s="1"/>
  <c r="K149" i="19"/>
  <c r="K148" i="19" s="1"/>
  <c r="O149" i="19"/>
  <c r="O148" i="19" s="1"/>
  <c r="Q149" i="19"/>
  <c r="Q148" i="19" s="1"/>
  <c r="V149" i="19"/>
  <c r="V148" i="19" s="1"/>
  <c r="I151" i="19"/>
  <c r="K151" i="19"/>
  <c r="O151" i="19"/>
  <c r="Q151" i="19"/>
  <c r="V151" i="19"/>
  <c r="G152" i="19"/>
  <c r="M152" i="19" s="1"/>
  <c r="M151" i="19" s="1"/>
  <c r="I152" i="19"/>
  <c r="K152" i="19"/>
  <c r="O152" i="19"/>
  <c r="Q152" i="19"/>
  <c r="V152" i="19"/>
  <c r="G161" i="19"/>
  <c r="G160" i="19" s="1"/>
  <c r="I161" i="19"/>
  <c r="I160" i="19" s="1"/>
  <c r="K161" i="19"/>
  <c r="K160" i="19" s="1"/>
  <c r="M161" i="19"/>
  <c r="M160" i="19" s="1"/>
  <c r="O161" i="19"/>
  <c r="O160" i="19" s="1"/>
  <c r="Q161" i="19"/>
  <c r="Q160" i="19" s="1"/>
  <c r="V161" i="19"/>
  <c r="V160" i="19" s="1"/>
  <c r="G165" i="19"/>
  <c r="I165" i="19"/>
  <c r="K165" i="19"/>
  <c r="M165" i="19"/>
  <c r="O165" i="19"/>
  <c r="Q165" i="19"/>
  <c r="V165" i="19"/>
  <c r="G168" i="19"/>
  <c r="I168" i="19"/>
  <c r="K168" i="19"/>
  <c r="M168" i="19"/>
  <c r="O168" i="19"/>
  <c r="Q168" i="19"/>
  <c r="V168" i="19"/>
  <c r="G174" i="19"/>
  <c r="I174" i="19"/>
  <c r="K174" i="19"/>
  <c r="M174" i="19"/>
  <c r="O174" i="19"/>
  <c r="Q174" i="19"/>
  <c r="V174" i="19"/>
  <c r="G177" i="19"/>
  <c r="G176" i="19" s="1"/>
  <c r="I177" i="19"/>
  <c r="I176" i="19" s="1"/>
  <c r="K177" i="19"/>
  <c r="K176" i="19" s="1"/>
  <c r="M177" i="19"/>
  <c r="O177" i="19"/>
  <c r="O176" i="19" s="1"/>
  <c r="Q177" i="19"/>
  <c r="Q176" i="19" s="1"/>
  <c r="V177" i="19"/>
  <c r="V176" i="19" s="1"/>
  <c r="G180" i="19"/>
  <c r="M180" i="19" s="1"/>
  <c r="I180" i="19"/>
  <c r="K180" i="19"/>
  <c r="O180" i="19"/>
  <c r="Q180" i="19"/>
  <c r="V180" i="19"/>
  <c r="G183" i="19"/>
  <c r="M183" i="19" s="1"/>
  <c r="I183" i="19"/>
  <c r="K183" i="19"/>
  <c r="O183" i="19"/>
  <c r="Q183" i="19"/>
  <c r="V183" i="19"/>
  <c r="G185" i="19"/>
  <c r="M185" i="19" s="1"/>
  <c r="I185" i="19"/>
  <c r="K185" i="19"/>
  <c r="O185" i="19"/>
  <c r="Q185" i="19"/>
  <c r="V185" i="19"/>
  <c r="G187" i="19"/>
  <c r="I187" i="19"/>
  <c r="K187" i="19"/>
  <c r="M187" i="19"/>
  <c r="O187" i="19"/>
  <c r="Q187" i="19"/>
  <c r="V187" i="19"/>
  <c r="G188" i="19"/>
  <c r="M188" i="19" s="1"/>
  <c r="I188" i="19"/>
  <c r="K188" i="19"/>
  <c r="O188" i="19"/>
  <c r="Q188" i="19"/>
  <c r="V188" i="19"/>
  <c r="G189" i="19"/>
  <c r="I189" i="19"/>
  <c r="K189" i="19"/>
  <c r="M189" i="19"/>
  <c r="O189" i="19"/>
  <c r="Q189" i="19"/>
  <c r="G190" i="19"/>
  <c r="I190" i="19"/>
  <c r="K190" i="19"/>
  <c r="M190" i="19"/>
  <c r="O190" i="19"/>
  <c r="Q190" i="19"/>
  <c r="V190" i="19"/>
  <c r="V189" i="19" s="1"/>
  <c r="G192" i="19"/>
  <c r="G191" i="19" s="1"/>
  <c r="I192" i="19"/>
  <c r="I191" i="19" s="1"/>
  <c r="K192" i="19"/>
  <c r="K191" i="19" s="1"/>
  <c r="M192" i="19"/>
  <c r="M191" i="19" s="1"/>
  <c r="O192" i="19"/>
  <c r="O191" i="19" s="1"/>
  <c r="Q192" i="19"/>
  <c r="Q191" i="19" s="1"/>
  <c r="V192" i="19"/>
  <c r="V191" i="19" s="1"/>
  <c r="G194" i="19"/>
  <c r="I194" i="19"/>
  <c r="K194" i="19"/>
  <c r="M194" i="19"/>
  <c r="O194" i="19"/>
  <c r="Q194" i="19"/>
  <c r="V194" i="19"/>
  <c r="K196" i="19"/>
  <c r="G197" i="19"/>
  <c r="M197" i="19" s="1"/>
  <c r="I197" i="19"/>
  <c r="K197" i="19"/>
  <c r="O197" i="19"/>
  <c r="O196" i="19" s="1"/>
  <c r="Q197" i="19"/>
  <c r="Q196" i="19" s="1"/>
  <c r="V197" i="19"/>
  <c r="V196" i="19" s="1"/>
  <c r="G198" i="19"/>
  <c r="I198" i="19"/>
  <c r="K198" i="19"/>
  <c r="M198" i="19"/>
  <c r="O198" i="19"/>
  <c r="Q198" i="19"/>
  <c r="V198" i="19"/>
  <c r="G200" i="19"/>
  <c r="M200" i="19" s="1"/>
  <c r="I200" i="19"/>
  <c r="K200" i="19"/>
  <c r="O200" i="19"/>
  <c r="Q200" i="19"/>
  <c r="V200" i="19"/>
  <c r="G202" i="19"/>
  <c r="M202" i="19" s="1"/>
  <c r="I202" i="19"/>
  <c r="K202" i="19"/>
  <c r="O202" i="19"/>
  <c r="Q202" i="19"/>
  <c r="V202" i="19"/>
  <c r="G203" i="19"/>
  <c r="I203" i="19"/>
  <c r="K203" i="19"/>
  <c r="M203" i="19"/>
  <c r="O203" i="19"/>
  <c r="Q203" i="19"/>
  <c r="V203" i="19"/>
  <c r="G204" i="19"/>
  <c r="I204" i="19"/>
  <c r="K204" i="19"/>
  <c r="M204" i="19"/>
  <c r="O204" i="19"/>
  <c r="Q204" i="19"/>
  <c r="V204" i="19"/>
  <c r="G205" i="19"/>
  <c r="I205" i="19"/>
  <c r="K205" i="19"/>
  <c r="M205" i="19"/>
  <c r="O205" i="19"/>
  <c r="Q205" i="19"/>
  <c r="V205" i="19"/>
  <c r="G206" i="19"/>
  <c r="I206" i="19"/>
  <c r="K206" i="19"/>
  <c r="M206" i="19"/>
  <c r="O206" i="19"/>
  <c r="Q206" i="19"/>
  <c r="V206" i="19"/>
  <c r="G207" i="19"/>
  <c r="I207" i="19"/>
  <c r="K207" i="19"/>
  <c r="M207" i="19"/>
  <c r="O207" i="19"/>
  <c r="Q207" i="19"/>
  <c r="V207" i="19"/>
  <c r="G208" i="19"/>
  <c r="I208" i="19"/>
  <c r="K208" i="19"/>
  <c r="M208" i="19"/>
  <c r="O208" i="19"/>
  <c r="Q208" i="19"/>
  <c r="V208" i="19"/>
  <c r="G209" i="19"/>
  <c r="I209" i="19"/>
  <c r="K209" i="19"/>
  <c r="M209" i="19"/>
  <c r="O209" i="19"/>
  <c r="Q209" i="19"/>
  <c r="V209" i="19"/>
  <c r="G210" i="19"/>
  <c r="M210" i="19" s="1"/>
  <c r="I210" i="19"/>
  <c r="K210" i="19"/>
  <c r="O210" i="19"/>
  <c r="Q210" i="19"/>
  <c r="V210" i="19"/>
  <c r="G211" i="19"/>
  <c r="I211" i="19"/>
  <c r="K211" i="19"/>
  <c r="M211" i="19"/>
  <c r="O211" i="19"/>
  <c r="Q211" i="19"/>
  <c r="V211" i="19"/>
  <c r="G212" i="19"/>
  <c r="M212" i="19" s="1"/>
  <c r="I212" i="19"/>
  <c r="K212" i="19"/>
  <c r="O212" i="19"/>
  <c r="Q212" i="19"/>
  <c r="V212" i="19"/>
  <c r="G213" i="19"/>
  <c r="I213" i="19"/>
  <c r="K213" i="19"/>
  <c r="M213" i="19"/>
  <c r="O213" i="19"/>
  <c r="Q213" i="19"/>
  <c r="V213" i="19"/>
  <c r="G214" i="19"/>
  <c r="I214" i="19"/>
  <c r="K214" i="19"/>
  <c r="M214" i="19"/>
  <c r="O214" i="19"/>
  <c r="Q214" i="19"/>
  <c r="V214" i="19"/>
  <c r="G216" i="19"/>
  <c r="I216" i="19"/>
  <c r="K216" i="19"/>
  <c r="M216" i="19"/>
  <c r="O216" i="19"/>
  <c r="Q216" i="19"/>
  <c r="V216" i="19"/>
  <c r="G217" i="19"/>
  <c r="I217" i="19"/>
  <c r="K217" i="19"/>
  <c r="M217" i="19"/>
  <c r="O217" i="19"/>
  <c r="Q217" i="19"/>
  <c r="V217" i="19"/>
  <c r="G218" i="19"/>
  <c r="I218" i="19"/>
  <c r="K218" i="19"/>
  <c r="M218" i="19"/>
  <c r="O218" i="19"/>
  <c r="Q218" i="19"/>
  <c r="V218" i="19"/>
  <c r="G219" i="19"/>
  <c r="M219" i="19" s="1"/>
  <c r="I219" i="19"/>
  <c r="K219" i="19"/>
  <c r="O219" i="19"/>
  <c r="Q219" i="19"/>
  <c r="V219" i="19"/>
  <c r="G220" i="19"/>
  <c r="I220" i="19"/>
  <c r="K220" i="19"/>
  <c r="M220" i="19"/>
  <c r="O220" i="19"/>
  <c r="Q220" i="19"/>
  <c r="V220" i="19"/>
  <c r="G221" i="19"/>
  <c r="I221" i="19"/>
  <c r="K221" i="19"/>
  <c r="M221" i="19"/>
  <c r="O221" i="19"/>
  <c r="Q221" i="19"/>
  <c r="V221" i="19"/>
  <c r="G222" i="19"/>
  <c r="M222" i="19" s="1"/>
  <c r="I222" i="19"/>
  <c r="I196" i="19" s="1"/>
  <c r="K222" i="19"/>
  <c r="O222" i="19"/>
  <c r="Q222" i="19"/>
  <c r="V222" i="19"/>
  <c r="G225" i="19"/>
  <c r="I225" i="19"/>
  <c r="I224" i="19" s="1"/>
  <c r="K225" i="19"/>
  <c r="K224" i="19" s="1"/>
  <c r="M225" i="19"/>
  <c r="O225" i="19"/>
  <c r="O224" i="19" s="1"/>
  <c r="Q225" i="19"/>
  <c r="Q224" i="19" s="1"/>
  <c r="V225" i="19"/>
  <c r="V224" i="19" s="1"/>
  <c r="G227" i="19"/>
  <c r="G224" i="19" s="1"/>
  <c r="I227" i="19"/>
  <c r="K227" i="19"/>
  <c r="O227" i="19"/>
  <c r="Q227" i="19"/>
  <c r="V227" i="19"/>
  <c r="G228" i="19"/>
  <c r="I228" i="19"/>
  <c r="K228" i="19"/>
  <c r="M228" i="19"/>
  <c r="O228" i="19"/>
  <c r="Q228" i="19"/>
  <c r="V228" i="19"/>
  <c r="G231" i="19"/>
  <c r="G230" i="19" s="1"/>
  <c r="I231" i="19"/>
  <c r="I230" i="19" s="1"/>
  <c r="K231" i="19"/>
  <c r="K230" i="19" s="1"/>
  <c r="O231" i="19"/>
  <c r="Q231" i="19"/>
  <c r="Q230" i="19" s="1"/>
  <c r="V231" i="19"/>
  <c r="V230" i="19" s="1"/>
  <c r="G234" i="19"/>
  <c r="I234" i="19"/>
  <c r="K234" i="19"/>
  <c r="M234" i="19"/>
  <c r="O234" i="19"/>
  <c r="O230" i="19" s="1"/>
  <c r="Q234" i="19"/>
  <c r="V234" i="19"/>
  <c r="G236" i="19"/>
  <c r="I236" i="19"/>
  <c r="K236" i="19"/>
  <c r="M236" i="19"/>
  <c r="O236" i="19"/>
  <c r="Q236" i="19"/>
  <c r="V236" i="19"/>
  <c r="G240" i="19"/>
  <c r="M240" i="19" s="1"/>
  <c r="I240" i="19"/>
  <c r="K240" i="19"/>
  <c r="O240" i="19"/>
  <c r="Q240" i="19"/>
  <c r="V240" i="19"/>
  <c r="G243" i="19"/>
  <c r="M243" i="19" s="1"/>
  <c r="I243" i="19"/>
  <c r="K243" i="19"/>
  <c r="O243" i="19"/>
  <c r="Q243" i="19"/>
  <c r="V243" i="19"/>
  <c r="G245" i="19"/>
  <c r="I245" i="19"/>
  <c r="K245" i="19"/>
  <c r="M245" i="19"/>
  <c r="O245" i="19"/>
  <c r="Q245" i="19"/>
  <c r="V245" i="19"/>
  <c r="G248" i="19"/>
  <c r="M248" i="19" s="1"/>
  <c r="I248" i="19"/>
  <c r="K248" i="19"/>
  <c r="O248" i="19"/>
  <c r="Q248" i="19"/>
  <c r="V248" i="19"/>
  <c r="G251" i="19"/>
  <c r="M251" i="19" s="1"/>
  <c r="I251" i="19"/>
  <c r="K251" i="19"/>
  <c r="O251" i="19"/>
  <c r="Q251" i="19"/>
  <c r="V251" i="19"/>
  <c r="G254" i="19"/>
  <c r="M254" i="19" s="1"/>
  <c r="I254" i="19"/>
  <c r="K254" i="19"/>
  <c r="O254" i="19"/>
  <c r="Q254" i="19"/>
  <c r="V254" i="19"/>
  <c r="G257" i="19"/>
  <c r="G256" i="19" s="1"/>
  <c r="I257" i="19"/>
  <c r="I256" i="19" s="1"/>
  <c r="K257" i="19"/>
  <c r="K256" i="19" s="1"/>
  <c r="M257" i="19"/>
  <c r="M256" i="19" s="1"/>
  <c r="O257" i="19"/>
  <c r="O256" i="19" s="1"/>
  <c r="Q257" i="19"/>
  <c r="Q256" i="19" s="1"/>
  <c r="V257" i="19"/>
  <c r="V256" i="19" s="1"/>
  <c r="G261" i="19"/>
  <c r="I261" i="19"/>
  <c r="K261" i="19"/>
  <c r="M261" i="19"/>
  <c r="O261" i="19"/>
  <c r="Q261" i="19"/>
  <c r="V261" i="19"/>
  <c r="G265" i="19"/>
  <c r="I265" i="19"/>
  <c r="K265" i="19"/>
  <c r="M265" i="19"/>
  <c r="O265" i="19"/>
  <c r="Q265" i="19"/>
  <c r="V265" i="19"/>
  <c r="G267" i="19"/>
  <c r="I267" i="19"/>
  <c r="K267" i="19"/>
  <c r="M267" i="19"/>
  <c r="O267" i="19"/>
  <c r="Q267" i="19"/>
  <c r="V267" i="19"/>
  <c r="G270" i="19"/>
  <c r="G269" i="19" s="1"/>
  <c r="I270" i="19"/>
  <c r="I269" i="19" s="1"/>
  <c r="K270" i="19"/>
  <c r="K269" i="19" s="1"/>
  <c r="O270" i="19"/>
  <c r="O269" i="19" s="1"/>
  <c r="Q270" i="19"/>
  <c r="Q269" i="19" s="1"/>
  <c r="V270" i="19"/>
  <c r="V269" i="19" s="1"/>
  <c r="G271" i="19"/>
  <c r="I271" i="19"/>
  <c r="K271" i="19"/>
  <c r="M271" i="19"/>
  <c r="O271" i="19"/>
  <c r="Q271" i="19"/>
  <c r="V271" i="19"/>
  <c r="G274" i="19"/>
  <c r="M274" i="19" s="1"/>
  <c r="I274" i="19"/>
  <c r="K274" i="19"/>
  <c r="O274" i="19"/>
  <c r="Q274" i="19"/>
  <c r="V274" i="19"/>
  <c r="G277" i="19"/>
  <c r="I277" i="19"/>
  <c r="K277" i="19"/>
  <c r="M277" i="19"/>
  <c r="O277" i="19"/>
  <c r="Q277" i="19"/>
  <c r="V277" i="19"/>
  <c r="G288" i="19"/>
  <c r="I288" i="19"/>
  <c r="K288" i="19"/>
  <c r="M288" i="19"/>
  <c r="O288" i="19"/>
  <c r="Q288" i="19"/>
  <c r="V288" i="19"/>
  <c r="G298" i="19"/>
  <c r="I298" i="19"/>
  <c r="K298" i="19"/>
  <c r="M298" i="19"/>
  <c r="O298" i="19"/>
  <c r="Q298" i="19"/>
  <c r="V298" i="19"/>
  <c r="G307" i="19"/>
  <c r="I307" i="19"/>
  <c r="K307" i="19"/>
  <c r="M307" i="19"/>
  <c r="O307" i="19"/>
  <c r="G308" i="19"/>
  <c r="I308" i="19"/>
  <c r="K308" i="19"/>
  <c r="M308" i="19"/>
  <c r="O308" i="19"/>
  <c r="Q308" i="19"/>
  <c r="Q307" i="19" s="1"/>
  <c r="V308" i="19"/>
  <c r="V307" i="19" s="1"/>
  <c r="G310" i="19"/>
  <c r="I310" i="19"/>
  <c r="K310" i="19"/>
  <c r="M310" i="19"/>
  <c r="O310" i="19"/>
  <c r="Q310" i="19"/>
  <c r="V310" i="19"/>
  <c r="G313" i="19"/>
  <c r="G312" i="19" s="1"/>
  <c r="I313" i="19"/>
  <c r="I312" i="19" s="1"/>
  <c r="K313" i="19"/>
  <c r="K312" i="19" s="1"/>
  <c r="M313" i="19"/>
  <c r="O313" i="19"/>
  <c r="O312" i="19" s="1"/>
  <c r="Q313" i="19"/>
  <c r="Q312" i="19" s="1"/>
  <c r="V313" i="19"/>
  <c r="V312" i="19" s="1"/>
  <c r="G316" i="19"/>
  <c r="M316" i="19" s="1"/>
  <c r="I316" i="19"/>
  <c r="K316" i="19"/>
  <c r="O316" i="19"/>
  <c r="Q316" i="19"/>
  <c r="V316" i="19"/>
  <c r="G317" i="19"/>
  <c r="M317" i="19" s="1"/>
  <c r="I317" i="19"/>
  <c r="K317" i="19"/>
  <c r="O317" i="19"/>
  <c r="Q317" i="19"/>
  <c r="V317" i="19"/>
  <c r="G320" i="19"/>
  <c r="G319" i="19" s="1"/>
  <c r="I320" i="19"/>
  <c r="I319" i="19" s="1"/>
  <c r="K320" i="19"/>
  <c r="K319" i="19" s="1"/>
  <c r="O320" i="19"/>
  <c r="O319" i="19" s="1"/>
  <c r="Q320" i="19"/>
  <c r="Q319" i="19" s="1"/>
  <c r="V320" i="19"/>
  <c r="V319" i="19" s="1"/>
  <c r="G323" i="19"/>
  <c r="I323" i="19"/>
  <c r="K323" i="19"/>
  <c r="M323" i="19"/>
  <c r="O323" i="19"/>
  <c r="Q323" i="19"/>
  <c r="V323" i="19"/>
  <c r="G326" i="19"/>
  <c r="M326" i="19" s="1"/>
  <c r="I326" i="19"/>
  <c r="K326" i="19"/>
  <c r="O326" i="19"/>
  <c r="Q326" i="19"/>
  <c r="V326" i="19"/>
  <c r="G331" i="19"/>
  <c r="M331" i="19" s="1"/>
  <c r="I331" i="19"/>
  <c r="K331" i="19"/>
  <c r="O331" i="19"/>
  <c r="Q331" i="19"/>
  <c r="V331" i="19"/>
  <c r="G333" i="19"/>
  <c r="I333" i="19"/>
  <c r="K333" i="19"/>
  <c r="M333" i="19"/>
  <c r="O333" i="19"/>
  <c r="Q333" i="19"/>
  <c r="V333" i="19"/>
  <c r="G338" i="19"/>
  <c r="I338" i="19"/>
  <c r="K338" i="19"/>
  <c r="M338" i="19"/>
  <c r="O338" i="19"/>
  <c r="Q338" i="19"/>
  <c r="V338" i="19"/>
  <c r="G341" i="19"/>
  <c r="M341" i="19" s="1"/>
  <c r="I341" i="19"/>
  <c r="K341" i="19"/>
  <c r="O341" i="19"/>
  <c r="Q341" i="19"/>
  <c r="V341" i="19"/>
  <c r="G344" i="19"/>
  <c r="I344" i="19"/>
  <c r="K344" i="19"/>
  <c r="K343" i="19" s="1"/>
  <c r="M344" i="19"/>
  <c r="O344" i="19"/>
  <c r="O343" i="19" s="1"/>
  <c r="Q344" i="19"/>
  <c r="Q343" i="19" s="1"/>
  <c r="V344" i="19"/>
  <c r="V343" i="19" s="1"/>
  <c r="G347" i="19"/>
  <c r="G343" i="19" s="1"/>
  <c r="I347" i="19"/>
  <c r="I343" i="19" s="1"/>
  <c r="K347" i="19"/>
  <c r="O347" i="19"/>
  <c r="Q347" i="19"/>
  <c r="V347" i="19"/>
  <c r="G352" i="19"/>
  <c r="M352" i="19" s="1"/>
  <c r="I352" i="19"/>
  <c r="K352" i="19"/>
  <c r="O352" i="19"/>
  <c r="Q352" i="19"/>
  <c r="V352" i="19"/>
  <c r="G355" i="19"/>
  <c r="I355" i="19"/>
  <c r="K355" i="19"/>
  <c r="M355" i="19"/>
  <c r="O355" i="19"/>
  <c r="Q355" i="19"/>
  <c r="V355" i="19"/>
  <c r="G357" i="19"/>
  <c r="G356" i="19" s="1"/>
  <c r="I357" i="19"/>
  <c r="I356" i="19" s="1"/>
  <c r="K357" i="19"/>
  <c r="K356" i="19" s="1"/>
  <c r="M357" i="19"/>
  <c r="M356" i="19" s="1"/>
  <c r="O357" i="19"/>
  <c r="O356" i="19" s="1"/>
  <c r="Q357" i="19"/>
  <c r="Q356" i="19" s="1"/>
  <c r="V357" i="19"/>
  <c r="V356" i="19" s="1"/>
  <c r="G360" i="19"/>
  <c r="I360" i="19"/>
  <c r="K360" i="19"/>
  <c r="M360" i="19"/>
  <c r="O360" i="19"/>
  <c r="Q360" i="19"/>
  <c r="V360" i="19"/>
  <c r="G366" i="19"/>
  <c r="I366" i="19"/>
  <c r="K366" i="19"/>
  <c r="M366" i="19"/>
  <c r="O366" i="19"/>
  <c r="Q366" i="19"/>
  <c r="V366" i="19"/>
  <c r="G371" i="19"/>
  <c r="I371" i="19"/>
  <c r="K371" i="19"/>
  <c r="M371" i="19"/>
  <c r="O371" i="19"/>
  <c r="Q371" i="19"/>
  <c r="V371" i="19"/>
  <c r="G384" i="19"/>
  <c r="M384" i="19" s="1"/>
  <c r="I384" i="19"/>
  <c r="K384" i="19"/>
  <c r="O384" i="19"/>
  <c r="Q384" i="19"/>
  <c r="V384" i="19"/>
  <c r="G398" i="19"/>
  <c r="G399" i="19"/>
  <c r="I399" i="19"/>
  <c r="I398" i="19" s="1"/>
  <c r="K399" i="19"/>
  <c r="K398" i="19" s="1"/>
  <c r="M399" i="19"/>
  <c r="M398" i="19" s="1"/>
  <c r="O399" i="19"/>
  <c r="O398" i="19" s="1"/>
  <c r="Q399" i="19"/>
  <c r="Q398" i="19" s="1"/>
  <c r="V399" i="19"/>
  <c r="V398" i="19" s="1"/>
  <c r="G400" i="19"/>
  <c r="Q400" i="19"/>
  <c r="V400" i="19"/>
  <c r="G401" i="19"/>
  <c r="M401" i="19" s="1"/>
  <c r="M400" i="19" s="1"/>
  <c r="I401" i="19"/>
  <c r="I400" i="19" s="1"/>
  <c r="K401" i="19"/>
  <c r="K400" i="19" s="1"/>
  <c r="O401" i="19"/>
  <c r="O400" i="19" s="1"/>
  <c r="Q401" i="19"/>
  <c r="V401" i="19"/>
  <c r="G403" i="19"/>
  <c r="G402" i="19" s="1"/>
  <c r="I403" i="19"/>
  <c r="I402" i="19" s="1"/>
  <c r="K403" i="19"/>
  <c r="K402" i="19" s="1"/>
  <c r="M403" i="19"/>
  <c r="M402" i="19" s="1"/>
  <c r="O403" i="19"/>
  <c r="Q403" i="19"/>
  <c r="Q402" i="19" s="1"/>
  <c r="V403" i="19"/>
  <c r="V402" i="19" s="1"/>
  <c r="G406" i="19"/>
  <c r="I406" i="19"/>
  <c r="K406" i="19"/>
  <c r="M406" i="19"/>
  <c r="O406" i="19"/>
  <c r="O402" i="19" s="1"/>
  <c r="Q406" i="19"/>
  <c r="V406" i="19"/>
  <c r="G408" i="19"/>
  <c r="I408" i="19"/>
  <c r="K408" i="19"/>
  <c r="M408" i="19"/>
  <c r="O408" i="19"/>
  <c r="Q408" i="19"/>
  <c r="V408" i="19"/>
  <c r="G411" i="19"/>
  <c r="I411" i="19"/>
  <c r="K411" i="19"/>
  <c r="M411" i="19"/>
  <c r="O411" i="19"/>
  <c r="Q411" i="19"/>
  <c r="V411" i="19"/>
  <c r="G413" i="19"/>
  <c r="I413" i="19"/>
  <c r="K413" i="19"/>
  <c r="M413" i="19"/>
  <c r="O413" i="19"/>
  <c r="Q413" i="19"/>
  <c r="V413" i="19"/>
  <c r="G415" i="19"/>
  <c r="I415" i="19"/>
  <c r="K415" i="19"/>
  <c r="M415" i="19"/>
  <c r="O415" i="19"/>
  <c r="Q415" i="19"/>
  <c r="V415" i="19"/>
  <c r="G417" i="19"/>
  <c r="M417" i="19" s="1"/>
  <c r="I417" i="19"/>
  <c r="K417" i="19"/>
  <c r="O417" i="19"/>
  <c r="Q417" i="19"/>
  <c r="V417" i="19"/>
  <c r="G431" i="19"/>
  <c r="I431" i="19"/>
  <c r="K431" i="19"/>
  <c r="M431" i="19"/>
  <c r="O431" i="19"/>
  <c r="Q431" i="19"/>
  <c r="V431" i="19"/>
  <c r="AF438" i="19"/>
  <c r="G579" i="18"/>
  <c r="BA376" i="18"/>
  <c r="BA213" i="18"/>
  <c r="BA180" i="18"/>
  <c r="BA169" i="18"/>
  <c r="BA141" i="18"/>
  <c r="BA99" i="18"/>
  <c r="BA59" i="18"/>
  <c r="BA18" i="18"/>
  <c r="BA13" i="18"/>
  <c r="G8" i="18"/>
  <c r="G9" i="18"/>
  <c r="I9" i="18"/>
  <c r="I8" i="18" s="1"/>
  <c r="K9" i="18"/>
  <c r="K8" i="18" s="1"/>
  <c r="M9" i="18"/>
  <c r="M8" i="18" s="1"/>
  <c r="O9" i="18"/>
  <c r="O8" i="18" s="1"/>
  <c r="Q9" i="18"/>
  <c r="Q8" i="18" s="1"/>
  <c r="V9" i="18"/>
  <c r="V8" i="18" s="1"/>
  <c r="V11" i="18"/>
  <c r="G12" i="18"/>
  <c r="M12" i="18" s="1"/>
  <c r="I12" i="18"/>
  <c r="I11" i="18" s="1"/>
  <c r="K12" i="18"/>
  <c r="O12" i="18"/>
  <c r="Q12" i="18"/>
  <c r="V12" i="18"/>
  <c r="G17" i="18"/>
  <c r="M17" i="18" s="1"/>
  <c r="I17" i="18"/>
  <c r="K17" i="18"/>
  <c r="O17" i="18"/>
  <c r="Q17" i="18"/>
  <c r="V17" i="18"/>
  <c r="G21" i="18"/>
  <c r="I21" i="18"/>
  <c r="K21" i="18"/>
  <c r="M21" i="18"/>
  <c r="O21" i="18"/>
  <c r="Q21" i="18"/>
  <c r="V21" i="18"/>
  <c r="G23" i="18"/>
  <c r="I23" i="18"/>
  <c r="K23" i="18"/>
  <c r="M23" i="18"/>
  <c r="O23" i="18"/>
  <c r="Q23" i="18"/>
  <c r="V23" i="18"/>
  <c r="G24" i="18"/>
  <c r="I24" i="18"/>
  <c r="K24" i="18"/>
  <c r="K11" i="18" s="1"/>
  <c r="M24" i="18"/>
  <c r="O24" i="18"/>
  <c r="O11" i="18" s="1"/>
  <c r="Q24" i="18"/>
  <c r="Q11" i="18" s="1"/>
  <c r="V24" i="18"/>
  <c r="G26" i="18"/>
  <c r="I26" i="18"/>
  <c r="K26" i="18"/>
  <c r="M26" i="18"/>
  <c r="O26" i="18"/>
  <c r="Q26" i="18"/>
  <c r="V26" i="18"/>
  <c r="G28" i="18"/>
  <c r="G27" i="18" s="1"/>
  <c r="I28" i="18"/>
  <c r="K28" i="18"/>
  <c r="K27" i="18" s="1"/>
  <c r="M28" i="18"/>
  <c r="M27" i="18" s="1"/>
  <c r="O28" i="18"/>
  <c r="O27" i="18" s="1"/>
  <c r="Q28" i="18"/>
  <c r="Q27" i="18" s="1"/>
  <c r="V28" i="18"/>
  <c r="V27" i="18" s="1"/>
  <c r="G32" i="18"/>
  <c r="I32" i="18"/>
  <c r="I27" i="18" s="1"/>
  <c r="K32" i="18"/>
  <c r="M32" i="18"/>
  <c r="O32" i="18"/>
  <c r="Q32" i="18"/>
  <c r="V32" i="18"/>
  <c r="G36" i="18"/>
  <c r="M36" i="18" s="1"/>
  <c r="I36" i="18"/>
  <c r="K36" i="18"/>
  <c r="O36" i="18"/>
  <c r="Q36" i="18"/>
  <c r="V36" i="18"/>
  <c r="G39" i="18"/>
  <c r="I39" i="18"/>
  <c r="K39" i="18"/>
  <c r="M39" i="18"/>
  <c r="O39" i="18"/>
  <c r="Q39" i="18"/>
  <c r="V39" i="18"/>
  <c r="G44" i="18"/>
  <c r="I44" i="18"/>
  <c r="K44" i="18"/>
  <c r="M44" i="18"/>
  <c r="O44" i="18"/>
  <c r="Q44" i="18"/>
  <c r="V44" i="18"/>
  <c r="G46" i="18"/>
  <c r="I46" i="18"/>
  <c r="K46" i="18"/>
  <c r="M46" i="18"/>
  <c r="O46" i="18"/>
  <c r="Q46" i="18"/>
  <c r="V46" i="18"/>
  <c r="O47" i="18"/>
  <c r="Q47" i="18"/>
  <c r="V47" i="18"/>
  <c r="G48" i="18"/>
  <c r="I48" i="18"/>
  <c r="K48" i="18"/>
  <c r="M48" i="18"/>
  <c r="O48" i="18"/>
  <c r="Q48" i="18"/>
  <c r="V48" i="18"/>
  <c r="G51" i="18"/>
  <c r="I51" i="18"/>
  <c r="K51" i="18"/>
  <c r="M51" i="18"/>
  <c r="O51" i="18"/>
  <c r="Q51" i="18"/>
  <c r="V51" i="18"/>
  <c r="G54" i="18"/>
  <c r="I54" i="18"/>
  <c r="K54" i="18"/>
  <c r="M54" i="18"/>
  <c r="O54" i="18"/>
  <c r="Q54" i="18"/>
  <c r="V54" i="18"/>
  <c r="G58" i="18"/>
  <c r="M58" i="18" s="1"/>
  <c r="M47" i="18" s="1"/>
  <c r="I58" i="18"/>
  <c r="K58" i="18"/>
  <c r="O58" i="18"/>
  <c r="Q58" i="18"/>
  <c r="V58" i="18"/>
  <c r="G63" i="18"/>
  <c r="G47" i="18" s="1"/>
  <c r="I63" i="18"/>
  <c r="I47" i="18" s="1"/>
  <c r="K63" i="18"/>
  <c r="K47" i="18" s="1"/>
  <c r="M63" i="18"/>
  <c r="O63" i="18"/>
  <c r="Q63" i="18"/>
  <c r="V63" i="18"/>
  <c r="G75" i="18"/>
  <c r="I75" i="18"/>
  <c r="K75" i="18"/>
  <c r="M75" i="18"/>
  <c r="O75" i="18"/>
  <c r="Q75" i="18"/>
  <c r="V75" i="18"/>
  <c r="G78" i="18"/>
  <c r="I78" i="18"/>
  <c r="K78" i="18"/>
  <c r="M78" i="18"/>
  <c r="O78" i="18"/>
  <c r="Q78" i="18"/>
  <c r="V78" i="18"/>
  <c r="G81" i="18"/>
  <c r="I81" i="18"/>
  <c r="I80" i="18" s="1"/>
  <c r="K81" i="18"/>
  <c r="K80" i="18" s="1"/>
  <c r="M81" i="18"/>
  <c r="O81" i="18"/>
  <c r="O80" i="18" s="1"/>
  <c r="Q81" i="18"/>
  <c r="Q80" i="18" s="1"/>
  <c r="V81" i="18"/>
  <c r="V80" i="18" s="1"/>
  <c r="G89" i="18"/>
  <c r="M89" i="18" s="1"/>
  <c r="I89" i="18"/>
  <c r="K89" i="18"/>
  <c r="O89" i="18"/>
  <c r="Q89" i="18"/>
  <c r="V89" i="18"/>
  <c r="G90" i="18"/>
  <c r="I90" i="18"/>
  <c r="K90" i="18"/>
  <c r="M90" i="18"/>
  <c r="O90" i="18"/>
  <c r="Q90" i="18"/>
  <c r="V90" i="18"/>
  <c r="G91" i="18"/>
  <c r="I91" i="18"/>
  <c r="K91" i="18"/>
  <c r="M91" i="18"/>
  <c r="O91" i="18"/>
  <c r="Q91" i="18"/>
  <c r="V91" i="18"/>
  <c r="G94" i="18"/>
  <c r="G93" i="18" s="1"/>
  <c r="I94" i="18"/>
  <c r="I93" i="18" s="1"/>
  <c r="K94" i="18"/>
  <c r="K93" i="18" s="1"/>
  <c r="M94" i="18"/>
  <c r="O94" i="18"/>
  <c r="O93" i="18" s="1"/>
  <c r="Q94" i="18"/>
  <c r="V94" i="18"/>
  <c r="G96" i="18"/>
  <c r="I96" i="18"/>
  <c r="K96" i="18"/>
  <c r="M96" i="18"/>
  <c r="O96" i="18"/>
  <c r="Q96" i="18"/>
  <c r="V96" i="18"/>
  <c r="G98" i="18"/>
  <c r="M98" i="18" s="1"/>
  <c r="I98" i="18"/>
  <c r="K98" i="18"/>
  <c r="O98" i="18"/>
  <c r="Q98" i="18"/>
  <c r="V98" i="18"/>
  <c r="G101" i="18"/>
  <c r="I101" i="18"/>
  <c r="K101" i="18"/>
  <c r="M101" i="18"/>
  <c r="O101" i="18"/>
  <c r="Q101" i="18"/>
  <c r="V101" i="18"/>
  <c r="G104" i="18"/>
  <c r="I104" i="18"/>
  <c r="K104" i="18"/>
  <c r="M104" i="18"/>
  <c r="O104" i="18"/>
  <c r="Q104" i="18"/>
  <c r="Q93" i="18" s="1"/>
  <c r="V104" i="18"/>
  <c r="V93" i="18" s="1"/>
  <c r="G109" i="18"/>
  <c r="I109" i="18"/>
  <c r="G110" i="18"/>
  <c r="I110" i="18"/>
  <c r="K110" i="18"/>
  <c r="K109" i="18" s="1"/>
  <c r="M110" i="18"/>
  <c r="M109" i="18" s="1"/>
  <c r="O110" i="18"/>
  <c r="O109" i="18" s="1"/>
  <c r="Q110" i="18"/>
  <c r="Q109" i="18" s="1"/>
  <c r="V110" i="18"/>
  <c r="V109" i="18" s="1"/>
  <c r="G116" i="18"/>
  <c r="G115" i="18" s="1"/>
  <c r="I116" i="18"/>
  <c r="I115" i="18" s="1"/>
  <c r="K116" i="18"/>
  <c r="K115" i="18" s="1"/>
  <c r="M116" i="18"/>
  <c r="M115" i="18" s="1"/>
  <c r="O116" i="18"/>
  <c r="O115" i="18" s="1"/>
  <c r="Q116" i="18"/>
  <c r="V116" i="18"/>
  <c r="V115" i="18" s="1"/>
  <c r="G122" i="18"/>
  <c r="I122" i="18"/>
  <c r="K122" i="18"/>
  <c r="M122" i="18"/>
  <c r="O122" i="18"/>
  <c r="Q122" i="18"/>
  <c r="Q115" i="18" s="1"/>
  <c r="V122" i="18"/>
  <c r="G124" i="18"/>
  <c r="I124" i="18"/>
  <c r="K124" i="18"/>
  <c r="M124" i="18"/>
  <c r="O124" i="18"/>
  <c r="Q124" i="18"/>
  <c r="V124" i="18"/>
  <c r="G131" i="18"/>
  <c r="I131" i="18"/>
  <c r="G132" i="18"/>
  <c r="I132" i="18"/>
  <c r="K132" i="18"/>
  <c r="K131" i="18" s="1"/>
  <c r="M132" i="18"/>
  <c r="M131" i="18" s="1"/>
  <c r="O132" i="18"/>
  <c r="O131" i="18" s="1"/>
  <c r="Q132" i="18"/>
  <c r="Q131" i="18" s="1"/>
  <c r="V132" i="18"/>
  <c r="V131" i="18" s="1"/>
  <c r="G140" i="18"/>
  <c r="M140" i="18" s="1"/>
  <c r="I140" i="18"/>
  <c r="I139" i="18" s="1"/>
  <c r="K140" i="18"/>
  <c r="K139" i="18" s="1"/>
  <c r="O140" i="18"/>
  <c r="Q140" i="18"/>
  <c r="V140" i="18"/>
  <c r="G149" i="18"/>
  <c r="I149" i="18"/>
  <c r="K149" i="18"/>
  <c r="M149" i="18"/>
  <c r="O149" i="18"/>
  <c r="Q149" i="18"/>
  <c r="V149" i="18"/>
  <c r="G158" i="18"/>
  <c r="I158" i="18"/>
  <c r="K158" i="18"/>
  <c r="M158" i="18"/>
  <c r="O158" i="18"/>
  <c r="Q158" i="18"/>
  <c r="V158" i="18"/>
  <c r="G162" i="18"/>
  <c r="I162" i="18"/>
  <c r="K162" i="18"/>
  <c r="M162" i="18"/>
  <c r="O162" i="18"/>
  <c r="Q162" i="18"/>
  <c r="V162" i="18"/>
  <c r="G168" i="18"/>
  <c r="I168" i="18"/>
  <c r="K168" i="18"/>
  <c r="M168" i="18"/>
  <c r="O168" i="18"/>
  <c r="O139" i="18" s="1"/>
  <c r="Q168" i="18"/>
  <c r="Q139" i="18" s="1"/>
  <c r="V168" i="18"/>
  <c r="V139" i="18" s="1"/>
  <c r="G172" i="18"/>
  <c r="M172" i="18" s="1"/>
  <c r="I172" i="18"/>
  <c r="K172" i="18"/>
  <c r="O172" i="18"/>
  <c r="Q172" i="18"/>
  <c r="V172" i="18"/>
  <c r="G174" i="18"/>
  <c r="I174" i="18"/>
  <c r="K174" i="18"/>
  <c r="M174" i="18"/>
  <c r="O174" i="18"/>
  <c r="Q174" i="18"/>
  <c r="V174" i="18"/>
  <c r="G176" i="18"/>
  <c r="I176" i="18"/>
  <c r="K176" i="18"/>
  <c r="M176" i="18"/>
  <c r="O176" i="18"/>
  <c r="Q176" i="18"/>
  <c r="V176" i="18"/>
  <c r="G179" i="18"/>
  <c r="M179" i="18" s="1"/>
  <c r="I179" i="18"/>
  <c r="K179" i="18"/>
  <c r="O179" i="18"/>
  <c r="Q179" i="18"/>
  <c r="V179" i="18"/>
  <c r="G192" i="18"/>
  <c r="I192" i="18"/>
  <c r="K192" i="18"/>
  <c r="M192" i="18"/>
  <c r="O192" i="18"/>
  <c r="Q192" i="18"/>
  <c r="V192" i="18"/>
  <c r="G198" i="18"/>
  <c r="I198" i="18"/>
  <c r="K198" i="18"/>
  <c r="M198" i="18"/>
  <c r="O198" i="18"/>
  <c r="Q198" i="18"/>
  <c r="V198" i="18"/>
  <c r="G202" i="18"/>
  <c r="I202" i="18"/>
  <c r="K202" i="18"/>
  <c r="M202" i="18"/>
  <c r="O202" i="18"/>
  <c r="Q202" i="18"/>
  <c r="V202" i="18"/>
  <c r="G204" i="18"/>
  <c r="I204" i="18"/>
  <c r="K204" i="18"/>
  <c r="M204" i="18"/>
  <c r="O204" i="18"/>
  <c r="Q204" i="18"/>
  <c r="V204" i="18"/>
  <c r="I208" i="18"/>
  <c r="K208" i="18"/>
  <c r="O208" i="18"/>
  <c r="Q208" i="18"/>
  <c r="V208" i="18"/>
  <c r="G209" i="18"/>
  <c r="M209" i="18" s="1"/>
  <c r="M208" i="18" s="1"/>
  <c r="I209" i="18"/>
  <c r="K209" i="18"/>
  <c r="O209" i="18"/>
  <c r="Q209" i="18"/>
  <c r="V209" i="18"/>
  <c r="K211" i="18"/>
  <c r="M211" i="18"/>
  <c r="G212" i="18"/>
  <c r="G211" i="18" s="1"/>
  <c r="I212" i="18"/>
  <c r="I211" i="18" s="1"/>
  <c r="K212" i="18"/>
  <c r="M212" i="18"/>
  <c r="O212" i="18"/>
  <c r="O211" i="18" s="1"/>
  <c r="Q212" i="18"/>
  <c r="Q211" i="18" s="1"/>
  <c r="V212" i="18"/>
  <c r="V211" i="18" s="1"/>
  <c r="Q218" i="18"/>
  <c r="V218" i="18"/>
  <c r="G219" i="18"/>
  <c r="G218" i="18" s="1"/>
  <c r="I219" i="18"/>
  <c r="I218" i="18" s="1"/>
  <c r="K219" i="18"/>
  <c r="K218" i="18" s="1"/>
  <c r="M219" i="18"/>
  <c r="O219" i="18"/>
  <c r="O218" i="18" s="1"/>
  <c r="Q219" i="18"/>
  <c r="V219" i="18"/>
  <c r="G224" i="18"/>
  <c r="M224" i="18" s="1"/>
  <c r="I224" i="18"/>
  <c r="K224" i="18"/>
  <c r="O224" i="18"/>
  <c r="Q224" i="18"/>
  <c r="V224" i="18"/>
  <c r="G229" i="18"/>
  <c r="M229" i="18" s="1"/>
  <c r="I229" i="18"/>
  <c r="K229" i="18"/>
  <c r="O229" i="18"/>
  <c r="Q229" i="18"/>
  <c r="V229" i="18"/>
  <c r="G238" i="18"/>
  <c r="I238" i="18"/>
  <c r="K238" i="18"/>
  <c r="M238" i="18"/>
  <c r="O238" i="18"/>
  <c r="Q238" i="18"/>
  <c r="V238" i="18"/>
  <c r="V240" i="18"/>
  <c r="G241" i="18"/>
  <c r="M241" i="18" s="1"/>
  <c r="I241" i="18"/>
  <c r="I240" i="18" s="1"/>
  <c r="K241" i="18"/>
  <c r="O241" i="18"/>
  <c r="Q241" i="18"/>
  <c r="V241" i="18"/>
  <c r="G244" i="18"/>
  <c r="I244" i="18"/>
  <c r="K244" i="18"/>
  <c r="M244" i="18"/>
  <c r="O244" i="18"/>
  <c r="Q244" i="18"/>
  <c r="V244" i="18"/>
  <c r="G247" i="18"/>
  <c r="I247" i="18"/>
  <c r="K247" i="18"/>
  <c r="M247" i="18"/>
  <c r="O247" i="18"/>
  <c r="Q247" i="18"/>
  <c r="V247" i="18"/>
  <c r="G249" i="18"/>
  <c r="I249" i="18"/>
  <c r="K249" i="18"/>
  <c r="M249" i="18"/>
  <c r="O249" i="18"/>
  <c r="Q249" i="18"/>
  <c r="V249" i="18"/>
  <c r="G251" i="18"/>
  <c r="I251" i="18"/>
  <c r="K251" i="18"/>
  <c r="K240" i="18" s="1"/>
  <c r="M251" i="18"/>
  <c r="O251" i="18"/>
  <c r="O240" i="18" s="1"/>
  <c r="Q251" i="18"/>
  <c r="Q240" i="18" s="1"/>
  <c r="V251" i="18"/>
  <c r="G253" i="18"/>
  <c r="I253" i="18"/>
  <c r="K253" i="18"/>
  <c r="M253" i="18"/>
  <c r="O253" i="18"/>
  <c r="Q253" i="18"/>
  <c r="V253" i="18"/>
  <c r="G254" i="18"/>
  <c r="M254" i="18" s="1"/>
  <c r="I254" i="18"/>
  <c r="K254" i="18"/>
  <c r="O254" i="18"/>
  <c r="Q254" i="18"/>
  <c r="V254" i="18"/>
  <c r="G256" i="18"/>
  <c r="I256" i="18"/>
  <c r="K256" i="18"/>
  <c r="M256" i="18"/>
  <c r="O256" i="18"/>
  <c r="Q256" i="18"/>
  <c r="V256" i="18"/>
  <c r="G258" i="18"/>
  <c r="I258" i="18"/>
  <c r="K258" i="18"/>
  <c r="M258" i="18"/>
  <c r="O258" i="18"/>
  <c r="Q258" i="18"/>
  <c r="V258" i="18"/>
  <c r="G260" i="18"/>
  <c r="I260" i="18"/>
  <c r="K260" i="18"/>
  <c r="G261" i="18"/>
  <c r="M261" i="18" s="1"/>
  <c r="M260" i="18" s="1"/>
  <c r="I261" i="18"/>
  <c r="K261" i="18"/>
  <c r="O261" i="18"/>
  <c r="O260" i="18" s="1"/>
  <c r="Q261" i="18"/>
  <c r="Q260" i="18" s="1"/>
  <c r="V261" i="18"/>
  <c r="V260" i="18" s="1"/>
  <c r="G262" i="18"/>
  <c r="V262" i="18"/>
  <c r="G263" i="18"/>
  <c r="I263" i="18"/>
  <c r="I262" i="18" s="1"/>
  <c r="K263" i="18"/>
  <c r="K262" i="18" s="1"/>
  <c r="M263" i="18"/>
  <c r="M262" i="18" s="1"/>
  <c r="O263" i="18"/>
  <c r="O262" i="18" s="1"/>
  <c r="Q263" i="18"/>
  <c r="Q262" i="18" s="1"/>
  <c r="V263" i="18"/>
  <c r="Q265" i="18"/>
  <c r="V265" i="18"/>
  <c r="G266" i="18"/>
  <c r="M266" i="18" s="1"/>
  <c r="I266" i="18"/>
  <c r="K266" i="18"/>
  <c r="O266" i="18"/>
  <c r="Q266" i="18"/>
  <c r="V266" i="18"/>
  <c r="G268" i="18"/>
  <c r="M268" i="18" s="1"/>
  <c r="I268" i="18"/>
  <c r="K268" i="18"/>
  <c r="O268" i="18"/>
  <c r="Q268" i="18"/>
  <c r="V268" i="18"/>
  <c r="G269" i="18"/>
  <c r="I269" i="18"/>
  <c r="K269" i="18"/>
  <c r="M269" i="18"/>
  <c r="O269" i="18"/>
  <c r="Q269" i="18"/>
  <c r="V269" i="18"/>
  <c r="G270" i="18"/>
  <c r="I270" i="18"/>
  <c r="K270" i="18"/>
  <c r="M270" i="18"/>
  <c r="O270" i="18"/>
  <c r="Q270" i="18"/>
  <c r="V270" i="18"/>
  <c r="G271" i="18"/>
  <c r="G265" i="18" s="1"/>
  <c r="I271" i="18"/>
  <c r="I265" i="18" s="1"/>
  <c r="K271" i="18"/>
  <c r="K265" i="18" s="1"/>
  <c r="M271" i="18"/>
  <c r="O271" i="18"/>
  <c r="Q271" i="18"/>
  <c r="V271" i="18"/>
  <c r="G272" i="18"/>
  <c r="I272" i="18"/>
  <c r="K272" i="18"/>
  <c r="M272" i="18"/>
  <c r="O272" i="18"/>
  <c r="Q272" i="18"/>
  <c r="V272" i="18"/>
  <c r="G273" i="18"/>
  <c r="I273" i="18"/>
  <c r="K273" i="18"/>
  <c r="M273" i="18"/>
  <c r="O273" i="18"/>
  <c r="Q273" i="18"/>
  <c r="V273" i="18"/>
  <c r="G274" i="18"/>
  <c r="I274" i="18"/>
  <c r="K274" i="18"/>
  <c r="M274" i="18"/>
  <c r="O274" i="18"/>
  <c r="Q274" i="18"/>
  <c r="V274" i="18"/>
  <c r="G275" i="18"/>
  <c r="I275" i="18"/>
  <c r="K275" i="18"/>
  <c r="M275" i="18"/>
  <c r="O275" i="18"/>
  <c r="Q275" i="18"/>
  <c r="V275" i="18"/>
  <c r="G276" i="18"/>
  <c r="M276" i="18" s="1"/>
  <c r="I276" i="18"/>
  <c r="K276" i="18"/>
  <c r="O276" i="18"/>
  <c r="Q276" i="18"/>
  <c r="V276" i="18"/>
  <c r="G278" i="18"/>
  <c r="I278" i="18"/>
  <c r="K278" i="18"/>
  <c r="M278" i="18"/>
  <c r="O278" i="18"/>
  <c r="Q278" i="18"/>
  <c r="V278" i="18"/>
  <c r="G279" i="18"/>
  <c r="I279" i="18"/>
  <c r="K279" i="18"/>
  <c r="M279" i="18"/>
  <c r="O279" i="18"/>
  <c r="Q279" i="18"/>
  <c r="V279" i="18"/>
  <c r="G281" i="18"/>
  <c r="M281" i="18" s="1"/>
  <c r="I281" i="18"/>
  <c r="K281" i="18"/>
  <c r="O281" i="18"/>
  <c r="Q281" i="18"/>
  <c r="V281" i="18"/>
  <c r="G282" i="18"/>
  <c r="I282" i="18"/>
  <c r="K282" i="18"/>
  <c r="M282" i="18"/>
  <c r="O282" i="18"/>
  <c r="O265" i="18" s="1"/>
  <c r="Q282" i="18"/>
  <c r="V282" i="18"/>
  <c r="G283" i="18"/>
  <c r="I283" i="18"/>
  <c r="K283" i="18"/>
  <c r="M283" i="18"/>
  <c r="O283" i="18"/>
  <c r="Q283" i="18"/>
  <c r="V283" i="18"/>
  <c r="G284" i="18"/>
  <c r="M284" i="18" s="1"/>
  <c r="I284" i="18"/>
  <c r="K284" i="18"/>
  <c r="O284" i="18"/>
  <c r="Q284" i="18"/>
  <c r="V284" i="18"/>
  <c r="G285" i="18"/>
  <c r="I285" i="18"/>
  <c r="K285" i="18"/>
  <c r="M285" i="18"/>
  <c r="O285" i="18"/>
  <c r="Q285" i="18"/>
  <c r="V285" i="18"/>
  <c r="G287" i="18"/>
  <c r="M287" i="18" s="1"/>
  <c r="I287" i="18"/>
  <c r="K287" i="18"/>
  <c r="O287" i="18"/>
  <c r="Q287" i="18"/>
  <c r="V287" i="18"/>
  <c r="G288" i="18"/>
  <c r="M288" i="18" s="1"/>
  <c r="I288" i="18"/>
  <c r="K288" i="18"/>
  <c r="O288" i="18"/>
  <c r="Q288" i="18"/>
  <c r="V288" i="18"/>
  <c r="G289" i="18"/>
  <c r="I289" i="18"/>
  <c r="K289" i="18"/>
  <c r="M289" i="18"/>
  <c r="O289" i="18"/>
  <c r="Q289" i="18"/>
  <c r="V289" i="18"/>
  <c r="G291" i="18"/>
  <c r="I291" i="18"/>
  <c r="K291" i="18"/>
  <c r="M291" i="18"/>
  <c r="O291" i="18"/>
  <c r="Q291" i="18"/>
  <c r="V291" i="18"/>
  <c r="G292" i="18"/>
  <c r="I292" i="18"/>
  <c r="K292" i="18"/>
  <c r="M292" i="18"/>
  <c r="O292" i="18"/>
  <c r="Q292" i="18"/>
  <c r="V292" i="18"/>
  <c r="G294" i="18"/>
  <c r="I294" i="18"/>
  <c r="K294" i="18"/>
  <c r="O294" i="18"/>
  <c r="Q294" i="18"/>
  <c r="G295" i="18"/>
  <c r="I295" i="18"/>
  <c r="K295" i="18"/>
  <c r="M295" i="18"/>
  <c r="O295" i="18"/>
  <c r="Q295" i="18"/>
  <c r="V295" i="18"/>
  <c r="V294" i="18" s="1"/>
  <c r="G297" i="18"/>
  <c r="M297" i="18" s="1"/>
  <c r="M294" i="18" s="1"/>
  <c r="I297" i="18"/>
  <c r="K297" i="18"/>
  <c r="O297" i="18"/>
  <c r="Q297" i="18"/>
  <c r="V297" i="18"/>
  <c r="G298" i="18"/>
  <c r="I298" i="18"/>
  <c r="K298" i="18"/>
  <c r="M298" i="18"/>
  <c r="O298" i="18"/>
  <c r="Q298" i="18"/>
  <c r="V298" i="18"/>
  <c r="O300" i="18"/>
  <c r="Q300" i="18"/>
  <c r="V300" i="18"/>
  <c r="G301" i="18"/>
  <c r="M301" i="18" s="1"/>
  <c r="M300" i="18" s="1"/>
  <c r="I301" i="18"/>
  <c r="I300" i="18" s="1"/>
  <c r="K301" i="18"/>
  <c r="K300" i="18" s="1"/>
  <c r="O301" i="18"/>
  <c r="Q301" i="18"/>
  <c r="V301" i="18"/>
  <c r="G303" i="18"/>
  <c r="G302" i="18" s="1"/>
  <c r="I303" i="18"/>
  <c r="I302" i="18" s="1"/>
  <c r="K303" i="18"/>
  <c r="K302" i="18" s="1"/>
  <c r="O303" i="18"/>
  <c r="Q303" i="18"/>
  <c r="V303" i="18"/>
  <c r="V302" i="18" s="1"/>
  <c r="G308" i="18"/>
  <c r="I308" i="18"/>
  <c r="K308" i="18"/>
  <c r="M308" i="18"/>
  <c r="O308" i="18"/>
  <c r="O302" i="18" s="1"/>
  <c r="Q308" i="18"/>
  <c r="Q302" i="18" s="1"/>
  <c r="V308" i="18"/>
  <c r="G310" i="18"/>
  <c r="I310" i="18"/>
  <c r="K310" i="18"/>
  <c r="M310" i="18"/>
  <c r="O310" i="18"/>
  <c r="Q310" i="18"/>
  <c r="V310" i="18"/>
  <c r="G314" i="18"/>
  <c r="M314" i="18" s="1"/>
  <c r="I314" i="18"/>
  <c r="K314" i="18"/>
  <c r="O314" i="18"/>
  <c r="Q314" i="18"/>
  <c r="V314" i="18"/>
  <c r="G317" i="18"/>
  <c r="M317" i="18" s="1"/>
  <c r="I317" i="18"/>
  <c r="K317" i="18"/>
  <c r="O317" i="18"/>
  <c r="Q317" i="18"/>
  <c r="V317" i="18"/>
  <c r="G319" i="18"/>
  <c r="I319" i="18"/>
  <c r="K319" i="18"/>
  <c r="M319" i="18"/>
  <c r="O319" i="18"/>
  <c r="Q319" i="18"/>
  <c r="V319" i="18"/>
  <c r="G325" i="18"/>
  <c r="I325" i="18"/>
  <c r="K325" i="18"/>
  <c r="M325" i="18"/>
  <c r="O325" i="18"/>
  <c r="Q325" i="18"/>
  <c r="V325" i="18"/>
  <c r="G331" i="18"/>
  <c r="I331" i="18"/>
  <c r="K331" i="18"/>
  <c r="M331" i="18"/>
  <c r="O331" i="18"/>
  <c r="Q331" i="18"/>
  <c r="V331" i="18"/>
  <c r="G337" i="18"/>
  <c r="I337" i="18"/>
  <c r="K337" i="18"/>
  <c r="M337" i="18"/>
  <c r="O337" i="18"/>
  <c r="Q337" i="18"/>
  <c r="V337" i="18"/>
  <c r="G340" i="18"/>
  <c r="G339" i="18" s="1"/>
  <c r="I340" i="18"/>
  <c r="K340" i="18"/>
  <c r="K339" i="18" s="1"/>
  <c r="M340" i="18"/>
  <c r="O340" i="18"/>
  <c r="O339" i="18" s="1"/>
  <c r="Q340" i="18"/>
  <c r="Q339" i="18" s="1"/>
  <c r="V340" i="18"/>
  <c r="V339" i="18" s="1"/>
  <c r="G346" i="18"/>
  <c r="I346" i="18"/>
  <c r="I339" i="18" s="1"/>
  <c r="K346" i="18"/>
  <c r="M346" i="18"/>
  <c r="O346" i="18"/>
  <c r="Q346" i="18"/>
  <c r="V346" i="18"/>
  <c r="G352" i="18"/>
  <c r="M352" i="18" s="1"/>
  <c r="I352" i="18"/>
  <c r="K352" i="18"/>
  <c r="O352" i="18"/>
  <c r="Q352" i="18"/>
  <c r="V352" i="18"/>
  <c r="G354" i="18"/>
  <c r="I354" i="18"/>
  <c r="K354" i="18"/>
  <c r="M354" i="18"/>
  <c r="O354" i="18"/>
  <c r="Q354" i="18"/>
  <c r="V354" i="18"/>
  <c r="G357" i="18"/>
  <c r="G356" i="18" s="1"/>
  <c r="I357" i="18"/>
  <c r="I356" i="18" s="1"/>
  <c r="K357" i="18"/>
  <c r="K356" i="18" s="1"/>
  <c r="O357" i="18"/>
  <c r="Q357" i="18"/>
  <c r="Q356" i="18" s="1"/>
  <c r="V357" i="18"/>
  <c r="V356" i="18" s="1"/>
  <c r="G361" i="18"/>
  <c r="I361" i="18"/>
  <c r="K361" i="18"/>
  <c r="M361" i="18"/>
  <c r="O361" i="18"/>
  <c r="O356" i="18" s="1"/>
  <c r="Q361" i="18"/>
  <c r="V361" i="18"/>
  <c r="G362" i="18"/>
  <c r="I362" i="18"/>
  <c r="K362" i="18"/>
  <c r="M362" i="18"/>
  <c r="O362" i="18"/>
  <c r="Q362" i="18"/>
  <c r="V362" i="18"/>
  <c r="G363" i="18"/>
  <c r="M363" i="18" s="1"/>
  <c r="I363" i="18"/>
  <c r="K363" i="18"/>
  <c r="O363" i="18"/>
  <c r="Q363" i="18"/>
  <c r="V363" i="18"/>
  <c r="G364" i="18"/>
  <c r="I364" i="18"/>
  <c r="K364" i="18"/>
  <c r="M364" i="18"/>
  <c r="O364" i="18"/>
  <c r="Q364" i="18"/>
  <c r="V364" i="18"/>
  <c r="G374" i="18"/>
  <c r="I374" i="18"/>
  <c r="K374" i="18"/>
  <c r="M374" i="18"/>
  <c r="O374" i="18"/>
  <c r="Q374" i="18"/>
  <c r="V374" i="18"/>
  <c r="G380" i="18"/>
  <c r="M380" i="18" s="1"/>
  <c r="I380" i="18"/>
  <c r="K380" i="18"/>
  <c r="O380" i="18"/>
  <c r="Q380" i="18"/>
  <c r="V380" i="18"/>
  <c r="G392" i="18"/>
  <c r="I392" i="18"/>
  <c r="K392" i="18"/>
  <c r="M392" i="18"/>
  <c r="O392" i="18"/>
  <c r="Q392" i="18"/>
  <c r="V392" i="18"/>
  <c r="G404" i="18"/>
  <c r="I404" i="18"/>
  <c r="K404" i="18"/>
  <c r="M404" i="18"/>
  <c r="O404" i="18"/>
  <c r="Q404" i="18"/>
  <c r="V404" i="18"/>
  <c r="V406" i="18"/>
  <c r="G407" i="18"/>
  <c r="G406" i="18" s="1"/>
  <c r="I407" i="18"/>
  <c r="I406" i="18" s="1"/>
  <c r="K407" i="18"/>
  <c r="K406" i="18" s="1"/>
  <c r="M407" i="18"/>
  <c r="M406" i="18" s="1"/>
  <c r="O407" i="18"/>
  <c r="O406" i="18" s="1"/>
  <c r="Q407" i="18"/>
  <c r="Q406" i="18" s="1"/>
  <c r="V407" i="18"/>
  <c r="G410" i="18"/>
  <c r="G409" i="18" s="1"/>
  <c r="I410" i="18"/>
  <c r="I409" i="18" s="1"/>
  <c r="K410" i="18"/>
  <c r="K409" i="18" s="1"/>
  <c r="O410" i="18"/>
  <c r="O409" i="18" s="1"/>
  <c r="Q410" i="18"/>
  <c r="Q409" i="18" s="1"/>
  <c r="V410" i="18"/>
  <c r="V409" i="18" s="1"/>
  <c r="G412" i="18"/>
  <c r="I412" i="18"/>
  <c r="K412" i="18"/>
  <c r="M412" i="18"/>
  <c r="O412" i="18"/>
  <c r="Q412" i="18"/>
  <c r="V412" i="18"/>
  <c r="G420" i="18"/>
  <c r="I420" i="18"/>
  <c r="K420" i="18"/>
  <c r="M420" i="18"/>
  <c r="O420" i="18"/>
  <c r="Q420" i="18"/>
  <c r="V420" i="18"/>
  <c r="G423" i="18"/>
  <c r="M423" i="18" s="1"/>
  <c r="I423" i="18"/>
  <c r="K423" i="18"/>
  <c r="O423" i="18"/>
  <c r="Q423" i="18"/>
  <c r="V423" i="18"/>
  <c r="G425" i="18"/>
  <c r="M425" i="18" s="1"/>
  <c r="I425" i="18"/>
  <c r="K425" i="18"/>
  <c r="O425" i="18"/>
  <c r="Q425" i="18"/>
  <c r="V425" i="18"/>
  <c r="G428" i="18"/>
  <c r="M428" i="18" s="1"/>
  <c r="I428" i="18"/>
  <c r="K428" i="18"/>
  <c r="O428" i="18"/>
  <c r="Q428" i="18"/>
  <c r="V428" i="18"/>
  <c r="G431" i="18"/>
  <c r="I431" i="18"/>
  <c r="K431" i="18"/>
  <c r="M431" i="18"/>
  <c r="O431" i="18"/>
  <c r="Q431" i="18"/>
  <c r="V431" i="18"/>
  <c r="G433" i="18"/>
  <c r="I433" i="18"/>
  <c r="K433" i="18"/>
  <c r="M433" i="18"/>
  <c r="O433" i="18"/>
  <c r="Q433" i="18"/>
  <c r="V433" i="18"/>
  <c r="G435" i="18"/>
  <c r="M435" i="18" s="1"/>
  <c r="I435" i="18"/>
  <c r="K435" i="18"/>
  <c r="O435" i="18"/>
  <c r="Q435" i="18"/>
  <c r="V435" i="18"/>
  <c r="G437" i="18"/>
  <c r="I437" i="18"/>
  <c r="K437" i="18"/>
  <c r="O437" i="18"/>
  <c r="G438" i="18"/>
  <c r="I438" i="18"/>
  <c r="K438" i="18"/>
  <c r="M438" i="18"/>
  <c r="M437" i="18" s="1"/>
  <c r="O438" i="18"/>
  <c r="Q438" i="18"/>
  <c r="Q437" i="18" s="1"/>
  <c r="V438" i="18"/>
  <c r="V437" i="18" s="1"/>
  <c r="G446" i="18"/>
  <c r="G445" i="18" s="1"/>
  <c r="I446" i="18"/>
  <c r="I445" i="18" s="1"/>
  <c r="K446" i="18"/>
  <c r="K445" i="18" s="1"/>
  <c r="M446" i="18"/>
  <c r="O446" i="18"/>
  <c r="Q446" i="18"/>
  <c r="V446" i="18"/>
  <c r="G449" i="18"/>
  <c r="M449" i="18" s="1"/>
  <c r="I449" i="18"/>
  <c r="K449" i="18"/>
  <c r="O449" i="18"/>
  <c r="Q449" i="18"/>
  <c r="V449" i="18"/>
  <c r="G452" i="18"/>
  <c r="I452" i="18"/>
  <c r="K452" i="18"/>
  <c r="M452" i="18"/>
  <c r="O452" i="18"/>
  <c r="Q452" i="18"/>
  <c r="V452" i="18"/>
  <c r="G454" i="18"/>
  <c r="I454" i="18"/>
  <c r="K454" i="18"/>
  <c r="M454" i="18"/>
  <c r="O454" i="18"/>
  <c r="Q454" i="18"/>
  <c r="V454" i="18"/>
  <c r="G457" i="18"/>
  <c r="I457" i="18"/>
  <c r="K457" i="18"/>
  <c r="M457" i="18"/>
  <c r="O457" i="18"/>
  <c r="O445" i="18" s="1"/>
  <c r="Q457" i="18"/>
  <c r="Q445" i="18" s="1"/>
  <c r="V457" i="18"/>
  <c r="V445" i="18" s="1"/>
  <c r="G464" i="18"/>
  <c r="M464" i="18" s="1"/>
  <c r="I464" i="18"/>
  <c r="K464" i="18"/>
  <c r="O464" i="18"/>
  <c r="Q464" i="18"/>
  <c r="V464" i="18"/>
  <c r="G470" i="18"/>
  <c r="I470" i="18"/>
  <c r="K470" i="18"/>
  <c r="M470" i="18"/>
  <c r="O470" i="18"/>
  <c r="Q470" i="18"/>
  <c r="V470" i="18"/>
  <c r="G473" i="18"/>
  <c r="M473" i="18" s="1"/>
  <c r="I473" i="18"/>
  <c r="K473" i="18"/>
  <c r="O473" i="18"/>
  <c r="Q473" i="18"/>
  <c r="V473" i="18"/>
  <c r="G475" i="18"/>
  <c r="M475" i="18" s="1"/>
  <c r="I475" i="18"/>
  <c r="K475" i="18"/>
  <c r="O475" i="18"/>
  <c r="Q475" i="18"/>
  <c r="V475" i="18"/>
  <c r="G477" i="18"/>
  <c r="I477" i="18"/>
  <c r="K477" i="18"/>
  <c r="M477" i="18"/>
  <c r="O477" i="18"/>
  <c r="Q477" i="18"/>
  <c r="V477" i="18"/>
  <c r="G479" i="18"/>
  <c r="I479" i="18"/>
  <c r="K479" i="18"/>
  <c r="M479" i="18"/>
  <c r="O479" i="18"/>
  <c r="Q479" i="18"/>
  <c r="V479" i="18"/>
  <c r="G482" i="18"/>
  <c r="I482" i="18"/>
  <c r="I481" i="18" s="1"/>
  <c r="K482" i="18"/>
  <c r="M482" i="18"/>
  <c r="O482" i="18"/>
  <c r="O481" i="18" s="1"/>
  <c r="Q482" i="18"/>
  <c r="Q481" i="18" s="1"/>
  <c r="V482" i="18"/>
  <c r="V481" i="18" s="1"/>
  <c r="G485" i="18"/>
  <c r="G481" i="18" s="1"/>
  <c r="I485" i="18"/>
  <c r="K485" i="18"/>
  <c r="K481" i="18" s="1"/>
  <c r="M485" i="18"/>
  <c r="O485" i="18"/>
  <c r="Q485" i="18"/>
  <c r="V485" i="18"/>
  <c r="G489" i="18"/>
  <c r="M489" i="18" s="1"/>
  <c r="I489" i="18"/>
  <c r="K489" i="18"/>
  <c r="O489" i="18"/>
  <c r="Q489" i="18"/>
  <c r="V489" i="18"/>
  <c r="G491" i="18"/>
  <c r="I491" i="18"/>
  <c r="K491" i="18"/>
  <c r="M491" i="18"/>
  <c r="O491" i="18"/>
  <c r="Q491" i="18"/>
  <c r="V491" i="18"/>
  <c r="G493" i="18"/>
  <c r="I493" i="18"/>
  <c r="K493" i="18"/>
  <c r="M493" i="18"/>
  <c r="O493" i="18"/>
  <c r="Q493" i="18"/>
  <c r="V493" i="18"/>
  <c r="G495" i="18"/>
  <c r="G494" i="18" s="1"/>
  <c r="I495" i="18"/>
  <c r="I494" i="18" s="1"/>
  <c r="K495" i="18"/>
  <c r="K494" i="18" s="1"/>
  <c r="M495" i="18"/>
  <c r="O495" i="18"/>
  <c r="O494" i="18" s="1"/>
  <c r="Q495" i="18"/>
  <c r="Q494" i="18" s="1"/>
  <c r="V495" i="18"/>
  <c r="G499" i="18"/>
  <c r="M499" i="18" s="1"/>
  <c r="I499" i="18"/>
  <c r="K499" i="18"/>
  <c r="O499" i="18"/>
  <c r="Q499" i="18"/>
  <c r="V499" i="18"/>
  <c r="G504" i="18"/>
  <c r="M504" i="18" s="1"/>
  <c r="I504" i="18"/>
  <c r="K504" i="18"/>
  <c r="O504" i="18"/>
  <c r="Q504" i="18"/>
  <c r="V504" i="18"/>
  <c r="G506" i="18"/>
  <c r="I506" i="18"/>
  <c r="K506" i="18"/>
  <c r="M506" i="18"/>
  <c r="O506" i="18"/>
  <c r="Q506" i="18"/>
  <c r="V506" i="18"/>
  <c r="G518" i="18"/>
  <c r="I518" i="18"/>
  <c r="K518" i="18"/>
  <c r="M518" i="18"/>
  <c r="O518" i="18"/>
  <c r="Q518" i="18"/>
  <c r="V518" i="18"/>
  <c r="V494" i="18" s="1"/>
  <c r="G535" i="18"/>
  <c r="I535" i="18"/>
  <c r="K535" i="18"/>
  <c r="G536" i="18"/>
  <c r="I536" i="18"/>
  <c r="K536" i="18"/>
  <c r="M536" i="18"/>
  <c r="M535" i="18" s="1"/>
  <c r="O536" i="18"/>
  <c r="O535" i="18" s="1"/>
  <c r="Q536" i="18"/>
  <c r="Q535" i="18" s="1"/>
  <c r="V536" i="18"/>
  <c r="V535" i="18" s="1"/>
  <c r="G537" i="18"/>
  <c r="V537" i="18"/>
  <c r="G538" i="18"/>
  <c r="I538" i="18"/>
  <c r="I537" i="18" s="1"/>
  <c r="K538" i="18"/>
  <c r="K537" i="18" s="1"/>
  <c r="M538" i="18"/>
  <c r="M537" i="18" s="1"/>
  <c r="O538" i="18"/>
  <c r="O537" i="18" s="1"/>
  <c r="Q538" i="18"/>
  <c r="Q537" i="18" s="1"/>
  <c r="V538" i="18"/>
  <c r="O539" i="18"/>
  <c r="Q539" i="18"/>
  <c r="V539" i="18"/>
  <c r="G540" i="18"/>
  <c r="I540" i="18"/>
  <c r="K540" i="18"/>
  <c r="M540" i="18"/>
  <c r="O540" i="18"/>
  <c r="Q540" i="18"/>
  <c r="V540" i="18"/>
  <c r="G544" i="18"/>
  <c r="M544" i="18" s="1"/>
  <c r="I544" i="18"/>
  <c r="K544" i="18"/>
  <c r="O544" i="18"/>
  <c r="Q544" i="18"/>
  <c r="V544" i="18"/>
  <c r="G546" i="18"/>
  <c r="I546" i="18"/>
  <c r="K546" i="18"/>
  <c r="M546" i="18"/>
  <c r="O546" i="18"/>
  <c r="Q546" i="18"/>
  <c r="V546" i="18"/>
  <c r="G549" i="18"/>
  <c r="M549" i="18" s="1"/>
  <c r="I549" i="18"/>
  <c r="K549" i="18"/>
  <c r="O549" i="18"/>
  <c r="Q549" i="18"/>
  <c r="V549" i="18"/>
  <c r="G551" i="18"/>
  <c r="G539" i="18" s="1"/>
  <c r="I551" i="18"/>
  <c r="I539" i="18" s="1"/>
  <c r="K551" i="18"/>
  <c r="K539" i="18" s="1"/>
  <c r="M551" i="18"/>
  <c r="O551" i="18"/>
  <c r="Q551" i="18"/>
  <c r="V551" i="18"/>
  <c r="G553" i="18"/>
  <c r="I553" i="18"/>
  <c r="K553" i="18"/>
  <c r="M553" i="18"/>
  <c r="O553" i="18"/>
  <c r="Q553" i="18"/>
  <c r="V553" i="18"/>
  <c r="G555" i="18"/>
  <c r="I555" i="18"/>
  <c r="K555" i="18"/>
  <c r="M555" i="18"/>
  <c r="O555" i="18"/>
  <c r="Q555" i="18"/>
  <c r="V555" i="18"/>
  <c r="G570" i="18"/>
  <c r="I570" i="18"/>
  <c r="K570" i="18"/>
  <c r="M570" i="18"/>
  <c r="O570" i="18"/>
  <c r="Q570" i="18"/>
  <c r="V570" i="18"/>
  <c r="G575" i="18"/>
  <c r="I575" i="18"/>
  <c r="K575" i="18"/>
  <c r="M575" i="18"/>
  <c r="O575" i="18"/>
  <c r="Q575" i="18"/>
  <c r="V575" i="18"/>
  <c r="AF579" i="18"/>
  <c r="G440" i="17"/>
  <c r="BA225" i="17"/>
  <c r="BA157" i="17"/>
  <c r="BA150" i="17"/>
  <c r="BA128" i="17"/>
  <c r="BA72" i="17"/>
  <c r="G9" i="17"/>
  <c r="I9" i="17"/>
  <c r="I8" i="17" s="1"/>
  <c r="K9" i="17"/>
  <c r="K8" i="17" s="1"/>
  <c r="M9" i="17"/>
  <c r="M8" i="17" s="1"/>
  <c r="O9" i="17"/>
  <c r="O8" i="17" s="1"/>
  <c r="Q9" i="17"/>
  <c r="Q8" i="17" s="1"/>
  <c r="V9" i="17"/>
  <c r="V8" i="17" s="1"/>
  <c r="G11" i="17"/>
  <c r="G8" i="17" s="1"/>
  <c r="I11" i="17"/>
  <c r="K11" i="17"/>
  <c r="M11" i="17"/>
  <c r="O11" i="17"/>
  <c r="Q11" i="17"/>
  <c r="V11" i="17"/>
  <c r="G14" i="17"/>
  <c r="I14" i="17"/>
  <c r="K14" i="17"/>
  <c r="M14" i="17"/>
  <c r="O14" i="17"/>
  <c r="Q14" i="17"/>
  <c r="V14" i="17"/>
  <c r="G18" i="17"/>
  <c r="M18" i="17" s="1"/>
  <c r="M17" i="17" s="1"/>
  <c r="I18" i="17"/>
  <c r="I17" i="17" s="1"/>
  <c r="K18" i="17"/>
  <c r="K17" i="17" s="1"/>
  <c r="O18" i="17"/>
  <c r="Q18" i="17"/>
  <c r="Q17" i="17" s="1"/>
  <c r="V18" i="17"/>
  <c r="V17" i="17" s="1"/>
  <c r="G22" i="17"/>
  <c r="I22" i="17"/>
  <c r="K22" i="17"/>
  <c r="M22" i="17"/>
  <c r="O22" i="17"/>
  <c r="O17" i="17" s="1"/>
  <c r="Q22" i="17"/>
  <c r="V22" i="17"/>
  <c r="G24" i="17"/>
  <c r="G17" i="17" s="1"/>
  <c r="I24" i="17"/>
  <c r="K24" i="17"/>
  <c r="M24" i="17"/>
  <c r="O24" i="17"/>
  <c r="Q24" i="17"/>
  <c r="V24" i="17"/>
  <c r="G26" i="17"/>
  <c r="M26" i="17" s="1"/>
  <c r="I26" i="17"/>
  <c r="K26" i="17"/>
  <c r="O26" i="17"/>
  <c r="Q26" i="17"/>
  <c r="V26" i="17"/>
  <c r="G30" i="17"/>
  <c r="I30" i="17"/>
  <c r="K30" i="17"/>
  <c r="K29" i="17" s="1"/>
  <c r="M30" i="17"/>
  <c r="O30" i="17"/>
  <c r="O29" i="17" s="1"/>
  <c r="Q30" i="17"/>
  <c r="Q29" i="17" s="1"/>
  <c r="V30" i="17"/>
  <c r="V29" i="17" s="1"/>
  <c r="G33" i="17"/>
  <c r="G29" i="17" s="1"/>
  <c r="I33" i="17"/>
  <c r="I29" i="17" s="1"/>
  <c r="K33" i="17"/>
  <c r="O33" i="17"/>
  <c r="Q33" i="17"/>
  <c r="V33" i="17"/>
  <c r="G36" i="17"/>
  <c r="I36" i="17"/>
  <c r="K36" i="17"/>
  <c r="M36" i="17"/>
  <c r="O36" i="17"/>
  <c r="Q36" i="17"/>
  <c r="V36" i="17"/>
  <c r="G44" i="17"/>
  <c r="I44" i="17"/>
  <c r="K44" i="17"/>
  <c r="M44" i="17"/>
  <c r="O44" i="17"/>
  <c r="Q44" i="17"/>
  <c r="V44" i="17"/>
  <c r="G48" i="17"/>
  <c r="I48" i="17"/>
  <c r="K48" i="17"/>
  <c r="M48" i="17"/>
  <c r="O48" i="17"/>
  <c r="Q48" i="17"/>
  <c r="V48" i="17"/>
  <c r="G52" i="17"/>
  <c r="I52" i="17"/>
  <c r="K52" i="17"/>
  <c r="M52" i="17"/>
  <c r="O52" i="17"/>
  <c r="Q52" i="17"/>
  <c r="V52" i="17"/>
  <c r="G55" i="17"/>
  <c r="I55" i="17"/>
  <c r="K55" i="17"/>
  <c r="M55" i="17"/>
  <c r="O55" i="17"/>
  <c r="Q55" i="17"/>
  <c r="V55" i="17"/>
  <c r="G59" i="17"/>
  <c r="I59" i="17"/>
  <c r="K59" i="17"/>
  <c r="M59" i="17"/>
  <c r="O59" i="17"/>
  <c r="Q59" i="17"/>
  <c r="V59" i="17"/>
  <c r="G63" i="17"/>
  <c r="G62" i="17" s="1"/>
  <c r="I63" i="17"/>
  <c r="K63" i="17"/>
  <c r="M63" i="17"/>
  <c r="M62" i="17" s="1"/>
  <c r="O63" i="17"/>
  <c r="O62" i="17" s="1"/>
  <c r="Q63" i="17"/>
  <c r="Q62" i="17" s="1"/>
  <c r="V63" i="17"/>
  <c r="V62" i="17" s="1"/>
  <c r="G68" i="17"/>
  <c r="I68" i="17"/>
  <c r="I62" i="17" s="1"/>
  <c r="K68" i="17"/>
  <c r="K62" i="17" s="1"/>
  <c r="M68" i="17"/>
  <c r="O68" i="17"/>
  <c r="Q68" i="17"/>
  <c r="V68" i="17"/>
  <c r="G69" i="17"/>
  <c r="I69" i="17"/>
  <c r="K69" i="17"/>
  <c r="M69" i="17"/>
  <c r="O69" i="17"/>
  <c r="Q69" i="17"/>
  <c r="V69" i="17"/>
  <c r="G70" i="17"/>
  <c r="G71" i="17"/>
  <c r="I71" i="17"/>
  <c r="I70" i="17" s="1"/>
  <c r="K71" i="17"/>
  <c r="M71" i="17"/>
  <c r="M70" i="17" s="1"/>
  <c r="O71" i="17"/>
  <c r="Q71" i="17"/>
  <c r="V71" i="17"/>
  <c r="G74" i="17"/>
  <c r="I74" i="17"/>
  <c r="K74" i="17"/>
  <c r="M74" i="17"/>
  <c r="O74" i="17"/>
  <c r="O70" i="17" s="1"/>
  <c r="Q74" i="17"/>
  <c r="Q70" i="17" s="1"/>
  <c r="V74" i="17"/>
  <c r="V70" i="17" s="1"/>
  <c r="G76" i="17"/>
  <c r="I76" i="17"/>
  <c r="K76" i="17"/>
  <c r="K70" i="17" s="1"/>
  <c r="M76" i="17"/>
  <c r="O76" i="17"/>
  <c r="Q76" i="17"/>
  <c r="V76" i="17"/>
  <c r="G79" i="17"/>
  <c r="I79" i="17"/>
  <c r="K79" i="17"/>
  <c r="M79" i="17"/>
  <c r="O79" i="17"/>
  <c r="V79" i="17"/>
  <c r="G80" i="17"/>
  <c r="I80" i="17"/>
  <c r="K80" i="17"/>
  <c r="M80" i="17"/>
  <c r="O80" i="17"/>
  <c r="Q80" i="17"/>
  <c r="Q79" i="17" s="1"/>
  <c r="V80" i="17"/>
  <c r="G86" i="17"/>
  <c r="G85" i="17" s="1"/>
  <c r="I86" i="17"/>
  <c r="I85" i="17" s="1"/>
  <c r="K86" i="17"/>
  <c r="K85" i="17" s="1"/>
  <c r="M86" i="17"/>
  <c r="O86" i="17"/>
  <c r="O85" i="17" s="1"/>
  <c r="Q86" i="17"/>
  <c r="Q85" i="17" s="1"/>
  <c r="V86" i="17"/>
  <c r="V85" i="17" s="1"/>
  <c r="G92" i="17"/>
  <c r="I92" i="17"/>
  <c r="K92" i="17"/>
  <c r="M92" i="17"/>
  <c r="O92" i="17"/>
  <c r="Q92" i="17"/>
  <c r="V92" i="17"/>
  <c r="G100" i="17"/>
  <c r="M100" i="17" s="1"/>
  <c r="I100" i="17"/>
  <c r="K100" i="17"/>
  <c r="O100" i="17"/>
  <c r="Q100" i="17"/>
  <c r="V100" i="17"/>
  <c r="G108" i="17"/>
  <c r="I108" i="17"/>
  <c r="I107" i="17" s="1"/>
  <c r="K108" i="17"/>
  <c r="K107" i="17" s="1"/>
  <c r="M108" i="17"/>
  <c r="M107" i="17" s="1"/>
  <c r="O108" i="17"/>
  <c r="O107" i="17" s="1"/>
  <c r="Q108" i="17"/>
  <c r="Q107" i="17" s="1"/>
  <c r="V108" i="17"/>
  <c r="V107" i="17" s="1"/>
  <c r="G110" i="17"/>
  <c r="G107" i="17" s="1"/>
  <c r="I110" i="17"/>
  <c r="K110" i="17"/>
  <c r="M110" i="17"/>
  <c r="O110" i="17"/>
  <c r="Q110" i="17"/>
  <c r="V110" i="17"/>
  <c r="G112" i="17"/>
  <c r="I112" i="17"/>
  <c r="K112" i="17"/>
  <c r="M112" i="17"/>
  <c r="O112" i="17"/>
  <c r="Q112" i="17"/>
  <c r="V112" i="17"/>
  <c r="G115" i="17"/>
  <c r="M115" i="17" s="1"/>
  <c r="I115" i="17"/>
  <c r="K115" i="17"/>
  <c r="O115" i="17"/>
  <c r="Q115" i="17"/>
  <c r="V115" i="17"/>
  <c r="G118" i="17"/>
  <c r="I118" i="17"/>
  <c r="K118" i="17"/>
  <c r="M118" i="17"/>
  <c r="O118" i="17"/>
  <c r="Q118" i="17"/>
  <c r="V118" i="17"/>
  <c r="G120" i="17"/>
  <c r="I120" i="17"/>
  <c r="K120" i="17"/>
  <c r="M120" i="17"/>
  <c r="O120" i="17"/>
  <c r="Q120" i="17"/>
  <c r="V120" i="17"/>
  <c r="G122" i="17"/>
  <c r="I122" i="17"/>
  <c r="K122" i="17"/>
  <c r="M122" i="17"/>
  <c r="O122" i="17"/>
  <c r="Q122" i="17"/>
  <c r="V122" i="17"/>
  <c r="G125" i="17"/>
  <c r="M125" i="17" s="1"/>
  <c r="I125" i="17"/>
  <c r="K125" i="17"/>
  <c r="O125" i="17"/>
  <c r="Q125" i="17"/>
  <c r="V125" i="17"/>
  <c r="G127" i="17"/>
  <c r="M127" i="17" s="1"/>
  <c r="I127" i="17"/>
  <c r="K127" i="17"/>
  <c r="O127" i="17"/>
  <c r="Q127" i="17"/>
  <c r="V127" i="17"/>
  <c r="G132" i="17"/>
  <c r="I132" i="17"/>
  <c r="K132" i="17"/>
  <c r="M132" i="17"/>
  <c r="O132" i="17"/>
  <c r="Q132" i="17"/>
  <c r="V132" i="17"/>
  <c r="G140" i="17"/>
  <c r="I140" i="17"/>
  <c r="K140" i="17"/>
  <c r="M140" i="17"/>
  <c r="O140" i="17"/>
  <c r="Q140" i="17"/>
  <c r="V140" i="17"/>
  <c r="G143" i="17"/>
  <c r="I143" i="17"/>
  <c r="K143" i="17"/>
  <c r="M143" i="17"/>
  <c r="O143" i="17"/>
  <c r="Q143" i="17"/>
  <c r="V143" i="17"/>
  <c r="G145" i="17"/>
  <c r="I145" i="17"/>
  <c r="M145" i="17"/>
  <c r="O145" i="17"/>
  <c r="Q145" i="17"/>
  <c r="G146" i="17"/>
  <c r="I146" i="17"/>
  <c r="K146" i="17"/>
  <c r="K145" i="17" s="1"/>
  <c r="M146" i="17"/>
  <c r="O146" i="17"/>
  <c r="Q146" i="17"/>
  <c r="V146" i="17"/>
  <c r="V145" i="17" s="1"/>
  <c r="G148" i="17"/>
  <c r="G149" i="17"/>
  <c r="I149" i="17"/>
  <c r="I148" i="17" s="1"/>
  <c r="K149" i="17"/>
  <c r="K148" i="17" s="1"/>
  <c r="M149" i="17"/>
  <c r="M148" i="17" s="1"/>
  <c r="O149" i="17"/>
  <c r="O148" i="17" s="1"/>
  <c r="Q149" i="17"/>
  <c r="Q148" i="17" s="1"/>
  <c r="V149" i="17"/>
  <c r="V148" i="17" s="1"/>
  <c r="G155" i="17"/>
  <c r="I155" i="17"/>
  <c r="K155" i="17"/>
  <c r="G156" i="17"/>
  <c r="M156" i="17" s="1"/>
  <c r="M155" i="17" s="1"/>
  <c r="I156" i="17"/>
  <c r="K156" i="17"/>
  <c r="O156" i="17"/>
  <c r="Q156" i="17"/>
  <c r="V156" i="17"/>
  <c r="V155" i="17" s="1"/>
  <c r="G162" i="17"/>
  <c r="I162" i="17"/>
  <c r="K162" i="17"/>
  <c r="M162" i="17"/>
  <c r="O162" i="17"/>
  <c r="O155" i="17" s="1"/>
  <c r="Q162" i="17"/>
  <c r="V162" i="17"/>
  <c r="G166" i="17"/>
  <c r="I166" i="17"/>
  <c r="K166" i="17"/>
  <c r="M166" i="17"/>
  <c r="O166" i="17"/>
  <c r="Q166" i="17"/>
  <c r="Q155" i="17" s="1"/>
  <c r="V166" i="17"/>
  <c r="G170" i="17"/>
  <c r="I170" i="17"/>
  <c r="K170" i="17"/>
  <c r="M170" i="17"/>
  <c r="O170" i="17"/>
  <c r="Q170" i="17"/>
  <c r="V170" i="17"/>
  <c r="G172" i="17"/>
  <c r="G173" i="17"/>
  <c r="I173" i="17"/>
  <c r="K173" i="17"/>
  <c r="M173" i="17"/>
  <c r="M172" i="17" s="1"/>
  <c r="O173" i="17"/>
  <c r="Q173" i="17"/>
  <c r="V173" i="17"/>
  <c r="G176" i="17"/>
  <c r="I176" i="17"/>
  <c r="I172" i="17" s="1"/>
  <c r="K176" i="17"/>
  <c r="M176" i="17"/>
  <c r="O176" i="17"/>
  <c r="O172" i="17" s="1"/>
  <c r="Q176" i="17"/>
  <c r="Q172" i="17" s="1"/>
  <c r="V176" i="17"/>
  <c r="V172" i="17" s="1"/>
  <c r="G179" i="17"/>
  <c r="I179" i="17"/>
  <c r="K179" i="17"/>
  <c r="K172" i="17" s="1"/>
  <c r="M179" i="17"/>
  <c r="O179" i="17"/>
  <c r="Q179" i="17"/>
  <c r="V179" i="17"/>
  <c r="G181" i="17"/>
  <c r="M181" i="17" s="1"/>
  <c r="I181" i="17"/>
  <c r="K181" i="17"/>
  <c r="O181" i="17"/>
  <c r="Q181" i="17"/>
  <c r="V181" i="17"/>
  <c r="G183" i="17"/>
  <c r="I183" i="17"/>
  <c r="K183" i="17"/>
  <c r="M183" i="17"/>
  <c r="O183" i="17"/>
  <c r="Q183" i="17"/>
  <c r="V183" i="17"/>
  <c r="G185" i="17"/>
  <c r="M185" i="17" s="1"/>
  <c r="I185" i="17"/>
  <c r="K185" i="17"/>
  <c r="O185" i="17"/>
  <c r="Q185" i="17"/>
  <c r="V185" i="17"/>
  <c r="G186" i="17"/>
  <c r="I186" i="17"/>
  <c r="K186" i="17"/>
  <c r="M186" i="17"/>
  <c r="O186" i="17"/>
  <c r="Q186" i="17"/>
  <c r="V186" i="17"/>
  <c r="G188" i="17"/>
  <c r="I188" i="17"/>
  <c r="K188" i="17"/>
  <c r="M188" i="17"/>
  <c r="O188" i="17"/>
  <c r="Q188" i="17"/>
  <c r="V188" i="17"/>
  <c r="G190" i="17"/>
  <c r="M190" i="17" s="1"/>
  <c r="I190" i="17"/>
  <c r="K190" i="17"/>
  <c r="O190" i="17"/>
  <c r="Q190" i="17"/>
  <c r="V190" i="17"/>
  <c r="G192" i="17"/>
  <c r="G193" i="17"/>
  <c r="I193" i="17"/>
  <c r="I192" i="17" s="1"/>
  <c r="K193" i="17"/>
  <c r="K192" i="17" s="1"/>
  <c r="M193" i="17"/>
  <c r="M192" i="17" s="1"/>
  <c r="O193" i="17"/>
  <c r="O192" i="17" s="1"/>
  <c r="Q193" i="17"/>
  <c r="Q192" i="17" s="1"/>
  <c r="V193" i="17"/>
  <c r="V192" i="17" s="1"/>
  <c r="G195" i="17"/>
  <c r="G194" i="17" s="1"/>
  <c r="I195" i="17"/>
  <c r="I194" i="17" s="1"/>
  <c r="K195" i="17"/>
  <c r="K194" i="17" s="1"/>
  <c r="M195" i="17"/>
  <c r="O195" i="17"/>
  <c r="O194" i="17" s="1"/>
  <c r="Q195" i="17"/>
  <c r="Q194" i="17" s="1"/>
  <c r="V195" i="17"/>
  <c r="G197" i="17"/>
  <c r="M197" i="17" s="1"/>
  <c r="I197" i="17"/>
  <c r="K197" i="17"/>
  <c r="O197" i="17"/>
  <c r="Q197" i="17"/>
  <c r="V197" i="17"/>
  <c r="G199" i="17"/>
  <c r="I199" i="17"/>
  <c r="K199" i="17"/>
  <c r="M199" i="17"/>
  <c r="O199" i="17"/>
  <c r="Q199" i="17"/>
  <c r="V199" i="17"/>
  <c r="V194" i="17" s="1"/>
  <c r="G200" i="17"/>
  <c r="I200" i="17"/>
  <c r="K200" i="17"/>
  <c r="M200" i="17"/>
  <c r="O200" i="17"/>
  <c r="Q200" i="17"/>
  <c r="V200" i="17"/>
  <c r="G201" i="17"/>
  <c r="I201" i="17"/>
  <c r="K201" i="17"/>
  <c r="M201" i="17"/>
  <c r="O201" i="17"/>
  <c r="Q201" i="17"/>
  <c r="V201" i="17"/>
  <c r="G202" i="17"/>
  <c r="M202" i="17" s="1"/>
  <c r="I202" i="17"/>
  <c r="K202" i="17"/>
  <c r="O202" i="17"/>
  <c r="Q202" i="17"/>
  <c r="V202" i="17"/>
  <c r="G203" i="17"/>
  <c r="M203" i="17" s="1"/>
  <c r="I203" i="17"/>
  <c r="K203" i="17"/>
  <c r="O203" i="17"/>
  <c r="Q203" i="17"/>
  <c r="V203" i="17"/>
  <c r="G204" i="17"/>
  <c r="I204" i="17"/>
  <c r="K204" i="17"/>
  <c r="M204" i="17"/>
  <c r="O204" i="17"/>
  <c r="Q204" i="17"/>
  <c r="V204" i="17"/>
  <c r="G205" i="17"/>
  <c r="M205" i="17" s="1"/>
  <c r="I205" i="17"/>
  <c r="K205" i="17"/>
  <c r="O205" i="17"/>
  <c r="Q205" i="17"/>
  <c r="V205" i="17"/>
  <c r="G206" i="17"/>
  <c r="I206" i="17"/>
  <c r="K206" i="17"/>
  <c r="M206" i="17"/>
  <c r="O206" i="17"/>
  <c r="Q206" i="17"/>
  <c r="V206" i="17"/>
  <c r="G207" i="17"/>
  <c r="M207" i="17" s="1"/>
  <c r="I207" i="17"/>
  <c r="K207" i="17"/>
  <c r="O207" i="17"/>
  <c r="Q207" i="17"/>
  <c r="V207" i="17"/>
  <c r="G208" i="17"/>
  <c r="I208" i="17"/>
  <c r="K208" i="17"/>
  <c r="M208" i="17"/>
  <c r="O208" i="17"/>
  <c r="Q208" i="17"/>
  <c r="V208" i="17"/>
  <c r="G209" i="17"/>
  <c r="M209" i="17" s="1"/>
  <c r="I209" i="17"/>
  <c r="K209" i="17"/>
  <c r="O209" i="17"/>
  <c r="Q209" i="17"/>
  <c r="V209" i="17"/>
  <c r="G210" i="17"/>
  <c r="I210" i="17"/>
  <c r="K210" i="17"/>
  <c r="M210" i="17"/>
  <c r="O210" i="17"/>
  <c r="Q210" i="17"/>
  <c r="V210" i="17"/>
  <c r="G212" i="17"/>
  <c r="AE440" i="17" s="1"/>
  <c r="I212" i="17"/>
  <c r="K212" i="17"/>
  <c r="M212" i="17"/>
  <c r="O212" i="17"/>
  <c r="Q212" i="17"/>
  <c r="V212" i="17"/>
  <c r="G213" i="17"/>
  <c r="M213" i="17" s="1"/>
  <c r="I213" i="17"/>
  <c r="K213" i="17"/>
  <c r="O213" i="17"/>
  <c r="Q213" i="17"/>
  <c r="V213" i="17"/>
  <c r="G214" i="17"/>
  <c r="I214" i="17"/>
  <c r="K214" i="17"/>
  <c r="M214" i="17"/>
  <c r="O214" i="17"/>
  <c r="Q214" i="17"/>
  <c r="V214" i="17"/>
  <c r="G215" i="17"/>
  <c r="I215" i="17"/>
  <c r="K215" i="17"/>
  <c r="M215" i="17"/>
  <c r="O215" i="17"/>
  <c r="Q215" i="17"/>
  <c r="V215" i="17"/>
  <c r="I216" i="17"/>
  <c r="K216" i="17"/>
  <c r="O216" i="17"/>
  <c r="Q216" i="17"/>
  <c r="V216" i="17"/>
  <c r="G217" i="17"/>
  <c r="M217" i="17" s="1"/>
  <c r="M216" i="17" s="1"/>
  <c r="I217" i="17"/>
  <c r="K217" i="17"/>
  <c r="O217" i="17"/>
  <c r="Q217" i="17"/>
  <c r="V217" i="17"/>
  <c r="G219" i="17"/>
  <c r="I219" i="17"/>
  <c r="K219" i="17"/>
  <c r="M219" i="17"/>
  <c r="O219" i="17"/>
  <c r="Q219" i="17"/>
  <c r="V219" i="17"/>
  <c r="G220" i="17"/>
  <c r="I220" i="17"/>
  <c r="K220" i="17"/>
  <c r="M220" i="17"/>
  <c r="O220" i="17"/>
  <c r="Q220" i="17"/>
  <c r="V220" i="17"/>
  <c r="G223" i="17"/>
  <c r="G222" i="17" s="1"/>
  <c r="I223" i="17"/>
  <c r="I222" i="17" s="1"/>
  <c r="K223" i="17"/>
  <c r="K222" i="17" s="1"/>
  <c r="O223" i="17"/>
  <c r="O222" i="17" s="1"/>
  <c r="Q223" i="17"/>
  <c r="V223" i="17"/>
  <c r="G224" i="17"/>
  <c r="I224" i="17"/>
  <c r="K224" i="17"/>
  <c r="M224" i="17"/>
  <c r="O224" i="17"/>
  <c r="Q224" i="17"/>
  <c r="V224" i="17"/>
  <c r="G227" i="17"/>
  <c r="M227" i="17" s="1"/>
  <c r="I227" i="17"/>
  <c r="K227" i="17"/>
  <c r="O227" i="17"/>
  <c r="Q227" i="17"/>
  <c r="V227" i="17"/>
  <c r="G228" i="17"/>
  <c r="I228" i="17"/>
  <c r="K228" i="17"/>
  <c r="M228" i="17"/>
  <c r="O228" i="17"/>
  <c r="Q228" i="17"/>
  <c r="V228" i="17"/>
  <c r="G230" i="17"/>
  <c r="I230" i="17"/>
  <c r="K230" i="17"/>
  <c r="M230" i="17"/>
  <c r="O230" i="17"/>
  <c r="Q230" i="17"/>
  <c r="Q222" i="17" s="1"/>
  <c r="V230" i="17"/>
  <c r="V222" i="17" s="1"/>
  <c r="G231" i="17"/>
  <c r="M231" i="17" s="1"/>
  <c r="I231" i="17"/>
  <c r="K231" i="17"/>
  <c r="O231" i="17"/>
  <c r="Q231" i="17"/>
  <c r="V231" i="17"/>
  <c r="G232" i="17"/>
  <c r="M232" i="17" s="1"/>
  <c r="I232" i="17"/>
  <c r="K232" i="17"/>
  <c r="O232" i="17"/>
  <c r="Q232" i="17"/>
  <c r="V232" i="17"/>
  <c r="G233" i="17"/>
  <c r="I233" i="17"/>
  <c r="K233" i="17"/>
  <c r="M233" i="17"/>
  <c r="O233" i="17"/>
  <c r="Q233" i="17"/>
  <c r="V233" i="17"/>
  <c r="G234" i="17"/>
  <c r="M234" i="17" s="1"/>
  <c r="I234" i="17"/>
  <c r="K234" i="17"/>
  <c r="O234" i="17"/>
  <c r="Q234" i="17"/>
  <c r="V234" i="17"/>
  <c r="G235" i="17"/>
  <c r="I235" i="17"/>
  <c r="K235" i="17"/>
  <c r="M235" i="17"/>
  <c r="O235" i="17"/>
  <c r="Q235" i="17"/>
  <c r="V235" i="17"/>
  <c r="G238" i="17"/>
  <c r="I238" i="17"/>
  <c r="I237" i="17" s="1"/>
  <c r="K238" i="17"/>
  <c r="M238" i="17"/>
  <c r="O238" i="17"/>
  <c r="Q238" i="17"/>
  <c r="Q237" i="17" s="1"/>
  <c r="V238" i="17"/>
  <c r="V237" i="17" s="1"/>
  <c r="G241" i="17"/>
  <c r="I241" i="17"/>
  <c r="K241" i="17"/>
  <c r="K237" i="17" s="1"/>
  <c r="M241" i="17"/>
  <c r="M237" i="17" s="1"/>
  <c r="O241" i="17"/>
  <c r="O237" i="17" s="1"/>
  <c r="Q241" i="17"/>
  <c r="V241" i="17"/>
  <c r="G244" i="17"/>
  <c r="G237" i="17" s="1"/>
  <c r="I244" i="17"/>
  <c r="K244" i="17"/>
  <c r="M244" i="17"/>
  <c r="O244" i="17"/>
  <c r="Q244" i="17"/>
  <c r="V244" i="17"/>
  <c r="G248" i="17"/>
  <c r="M248" i="17" s="1"/>
  <c r="I248" i="17"/>
  <c r="K248" i="17"/>
  <c r="O248" i="17"/>
  <c r="Q248" i="17"/>
  <c r="V248" i="17"/>
  <c r="G251" i="17"/>
  <c r="M251" i="17" s="1"/>
  <c r="I251" i="17"/>
  <c r="K251" i="17"/>
  <c r="O251" i="17"/>
  <c r="Q251" i="17"/>
  <c r="V251" i="17"/>
  <c r="G253" i="17"/>
  <c r="I253" i="17"/>
  <c r="K253" i="17"/>
  <c r="M253" i="17"/>
  <c r="O253" i="17"/>
  <c r="Q253" i="17"/>
  <c r="V253" i="17"/>
  <c r="G256" i="17"/>
  <c r="M256" i="17" s="1"/>
  <c r="I256" i="17"/>
  <c r="K256" i="17"/>
  <c r="O256" i="17"/>
  <c r="Q256" i="17"/>
  <c r="V256" i="17"/>
  <c r="G259" i="17"/>
  <c r="I259" i="17"/>
  <c r="K259" i="17"/>
  <c r="M259" i="17"/>
  <c r="O259" i="17"/>
  <c r="Q259" i="17"/>
  <c r="V259" i="17"/>
  <c r="G262" i="17"/>
  <c r="M262" i="17" s="1"/>
  <c r="I262" i="17"/>
  <c r="K262" i="17"/>
  <c r="O262" i="17"/>
  <c r="Q262" i="17"/>
  <c r="V262" i="17"/>
  <c r="G265" i="17"/>
  <c r="G264" i="17" s="1"/>
  <c r="I265" i="17"/>
  <c r="I264" i="17" s="1"/>
  <c r="K265" i="17"/>
  <c r="K264" i="17" s="1"/>
  <c r="O265" i="17"/>
  <c r="O264" i="17" s="1"/>
  <c r="Q265" i="17"/>
  <c r="Q264" i="17" s="1"/>
  <c r="V265" i="17"/>
  <c r="V264" i="17" s="1"/>
  <c r="G270" i="17"/>
  <c r="I270" i="17"/>
  <c r="K270" i="17"/>
  <c r="M270" i="17"/>
  <c r="O270" i="17"/>
  <c r="Q270" i="17"/>
  <c r="V270" i="17"/>
  <c r="G275" i="17"/>
  <c r="I275" i="17"/>
  <c r="K275" i="17"/>
  <c r="M275" i="17"/>
  <c r="O275" i="17"/>
  <c r="Q275" i="17"/>
  <c r="V275" i="17"/>
  <c r="G277" i="17"/>
  <c r="M277" i="17" s="1"/>
  <c r="I277" i="17"/>
  <c r="K277" i="17"/>
  <c r="O277" i="17"/>
  <c r="Q277" i="17"/>
  <c r="V277" i="17"/>
  <c r="G280" i="17"/>
  <c r="G279" i="17" s="1"/>
  <c r="I280" i="17"/>
  <c r="I279" i="17" s="1"/>
  <c r="K280" i="17"/>
  <c r="K279" i="17" s="1"/>
  <c r="M280" i="17"/>
  <c r="O280" i="17"/>
  <c r="Q280" i="17"/>
  <c r="Q279" i="17" s="1"/>
  <c r="V280" i="17"/>
  <c r="V279" i="17" s="1"/>
  <c r="G281" i="17"/>
  <c r="I281" i="17"/>
  <c r="K281" i="17"/>
  <c r="M281" i="17"/>
  <c r="O281" i="17"/>
  <c r="O279" i="17" s="1"/>
  <c r="Q281" i="17"/>
  <c r="V281" i="17"/>
  <c r="G282" i="17"/>
  <c r="M282" i="17" s="1"/>
  <c r="I282" i="17"/>
  <c r="K282" i="17"/>
  <c r="O282" i="17"/>
  <c r="Q282" i="17"/>
  <c r="V282" i="17"/>
  <c r="G285" i="17"/>
  <c r="I285" i="17"/>
  <c r="K285" i="17"/>
  <c r="M285" i="17"/>
  <c r="O285" i="17"/>
  <c r="Q285" i="17"/>
  <c r="V285" i="17"/>
  <c r="G287" i="17"/>
  <c r="I287" i="17"/>
  <c r="K287" i="17"/>
  <c r="M287" i="17"/>
  <c r="O287" i="17"/>
  <c r="Q287" i="17"/>
  <c r="V287" i="17"/>
  <c r="G297" i="17"/>
  <c r="M297" i="17" s="1"/>
  <c r="I297" i="17"/>
  <c r="K297" i="17"/>
  <c r="O297" i="17"/>
  <c r="Q297" i="17"/>
  <c r="V297" i="17"/>
  <c r="G305" i="17"/>
  <c r="M305" i="17" s="1"/>
  <c r="I305" i="17"/>
  <c r="K305" i="17"/>
  <c r="O305" i="17"/>
  <c r="Q305" i="17"/>
  <c r="V305" i="17"/>
  <c r="G317" i="17"/>
  <c r="I317" i="17"/>
  <c r="K317" i="17"/>
  <c r="M317" i="17"/>
  <c r="O317" i="17"/>
  <c r="Q317" i="17"/>
  <c r="V317" i="17"/>
  <c r="G318" i="17"/>
  <c r="M318" i="17" s="1"/>
  <c r="I318" i="17"/>
  <c r="K318" i="17"/>
  <c r="O318" i="17"/>
  <c r="Q318" i="17"/>
  <c r="V318" i="17"/>
  <c r="G322" i="17"/>
  <c r="I322" i="17"/>
  <c r="K322" i="17"/>
  <c r="M322" i="17"/>
  <c r="O322" i="17"/>
  <c r="Q322" i="17"/>
  <c r="V322" i="17"/>
  <c r="G323" i="17"/>
  <c r="I323" i="17"/>
  <c r="K323" i="17"/>
  <c r="M323" i="17"/>
  <c r="O323" i="17"/>
  <c r="Q323" i="17"/>
  <c r="V323" i="17"/>
  <c r="G325" i="17"/>
  <c r="I325" i="17"/>
  <c r="G326" i="17"/>
  <c r="M326" i="17" s="1"/>
  <c r="I326" i="17"/>
  <c r="K326" i="17"/>
  <c r="K325" i="17" s="1"/>
  <c r="O326" i="17"/>
  <c r="O325" i="17" s="1"/>
  <c r="Q326" i="17"/>
  <c r="Q325" i="17" s="1"/>
  <c r="V326" i="17"/>
  <c r="G328" i="17"/>
  <c r="I328" i="17"/>
  <c r="K328" i="17"/>
  <c r="M328" i="17"/>
  <c r="O328" i="17"/>
  <c r="Q328" i="17"/>
  <c r="V328" i="17"/>
  <c r="V325" i="17" s="1"/>
  <c r="G336" i="17"/>
  <c r="M336" i="17" s="1"/>
  <c r="I336" i="17"/>
  <c r="K336" i="17"/>
  <c r="O336" i="17"/>
  <c r="Q336" i="17"/>
  <c r="V336" i="17"/>
  <c r="G339" i="17"/>
  <c r="I339" i="17"/>
  <c r="K339" i="17"/>
  <c r="M339" i="17"/>
  <c r="O339" i="17"/>
  <c r="Q339" i="17"/>
  <c r="V339" i="17"/>
  <c r="G343" i="17"/>
  <c r="M343" i="17" s="1"/>
  <c r="I343" i="17"/>
  <c r="K343" i="17"/>
  <c r="O343" i="17"/>
  <c r="Q343" i="17"/>
  <c r="V343" i="17"/>
  <c r="G348" i="17"/>
  <c r="M348" i="17" s="1"/>
  <c r="I348" i="17"/>
  <c r="K348" i="17"/>
  <c r="O348" i="17"/>
  <c r="Q348" i="17"/>
  <c r="V348" i="17"/>
  <c r="G350" i="17"/>
  <c r="I350" i="17"/>
  <c r="K350" i="17"/>
  <c r="M350" i="17"/>
  <c r="O350" i="17"/>
  <c r="Q350" i="17"/>
  <c r="V350" i="17"/>
  <c r="G352" i="17"/>
  <c r="I352" i="17"/>
  <c r="K352" i="17"/>
  <c r="M352" i="17"/>
  <c r="O352" i="17"/>
  <c r="Q352" i="17"/>
  <c r="V352" i="17"/>
  <c r="G354" i="17"/>
  <c r="M354" i="17" s="1"/>
  <c r="I354" i="17"/>
  <c r="K354" i="17"/>
  <c r="O354" i="17"/>
  <c r="Q354" i="17"/>
  <c r="V354" i="17"/>
  <c r="G357" i="17"/>
  <c r="I357" i="17"/>
  <c r="K357" i="17"/>
  <c r="K356" i="17" s="1"/>
  <c r="M357" i="17"/>
  <c r="O357" i="17"/>
  <c r="O356" i="17" s="1"/>
  <c r="Q357" i="17"/>
  <c r="Q356" i="17" s="1"/>
  <c r="V357" i="17"/>
  <c r="G360" i="17"/>
  <c r="G356" i="17" s="1"/>
  <c r="I360" i="17"/>
  <c r="I356" i="17" s="1"/>
  <c r="K360" i="17"/>
  <c r="O360" i="17"/>
  <c r="Q360" i="17"/>
  <c r="V360" i="17"/>
  <c r="V356" i="17" s="1"/>
  <c r="G366" i="17"/>
  <c r="I366" i="17"/>
  <c r="K366" i="17"/>
  <c r="M366" i="17"/>
  <c r="O366" i="17"/>
  <c r="Q366" i="17"/>
  <c r="V366" i="17"/>
  <c r="G368" i="17"/>
  <c r="M368" i="17" s="1"/>
  <c r="I368" i="17"/>
  <c r="K368" i="17"/>
  <c r="O368" i="17"/>
  <c r="Q368" i="17"/>
  <c r="V368" i="17"/>
  <c r="G370" i="17"/>
  <c r="I370" i="17"/>
  <c r="K370" i="17"/>
  <c r="M370" i="17"/>
  <c r="O370" i="17"/>
  <c r="Q370" i="17"/>
  <c r="V370" i="17"/>
  <c r="G371" i="17"/>
  <c r="G372" i="17"/>
  <c r="I372" i="17"/>
  <c r="I371" i="17" s="1"/>
  <c r="K372" i="17"/>
  <c r="K371" i="17" s="1"/>
  <c r="M372" i="17"/>
  <c r="M371" i="17" s="1"/>
  <c r="O372" i="17"/>
  <c r="O371" i="17" s="1"/>
  <c r="Q372" i="17"/>
  <c r="Q371" i="17" s="1"/>
  <c r="V372" i="17"/>
  <c r="V371" i="17" s="1"/>
  <c r="I375" i="17"/>
  <c r="K375" i="17"/>
  <c r="G376" i="17"/>
  <c r="I376" i="17"/>
  <c r="K376" i="17"/>
  <c r="M376" i="17"/>
  <c r="O376" i="17"/>
  <c r="O375" i="17" s="1"/>
  <c r="Q376" i="17"/>
  <c r="V376" i="17"/>
  <c r="V375" i="17" s="1"/>
  <c r="G378" i="17"/>
  <c r="M378" i="17" s="1"/>
  <c r="M375" i="17" s="1"/>
  <c r="I378" i="17"/>
  <c r="K378" i="17"/>
  <c r="O378" i="17"/>
  <c r="Q378" i="17"/>
  <c r="V378" i="17"/>
  <c r="G380" i="17"/>
  <c r="I380" i="17"/>
  <c r="K380" i="17"/>
  <c r="M380" i="17"/>
  <c r="O380" i="17"/>
  <c r="Q380" i="17"/>
  <c r="V380" i="17"/>
  <c r="G384" i="17"/>
  <c r="I384" i="17"/>
  <c r="K384" i="17"/>
  <c r="M384" i="17"/>
  <c r="O384" i="17"/>
  <c r="Q384" i="17"/>
  <c r="Q375" i="17" s="1"/>
  <c r="V384" i="17"/>
  <c r="G391" i="17"/>
  <c r="M391" i="17" s="1"/>
  <c r="I391" i="17"/>
  <c r="K391" i="17"/>
  <c r="O391" i="17"/>
  <c r="Q391" i="17"/>
  <c r="V391" i="17"/>
  <c r="G401" i="17"/>
  <c r="O401" i="17"/>
  <c r="G402" i="17"/>
  <c r="M402" i="17" s="1"/>
  <c r="M401" i="17" s="1"/>
  <c r="I402" i="17"/>
  <c r="I401" i="17" s="1"/>
  <c r="K402" i="17"/>
  <c r="K401" i="17" s="1"/>
  <c r="O402" i="17"/>
  <c r="Q402" i="17"/>
  <c r="Q401" i="17" s="1"/>
  <c r="V402" i="17"/>
  <c r="V401" i="17" s="1"/>
  <c r="Q403" i="17"/>
  <c r="V403" i="17"/>
  <c r="G404" i="17"/>
  <c r="G403" i="17" s="1"/>
  <c r="I404" i="17"/>
  <c r="I403" i="17" s="1"/>
  <c r="K404" i="17"/>
  <c r="K403" i="17" s="1"/>
  <c r="M404" i="17"/>
  <c r="M403" i="17" s="1"/>
  <c r="O404" i="17"/>
  <c r="O403" i="17" s="1"/>
  <c r="Q404" i="17"/>
  <c r="V404" i="17"/>
  <c r="G406" i="17"/>
  <c r="G405" i="17" s="1"/>
  <c r="I406" i="17"/>
  <c r="I405" i="17" s="1"/>
  <c r="K406" i="17"/>
  <c r="O406" i="17"/>
  <c r="Q406" i="17"/>
  <c r="Q405" i="17" s="1"/>
  <c r="V406" i="17"/>
  <c r="V405" i="17" s="1"/>
  <c r="G409" i="17"/>
  <c r="I409" i="17"/>
  <c r="K409" i="17"/>
  <c r="K405" i="17" s="1"/>
  <c r="M409" i="17"/>
  <c r="O409" i="17"/>
  <c r="O405" i="17" s="1"/>
  <c r="Q409" i="17"/>
  <c r="V409" i="17"/>
  <c r="G411" i="17"/>
  <c r="I411" i="17"/>
  <c r="K411" i="17"/>
  <c r="M411" i="17"/>
  <c r="O411" i="17"/>
  <c r="Q411" i="17"/>
  <c r="V411" i="17"/>
  <c r="G414" i="17"/>
  <c r="M414" i="17" s="1"/>
  <c r="I414" i="17"/>
  <c r="K414" i="17"/>
  <c r="O414" i="17"/>
  <c r="Q414" i="17"/>
  <c r="V414" i="17"/>
  <c r="G416" i="17"/>
  <c r="M416" i="17" s="1"/>
  <c r="I416" i="17"/>
  <c r="K416" i="17"/>
  <c r="O416" i="17"/>
  <c r="Q416" i="17"/>
  <c r="V416" i="17"/>
  <c r="G418" i="17"/>
  <c r="I418" i="17"/>
  <c r="K418" i="17"/>
  <c r="M418" i="17"/>
  <c r="O418" i="17"/>
  <c r="Q418" i="17"/>
  <c r="V418" i="17"/>
  <c r="G420" i="17"/>
  <c r="M420" i="17" s="1"/>
  <c r="I420" i="17"/>
  <c r="K420" i="17"/>
  <c r="O420" i="17"/>
  <c r="Q420" i="17"/>
  <c r="V420" i="17"/>
  <c r="G434" i="17"/>
  <c r="I434" i="17"/>
  <c r="K434" i="17"/>
  <c r="M434" i="17"/>
  <c r="O434" i="17"/>
  <c r="Q434" i="17"/>
  <c r="V434" i="17"/>
  <c r="AF440" i="17"/>
  <c r="G847" i="16"/>
  <c r="BA648" i="16"/>
  <c r="BA483" i="16"/>
  <c r="BA419" i="16"/>
  <c r="BA365" i="16"/>
  <c r="BA346" i="16"/>
  <c r="BA313" i="16"/>
  <c r="BA302" i="16"/>
  <c r="BA241" i="16"/>
  <c r="BA237" i="16"/>
  <c r="BA128" i="16"/>
  <c r="BA61" i="16"/>
  <c r="BA53" i="16"/>
  <c r="BA41" i="16"/>
  <c r="BA37" i="16"/>
  <c r="BA25" i="16"/>
  <c r="G9" i="16"/>
  <c r="G8" i="16" s="1"/>
  <c r="I9" i="16"/>
  <c r="I8" i="16" s="1"/>
  <c r="K9" i="16"/>
  <c r="K8" i="16" s="1"/>
  <c r="O9" i="16"/>
  <c r="O8" i="16" s="1"/>
  <c r="Q9" i="16"/>
  <c r="Q8" i="16" s="1"/>
  <c r="V9" i="16"/>
  <c r="V8" i="16" s="1"/>
  <c r="G13" i="16"/>
  <c r="M13" i="16" s="1"/>
  <c r="I13" i="16"/>
  <c r="K13" i="16"/>
  <c r="O13" i="16"/>
  <c r="Q13" i="16"/>
  <c r="V13" i="16"/>
  <c r="G21" i="16"/>
  <c r="I21" i="16"/>
  <c r="K21" i="16"/>
  <c r="M21" i="16"/>
  <c r="O21" i="16"/>
  <c r="Q21" i="16"/>
  <c r="V21" i="16"/>
  <c r="G24" i="16"/>
  <c r="I24" i="16"/>
  <c r="K24" i="16"/>
  <c r="M24" i="16"/>
  <c r="O24" i="16"/>
  <c r="Q24" i="16"/>
  <c r="V24" i="16"/>
  <c r="G30" i="16"/>
  <c r="I30" i="16"/>
  <c r="K30" i="16"/>
  <c r="M30" i="16"/>
  <c r="O30" i="16"/>
  <c r="Q30" i="16"/>
  <c r="V30" i="16"/>
  <c r="G35" i="16"/>
  <c r="Q35" i="16"/>
  <c r="V35" i="16"/>
  <c r="G36" i="16"/>
  <c r="I36" i="16"/>
  <c r="K36" i="16"/>
  <c r="M36" i="16"/>
  <c r="O36" i="16"/>
  <c r="Q36" i="16"/>
  <c r="V36" i="16"/>
  <c r="G40" i="16"/>
  <c r="I40" i="16"/>
  <c r="K40" i="16"/>
  <c r="M40" i="16"/>
  <c r="O40" i="16"/>
  <c r="Q40" i="16"/>
  <c r="V40" i="16"/>
  <c r="G45" i="16"/>
  <c r="I45" i="16"/>
  <c r="K45" i="16"/>
  <c r="M45" i="16"/>
  <c r="O45" i="16"/>
  <c r="Q45" i="16"/>
  <c r="V45" i="16"/>
  <c r="G49" i="16"/>
  <c r="I49" i="16"/>
  <c r="K49" i="16"/>
  <c r="M49" i="16"/>
  <c r="O49" i="16"/>
  <c r="O35" i="16" s="1"/>
  <c r="Q49" i="16"/>
  <c r="V49" i="16"/>
  <c r="G55" i="16"/>
  <c r="I55" i="16"/>
  <c r="I35" i="16" s="1"/>
  <c r="K55" i="16"/>
  <c r="K35" i="16" s="1"/>
  <c r="M55" i="16"/>
  <c r="M35" i="16" s="1"/>
  <c r="O55" i="16"/>
  <c r="Q55" i="16"/>
  <c r="V55" i="16"/>
  <c r="G57" i="16"/>
  <c r="I57" i="16"/>
  <c r="K57" i="16"/>
  <c r="M57" i="16"/>
  <c r="O57" i="16"/>
  <c r="Q57" i="16"/>
  <c r="V57" i="16"/>
  <c r="G60" i="16"/>
  <c r="G59" i="16" s="1"/>
  <c r="I60" i="16"/>
  <c r="I59" i="16" s="1"/>
  <c r="K60" i="16"/>
  <c r="K59" i="16" s="1"/>
  <c r="M60" i="16"/>
  <c r="M59" i="16" s="1"/>
  <c r="O60" i="16"/>
  <c r="O59" i="16" s="1"/>
  <c r="Q60" i="16"/>
  <c r="Q59" i="16" s="1"/>
  <c r="V60" i="16"/>
  <c r="V59" i="16" s="1"/>
  <c r="I67" i="16"/>
  <c r="V67" i="16"/>
  <c r="G68" i="16"/>
  <c r="M68" i="16" s="1"/>
  <c r="I68" i="16"/>
  <c r="K68" i="16"/>
  <c r="O68" i="16"/>
  <c r="Q68" i="16"/>
  <c r="V68" i="16"/>
  <c r="G75" i="16"/>
  <c r="I75" i="16"/>
  <c r="K75" i="16"/>
  <c r="M75" i="16"/>
  <c r="O75" i="16"/>
  <c r="Q75" i="16"/>
  <c r="V75" i="16"/>
  <c r="G80" i="16"/>
  <c r="M80" i="16" s="1"/>
  <c r="I80" i="16"/>
  <c r="K80" i="16"/>
  <c r="O80" i="16"/>
  <c r="Q80" i="16"/>
  <c r="V80" i="16"/>
  <c r="G83" i="16"/>
  <c r="I83" i="16"/>
  <c r="K83" i="16"/>
  <c r="M83" i="16"/>
  <c r="O83" i="16"/>
  <c r="Q83" i="16"/>
  <c r="Q67" i="16" s="1"/>
  <c r="V83" i="16"/>
  <c r="G85" i="16"/>
  <c r="I85" i="16"/>
  <c r="K85" i="16"/>
  <c r="K67" i="16" s="1"/>
  <c r="M85" i="16"/>
  <c r="O85" i="16"/>
  <c r="O67" i="16" s="1"/>
  <c r="Q85" i="16"/>
  <c r="V85" i="16"/>
  <c r="G94" i="16"/>
  <c r="I94" i="16"/>
  <c r="K94" i="16"/>
  <c r="M94" i="16"/>
  <c r="O94" i="16"/>
  <c r="Q94" i="16"/>
  <c r="V94" i="16"/>
  <c r="G96" i="16"/>
  <c r="I96" i="16"/>
  <c r="K96" i="16"/>
  <c r="M96" i="16"/>
  <c r="O96" i="16"/>
  <c r="Q96" i="16"/>
  <c r="V96" i="16"/>
  <c r="G98" i="16"/>
  <c r="G97" i="16" s="1"/>
  <c r="I98" i="16"/>
  <c r="I97" i="16" s="1"/>
  <c r="K98" i="16"/>
  <c r="K97" i="16" s="1"/>
  <c r="M98" i="16"/>
  <c r="O98" i="16"/>
  <c r="O97" i="16" s="1"/>
  <c r="Q98" i="16"/>
  <c r="Q97" i="16" s="1"/>
  <c r="V98" i="16"/>
  <c r="V97" i="16" s="1"/>
  <c r="G100" i="16"/>
  <c r="M100" i="16" s="1"/>
  <c r="I100" i="16"/>
  <c r="K100" i="16"/>
  <c r="O100" i="16"/>
  <c r="Q100" i="16"/>
  <c r="V100" i="16"/>
  <c r="G102" i="16"/>
  <c r="I102" i="16"/>
  <c r="K102" i="16"/>
  <c r="M102" i="16"/>
  <c r="O102" i="16"/>
  <c r="Q102" i="16"/>
  <c r="V102" i="16"/>
  <c r="G104" i="16"/>
  <c r="I104" i="16"/>
  <c r="K104" i="16"/>
  <c r="M104" i="16"/>
  <c r="O104" i="16"/>
  <c r="Q104" i="16"/>
  <c r="V104" i="16"/>
  <c r="G110" i="16"/>
  <c r="I110" i="16"/>
  <c r="K110" i="16"/>
  <c r="M110" i="16"/>
  <c r="O110" i="16"/>
  <c r="Q110" i="16"/>
  <c r="V110" i="16"/>
  <c r="G127" i="16"/>
  <c r="I127" i="16"/>
  <c r="K127" i="16"/>
  <c r="M127" i="16"/>
  <c r="O127" i="16"/>
  <c r="Q127" i="16"/>
  <c r="V127" i="16"/>
  <c r="G137" i="16"/>
  <c r="I137" i="16"/>
  <c r="K137" i="16"/>
  <c r="M137" i="16"/>
  <c r="O137" i="16"/>
  <c r="Q137" i="16"/>
  <c r="V137" i="16"/>
  <c r="G157" i="16"/>
  <c r="I157" i="16"/>
  <c r="K157" i="16"/>
  <c r="M157" i="16"/>
  <c r="O157" i="16"/>
  <c r="Q157" i="16"/>
  <c r="V157" i="16"/>
  <c r="G160" i="16"/>
  <c r="M160" i="16" s="1"/>
  <c r="I160" i="16"/>
  <c r="K160" i="16"/>
  <c r="O160" i="16"/>
  <c r="Q160" i="16"/>
  <c r="V160" i="16"/>
  <c r="G168" i="16"/>
  <c r="I168" i="16"/>
  <c r="K168" i="16"/>
  <c r="M168" i="16"/>
  <c r="O168" i="16"/>
  <c r="Q168" i="16"/>
  <c r="V168" i="16"/>
  <c r="G172" i="16"/>
  <c r="M172" i="16" s="1"/>
  <c r="I172" i="16"/>
  <c r="K172" i="16"/>
  <c r="O172" i="16"/>
  <c r="Q172" i="16"/>
  <c r="V172" i="16"/>
  <c r="G177" i="16"/>
  <c r="I177" i="16"/>
  <c r="I176" i="16" s="1"/>
  <c r="K177" i="16"/>
  <c r="K176" i="16" s="1"/>
  <c r="M177" i="16"/>
  <c r="O177" i="16"/>
  <c r="O176" i="16" s="1"/>
  <c r="Q177" i="16"/>
  <c r="Q176" i="16" s="1"/>
  <c r="V177" i="16"/>
  <c r="G191" i="16"/>
  <c r="I191" i="16"/>
  <c r="K191" i="16"/>
  <c r="M191" i="16"/>
  <c r="O191" i="16"/>
  <c r="Q191" i="16"/>
  <c r="V191" i="16"/>
  <c r="V176" i="16" s="1"/>
  <c r="G192" i="16"/>
  <c r="G176" i="16" s="1"/>
  <c r="I192" i="16"/>
  <c r="K192" i="16"/>
  <c r="O192" i="16"/>
  <c r="Q192" i="16"/>
  <c r="V192" i="16"/>
  <c r="G193" i="16"/>
  <c r="I193" i="16"/>
  <c r="K193" i="16"/>
  <c r="M193" i="16"/>
  <c r="O193" i="16"/>
  <c r="Q193" i="16"/>
  <c r="V193" i="16"/>
  <c r="M195" i="16"/>
  <c r="G196" i="16"/>
  <c r="G195" i="16" s="1"/>
  <c r="I196" i="16"/>
  <c r="I195" i="16" s="1"/>
  <c r="K196" i="16"/>
  <c r="K195" i="16" s="1"/>
  <c r="M196" i="16"/>
  <c r="O196" i="16"/>
  <c r="O195" i="16" s="1"/>
  <c r="Q196" i="16"/>
  <c r="Q195" i="16" s="1"/>
  <c r="V196" i="16"/>
  <c r="V195" i="16" s="1"/>
  <c r="O206" i="16"/>
  <c r="Q206" i="16"/>
  <c r="V206" i="16"/>
  <c r="G207" i="16"/>
  <c r="G206" i="16" s="1"/>
  <c r="I207" i="16"/>
  <c r="I206" i="16" s="1"/>
  <c r="K207" i="16"/>
  <c r="K206" i="16" s="1"/>
  <c r="M207" i="16"/>
  <c r="O207" i="16"/>
  <c r="Q207" i="16"/>
  <c r="V207" i="16"/>
  <c r="G218" i="16"/>
  <c r="I218" i="16"/>
  <c r="K218" i="16"/>
  <c r="M218" i="16"/>
  <c r="O218" i="16"/>
  <c r="Q218" i="16"/>
  <c r="V218" i="16"/>
  <c r="G220" i="16"/>
  <c r="M220" i="16" s="1"/>
  <c r="I220" i="16"/>
  <c r="K220" i="16"/>
  <c r="O220" i="16"/>
  <c r="Q220" i="16"/>
  <c r="V220" i="16"/>
  <c r="G228" i="16"/>
  <c r="G227" i="16" s="1"/>
  <c r="I228" i="16"/>
  <c r="I227" i="16" s="1"/>
  <c r="K228" i="16"/>
  <c r="K227" i="16" s="1"/>
  <c r="M228" i="16"/>
  <c r="M227" i="16" s="1"/>
  <c r="O228" i="16"/>
  <c r="O227" i="16" s="1"/>
  <c r="Q228" i="16"/>
  <c r="Q227" i="16" s="1"/>
  <c r="V228" i="16"/>
  <c r="V227" i="16" s="1"/>
  <c r="G235" i="16"/>
  <c r="G236" i="16"/>
  <c r="I236" i="16"/>
  <c r="I235" i="16" s="1"/>
  <c r="K236" i="16"/>
  <c r="K235" i="16" s="1"/>
  <c r="M236" i="16"/>
  <c r="O236" i="16"/>
  <c r="O235" i="16" s="1"/>
  <c r="Q236" i="16"/>
  <c r="V236" i="16"/>
  <c r="V235" i="16" s="1"/>
  <c r="G240" i="16"/>
  <c r="I240" i="16"/>
  <c r="K240" i="16"/>
  <c r="M240" i="16"/>
  <c r="O240" i="16"/>
  <c r="Q240" i="16"/>
  <c r="V240" i="16"/>
  <c r="G244" i="16"/>
  <c r="I244" i="16"/>
  <c r="K244" i="16"/>
  <c r="M244" i="16"/>
  <c r="O244" i="16"/>
  <c r="Q244" i="16"/>
  <c r="Q235" i="16" s="1"/>
  <c r="V244" i="16"/>
  <c r="G248" i="16"/>
  <c r="I248" i="16"/>
  <c r="K248" i="16"/>
  <c r="M248" i="16"/>
  <c r="O248" i="16"/>
  <c r="Q248" i="16"/>
  <c r="V248" i="16"/>
  <c r="G254" i="16"/>
  <c r="M254" i="16" s="1"/>
  <c r="I254" i="16"/>
  <c r="K254" i="16"/>
  <c r="O254" i="16"/>
  <c r="Q254" i="16"/>
  <c r="V254" i="16"/>
  <c r="G267" i="16"/>
  <c r="I267" i="16"/>
  <c r="K267" i="16"/>
  <c r="M267" i="16"/>
  <c r="O267" i="16"/>
  <c r="Q267" i="16"/>
  <c r="V267" i="16"/>
  <c r="G278" i="16"/>
  <c r="M278" i="16" s="1"/>
  <c r="I278" i="16"/>
  <c r="K278" i="16"/>
  <c r="O278" i="16"/>
  <c r="Q278" i="16"/>
  <c r="V278" i="16"/>
  <c r="G287" i="16"/>
  <c r="I287" i="16"/>
  <c r="K287" i="16"/>
  <c r="M287" i="16"/>
  <c r="O287" i="16"/>
  <c r="Q287" i="16"/>
  <c r="V287" i="16"/>
  <c r="G290" i="16"/>
  <c r="M290" i="16" s="1"/>
  <c r="I290" i="16"/>
  <c r="K290" i="16"/>
  <c r="O290" i="16"/>
  <c r="Q290" i="16"/>
  <c r="V290" i="16"/>
  <c r="G293" i="16"/>
  <c r="I293" i="16"/>
  <c r="K293" i="16"/>
  <c r="M293" i="16"/>
  <c r="O293" i="16"/>
  <c r="Q293" i="16"/>
  <c r="V293" i="16"/>
  <c r="G297" i="16"/>
  <c r="I297" i="16"/>
  <c r="K297" i="16"/>
  <c r="M297" i="16"/>
  <c r="O297" i="16"/>
  <c r="Q297" i="16"/>
  <c r="V297" i="16"/>
  <c r="G301" i="16"/>
  <c r="I301" i="16"/>
  <c r="K301" i="16"/>
  <c r="M301" i="16"/>
  <c r="O301" i="16"/>
  <c r="Q301" i="16"/>
  <c r="V301" i="16"/>
  <c r="G312" i="16"/>
  <c r="I312" i="16"/>
  <c r="K312" i="16"/>
  <c r="M312" i="16"/>
  <c r="O312" i="16"/>
  <c r="Q312" i="16"/>
  <c r="V312" i="16"/>
  <c r="G339" i="16"/>
  <c r="I339" i="16"/>
  <c r="K339" i="16"/>
  <c r="M339" i="16"/>
  <c r="O339" i="16"/>
  <c r="Q339" i="16"/>
  <c r="V339" i="16"/>
  <c r="G345" i="16"/>
  <c r="I345" i="16"/>
  <c r="K345" i="16"/>
  <c r="M345" i="16"/>
  <c r="O345" i="16"/>
  <c r="Q345" i="16"/>
  <c r="V345" i="16"/>
  <c r="G350" i="16"/>
  <c r="M350" i="16" s="1"/>
  <c r="I350" i="16"/>
  <c r="K350" i="16"/>
  <c r="O350" i="16"/>
  <c r="Q350" i="16"/>
  <c r="V350" i="16"/>
  <c r="G354" i="16"/>
  <c r="I354" i="16"/>
  <c r="K354" i="16"/>
  <c r="M354" i="16"/>
  <c r="O354" i="16"/>
  <c r="Q354" i="16"/>
  <c r="V354" i="16"/>
  <c r="G356" i="16"/>
  <c r="M356" i="16" s="1"/>
  <c r="I356" i="16"/>
  <c r="K356" i="16"/>
  <c r="O356" i="16"/>
  <c r="Q356" i="16"/>
  <c r="V356" i="16"/>
  <c r="G360" i="16"/>
  <c r="M360" i="16"/>
  <c r="G361" i="16"/>
  <c r="I361" i="16"/>
  <c r="I360" i="16" s="1"/>
  <c r="K361" i="16"/>
  <c r="K360" i="16" s="1"/>
  <c r="M361" i="16"/>
  <c r="O361" i="16"/>
  <c r="O360" i="16" s="1"/>
  <c r="Q361" i="16"/>
  <c r="Q360" i="16" s="1"/>
  <c r="V361" i="16"/>
  <c r="V360" i="16" s="1"/>
  <c r="G364" i="16"/>
  <c r="G363" i="16" s="1"/>
  <c r="I364" i="16"/>
  <c r="I363" i="16" s="1"/>
  <c r="K364" i="16"/>
  <c r="K363" i="16" s="1"/>
  <c r="O364" i="16"/>
  <c r="O363" i="16" s="1"/>
  <c r="Q364" i="16"/>
  <c r="Q363" i="16" s="1"/>
  <c r="V364" i="16"/>
  <c r="V363" i="16" s="1"/>
  <c r="G376" i="16"/>
  <c r="G375" i="16" s="1"/>
  <c r="I376" i="16"/>
  <c r="I375" i="16" s="1"/>
  <c r="K376" i="16"/>
  <c r="K375" i="16" s="1"/>
  <c r="M376" i="16"/>
  <c r="O376" i="16"/>
  <c r="Q376" i="16"/>
  <c r="Q375" i="16" s="1"/>
  <c r="V376" i="16"/>
  <c r="V375" i="16" s="1"/>
  <c r="G387" i="16"/>
  <c r="I387" i="16"/>
  <c r="K387" i="16"/>
  <c r="M387" i="16"/>
  <c r="O387" i="16"/>
  <c r="O375" i="16" s="1"/>
  <c r="Q387" i="16"/>
  <c r="V387" i="16"/>
  <c r="G399" i="16"/>
  <c r="I399" i="16"/>
  <c r="K399" i="16"/>
  <c r="M399" i="16"/>
  <c r="O399" i="16"/>
  <c r="Q399" i="16"/>
  <c r="V399" i="16"/>
  <c r="G418" i="16"/>
  <c r="I418" i="16"/>
  <c r="K418" i="16"/>
  <c r="M418" i="16"/>
  <c r="O418" i="16"/>
  <c r="Q418" i="16"/>
  <c r="V418" i="16"/>
  <c r="G421" i="16"/>
  <c r="M421" i="16" s="1"/>
  <c r="I421" i="16"/>
  <c r="K421" i="16"/>
  <c r="O421" i="16"/>
  <c r="Q421" i="16"/>
  <c r="V421" i="16"/>
  <c r="G424" i="16"/>
  <c r="G423" i="16" s="1"/>
  <c r="I424" i="16"/>
  <c r="I423" i="16" s="1"/>
  <c r="K424" i="16"/>
  <c r="K423" i="16" s="1"/>
  <c r="O424" i="16"/>
  <c r="O423" i="16" s="1"/>
  <c r="Q424" i="16"/>
  <c r="Q423" i="16" s="1"/>
  <c r="V424" i="16"/>
  <c r="V423" i="16" s="1"/>
  <c r="G427" i="16"/>
  <c r="I427" i="16"/>
  <c r="K427" i="16"/>
  <c r="M427" i="16"/>
  <c r="O427" i="16"/>
  <c r="Q427" i="16"/>
  <c r="V427" i="16"/>
  <c r="G430" i="16"/>
  <c r="M430" i="16" s="1"/>
  <c r="I430" i="16"/>
  <c r="K430" i="16"/>
  <c r="O430" i="16"/>
  <c r="Q430" i="16"/>
  <c r="V430" i="16"/>
  <c r="G433" i="16"/>
  <c r="I433" i="16"/>
  <c r="K433" i="16"/>
  <c r="M433" i="16"/>
  <c r="O433" i="16"/>
  <c r="Q433" i="16"/>
  <c r="V433" i="16"/>
  <c r="G435" i="16"/>
  <c r="I435" i="16"/>
  <c r="K435" i="16"/>
  <c r="M435" i="16"/>
  <c r="O435" i="16"/>
  <c r="Q435" i="16"/>
  <c r="V435" i="16"/>
  <c r="G437" i="16"/>
  <c r="I437" i="16"/>
  <c r="K437" i="16"/>
  <c r="M437" i="16"/>
  <c r="O437" i="16"/>
  <c r="Q437" i="16"/>
  <c r="V437" i="16"/>
  <c r="G439" i="16"/>
  <c r="I439" i="16"/>
  <c r="K439" i="16"/>
  <c r="M439" i="16"/>
  <c r="O439" i="16"/>
  <c r="Q439" i="16"/>
  <c r="V439" i="16"/>
  <c r="G440" i="16"/>
  <c r="I440" i="16"/>
  <c r="K440" i="16"/>
  <c r="M440" i="16"/>
  <c r="O440" i="16"/>
  <c r="Q440" i="16"/>
  <c r="V440" i="16"/>
  <c r="G443" i="16"/>
  <c r="G442" i="16" s="1"/>
  <c r="I443" i="16"/>
  <c r="I442" i="16" s="1"/>
  <c r="K443" i="16"/>
  <c r="K442" i="16" s="1"/>
  <c r="O443" i="16"/>
  <c r="O442" i="16" s="1"/>
  <c r="Q443" i="16"/>
  <c r="Q442" i="16" s="1"/>
  <c r="V443" i="16"/>
  <c r="V442" i="16" s="1"/>
  <c r="G444" i="16"/>
  <c r="I444" i="16"/>
  <c r="K444" i="16"/>
  <c r="M444" i="16"/>
  <c r="O444" i="16"/>
  <c r="Q444" i="16"/>
  <c r="V444" i="16"/>
  <c r="G445" i="16"/>
  <c r="I445" i="16"/>
  <c r="G446" i="16"/>
  <c r="I446" i="16"/>
  <c r="K446" i="16"/>
  <c r="K445" i="16" s="1"/>
  <c r="M446" i="16"/>
  <c r="O446" i="16"/>
  <c r="O445" i="16" s="1"/>
  <c r="Q446" i="16"/>
  <c r="Q445" i="16" s="1"/>
  <c r="V446" i="16"/>
  <c r="G447" i="16"/>
  <c r="I447" i="16"/>
  <c r="K447" i="16"/>
  <c r="M447" i="16"/>
  <c r="O447" i="16"/>
  <c r="Q447" i="16"/>
  <c r="V447" i="16"/>
  <c r="V445" i="16" s="1"/>
  <c r="G448" i="16"/>
  <c r="I448" i="16"/>
  <c r="K448" i="16"/>
  <c r="M448" i="16"/>
  <c r="O448" i="16"/>
  <c r="Q448" i="16"/>
  <c r="V448" i="16"/>
  <c r="G449" i="16"/>
  <c r="I449" i="16"/>
  <c r="K449" i="16"/>
  <c r="M449" i="16"/>
  <c r="O449" i="16"/>
  <c r="Q449" i="16"/>
  <c r="V449" i="16"/>
  <c r="G450" i="16"/>
  <c r="I450" i="16"/>
  <c r="K450" i="16"/>
  <c r="M450" i="16"/>
  <c r="O450" i="16"/>
  <c r="Q450" i="16"/>
  <c r="V450" i="16"/>
  <c r="G452" i="16"/>
  <c r="I452" i="16"/>
  <c r="K452" i="16"/>
  <c r="M452" i="16"/>
  <c r="O452" i="16"/>
  <c r="Q452" i="16"/>
  <c r="V452" i="16"/>
  <c r="G454" i="16"/>
  <c r="I454" i="16"/>
  <c r="K454" i="16"/>
  <c r="M454" i="16"/>
  <c r="O454" i="16"/>
  <c r="Q454" i="16"/>
  <c r="V454" i="16"/>
  <c r="G455" i="16"/>
  <c r="I455" i="16"/>
  <c r="K455" i="16"/>
  <c r="M455" i="16"/>
  <c r="O455" i="16"/>
  <c r="Q455" i="16"/>
  <c r="V455" i="16"/>
  <c r="G457" i="16"/>
  <c r="M457" i="16" s="1"/>
  <c r="I457" i="16"/>
  <c r="K457" i="16"/>
  <c r="O457" i="16"/>
  <c r="Q457" i="16"/>
  <c r="V457" i="16"/>
  <c r="G459" i="16"/>
  <c r="M459" i="16" s="1"/>
  <c r="I459" i="16"/>
  <c r="K459" i="16"/>
  <c r="O459" i="16"/>
  <c r="Q459" i="16"/>
  <c r="V459" i="16"/>
  <c r="G460" i="16"/>
  <c r="I460" i="16"/>
  <c r="K460" i="16"/>
  <c r="M460" i="16"/>
  <c r="O460" i="16"/>
  <c r="Q460" i="16"/>
  <c r="V460" i="16"/>
  <c r="G461" i="16"/>
  <c r="I461" i="16"/>
  <c r="K461" i="16"/>
  <c r="M461" i="16"/>
  <c r="O461" i="16"/>
  <c r="Q461" i="16"/>
  <c r="V461" i="16"/>
  <c r="G462" i="16"/>
  <c r="M462" i="16" s="1"/>
  <c r="I462" i="16"/>
  <c r="K462" i="16"/>
  <c r="O462" i="16"/>
  <c r="Q462" i="16"/>
  <c r="V462" i="16"/>
  <c r="G463" i="16"/>
  <c r="M463" i="16" s="1"/>
  <c r="I463" i="16"/>
  <c r="K463" i="16"/>
  <c r="O463" i="16"/>
  <c r="Q463" i="16"/>
  <c r="V463" i="16"/>
  <c r="G464" i="16"/>
  <c r="I464" i="16"/>
  <c r="K464" i="16"/>
  <c r="M464" i="16"/>
  <c r="O464" i="16"/>
  <c r="Q464" i="16"/>
  <c r="V464" i="16"/>
  <c r="G465" i="16"/>
  <c r="I465" i="16"/>
  <c r="K465" i="16"/>
  <c r="M465" i="16"/>
  <c r="O465" i="16"/>
  <c r="Q465" i="16"/>
  <c r="V465" i="16"/>
  <c r="G466" i="16"/>
  <c r="I466" i="16"/>
  <c r="K466" i="16"/>
  <c r="M466" i="16"/>
  <c r="O466" i="16"/>
  <c r="Q466" i="16"/>
  <c r="V466" i="16"/>
  <c r="G467" i="16"/>
  <c r="I467" i="16"/>
  <c r="K467" i="16"/>
  <c r="M467" i="16"/>
  <c r="O467" i="16"/>
  <c r="Q467" i="16"/>
  <c r="V467" i="16"/>
  <c r="G468" i="16"/>
  <c r="M468" i="16" s="1"/>
  <c r="I468" i="16"/>
  <c r="K468" i="16"/>
  <c r="O468" i="16"/>
  <c r="Q468" i="16"/>
  <c r="V468" i="16"/>
  <c r="G469" i="16"/>
  <c r="M469" i="16" s="1"/>
  <c r="I469" i="16"/>
  <c r="K469" i="16"/>
  <c r="O469" i="16"/>
  <c r="Q469" i="16"/>
  <c r="V469" i="16"/>
  <c r="G470" i="16"/>
  <c r="M470" i="16" s="1"/>
  <c r="I470" i="16"/>
  <c r="K470" i="16"/>
  <c r="O470" i="16"/>
  <c r="Q470" i="16"/>
  <c r="V470" i="16"/>
  <c r="G471" i="16"/>
  <c r="I471" i="16"/>
  <c r="K471" i="16"/>
  <c r="M471" i="16"/>
  <c r="O471" i="16"/>
  <c r="Q471" i="16"/>
  <c r="V471" i="16"/>
  <c r="G474" i="16"/>
  <c r="G475" i="16"/>
  <c r="I475" i="16"/>
  <c r="I474" i="16" s="1"/>
  <c r="K475" i="16"/>
  <c r="K474" i="16" s="1"/>
  <c r="M475" i="16"/>
  <c r="M474" i="16" s="1"/>
  <c r="O475" i="16"/>
  <c r="O474" i="16" s="1"/>
  <c r="Q475" i="16"/>
  <c r="V475" i="16"/>
  <c r="V474" i="16" s="1"/>
  <c r="G477" i="16"/>
  <c r="I477" i="16"/>
  <c r="K477" i="16"/>
  <c r="M477" i="16"/>
  <c r="O477" i="16"/>
  <c r="Q477" i="16"/>
  <c r="Q474" i="16" s="1"/>
  <c r="V477" i="16"/>
  <c r="G478" i="16"/>
  <c r="I478" i="16"/>
  <c r="K478" i="16"/>
  <c r="M478" i="16"/>
  <c r="O478" i="16"/>
  <c r="Q478" i="16"/>
  <c r="V478" i="16"/>
  <c r="O480" i="16"/>
  <c r="G481" i="16"/>
  <c r="M481" i="16" s="1"/>
  <c r="I481" i="16"/>
  <c r="K481" i="16"/>
  <c r="O481" i="16"/>
  <c r="Q481" i="16"/>
  <c r="Q480" i="16" s="1"/>
  <c r="V481" i="16"/>
  <c r="V480" i="16" s="1"/>
  <c r="G482" i="16"/>
  <c r="M482" i="16" s="1"/>
  <c r="I482" i="16"/>
  <c r="K482" i="16"/>
  <c r="O482" i="16"/>
  <c r="Q482" i="16"/>
  <c r="V482" i="16"/>
  <c r="G484" i="16"/>
  <c r="M484" i="16" s="1"/>
  <c r="I484" i="16"/>
  <c r="K484" i="16"/>
  <c r="O484" i="16"/>
  <c r="Q484" i="16"/>
  <c r="V484" i="16"/>
  <c r="G485" i="16"/>
  <c r="I485" i="16"/>
  <c r="K485" i="16"/>
  <c r="K480" i="16" s="1"/>
  <c r="M485" i="16"/>
  <c r="O485" i="16"/>
  <c r="Q485" i="16"/>
  <c r="V485" i="16"/>
  <c r="G487" i="16"/>
  <c r="M487" i="16" s="1"/>
  <c r="I487" i="16"/>
  <c r="I480" i="16" s="1"/>
  <c r="K487" i="16"/>
  <c r="O487" i="16"/>
  <c r="Q487" i="16"/>
  <c r="V487" i="16"/>
  <c r="G488" i="16"/>
  <c r="M488" i="16" s="1"/>
  <c r="I488" i="16"/>
  <c r="K488" i="16"/>
  <c r="O488" i="16"/>
  <c r="Q488" i="16"/>
  <c r="V488" i="16"/>
  <c r="G489" i="16"/>
  <c r="I489" i="16"/>
  <c r="K489" i="16"/>
  <c r="M489" i="16"/>
  <c r="O489" i="16"/>
  <c r="Q489" i="16"/>
  <c r="V489" i="16"/>
  <c r="G490" i="16"/>
  <c r="I490" i="16"/>
  <c r="K490" i="16"/>
  <c r="M490" i="16"/>
  <c r="O490" i="16"/>
  <c r="Q490" i="16"/>
  <c r="V490" i="16"/>
  <c r="G491" i="16"/>
  <c r="M491" i="16" s="1"/>
  <c r="I491" i="16"/>
  <c r="K491" i="16"/>
  <c r="O491" i="16"/>
  <c r="Q491" i="16"/>
  <c r="V491" i="16"/>
  <c r="G492" i="16"/>
  <c r="I492" i="16"/>
  <c r="K492" i="16"/>
  <c r="M492" i="16"/>
  <c r="O492" i="16"/>
  <c r="Q492" i="16"/>
  <c r="V492" i="16"/>
  <c r="G495" i="16"/>
  <c r="G494" i="16" s="1"/>
  <c r="I495" i="16"/>
  <c r="I494" i="16" s="1"/>
  <c r="K495" i="16"/>
  <c r="K494" i="16" s="1"/>
  <c r="M495" i="16"/>
  <c r="M494" i="16" s="1"/>
  <c r="O495" i="16"/>
  <c r="O494" i="16" s="1"/>
  <c r="Q495" i="16"/>
  <c r="Q494" i="16" s="1"/>
  <c r="V495" i="16"/>
  <c r="V494" i="16" s="1"/>
  <c r="G497" i="16"/>
  <c r="G498" i="16"/>
  <c r="M498" i="16" s="1"/>
  <c r="I498" i="16"/>
  <c r="I497" i="16" s="1"/>
  <c r="K498" i="16"/>
  <c r="K497" i="16" s="1"/>
  <c r="O498" i="16"/>
  <c r="Q498" i="16"/>
  <c r="V498" i="16"/>
  <c r="G510" i="16"/>
  <c r="M510" i="16" s="1"/>
  <c r="I510" i="16"/>
  <c r="K510" i="16"/>
  <c r="O510" i="16"/>
  <c r="Q510" i="16"/>
  <c r="V510" i="16"/>
  <c r="G512" i="16"/>
  <c r="I512" i="16"/>
  <c r="K512" i="16"/>
  <c r="M512" i="16"/>
  <c r="O512" i="16"/>
  <c r="Q512" i="16"/>
  <c r="V512" i="16"/>
  <c r="G516" i="16"/>
  <c r="I516" i="16"/>
  <c r="K516" i="16"/>
  <c r="M516" i="16"/>
  <c r="O516" i="16"/>
  <c r="O497" i="16" s="1"/>
  <c r="Q516" i="16"/>
  <c r="V516" i="16"/>
  <c r="G519" i="16"/>
  <c r="M519" i="16" s="1"/>
  <c r="I519" i="16"/>
  <c r="K519" i="16"/>
  <c r="O519" i="16"/>
  <c r="Q519" i="16"/>
  <c r="Q497" i="16" s="1"/>
  <c r="V519" i="16"/>
  <c r="V497" i="16" s="1"/>
  <c r="G521" i="16"/>
  <c r="M521" i="16" s="1"/>
  <c r="I521" i="16"/>
  <c r="K521" i="16"/>
  <c r="O521" i="16"/>
  <c r="Q521" i="16"/>
  <c r="V521" i="16"/>
  <c r="G531" i="16"/>
  <c r="I531" i="16"/>
  <c r="K531" i="16"/>
  <c r="M531" i="16"/>
  <c r="O531" i="16"/>
  <c r="Q531" i="16"/>
  <c r="V531" i="16"/>
  <c r="G532" i="16"/>
  <c r="I532" i="16"/>
  <c r="K532" i="16"/>
  <c r="M532" i="16"/>
  <c r="O532" i="16"/>
  <c r="Q532" i="16"/>
  <c r="V532" i="16"/>
  <c r="G534" i="16"/>
  <c r="I534" i="16"/>
  <c r="K534" i="16"/>
  <c r="M534" i="16"/>
  <c r="O534" i="16"/>
  <c r="Q534" i="16"/>
  <c r="V534" i="16"/>
  <c r="G536" i="16"/>
  <c r="K536" i="16"/>
  <c r="G537" i="16"/>
  <c r="I537" i="16"/>
  <c r="K537" i="16"/>
  <c r="M537" i="16"/>
  <c r="O537" i="16"/>
  <c r="O536" i="16" s="1"/>
  <c r="Q537" i="16"/>
  <c r="Q536" i="16" s="1"/>
  <c r="V537" i="16"/>
  <c r="V536" i="16" s="1"/>
  <c r="G550" i="16"/>
  <c r="M550" i="16" s="1"/>
  <c r="I550" i="16"/>
  <c r="K550" i="16"/>
  <c r="O550" i="16"/>
  <c r="Q550" i="16"/>
  <c r="V550" i="16"/>
  <c r="G561" i="16"/>
  <c r="M561" i="16" s="1"/>
  <c r="I561" i="16"/>
  <c r="K561" i="16"/>
  <c r="O561" i="16"/>
  <c r="Q561" i="16"/>
  <c r="V561" i="16"/>
  <c r="G563" i="16"/>
  <c r="I563" i="16"/>
  <c r="I536" i="16" s="1"/>
  <c r="K563" i="16"/>
  <c r="M563" i="16"/>
  <c r="O563" i="16"/>
  <c r="Q563" i="16"/>
  <c r="V563" i="16"/>
  <c r="G565" i="16"/>
  <c r="G566" i="16"/>
  <c r="I566" i="16"/>
  <c r="I565" i="16" s="1"/>
  <c r="K566" i="16"/>
  <c r="K565" i="16" s="1"/>
  <c r="M566" i="16"/>
  <c r="O566" i="16"/>
  <c r="O565" i="16" s="1"/>
  <c r="Q566" i="16"/>
  <c r="V566" i="16"/>
  <c r="V565" i="16" s="1"/>
  <c r="G571" i="16"/>
  <c r="I571" i="16"/>
  <c r="K571" i="16"/>
  <c r="M571" i="16"/>
  <c r="O571" i="16"/>
  <c r="Q571" i="16"/>
  <c r="Q565" i="16" s="1"/>
  <c r="V571" i="16"/>
  <c r="G573" i="16"/>
  <c r="I573" i="16"/>
  <c r="K573" i="16"/>
  <c r="M573" i="16"/>
  <c r="O573" i="16"/>
  <c r="Q573" i="16"/>
  <c r="V573" i="16"/>
  <c r="G575" i="16"/>
  <c r="I575" i="16"/>
  <c r="K575" i="16"/>
  <c r="M575" i="16"/>
  <c r="O575" i="16"/>
  <c r="Q575" i="16"/>
  <c r="V575" i="16"/>
  <c r="G577" i="16"/>
  <c r="I577" i="16"/>
  <c r="K577" i="16"/>
  <c r="M577" i="16"/>
  <c r="O577" i="16"/>
  <c r="Q577" i="16"/>
  <c r="V577" i="16"/>
  <c r="G588" i="16"/>
  <c r="M588" i="16" s="1"/>
  <c r="I588" i="16"/>
  <c r="K588" i="16"/>
  <c r="O588" i="16"/>
  <c r="Q588" i="16"/>
  <c r="V588" i="16"/>
  <c r="G597" i="16"/>
  <c r="M597" i="16" s="1"/>
  <c r="I597" i="16"/>
  <c r="K597" i="16"/>
  <c r="O597" i="16"/>
  <c r="Q597" i="16"/>
  <c r="V597" i="16"/>
  <c r="G606" i="16"/>
  <c r="I606" i="16"/>
  <c r="K606" i="16"/>
  <c r="M606" i="16"/>
  <c r="O606" i="16"/>
  <c r="Q606" i="16"/>
  <c r="V606" i="16"/>
  <c r="G614" i="16"/>
  <c r="M614" i="16" s="1"/>
  <c r="I614" i="16"/>
  <c r="K614" i="16"/>
  <c r="O614" i="16"/>
  <c r="Q614" i="16"/>
  <c r="V614" i="16"/>
  <c r="G618" i="16"/>
  <c r="I618" i="16"/>
  <c r="K618" i="16"/>
  <c r="M618" i="16"/>
  <c r="O618" i="16"/>
  <c r="Q618" i="16"/>
  <c r="V618" i="16"/>
  <c r="G622" i="16"/>
  <c r="I622" i="16"/>
  <c r="K622" i="16"/>
  <c r="M622" i="16"/>
  <c r="O622" i="16"/>
  <c r="Q622" i="16"/>
  <c r="V622" i="16"/>
  <c r="G623" i="16"/>
  <c r="I623" i="16"/>
  <c r="K623" i="16"/>
  <c r="M623" i="16"/>
  <c r="O623" i="16"/>
  <c r="Q623" i="16"/>
  <c r="V623" i="16"/>
  <c r="G624" i="16"/>
  <c r="I624" i="16"/>
  <c r="K624" i="16"/>
  <c r="M624" i="16"/>
  <c r="O624" i="16"/>
  <c r="Q624" i="16"/>
  <c r="V624" i="16"/>
  <c r="G627" i="16"/>
  <c r="G626" i="16" s="1"/>
  <c r="I627" i="16"/>
  <c r="I626" i="16" s="1"/>
  <c r="K627" i="16"/>
  <c r="K626" i="16" s="1"/>
  <c r="O627" i="16"/>
  <c r="O626" i="16" s="1"/>
  <c r="Q627" i="16"/>
  <c r="Q626" i="16" s="1"/>
  <c r="V627" i="16"/>
  <c r="G629" i="16"/>
  <c r="I629" i="16"/>
  <c r="K629" i="16"/>
  <c r="M629" i="16"/>
  <c r="O629" i="16"/>
  <c r="Q629" i="16"/>
  <c r="V629" i="16"/>
  <c r="V626" i="16" s="1"/>
  <c r="G631" i="16"/>
  <c r="M631" i="16" s="1"/>
  <c r="I631" i="16"/>
  <c r="K631" i="16"/>
  <c r="O631" i="16"/>
  <c r="Q631" i="16"/>
  <c r="V631" i="16"/>
  <c r="G634" i="16"/>
  <c r="M634" i="16" s="1"/>
  <c r="I634" i="16"/>
  <c r="K634" i="16"/>
  <c r="O634" i="16"/>
  <c r="Q634" i="16"/>
  <c r="V634" i="16"/>
  <c r="G639" i="16"/>
  <c r="M639" i="16" s="1"/>
  <c r="I639" i="16"/>
  <c r="K639" i="16"/>
  <c r="O639" i="16"/>
  <c r="Q639" i="16"/>
  <c r="V639" i="16"/>
  <c r="G645" i="16"/>
  <c r="M645" i="16" s="1"/>
  <c r="I645" i="16"/>
  <c r="K645" i="16"/>
  <c r="O645" i="16"/>
  <c r="Q645" i="16"/>
  <c r="V645" i="16"/>
  <c r="G647" i="16"/>
  <c r="I647" i="16"/>
  <c r="K647" i="16"/>
  <c r="M647" i="16"/>
  <c r="O647" i="16"/>
  <c r="Q647" i="16"/>
  <c r="V647" i="16"/>
  <c r="G652" i="16"/>
  <c r="I652" i="16"/>
  <c r="K652" i="16"/>
  <c r="M652" i="16"/>
  <c r="O652" i="16"/>
  <c r="Q652" i="16"/>
  <c r="V652" i="16"/>
  <c r="G655" i="16"/>
  <c r="M655" i="16" s="1"/>
  <c r="I655" i="16"/>
  <c r="K655" i="16"/>
  <c r="O655" i="16"/>
  <c r="Q655" i="16"/>
  <c r="V655" i="16"/>
  <c r="G658" i="16"/>
  <c r="I658" i="16"/>
  <c r="K658" i="16"/>
  <c r="M658" i="16"/>
  <c r="M657" i="16" s="1"/>
  <c r="O658" i="16"/>
  <c r="O657" i="16" s="1"/>
  <c r="Q658" i="16"/>
  <c r="Q657" i="16" s="1"/>
  <c r="V658" i="16"/>
  <c r="V657" i="16" s="1"/>
  <c r="G661" i="16"/>
  <c r="G657" i="16" s="1"/>
  <c r="I661" i="16"/>
  <c r="I657" i="16" s="1"/>
  <c r="K661" i="16"/>
  <c r="K657" i="16" s="1"/>
  <c r="M661" i="16"/>
  <c r="O661" i="16"/>
  <c r="Q661" i="16"/>
  <c r="V661" i="16"/>
  <c r="G668" i="16"/>
  <c r="I668" i="16"/>
  <c r="K668" i="16"/>
  <c r="M668" i="16"/>
  <c r="O668" i="16"/>
  <c r="O667" i="16" s="1"/>
  <c r="Q668" i="16"/>
  <c r="Q667" i="16" s="1"/>
  <c r="V668" i="16"/>
  <c r="V667" i="16" s="1"/>
  <c r="G671" i="16"/>
  <c r="M671" i="16" s="1"/>
  <c r="I671" i="16"/>
  <c r="K671" i="16"/>
  <c r="O671" i="16"/>
  <c r="Q671" i="16"/>
  <c r="V671" i="16"/>
  <c r="G674" i="16"/>
  <c r="M674" i="16" s="1"/>
  <c r="I674" i="16"/>
  <c r="K674" i="16"/>
  <c r="O674" i="16"/>
  <c r="Q674" i="16"/>
  <c r="V674" i="16"/>
  <c r="G678" i="16"/>
  <c r="I678" i="16"/>
  <c r="I667" i="16" s="1"/>
  <c r="K678" i="16"/>
  <c r="M678" i="16"/>
  <c r="O678" i="16"/>
  <c r="Q678" i="16"/>
  <c r="V678" i="16"/>
  <c r="G680" i="16"/>
  <c r="M680" i="16" s="1"/>
  <c r="I680" i="16"/>
  <c r="K680" i="16"/>
  <c r="O680" i="16"/>
  <c r="Q680" i="16"/>
  <c r="V680" i="16"/>
  <c r="G683" i="16"/>
  <c r="I683" i="16"/>
  <c r="K683" i="16"/>
  <c r="M683" i="16"/>
  <c r="O683" i="16"/>
  <c r="Q683" i="16"/>
  <c r="V683" i="16"/>
  <c r="G698" i="16"/>
  <c r="I698" i="16"/>
  <c r="K698" i="16"/>
  <c r="M698" i="16"/>
  <c r="O698" i="16"/>
  <c r="Q698" i="16"/>
  <c r="V698" i="16"/>
  <c r="G706" i="16"/>
  <c r="I706" i="16"/>
  <c r="K706" i="16"/>
  <c r="K667" i="16" s="1"/>
  <c r="M706" i="16"/>
  <c r="O706" i="16"/>
  <c r="Q706" i="16"/>
  <c r="V706" i="16"/>
  <c r="G709" i="16"/>
  <c r="I709" i="16"/>
  <c r="K709" i="16"/>
  <c r="M709" i="16"/>
  <c r="O709" i="16"/>
  <c r="Q709" i="16"/>
  <c r="V709" i="16"/>
  <c r="G711" i="16"/>
  <c r="M711" i="16" s="1"/>
  <c r="I711" i="16"/>
  <c r="K711" i="16"/>
  <c r="O711" i="16"/>
  <c r="Q711" i="16"/>
  <c r="V711" i="16"/>
  <c r="G712" i="16"/>
  <c r="M712" i="16" s="1"/>
  <c r="I712" i="16"/>
  <c r="K712" i="16"/>
  <c r="O712" i="16"/>
  <c r="Q712" i="16"/>
  <c r="V712" i="16"/>
  <c r="G714" i="16"/>
  <c r="I714" i="16"/>
  <c r="K714" i="16"/>
  <c r="M714" i="16"/>
  <c r="O714" i="16"/>
  <c r="Q714" i="16"/>
  <c r="V714" i="16"/>
  <c r="K716" i="16"/>
  <c r="O716" i="16"/>
  <c r="Q716" i="16"/>
  <c r="G717" i="16"/>
  <c r="M717" i="16" s="1"/>
  <c r="M716" i="16" s="1"/>
  <c r="I717" i="16"/>
  <c r="I716" i="16" s="1"/>
  <c r="K717" i="16"/>
  <c r="O717" i="16"/>
  <c r="Q717" i="16"/>
  <c r="V717" i="16"/>
  <c r="G720" i="16"/>
  <c r="I720" i="16"/>
  <c r="K720" i="16"/>
  <c r="M720" i="16"/>
  <c r="O720" i="16"/>
  <c r="Q720" i="16"/>
  <c r="V720" i="16"/>
  <c r="G724" i="16"/>
  <c r="I724" i="16"/>
  <c r="K724" i="16"/>
  <c r="M724" i="16"/>
  <c r="O724" i="16"/>
  <c r="Q724" i="16"/>
  <c r="V724" i="16"/>
  <c r="G727" i="16"/>
  <c r="I727" i="16"/>
  <c r="K727" i="16"/>
  <c r="M727" i="16"/>
  <c r="O727" i="16"/>
  <c r="Q727" i="16"/>
  <c r="V727" i="16"/>
  <c r="V716" i="16" s="1"/>
  <c r="O728" i="16"/>
  <c r="Q728" i="16"/>
  <c r="G729" i="16"/>
  <c r="I729" i="16"/>
  <c r="K729" i="16"/>
  <c r="M729" i="16"/>
  <c r="O729" i="16"/>
  <c r="Q729" i="16"/>
  <c r="V729" i="16"/>
  <c r="V728" i="16" s="1"/>
  <c r="G731" i="16"/>
  <c r="M731" i="16" s="1"/>
  <c r="M728" i="16" s="1"/>
  <c r="I731" i="16"/>
  <c r="K731" i="16"/>
  <c r="O731" i="16"/>
  <c r="Q731" i="16"/>
  <c r="V731" i="16"/>
  <c r="G740" i="16"/>
  <c r="I740" i="16"/>
  <c r="K740" i="16"/>
  <c r="M740" i="16"/>
  <c r="O740" i="16"/>
  <c r="Q740" i="16"/>
  <c r="V740" i="16"/>
  <c r="G750" i="16"/>
  <c r="M750" i="16" s="1"/>
  <c r="I750" i="16"/>
  <c r="K750" i="16"/>
  <c r="O750" i="16"/>
  <c r="Q750" i="16"/>
  <c r="V750" i="16"/>
  <c r="G773" i="16"/>
  <c r="M773" i="16" s="1"/>
  <c r="I773" i="16"/>
  <c r="I728" i="16" s="1"/>
  <c r="K773" i="16"/>
  <c r="K728" i="16" s="1"/>
  <c r="O773" i="16"/>
  <c r="Q773" i="16"/>
  <c r="V773" i="16"/>
  <c r="G798" i="16"/>
  <c r="M798" i="16"/>
  <c r="O798" i="16"/>
  <c r="Q798" i="16"/>
  <c r="G799" i="16"/>
  <c r="I799" i="16"/>
  <c r="I798" i="16" s="1"/>
  <c r="K799" i="16"/>
  <c r="K798" i="16" s="1"/>
  <c r="M799" i="16"/>
  <c r="O799" i="16"/>
  <c r="Q799" i="16"/>
  <c r="V799" i="16"/>
  <c r="V798" i="16" s="1"/>
  <c r="O800" i="16"/>
  <c r="G801" i="16"/>
  <c r="G800" i="16" s="1"/>
  <c r="I801" i="16"/>
  <c r="I800" i="16" s="1"/>
  <c r="K801" i="16"/>
  <c r="K800" i="16" s="1"/>
  <c r="M801" i="16"/>
  <c r="M800" i="16" s="1"/>
  <c r="O801" i="16"/>
  <c r="Q801" i="16"/>
  <c r="Q800" i="16" s="1"/>
  <c r="V801" i="16"/>
  <c r="V800" i="16" s="1"/>
  <c r="G803" i="16"/>
  <c r="G802" i="16" s="1"/>
  <c r="I803" i="16"/>
  <c r="I802" i="16" s="1"/>
  <c r="K803" i="16"/>
  <c r="K802" i="16" s="1"/>
  <c r="M803" i="16"/>
  <c r="M802" i="16" s="1"/>
  <c r="O803" i="16"/>
  <c r="Q803" i="16"/>
  <c r="Q802" i="16" s="1"/>
  <c r="V803" i="16"/>
  <c r="V802" i="16" s="1"/>
  <c r="G807" i="16"/>
  <c r="I807" i="16"/>
  <c r="K807" i="16"/>
  <c r="M807" i="16"/>
  <c r="O807" i="16"/>
  <c r="O802" i="16" s="1"/>
  <c r="Q807" i="16"/>
  <c r="V807" i="16"/>
  <c r="G809" i="16"/>
  <c r="I809" i="16"/>
  <c r="K809" i="16"/>
  <c r="M809" i="16"/>
  <c r="O809" i="16"/>
  <c r="Q809" i="16"/>
  <c r="V809" i="16"/>
  <c r="G812" i="16"/>
  <c r="I812" i="16"/>
  <c r="K812" i="16"/>
  <c r="M812" i="16"/>
  <c r="O812" i="16"/>
  <c r="Q812" i="16"/>
  <c r="V812" i="16"/>
  <c r="G814" i="16"/>
  <c r="M814" i="16" s="1"/>
  <c r="I814" i="16"/>
  <c r="K814" i="16"/>
  <c r="O814" i="16"/>
  <c r="Q814" i="16"/>
  <c r="V814" i="16"/>
  <c r="G816" i="16"/>
  <c r="M816" i="16" s="1"/>
  <c r="I816" i="16"/>
  <c r="K816" i="16"/>
  <c r="O816" i="16"/>
  <c r="Q816" i="16"/>
  <c r="V816" i="16"/>
  <c r="G818" i="16"/>
  <c r="M818" i="16" s="1"/>
  <c r="I818" i="16"/>
  <c r="K818" i="16"/>
  <c r="O818" i="16"/>
  <c r="Q818" i="16"/>
  <c r="V818" i="16"/>
  <c r="G836" i="16"/>
  <c r="I836" i="16"/>
  <c r="K836" i="16"/>
  <c r="M836" i="16"/>
  <c r="O836" i="16"/>
  <c r="Q836" i="16"/>
  <c r="V836" i="16"/>
  <c r="G843" i="16"/>
  <c r="M843" i="16" s="1"/>
  <c r="I843" i="16"/>
  <c r="K843" i="16"/>
  <c r="O843" i="16"/>
  <c r="Q843" i="16"/>
  <c r="V843" i="16"/>
  <c r="AF847" i="16"/>
  <c r="G600" i="15"/>
  <c r="BA517" i="15"/>
  <c r="BA459" i="15"/>
  <c r="BA306" i="15"/>
  <c r="BA248" i="15"/>
  <c r="BA211" i="15"/>
  <c r="BA179" i="15"/>
  <c r="BA130" i="15"/>
  <c r="BA74" i="15"/>
  <c r="BA19" i="15"/>
  <c r="G9" i="15"/>
  <c r="G8" i="15" s="1"/>
  <c r="I9" i="15"/>
  <c r="I8" i="15" s="1"/>
  <c r="K9" i="15"/>
  <c r="K8" i="15" s="1"/>
  <c r="O9" i="15"/>
  <c r="O8" i="15" s="1"/>
  <c r="Q9" i="15"/>
  <c r="Q8" i="15" s="1"/>
  <c r="V9" i="15"/>
  <c r="V8" i="15" s="1"/>
  <c r="G12" i="15"/>
  <c r="I12" i="15"/>
  <c r="K12" i="15"/>
  <c r="M12" i="15"/>
  <c r="O12" i="15"/>
  <c r="Q12" i="15"/>
  <c r="V12" i="15"/>
  <c r="G14" i="15"/>
  <c r="M14" i="15" s="1"/>
  <c r="I14" i="15"/>
  <c r="K14" i="15"/>
  <c r="O14" i="15"/>
  <c r="Q14" i="15"/>
  <c r="V14" i="15"/>
  <c r="G18" i="15"/>
  <c r="G17" i="15" s="1"/>
  <c r="I18" i="15"/>
  <c r="I17" i="15" s="1"/>
  <c r="K18" i="15"/>
  <c r="K17" i="15" s="1"/>
  <c r="M18" i="15"/>
  <c r="M17" i="15" s="1"/>
  <c r="O18" i="15"/>
  <c r="O17" i="15" s="1"/>
  <c r="Q18" i="15"/>
  <c r="Q17" i="15" s="1"/>
  <c r="V18" i="15"/>
  <c r="V17" i="15" s="1"/>
  <c r="G22" i="15"/>
  <c r="I22" i="15"/>
  <c r="K22" i="15"/>
  <c r="M22" i="15"/>
  <c r="O22" i="15"/>
  <c r="Q22" i="15"/>
  <c r="V22" i="15"/>
  <c r="G25" i="15"/>
  <c r="I25" i="15"/>
  <c r="K25" i="15"/>
  <c r="M25" i="15"/>
  <c r="O25" i="15"/>
  <c r="Q25" i="15"/>
  <c r="V25" i="15"/>
  <c r="G28" i="15"/>
  <c r="I28" i="15"/>
  <c r="I27" i="15" s="1"/>
  <c r="K28" i="15"/>
  <c r="K27" i="15" s="1"/>
  <c r="M28" i="15"/>
  <c r="M27" i="15" s="1"/>
  <c r="O28" i="15"/>
  <c r="O27" i="15" s="1"/>
  <c r="Q28" i="15"/>
  <c r="Q27" i="15" s="1"/>
  <c r="V28" i="15"/>
  <c r="V27" i="15" s="1"/>
  <c r="G32" i="15"/>
  <c r="G27" i="15" s="1"/>
  <c r="I32" i="15"/>
  <c r="K32" i="15"/>
  <c r="M32" i="15"/>
  <c r="O32" i="15"/>
  <c r="Q32" i="15"/>
  <c r="V32" i="15"/>
  <c r="G36" i="15"/>
  <c r="I36" i="15"/>
  <c r="K36" i="15"/>
  <c r="M36" i="15"/>
  <c r="O36" i="15"/>
  <c r="Q36" i="15"/>
  <c r="V36" i="15"/>
  <c r="G38" i="15"/>
  <c r="M38" i="15" s="1"/>
  <c r="I38" i="15"/>
  <c r="K38" i="15"/>
  <c r="O38" i="15"/>
  <c r="Q38" i="15"/>
  <c r="V38" i="15"/>
  <c r="G40" i="15"/>
  <c r="I40" i="15"/>
  <c r="K40" i="15"/>
  <c r="M40" i="15"/>
  <c r="O40" i="15"/>
  <c r="Q40" i="15"/>
  <c r="V40" i="15"/>
  <c r="G42" i="15"/>
  <c r="I42" i="15"/>
  <c r="K42" i="15"/>
  <c r="M42" i="15"/>
  <c r="O42" i="15"/>
  <c r="Q42" i="15"/>
  <c r="V42" i="15"/>
  <c r="G48" i="15"/>
  <c r="I48" i="15"/>
  <c r="K48" i="15"/>
  <c r="M48" i="15"/>
  <c r="O48" i="15"/>
  <c r="Q48" i="15"/>
  <c r="V48" i="15"/>
  <c r="G50" i="15"/>
  <c r="I50" i="15"/>
  <c r="K50" i="15"/>
  <c r="M50" i="15"/>
  <c r="O50" i="15"/>
  <c r="Q50" i="15"/>
  <c r="V50" i="15"/>
  <c r="G52" i="15"/>
  <c r="I52" i="15"/>
  <c r="K52" i="15"/>
  <c r="K51" i="15" s="1"/>
  <c r="M52" i="15"/>
  <c r="M51" i="15" s="1"/>
  <c r="O52" i="15"/>
  <c r="O51" i="15" s="1"/>
  <c r="Q52" i="15"/>
  <c r="Q51" i="15" s="1"/>
  <c r="V52" i="15"/>
  <c r="V51" i="15" s="1"/>
  <c r="G56" i="15"/>
  <c r="G51" i="15" s="1"/>
  <c r="I56" i="15"/>
  <c r="I51" i="15" s="1"/>
  <c r="K56" i="15"/>
  <c r="M56" i="15"/>
  <c r="O56" i="15"/>
  <c r="Q56" i="15"/>
  <c r="V56" i="15"/>
  <c r="G67" i="15"/>
  <c r="I67" i="15"/>
  <c r="K67" i="15"/>
  <c r="M67" i="15"/>
  <c r="O67" i="15"/>
  <c r="Q67" i="15"/>
  <c r="V67" i="15"/>
  <c r="G73" i="15"/>
  <c r="I73" i="15"/>
  <c r="K73" i="15"/>
  <c r="M73" i="15"/>
  <c r="O73" i="15"/>
  <c r="Q73" i="15"/>
  <c r="V73" i="15"/>
  <c r="G81" i="15"/>
  <c r="I81" i="15"/>
  <c r="K81" i="15"/>
  <c r="M81" i="15"/>
  <c r="O81" i="15"/>
  <c r="Q81" i="15"/>
  <c r="V81" i="15"/>
  <c r="G92" i="15"/>
  <c r="I92" i="15"/>
  <c r="K92" i="15"/>
  <c r="M92" i="15"/>
  <c r="O92" i="15"/>
  <c r="Q92" i="15"/>
  <c r="V92" i="15"/>
  <c r="G96" i="15"/>
  <c r="I96" i="15"/>
  <c r="K96" i="15"/>
  <c r="M96" i="15"/>
  <c r="O96" i="15"/>
  <c r="Q96" i="15"/>
  <c r="V96" i="15"/>
  <c r="G100" i="15"/>
  <c r="I100" i="15"/>
  <c r="K100" i="15"/>
  <c r="M100" i="15"/>
  <c r="O100" i="15"/>
  <c r="Q100" i="15"/>
  <c r="V100" i="15"/>
  <c r="G103" i="15"/>
  <c r="I103" i="15"/>
  <c r="K103" i="15"/>
  <c r="G104" i="15"/>
  <c r="I104" i="15"/>
  <c r="K104" i="15"/>
  <c r="M104" i="15"/>
  <c r="M103" i="15" s="1"/>
  <c r="O104" i="15"/>
  <c r="O103" i="15" s="1"/>
  <c r="Q104" i="15"/>
  <c r="Q103" i="15" s="1"/>
  <c r="V104" i="15"/>
  <c r="V103" i="15" s="1"/>
  <c r="G108" i="15"/>
  <c r="G107" i="15" s="1"/>
  <c r="I108" i="15"/>
  <c r="I107" i="15" s="1"/>
  <c r="K108" i="15"/>
  <c r="K107" i="15" s="1"/>
  <c r="M108" i="15"/>
  <c r="M107" i="15" s="1"/>
  <c r="O108" i="15"/>
  <c r="O107" i="15" s="1"/>
  <c r="Q108" i="15"/>
  <c r="Q107" i="15" s="1"/>
  <c r="V108" i="15"/>
  <c r="V107" i="15" s="1"/>
  <c r="G121" i="15"/>
  <c r="I121" i="15"/>
  <c r="K121" i="15"/>
  <c r="M121" i="15"/>
  <c r="O121" i="15"/>
  <c r="Q121" i="15"/>
  <c r="V121" i="15"/>
  <c r="G122" i="15"/>
  <c r="I122" i="15"/>
  <c r="K122" i="15"/>
  <c r="M122" i="15"/>
  <c r="O122" i="15"/>
  <c r="Q122" i="15"/>
  <c r="V122" i="15"/>
  <c r="G123" i="15"/>
  <c r="I123" i="15"/>
  <c r="K123" i="15"/>
  <c r="M123" i="15"/>
  <c r="O123" i="15"/>
  <c r="Q123" i="15"/>
  <c r="V123" i="15"/>
  <c r="G126" i="15"/>
  <c r="I126" i="15"/>
  <c r="I125" i="15" s="1"/>
  <c r="K126" i="15"/>
  <c r="K125" i="15" s="1"/>
  <c r="M126" i="15"/>
  <c r="O126" i="15"/>
  <c r="O125" i="15" s="1"/>
  <c r="Q126" i="15"/>
  <c r="Q125" i="15" s="1"/>
  <c r="V126" i="15"/>
  <c r="V125" i="15" s="1"/>
  <c r="G129" i="15"/>
  <c r="M129" i="15" s="1"/>
  <c r="I129" i="15"/>
  <c r="K129" i="15"/>
  <c r="O129" i="15"/>
  <c r="Q129" i="15"/>
  <c r="V129" i="15"/>
  <c r="G132" i="15"/>
  <c r="M132" i="15" s="1"/>
  <c r="I132" i="15"/>
  <c r="K132" i="15"/>
  <c r="O132" i="15"/>
  <c r="Q132" i="15"/>
  <c r="V132" i="15"/>
  <c r="G134" i="15"/>
  <c r="I134" i="15"/>
  <c r="K134" i="15"/>
  <c r="M134" i="15"/>
  <c r="O134" i="15"/>
  <c r="Q134" i="15"/>
  <c r="V134" i="15"/>
  <c r="V139" i="15"/>
  <c r="G140" i="15"/>
  <c r="G139" i="15" s="1"/>
  <c r="I140" i="15"/>
  <c r="I139" i="15" s="1"/>
  <c r="K140" i="15"/>
  <c r="K139" i="15" s="1"/>
  <c r="M140" i="15"/>
  <c r="M139" i="15" s="1"/>
  <c r="O140" i="15"/>
  <c r="O139" i="15" s="1"/>
  <c r="Q140" i="15"/>
  <c r="Q139" i="15" s="1"/>
  <c r="V140" i="15"/>
  <c r="G147" i="15"/>
  <c r="I147" i="15"/>
  <c r="I146" i="15" s="1"/>
  <c r="K147" i="15"/>
  <c r="K146" i="15" s="1"/>
  <c r="M147" i="15"/>
  <c r="M146" i="15" s="1"/>
  <c r="O147" i="15"/>
  <c r="O146" i="15" s="1"/>
  <c r="Q147" i="15"/>
  <c r="Q146" i="15" s="1"/>
  <c r="V147" i="15"/>
  <c r="V146" i="15" s="1"/>
  <c r="G153" i="15"/>
  <c r="I153" i="15"/>
  <c r="K153" i="15"/>
  <c r="M153" i="15"/>
  <c r="O153" i="15"/>
  <c r="Q153" i="15"/>
  <c r="V153" i="15"/>
  <c r="G155" i="15"/>
  <c r="G146" i="15" s="1"/>
  <c r="I155" i="15"/>
  <c r="K155" i="15"/>
  <c r="M155" i="15"/>
  <c r="O155" i="15"/>
  <c r="Q155" i="15"/>
  <c r="V155" i="15"/>
  <c r="G162" i="15"/>
  <c r="I162" i="15"/>
  <c r="K162" i="15"/>
  <c r="G163" i="15"/>
  <c r="I163" i="15"/>
  <c r="K163" i="15"/>
  <c r="M163" i="15"/>
  <c r="O163" i="15"/>
  <c r="Q163" i="15"/>
  <c r="Q162" i="15" s="1"/>
  <c r="V163" i="15"/>
  <c r="V162" i="15" s="1"/>
  <c r="G167" i="15"/>
  <c r="I167" i="15"/>
  <c r="K167" i="15"/>
  <c r="M167" i="15"/>
  <c r="O167" i="15"/>
  <c r="Q167" i="15"/>
  <c r="V167" i="15"/>
  <c r="G170" i="15"/>
  <c r="I170" i="15"/>
  <c r="K170" i="15"/>
  <c r="M170" i="15"/>
  <c r="O170" i="15"/>
  <c r="O162" i="15" s="1"/>
  <c r="Q170" i="15"/>
  <c r="V170" i="15"/>
  <c r="G174" i="15"/>
  <c r="I174" i="15"/>
  <c r="K174" i="15"/>
  <c r="M174" i="15"/>
  <c r="O174" i="15"/>
  <c r="Q174" i="15"/>
  <c r="V174" i="15"/>
  <c r="G178" i="15"/>
  <c r="M178" i="15" s="1"/>
  <c r="I178" i="15"/>
  <c r="K178" i="15"/>
  <c r="O178" i="15"/>
  <c r="Q178" i="15"/>
  <c r="V178" i="15"/>
  <c r="G190" i="15"/>
  <c r="I190" i="15"/>
  <c r="K190" i="15"/>
  <c r="M190" i="15"/>
  <c r="O190" i="15"/>
  <c r="Q190" i="15"/>
  <c r="V190" i="15"/>
  <c r="G193" i="15"/>
  <c r="I193" i="15"/>
  <c r="K193" i="15"/>
  <c r="M193" i="15"/>
  <c r="O193" i="15"/>
  <c r="Q193" i="15"/>
  <c r="V193" i="15"/>
  <c r="G195" i="15"/>
  <c r="I195" i="15"/>
  <c r="K195" i="15"/>
  <c r="M195" i="15"/>
  <c r="O195" i="15"/>
  <c r="Q195" i="15"/>
  <c r="V195" i="15"/>
  <c r="G198" i="15"/>
  <c r="I198" i="15"/>
  <c r="K198" i="15"/>
  <c r="M198" i="15"/>
  <c r="O198" i="15"/>
  <c r="Q198" i="15"/>
  <c r="V198" i="15"/>
  <c r="G202" i="15"/>
  <c r="M202" i="15" s="1"/>
  <c r="I202" i="15"/>
  <c r="K202" i="15"/>
  <c r="O202" i="15"/>
  <c r="Q202" i="15"/>
  <c r="V202" i="15"/>
  <c r="G204" i="15"/>
  <c r="I204" i="15"/>
  <c r="K204" i="15"/>
  <c r="M204" i="15"/>
  <c r="O204" i="15"/>
  <c r="Q204" i="15"/>
  <c r="V204" i="15"/>
  <c r="G207" i="15"/>
  <c r="G206" i="15" s="1"/>
  <c r="I207" i="15"/>
  <c r="I206" i="15" s="1"/>
  <c r="K207" i="15"/>
  <c r="K206" i="15" s="1"/>
  <c r="M207" i="15"/>
  <c r="M206" i="15" s="1"/>
  <c r="O207" i="15"/>
  <c r="O206" i="15" s="1"/>
  <c r="Q207" i="15"/>
  <c r="Q206" i="15" s="1"/>
  <c r="V207" i="15"/>
  <c r="V206" i="15" s="1"/>
  <c r="G209" i="15"/>
  <c r="I209" i="15"/>
  <c r="K209" i="15"/>
  <c r="G210" i="15"/>
  <c r="I210" i="15"/>
  <c r="K210" i="15"/>
  <c r="M210" i="15"/>
  <c r="M209" i="15" s="1"/>
  <c r="O210" i="15"/>
  <c r="O209" i="15" s="1"/>
  <c r="Q210" i="15"/>
  <c r="Q209" i="15" s="1"/>
  <c r="V210" i="15"/>
  <c r="V209" i="15" s="1"/>
  <c r="G220" i="15"/>
  <c r="G219" i="15" s="1"/>
  <c r="I220" i="15"/>
  <c r="I219" i="15" s="1"/>
  <c r="K220" i="15"/>
  <c r="K219" i="15" s="1"/>
  <c r="M220" i="15"/>
  <c r="O220" i="15"/>
  <c r="O219" i="15" s="1"/>
  <c r="Q220" i="15"/>
  <c r="Q219" i="15" s="1"/>
  <c r="V220" i="15"/>
  <c r="V219" i="15" s="1"/>
  <c r="G228" i="15"/>
  <c r="I228" i="15"/>
  <c r="K228" i="15"/>
  <c r="M228" i="15"/>
  <c r="O228" i="15"/>
  <c r="Q228" i="15"/>
  <c r="V228" i="15"/>
  <c r="G235" i="15"/>
  <c r="I235" i="15"/>
  <c r="K235" i="15"/>
  <c r="M235" i="15"/>
  <c r="O235" i="15"/>
  <c r="Q235" i="15"/>
  <c r="V235" i="15"/>
  <c r="G247" i="15"/>
  <c r="I247" i="15"/>
  <c r="K247" i="15"/>
  <c r="M247" i="15"/>
  <c r="O247" i="15"/>
  <c r="Q247" i="15"/>
  <c r="V247" i="15"/>
  <c r="G250" i="15"/>
  <c r="M250" i="15" s="1"/>
  <c r="I250" i="15"/>
  <c r="K250" i="15"/>
  <c r="O250" i="15"/>
  <c r="Q250" i="15"/>
  <c r="V250" i="15"/>
  <c r="V252" i="15"/>
  <c r="G253" i="15"/>
  <c r="M253" i="15" s="1"/>
  <c r="M252" i="15" s="1"/>
  <c r="I253" i="15"/>
  <c r="I252" i="15" s="1"/>
  <c r="K253" i="15"/>
  <c r="O253" i="15"/>
  <c r="Q253" i="15"/>
  <c r="V253" i="15"/>
  <c r="G256" i="15"/>
  <c r="M256" i="15" s="1"/>
  <c r="I256" i="15"/>
  <c r="K256" i="15"/>
  <c r="O256" i="15"/>
  <c r="Q256" i="15"/>
  <c r="V256" i="15"/>
  <c r="G259" i="15"/>
  <c r="M259" i="15" s="1"/>
  <c r="I259" i="15"/>
  <c r="K259" i="15"/>
  <c r="O259" i="15"/>
  <c r="O252" i="15" s="1"/>
  <c r="Q259" i="15"/>
  <c r="V259" i="15"/>
  <c r="G262" i="15"/>
  <c r="M262" i="15" s="1"/>
  <c r="I262" i="15"/>
  <c r="K262" i="15"/>
  <c r="O262" i="15"/>
  <c r="Q262" i="15"/>
  <c r="V262" i="15"/>
  <c r="G264" i="15"/>
  <c r="I264" i="15"/>
  <c r="K264" i="15"/>
  <c r="K252" i="15" s="1"/>
  <c r="M264" i="15"/>
  <c r="O264" i="15"/>
  <c r="Q264" i="15"/>
  <c r="Q252" i="15" s="1"/>
  <c r="V264" i="15"/>
  <c r="G266" i="15"/>
  <c r="M266" i="15" s="1"/>
  <c r="I266" i="15"/>
  <c r="K266" i="15"/>
  <c r="O266" i="15"/>
  <c r="Q266" i="15"/>
  <c r="V266" i="15"/>
  <c r="G268" i="15"/>
  <c r="I268" i="15"/>
  <c r="K268" i="15"/>
  <c r="M268" i="15"/>
  <c r="O268" i="15"/>
  <c r="Q268" i="15"/>
  <c r="V268" i="15"/>
  <c r="G269" i="15"/>
  <c r="I269" i="15"/>
  <c r="K269" i="15"/>
  <c r="M269" i="15"/>
  <c r="O269" i="15"/>
  <c r="Q269" i="15"/>
  <c r="V269" i="15"/>
  <c r="G270" i="15"/>
  <c r="I270" i="15"/>
  <c r="K270" i="15"/>
  <c r="M270" i="15"/>
  <c r="O270" i="15"/>
  <c r="Q270" i="15"/>
  <c r="V270" i="15"/>
  <c r="G272" i="15"/>
  <c r="M272" i="15" s="1"/>
  <c r="I272" i="15"/>
  <c r="K272" i="15"/>
  <c r="O272" i="15"/>
  <c r="Q272" i="15"/>
  <c r="V272" i="15"/>
  <c r="G275" i="15"/>
  <c r="I275" i="15"/>
  <c r="I274" i="15" s="1"/>
  <c r="K275" i="15"/>
  <c r="K274" i="15" s="1"/>
  <c r="M275" i="15"/>
  <c r="M274" i="15" s="1"/>
  <c r="O275" i="15"/>
  <c r="O274" i="15" s="1"/>
  <c r="Q275" i="15"/>
  <c r="Q274" i="15" s="1"/>
  <c r="V275" i="15"/>
  <c r="V274" i="15" s="1"/>
  <c r="G276" i="15"/>
  <c r="G274" i="15" s="1"/>
  <c r="I276" i="15"/>
  <c r="K276" i="15"/>
  <c r="M276" i="15"/>
  <c r="O276" i="15"/>
  <c r="Q276" i="15"/>
  <c r="V276" i="15"/>
  <c r="Q277" i="15"/>
  <c r="V277" i="15"/>
  <c r="G278" i="15"/>
  <c r="M278" i="15" s="1"/>
  <c r="I278" i="15"/>
  <c r="K278" i="15"/>
  <c r="O278" i="15"/>
  <c r="Q278" i="15"/>
  <c r="V278" i="15"/>
  <c r="G279" i="15"/>
  <c r="M279" i="15" s="1"/>
  <c r="I279" i="15"/>
  <c r="K279" i="15"/>
  <c r="O279" i="15"/>
  <c r="Q279" i="15"/>
  <c r="V279" i="15"/>
  <c r="G280" i="15"/>
  <c r="I280" i="15"/>
  <c r="K280" i="15"/>
  <c r="K277" i="15" s="1"/>
  <c r="M280" i="15"/>
  <c r="O280" i="15"/>
  <c r="Q280" i="15"/>
  <c r="V280" i="15"/>
  <c r="G281" i="15"/>
  <c r="I281" i="15"/>
  <c r="K281" i="15"/>
  <c r="M281" i="15"/>
  <c r="O281" i="15"/>
  <c r="Q281" i="15"/>
  <c r="V281" i="15"/>
  <c r="G282" i="15"/>
  <c r="I282" i="15"/>
  <c r="I277" i="15" s="1"/>
  <c r="K282" i="15"/>
  <c r="M282" i="15"/>
  <c r="O282" i="15"/>
  <c r="Q282" i="15"/>
  <c r="V282" i="15"/>
  <c r="G283" i="15"/>
  <c r="M283" i="15" s="1"/>
  <c r="I283" i="15"/>
  <c r="K283" i="15"/>
  <c r="O283" i="15"/>
  <c r="Q283" i="15"/>
  <c r="V283" i="15"/>
  <c r="G284" i="15"/>
  <c r="I284" i="15"/>
  <c r="K284" i="15"/>
  <c r="M284" i="15"/>
  <c r="O284" i="15"/>
  <c r="Q284" i="15"/>
  <c r="V284" i="15"/>
  <c r="G285" i="15"/>
  <c r="M285" i="15" s="1"/>
  <c r="I285" i="15"/>
  <c r="K285" i="15"/>
  <c r="O285" i="15"/>
  <c r="Q285" i="15"/>
  <c r="V285" i="15"/>
  <c r="G286" i="15"/>
  <c r="I286" i="15"/>
  <c r="K286" i="15"/>
  <c r="M286" i="15"/>
  <c r="O286" i="15"/>
  <c r="Q286" i="15"/>
  <c r="V286" i="15"/>
  <c r="G287" i="15"/>
  <c r="M287" i="15" s="1"/>
  <c r="I287" i="15"/>
  <c r="K287" i="15"/>
  <c r="O287" i="15"/>
  <c r="Q287" i="15"/>
  <c r="V287" i="15"/>
  <c r="G288" i="15"/>
  <c r="I288" i="15"/>
  <c r="K288" i="15"/>
  <c r="M288" i="15"/>
  <c r="O288" i="15"/>
  <c r="Q288" i="15"/>
  <c r="V288" i="15"/>
  <c r="G289" i="15"/>
  <c r="I289" i="15"/>
  <c r="K289" i="15"/>
  <c r="M289" i="15"/>
  <c r="O289" i="15"/>
  <c r="Q289" i="15"/>
  <c r="V289" i="15"/>
  <c r="G290" i="15"/>
  <c r="I290" i="15"/>
  <c r="K290" i="15"/>
  <c r="M290" i="15"/>
  <c r="O290" i="15"/>
  <c r="Q290" i="15"/>
  <c r="V290" i="15"/>
  <c r="G291" i="15"/>
  <c r="I291" i="15"/>
  <c r="K291" i="15"/>
  <c r="M291" i="15"/>
  <c r="O291" i="15"/>
  <c r="O277" i="15" s="1"/>
  <c r="Q291" i="15"/>
  <c r="V291" i="15"/>
  <c r="G293" i="15"/>
  <c r="I293" i="15"/>
  <c r="K293" i="15"/>
  <c r="M293" i="15"/>
  <c r="O293" i="15"/>
  <c r="Q293" i="15"/>
  <c r="V293" i="15"/>
  <c r="G294" i="15"/>
  <c r="M294" i="15" s="1"/>
  <c r="I294" i="15"/>
  <c r="K294" i="15"/>
  <c r="O294" i="15"/>
  <c r="Q294" i="15"/>
  <c r="V294" i="15"/>
  <c r="G295" i="15"/>
  <c r="M295" i="15" s="1"/>
  <c r="I295" i="15"/>
  <c r="K295" i="15"/>
  <c r="O295" i="15"/>
  <c r="Q295" i="15"/>
  <c r="V295" i="15"/>
  <c r="K297" i="15"/>
  <c r="Q297" i="15"/>
  <c r="V297" i="15"/>
  <c r="G298" i="15"/>
  <c r="M298" i="15" s="1"/>
  <c r="I298" i="15"/>
  <c r="I297" i="15" s="1"/>
  <c r="K298" i="15"/>
  <c r="O298" i="15"/>
  <c r="Q298" i="15"/>
  <c r="V298" i="15"/>
  <c r="G300" i="15"/>
  <c r="M300" i="15" s="1"/>
  <c r="I300" i="15"/>
  <c r="K300" i="15"/>
  <c r="O300" i="15"/>
  <c r="Q300" i="15"/>
  <c r="V300" i="15"/>
  <c r="G301" i="15"/>
  <c r="M301" i="15" s="1"/>
  <c r="I301" i="15"/>
  <c r="K301" i="15"/>
  <c r="O301" i="15"/>
  <c r="O297" i="15" s="1"/>
  <c r="Q301" i="15"/>
  <c r="V301" i="15"/>
  <c r="G304" i="15"/>
  <c r="G303" i="15" s="1"/>
  <c r="I304" i="15"/>
  <c r="I303" i="15" s="1"/>
  <c r="K304" i="15"/>
  <c r="K303" i="15" s="1"/>
  <c r="M304" i="15"/>
  <c r="O304" i="15"/>
  <c r="O303" i="15" s="1"/>
  <c r="Q304" i="15"/>
  <c r="Q303" i="15" s="1"/>
  <c r="V304" i="15"/>
  <c r="G305" i="15"/>
  <c r="M305" i="15" s="1"/>
  <c r="I305" i="15"/>
  <c r="K305" i="15"/>
  <c r="O305" i="15"/>
  <c r="Q305" i="15"/>
  <c r="V305" i="15"/>
  <c r="G307" i="15"/>
  <c r="M307" i="15" s="1"/>
  <c r="I307" i="15"/>
  <c r="K307" i="15"/>
  <c r="O307" i="15"/>
  <c r="Q307" i="15"/>
  <c r="V307" i="15"/>
  <c r="G308" i="15"/>
  <c r="I308" i="15"/>
  <c r="K308" i="15"/>
  <c r="M308" i="15"/>
  <c r="O308" i="15"/>
  <c r="Q308" i="15"/>
  <c r="V308" i="15"/>
  <c r="G310" i="15"/>
  <c r="I310" i="15"/>
  <c r="K310" i="15"/>
  <c r="M310" i="15"/>
  <c r="O310" i="15"/>
  <c r="Q310" i="15"/>
  <c r="V310" i="15"/>
  <c r="G311" i="15"/>
  <c r="M311" i="15" s="1"/>
  <c r="I311" i="15"/>
  <c r="K311" i="15"/>
  <c r="O311" i="15"/>
  <c r="Q311" i="15"/>
  <c r="V311" i="15"/>
  <c r="G312" i="15"/>
  <c r="M312" i="15" s="1"/>
  <c r="I312" i="15"/>
  <c r="K312" i="15"/>
  <c r="O312" i="15"/>
  <c r="Q312" i="15"/>
  <c r="V312" i="15"/>
  <c r="G313" i="15"/>
  <c r="I313" i="15"/>
  <c r="K313" i="15"/>
  <c r="M313" i="15"/>
  <c r="O313" i="15"/>
  <c r="Q313" i="15"/>
  <c r="V313" i="15"/>
  <c r="G314" i="15"/>
  <c r="I314" i="15"/>
  <c r="K314" i="15"/>
  <c r="M314" i="15"/>
  <c r="O314" i="15"/>
  <c r="Q314" i="15"/>
  <c r="V314" i="15"/>
  <c r="G315" i="15"/>
  <c r="M315" i="15" s="1"/>
  <c r="I315" i="15"/>
  <c r="K315" i="15"/>
  <c r="O315" i="15"/>
  <c r="Q315" i="15"/>
  <c r="V315" i="15"/>
  <c r="V303" i="15" s="1"/>
  <c r="G318" i="15"/>
  <c r="M318" i="15" s="1"/>
  <c r="I318" i="15"/>
  <c r="K318" i="15"/>
  <c r="K317" i="15" s="1"/>
  <c r="O318" i="15"/>
  <c r="Q318" i="15"/>
  <c r="Q317" i="15" s="1"/>
  <c r="V318" i="15"/>
  <c r="V317" i="15" s="1"/>
  <c r="G324" i="15"/>
  <c r="I324" i="15"/>
  <c r="K324" i="15"/>
  <c r="M324" i="15"/>
  <c r="O324" i="15"/>
  <c r="O317" i="15" s="1"/>
  <c r="Q324" i="15"/>
  <c r="V324" i="15"/>
  <c r="G326" i="15"/>
  <c r="G317" i="15" s="1"/>
  <c r="I326" i="15"/>
  <c r="I317" i="15" s="1"/>
  <c r="K326" i="15"/>
  <c r="M326" i="15"/>
  <c r="O326" i="15"/>
  <c r="Q326" i="15"/>
  <c r="V326" i="15"/>
  <c r="G330" i="15"/>
  <c r="I330" i="15"/>
  <c r="K330" i="15"/>
  <c r="M330" i="15"/>
  <c r="O330" i="15"/>
  <c r="Q330" i="15"/>
  <c r="V330" i="15"/>
  <c r="G333" i="15"/>
  <c r="M333" i="15" s="1"/>
  <c r="I333" i="15"/>
  <c r="K333" i="15"/>
  <c r="O333" i="15"/>
  <c r="Q333" i="15"/>
  <c r="V333" i="15"/>
  <c r="G335" i="15"/>
  <c r="I335" i="15"/>
  <c r="K335" i="15"/>
  <c r="M335" i="15"/>
  <c r="O335" i="15"/>
  <c r="Q335" i="15"/>
  <c r="V335" i="15"/>
  <c r="G339" i="15"/>
  <c r="M339" i="15" s="1"/>
  <c r="I339" i="15"/>
  <c r="K339" i="15"/>
  <c r="O339" i="15"/>
  <c r="Q339" i="15"/>
  <c r="V339" i="15"/>
  <c r="G342" i="15"/>
  <c r="I342" i="15"/>
  <c r="K342" i="15"/>
  <c r="M342" i="15"/>
  <c r="O342" i="15"/>
  <c r="Q342" i="15"/>
  <c r="V342" i="15"/>
  <c r="G345" i="15"/>
  <c r="M345" i="15" s="1"/>
  <c r="I345" i="15"/>
  <c r="K345" i="15"/>
  <c r="O345" i="15"/>
  <c r="Q345" i="15"/>
  <c r="V345" i="15"/>
  <c r="G348" i="15"/>
  <c r="I348" i="15"/>
  <c r="K348" i="15"/>
  <c r="M348" i="15"/>
  <c r="O348" i="15"/>
  <c r="Q348" i="15"/>
  <c r="V348" i="15"/>
  <c r="G351" i="15"/>
  <c r="G350" i="15" s="1"/>
  <c r="I351" i="15"/>
  <c r="I350" i="15" s="1"/>
  <c r="K351" i="15"/>
  <c r="K350" i="15" s="1"/>
  <c r="M351" i="15"/>
  <c r="M350" i="15" s="1"/>
  <c r="O351" i="15"/>
  <c r="O350" i="15" s="1"/>
  <c r="Q351" i="15"/>
  <c r="Q350" i="15" s="1"/>
  <c r="V351" i="15"/>
  <c r="V350" i="15" s="1"/>
  <c r="G358" i="15"/>
  <c r="I358" i="15"/>
  <c r="K358" i="15"/>
  <c r="M358" i="15"/>
  <c r="O358" i="15"/>
  <c r="Q358" i="15"/>
  <c r="V358" i="15"/>
  <c r="G366" i="15"/>
  <c r="I366" i="15"/>
  <c r="K366" i="15"/>
  <c r="M366" i="15"/>
  <c r="O366" i="15"/>
  <c r="Q366" i="15"/>
  <c r="V366" i="15"/>
  <c r="G368" i="15"/>
  <c r="I368" i="15"/>
  <c r="K368" i="15"/>
  <c r="M368" i="15"/>
  <c r="O368" i="15"/>
  <c r="Q368" i="15"/>
  <c r="V368" i="15"/>
  <c r="G371" i="15"/>
  <c r="M371" i="15" s="1"/>
  <c r="I371" i="15"/>
  <c r="I370" i="15" s="1"/>
  <c r="K371" i="15"/>
  <c r="K370" i="15" s="1"/>
  <c r="O371" i="15"/>
  <c r="O370" i="15" s="1"/>
  <c r="Q371" i="15"/>
  <c r="Q370" i="15" s="1"/>
  <c r="V371" i="15"/>
  <c r="V370" i="15" s="1"/>
  <c r="G376" i="15"/>
  <c r="M376" i="15" s="1"/>
  <c r="I376" i="15"/>
  <c r="K376" i="15"/>
  <c r="O376" i="15"/>
  <c r="Q376" i="15"/>
  <c r="V376" i="15"/>
  <c r="G380" i="15"/>
  <c r="M380" i="15" s="1"/>
  <c r="I380" i="15"/>
  <c r="K380" i="15"/>
  <c r="O380" i="15"/>
  <c r="Q380" i="15"/>
  <c r="V380" i="15"/>
  <c r="G383" i="15"/>
  <c r="M383" i="15" s="1"/>
  <c r="I383" i="15"/>
  <c r="K383" i="15"/>
  <c r="O383" i="15"/>
  <c r="Q383" i="15"/>
  <c r="V383" i="15"/>
  <c r="G386" i="15"/>
  <c r="M386" i="15" s="1"/>
  <c r="I386" i="15"/>
  <c r="K386" i="15"/>
  <c r="O386" i="15"/>
  <c r="Q386" i="15"/>
  <c r="V386" i="15"/>
  <c r="G387" i="15"/>
  <c r="I387" i="15"/>
  <c r="K387" i="15"/>
  <c r="M387" i="15"/>
  <c r="O387" i="15"/>
  <c r="Q387" i="15"/>
  <c r="V387" i="15"/>
  <c r="G397" i="15"/>
  <c r="I397" i="15"/>
  <c r="K397" i="15"/>
  <c r="M397" i="15"/>
  <c r="O397" i="15"/>
  <c r="Q397" i="15"/>
  <c r="V397" i="15"/>
  <c r="G405" i="15"/>
  <c r="M405" i="15" s="1"/>
  <c r="I405" i="15"/>
  <c r="K405" i="15"/>
  <c r="O405" i="15"/>
  <c r="Q405" i="15"/>
  <c r="V405" i="15"/>
  <c r="G416" i="15"/>
  <c r="I416" i="15"/>
  <c r="K416" i="15"/>
  <c r="M416" i="15"/>
  <c r="O416" i="15"/>
  <c r="Q416" i="15"/>
  <c r="V416" i="15"/>
  <c r="G426" i="15"/>
  <c r="I426" i="15"/>
  <c r="K426" i="15"/>
  <c r="M426" i="15"/>
  <c r="O426" i="15"/>
  <c r="Q426" i="15"/>
  <c r="V426" i="15"/>
  <c r="G435" i="15"/>
  <c r="M435" i="15" s="1"/>
  <c r="I435" i="15"/>
  <c r="K435" i="15"/>
  <c r="O435" i="15"/>
  <c r="Q435" i="15"/>
  <c r="V435" i="15"/>
  <c r="G438" i="15"/>
  <c r="M438" i="15" s="1"/>
  <c r="I438" i="15"/>
  <c r="K438" i="15"/>
  <c r="O438" i="15"/>
  <c r="Q438" i="15"/>
  <c r="V438" i="15"/>
  <c r="G439" i="15"/>
  <c r="I439" i="15"/>
  <c r="K439" i="15"/>
  <c r="M439" i="15"/>
  <c r="O439" i="15"/>
  <c r="Q439" i="15"/>
  <c r="V439" i="15"/>
  <c r="G442" i="15"/>
  <c r="G441" i="15" s="1"/>
  <c r="I442" i="15"/>
  <c r="I441" i="15" s="1"/>
  <c r="K442" i="15"/>
  <c r="K441" i="15" s="1"/>
  <c r="O442" i="15"/>
  <c r="O441" i="15" s="1"/>
  <c r="Q442" i="15"/>
  <c r="Q441" i="15" s="1"/>
  <c r="V442" i="15"/>
  <c r="V441" i="15" s="1"/>
  <c r="G444" i="15"/>
  <c r="M444" i="15" s="1"/>
  <c r="I444" i="15"/>
  <c r="K444" i="15"/>
  <c r="O444" i="15"/>
  <c r="Q444" i="15"/>
  <c r="V444" i="15"/>
  <c r="G446" i="15"/>
  <c r="M446" i="15" s="1"/>
  <c r="I446" i="15"/>
  <c r="K446" i="15"/>
  <c r="O446" i="15"/>
  <c r="Q446" i="15"/>
  <c r="V446" i="15"/>
  <c r="G449" i="15"/>
  <c r="I449" i="15"/>
  <c r="K449" i="15"/>
  <c r="M449" i="15"/>
  <c r="O449" i="15"/>
  <c r="Q449" i="15"/>
  <c r="V449" i="15"/>
  <c r="G453" i="15"/>
  <c r="M453" i="15" s="1"/>
  <c r="I453" i="15"/>
  <c r="K453" i="15"/>
  <c r="O453" i="15"/>
  <c r="Q453" i="15"/>
  <c r="V453" i="15"/>
  <c r="G458" i="15"/>
  <c r="I458" i="15"/>
  <c r="K458" i="15"/>
  <c r="M458" i="15"/>
  <c r="O458" i="15"/>
  <c r="Q458" i="15"/>
  <c r="V458" i="15"/>
  <c r="G463" i="15"/>
  <c r="M463" i="15" s="1"/>
  <c r="I463" i="15"/>
  <c r="K463" i="15"/>
  <c r="O463" i="15"/>
  <c r="Q463" i="15"/>
  <c r="V463" i="15"/>
  <c r="G466" i="15"/>
  <c r="I466" i="15"/>
  <c r="K466" i="15"/>
  <c r="M466" i="15"/>
  <c r="O466" i="15"/>
  <c r="Q466" i="15"/>
  <c r="V466" i="15"/>
  <c r="G469" i="15"/>
  <c r="G468" i="15" s="1"/>
  <c r="I469" i="15"/>
  <c r="I468" i="15" s="1"/>
  <c r="K469" i="15"/>
  <c r="K468" i="15" s="1"/>
  <c r="M469" i="15"/>
  <c r="M468" i="15" s="1"/>
  <c r="O469" i="15"/>
  <c r="O468" i="15" s="1"/>
  <c r="Q469" i="15"/>
  <c r="Q468" i="15" s="1"/>
  <c r="V469" i="15"/>
  <c r="V468" i="15" s="1"/>
  <c r="G472" i="15"/>
  <c r="G473" i="15"/>
  <c r="I473" i="15"/>
  <c r="K473" i="15"/>
  <c r="M473" i="15"/>
  <c r="O473" i="15"/>
  <c r="Q473" i="15"/>
  <c r="V473" i="15"/>
  <c r="V472" i="15" s="1"/>
  <c r="G476" i="15"/>
  <c r="I476" i="15"/>
  <c r="K476" i="15"/>
  <c r="M476" i="15"/>
  <c r="O476" i="15"/>
  <c r="O472" i="15" s="1"/>
  <c r="Q476" i="15"/>
  <c r="Q472" i="15" s="1"/>
  <c r="V476" i="15"/>
  <c r="G479" i="15"/>
  <c r="I479" i="15"/>
  <c r="I472" i="15" s="1"/>
  <c r="K479" i="15"/>
  <c r="K472" i="15" s="1"/>
  <c r="M479" i="15"/>
  <c r="O479" i="15"/>
  <c r="Q479" i="15"/>
  <c r="V479" i="15"/>
  <c r="G481" i="15"/>
  <c r="I481" i="15"/>
  <c r="K481" i="15"/>
  <c r="M481" i="15"/>
  <c r="O481" i="15"/>
  <c r="Q481" i="15"/>
  <c r="V481" i="15"/>
  <c r="G484" i="15"/>
  <c r="M484" i="15" s="1"/>
  <c r="I484" i="15"/>
  <c r="K484" i="15"/>
  <c r="O484" i="15"/>
  <c r="Q484" i="15"/>
  <c r="V484" i="15"/>
  <c r="G488" i="15"/>
  <c r="M488" i="15" s="1"/>
  <c r="I488" i="15"/>
  <c r="K488" i="15"/>
  <c r="O488" i="15"/>
  <c r="Q488" i="15"/>
  <c r="V488" i="15"/>
  <c r="G492" i="15"/>
  <c r="M492" i="15" s="1"/>
  <c r="I492" i="15"/>
  <c r="K492" i="15"/>
  <c r="O492" i="15"/>
  <c r="Q492" i="15"/>
  <c r="V492" i="15"/>
  <c r="G495" i="15"/>
  <c r="M495" i="15" s="1"/>
  <c r="I495" i="15"/>
  <c r="K495" i="15"/>
  <c r="O495" i="15"/>
  <c r="Q495" i="15"/>
  <c r="V495" i="15"/>
  <c r="G497" i="15"/>
  <c r="M497" i="15" s="1"/>
  <c r="I497" i="15"/>
  <c r="K497" i="15"/>
  <c r="O497" i="15"/>
  <c r="Q497" i="15"/>
  <c r="V497" i="15"/>
  <c r="G499" i="15"/>
  <c r="M499" i="15" s="1"/>
  <c r="I499" i="15"/>
  <c r="K499" i="15"/>
  <c r="O499" i="15"/>
  <c r="Q499" i="15"/>
  <c r="V499" i="15"/>
  <c r="G501" i="15"/>
  <c r="M501" i="15" s="1"/>
  <c r="I501" i="15"/>
  <c r="K501" i="15"/>
  <c r="O501" i="15"/>
  <c r="Q501" i="15"/>
  <c r="V501" i="15"/>
  <c r="V503" i="15"/>
  <c r="G504" i="15"/>
  <c r="G503" i="15" s="1"/>
  <c r="I504" i="15"/>
  <c r="I503" i="15" s="1"/>
  <c r="K504" i="15"/>
  <c r="K503" i="15" s="1"/>
  <c r="M504" i="15"/>
  <c r="O504" i="15"/>
  <c r="O503" i="15" s="1"/>
  <c r="Q504" i="15"/>
  <c r="Q503" i="15" s="1"/>
  <c r="V504" i="15"/>
  <c r="G507" i="15"/>
  <c r="I507" i="15"/>
  <c r="K507" i="15"/>
  <c r="M507" i="15"/>
  <c r="O507" i="15"/>
  <c r="Q507" i="15"/>
  <c r="V507" i="15"/>
  <c r="G511" i="15"/>
  <c r="M511" i="15" s="1"/>
  <c r="I511" i="15"/>
  <c r="K511" i="15"/>
  <c r="O511" i="15"/>
  <c r="Q511" i="15"/>
  <c r="V511" i="15"/>
  <c r="G514" i="15"/>
  <c r="I514" i="15"/>
  <c r="K514" i="15"/>
  <c r="M514" i="15"/>
  <c r="O514" i="15"/>
  <c r="Q514" i="15"/>
  <c r="V514" i="15"/>
  <c r="G516" i="15"/>
  <c r="M516" i="15" s="1"/>
  <c r="I516" i="15"/>
  <c r="I515" i="15" s="1"/>
  <c r="K516" i="15"/>
  <c r="K515" i="15" s="1"/>
  <c r="O516" i="15"/>
  <c r="Q516" i="15"/>
  <c r="V516" i="15"/>
  <c r="G519" i="15"/>
  <c r="M519" i="15" s="1"/>
  <c r="I519" i="15"/>
  <c r="K519" i="15"/>
  <c r="O519" i="15"/>
  <c r="Q519" i="15"/>
  <c r="V519" i="15"/>
  <c r="G525" i="15"/>
  <c r="I525" i="15"/>
  <c r="K525" i="15"/>
  <c r="M525" i="15"/>
  <c r="O525" i="15"/>
  <c r="Q525" i="15"/>
  <c r="Q515" i="15" s="1"/>
  <c r="V525" i="15"/>
  <c r="G531" i="15"/>
  <c r="I531" i="15"/>
  <c r="K531" i="15"/>
  <c r="M531" i="15"/>
  <c r="O531" i="15"/>
  <c r="Q531" i="15"/>
  <c r="V531" i="15"/>
  <c r="G544" i="15"/>
  <c r="M544" i="15" s="1"/>
  <c r="I544" i="15"/>
  <c r="K544" i="15"/>
  <c r="O544" i="15"/>
  <c r="O515" i="15" s="1"/>
  <c r="Q544" i="15"/>
  <c r="V544" i="15"/>
  <c r="V515" i="15" s="1"/>
  <c r="G559" i="15"/>
  <c r="I559" i="15"/>
  <c r="O559" i="15"/>
  <c r="G560" i="15"/>
  <c r="M560" i="15" s="1"/>
  <c r="M559" i="15" s="1"/>
  <c r="I560" i="15"/>
  <c r="K560" i="15"/>
  <c r="K559" i="15" s="1"/>
  <c r="O560" i="15"/>
  <c r="Q560" i="15"/>
  <c r="Q559" i="15" s="1"/>
  <c r="V560" i="15"/>
  <c r="V559" i="15" s="1"/>
  <c r="K561" i="15"/>
  <c r="G562" i="15"/>
  <c r="G561" i="15" s="1"/>
  <c r="I562" i="15"/>
  <c r="I561" i="15" s="1"/>
  <c r="K562" i="15"/>
  <c r="O562" i="15"/>
  <c r="O561" i="15" s="1"/>
  <c r="Q562" i="15"/>
  <c r="Q561" i="15" s="1"/>
  <c r="V562" i="15"/>
  <c r="V561" i="15" s="1"/>
  <c r="I563" i="15"/>
  <c r="K563" i="15"/>
  <c r="G564" i="15"/>
  <c r="M564" i="15" s="1"/>
  <c r="I564" i="15"/>
  <c r="K564" i="15"/>
  <c r="O564" i="15"/>
  <c r="Q564" i="15"/>
  <c r="V564" i="15"/>
  <c r="V563" i="15" s="1"/>
  <c r="G568" i="15"/>
  <c r="I568" i="15"/>
  <c r="K568" i="15"/>
  <c r="M568" i="15"/>
  <c r="O568" i="15"/>
  <c r="O563" i="15" s="1"/>
  <c r="Q568" i="15"/>
  <c r="V568" i="15"/>
  <c r="G570" i="15"/>
  <c r="M570" i="15" s="1"/>
  <c r="I570" i="15"/>
  <c r="K570" i="15"/>
  <c r="O570" i="15"/>
  <c r="Q570" i="15"/>
  <c r="Q563" i="15" s="1"/>
  <c r="V570" i="15"/>
  <c r="G573" i="15"/>
  <c r="I573" i="15"/>
  <c r="K573" i="15"/>
  <c r="M573" i="15"/>
  <c r="O573" i="15"/>
  <c r="Q573" i="15"/>
  <c r="V573" i="15"/>
  <c r="G575" i="15"/>
  <c r="M575" i="15" s="1"/>
  <c r="I575" i="15"/>
  <c r="K575" i="15"/>
  <c r="O575" i="15"/>
  <c r="Q575" i="15"/>
  <c r="V575" i="15"/>
  <c r="G577" i="15"/>
  <c r="I577" i="15"/>
  <c r="K577" i="15"/>
  <c r="M577" i="15"/>
  <c r="O577" i="15"/>
  <c r="Q577" i="15"/>
  <c r="V577" i="15"/>
  <c r="G579" i="15"/>
  <c r="I579" i="15"/>
  <c r="K579" i="15"/>
  <c r="M579" i="15"/>
  <c r="O579" i="15"/>
  <c r="Q579" i="15"/>
  <c r="V579" i="15"/>
  <c r="G594" i="15"/>
  <c r="I594" i="15"/>
  <c r="K594" i="15"/>
  <c r="M594" i="15"/>
  <c r="O594" i="15"/>
  <c r="Q594" i="15"/>
  <c r="V594" i="15"/>
  <c r="G597" i="15"/>
  <c r="I597" i="15"/>
  <c r="K597" i="15"/>
  <c r="M597" i="15"/>
  <c r="O597" i="15"/>
  <c r="Q597" i="15"/>
  <c r="V597" i="15"/>
  <c r="AF600" i="15"/>
  <c r="G603" i="14"/>
  <c r="BA449" i="14"/>
  <c r="BA237" i="14"/>
  <c r="BA222" i="14"/>
  <c r="BA193" i="14"/>
  <c r="BA139" i="14"/>
  <c r="BA88" i="14"/>
  <c r="BA42" i="14"/>
  <c r="BA28" i="14"/>
  <c r="BA25" i="14"/>
  <c r="BA18" i="14"/>
  <c r="BA15" i="14"/>
  <c r="G9" i="14"/>
  <c r="G8" i="14" s="1"/>
  <c r="I9" i="14"/>
  <c r="I8" i="14" s="1"/>
  <c r="K9" i="14"/>
  <c r="K8" i="14" s="1"/>
  <c r="M9" i="14"/>
  <c r="O9" i="14"/>
  <c r="O8" i="14" s="1"/>
  <c r="Q9" i="14"/>
  <c r="Q8" i="14" s="1"/>
  <c r="V9" i="14"/>
  <c r="V8" i="14" s="1"/>
  <c r="G11" i="14"/>
  <c r="I11" i="14"/>
  <c r="K11" i="14"/>
  <c r="M11" i="14"/>
  <c r="O11" i="14"/>
  <c r="Q11" i="14"/>
  <c r="V11" i="14"/>
  <c r="G14" i="14"/>
  <c r="M14" i="14" s="1"/>
  <c r="I14" i="14"/>
  <c r="K14" i="14"/>
  <c r="O14" i="14"/>
  <c r="Q14" i="14"/>
  <c r="V14" i="14"/>
  <c r="G17" i="14"/>
  <c r="M17" i="14" s="1"/>
  <c r="I17" i="14"/>
  <c r="K17" i="14"/>
  <c r="O17" i="14"/>
  <c r="Q17" i="14"/>
  <c r="V17" i="14"/>
  <c r="G20" i="14"/>
  <c r="I20" i="14"/>
  <c r="K20" i="14"/>
  <c r="M20" i="14"/>
  <c r="O20" i="14"/>
  <c r="Q20" i="14"/>
  <c r="V20" i="14"/>
  <c r="G24" i="14"/>
  <c r="G23" i="14" s="1"/>
  <c r="I24" i="14"/>
  <c r="I23" i="14" s="1"/>
  <c r="K24" i="14"/>
  <c r="K23" i="14" s="1"/>
  <c r="M24" i="14"/>
  <c r="M23" i="14" s="1"/>
  <c r="O24" i="14"/>
  <c r="Q24" i="14"/>
  <c r="V24" i="14"/>
  <c r="G27" i="14"/>
  <c r="I27" i="14"/>
  <c r="K27" i="14"/>
  <c r="M27" i="14"/>
  <c r="O27" i="14"/>
  <c r="Q27" i="14"/>
  <c r="V27" i="14"/>
  <c r="G31" i="14"/>
  <c r="I31" i="14"/>
  <c r="K31" i="14"/>
  <c r="M31" i="14"/>
  <c r="O31" i="14"/>
  <c r="Q31" i="14"/>
  <c r="V31" i="14"/>
  <c r="G35" i="14"/>
  <c r="I35" i="14"/>
  <c r="K35" i="14"/>
  <c r="M35" i="14"/>
  <c r="O35" i="14"/>
  <c r="O23" i="14" s="1"/>
  <c r="Q35" i="14"/>
  <c r="V35" i="14"/>
  <c r="G37" i="14"/>
  <c r="I37" i="14"/>
  <c r="K37" i="14"/>
  <c r="M37" i="14"/>
  <c r="O37" i="14"/>
  <c r="Q37" i="14"/>
  <c r="Q23" i="14" s="1"/>
  <c r="V37" i="14"/>
  <c r="V23" i="14" s="1"/>
  <c r="G40" i="14"/>
  <c r="G41" i="14"/>
  <c r="I41" i="14"/>
  <c r="I40" i="14" s="1"/>
  <c r="K41" i="14"/>
  <c r="K40" i="14" s="1"/>
  <c r="M41" i="14"/>
  <c r="M40" i="14" s="1"/>
  <c r="O41" i="14"/>
  <c r="O40" i="14" s="1"/>
  <c r="Q41" i="14"/>
  <c r="Q40" i="14" s="1"/>
  <c r="V41" i="14"/>
  <c r="V40" i="14" s="1"/>
  <c r="G46" i="14"/>
  <c r="G47" i="14"/>
  <c r="I47" i="14"/>
  <c r="I46" i="14" s="1"/>
  <c r="K47" i="14"/>
  <c r="K46" i="14" s="1"/>
  <c r="M47" i="14"/>
  <c r="M46" i="14" s="1"/>
  <c r="O47" i="14"/>
  <c r="O46" i="14" s="1"/>
  <c r="Q47" i="14"/>
  <c r="Q46" i="14" s="1"/>
  <c r="V47" i="14"/>
  <c r="V46" i="14" s="1"/>
  <c r="G52" i="14"/>
  <c r="I52" i="14"/>
  <c r="K52" i="14"/>
  <c r="M52" i="14"/>
  <c r="O52" i="14"/>
  <c r="Q52" i="14"/>
  <c r="V52" i="14"/>
  <c r="G57" i="14"/>
  <c r="I57" i="14"/>
  <c r="K57" i="14"/>
  <c r="M57" i="14"/>
  <c r="O57" i="14"/>
  <c r="Q57" i="14"/>
  <c r="V57" i="14"/>
  <c r="G60" i="14"/>
  <c r="I60" i="14"/>
  <c r="K60" i="14"/>
  <c r="M60" i="14"/>
  <c r="O60" i="14"/>
  <c r="Q60" i="14"/>
  <c r="V60" i="14"/>
  <c r="G66" i="14"/>
  <c r="I66" i="14"/>
  <c r="K66" i="14"/>
  <c r="M66" i="14"/>
  <c r="O66" i="14"/>
  <c r="Q66" i="14"/>
  <c r="V66" i="14"/>
  <c r="G68" i="14"/>
  <c r="I68" i="14"/>
  <c r="K68" i="14"/>
  <c r="M68" i="14"/>
  <c r="O68" i="14"/>
  <c r="Q68" i="14"/>
  <c r="V68" i="14"/>
  <c r="G69" i="14"/>
  <c r="I69" i="14"/>
  <c r="G70" i="14"/>
  <c r="I70" i="14"/>
  <c r="K70" i="14"/>
  <c r="K69" i="14" s="1"/>
  <c r="M70" i="14"/>
  <c r="M69" i="14" s="1"/>
  <c r="O70" i="14"/>
  <c r="O69" i="14" s="1"/>
  <c r="Q70" i="14"/>
  <c r="Q69" i="14" s="1"/>
  <c r="V70" i="14"/>
  <c r="V69" i="14" s="1"/>
  <c r="G74" i="14"/>
  <c r="I74" i="14"/>
  <c r="K74" i="14"/>
  <c r="M74" i="14"/>
  <c r="O74" i="14"/>
  <c r="Q74" i="14"/>
  <c r="V74" i="14"/>
  <c r="G83" i="14"/>
  <c r="I83" i="14"/>
  <c r="K83" i="14"/>
  <c r="M83" i="14"/>
  <c r="O83" i="14"/>
  <c r="Q83" i="14"/>
  <c r="V83" i="14"/>
  <c r="G87" i="14"/>
  <c r="I87" i="14"/>
  <c r="K87" i="14"/>
  <c r="M87" i="14"/>
  <c r="O87" i="14"/>
  <c r="Q87" i="14"/>
  <c r="V87" i="14"/>
  <c r="G95" i="14"/>
  <c r="M95" i="14" s="1"/>
  <c r="I95" i="14"/>
  <c r="K95" i="14"/>
  <c r="O95" i="14"/>
  <c r="Q95" i="14"/>
  <c r="V95" i="14"/>
  <c r="G104" i="14"/>
  <c r="I104" i="14"/>
  <c r="K104" i="14"/>
  <c r="M104" i="14"/>
  <c r="O104" i="14"/>
  <c r="Q104" i="14"/>
  <c r="V104" i="14"/>
  <c r="G108" i="14"/>
  <c r="I108" i="14"/>
  <c r="K108" i="14"/>
  <c r="M108" i="14"/>
  <c r="O108" i="14"/>
  <c r="Q108" i="14"/>
  <c r="V108" i="14"/>
  <c r="G111" i="14"/>
  <c r="I111" i="14"/>
  <c r="K111" i="14"/>
  <c r="M111" i="14"/>
  <c r="O111" i="14"/>
  <c r="Q111" i="14"/>
  <c r="V111" i="14"/>
  <c r="G113" i="14"/>
  <c r="I113" i="14"/>
  <c r="K113" i="14"/>
  <c r="G114" i="14"/>
  <c r="I114" i="14"/>
  <c r="K114" i="14"/>
  <c r="M114" i="14"/>
  <c r="M113" i="14" s="1"/>
  <c r="O114" i="14"/>
  <c r="O113" i="14" s="1"/>
  <c r="Q114" i="14"/>
  <c r="Q113" i="14" s="1"/>
  <c r="V114" i="14"/>
  <c r="V113" i="14" s="1"/>
  <c r="K117" i="14"/>
  <c r="G118" i="14"/>
  <c r="I118" i="14"/>
  <c r="I117" i="14" s="1"/>
  <c r="K118" i="14"/>
  <c r="M118" i="14"/>
  <c r="O118" i="14"/>
  <c r="O117" i="14" s="1"/>
  <c r="Q118" i="14"/>
  <c r="Q117" i="14" s="1"/>
  <c r="V118" i="14"/>
  <c r="V117" i="14" s="1"/>
  <c r="G127" i="14"/>
  <c r="G117" i="14" s="1"/>
  <c r="I127" i="14"/>
  <c r="K127" i="14"/>
  <c r="M127" i="14"/>
  <c r="O127" i="14"/>
  <c r="Q127" i="14"/>
  <c r="V127" i="14"/>
  <c r="G128" i="14"/>
  <c r="M128" i="14" s="1"/>
  <c r="I128" i="14"/>
  <c r="K128" i="14"/>
  <c r="O128" i="14"/>
  <c r="Q128" i="14"/>
  <c r="V128" i="14"/>
  <c r="G129" i="14"/>
  <c r="I129" i="14"/>
  <c r="K129" i="14"/>
  <c r="M129" i="14"/>
  <c r="O129" i="14"/>
  <c r="Q129" i="14"/>
  <c r="V129" i="14"/>
  <c r="G132" i="14"/>
  <c r="G131" i="14" s="1"/>
  <c r="I132" i="14"/>
  <c r="I131" i="14" s="1"/>
  <c r="K132" i="14"/>
  <c r="K131" i="14" s="1"/>
  <c r="O132" i="14"/>
  <c r="O131" i="14" s="1"/>
  <c r="Q132" i="14"/>
  <c r="Q131" i="14" s="1"/>
  <c r="V132" i="14"/>
  <c r="V131" i="14" s="1"/>
  <c r="G135" i="14"/>
  <c r="I135" i="14"/>
  <c r="K135" i="14"/>
  <c r="M135" i="14"/>
  <c r="O135" i="14"/>
  <c r="Q135" i="14"/>
  <c r="V135" i="14"/>
  <c r="G138" i="14"/>
  <c r="I138" i="14"/>
  <c r="K138" i="14"/>
  <c r="M138" i="14"/>
  <c r="O138" i="14"/>
  <c r="Q138" i="14"/>
  <c r="V138" i="14"/>
  <c r="G141" i="14"/>
  <c r="I141" i="14"/>
  <c r="K141" i="14"/>
  <c r="M141" i="14"/>
  <c r="O141" i="14"/>
  <c r="Q141" i="14"/>
  <c r="V141" i="14"/>
  <c r="G143" i="14"/>
  <c r="I143" i="14"/>
  <c r="K143" i="14"/>
  <c r="M143" i="14"/>
  <c r="O143" i="14"/>
  <c r="Q143" i="14"/>
  <c r="V143" i="14"/>
  <c r="I148" i="14"/>
  <c r="K148" i="14"/>
  <c r="O148" i="14"/>
  <c r="Q148" i="14"/>
  <c r="V148" i="14"/>
  <c r="G149" i="14"/>
  <c r="AE603" i="14" s="1"/>
  <c r="I149" i="14"/>
  <c r="K149" i="14"/>
  <c r="O149" i="14"/>
  <c r="Q149" i="14"/>
  <c r="V149" i="14"/>
  <c r="G156" i="14"/>
  <c r="G155" i="14" s="1"/>
  <c r="I156" i="14"/>
  <c r="I155" i="14" s="1"/>
  <c r="K156" i="14"/>
  <c r="K155" i="14" s="1"/>
  <c r="O156" i="14"/>
  <c r="O155" i="14" s="1"/>
  <c r="Q156" i="14"/>
  <c r="V156" i="14"/>
  <c r="V155" i="14" s="1"/>
  <c r="G162" i="14"/>
  <c r="I162" i="14"/>
  <c r="K162" i="14"/>
  <c r="M162" i="14"/>
  <c r="O162" i="14"/>
  <c r="Q162" i="14"/>
  <c r="Q155" i="14" s="1"/>
  <c r="V162" i="14"/>
  <c r="G164" i="14"/>
  <c r="I164" i="14"/>
  <c r="K164" i="14"/>
  <c r="M164" i="14"/>
  <c r="O164" i="14"/>
  <c r="Q164" i="14"/>
  <c r="V164" i="14"/>
  <c r="G171" i="14"/>
  <c r="G172" i="14"/>
  <c r="M172" i="14" s="1"/>
  <c r="M171" i="14" s="1"/>
  <c r="I172" i="14"/>
  <c r="I171" i="14" s="1"/>
  <c r="K172" i="14"/>
  <c r="K171" i="14" s="1"/>
  <c r="O172" i="14"/>
  <c r="O171" i="14" s="1"/>
  <c r="Q172" i="14"/>
  <c r="Q171" i="14" s="1"/>
  <c r="V172" i="14"/>
  <c r="V171" i="14" s="1"/>
  <c r="G180" i="14"/>
  <c r="G179" i="14" s="1"/>
  <c r="I180" i="14"/>
  <c r="I179" i="14" s="1"/>
  <c r="K180" i="14"/>
  <c r="K179" i="14" s="1"/>
  <c r="M180" i="14"/>
  <c r="O180" i="14"/>
  <c r="O179" i="14" s="1"/>
  <c r="Q180" i="14"/>
  <c r="Q179" i="14" s="1"/>
  <c r="V180" i="14"/>
  <c r="V179" i="14" s="1"/>
  <c r="G188" i="14"/>
  <c r="M188" i="14" s="1"/>
  <c r="I188" i="14"/>
  <c r="K188" i="14"/>
  <c r="O188" i="14"/>
  <c r="Q188" i="14"/>
  <c r="V188" i="14"/>
  <c r="G192" i="14"/>
  <c r="I192" i="14"/>
  <c r="K192" i="14"/>
  <c r="M192" i="14"/>
  <c r="O192" i="14"/>
  <c r="Q192" i="14"/>
  <c r="V192" i="14"/>
  <c r="G196" i="14"/>
  <c r="I196" i="14"/>
  <c r="K196" i="14"/>
  <c r="M196" i="14"/>
  <c r="O196" i="14"/>
  <c r="Q196" i="14"/>
  <c r="V196" i="14"/>
  <c r="G201" i="14"/>
  <c r="I201" i="14"/>
  <c r="K201" i="14"/>
  <c r="M201" i="14"/>
  <c r="O201" i="14"/>
  <c r="Q201" i="14"/>
  <c r="V201" i="14"/>
  <c r="G205" i="14"/>
  <c r="I205" i="14"/>
  <c r="K205" i="14"/>
  <c r="M205" i="14"/>
  <c r="O205" i="14"/>
  <c r="Q205" i="14"/>
  <c r="V205" i="14"/>
  <c r="G207" i="14"/>
  <c r="M207" i="14" s="1"/>
  <c r="I207" i="14"/>
  <c r="K207" i="14"/>
  <c r="O207" i="14"/>
  <c r="Q207" i="14"/>
  <c r="V207" i="14"/>
  <c r="G210" i="14"/>
  <c r="I210" i="14"/>
  <c r="K210" i="14"/>
  <c r="M210" i="14"/>
  <c r="O210" i="14"/>
  <c r="Q210" i="14"/>
  <c r="V210" i="14"/>
  <c r="G214" i="14"/>
  <c r="I214" i="14"/>
  <c r="K214" i="14"/>
  <c r="M214" i="14"/>
  <c r="O214" i="14"/>
  <c r="Q214" i="14"/>
  <c r="V214" i="14"/>
  <c r="G221" i="14"/>
  <c r="I221" i="14"/>
  <c r="K221" i="14"/>
  <c r="M221" i="14"/>
  <c r="O221" i="14"/>
  <c r="Q221" i="14"/>
  <c r="V221" i="14"/>
  <c r="G224" i="14"/>
  <c r="M224" i="14" s="1"/>
  <c r="I224" i="14"/>
  <c r="K224" i="14"/>
  <c r="O224" i="14"/>
  <c r="Q224" i="14"/>
  <c r="V224" i="14"/>
  <c r="G228" i="14"/>
  <c r="I228" i="14"/>
  <c r="K228" i="14"/>
  <c r="M228" i="14"/>
  <c r="O228" i="14"/>
  <c r="Q228" i="14"/>
  <c r="V228" i="14"/>
  <c r="G230" i="14"/>
  <c r="I230" i="14"/>
  <c r="K230" i="14"/>
  <c r="M230" i="14"/>
  <c r="O230" i="14"/>
  <c r="Q230" i="14"/>
  <c r="V230" i="14"/>
  <c r="G233" i="14"/>
  <c r="G232" i="14" s="1"/>
  <c r="I233" i="14"/>
  <c r="I232" i="14" s="1"/>
  <c r="K233" i="14"/>
  <c r="K232" i="14" s="1"/>
  <c r="M233" i="14"/>
  <c r="M232" i="14" s="1"/>
  <c r="O233" i="14"/>
  <c r="O232" i="14" s="1"/>
  <c r="Q233" i="14"/>
  <c r="Q232" i="14" s="1"/>
  <c r="V233" i="14"/>
  <c r="V232" i="14" s="1"/>
  <c r="G235" i="14"/>
  <c r="K235" i="14"/>
  <c r="G236" i="14"/>
  <c r="I236" i="14"/>
  <c r="I235" i="14" s="1"/>
  <c r="K236" i="14"/>
  <c r="M236" i="14"/>
  <c r="M235" i="14" s="1"/>
  <c r="O236" i="14"/>
  <c r="O235" i="14" s="1"/>
  <c r="Q236" i="14"/>
  <c r="Q235" i="14" s="1"/>
  <c r="V236" i="14"/>
  <c r="V235" i="14" s="1"/>
  <c r="G245" i="14"/>
  <c r="G244" i="14" s="1"/>
  <c r="I245" i="14"/>
  <c r="I244" i="14" s="1"/>
  <c r="K245" i="14"/>
  <c r="K244" i="14" s="1"/>
  <c r="O245" i="14"/>
  <c r="O244" i="14" s="1"/>
  <c r="Q245" i="14"/>
  <c r="Q244" i="14" s="1"/>
  <c r="V245" i="14"/>
  <c r="V244" i="14" s="1"/>
  <c r="G250" i="14"/>
  <c r="I250" i="14"/>
  <c r="K250" i="14"/>
  <c r="M250" i="14"/>
  <c r="O250" i="14"/>
  <c r="Q250" i="14"/>
  <c r="V250" i="14"/>
  <c r="G256" i="14"/>
  <c r="I256" i="14"/>
  <c r="K256" i="14"/>
  <c r="M256" i="14"/>
  <c r="O256" i="14"/>
  <c r="Q256" i="14"/>
  <c r="V256" i="14"/>
  <c r="G265" i="14"/>
  <c r="I265" i="14"/>
  <c r="K265" i="14"/>
  <c r="M265" i="14"/>
  <c r="O265" i="14"/>
  <c r="Q265" i="14"/>
  <c r="V265" i="14"/>
  <c r="G268" i="14"/>
  <c r="G267" i="14" s="1"/>
  <c r="I268" i="14"/>
  <c r="I267" i="14" s="1"/>
  <c r="K268" i="14"/>
  <c r="K267" i="14" s="1"/>
  <c r="O268" i="14"/>
  <c r="O267" i="14" s="1"/>
  <c r="Q268" i="14"/>
  <c r="Q267" i="14" s="1"/>
  <c r="V268" i="14"/>
  <c r="V267" i="14" s="1"/>
  <c r="G271" i="14"/>
  <c r="M271" i="14" s="1"/>
  <c r="I271" i="14"/>
  <c r="K271" i="14"/>
  <c r="O271" i="14"/>
  <c r="Q271" i="14"/>
  <c r="V271" i="14"/>
  <c r="G274" i="14"/>
  <c r="M274" i="14" s="1"/>
  <c r="I274" i="14"/>
  <c r="K274" i="14"/>
  <c r="O274" i="14"/>
  <c r="Q274" i="14"/>
  <c r="V274" i="14"/>
  <c r="G276" i="14"/>
  <c r="M276" i="14" s="1"/>
  <c r="I276" i="14"/>
  <c r="K276" i="14"/>
  <c r="O276" i="14"/>
  <c r="Q276" i="14"/>
  <c r="V276" i="14"/>
  <c r="G278" i="14"/>
  <c r="I278" i="14"/>
  <c r="K278" i="14"/>
  <c r="M278" i="14"/>
  <c r="O278" i="14"/>
  <c r="Q278" i="14"/>
  <c r="V278" i="14"/>
  <c r="G280" i="14"/>
  <c r="I280" i="14"/>
  <c r="K280" i="14"/>
  <c r="M280" i="14"/>
  <c r="O280" i="14"/>
  <c r="Q280" i="14"/>
  <c r="V280" i="14"/>
  <c r="G282" i="14"/>
  <c r="M282" i="14" s="1"/>
  <c r="I282" i="14"/>
  <c r="K282" i="14"/>
  <c r="O282" i="14"/>
  <c r="Q282" i="14"/>
  <c r="V282" i="14"/>
  <c r="K284" i="14"/>
  <c r="O284" i="14"/>
  <c r="G285" i="14"/>
  <c r="G284" i="14" s="1"/>
  <c r="I285" i="14"/>
  <c r="I284" i="14" s="1"/>
  <c r="K285" i="14"/>
  <c r="M285" i="14"/>
  <c r="M284" i="14" s="1"/>
  <c r="O285" i="14"/>
  <c r="Q285" i="14"/>
  <c r="Q284" i="14" s="1"/>
  <c r="V285" i="14"/>
  <c r="V284" i="14" s="1"/>
  <c r="G287" i="14"/>
  <c r="M287" i="14" s="1"/>
  <c r="I287" i="14"/>
  <c r="I286" i="14" s="1"/>
  <c r="K287" i="14"/>
  <c r="O287" i="14"/>
  <c r="Q287" i="14"/>
  <c r="V287" i="14"/>
  <c r="G288" i="14"/>
  <c r="I288" i="14"/>
  <c r="K288" i="14"/>
  <c r="M288" i="14"/>
  <c r="O288" i="14"/>
  <c r="Q288" i="14"/>
  <c r="V288" i="14"/>
  <c r="G289" i="14"/>
  <c r="I289" i="14"/>
  <c r="K289" i="14"/>
  <c r="K286" i="14" s="1"/>
  <c r="M289" i="14"/>
  <c r="O289" i="14"/>
  <c r="Q289" i="14"/>
  <c r="V289" i="14"/>
  <c r="G291" i="14"/>
  <c r="I291" i="14"/>
  <c r="K291" i="14"/>
  <c r="M291" i="14"/>
  <c r="O291" i="14"/>
  <c r="O286" i="14" s="1"/>
  <c r="Q291" i="14"/>
  <c r="V291" i="14"/>
  <c r="G292" i="14"/>
  <c r="I292" i="14"/>
  <c r="K292" i="14"/>
  <c r="M292" i="14"/>
  <c r="O292" i="14"/>
  <c r="Q292" i="14"/>
  <c r="Q286" i="14" s="1"/>
  <c r="V292" i="14"/>
  <c r="G293" i="14"/>
  <c r="M293" i="14" s="1"/>
  <c r="I293" i="14"/>
  <c r="K293" i="14"/>
  <c r="O293" i="14"/>
  <c r="Q293" i="14"/>
  <c r="V293" i="14"/>
  <c r="G294" i="14"/>
  <c r="I294" i="14"/>
  <c r="K294" i="14"/>
  <c r="M294" i="14"/>
  <c r="O294" i="14"/>
  <c r="Q294" i="14"/>
  <c r="V294" i="14"/>
  <c r="G295" i="14"/>
  <c r="I295" i="14"/>
  <c r="K295" i="14"/>
  <c r="M295" i="14"/>
  <c r="O295" i="14"/>
  <c r="Q295" i="14"/>
  <c r="V295" i="14"/>
  <c r="G296" i="14"/>
  <c r="I296" i="14"/>
  <c r="K296" i="14"/>
  <c r="M296" i="14"/>
  <c r="O296" i="14"/>
  <c r="Q296" i="14"/>
  <c r="V296" i="14"/>
  <c r="V286" i="14" s="1"/>
  <c r="G297" i="14"/>
  <c r="M297" i="14" s="1"/>
  <c r="I297" i="14"/>
  <c r="K297" i="14"/>
  <c r="O297" i="14"/>
  <c r="Q297" i="14"/>
  <c r="V297" i="14"/>
  <c r="G298" i="14"/>
  <c r="I298" i="14"/>
  <c r="K298" i="14"/>
  <c r="M298" i="14"/>
  <c r="O298" i="14"/>
  <c r="Q298" i="14"/>
  <c r="V298" i="14"/>
  <c r="G299" i="14"/>
  <c r="I299" i="14"/>
  <c r="K299" i="14"/>
  <c r="M299" i="14"/>
  <c r="O299" i="14"/>
  <c r="Q299" i="14"/>
  <c r="V299" i="14"/>
  <c r="G300" i="14"/>
  <c r="I300" i="14"/>
  <c r="K300" i="14"/>
  <c r="M300" i="14"/>
  <c r="O300" i="14"/>
  <c r="Q300" i="14"/>
  <c r="V300" i="14"/>
  <c r="G301" i="14"/>
  <c r="I301" i="14"/>
  <c r="K301" i="14"/>
  <c r="M301" i="14"/>
  <c r="O301" i="14"/>
  <c r="Q301" i="14"/>
  <c r="V301" i="14"/>
  <c r="G302" i="14"/>
  <c r="M302" i="14" s="1"/>
  <c r="I302" i="14"/>
  <c r="K302" i="14"/>
  <c r="O302" i="14"/>
  <c r="Q302" i="14"/>
  <c r="V302" i="14"/>
  <c r="G303" i="14"/>
  <c r="I303" i="14"/>
  <c r="K303" i="14"/>
  <c r="M303" i="14"/>
  <c r="O303" i="14"/>
  <c r="Q303" i="14"/>
  <c r="V303" i="14"/>
  <c r="G304" i="14"/>
  <c r="M304" i="14" s="1"/>
  <c r="I304" i="14"/>
  <c r="K304" i="14"/>
  <c r="O304" i="14"/>
  <c r="Q304" i="14"/>
  <c r="V304" i="14"/>
  <c r="G306" i="14"/>
  <c r="M306" i="14" s="1"/>
  <c r="I306" i="14"/>
  <c r="K306" i="14"/>
  <c r="O306" i="14"/>
  <c r="Q306" i="14"/>
  <c r="V306" i="14"/>
  <c r="G308" i="14"/>
  <c r="I308" i="14"/>
  <c r="K308" i="14"/>
  <c r="G309" i="14"/>
  <c r="I309" i="14"/>
  <c r="K309" i="14"/>
  <c r="M309" i="14"/>
  <c r="O309" i="14"/>
  <c r="Q309" i="14"/>
  <c r="Q308" i="14" s="1"/>
  <c r="V309" i="14"/>
  <c r="V308" i="14" s="1"/>
  <c r="G311" i="14"/>
  <c r="I311" i="14"/>
  <c r="K311" i="14"/>
  <c r="M311" i="14"/>
  <c r="O311" i="14"/>
  <c r="O308" i="14" s="1"/>
  <c r="Q311" i="14"/>
  <c r="V311" i="14"/>
  <c r="G312" i="14"/>
  <c r="M312" i="14" s="1"/>
  <c r="M308" i="14" s="1"/>
  <c r="I312" i="14"/>
  <c r="K312" i="14"/>
  <c r="O312" i="14"/>
  <c r="Q312" i="14"/>
  <c r="V312" i="14"/>
  <c r="V314" i="14"/>
  <c r="G315" i="14"/>
  <c r="M315" i="14" s="1"/>
  <c r="I315" i="14"/>
  <c r="K315" i="14"/>
  <c r="O315" i="14"/>
  <c r="Q315" i="14"/>
  <c r="V315" i="14"/>
  <c r="G323" i="14"/>
  <c r="I323" i="14"/>
  <c r="K323" i="14"/>
  <c r="M323" i="14"/>
  <c r="O323" i="14"/>
  <c r="Q323" i="14"/>
  <c r="V323" i="14"/>
  <c r="G325" i="14"/>
  <c r="M325" i="14" s="1"/>
  <c r="I325" i="14"/>
  <c r="I314" i="14" s="1"/>
  <c r="K325" i="14"/>
  <c r="O325" i="14"/>
  <c r="Q325" i="14"/>
  <c r="V325" i="14"/>
  <c r="G329" i="14"/>
  <c r="I329" i="14"/>
  <c r="K329" i="14"/>
  <c r="M329" i="14"/>
  <c r="O329" i="14"/>
  <c r="Q329" i="14"/>
  <c r="V329" i="14"/>
  <c r="G332" i="14"/>
  <c r="I332" i="14"/>
  <c r="K332" i="14"/>
  <c r="K314" i="14" s="1"/>
  <c r="M332" i="14"/>
  <c r="O332" i="14"/>
  <c r="O314" i="14" s="1"/>
  <c r="Q332" i="14"/>
  <c r="V332" i="14"/>
  <c r="G334" i="14"/>
  <c r="M334" i="14" s="1"/>
  <c r="I334" i="14"/>
  <c r="K334" i="14"/>
  <c r="O334" i="14"/>
  <c r="Q334" i="14"/>
  <c r="V334" i="14"/>
  <c r="G339" i="14"/>
  <c r="M339" i="14" s="1"/>
  <c r="I339" i="14"/>
  <c r="K339" i="14"/>
  <c r="O339" i="14"/>
  <c r="Q339" i="14"/>
  <c r="V339" i="14"/>
  <c r="G344" i="14"/>
  <c r="I344" i="14"/>
  <c r="K344" i="14"/>
  <c r="M344" i="14"/>
  <c r="O344" i="14"/>
  <c r="Q344" i="14"/>
  <c r="V344" i="14"/>
  <c r="G349" i="14"/>
  <c r="M349" i="14" s="1"/>
  <c r="I349" i="14"/>
  <c r="K349" i="14"/>
  <c r="O349" i="14"/>
  <c r="Q349" i="14"/>
  <c r="Q314" i="14" s="1"/>
  <c r="V349" i="14"/>
  <c r="G351" i="14"/>
  <c r="I351" i="14"/>
  <c r="G352" i="14"/>
  <c r="M352" i="14" s="1"/>
  <c r="M351" i="14" s="1"/>
  <c r="I352" i="14"/>
  <c r="K352" i="14"/>
  <c r="O352" i="14"/>
  <c r="O351" i="14" s="1"/>
  <c r="Q352" i="14"/>
  <c r="Q351" i="14" s="1"/>
  <c r="V352" i="14"/>
  <c r="V351" i="14" s="1"/>
  <c r="G360" i="14"/>
  <c r="I360" i="14"/>
  <c r="K360" i="14"/>
  <c r="K351" i="14" s="1"/>
  <c r="M360" i="14"/>
  <c r="O360" i="14"/>
  <c r="Q360" i="14"/>
  <c r="V360" i="14"/>
  <c r="G367" i="14"/>
  <c r="I367" i="14"/>
  <c r="K367" i="14"/>
  <c r="M367" i="14"/>
  <c r="O367" i="14"/>
  <c r="Q367" i="14"/>
  <c r="V367" i="14"/>
  <c r="G369" i="14"/>
  <c r="I369" i="14"/>
  <c r="K369" i="14"/>
  <c r="M369" i="14"/>
  <c r="O369" i="14"/>
  <c r="Q369" i="14"/>
  <c r="V369" i="14"/>
  <c r="G372" i="14"/>
  <c r="I372" i="14"/>
  <c r="I371" i="14" s="1"/>
  <c r="K372" i="14"/>
  <c r="K371" i="14" s="1"/>
  <c r="M372" i="14"/>
  <c r="O372" i="14"/>
  <c r="O371" i="14" s="1"/>
  <c r="Q372" i="14"/>
  <c r="Q371" i="14" s="1"/>
  <c r="V372" i="14"/>
  <c r="V371" i="14" s="1"/>
  <c r="G377" i="14"/>
  <c r="I377" i="14"/>
  <c r="K377" i="14"/>
  <c r="M377" i="14"/>
  <c r="O377" i="14"/>
  <c r="Q377" i="14"/>
  <c r="V377" i="14"/>
  <c r="G379" i="14"/>
  <c r="G371" i="14" s="1"/>
  <c r="I379" i="14"/>
  <c r="K379" i="14"/>
  <c r="M379" i="14"/>
  <c r="O379" i="14"/>
  <c r="Q379" i="14"/>
  <c r="V379" i="14"/>
  <c r="G382" i="14"/>
  <c r="M382" i="14" s="1"/>
  <c r="I382" i="14"/>
  <c r="K382" i="14"/>
  <c r="O382" i="14"/>
  <c r="Q382" i="14"/>
  <c r="V382" i="14"/>
  <c r="G384" i="14"/>
  <c r="I384" i="14"/>
  <c r="K384" i="14"/>
  <c r="M384" i="14"/>
  <c r="O384" i="14"/>
  <c r="Q384" i="14"/>
  <c r="V384" i="14"/>
  <c r="G385" i="14"/>
  <c r="I385" i="14"/>
  <c r="K385" i="14"/>
  <c r="M385" i="14"/>
  <c r="O385" i="14"/>
  <c r="Q385" i="14"/>
  <c r="V385" i="14"/>
  <c r="G395" i="14"/>
  <c r="I395" i="14"/>
  <c r="K395" i="14"/>
  <c r="M395" i="14"/>
  <c r="O395" i="14"/>
  <c r="Q395" i="14"/>
  <c r="V395" i="14"/>
  <c r="G403" i="14"/>
  <c r="I403" i="14"/>
  <c r="K403" i="14"/>
  <c r="M403" i="14"/>
  <c r="O403" i="14"/>
  <c r="Q403" i="14"/>
  <c r="V403" i="14"/>
  <c r="G414" i="14"/>
  <c r="M414" i="14" s="1"/>
  <c r="I414" i="14"/>
  <c r="K414" i="14"/>
  <c r="O414" i="14"/>
  <c r="Q414" i="14"/>
  <c r="V414" i="14"/>
  <c r="G425" i="14"/>
  <c r="M425" i="14" s="1"/>
  <c r="I425" i="14"/>
  <c r="K425" i="14"/>
  <c r="O425" i="14"/>
  <c r="Q425" i="14"/>
  <c r="V425" i="14"/>
  <c r="G426" i="14"/>
  <c r="M426" i="14" s="1"/>
  <c r="I426" i="14"/>
  <c r="K426" i="14"/>
  <c r="O426" i="14"/>
  <c r="Q426" i="14"/>
  <c r="V426" i="14"/>
  <c r="G429" i="14"/>
  <c r="I429" i="14"/>
  <c r="K429" i="14"/>
  <c r="M429" i="14"/>
  <c r="O429" i="14"/>
  <c r="Q429" i="14"/>
  <c r="V429" i="14"/>
  <c r="K431" i="14"/>
  <c r="G432" i="14"/>
  <c r="I432" i="14"/>
  <c r="K432" i="14"/>
  <c r="M432" i="14"/>
  <c r="O432" i="14"/>
  <c r="Q432" i="14"/>
  <c r="V432" i="14"/>
  <c r="V431" i="14" s="1"/>
  <c r="G434" i="14"/>
  <c r="I434" i="14"/>
  <c r="K434" i="14"/>
  <c r="M434" i="14"/>
  <c r="O434" i="14"/>
  <c r="O431" i="14" s="1"/>
  <c r="Q434" i="14"/>
  <c r="V434" i="14"/>
  <c r="G436" i="14"/>
  <c r="I436" i="14"/>
  <c r="K436" i="14"/>
  <c r="M436" i="14"/>
  <c r="O436" i="14"/>
  <c r="Q436" i="14"/>
  <c r="Q431" i="14" s="1"/>
  <c r="V436" i="14"/>
  <c r="G439" i="14"/>
  <c r="M439" i="14" s="1"/>
  <c r="M431" i="14" s="1"/>
  <c r="I439" i="14"/>
  <c r="K439" i="14"/>
  <c r="O439" i="14"/>
  <c r="Q439" i="14"/>
  <c r="V439" i="14"/>
  <c r="G442" i="14"/>
  <c r="M442" i="14" s="1"/>
  <c r="I442" i="14"/>
  <c r="K442" i="14"/>
  <c r="O442" i="14"/>
  <c r="Q442" i="14"/>
  <c r="V442" i="14"/>
  <c r="G446" i="14"/>
  <c r="I446" i="14"/>
  <c r="K446" i="14"/>
  <c r="M446" i="14"/>
  <c r="O446" i="14"/>
  <c r="Q446" i="14"/>
  <c r="V446" i="14"/>
  <c r="G448" i="14"/>
  <c r="M448" i="14" s="1"/>
  <c r="I448" i="14"/>
  <c r="K448" i="14"/>
  <c r="O448" i="14"/>
  <c r="Q448" i="14"/>
  <c r="V448" i="14"/>
  <c r="G453" i="14"/>
  <c r="I453" i="14"/>
  <c r="K453" i="14"/>
  <c r="M453" i="14"/>
  <c r="O453" i="14"/>
  <c r="Q453" i="14"/>
  <c r="V453" i="14"/>
  <c r="G456" i="14"/>
  <c r="I456" i="14"/>
  <c r="I431" i="14" s="1"/>
  <c r="K456" i="14"/>
  <c r="M456" i="14"/>
  <c r="O456" i="14"/>
  <c r="Q456" i="14"/>
  <c r="V456" i="14"/>
  <c r="G458" i="14"/>
  <c r="G459" i="14"/>
  <c r="M459" i="14" s="1"/>
  <c r="M458" i="14" s="1"/>
  <c r="I459" i="14"/>
  <c r="I458" i="14" s="1"/>
  <c r="K459" i="14"/>
  <c r="K458" i="14" s="1"/>
  <c r="O459" i="14"/>
  <c r="O458" i="14" s="1"/>
  <c r="Q459" i="14"/>
  <c r="Q458" i="14" s="1"/>
  <c r="V459" i="14"/>
  <c r="V458" i="14" s="1"/>
  <c r="G462" i="14"/>
  <c r="I462" i="14"/>
  <c r="K462" i="14"/>
  <c r="M462" i="14"/>
  <c r="O462" i="14"/>
  <c r="Q462" i="14"/>
  <c r="V462" i="14"/>
  <c r="G468" i="14"/>
  <c r="M468" i="14" s="1"/>
  <c r="I468" i="14"/>
  <c r="I467" i="14" s="1"/>
  <c r="K468" i="14"/>
  <c r="O468" i="14"/>
  <c r="Q468" i="14"/>
  <c r="V468" i="14"/>
  <c r="G471" i="14"/>
  <c r="M471" i="14" s="1"/>
  <c r="I471" i="14"/>
  <c r="K471" i="14"/>
  <c r="O471" i="14"/>
  <c r="Q471" i="14"/>
  <c r="V471" i="14"/>
  <c r="G474" i="14"/>
  <c r="I474" i="14"/>
  <c r="K474" i="14"/>
  <c r="K467" i="14" s="1"/>
  <c r="M474" i="14"/>
  <c r="O474" i="14"/>
  <c r="Q474" i="14"/>
  <c r="V474" i="14"/>
  <c r="G476" i="14"/>
  <c r="I476" i="14"/>
  <c r="K476" i="14"/>
  <c r="M476" i="14"/>
  <c r="O476" i="14"/>
  <c r="O467" i="14" s="1"/>
  <c r="Q476" i="14"/>
  <c r="V476" i="14"/>
  <c r="G479" i="14"/>
  <c r="I479" i="14"/>
  <c r="K479" i="14"/>
  <c r="M479" i="14"/>
  <c r="O479" i="14"/>
  <c r="Q479" i="14"/>
  <c r="Q467" i="14" s="1"/>
  <c r="V479" i="14"/>
  <c r="G485" i="14"/>
  <c r="M485" i="14" s="1"/>
  <c r="I485" i="14"/>
  <c r="K485" i="14"/>
  <c r="O485" i="14"/>
  <c r="Q485" i="14"/>
  <c r="V485" i="14"/>
  <c r="G491" i="14"/>
  <c r="I491" i="14"/>
  <c r="K491" i="14"/>
  <c r="M491" i="14"/>
  <c r="O491" i="14"/>
  <c r="Q491" i="14"/>
  <c r="V491" i="14"/>
  <c r="G494" i="14"/>
  <c r="I494" i="14"/>
  <c r="K494" i="14"/>
  <c r="M494" i="14"/>
  <c r="O494" i="14"/>
  <c r="Q494" i="14"/>
  <c r="V494" i="14"/>
  <c r="G496" i="14"/>
  <c r="I496" i="14"/>
  <c r="K496" i="14"/>
  <c r="M496" i="14"/>
  <c r="O496" i="14"/>
  <c r="Q496" i="14"/>
  <c r="V496" i="14"/>
  <c r="V467" i="14" s="1"/>
  <c r="G497" i="14"/>
  <c r="M497" i="14" s="1"/>
  <c r="I497" i="14"/>
  <c r="K497" i="14"/>
  <c r="O497" i="14"/>
  <c r="Q497" i="14"/>
  <c r="V497" i="14"/>
  <c r="G499" i="14"/>
  <c r="I499" i="14"/>
  <c r="K499" i="14"/>
  <c r="M499" i="14"/>
  <c r="O499" i="14"/>
  <c r="Q499" i="14"/>
  <c r="V499" i="14"/>
  <c r="K501" i="14"/>
  <c r="G502" i="14"/>
  <c r="I502" i="14"/>
  <c r="I501" i="14" s="1"/>
  <c r="K502" i="14"/>
  <c r="M502" i="14"/>
  <c r="O502" i="14"/>
  <c r="O501" i="14" s="1"/>
  <c r="Q502" i="14"/>
  <c r="Q501" i="14" s="1"/>
  <c r="V502" i="14"/>
  <c r="V501" i="14" s="1"/>
  <c r="G505" i="14"/>
  <c r="G501" i="14" s="1"/>
  <c r="I505" i="14"/>
  <c r="K505" i="14"/>
  <c r="M505" i="14"/>
  <c r="O505" i="14"/>
  <c r="Q505" i="14"/>
  <c r="V505" i="14"/>
  <c r="G509" i="14"/>
  <c r="M509" i="14" s="1"/>
  <c r="I509" i="14"/>
  <c r="K509" i="14"/>
  <c r="O509" i="14"/>
  <c r="Q509" i="14"/>
  <c r="V509" i="14"/>
  <c r="G512" i="14"/>
  <c r="I512" i="14"/>
  <c r="K512" i="14"/>
  <c r="M512" i="14"/>
  <c r="O512" i="14"/>
  <c r="Q512" i="14"/>
  <c r="V512" i="14"/>
  <c r="G514" i="14"/>
  <c r="G513" i="14" s="1"/>
  <c r="I514" i="14"/>
  <c r="I513" i="14" s="1"/>
  <c r="K514" i="14"/>
  <c r="K513" i="14" s="1"/>
  <c r="M514" i="14"/>
  <c r="M513" i="14" s="1"/>
  <c r="O514" i="14"/>
  <c r="O513" i="14" s="1"/>
  <c r="Q514" i="14"/>
  <c r="Q513" i="14" s="1"/>
  <c r="V514" i="14"/>
  <c r="V513" i="14" s="1"/>
  <c r="I518" i="14"/>
  <c r="K518" i="14"/>
  <c r="G519" i="14"/>
  <c r="I519" i="14"/>
  <c r="K519" i="14"/>
  <c r="M519" i="14"/>
  <c r="O519" i="14"/>
  <c r="Q519" i="14"/>
  <c r="V519" i="14"/>
  <c r="G521" i="14"/>
  <c r="I521" i="14"/>
  <c r="K521" i="14"/>
  <c r="M521" i="14"/>
  <c r="O521" i="14"/>
  <c r="O518" i="14" s="1"/>
  <c r="Q521" i="14"/>
  <c r="V521" i="14"/>
  <c r="G527" i="14"/>
  <c r="I527" i="14"/>
  <c r="K527" i="14"/>
  <c r="M527" i="14"/>
  <c r="O527" i="14"/>
  <c r="Q527" i="14"/>
  <c r="Q518" i="14" s="1"/>
  <c r="V527" i="14"/>
  <c r="V518" i="14" s="1"/>
  <c r="G538" i="14"/>
  <c r="M538" i="14" s="1"/>
  <c r="I538" i="14"/>
  <c r="K538" i="14"/>
  <c r="O538" i="14"/>
  <c r="Q538" i="14"/>
  <c r="V538" i="14"/>
  <c r="G544" i="14"/>
  <c r="M544" i="14" s="1"/>
  <c r="I544" i="14"/>
  <c r="K544" i="14"/>
  <c r="O544" i="14"/>
  <c r="Q544" i="14"/>
  <c r="V544" i="14"/>
  <c r="Q561" i="14"/>
  <c r="G562" i="14"/>
  <c r="G561" i="14" s="1"/>
  <c r="I562" i="14"/>
  <c r="I561" i="14" s="1"/>
  <c r="K562" i="14"/>
  <c r="K561" i="14" s="1"/>
  <c r="O562" i="14"/>
  <c r="O561" i="14" s="1"/>
  <c r="Q562" i="14"/>
  <c r="V562" i="14"/>
  <c r="V561" i="14" s="1"/>
  <c r="Q563" i="14"/>
  <c r="V563" i="14"/>
  <c r="G564" i="14"/>
  <c r="G563" i="14" s="1"/>
  <c r="I564" i="14"/>
  <c r="I563" i="14" s="1"/>
  <c r="K564" i="14"/>
  <c r="K563" i="14" s="1"/>
  <c r="M564" i="14"/>
  <c r="M563" i="14" s="1"/>
  <c r="O564" i="14"/>
  <c r="O563" i="14" s="1"/>
  <c r="Q564" i="14"/>
  <c r="V564" i="14"/>
  <c r="G566" i="14"/>
  <c r="M566" i="14" s="1"/>
  <c r="I566" i="14"/>
  <c r="I565" i="14" s="1"/>
  <c r="K566" i="14"/>
  <c r="K565" i="14" s="1"/>
  <c r="O566" i="14"/>
  <c r="O565" i="14" s="1"/>
  <c r="Q566" i="14"/>
  <c r="Q565" i="14" s="1"/>
  <c r="V566" i="14"/>
  <c r="V565" i="14" s="1"/>
  <c r="G569" i="14"/>
  <c r="I569" i="14"/>
  <c r="K569" i="14"/>
  <c r="M569" i="14"/>
  <c r="O569" i="14"/>
  <c r="Q569" i="14"/>
  <c r="V569" i="14"/>
  <c r="G571" i="14"/>
  <c r="G565" i="14" s="1"/>
  <c r="I571" i="14"/>
  <c r="K571" i="14"/>
  <c r="O571" i="14"/>
  <c r="Q571" i="14"/>
  <c r="V571" i="14"/>
  <c r="G574" i="14"/>
  <c r="M574" i="14" s="1"/>
  <c r="I574" i="14"/>
  <c r="K574" i="14"/>
  <c r="O574" i="14"/>
  <c r="Q574" i="14"/>
  <c r="V574" i="14"/>
  <c r="G576" i="14"/>
  <c r="M576" i="14" s="1"/>
  <c r="I576" i="14"/>
  <c r="K576" i="14"/>
  <c r="O576" i="14"/>
  <c r="Q576" i="14"/>
  <c r="V576" i="14"/>
  <c r="G578" i="14"/>
  <c r="I578" i="14"/>
  <c r="K578" i="14"/>
  <c r="M578" i="14"/>
  <c r="O578" i="14"/>
  <c r="Q578" i="14"/>
  <c r="V578" i="14"/>
  <c r="G580" i="14"/>
  <c r="I580" i="14"/>
  <c r="K580" i="14"/>
  <c r="M580" i="14"/>
  <c r="O580" i="14"/>
  <c r="Q580" i="14"/>
  <c r="V580" i="14"/>
  <c r="G599" i="14"/>
  <c r="I599" i="14"/>
  <c r="K599" i="14"/>
  <c r="M599" i="14"/>
  <c r="O599" i="14"/>
  <c r="Q599" i="14"/>
  <c r="V599" i="14"/>
  <c r="AF603" i="14"/>
  <c r="G601" i="13"/>
  <c r="BA398" i="13"/>
  <c r="BA392" i="13"/>
  <c r="BA386" i="13"/>
  <c r="BA227" i="13"/>
  <c r="BA220" i="13"/>
  <c r="BA191" i="13"/>
  <c r="BA153" i="13"/>
  <c r="BA109" i="13"/>
  <c r="BA80" i="13"/>
  <c r="BA27" i="13"/>
  <c r="BA24" i="13"/>
  <c r="BA21" i="13"/>
  <c r="V8" i="13"/>
  <c r="G9" i="13"/>
  <c r="I9" i="13"/>
  <c r="I8" i="13" s="1"/>
  <c r="K9" i="13"/>
  <c r="K8" i="13" s="1"/>
  <c r="M9" i="13"/>
  <c r="M8" i="13" s="1"/>
  <c r="O9" i="13"/>
  <c r="O8" i="13" s="1"/>
  <c r="Q9" i="13"/>
  <c r="Q8" i="13" s="1"/>
  <c r="V9" i="13"/>
  <c r="G13" i="13"/>
  <c r="G8" i="13" s="1"/>
  <c r="I13" i="13"/>
  <c r="K13" i="13"/>
  <c r="M13" i="13"/>
  <c r="O13" i="13"/>
  <c r="Q13" i="13"/>
  <c r="V13" i="13"/>
  <c r="G16" i="13"/>
  <c r="I16" i="13"/>
  <c r="K16" i="13"/>
  <c r="M16" i="13"/>
  <c r="O16" i="13"/>
  <c r="Q16" i="13"/>
  <c r="V16" i="13"/>
  <c r="G20" i="13"/>
  <c r="I20" i="13"/>
  <c r="I19" i="13" s="1"/>
  <c r="K20" i="13"/>
  <c r="K19" i="13" s="1"/>
  <c r="M20" i="13"/>
  <c r="O20" i="13"/>
  <c r="Q20" i="13"/>
  <c r="Q19" i="13" s="1"/>
  <c r="V20" i="13"/>
  <c r="V19" i="13" s="1"/>
  <c r="G23" i="13"/>
  <c r="G19" i="13" s="1"/>
  <c r="I23" i="13"/>
  <c r="K23" i="13"/>
  <c r="M23" i="13"/>
  <c r="O23" i="13"/>
  <c r="O19" i="13" s="1"/>
  <c r="Q23" i="13"/>
  <c r="V23" i="13"/>
  <c r="G26" i="13"/>
  <c r="M26" i="13" s="1"/>
  <c r="I26" i="13"/>
  <c r="K26" i="13"/>
  <c r="O26" i="13"/>
  <c r="Q26" i="13"/>
  <c r="V26" i="13"/>
  <c r="G29" i="13"/>
  <c r="I29" i="13"/>
  <c r="K29" i="13"/>
  <c r="M29" i="13"/>
  <c r="O29" i="13"/>
  <c r="Q29" i="13"/>
  <c r="V29" i="13"/>
  <c r="G32" i="13"/>
  <c r="I32" i="13"/>
  <c r="K32" i="13"/>
  <c r="M32" i="13"/>
  <c r="O32" i="13"/>
  <c r="Q32" i="13"/>
  <c r="V32" i="13"/>
  <c r="G35" i="13"/>
  <c r="M35" i="13" s="1"/>
  <c r="I35" i="13"/>
  <c r="K35" i="13"/>
  <c r="O35" i="13"/>
  <c r="Q35" i="13"/>
  <c r="V35" i="13"/>
  <c r="G38" i="13"/>
  <c r="Q38" i="13"/>
  <c r="V38" i="13"/>
  <c r="G39" i="13"/>
  <c r="M39" i="13" s="1"/>
  <c r="M38" i="13" s="1"/>
  <c r="I39" i="13"/>
  <c r="K39" i="13"/>
  <c r="O39" i="13"/>
  <c r="Q39" i="13"/>
  <c r="V39" i="13"/>
  <c r="G44" i="13"/>
  <c r="I44" i="13"/>
  <c r="K44" i="13"/>
  <c r="M44" i="13"/>
  <c r="O44" i="13"/>
  <c r="Q44" i="13"/>
  <c r="V44" i="13"/>
  <c r="G49" i="13"/>
  <c r="I49" i="13"/>
  <c r="K49" i="13"/>
  <c r="M49" i="13"/>
  <c r="O49" i="13"/>
  <c r="O38" i="13" s="1"/>
  <c r="Q49" i="13"/>
  <c r="V49" i="13"/>
  <c r="G51" i="13"/>
  <c r="I51" i="13"/>
  <c r="K51" i="13"/>
  <c r="M51" i="13"/>
  <c r="O51" i="13"/>
  <c r="Q51" i="13"/>
  <c r="V51" i="13"/>
  <c r="G54" i="13"/>
  <c r="I54" i="13"/>
  <c r="I38" i="13" s="1"/>
  <c r="K54" i="13"/>
  <c r="K38" i="13" s="1"/>
  <c r="M54" i="13"/>
  <c r="O54" i="13"/>
  <c r="Q54" i="13"/>
  <c r="V54" i="13"/>
  <c r="G56" i="13"/>
  <c r="I56" i="13"/>
  <c r="K56" i="13"/>
  <c r="M56" i="13"/>
  <c r="O56" i="13"/>
  <c r="Q56" i="13"/>
  <c r="V56" i="13"/>
  <c r="G58" i="13"/>
  <c r="I58" i="13"/>
  <c r="K58" i="13"/>
  <c r="M58" i="13"/>
  <c r="O58" i="13"/>
  <c r="Q58" i="13"/>
  <c r="V58" i="13"/>
  <c r="G60" i="13"/>
  <c r="G59" i="13" s="1"/>
  <c r="I60" i="13"/>
  <c r="I59" i="13" s="1"/>
  <c r="K60" i="13"/>
  <c r="K59" i="13" s="1"/>
  <c r="M60" i="13"/>
  <c r="O60" i="13"/>
  <c r="O59" i="13" s="1"/>
  <c r="Q60" i="13"/>
  <c r="Q59" i="13" s="1"/>
  <c r="V60" i="13"/>
  <c r="V59" i="13" s="1"/>
  <c r="G63" i="13"/>
  <c r="M63" i="13" s="1"/>
  <c r="I63" i="13"/>
  <c r="K63" i="13"/>
  <c r="O63" i="13"/>
  <c r="Q63" i="13"/>
  <c r="V63" i="13"/>
  <c r="G72" i="13"/>
  <c r="I72" i="13"/>
  <c r="K72" i="13"/>
  <c r="M72" i="13"/>
  <c r="O72" i="13"/>
  <c r="Q72" i="13"/>
  <c r="V72" i="13"/>
  <c r="G79" i="13"/>
  <c r="I79" i="13"/>
  <c r="K79" i="13"/>
  <c r="M79" i="13"/>
  <c r="O79" i="13"/>
  <c r="Q79" i="13"/>
  <c r="V79" i="13"/>
  <c r="G84" i="13"/>
  <c r="I84" i="13"/>
  <c r="K84" i="13"/>
  <c r="M84" i="13"/>
  <c r="O84" i="13"/>
  <c r="Q84" i="13"/>
  <c r="V84" i="13"/>
  <c r="G89" i="13"/>
  <c r="I89" i="13"/>
  <c r="K89" i="13"/>
  <c r="M89" i="13"/>
  <c r="O89" i="13"/>
  <c r="Q89" i="13"/>
  <c r="V89" i="13"/>
  <c r="G98" i="13"/>
  <c r="I98" i="13"/>
  <c r="K98" i="13"/>
  <c r="M98" i="13"/>
  <c r="O98" i="13"/>
  <c r="Q98" i="13"/>
  <c r="V98" i="13"/>
  <c r="G101" i="13"/>
  <c r="M101" i="13"/>
  <c r="G102" i="13"/>
  <c r="I102" i="13"/>
  <c r="I101" i="13" s="1"/>
  <c r="K102" i="13"/>
  <c r="K101" i="13" s="1"/>
  <c r="M102" i="13"/>
  <c r="O102" i="13"/>
  <c r="O101" i="13" s="1"/>
  <c r="Q102" i="13"/>
  <c r="Q101" i="13" s="1"/>
  <c r="V102" i="13"/>
  <c r="V101" i="13" s="1"/>
  <c r="K106" i="13"/>
  <c r="Q106" i="13"/>
  <c r="G107" i="13"/>
  <c r="M107" i="13" s="1"/>
  <c r="M106" i="13" s="1"/>
  <c r="I107" i="13"/>
  <c r="I106" i="13" s="1"/>
  <c r="K107" i="13"/>
  <c r="O107" i="13"/>
  <c r="Q107" i="13"/>
  <c r="V107" i="13"/>
  <c r="G116" i="13"/>
  <c r="I116" i="13"/>
  <c r="K116" i="13"/>
  <c r="M116" i="13"/>
  <c r="O116" i="13"/>
  <c r="Q116" i="13"/>
  <c r="V116" i="13"/>
  <c r="G117" i="13"/>
  <c r="M117" i="13" s="1"/>
  <c r="I117" i="13"/>
  <c r="K117" i="13"/>
  <c r="O117" i="13"/>
  <c r="Q117" i="13"/>
  <c r="V117" i="13"/>
  <c r="V106" i="13" s="1"/>
  <c r="G118" i="13"/>
  <c r="I118" i="13"/>
  <c r="K118" i="13"/>
  <c r="M118" i="13"/>
  <c r="O118" i="13"/>
  <c r="O106" i="13" s="1"/>
  <c r="Q118" i="13"/>
  <c r="V118" i="13"/>
  <c r="G121" i="13"/>
  <c r="I121" i="13"/>
  <c r="K121" i="13"/>
  <c r="O121" i="13"/>
  <c r="Q121" i="13"/>
  <c r="G122" i="13"/>
  <c r="M122" i="13" s="1"/>
  <c r="M121" i="13" s="1"/>
  <c r="I122" i="13"/>
  <c r="K122" i="13"/>
  <c r="O122" i="13"/>
  <c r="Q122" i="13"/>
  <c r="V122" i="13"/>
  <c r="V121" i="13" s="1"/>
  <c r="G128" i="13"/>
  <c r="I128" i="13"/>
  <c r="O128" i="13"/>
  <c r="G129" i="13"/>
  <c r="I129" i="13"/>
  <c r="K129" i="13"/>
  <c r="K128" i="13" s="1"/>
  <c r="M129" i="13"/>
  <c r="M128" i="13" s="1"/>
  <c r="O129" i="13"/>
  <c r="Q129" i="13"/>
  <c r="Q128" i="13" s="1"/>
  <c r="V129" i="13"/>
  <c r="V128" i="13" s="1"/>
  <c r="O134" i="13"/>
  <c r="Q134" i="13"/>
  <c r="V134" i="13"/>
  <c r="G135" i="13"/>
  <c r="M135" i="13" s="1"/>
  <c r="M134" i="13" s="1"/>
  <c r="I135" i="13"/>
  <c r="I134" i="13" s="1"/>
  <c r="K135" i="13"/>
  <c r="K134" i="13" s="1"/>
  <c r="O135" i="13"/>
  <c r="Q135" i="13"/>
  <c r="V135" i="13"/>
  <c r="G141" i="13"/>
  <c r="I141" i="13"/>
  <c r="K141" i="13"/>
  <c r="M141" i="13"/>
  <c r="O141" i="13"/>
  <c r="Q141" i="13"/>
  <c r="V141" i="13"/>
  <c r="G143" i="13"/>
  <c r="I143" i="13"/>
  <c r="K143" i="13"/>
  <c r="M143" i="13"/>
  <c r="O143" i="13"/>
  <c r="Q143" i="13"/>
  <c r="V143" i="13"/>
  <c r="G146" i="13"/>
  <c r="G145" i="13" s="1"/>
  <c r="I146" i="13"/>
  <c r="I145" i="13" s="1"/>
  <c r="K146" i="13"/>
  <c r="K145" i="13" s="1"/>
  <c r="O146" i="13"/>
  <c r="O145" i="13" s="1"/>
  <c r="Q146" i="13"/>
  <c r="Q145" i="13" s="1"/>
  <c r="V146" i="13"/>
  <c r="V145" i="13" s="1"/>
  <c r="G152" i="13"/>
  <c r="I152" i="13"/>
  <c r="I151" i="13" s="1"/>
  <c r="K152" i="13"/>
  <c r="K151" i="13" s="1"/>
  <c r="M152" i="13"/>
  <c r="O152" i="13"/>
  <c r="O151" i="13" s="1"/>
  <c r="Q152" i="13"/>
  <c r="Q151" i="13" s="1"/>
  <c r="V152" i="13"/>
  <c r="V151" i="13" s="1"/>
  <c r="G155" i="13"/>
  <c r="G151" i="13" s="1"/>
  <c r="I155" i="13"/>
  <c r="K155" i="13"/>
  <c r="M155" i="13"/>
  <c r="O155" i="13"/>
  <c r="Q155" i="13"/>
  <c r="V155" i="13"/>
  <c r="G161" i="13"/>
  <c r="I161" i="13"/>
  <c r="K161" i="13"/>
  <c r="M161" i="13"/>
  <c r="O161" i="13"/>
  <c r="Q161" i="13"/>
  <c r="V161" i="13"/>
  <c r="G169" i="13"/>
  <c r="I169" i="13"/>
  <c r="K169" i="13"/>
  <c r="M169" i="13"/>
  <c r="O169" i="13"/>
  <c r="Q169" i="13"/>
  <c r="V169" i="13"/>
  <c r="G173" i="13"/>
  <c r="M173" i="13" s="1"/>
  <c r="I173" i="13"/>
  <c r="K173" i="13"/>
  <c r="O173" i="13"/>
  <c r="Q173" i="13"/>
  <c r="V173" i="13"/>
  <c r="G178" i="13"/>
  <c r="I178" i="13"/>
  <c r="K178" i="13"/>
  <c r="M178" i="13"/>
  <c r="O178" i="13"/>
  <c r="Q178" i="13"/>
  <c r="V178" i="13"/>
  <c r="G180" i="13"/>
  <c r="M180" i="13" s="1"/>
  <c r="I180" i="13"/>
  <c r="K180" i="13"/>
  <c r="O180" i="13"/>
  <c r="Q180" i="13"/>
  <c r="V180" i="13"/>
  <c r="G184" i="13"/>
  <c r="I184" i="13"/>
  <c r="K184" i="13"/>
  <c r="M184" i="13"/>
  <c r="O184" i="13"/>
  <c r="Q184" i="13"/>
  <c r="V184" i="13"/>
  <c r="G190" i="13"/>
  <c r="M190" i="13" s="1"/>
  <c r="I190" i="13"/>
  <c r="K190" i="13"/>
  <c r="O190" i="13"/>
  <c r="Q190" i="13"/>
  <c r="V190" i="13"/>
  <c r="G204" i="13"/>
  <c r="I204" i="13"/>
  <c r="K204" i="13"/>
  <c r="M204" i="13"/>
  <c r="O204" i="13"/>
  <c r="Q204" i="13"/>
  <c r="V204" i="13"/>
  <c r="G209" i="13"/>
  <c r="I209" i="13"/>
  <c r="K209" i="13"/>
  <c r="M209" i="13"/>
  <c r="O209" i="13"/>
  <c r="Q209" i="13"/>
  <c r="V209" i="13"/>
  <c r="G213" i="13"/>
  <c r="I213" i="13"/>
  <c r="K213" i="13"/>
  <c r="M213" i="13"/>
  <c r="O213" i="13"/>
  <c r="Q213" i="13"/>
  <c r="V213" i="13"/>
  <c r="G215" i="13"/>
  <c r="I215" i="13"/>
  <c r="K215" i="13"/>
  <c r="O215" i="13"/>
  <c r="Q215" i="13"/>
  <c r="G216" i="13"/>
  <c r="M216" i="13" s="1"/>
  <c r="M215" i="13" s="1"/>
  <c r="I216" i="13"/>
  <c r="K216" i="13"/>
  <c r="O216" i="13"/>
  <c r="Q216" i="13"/>
  <c r="V216" i="13"/>
  <c r="V215" i="13" s="1"/>
  <c r="G218" i="13"/>
  <c r="G219" i="13"/>
  <c r="I219" i="13"/>
  <c r="I218" i="13" s="1"/>
  <c r="K219" i="13"/>
  <c r="K218" i="13" s="1"/>
  <c r="M219" i="13"/>
  <c r="M218" i="13" s="1"/>
  <c r="O219" i="13"/>
  <c r="O218" i="13" s="1"/>
  <c r="Q219" i="13"/>
  <c r="Q218" i="13" s="1"/>
  <c r="V219" i="13"/>
  <c r="V218" i="13" s="1"/>
  <c r="K225" i="13"/>
  <c r="Q225" i="13"/>
  <c r="G226" i="13"/>
  <c r="M226" i="13" s="1"/>
  <c r="I226" i="13"/>
  <c r="I225" i="13" s="1"/>
  <c r="K226" i="13"/>
  <c r="O226" i="13"/>
  <c r="Q226" i="13"/>
  <c r="V226" i="13"/>
  <c r="G235" i="13"/>
  <c r="I235" i="13"/>
  <c r="K235" i="13"/>
  <c r="M235" i="13"/>
  <c r="O235" i="13"/>
  <c r="Q235" i="13"/>
  <c r="V235" i="13"/>
  <c r="G240" i="13"/>
  <c r="M240" i="13" s="1"/>
  <c r="I240" i="13"/>
  <c r="K240" i="13"/>
  <c r="O240" i="13"/>
  <c r="Q240" i="13"/>
  <c r="V240" i="13"/>
  <c r="V225" i="13" s="1"/>
  <c r="G245" i="13"/>
  <c r="I245" i="13"/>
  <c r="K245" i="13"/>
  <c r="M245" i="13"/>
  <c r="O245" i="13"/>
  <c r="O225" i="13" s="1"/>
  <c r="Q245" i="13"/>
  <c r="V245" i="13"/>
  <c r="G247" i="13"/>
  <c r="O247" i="13"/>
  <c r="Q247" i="13"/>
  <c r="G248" i="13"/>
  <c r="M248" i="13" s="1"/>
  <c r="I248" i="13"/>
  <c r="K248" i="13"/>
  <c r="O248" i="13"/>
  <c r="Q248" i="13"/>
  <c r="V248" i="13"/>
  <c r="G251" i="13"/>
  <c r="M251" i="13" s="1"/>
  <c r="I251" i="13"/>
  <c r="K251" i="13"/>
  <c r="O251" i="13"/>
  <c r="Q251" i="13"/>
  <c r="V251" i="13"/>
  <c r="V247" i="13" s="1"/>
  <c r="G254" i="13"/>
  <c r="I254" i="13"/>
  <c r="K254" i="13"/>
  <c r="M254" i="13"/>
  <c r="O254" i="13"/>
  <c r="Q254" i="13"/>
  <c r="V254" i="13"/>
  <c r="G256" i="13"/>
  <c r="I256" i="13"/>
  <c r="I247" i="13" s="1"/>
  <c r="K256" i="13"/>
  <c r="M256" i="13"/>
  <c r="O256" i="13"/>
  <c r="Q256" i="13"/>
  <c r="V256" i="13"/>
  <c r="G258" i="13"/>
  <c r="M258" i="13" s="1"/>
  <c r="I258" i="13"/>
  <c r="K258" i="13"/>
  <c r="K247" i="13" s="1"/>
  <c r="O258" i="13"/>
  <c r="Q258" i="13"/>
  <c r="V258" i="13"/>
  <c r="O260" i="13"/>
  <c r="G261" i="13"/>
  <c r="I261" i="13"/>
  <c r="I260" i="13" s="1"/>
  <c r="K261" i="13"/>
  <c r="K260" i="13" s="1"/>
  <c r="M261" i="13"/>
  <c r="O261" i="13"/>
  <c r="Q261" i="13"/>
  <c r="V261" i="13"/>
  <c r="V260" i="13" s="1"/>
  <c r="G262" i="13"/>
  <c r="G260" i="13" s="1"/>
  <c r="I262" i="13"/>
  <c r="K262" i="13"/>
  <c r="O262" i="13"/>
  <c r="Q262" i="13"/>
  <c r="Q260" i="13" s="1"/>
  <c r="V262" i="13"/>
  <c r="V263" i="13"/>
  <c r="G264" i="13"/>
  <c r="M264" i="13" s="1"/>
  <c r="I264" i="13"/>
  <c r="K264" i="13"/>
  <c r="O264" i="13"/>
  <c r="Q264" i="13"/>
  <c r="V264" i="13"/>
  <c r="G271" i="13"/>
  <c r="M271" i="13" s="1"/>
  <c r="I271" i="13"/>
  <c r="K271" i="13"/>
  <c r="O271" i="13"/>
  <c r="Q271" i="13"/>
  <c r="V271" i="13"/>
  <c r="G272" i="13"/>
  <c r="I272" i="13"/>
  <c r="K272" i="13"/>
  <c r="M272" i="13"/>
  <c r="O272" i="13"/>
  <c r="O263" i="13" s="1"/>
  <c r="Q272" i="13"/>
  <c r="V272" i="13"/>
  <c r="G274" i="13"/>
  <c r="I274" i="13"/>
  <c r="K274" i="13"/>
  <c r="K263" i="13" s="1"/>
  <c r="M274" i="13"/>
  <c r="O274" i="13"/>
  <c r="Q274" i="13"/>
  <c r="V274" i="13"/>
  <c r="G275" i="13"/>
  <c r="I275" i="13"/>
  <c r="K275" i="13"/>
  <c r="M275" i="13"/>
  <c r="O275" i="13"/>
  <c r="Q275" i="13"/>
  <c r="V275" i="13"/>
  <c r="G276" i="13"/>
  <c r="I276" i="13"/>
  <c r="K276" i="13"/>
  <c r="M276" i="13"/>
  <c r="O276" i="13"/>
  <c r="Q276" i="13"/>
  <c r="V276" i="13"/>
  <c r="G279" i="13"/>
  <c r="I279" i="13"/>
  <c r="K279" i="13"/>
  <c r="M279" i="13"/>
  <c r="O279" i="13"/>
  <c r="Q279" i="13"/>
  <c r="V279" i="13"/>
  <c r="G280" i="13"/>
  <c r="M280" i="13" s="1"/>
  <c r="I280" i="13"/>
  <c r="K280" i="13"/>
  <c r="O280" i="13"/>
  <c r="Q280" i="13"/>
  <c r="V280" i="13"/>
  <c r="G281" i="13"/>
  <c r="I281" i="13"/>
  <c r="I263" i="13" s="1"/>
  <c r="K281" i="13"/>
  <c r="M281" i="13"/>
  <c r="O281" i="13"/>
  <c r="Q281" i="13"/>
  <c r="V281" i="13"/>
  <c r="G282" i="13"/>
  <c r="G263" i="13" s="1"/>
  <c r="I282" i="13"/>
  <c r="K282" i="13"/>
  <c r="O282" i="13"/>
  <c r="Q282" i="13"/>
  <c r="V282" i="13"/>
  <c r="G283" i="13"/>
  <c r="I283" i="13"/>
  <c r="K283" i="13"/>
  <c r="M283" i="13"/>
  <c r="O283" i="13"/>
  <c r="Q283" i="13"/>
  <c r="V283" i="13"/>
  <c r="G284" i="13"/>
  <c r="I284" i="13"/>
  <c r="K284" i="13"/>
  <c r="M284" i="13"/>
  <c r="O284" i="13"/>
  <c r="Q284" i="13"/>
  <c r="V284" i="13"/>
  <c r="G286" i="13"/>
  <c r="I286" i="13"/>
  <c r="K286" i="13"/>
  <c r="M286" i="13"/>
  <c r="O286" i="13"/>
  <c r="Q286" i="13"/>
  <c r="V286" i="13"/>
  <c r="G287" i="13"/>
  <c r="I287" i="13"/>
  <c r="K287" i="13"/>
  <c r="M287" i="13"/>
  <c r="O287" i="13"/>
  <c r="Q287" i="13"/>
  <c r="V287" i="13"/>
  <c r="G288" i="13"/>
  <c r="M288" i="13" s="1"/>
  <c r="I288" i="13"/>
  <c r="K288" i="13"/>
  <c r="O288" i="13"/>
  <c r="Q288" i="13"/>
  <c r="V288" i="13"/>
  <c r="G289" i="13"/>
  <c r="M289" i="13" s="1"/>
  <c r="I289" i="13"/>
  <c r="K289" i="13"/>
  <c r="O289" i="13"/>
  <c r="Q289" i="13"/>
  <c r="V289" i="13"/>
  <c r="G290" i="13"/>
  <c r="I290" i="13"/>
  <c r="K290" i="13"/>
  <c r="M290" i="13"/>
  <c r="O290" i="13"/>
  <c r="Q290" i="13"/>
  <c r="V290" i="13"/>
  <c r="G292" i="13"/>
  <c r="I292" i="13"/>
  <c r="K292" i="13"/>
  <c r="M292" i="13"/>
  <c r="O292" i="13"/>
  <c r="Q292" i="13"/>
  <c r="V292" i="13"/>
  <c r="G294" i="13"/>
  <c r="M294" i="13" s="1"/>
  <c r="I294" i="13"/>
  <c r="K294" i="13"/>
  <c r="O294" i="13"/>
  <c r="Q294" i="13"/>
  <c r="V294" i="13"/>
  <c r="G295" i="13"/>
  <c r="I295" i="13"/>
  <c r="K295" i="13"/>
  <c r="M295" i="13"/>
  <c r="O295" i="13"/>
  <c r="Q295" i="13"/>
  <c r="V295" i="13"/>
  <c r="G297" i="13"/>
  <c r="M297" i="13" s="1"/>
  <c r="I297" i="13"/>
  <c r="K297" i="13"/>
  <c r="O297" i="13"/>
  <c r="Q297" i="13"/>
  <c r="V297" i="13"/>
  <c r="G298" i="13"/>
  <c r="I298" i="13"/>
  <c r="K298" i="13"/>
  <c r="M298" i="13"/>
  <c r="O298" i="13"/>
  <c r="Q298" i="13"/>
  <c r="V298" i="13"/>
  <c r="G299" i="13"/>
  <c r="M299" i="13" s="1"/>
  <c r="I299" i="13"/>
  <c r="K299" i="13"/>
  <c r="O299" i="13"/>
  <c r="Q299" i="13"/>
  <c r="Q263" i="13" s="1"/>
  <c r="V299" i="13"/>
  <c r="G300" i="13"/>
  <c r="I300" i="13"/>
  <c r="K300" i="13"/>
  <c r="M300" i="13"/>
  <c r="O300" i="13"/>
  <c r="Q300" i="13"/>
  <c r="V300" i="13"/>
  <c r="G302" i="13"/>
  <c r="M302" i="13" s="1"/>
  <c r="I302" i="13"/>
  <c r="K302" i="13"/>
  <c r="O302" i="13"/>
  <c r="Q302" i="13"/>
  <c r="V302" i="13"/>
  <c r="G305" i="13"/>
  <c r="I305" i="13"/>
  <c r="I304" i="13" s="1"/>
  <c r="K305" i="13"/>
  <c r="M305" i="13"/>
  <c r="M304" i="13" s="1"/>
  <c r="O305" i="13"/>
  <c r="O304" i="13" s="1"/>
  <c r="Q305" i="13"/>
  <c r="Q304" i="13" s="1"/>
  <c r="V305" i="13"/>
  <c r="V304" i="13" s="1"/>
  <c r="G311" i="13"/>
  <c r="M311" i="13" s="1"/>
  <c r="I311" i="13"/>
  <c r="K311" i="13"/>
  <c r="K304" i="13" s="1"/>
  <c r="O311" i="13"/>
  <c r="Q311" i="13"/>
  <c r="V311" i="13"/>
  <c r="G313" i="13"/>
  <c r="M313" i="13" s="1"/>
  <c r="I313" i="13"/>
  <c r="K313" i="13"/>
  <c r="O313" i="13"/>
  <c r="Q313" i="13"/>
  <c r="V313" i="13"/>
  <c r="G317" i="13"/>
  <c r="I317" i="13"/>
  <c r="K317" i="13"/>
  <c r="M317" i="13"/>
  <c r="O317" i="13"/>
  <c r="Q317" i="13"/>
  <c r="V317" i="13"/>
  <c r="G320" i="13"/>
  <c r="M320" i="13" s="1"/>
  <c r="I320" i="13"/>
  <c r="K320" i="13"/>
  <c r="O320" i="13"/>
  <c r="Q320" i="13"/>
  <c r="V320" i="13"/>
  <c r="G321" i="13"/>
  <c r="M321" i="13" s="1"/>
  <c r="I321" i="13"/>
  <c r="K321" i="13"/>
  <c r="O321" i="13"/>
  <c r="Q321" i="13"/>
  <c r="V321" i="13"/>
  <c r="G328" i="13"/>
  <c r="M328" i="13" s="1"/>
  <c r="I328" i="13"/>
  <c r="K328" i="13"/>
  <c r="O328" i="13"/>
  <c r="Q328" i="13"/>
  <c r="V328" i="13"/>
  <c r="G334" i="13"/>
  <c r="M334" i="13" s="1"/>
  <c r="I334" i="13"/>
  <c r="K334" i="13"/>
  <c r="O334" i="13"/>
  <c r="Q334" i="13"/>
  <c r="V334" i="13"/>
  <c r="G340" i="13"/>
  <c r="I340" i="13"/>
  <c r="K340" i="13"/>
  <c r="M340" i="13"/>
  <c r="O340" i="13"/>
  <c r="Q340" i="13"/>
  <c r="V340" i="13"/>
  <c r="G342" i="13"/>
  <c r="O342" i="13"/>
  <c r="Q342" i="13"/>
  <c r="G343" i="13"/>
  <c r="I343" i="13"/>
  <c r="I342" i="13" s="1"/>
  <c r="K343" i="13"/>
  <c r="K342" i="13" s="1"/>
  <c r="M343" i="13"/>
  <c r="O343" i="13"/>
  <c r="Q343" i="13"/>
  <c r="V343" i="13"/>
  <c r="G349" i="13"/>
  <c r="M349" i="13" s="1"/>
  <c r="I349" i="13"/>
  <c r="K349" i="13"/>
  <c r="O349" i="13"/>
  <c r="Q349" i="13"/>
  <c r="V349" i="13"/>
  <c r="G356" i="13"/>
  <c r="I356" i="13"/>
  <c r="K356" i="13"/>
  <c r="M356" i="13"/>
  <c r="O356" i="13"/>
  <c r="Q356" i="13"/>
  <c r="V356" i="13"/>
  <c r="G358" i="13"/>
  <c r="M358" i="13" s="1"/>
  <c r="I358" i="13"/>
  <c r="K358" i="13"/>
  <c r="O358" i="13"/>
  <c r="Q358" i="13"/>
  <c r="V358" i="13"/>
  <c r="V342" i="13" s="1"/>
  <c r="V360" i="13"/>
  <c r="G361" i="13"/>
  <c r="M361" i="13" s="1"/>
  <c r="I361" i="13"/>
  <c r="K361" i="13"/>
  <c r="O361" i="13"/>
  <c r="Q361" i="13"/>
  <c r="V361" i="13"/>
  <c r="G366" i="13"/>
  <c r="I366" i="13"/>
  <c r="K366" i="13"/>
  <c r="M366" i="13"/>
  <c r="O366" i="13"/>
  <c r="Q366" i="13"/>
  <c r="V366" i="13"/>
  <c r="G368" i="13"/>
  <c r="I368" i="13"/>
  <c r="K368" i="13"/>
  <c r="M368" i="13"/>
  <c r="O368" i="13"/>
  <c r="Q368" i="13"/>
  <c r="Q360" i="13" s="1"/>
  <c r="V368" i="13"/>
  <c r="G370" i="13"/>
  <c r="I370" i="13"/>
  <c r="K370" i="13"/>
  <c r="M370" i="13"/>
  <c r="O370" i="13"/>
  <c r="O360" i="13" s="1"/>
  <c r="Q370" i="13"/>
  <c r="V370" i="13"/>
  <c r="G373" i="13"/>
  <c r="I373" i="13"/>
  <c r="K373" i="13"/>
  <c r="M373" i="13"/>
  <c r="O373" i="13"/>
  <c r="Q373" i="13"/>
  <c r="V373" i="13"/>
  <c r="G384" i="13"/>
  <c r="M384" i="13" s="1"/>
  <c r="I384" i="13"/>
  <c r="K384" i="13"/>
  <c r="O384" i="13"/>
  <c r="Q384" i="13"/>
  <c r="V384" i="13"/>
  <c r="G390" i="13"/>
  <c r="M390" i="13" s="1"/>
  <c r="I390" i="13"/>
  <c r="K390" i="13"/>
  <c r="O390" i="13"/>
  <c r="Q390" i="13"/>
  <c r="V390" i="13"/>
  <c r="G396" i="13"/>
  <c r="I396" i="13"/>
  <c r="K396" i="13"/>
  <c r="M396" i="13"/>
  <c r="O396" i="13"/>
  <c r="Q396" i="13"/>
  <c r="V396" i="13"/>
  <c r="G402" i="13"/>
  <c r="I402" i="13"/>
  <c r="K402" i="13"/>
  <c r="K360" i="13" s="1"/>
  <c r="M402" i="13"/>
  <c r="O402" i="13"/>
  <c r="Q402" i="13"/>
  <c r="V402" i="13"/>
  <c r="G404" i="13"/>
  <c r="M404" i="13" s="1"/>
  <c r="I404" i="13"/>
  <c r="I360" i="13" s="1"/>
  <c r="K404" i="13"/>
  <c r="O404" i="13"/>
  <c r="Q404" i="13"/>
  <c r="V404" i="13"/>
  <c r="G408" i="13"/>
  <c r="I408" i="13"/>
  <c r="K408" i="13"/>
  <c r="M408" i="13"/>
  <c r="O408" i="13"/>
  <c r="Q408" i="13"/>
  <c r="V408" i="13"/>
  <c r="G412" i="13"/>
  <c r="I412" i="13"/>
  <c r="K412" i="13"/>
  <c r="M412" i="13"/>
  <c r="O412" i="13"/>
  <c r="Q412" i="13"/>
  <c r="V412" i="13"/>
  <c r="V414" i="13"/>
  <c r="G415" i="13"/>
  <c r="G414" i="13" s="1"/>
  <c r="I415" i="13"/>
  <c r="I414" i="13" s="1"/>
  <c r="K415" i="13"/>
  <c r="O415" i="13"/>
  <c r="O414" i="13" s="1"/>
  <c r="Q415" i="13"/>
  <c r="Q414" i="13" s="1"/>
  <c r="V415" i="13"/>
  <c r="G417" i="13"/>
  <c r="I417" i="13"/>
  <c r="K417" i="13"/>
  <c r="M417" i="13"/>
  <c r="O417" i="13"/>
  <c r="Q417" i="13"/>
  <c r="V417" i="13"/>
  <c r="G425" i="13"/>
  <c r="M425" i="13" s="1"/>
  <c r="I425" i="13"/>
  <c r="K425" i="13"/>
  <c r="O425" i="13"/>
  <c r="Q425" i="13"/>
  <c r="V425" i="13"/>
  <c r="G428" i="13"/>
  <c r="I428" i="13"/>
  <c r="K428" i="13"/>
  <c r="M428" i="13"/>
  <c r="O428" i="13"/>
  <c r="Q428" i="13"/>
  <c r="V428" i="13"/>
  <c r="G432" i="13"/>
  <c r="I432" i="13"/>
  <c r="K432" i="13"/>
  <c r="M432" i="13"/>
  <c r="O432" i="13"/>
  <c r="Q432" i="13"/>
  <c r="V432" i="13"/>
  <c r="G436" i="13"/>
  <c r="M436" i="13" s="1"/>
  <c r="I436" i="13"/>
  <c r="K436" i="13"/>
  <c r="K414" i="13" s="1"/>
  <c r="O436" i="13"/>
  <c r="Q436" i="13"/>
  <c r="V436" i="13"/>
  <c r="G439" i="13"/>
  <c r="M439" i="13" s="1"/>
  <c r="I439" i="13"/>
  <c r="K439" i="13"/>
  <c r="O439" i="13"/>
  <c r="Q439" i="13"/>
  <c r="V439" i="13"/>
  <c r="G441" i="13"/>
  <c r="I441" i="13"/>
  <c r="K441" i="13"/>
  <c r="M441" i="13"/>
  <c r="O441" i="13"/>
  <c r="Q441" i="13"/>
  <c r="V441" i="13"/>
  <c r="G444" i="13"/>
  <c r="G443" i="13" s="1"/>
  <c r="I444" i="13"/>
  <c r="I443" i="13" s="1"/>
  <c r="K444" i="13"/>
  <c r="K443" i="13" s="1"/>
  <c r="O444" i="13"/>
  <c r="O443" i="13" s="1"/>
  <c r="Q444" i="13"/>
  <c r="Q443" i="13" s="1"/>
  <c r="V444" i="13"/>
  <c r="V443" i="13" s="1"/>
  <c r="G450" i="13"/>
  <c r="M450" i="13" s="1"/>
  <c r="I450" i="13"/>
  <c r="K450" i="13"/>
  <c r="O450" i="13"/>
  <c r="Q450" i="13"/>
  <c r="V450" i="13"/>
  <c r="G456" i="13"/>
  <c r="M456" i="13" s="1"/>
  <c r="I456" i="13"/>
  <c r="K456" i="13"/>
  <c r="O456" i="13"/>
  <c r="Q456" i="13"/>
  <c r="V456" i="13"/>
  <c r="G459" i="13"/>
  <c r="I459" i="13"/>
  <c r="K459" i="13"/>
  <c r="M459" i="13"/>
  <c r="O459" i="13"/>
  <c r="Q459" i="13"/>
  <c r="V459" i="13"/>
  <c r="G462" i="13"/>
  <c r="M462" i="13" s="1"/>
  <c r="I462" i="13"/>
  <c r="K462" i="13"/>
  <c r="O462" i="13"/>
  <c r="Q462" i="13"/>
  <c r="V462" i="13"/>
  <c r="G464" i="13"/>
  <c r="I464" i="13"/>
  <c r="K464" i="13"/>
  <c r="M464" i="13"/>
  <c r="O464" i="13"/>
  <c r="Q464" i="13"/>
  <c r="V464" i="13"/>
  <c r="G467" i="13"/>
  <c r="M467" i="13" s="1"/>
  <c r="I467" i="13"/>
  <c r="K467" i="13"/>
  <c r="O467" i="13"/>
  <c r="Q467" i="13"/>
  <c r="V467" i="13"/>
  <c r="G472" i="13"/>
  <c r="M472" i="13" s="1"/>
  <c r="I472" i="13"/>
  <c r="K472" i="13"/>
  <c r="O472" i="13"/>
  <c r="Q472" i="13"/>
  <c r="V472" i="13"/>
  <c r="G477" i="13"/>
  <c r="M477" i="13" s="1"/>
  <c r="I477" i="13"/>
  <c r="K477" i="13"/>
  <c r="O477" i="13"/>
  <c r="Q477" i="13"/>
  <c r="V477" i="13"/>
  <c r="G485" i="13"/>
  <c r="I485" i="13"/>
  <c r="K485" i="13"/>
  <c r="M485" i="13"/>
  <c r="O485" i="13"/>
  <c r="Q485" i="13"/>
  <c r="V485" i="13"/>
  <c r="G487" i="13"/>
  <c r="M487" i="13" s="1"/>
  <c r="I487" i="13"/>
  <c r="K487" i="13"/>
  <c r="O487" i="13"/>
  <c r="Q487" i="13"/>
  <c r="V487" i="13"/>
  <c r="G489" i="13"/>
  <c r="I489" i="13"/>
  <c r="K489" i="13"/>
  <c r="M489" i="13"/>
  <c r="O489" i="13"/>
  <c r="Q489" i="13"/>
  <c r="V489" i="13"/>
  <c r="G491" i="13"/>
  <c r="M491" i="13" s="1"/>
  <c r="I491" i="13"/>
  <c r="K491" i="13"/>
  <c r="O491" i="13"/>
  <c r="Q491" i="13"/>
  <c r="V491" i="13"/>
  <c r="I493" i="13"/>
  <c r="Q493" i="13"/>
  <c r="V493" i="13"/>
  <c r="G494" i="13"/>
  <c r="G493" i="13" s="1"/>
  <c r="I494" i="13"/>
  <c r="K494" i="13"/>
  <c r="K493" i="13" s="1"/>
  <c r="M494" i="13"/>
  <c r="O494" i="13"/>
  <c r="O493" i="13" s="1"/>
  <c r="Q494" i="13"/>
  <c r="V494" i="13"/>
  <c r="G497" i="13"/>
  <c r="M497" i="13" s="1"/>
  <c r="I497" i="13"/>
  <c r="K497" i="13"/>
  <c r="O497" i="13"/>
  <c r="Q497" i="13"/>
  <c r="V497" i="13"/>
  <c r="G502" i="13"/>
  <c r="M502" i="13" s="1"/>
  <c r="I502" i="13"/>
  <c r="K502" i="13"/>
  <c r="O502" i="13"/>
  <c r="Q502" i="13"/>
  <c r="V502" i="13"/>
  <c r="G504" i="13"/>
  <c r="I504" i="13"/>
  <c r="K504" i="13"/>
  <c r="M504" i="13"/>
  <c r="O504" i="13"/>
  <c r="Q504" i="13"/>
  <c r="V504" i="13"/>
  <c r="G507" i="13"/>
  <c r="I507" i="13"/>
  <c r="K507" i="13"/>
  <c r="M507" i="13"/>
  <c r="O507" i="13"/>
  <c r="Q507" i="13"/>
  <c r="V507" i="13"/>
  <c r="G508" i="13"/>
  <c r="I508" i="13"/>
  <c r="V508" i="13"/>
  <c r="G509" i="13"/>
  <c r="I509" i="13"/>
  <c r="K509" i="13"/>
  <c r="K508" i="13" s="1"/>
  <c r="M509" i="13"/>
  <c r="M508" i="13" s="1"/>
  <c r="O509" i="13"/>
  <c r="O508" i="13" s="1"/>
  <c r="Q509" i="13"/>
  <c r="Q508" i="13" s="1"/>
  <c r="V509" i="13"/>
  <c r="G513" i="13"/>
  <c r="G512" i="13" s="1"/>
  <c r="I513" i="13"/>
  <c r="I512" i="13" s="1"/>
  <c r="K513" i="13"/>
  <c r="K512" i="13" s="1"/>
  <c r="O513" i="13"/>
  <c r="O512" i="13" s="1"/>
  <c r="Q513" i="13"/>
  <c r="Q512" i="13" s="1"/>
  <c r="V513" i="13"/>
  <c r="V512" i="13" s="1"/>
  <c r="G517" i="13"/>
  <c r="M517" i="13" s="1"/>
  <c r="I517" i="13"/>
  <c r="K517" i="13"/>
  <c r="O517" i="13"/>
  <c r="Q517" i="13"/>
  <c r="V517" i="13"/>
  <c r="G520" i="13"/>
  <c r="I520" i="13"/>
  <c r="K520" i="13"/>
  <c r="M520" i="13"/>
  <c r="O520" i="13"/>
  <c r="Q520" i="13"/>
  <c r="V520" i="13"/>
  <c r="G526" i="13"/>
  <c r="M526" i="13" s="1"/>
  <c r="I526" i="13"/>
  <c r="K526" i="13"/>
  <c r="O526" i="13"/>
  <c r="Q526" i="13"/>
  <c r="V526" i="13"/>
  <c r="G528" i="13"/>
  <c r="I528" i="13"/>
  <c r="K528" i="13"/>
  <c r="M528" i="13"/>
  <c r="O528" i="13"/>
  <c r="Q528" i="13"/>
  <c r="V528" i="13"/>
  <c r="G542" i="13"/>
  <c r="I542" i="13"/>
  <c r="K542" i="13"/>
  <c r="M542" i="13"/>
  <c r="O542" i="13"/>
  <c r="Q542" i="13"/>
  <c r="V542" i="13"/>
  <c r="G556" i="13"/>
  <c r="I556" i="13"/>
  <c r="K556" i="13"/>
  <c r="V556" i="13"/>
  <c r="G557" i="13"/>
  <c r="M557" i="13" s="1"/>
  <c r="M556" i="13" s="1"/>
  <c r="I557" i="13"/>
  <c r="K557" i="13"/>
  <c r="O557" i="13"/>
  <c r="O556" i="13" s="1"/>
  <c r="Q557" i="13"/>
  <c r="Q556" i="13" s="1"/>
  <c r="V557" i="13"/>
  <c r="O558" i="13"/>
  <c r="G559" i="13"/>
  <c r="G558" i="13" s="1"/>
  <c r="I559" i="13"/>
  <c r="I558" i="13" s="1"/>
  <c r="K559" i="13"/>
  <c r="K558" i="13" s="1"/>
  <c r="M559" i="13"/>
  <c r="M558" i="13" s="1"/>
  <c r="O559" i="13"/>
  <c r="Q559" i="13"/>
  <c r="Q558" i="13" s="1"/>
  <c r="V559" i="13"/>
  <c r="V558" i="13" s="1"/>
  <c r="G560" i="13"/>
  <c r="I560" i="13"/>
  <c r="Q560" i="13"/>
  <c r="V560" i="13"/>
  <c r="G561" i="13"/>
  <c r="I561" i="13"/>
  <c r="K561" i="13"/>
  <c r="M561" i="13"/>
  <c r="O561" i="13"/>
  <c r="Q561" i="13"/>
  <c r="V561" i="13"/>
  <c r="G564" i="13"/>
  <c r="M564" i="13" s="1"/>
  <c r="M560" i="13" s="1"/>
  <c r="I564" i="13"/>
  <c r="K564" i="13"/>
  <c r="O564" i="13"/>
  <c r="Q564" i="13"/>
  <c r="V564" i="13"/>
  <c r="G567" i="13"/>
  <c r="I567" i="13"/>
  <c r="K567" i="13"/>
  <c r="M567" i="13"/>
  <c r="O567" i="13"/>
  <c r="O560" i="13" s="1"/>
  <c r="Q567" i="13"/>
  <c r="V567" i="13"/>
  <c r="G569" i="13"/>
  <c r="M569" i="13" s="1"/>
  <c r="I569" i="13"/>
  <c r="K569" i="13"/>
  <c r="O569" i="13"/>
  <c r="Q569" i="13"/>
  <c r="V569" i="13"/>
  <c r="G571" i="13"/>
  <c r="I571" i="13"/>
  <c r="K571" i="13"/>
  <c r="K560" i="13" s="1"/>
  <c r="M571" i="13"/>
  <c r="O571" i="13"/>
  <c r="Q571" i="13"/>
  <c r="V571" i="13"/>
  <c r="G573" i="13"/>
  <c r="M573" i="13" s="1"/>
  <c r="I573" i="13"/>
  <c r="K573" i="13"/>
  <c r="O573" i="13"/>
  <c r="Q573" i="13"/>
  <c r="V573" i="13"/>
  <c r="G596" i="13"/>
  <c r="I596" i="13"/>
  <c r="K596" i="13"/>
  <c r="M596" i="13"/>
  <c r="O596" i="13"/>
  <c r="Q596" i="13"/>
  <c r="V596" i="13"/>
  <c r="AF601" i="13"/>
  <c r="G35" i="12"/>
  <c r="BA33" i="12"/>
  <c r="BA31" i="12"/>
  <c r="BA30" i="12"/>
  <c r="BA26" i="12"/>
  <c r="BA24" i="12"/>
  <c r="BA22" i="12"/>
  <c r="BA14" i="12"/>
  <c r="G8" i="12"/>
  <c r="G9" i="12"/>
  <c r="AE35" i="12" s="1"/>
  <c r="I9" i="12"/>
  <c r="I8" i="12" s="1"/>
  <c r="K9" i="12"/>
  <c r="K8" i="12" s="1"/>
  <c r="M9" i="12"/>
  <c r="M8" i="12" s="1"/>
  <c r="O9" i="12"/>
  <c r="O8" i="12" s="1"/>
  <c r="Q9" i="12"/>
  <c r="Q8" i="12" s="1"/>
  <c r="V9" i="12"/>
  <c r="V8" i="12" s="1"/>
  <c r="G11" i="12"/>
  <c r="I11" i="12"/>
  <c r="K11" i="12"/>
  <c r="M11" i="12"/>
  <c r="O11" i="12"/>
  <c r="Q11" i="12"/>
  <c r="V11" i="12"/>
  <c r="G13" i="12"/>
  <c r="I13" i="12"/>
  <c r="K13" i="12"/>
  <c r="M13" i="12"/>
  <c r="O13" i="12"/>
  <c r="Q13" i="12"/>
  <c r="V13" i="12"/>
  <c r="G15" i="12"/>
  <c r="I15" i="12"/>
  <c r="K15" i="12"/>
  <c r="M15" i="12"/>
  <c r="O15" i="12"/>
  <c r="Q15" i="12"/>
  <c r="V15" i="12"/>
  <c r="G17" i="12"/>
  <c r="I17" i="12"/>
  <c r="K17" i="12"/>
  <c r="M17" i="12"/>
  <c r="O17" i="12"/>
  <c r="Q17" i="12"/>
  <c r="V17" i="12"/>
  <c r="G18" i="12"/>
  <c r="I18" i="12"/>
  <c r="K18" i="12"/>
  <c r="M18" i="12"/>
  <c r="O18" i="12"/>
  <c r="Q18" i="12"/>
  <c r="V18" i="12"/>
  <c r="G19" i="12"/>
  <c r="I19" i="12"/>
  <c r="K19" i="12"/>
  <c r="M19" i="12"/>
  <c r="O19" i="12"/>
  <c r="Q19" i="12"/>
  <c r="V19" i="12"/>
  <c r="G20" i="12"/>
  <c r="G21" i="12"/>
  <c r="I21" i="12"/>
  <c r="I20" i="12" s="1"/>
  <c r="K21" i="12"/>
  <c r="K20" i="12" s="1"/>
  <c r="M21" i="12"/>
  <c r="O21" i="12"/>
  <c r="O20" i="12" s="1"/>
  <c r="Q21" i="12"/>
  <c r="Q20" i="12" s="1"/>
  <c r="V21" i="12"/>
  <c r="V20" i="12" s="1"/>
  <c r="G23" i="12"/>
  <c r="I23" i="12"/>
  <c r="K23" i="12"/>
  <c r="M23" i="12"/>
  <c r="M20" i="12" s="1"/>
  <c r="O23" i="12"/>
  <c r="Q23" i="12"/>
  <c r="V23" i="12"/>
  <c r="G25" i="12"/>
  <c r="I25" i="12"/>
  <c r="K25" i="12"/>
  <c r="M25" i="12"/>
  <c r="O25" i="12"/>
  <c r="Q25" i="12"/>
  <c r="V25" i="12"/>
  <c r="G27" i="12"/>
  <c r="I27" i="12"/>
  <c r="K27" i="12"/>
  <c r="M27" i="12"/>
  <c r="O27" i="12"/>
  <c r="Q27" i="12"/>
  <c r="V27" i="12"/>
  <c r="G32" i="12"/>
  <c r="I32" i="12"/>
  <c r="K32" i="12"/>
  <c r="M32" i="12"/>
  <c r="O32" i="12"/>
  <c r="Q32" i="12"/>
  <c r="V32" i="12"/>
  <c r="AF35" i="12"/>
  <c r="I20" i="1"/>
  <c r="I19" i="1"/>
  <c r="I18" i="1"/>
  <c r="I17" i="1"/>
  <c r="I16" i="1"/>
  <c r="I230" i="1"/>
  <c r="J229" i="1" s="1"/>
  <c r="AZ142" i="1"/>
  <c r="AZ141" i="1"/>
  <c r="AZ139" i="1"/>
  <c r="AZ138" i="1"/>
  <c r="AZ136" i="1"/>
  <c r="AZ135" i="1"/>
  <c r="AZ133" i="1"/>
  <c r="AZ131" i="1"/>
  <c r="AZ130" i="1"/>
  <c r="AZ129" i="1"/>
  <c r="AZ127" i="1"/>
  <c r="AZ124" i="1"/>
  <c r="AZ122" i="1"/>
  <c r="AZ118" i="1"/>
  <c r="AZ117" i="1"/>
  <c r="AZ115" i="1"/>
  <c r="AZ114" i="1"/>
  <c r="AZ112" i="1"/>
  <c r="AZ111" i="1"/>
  <c r="AZ110" i="1"/>
  <c r="AZ108" i="1"/>
  <c r="AZ107" i="1"/>
  <c r="AZ105" i="1"/>
  <c r="AZ103" i="1"/>
  <c r="AZ102" i="1"/>
  <c r="AZ100" i="1"/>
  <c r="AZ98" i="1"/>
  <c r="AZ97" i="1"/>
  <c r="AZ95" i="1"/>
  <c r="AZ94" i="1"/>
  <c r="AZ92" i="1"/>
  <c r="AZ91" i="1"/>
  <c r="AZ89" i="1"/>
  <c r="AZ87" i="1"/>
  <c r="AZ86" i="1"/>
  <c r="AZ85" i="1"/>
  <c r="AZ84" i="1"/>
  <c r="AZ83" i="1"/>
  <c r="AZ82" i="1"/>
  <c r="AZ79" i="1"/>
  <c r="AZ77" i="1"/>
  <c r="AZ76" i="1"/>
  <c r="AZ74" i="1"/>
  <c r="AZ72" i="1"/>
  <c r="F69" i="1"/>
  <c r="G69" i="1"/>
  <c r="G25" i="1" s="1"/>
  <c r="A25" i="1" s="1"/>
  <c r="H68" i="1"/>
  <c r="I68" i="1" s="1"/>
  <c r="H67" i="1"/>
  <c r="I67" i="1" s="1"/>
  <c r="H66" i="1"/>
  <c r="I66" i="1" s="1"/>
  <c r="H65" i="1"/>
  <c r="I65" i="1" s="1"/>
  <c r="H64" i="1"/>
  <c r="H63" i="1"/>
  <c r="I63" i="1" s="1"/>
  <c r="H62" i="1"/>
  <c r="I62" i="1" s="1"/>
  <c r="H61" i="1"/>
  <c r="I61" i="1" s="1"/>
  <c r="H60" i="1"/>
  <c r="I60" i="1" s="1"/>
  <c r="H59" i="1"/>
  <c r="I59" i="1" s="1"/>
  <c r="H58" i="1"/>
  <c r="I58" i="1" s="1"/>
  <c r="H57" i="1"/>
  <c r="I57" i="1" s="1"/>
  <c r="H56" i="1"/>
  <c r="I56" i="1" s="1"/>
  <c r="H55" i="1"/>
  <c r="I55" i="1" s="1"/>
  <c r="H54" i="1"/>
  <c r="I54" i="1" s="1"/>
  <c r="H53" i="1"/>
  <c r="I53" i="1" s="1"/>
  <c r="H52" i="1"/>
  <c r="I52" i="1" s="1"/>
  <c r="H51" i="1"/>
  <c r="I51" i="1" s="1"/>
  <c r="H50" i="1"/>
  <c r="I50" i="1" s="1"/>
  <c r="H49" i="1"/>
  <c r="I49" i="1" s="1"/>
  <c r="H48" i="1"/>
  <c r="I48" i="1" s="1"/>
  <c r="H47" i="1"/>
  <c r="I47" i="1" s="1"/>
  <c r="H46" i="1"/>
  <c r="I46" i="1" s="1"/>
  <c r="H45" i="1"/>
  <c r="I45" i="1" s="1"/>
  <c r="H44" i="1"/>
  <c r="I44" i="1" s="1"/>
  <c r="H43" i="1"/>
  <c r="I43" i="1" s="1"/>
  <c r="H42" i="1"/>
  <c r="H41" i="1"/>
  <c r="I41" i="1" s="1"/>
  <c r="H40" i="1"/>
  <c r="I40" i="1" s="1"/>
  <c r="H39" i="1"/>
  <c r="H69" i="1" s="1"/>
  <c r="J220" i="1" l="1"/>
  <c r="J219" i="1"/>
  <c r="J198" i="1"/>
  <c r="J215" i="1"/>
  <c r="J197" i="1"/>
  <c r="J214" i="1"/>
  <c r="J199" i="1"/>
  <c r="J203" i="1"/>
  <c r="J182" i="1"/>
  <c r="J181" i="1"/>
  <c r="J183" i="1"/>
  <c r="J204" i="1"/>
  <c r="J187" i="1"/>
  <c r="J213" i="1"/>
  <c r="J188" i="1"/>
  <c r="J189" i="1"/>
  <c r="J205" i="1"/>
  <c r="J221" i="1"/>
  <c r="J190" i="1"/>
  <c r="J206" i="1"/>
  <c r="J222" i="1"/>
  <c r="J175" i="1"/>
  <c r="J191" i="1"/>
  <c r="J207" i="1"/>
  <c r="J223" i="1"/>
  <c r="J176" i="1"/>
  <c r="J192" i="1"/>
  <c r="J208" i="1"/>
  <c r="J224" i="1"/>
  <c r="J177" i="1"/>
  <c r="J193" i="1"/>
  <c r="J209" i="1"/>
  <c r="J225" i="1"/>
  <c r="J178" i="1"/>
  <c r="J194" i="1"/>
  <c r="J210" i="1"/>
  <c r="J226" i="1"/>
  <c r="J179" i="1"/>
  <c r="J195" i="1"/>
  <c r="J211" i="1"/>
  <c r="J227" i="1"/>
  <c r="J180" i="1"/>
  <c r="J196" i="1"/>
  <c r="J212" i="1"/>
  <c r="J228" i="1"/>
  <c r="J184" i="1"/>
  <c r="J200" i="1"/>
  <c r="J216" i="1"/>
  <c r="J185" i="1"/>
  <c r="J201" i="1"/>
  <c r="J217" i="1"/>
  <c r="J186" i="1"/>
  <c r="J202" i="1"/>
  <c r="J218" i="1"/>
  <c r="G26" i="1"/>
  <c r="A26" i="1"/>
  <c r="G28" i="1"/>
  <c r="G23" i="1"/>
  <c r="M39" i="30"/>
  <c r="M8" i="30"/>
  <c r="M78" i="30"/>
  <c r="M77" i="30" s="1"/>
  <c r="M72" i="30"/>
  <c r="M70" i="30" s="1"/>
  <c r="M97" i="29"/>
  <c r="M53" i="29"/>
  <c r="M8" i="29"/>
  <c r="G53" i="29"/>
  <c r="M86" i="28"/>
  <c r="M14" i="28"/>
  <c r="M104" i="28"/>
  <c r="G14" i="28"/>
  <c r="AE113" i="28"/>
  <c r="M30" i="27"/>
  <c r="M8" i="27"/>
  <c r="M88" i="27"/>
  <c r="M87" i="27" s="1"/>
  <c r="G64" i="27"/>
  <c r="AE94" i="27"/>
  <c r="M165" i="26"/>
  <c r="M118" i="26"/>
  <c r="M77" i="26"/>
  <c r="M8" i="26"/>
  <c r="G165" i="26"/>
  <c r="G118" i="26"/>
  <c r="G38" i="26"/>
  <c r="AE183" i="26"/>
  <c r="M662" i="25"/>
  <c r="M835" i="25"/>
  <c r="M738" i="25"/>
  <c r="M512" i="25"/>
  <c r="M478" i="25"/>
  <c r="M301" i="25"/>
  <c r="G662" i="25"/>
  <c r="M81" i="25"/>
  <c r="M68" i="25" s="1"/>
  <c r="M12" i="25"/>
  <c r="M634" i="25"/>
  <c r="M564" i="25" s="1"/>
  <c r="M247" i="25"/>
  <c r="M246" i="25" s="1"/>
  <c r="M38" i="25"/>
  <c r="M37" i="25" s="1"/>
  <c r="M9" i="25"/>
  <c r="M8" i="25" s="1"/>
  <c r="M708" i="25"/>
  <c r="M707" i="25" s="1"/>
  <c r="G453" i="25"/>
  <c r="M525" i="25"/>
  <c r="M520" i="25" s="1"/>
  <c r="M188" i="24"/>
  <c r="M353" i="24"/>
  <c r="M315" i="24"/>
  <c r="M8" i="24"/>
  <c r="M525" i="24"/>
  <c r="M494" i="24"/>
  <c r="M132" i="24"/>
  <c r="M150" i="24"/>
  <c r="M347" i="24"/>
  <c r="M312" i="24"/>
  <c r="G525" i="24"/>
  <c r="M172" i="24"/>
  <c r="M171" i="24" s="1"/>
  <c r="G247" i="24"/>
  <c r="M626" i="24"/>
  <c r="M625" i="24" s="1"/>
  <c r="M425" i="24"/>
  <c r="M424" i="24" s="1"/>
  <c r="G290" i="24"/>
  <c r="M256" i="24"/>
  <c r="M255" i="24" s="1"/>
  <c r="AE668" i="24"/>
  <c r="M578" i="24"/>
  <c r="M577" i="24" s="1"/>
  <c r="M337" i="23"/>
  <c r="M279" i="23"/>
  <c r="M11" i="23"/>
  <c r="M232" i="23"/>
  <c r="M427" i="23"/>
  <c r="M185" i="23"/>
  <c r="M102" i="23"/>
  <c r="M238" i="23"/>
  <c r="M245" i="23"/>
  <c r="M244" i="23" s="1"/>
  <c r="G296" i="23"/>
  <c r="AE471" i="23"/>
  <c r="G205" i="23"/>
  <c r="G384" i="23"/>
  <c r="M370" i="23"/>
  <c r="M369" i="23" s="1"/>
  <c r="G279" i="23"/>
  <c r="M210" i="23"/>
  <c r="M207" i="23" s="1"/>
  <c r="M395" i="23"/>
  <c r="M388" i="23" s="1"/>
  <c r="G102" i="23"/>
  <c r="M218" i="22"/>
  <c r="M313" i="22"/>
  <c r="M86" i="22"/>
  <c r="M188" i="22"/>
  <c r="M363" i="22"/>
  <c r="M345" i="22"/>
  <c r="G363" i="22"/>
  <c r="G313" i="22"/>
  <c r="G151" i="22"/>
  <c r="AE443" i="22"/>
  <c r="M181" i="21"/>
  <c r="M160" i="21"/>
  <c r="M328" i="21"/>
  <c r="M198" i="21"/>
  <c r="M8" i="21"/>
  <c r="M35" i="21"/>
  <c r="M581" i="21"/>
  <c r="M535" i="21"/>
  <c r="M410" i="21"/>
  <c r="M370" i="21"/>
  <c r="M304" i="21"/>
  <c r="M631" i="21"/>
  <c r="M630" i="21" s="1"/>
  <c r="M259" i="21"/>
  <c r="M258" i="21" s="1"/>
  <c r="M91" i="21"/>
  <c r="M73" i="21" s="1"/>
  <c r="G626" i="21"/>
  <c r="G535" i="21"/>
  <c r="G410" i="21"/>
  <c r="AE668" i="21"/>
  <c r="M353" i="21"/>
  <c r="M350" i="21" s="1"/>
  <c r="M326" i="21"/>
  <c r="M325" i="21" s="1"/>
  <c r="M502" i="21"/>
  <c r="M501" i="21" s="1"/>
  <c r="M217" i="20"/>
  <c r="M94" i="20"/>
  <c r="M423" i="20"/>
  <c r="M8" i="20"/>
  <c r="M251" i="20"/>
  <c r="M299" i="20"/>
  <c r="M129" i="20"/>
  <c r="M378" i="20"/>
  <c r="M199" i="20"/>
  <c r="M350" i="20"/>
  <c r="M347" i="20" s="1"/>
  <c r="G378" i="20"/>
  <c r="G251" i="20"/>
  <c r="M184" i="20"/>
  <c r="M183" i="20" s="1"/>
  <c r="G475" i="20"/>
  <c r="G217" i="20"/>
  <c r="G129" i="20"/>
  <c r="M481" i="20"/>
  <c r="M477" i="20" s="1"/>
  <c r="M275" i="20"/>
  <c r="M268" i="20" s="1"/>
  <c r="G199" i="20"/>
  <c r="G94" i="20"/>
  <c r="AE507" i="20"/>
  <c r="M100" i="19"/>
  <c r="M312" i="19"/>
  <c r="M176" i="19"/>
  <c r="M196" i="19"/>
  <c r="M21" i="19"/>
  <c r="G196" i="19"/>
  <c r="M12" i="19"/>
  <c r="M11" i="19" s="1"/>
  <c r="G151" i="19"/>
  <c r="G73" i="19"/>
  <c r="M320" i="19"/>
  <c r="M319" i="19" s="1"/>
  <c r="M227" i="19"/>
  <c r="M224" i="19" s="1"/>
  <c r="M347" i="19"/>
  <c r="M343" i="19" s="1"/>
  <c r="M270" i="19"/>
  <c r="M269" i="19" s="1"/>
  <c r="M149" i="19"/>
  <c r="M148" i="19" s="1"/>
  <c r="AE438" i="19"/>
  <c r="M231" i="19"/>
  <c r="M230" i="19" s="1"/>
  <c r="M139" i="18"/>
  <c r="M80" i="18"/>
  <c r="M494" i="18"/>
  <c r="M481" i="18"/>
  <c r="M265" i="18"/>
  <c r="M93" i="18"/>
  <c r="M539" i="18"/>
  <c r="M11" i="18"/>
  <c r="M445" i="18"/>
  <c r="M218" i="18"/>
  <c r="M339" i="18"/>
  <c r="M240" i="18"/>
  <c r="G208" i="18"/>
  <c r="M357" i="18"/>
  <c r="M356" i="18" s="1"/>
  <c r="G240" i="18"/>
  <c r="G11" i="18"/>
  <c r="G300" i="18"/>
  <c r="G139" i="18"/>
  <c r="G80" i="18"/>
  <c r="M303" i="18"/>
  <c r="M302" i="18" s="1"/>
  <c r="M410" i="18"/>
  <c r="M409" i="18" s="1"/>
  <c r="AE579" i="18"/>
  <c r="M325" i="17"/>
  <c r="M279" i="17"/>
  <c r="M85" i="17"/>
  <c r="M194" i="17"/>
  <c r="M223" i="17"/>
  <c r="M222" i="17" s="1"/>
  <c r="G375" i="17"/>
  <c r="G216" i="17"/>
  <c r="M360" i="17"/>
  <c r="M356" i="17" s="1"/>
  <c r="M33" i="17"/>
  <c r="M29" i="17" s="1"/>
  <c r="M265" i="17"/>
  <c r="M264" i="17" s="1"/>
  <c r="M406" i="17"/>
  <c r="M405" i="17" s="1"/>
  <c r="M565" i="16"/>
  <c r="M480" i="16"/>
  <c r="M97" i="16"/>
  <c r="M445" i="16"/>
  <c r="M375" i="16"/>
  <c r="M206" i="16"/>
  <c r="M536" i="16"/>
  <c r="M67" i="16"/>
  <c r="M235" i="16"/>
  <c r="M497" i="16"/>
  <c r="M667" i="16"/>
  <c r="G667" i="16"/>
  <c r="M364" i="16"/>
  <c r="M363" i="16" s="1"/>
  <c r="M192" i="16"/>
  <c r="M176" i="16" s="1"/>
  <c r="G480" i="16"/>
  <c r="G728" i="16"/>
  <c r="M9" i="16"/>
  <c r="M8" i="16" s="1"/>
  <c r="G67" i="16"/>
  <c r="G716" i="16"/>
  <c r="M424" i="16"/>
  <c r="M423" i="16" s="1"/>
  <c r="M443" i="16"/>
  <c r="M442" i="16" s="1"/>
  <c r="M627" i="16"/>
  <c r="M626" i="16" s="1"/>
  <c r="AE847" i="16"/>
  <c r="M303" i="15"/>
  <c r="M563" i="15"/>
  <c r="M317" i="15"/>
  <c r="M370" i="15"/>
  <c r="M277" i="15"/>
  <c r="M503" i="15"/>
  <c r="M162" i="15"/>
  <c r="M125" i="15"/>
  <c r="M219" i="15"/>
  <c r="M472" i="15"/>
  <c r="M515" i="15"/>
  <c r="M297" i="15"/>
  <c r="G563" i="15"/>
  <c r="M442" i="15"/>
  <c r="M441" i="15" s="1"/>
  <c r="G277" i="15"/>
  <c r="M562" i="15"/>
  <c r="M561" i="15" s="1"/>
  <c r="G297" i="15"/>
  <c r="G252" i="15"/>
  <c r="G515" i="15"/>
  <c r="M9" i="15"/>
  <c r="M8" i="15" s="1"/>
  <c r="G370" i="15"/>
  <c r="G125" i="15"/>
  <c r="AE600" i="15"/>
  <c r="M314" i="14"/>
  <c r="M501" i="14"/>
  <c r="M8" i="14"/>
  <c r="M179" i="14"/>
  <c r="M371" i="14"/>
  <c r="M117" i="14"/>
  <c r="M518" i="14"/>
  <c r="M467" i="14"/>
  <c r="M286" i="14"/>
  <c r="M268" i="14"/>
  <c r="M267" i="14" s="1"/>
  <c r="G518" i="14"/>
  <c r="M571" i="14"/>
  <c r="M565" i="14" s="1"/>
  <c r="G314" i="14"/>
  <c r="M245" i="14"/>
  <c r="M244" i="14" s="1"/>
  <c r="G148" i="14"/>
  <c r="M132" i="14"/>
  <c r="M131" i="14" s="1"/>
  <c r="G467" i="14"/>
  <c r="G286" i="14"/>
  <c r="M562" i="14"/>
  <c r="M561" i="14" s="1"/>
  <c r="M156" i="14"/>
  <c r="M155" i="14" s="1"/>
  <c r="G431" i="14"/>
  <c r="M149" i="14"/>
  <c r="M148" i="14" s="1"/>
  <c r="M342" i="13"/>
  <c r="M493" i="13"/>
  <c r="M360" i="13"/>
  <c r="M225" i="13"/>
  <c r="M247" i="13"/>
  <c r="M151" i="13"/>
  <c r="M19" i="13"/>
  <c r="M59" i="13"/>
  <c r="M415" i="13"/>
  <c r="M414" i="13" s="1"/>
  <c r="M444" i="13"/>
  <c r="M443" i="13" s="1"/>
  <c r="M146" i="13"/>
  <c r="M145" i="13" s="1"/>
  <c r="G360" i="13"/>
  <c r="G225" i="13"/>
  <c r="G106" i="13"/>
  <c r="M513" i="13"/>
  <c r="M512" i="13" s="1"/>
  <c r="G134" i="13"/>
  <c r="M262" i="13"/>
  <c r="M260" i="13" s="1"/>
  <c r="AE601" i="13"/>
  <c r="G304" i="13"/>
  <c r="M282" i="13"/>
  <c r="M263" i="13" s="1"/>
  <c r="I39" i="1"/>
  <c r="I69" i="1" s="1"/>
  <c r="I21" i="1"/>
  <c r="J28" i="1"/>
  <c r="J26" i="1"/>
  <c r="G38" i="1"/>
  <c r="F38" i="1"/>
  <c r="J23" i="1"/>
  <c r="J24" i="1"/>
  <c r="J25" i="1"/>
  <c r="J27" i="1"/>
  <c r="E24" i="1"/>
  <c r="E26" i="1"/>
  <c r="J230" i="1" l="1"/>
  <c r="A23" i="1"/>
  <c r="J58" i="1"/>
  <c r="J47" i="1"/>
  <c r="J62" i="1"/>
  <c r="J49" i="1"/>
  <c r="J57" i="1"/>
  <c r="J54" i="1"/>
  <c r="J63" i="1"/>
  <c r="J40" i="1"/>
  <c r="J50" i="1"/>
  <c r="J59" i="1"/>
  <c r="J68" i="1"/>
  <c r="J46" i="1"/>
  <c r="J65" i="1"/>
  <c r="J53" i="1"/>
  <c r="J39" i="1"/>
  <c r="J69" i="1" s="1"/>
  <c r="J67" i="1"/>
  <c r="J66" i="1"/>
  <c r="J41" i="1"/>
  <c r="J61" i="1"/>
  <c r="J60" i="1"/>
  <c r="J48" i="1"/>
  <c r="J56" i="1"/>
  <c r="J55" i="1"/>
  <c r="J43" i="1"/>
  <c r="J45" i="1"/>
  <c r="J52" i="1"/>
  <c r="J44" i="1"/>
  <c r="J51" i="1"/>
  <c r="G24" i="1" l="1"/>
  <c r="A27" i="1" s="1"/>
  <c r="A24" i="1"/>
  <c r="G29" i="1" l="1"/>
  <c r="G27" i="1" s="1"/>
  <c r="A29" i="1"/>
</calcChain>
</file>

<file path=xl/comments1.xml><?xml version="1.0" encoding="utf-8"?>
<comments xmlns="http://schemas.openxmlformats.org/spreadsheetml/2006/main">
  <authors>
    <author>Radim Štěpánek</author>
    <author>Pavel Veternik</author>
  </authors>
  <commentList>
    <comment ref="D11" authorId="0" shapeId="0">
      <text>
        <r>
          <rPr>
            <sz val="9"/>
            <color indexed="81"/>
            <rFont val="Tahoma"/>
            <family val="2"/>
            <charset val="238"/>
          </rPr>
          <t>Název</t>
        </r>
      </text>
    </comment>
    <comment ref="I11" authorId="0" shapeId="0">
      <text>
        <r>
          <rPr>
            <sz val="9"/>
            <color indexed="81"/>
            <rFont val="Tahoma"/>
            <family val="2"/>
            <charset val="238"/>
          </rPr>
          <t>IČO</t>
        </r>
      </text>
    </comment>
    <comment ref="D12" authorId="0" shapeId="0">
      <text>
        <r>
          <rPr>
            <sz val="9"/>
            <color indexed="81"/>
            <rFont val="Tahoma"/>
            <family val="2"/>
            <charset val="238"/>
          </rPr>
          <t>Ulice</t>
        </r>
      </text>
    </comment>
    <comment ref="I12" authorId="0" shapeId="0">
      <text>
        <r>
          <rPr>
            <sz val="9"/>
            <color indexed="81"/>
            <rFont val="Tahoma"/>
            <family val="2"/>
            <charset val="238"/>
          </rPr>
          <t>DIČ</t>
        </r>
      </text>
    </comment>
    <comment ref="D13" authorId="0" shapeId="0">
      <text>
        <r>
          <rPr>
            <sz val="9"/>
            <color indexed="81"/>
            <rFont val="Tahoma"/>
            <family val="2"/>
            <charset val="238"/>
          </rPr>
          <t>PSČ</t>
        </r>
      </text>
    </comment>
    <comment ref="E13" authorId="1" shapeId="0">
      <text>
        <r>
          <rPr>
            <sz val="9"/>
            <color indexed="81"/>
            <rFont val="Tahoma"/>
            <family val="2"/>
            <charset val="238"/>
          </rPr>
          <t>Místo</t>
        </r>
      </text>
    </comment>
  </commentList>
</comments>
</file>

<file path=xl/comments10.xml><?xml version="1.0" encoding="utf-8"?>
<comments xmlns="http://schemas.openxmlformats.org/spreadsheetml/2006/main">
  <authors>
    <author>Hana Novotná</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1.xml><?xml version="1.0" encoding="utf-8"?>
<comments xmlns="http://schemas.openxmlformats.org/spreadsheetml/2006/main">
  <authors>
    <author>Hana Novotná</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2.xml><?xml version="1.0" encoding="utf-8"?>
<comments xmlns="http://schemas.openxmlformats.org/spreadsheetml/2006/main">
  <authors>
    <author>Hana Novotná</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3.xml><?xml version="1.0" encoding="utf-8"?>
<comments xmlns="http://schemas.openxmlformats.org/spreadsheetml/2006/main">
  <authors>
    <author>Hana Novotná</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4.xml><?xml version="1.0" encoding="utf-8"?>
<comments xmlns="http://schemas.openxmlformats.org/spreadsheetml/2006/main">
  <authors>
    <author>Hana Novotná</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5.xml><?xml version="1.0" encoding="utf-8"?>
<comments xmlns="http://schemas.openxmlformats.org/spreadsheetml/2006/main">
  <authors>
    <author>Hana Novotná</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6.xml><?xml version="1.0" encoding="utf-8"?>
<comments xmlns="http://schemas.openxmlformats.org/spreadsheetml/2006/main">
  <authors>
    <author>Hana Novotná</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7.xml><?xml version="1.0" encoding="utf-8"?>
<comments xmlns="http://schemas.openxmlformats.org/spreadsheetml/2006/main">
  <authors>
    <author>Hana Novotná</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8.xml><?xml version="1.0" encoding="utf-8"?>
<comments xmlns="http://schemas.openxmlformats.org/spreadsheetml/2006/main">
  <authors>
    <author>Hana Novotná</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9.xml><?xml version="1.0" encoding="utf-8"?>
<comments xmlns="http://schemas.openxmlformats.org/spreadsheetml/2006/main">
  <authors>
    <author>Hana Novotná</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2.xml><?xml version="1.0" encoding="utf-8"?>
<comments xmlns="http://schemas.openxmlformats.org/spreadsheetml/2006/main">
  <authors>
    <author>Hana Novotná</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20.xml><?xml version="1.0" encoding="utf-8"?>
<comments xmlns="http://schemas.openxmlformats.org/spreadsheetml/2006/main">
  <authors>
    <author>Hana Novotná</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3.xml><?xml version="1.0" encoding="utf-8"?>
<comments xmlns="http://schemas.openxmlformats.org/spreadsheetml/2006/main">
  <authors>
    <author>Hana Novotná</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4.xml><?xml version="1.0" encoding="utf-8"?>
<comments xmlns="http://schemas.openxmlformats.org/spreadsheetml/2006/main">
  <authors>
    <author>Hana Novotná</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5.xml><?xml version="1.0" encoding="utf-8"?>
<comments xmlns="http://schemas.openxmlformats.org/spreadsheetml/2006/main">
  <authors>
    <author>Hana Novotná</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6.xml><?xml version="1.0" encoding="utf-8"?>
<comments xmlns="http://schemas.openxmlformats.org/spreadsheetml/2006/main">
  <authors>
    <author>Hana Novotná</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7.xml><?xml version="1.0" encoding="utf-8"?>
<comments xmlns="http://schemas.openxmlformats.org/spreadsheetml/2006/main">
  <authors>
    <author>Hana Novotná</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8.xml><?xml version="1.0" encoding="utf-8"?>
<comments xmlns="http://schemas.openxmlformats.org/spreadsheetml/2006/main">
  <authors>
    <author>Hana Novotná</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9.xml><?xml version="1.0" encoding="utf-8"?>
<comments xmlns="http://schemas.openxmlformats.org/spreadsheetml/2006/main">
  <authors>
    <author>Hana Novotná</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sharedStrings.xml><?xml version="1.0" encoding="utf-8"?>
<sst xmlns="http://schemas.openxmlformats.org/spreadsheetml/2006/main" count="34411" uniqueCount="4082">
  <si>
    <t>%</t>
  </si>
  <si>
    <t>Cena celkem</t>
  </si>
  <si>
    <t>Za zhotovitele</t>
  </si>
  <si>
    <t>Za objednatele</t>
  </si>
  <si>
    <t>Zaokrouhlení</t>
  </si>
  <si>
    <t>Název</t>
  </si>
  <si>
    <t xml:space="preserve">Položkový rozpočet </t>
  </si>
  <si>
    <t>S:</t>
  </si>
  <si>
    <t>O:</t>
  </si>
  <si>
    <t>R:</t>
  </si>
  <si>
    <t>dne</t>
  </si>
  <si>
    <t>v</t>
  </si>
  <si>
    <t>Základ pro sníženou DPH</t>
  </si>
  <si>
    <t xml:space="preserve">Snížená DPH </t>
  </si>
  <si>
    <t>Základ pro základní DPH</t>
  </si>
  <si>
    <t xml:space="preserve">Základní DPH </t>
  </si>
  <si>
    <t>Rekapitulace dílčích částí</t>
  </si>
  <si>
    <t>Číslo</t>
  </si>
  <si>
    <t>DPH celkem</t>
  </si>
  <si>
    <t>Zhotovitel:</t>
  </si>
  <si>
    <t>Projektant:</t>
  </si>
  <si>
    <t>Vypracoval:</t>
  </si>
  <si>
    <t>Stavba:</t>
  </si>
  <si>
    <t>Cena celkem bez DPH</t>
  </si>
  <si>
    <t>HSV</t>
  </si>
  <si>
    <t>PSV</t>
  </si>
  <si>
    <t>MON</t>
  </si>
  <si>
    <t>Vedlejší náklady</t>
  </si>
  <si>
    <t>Ostatní náklady</t>
  </si>
  <si>
    <t>Celkem</t>
  </si>
  <si>
    <t>Dodávka</t>
  </si>
  <si>
    <t>Montáž</t>
  </si>
  <si>
    <t>Rozpis ceny</t>
  </si>
  <si>
    <t>Rekapitulace daní</t>
  </si>
  <si>
    <t>DIČ:</t>
  </si>
  <si>
    <t>Cena celkem s DPH</t>
  </si>
  <si>
    <t>#RTSROZP#</t>
  </si>
  <si>
    <t>#CASTI&gt;&gt;</t>
  </si>
  <si>
    <t>Pokyny pro vyplnění</t>
  </si>
  <si>
    <t>Ve všech listech tohoto souboru můžete měnit pouze buňky s modrým pozadím. Jedná se o tyto údaje : 
- údaje o firmě
- jednotkové ceny položek zadané na maximálně dvě desetinná místa</t>
  </si>
  <si>
    <t>IČO:</t>
  </si>
  <si>
    <t>Soupis stavebních prací, dodávek a služeb</t>
  </si>
  <si>
    <t>Zadavatel</t>
  </si>
  <si>
    <t>00113.1</t>
  </si>
  <si>
    <t>Oprava BD Úvoz 16, Brno</t>
  </si>
  <si>
    <t>Statutární město Brno - MČ Brno-střed</t>
  </si>
  <si>
    <t>Dominikánská 2</t>
  </si>
  <si>
    <t>Brno</t>
  </si>
  <si>
    <t>60169</t>
  </si>
  <si>
    <t>44992785</t>
  </si>
  <si>
    <t>CZ44992785</t>
  </si>
  <si>
    <t>Stavba</t>
  </si>
  <si>
    <t>Ostatní a vedlejší náklady</t>
  </si>
  <si>
    <t>VRN</t>
  </si>
  <si>
    <t>Vedlejší a ostatní náklady</t>
  </si>
  <si>
    <t>Stavební objekt</t>
  </si>
  <si>
    <t>01</t>
  </si>
  <si>
    <t>Oprava bytů 1,2,3,4,6,7,8,9,10,11,12,13</t>
  </si>
  <si>
    <t>Byt 01</t>
  </si>
  <si>
    <t>Oprava bytu č.1 - 1.NP</t>
  </si>
  <si>
    <t>Byt 02</t>
  </si>
  <si>
    <t>Oprava bytu č.2 - 5.NP</t>
  </si>
  <si>
    <t>Byt 03</t>
  </si>
  <si>
    <t>Oprava bytu č.3 - 2.NP</t>
  </si>
  <si>
    <t>Byt 04</t>
  </si>
  <si>
    <t>Oprava bytu č.4 - 3.NP</t>
  </si>
  <si>
    <t>Byt 06</t>
  </si>
  <si>
    <t>Oprava bytu č.6 - 2.NP</t>
  </si>
  <si>
    <t>Byt 07</t>
  </si>
  <si>
    <t>Oprava bytu č.7 - 4.NP</t>
  </si>
  <si>
    <t>Byt 08</t>
  </si>
  <si>
    <t>Oprava bytu č.8 - 6.NP</t>
  </si>
  <si>
    <t>Byt 09</t>
  </si>
  <si>
    <t>Oprava bytu č.9 - 4.NP</t>
  </si>
  <si>
    <t>Byt 10</t>
  </si>
  <si>
    <t>Oprava bytu č.10 - 4.NP</t>
  </si>
  <si>
    <t>Byt 11</t>
  </si>
  <si>
    <t>Oprava bytu č.11 - 5.NP</t>
  </si>
  <si>
    <t>Byt 12</t>
  </si>
  <si>
    <t>Oprava bytu č.12 - 3.NP</t>
  </si>
  <si>
    <t>Byt 13</t>
  </si>
  <si>
    <t>Oprava bytu č.13 - 5.NP</t>
  </si>
  <si>
    <t>02</t>
  </si>
  <si>
    <t>Oprava společných prostor BD</t>
  </si>
  <si>
    <t>Společné prostory</t>
  </si>
  <si>
    <t>Oprava společných prostor domu</t>
  </si>
  <si>
    <t>03</t>
  </si>
  <si>
    <t>ZTI</t>
  </si>
  <si>
    <t xml:space="preserve">ZTI </t>
  </si>
  <si>
    <t>Zdravotně technická instalace</t>
  </si>
  <si>
    <t>04</t>
  </si>
  <si>
    <t>Vytápění</t>
  </si>
  <si>
    <t xml:space="preserve">Vytápění </t>
  </si>
  <si>
    <t>05</t>
  </si>
  <si>
    <t>Plynoinstalace</t>
  </si>
  <si>
    <t>Provozní soubor</t>
  </si>
  <si>
    <t>06</t>
  </si>
  <si>
    <t>Silnoproud</t>
  </si>
  <si>
    <t>07</t>
  </si>
  <si>
    <t>Slaboproud</t>
  </si>
  <si>
    <t>Celkem za stavbu</t>
  </si>
  <si>
    <t>CZK</t>
  </si>
  <si>
    <t>#POPS</t>
  </si>
  <si>
    <t>Popis stavby: 00113.1 - Oprava BD Úvoz 16, Brno</t>
  </si>
  <si>
    <t>1. PODMÍNKY PRO ZPRACOVÁNÍ NABÍDKOVÉ CENY</t>
  </si>
  <si>
    <t xml:space="preserve">        Preambule</t>
  </si>
  <si>
    <t>Tento soupis stavebních prací, dodávek a služeb je sestaven jako podklad pro zpracování nabídek dodavatelů na veřejnou zakázku na stavební práce a obsahuje podmínky a požadavky zadavatele, za kterých má být zpracována nabídková cena dodavatelů. Účelem tohoto soupisu je zabezpečit obsahovou shodu všech nabídkových cen a usnadnit následné posouzení předložených cenových nabídek.</t>
  </si>
  <si>
    <t>Předpokládá se, že dodavatel před zpracováním cenové nabídky pečlivě prostuduje všechny pokyny a podmínky pro zpracování nabídkové ceny obsažené v zadávacích podmínkách a bude se jimi při zpracování nabídkové ceny řídit. Soupis stavebních prací, dodávek a služeb je sestaven v souladu s podmínkami vyhlášky Ministerstva pro místní rozvoj č.169/2016 Sb.</t>
  </si>
  <si>
    <t xml:space="preserve">        Vymezení některých pojmů</t>
  </si>
  <si>
    <t>Pro účely zpracování nabídkové ceny se jsou použity některé pojmy, pod kterými se rozumí:</t>
  </si>
  <si>
    <t xml:space="preserve">        Soupisem stavebních prací dodávek a služeb dokument, ve kterém jsou definovány zadavatelem požadované stavební práce, dodávky a služby v podrobnostech nezbytných pro zpracování cenové nabídky dodavatele. Soupis obsahuje i vymezení požadovaného množství stavebních prací, dodávek a služeb.</t>
  </si>
  <si>
    <t>Cenovou soustavou uspořádaný soubor informací o stavebních a montážních pracích, materiálech a výrobcích obsahující zatřídění položek, podrobný popis a měrnou jednotku, způsob měření a další technické a cenové podmínky pro možnost stanovení jednotkové ceny.</t>
  </si>
  <si>
    <t xml:space="preserve">        Ostatními náklady náklady dodavatele spojené se splněním povinností dodavatele vyplývajících z obchodních či jiných podmínek zadávací dokumentace. Patří do nich zejména náklady na vyhotovení dokumentace skutečného provedení stavby, náklady na geodetické zaměření dokončeného díla, náklady spojené s podmínkami pro publicitu projektu, náklady na dílenskou či výrobní dokumentaci apod.</t>
  </si>
  <si>
    <t xml:space="preserve">        Položkovým rozpočtem dokument odpovídající svým obsahem a strukturou soupisu stavebních prací, dodávek a služeb, předaného zadavatelem dodavateli ke zpracování nabídky, v němž dodavatel doplní k jednotlivým položkám stavebních prací, dodávek nebo služeb svoje nabídkové jednotkové ceny a stanoví i celkovou nabídkovou cenu příslušné položky a dále stanoví nabídkové ceny dle struktury soupisu až po celkovou nabídkovou cenu za veškeré stavební práce, dodávky nebo služby, které jsou obsahem soupisu stavebních prací, dodávek a služeb.</t>
  </si>
  <si>
    <t xml:space="preserve">        Vedlejšími náklady náklady na činností zhotovitele, které nejsou zahrnuty v položkách soupisu stavebních prací, dodávek nebo služeb, ale se zhotovením stav-by souvisí a jsou pro realizaci stavby nezbytné. Někdy se definují jako vedlejší rozpočtové náklady a zahrnují zejména náklady na vybudování, provoz a odstranění zařízení staveniště.</t>
  </si>
  <si>
    <t xml:space="preserve">        Cenová soustava</t>
  </si>
  <si>
    <t xml:space="preserve">        Použitá cenová soustava</t>
  </si>
  <si>
    <t>Soupisy stavebních prací, dodávek a služeb jsou zpracovány s použitím cenové soustavy zpracované společností RTS, a.s.. Položky z cenové soustavy mají uveden odkaz na cenovou soustavu včetně označení příslušného ceníku.</t>
  </si>
  <si>
    <t xml:space="preserve">        Technické podmínky</t>
  </si>
  <si>
    <t>Obsah jednotlivých položek, způsob měření a ostatní další podmínky definující obsah a použití jednotlivých položek jsou obsaženy v cenových a technických podmínkách příslušných ceníků (viz zařazení u položky), které jsou volně dostupné na elektronické adrese www.cenovasoustava.cz</t>
  </si>
  <si>
    <t>Individuální položky</t>
  </si>
  <si>
    <t>Položky soupisu prací, které cenová soustava neobsahuje, jsou označeny popisem „vlastní“. Pro tyto položky jsou cenové a technické podmínky definovány jejich popisem, případně odkazem na konkrétní část příslušné dokumentace.</t>
  </si>
  <si>
    <t xml:space="preserve">        Závaznost a změna soupisu</t>
  </si>
  <si>
    <t xml:space="preserve">        Závaznost soupisu</t>
  </si>
  <si>
    <t>Poskytnuté soupisy jsou pro zpracování nabídkové ceny závazné. Je vyloučeno jakékoliv vyřazení položek ze soupisu, doplnění položek do soupisu, slučování položek a jakýkoliv zásah do popisu položky, množství měrných jednotek nebo jakkoliv měnit či upravovat jakýkoliv jiný údaj v soupisu.</t>
  </si>
  <si>
    <t xml:space="preserve">        Zvláštní podmínky pro stanovení nabídkové ceny</t>
  </si>
  <si>
    <t xml:space="preserve">        Přeprava vybouraných hmot, suti a vytěžené zeminy</t>
  </si>
  <si>
    <t>Pokud soupis obsahuje i některé technologické položky vztahující se k uložení vytěžené zeminy nebo vybouraných hmot, vodorovné přesuny zeminy nebo vybouraných hmot pak v takových případech zpracovatel soupisu předpokládá určitou přepravní vzdálenost. Pokud z technologického postupu dodavatele vyplývá jiná přepravní vzdálenost, je povinností dodavatele stanovit takovou jednotkovou cenu, aby celková cena položky odpovídala jeho konkrétním technologickým podmínkám a konkrétní přepravní vzdálenosti, při soupisem vymezeném množství měrných jednotek.</t>
  </si>
  <si>
    <t xml:space="preserve">        Vnitrostaveništní přesun stavebního materiálu</t>
  </si>
  <si>
    <t>Pokud soupis obsahuje i položky vztahující se ke vnitrostaveništnímu přesunu materiálů (položky označené jako přesun hmot), pak v takových případech je povinností dodavatele stanovit takovou jednotkovou cenu, aby celková cena položky odpovídala jeho konkrétním technologickým podmínkám a konkrétní přepravní vzdálenosti, při soupisem vymezeném množství měrných jednotek.</t>
  </si>
  <si>
    <t>Vnitrostaveništní přesun hmot prací PSV (pomocná stavební výroba) může být v soupisu stanoven procenticky z hodnoty ceny za provedení příslušných řemeslných prací, dodávek a služeb. V takovém případě není v soupisu uvedeno množství měrných jednotek. Dodavatel ocení celkovou cenu u takové položky přesunu hmot vždy konkrétní částkou v Kč, bez ohledu na to, jakým způsobem k jejímu výpočtu dospěl.</t>
  </si>
  <si>
    <t xml:space="preserve">        Příplatky za ztížené podmínky prací</t>
  </si>
  <si>
    <t>Pokud soupis položku příplatku za ztížené podmínky obsahuje, je dodavatel povinen ji ocenit bez ohledu na to, že tento příplatek dodavatel standardně neuplatňuje.</t>
  </si>
  <si>
    <t xml:space="preserve">        Vedlejší a ostatní náklady</t>
  </si>
  <si>
    <t>Tyto náklady jsou popsány v samostatném soupisu stavebních prací, dodávek a služeb s tím, že dodavatel je povinen v rámci těchto nákladů ocenit všechny definované náklady souhrnně pro celou stavbu.</t>
  </si>
  <si>
    <t>2. SPECIFICKÉ PODMÍNKY PRO ZPRACOVÁNÍ NABÍDKOVÉ CENY</t>
  </si>
  <si>
    <t>Zde doplní zpracovatel soupisu  případná specifika týkající se konkrétní zakázky.</t>
  </si>
  <si>
    <t>3. ELEKTRONICKÁ PODOBA SOUPISU</t>
  </si>
  <si>
    <t xml:space="preserve">        Elektronická podoba soupisu</t>
  </si>
  <si>
    <t>V souladu se zákonem jsou předložené soupisy zpracovány i v elektronické podobě.  Elektronickou podobou soupisu stavebních prací, dodávek a služeb je formát MS EXCEL.</t>
  </si>
  <si>
    <t>Popis formátu soupisu odpovídá svou strukturou vzorovému soupisu volně dostupnému na internetové adrese:</t>
  </si>
  <si>
    <t>www.stavebnionline.cz/soupis</t>
  </si>
  <si>
    <t xml:space="preserve">        Zpracování elektronické podoby soupisu</t>
  </si>
  <si>
    <t>Předaný formát MS EXCEL je nepřístupným (uzamčeným) souborem, do kterého dodavatel doplňuje pouze jednotkové ceny ke všem položkám. Ostatní cenové údaje, jako celková cena položky, mezisoučty za stavební či funkční díly nebo součty celkové ceny stavebního objektu, jakož i cena stavby jsou výsledkem vložených matematických vzorců v příslušných pozicích souboru.</t>
  </si>
  <si>
    <t xml:space="preserve">        Jiný formát soupisu</t>
  </si>
  <si>
    <t>Pokud by kterýkoliv dodavatel měl problémy s předaným formátem, lze na požádání poskytnout soupis stavebních prací také ve formátu *.xml, což je standardní formát používaný pro přenosy dat. Dokumentace tohoto formátu je volně přístupná na webových stránkách MMR.</t>
  </si>
  <si>
    <t xml:space="preserve">        Závěrečné ustanovení</t>
  </si>
  <si>
    <t>Ostatní podmínky vztahující se ke zpracování nabídkové ceny jsou uvedeny v zadávací dokumentaci.</t>
  </si>
  <si>
    <t>#POPO</t>
  </si>
  <si>
    <t>Popis objektu: 00 - Vedlejší a ostatní náklady</t>
  </si>
  <si>
    <t>#POPR</t>
  </si>
  <si>
    <t>Popis rozpočtu: VRN - Vedlejší a ostatní náklady</t>
  </si>
  <si>
    <t>Popis objektu: 01 - Oprava bytů 1,2,3,4,6,7,8,9,10,11,12,13</t>
  </si>
  <si>
    <t>Popis rozpočtu: Byt 01 - Oprava bytu č.1 - 1.NP</t>
  </si>
  <si>
    <t>Popis rozpočtu: Byt 02 - Oprava bytu č.2 - 5.NP</t>
  </si>
  <si>
    <t>Popis rozpočtu: Byt 03 - Oprava bytu č.3 - 2.NP</t>
  </si>
  <si>
    <t>Popis rozpočtu: Byt 04 - Oprava bytu č.4 - 3.NP</t>
  </si>
  <si>
    <t>Popis rozpočtu: Byt 06 - Oprava bytu č.6 - 2.NP</t>
  </si>
  <si>
    <t>Popis rozpočtu: Byt 07 - Oprava bytu č.7 - 4.NP</t>
  </si>
  <si>
    <t>Popis rozpočtu: Byt 08 - Oprava bytu č.8 - 6.NP</t>
  </si>
  <si>
    <t>Popis rozpočtu: Byt 09 - Oprava bytu č.9 - 4.NP</t>
  </si>
  <si>
    <t>Popis rozpočtu: Byt 10 - Oprava bytu č.10 - 4.NP</t>
  </si>
  <si>
    <t>Popis rozpočtu: Byt 11 - Oprava bytu č.11 - 5.NP</t>
  </si>
  <si>
    <t>Popis rozpočtu: Byt 12 - Oprava bytu č.12 - 3.NP</t>
  </si>
  <si>
    <t>Popis rozpočtu: Byt 13 - Oprava bytu č.13 - 5.NP</t>
  </si>
  <si>
    <t>Popis objektu: 02 - Oprava společných prostor BD</t>
  </si>
  <si>
    <t>Popis rozpočtu: Společné prostory - Oprava společných prostor domu</t>
  </si>
  <si>
    <t>Popis objektu: 03 - ZTI</t>
  </si>
  <si>
    <t>Popis rozpočtu: ZTI  - Zdravotně technická instalace</t>
  </si>
  <si>
    <t>Popis objektu: 04 - Vytápění</t>
  </si>
  <si>
    <t>Popis rozpočtu: Vytápění  - Vytápění</t>
  </si>
  <si>
    <t>Popis objektu: 05 - Plynoinstalace</t>
  </si>
  <si>
    <t>Popis rozpočtu: Plynoinstalace - Plynoinstalace</t>
  </si>
  <si>
    <t>Popis objektu: 06 - Silnoproud</t>
  </si>
  <si>
    <t>Popis rozpočtu: Silnoproud - Silnoproud</t>
  </si>
  <si>
    <t>Popis objektu: 07 - Slaboproud</t>
  </si>
  <si>
    <t>Popis rozpočtu: Slaboproud - Slaboproud</t>
  </si>
  <si>
    <t>Rekapitulace dílů</t>
  </si>
  <si>
    <t>Typ dílu</t>
  </si>
  <si>
    <t>1</t>
  </si>
  <si>
    <t>Zemní práce</t>
  </si>
  <si>
    <t>3</t>
  </si>
  <si>
    <t>Svislé a kompletní konstrukce</t>
  </si>
  <si>
    <t>34</t>
  </si>
  <si>
    <t>Stěny a příčky</t>
  </si>
  <si>
    <t>342</t>
  </si>
  <si>
    <t>Stěny a příčky montované lehké</t>
  </si>
  <si>
    <t>4</t>
  </si>
  <si>
    <t>Vodorovné konstrukce</t>
  </si>
  <si>
    <t>41</t>
  </si>
  <si>
    <t>Stropy a stropní konstrukce</t>
  </si>
  <si>
    <t>416</t>
  </si>
  <si>
    <t>Podhledy a mezistropy montované lehké</t>
  </si>
  <si>
    <t>61</t>
  </si>
  <si>
    <t>Upravy povrchů vnitřní</t>
  </si>
  <si>
    <t>Úpravy povrchů vnitřní</t>
  </si>
  <si>
    <t>62</t>
  </si>
  <si>
    <t>Úpravy povrchů vnější</t>
  </si>
  <si>
    <t>63</t>
  </si>
  <si>
    <t>Podlahy a podlahové konstrukce</t>
  </si>
  <si>
    <t>64</t>
  </si>
  <si>
    <t>Výplně otvorů</t>
  </si>
  <si>
    <t>94</t>
  </si>
  <si>
    <t>Lešení a stavební výtahy</t>
  </si>
  <si>
    <t>95</t>
  </si>
  <si>
    <t>Dokončovací kce na pozem.stav.</t>
  </si>
  <si>
    <t>Dokončovací konstrukce na pozemních stavbách</t>
  </si>
  <si>
    <t>954</t>
  </si>
  <si>
    <t>Opláštění konstrukcí sádrokartonovými deskami</t>
  </si>
  <si>
    <t>96</t>
  </si>
  <si>
    <t>Bourání konstrukcí</t>
  </si>
  <si>
    <t>99</t>
  </si>
  <si>
    <t>Staveništní přesun hmot</t>
  </si>
  <si>
    <t>B</t>
  </si>
  <si>
    <t>část OSTATNÍ PRÁCE A ÚKONY</t>
  </si>
  <si>
    <t>C</t>
  </si>
  <si>
    <t>část OSTATNÍ</t>
  </si>
  <si>
    <t>D96</t>
  </si>
  <si>
    <t>Přesuny suti a vybouraných hmot</t>
  </si>
  <si>
    <t>711</t>
  </si>
  <si>
    <t>Izolace proti vodě</t>
  </si>
  <si>
    <t>713</t>
  </si>
  <si>
    <t>Izolace tepelné</t>
  </si>
  <si>
    <t>721</t>
  </si>
  <si>
    <t>Vnitřní kanalizace</t>
  </si>
  <si>
    <t>722</t>
  </si>
  <si>
    <t>Vnitřní vodovod</t>
  </si>
  <si>
    <t>723</t>
  </si>
  <si>
    <t>Vnitřní plynovod</t>
  </si>
  <si>
    <t>725</t>
  </si>
  <si>
    <t>Zařizovací předměty</t>
  </si>
  <si>
    <t>726</t>
  </si>
  <si>
    <t>Instalační prefabrikáty</t>
  </si>
  <si>
    <t>Předstěnové systémy</t>
  </si>
  <si>
    <t>728</t>
  </si>
  <si>
    <t>Vzduchotechnika</t>
  </si>
  <si>
    <t>731</t>
  </si>
  <si>
    <t>Kotelny</t>
  </si>
  <si>
    <t>733</t>
  </si>
  <si>
    <t>Rozvod potrubí</t>
  </si>
  <si>
    <t>734</t>
  </si>
  <si>
    <t>Armatury</t>
  </si>
  <si>
    <t>735</t>
  </si>
  <si>
    <t>Otopná tělesa</t>
  </si>
  <si>
    <t>762</t>
  </si>
  <si>
    <t>Konstrukce tesařské</t>
  </si>
  <si>
    <t>763</t>
  </si>
  <si>
    <t>Dřevostavby</t>
  </si>
  <si>
    <t>766</t>
  </si>
  <si>
    <t>Konstrukce truhlářské, okna a dveře</t>
  </si>
  <si>
    <t>767</t>
  </si>
  <si>
    <t>Konstrukce zámečnické</t>
  </si>
  <si>
    <t>771</t>
  </si>
  <si>
    <t>Podlahy z dlaždic a obklady</t>
  </si>
  <si>
    <t>773</t>
  </si>
  <si>
    <t>Podlahy teracové</t>
  </si>
  <si>
    <t>775</t>
  </si>
  <si>
    <t>Podlahy vlysové a parketové</t>
  </si>
  <si>
    <t>776</t>
  </si>
  <si>
    <t>Podlahy povlakové</t>
  </si>
  <si>
    <t>781</t>
  </si>
  <si>
    <t>Obklady keramické</t>
  </si>
  <si>
    <t>783</t>
  </si>
  <si>
    <t>Nátěry</t>
  </si>
  <si>
    <t>784</t>
  </si>
  <si>
    <t>Malby</t>
  </si>
  <si>
    <t>786</t>
  </si>
  <si>
    <t>Zastiňující technika</t>
  </si>
  <si>
    <t>787</t>
  </si>
  <si>
    <t>Zasklívání</t>
  </si>
  <si>
    <t>799</t>
  </si>
  <si>
    <t>Ostatní</t>
  </si>
  <si>
    <t>A</t>
  </si>
  <si>
    <t>část MATERIÁL</t>
  </si>
  <si>
    <t>A-1</t>
  </si>
  <si>
    <t>část MONTÁŽ</t>
  </si>
  <si>
    <t>M99</t>
  </si>
  <si>
    <t>Ostatní práce "M"</t>
  </si>
  <si>
    <t>PSU</t>
  </si>
  <si>
    <t>VN</t>
  </si>
  <si>
    <t>ON</t>
  </si>
  <si>
    <t>Soupis vedlejších a ostatních nákladů</t>
  </si>
  <si>
    <t>#TypZaznamu#</t>
  </si>
  <si>
    <t>STA</t>
  </si>
  <si>
    <t>00</t>
  </si>
  <si>
    <t>NAK</t>
  </si>
  <si>
    <t>OBJ</t>
  </si>
  <si>
    <t>ROZ</t>
  </si>
  <si>
    <t>P.č.</t>
  </si>
  <si>
    <t>Číslo položky</t>
  </si>
  <si>
    <t>Název položky</t>
  </si>
  <si>
    <t>MJ</t>
  </si>
  <si>
    <t>Množství</t>
  </si>
  <si>
    <t>Cena / MJ</t>
  </si>
  <si>
    <t>Dodávka celk.</t>
  </si>
  <si>
    <t>Montáž celk.</t>
  </si>
  <si>
    <t>DPH</t>
  </si>
  <si>
    <t>Cena s DPH</t>
  </si>
  <si>
    <t>Hmotnost / MJ</t>
  </si>
  <si>
    <t>Hmotnost celk.(t)</t>
  </si>
  <si>
    <t>Dem. hmotnost / MJ</t>
  </si>
  <si>
    <t>Dem. hmotnost celk.(t)</t>
  </si>
  <si>
    <t>Ceník</t>
  </si>
  <si>
    <t>Cen. soustava / platnost</t>
  </si>
  <si>
    <t>Cenová úroveň</t>
  </si>
  <si>
    <t>Nhod / MJ</t>
  </si>
  <si>
    <t>Nhod celk.</t>
  </si>
  <si>
    <t>Dodavatel</t>
  </si>
  <si>
    <t>Typ položky</t>
  </si>
  <si>
    <t>Stav položky</t>
  </si>
  <si>
    <t>Díl:</t>
  </si>
  <si>
    <t>DIL</t>
  </si>
  <si>
    <t>005121 R</t>
  </si>
  <si>
    <t>Zařízení staveniště</t>
  </si>
  <si>
    <t>Soubor</t>
  </si>
  <si>
    <t>RTS 25/ I</t>
  </si>
  <si>
    <t>Indiv</t>
  </si>
  <si>
    <t>Běžná</t>
  </si>
  <si>
    <t>POL99_2</t>
  </si>
  <si>
    <t>Veškeré náklady spojené s vybudováním, provozem a odstraněním zařízení staveniště.</t>
  </si>
  <si>
    <t>POP</t>
  </si>
  <si>
    <t>005124010R</t>
  </si>
  <si>
    <t>Koordinační činnost</t>
  </si>
  <si>
    <t>Koordinace stavebních a technologických dodávek stavby.</t>
  </si>
  <si>
    <t>005122010R</t>
  </si>
  <si>
    <t xml:space="preserve">Provoz objednatele </t>
  </si>
  <si>
    <t>POL99_1</t>
  </si>
  <si>
    <t>Náklady na ztížené provádění stavebních prací v důsledku nepřerušeného provozu na staveništi nebo v případech nepřerušeného provozu v objektech v nichž se stavební práce provádí.</t>
  </si>
  <si>
    <t>VN01</t>
  </si>
  <si>
    <t>Plán organizace výstavby</t>
  </si>
  <si>
    <t>soubor</t>
  </si>
  <si>
    <t>Vlastní</t>
  </si>
  <si>
    <t>POL99_8</t>
  </si>
  <si>
    <t>Podrobné popsání postupu prováděných prací s časovým plánem výstavby.</t>
  </si>
  <si>
    <t>VN02</t>
  </si>
  <si>
    <t>Provizorní sociální zázemí pro nájemníky domu (WC s umývátkem, sprcha)</t>
  </si>
  <si>
    <t>Práce</t>
  </si>
  <si>
    <t>POL1_</t>
  </si>
  <si>
    <t>VN03</t>
  </si>
  <si>
    <t>Fotodokumentace - zajištění po celou dobu prováděných prací</t>
  </si>
  <si>
    <t>VN04</t>
  </si>
  <si>
    <t>Zřízení náhradního rozvodu a odběrného místa pitné vody</t>
  </si>
  <si>
    <t>005211040R</t>
  </si>
  <si>
    <t xml:space="preserve">Užívání veřejných ploch a prostranství  </t>
  </si>
  <si>
    <t>Náklady a poplatky spojené s užíváním veřejných ploch a prostranství, pokud jsou stavebními pracemi nebo souvisejícími činnostmi dotčeny, a to včetně užívání ploch v souvislosti s uložením stavebního materiálu nebo stavebního odpadu.</t>
  </si>
  <si>
    <t>005211030R</t>
  </si>
  <si>
    <t xml:space="preserve">Dočasná dopravní opatření </t>
  </si>
  <si>
    <t>Náklady na vyhotovení návrhu dočasného dopravního značení, jeho projednání s dotčenými orgány a organizacemi, dodání dopravních značek a světelné signalizace, jejich rozmístění a přemísťování a jejich údržba v průběhu výstavby včetně následného odstranění po ukončení stavebních prací.</t>
  </si>
  <si>
    <t>005241010R</t>
  </si>
  <si>
    <t xml:space="preserve">Dokumentace skutečného provedení </t>
  </si>
  <si>
    <t>Náklady na vyhotovení dokumentace skutečného provedení stavby a její předání objednateli v požadované formě a požadovaném počtu.</t>
  </si>
  <si>
    <t>005241020R</t>
  </si>
  <si>
    <t>Geodetické zaměření skutečného provedení</t>
  </si>
  <si>
    <t>Zaměření skutečné plochy užitkové a skutečné plochy podlahové.</t>
  </si>
  <si>
    <t/>
  </si>
  <si>
    <t>Zaměření skutečné plochy podlahové : U výpočtu  postupovat v souladu s nařízením vlády č. 366/2013 Sb.- Podlahovou plochu bytu v jednotce tvoří půdorysná plocha všech místností bytu včetně půdorysné plochy všech svislých nosných i nenosných konstrukcí uvnitř bytu, jako jsou stěny, sloupy, pilíře, komíny a obdobné svislé konstrukce. Půdorysná plocha je vymezena vnitřním lícem svislých konstrukcí ohraničujících byt včetně jejich povrchových úprav. Započítává se také podlahová plocha zakrytá zabudovanými předměty, jako jsou zejména skříně ve zdech v bytě, vany a jiné zařizovací předměty ve vnitřní ploše bytu.</t>
  </si>
  <si>
    <t>Zaměření skutečné plochy užitkové : Užitná plocha  se měří uvnitř vnějších stěn a zahrnuje veškeré plochy uvnitř domu či bytu.</t>
  </si>
  <si>
    <t>005211080R</t>
  </si>
  <si>
    <t xml:space="preserve">Bezpečnostní a hygienická opatření na staveništi </t>
  </si>
  <si>
    <t>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t>
  </si>
  <si>
    <t>SUM</t>
  </si>
  <si>
    <t>END</t>
  </si>
  <si>
    <t>Položkový soupis prací a dodávek</t>
  </si>
  <si>
    <t>340271610R00</t>
  </si>
  <si>
    <t>Zazdívka otvorů příček z pórobetonových tvárnic plochy od 1 m2  do 4 m2, tloušťka zdiva 100 mm</t>
  </si>
  <si>
    <t>m3</t>
  </si>
  <si>
    <t>801-4</t>
  </si>
  <si>
    <t>POL1_1</t>
  </si>
  <si>
    <t>včetně pomocného pracovního lešení</t>
  </si>
  <si>
    <t>SPI</t>
  </si>
  <si>
    <t xml:space="preserve">mezi m.č.1-106 a 1-103 : </t>
  </si>
  <si>
    <t>VV</t>
  </si>
  <si>
    <t>dozdívka příčka ke stropní konstrukci : 0,8*1,5*0,1</t>
  </si>
  <si>
    <t>310236261R00</t>
  </si>
  <si>
    <t>Zazdívka otvorů o ploše přes 0,0225 m2 do 0,09 m2 ve zdivu nadzákladovém cihlami pálenými o tloušťce zdi přes 450 do 600 mm, Prvek zdicí pálený funkce: cihla plná; dl = 290 mm; š = 140 mm; v = 65 mm; fb = 20,0 N/mm2</t>
  </si>
  <si>
    <t>kus</t>
  </si>
  <si>
    <t>po vývodu z gammat : 2</t>
  </si>
  <si>
    <t>346244315R00</t>
  </si>
  <si>
    <t>Obezdívka van a WC modulů z pórobetonu tloušťky 150 mm</t>
  </si>
  <si>
    <t>m2</t>
  </si>
  <si>
    <t>801-1</t>
  </si>
  <si>
    <t xml:space="preserve">NOVÝ STAV : </t>
  </si>
  <si>
    <t>m.č.1-107 : (2,08+0,70)*2*0,45</t>
  </si>
  <si>
    <t>342013321R00</t>
  </si>
  <si>
    <t>Příčky z desek sádrokartonových dvojité opláštění, jednoduchá konstrukce CW 100 tloušťka příčky 150 mm, desky standard, tloušťky 12,5 mm, tloušťka izolace 80 mm, požární odolnost EI 60, Deska sádrokartonová stavební; A; tl = 12,5 mm</t>
  </si>
  <si>
    <t>zřízení nosné konstrukce příčky, vložení tepelné izolace tl. do 5 cm, montáž desek, tmelení spár Q2 a úprava rohů. Včetně dodávek materiálu.</t>
  </si>
  <si>
    <t>2,95*(1,62+2,05)-0,9*2,02</t>
  </si>
  <si>
    <t>342013323R00</t>
  </si>
  <si>
    <t>Příčky z desek sádrokartonových dvojité opláštění, jednoduchá konstrukce CW 100 tloušťka příčky 150 mm, desky impregnované, tloušťky 12,5 mm, tloušťka izolace 80 mm, požární odolnost EI 60, Deska sádrokartonová voděodolná; H2; tl = 12,5 mm</t>
  </si>
  <si>
    <t>2,95*2,45-0,8*2,02</t>
  </si>
  <si>
    <t>342011123R00</t>
  </si>
  <si>
    <t>Příčky z desek sádrokartonových jednoduché opláštění bez izolace, konstrukce CW 50 tloušťka příčky 75 mm, desky impregnované, tloušťky 12,5 mm,  , požární odolnost EI 15, Deska sádrokartonová voděodolná; H2; tl = 12,5 mm</t>
  </si>
  <si>
    <t>2,95*0,75</t>
  </si>
  <si>
    <t>342090132R00</t>
  </si>
  <si>
    <t>Úpravy, doplňkové práce a příplatky pro sádrokartonové a sádrovláknité příčky Úprava nosné konstrukce a opláštění SDK příčky pro zřízení otvoru pro dveře jednokřídlé, při hmotnosti jednoho křídla do 25 kg, v SDK příčce z R-CW a R-UW profilů š. 100 mm, 2 x opláštěné</t>
  </si>
  <si>
    <t>dveře D01 : 1</t>
  </si>
  <si>
    <t>dveře D04 : 1</t>
  </si>
  <si>
    <t>342091133R00</t>
  </si>
  <si>
    <t>Úpravy, doplňkové práce a příplatky pro sádrokartonové a sádrovláknité příčky příplatky za rozteč 300 mm u svislých profilů 100x50 mm</t>
  </si>
  <si>
    <t xml:space="preserve">vyztužení pověšení EKI : </t>
  </si>
  <si>
    <t>1,1*(0,55+0,52)</t>
  </si>
  <si>
    <t>342091211R00</t>
  </si>
  <si>
    <t>Úpravy, doplňkové práce a příplatky pro sádrokartonové a sádrovláknité příčky Úprava napojovací spáry SDK s jinou stavební konstrukcí akrylovým tmelem šířka spáry do 2 mm</t>
  </si>
  <si>
    <t>m</t>
  </si>
  <si>
    <t>příčky : 2,95*8</t>
  </si>
  <si>
    <t>dveře : 2,02*2+0,9+2,02*2+0,8+2,02*2+0,65</t>
  </si>
  <si>
    <t>416021121R00</t>
  </si>
  <si>
    <t>Podhledy na kovové konstrukci opláštěné deskami sádrokartonovými nosná konstrukce z profilů CD s přímým uchycením 1x deska, tloušťky 12,5 mm, standard, bez izolace, Deska sádrokartonová stavební; A; tl = 12,5 mm</t>
  </si>
  <si>
    <t xml:space="preserve">SKLADBA S04, S05 : </t>
  </si>
  <si>
    <t>m.č.1-104 : 35,91</t>
  </si>
  <si>
    <t>m.č.1-105 : 3,42</t>
  </si>
  <si>
    <t>416021123R00</t>
  </si>
  <si>
    <t>Podhledy na kovové konstrukci opláštěné deskami sádrokartonovými nosná konstrukce z profilů CD s přímým uchycením 1x deska, tloušťky 12,5 mm, impregnovaná, bez izolace, Deska sádrokartonová voděodolná; H2; tl = 12,5 mm</t>
  </si>
  <si>
    <t xml:space="preserve">skladba S01, S08 : </t>
  </si>
  <si>
    <t>m.č.1-106 : 0,95</t>
  </si>
  <si>
    <t>m.č.1-107 : 4,89</t>
  </si>
  <si>
    <t>416091081R00</t>
  </si>
  <si>
    <t>Příplatky k podhledům sádrokartonovým příplatek k podhledu sádrokartonovému za plochu do 2 m2</t>
  </si>
  <si>
    <t>416091082R00</t>
  </si>
  <si>
    <t>Příplatky k podhledům sádrokartonovým příplatek k podhledu sádrokartonovému za plochu přes 2 do 5 m2</t>
  </si>
  <si>
    <t>416091211R00</t>
  </si>
  <si>
    <t>Příplatky k podhledům sádrokartonovým Úprava napojovací spáry SDK s jinou stavební konstrukcí akrylovým tmelem šířka spáry do 2 mm</t>
  </si>
  <si>
    <t>(4,46*2+4,8*2+4,395+5,95+2,27+1,55+3,7+0,8*2+1,3*2)</t>
  </si>
  <si>
    <t>342264102R00</t>
  </si>
  <si>
    <t xml:space="preserve">Doplňkové práce osazení revizních dvířek do sádrokartonového podhledu, do 0,50 m2,  ,  </t>
  </si>
  <si>
    <t>s vyřezáním otvoru, osazením rámu s dvířky, prošroubováním a úpravou parotěsné zábrany,</t>
  </si>
  <si>
    <t>28349015R</t>
  </si>
  <si>
    <t>Dvířka revizní použití: stavební otvor; funkce: klasické; šířka = 300 mm; výška = 400 mm; materiál: plast; počet křídel: 1</t>
  </si>
  <si>
    <t>SPCM</t>
  </si>
  <si>
    <t>Specifikace</t>
  </si>
  <si>
    <t>POL3_</t>
  </si>
  <si>
    <t>602011199R00</t>
  </si>
  <si>
    <t>Penetrace velmi savých minerálních podkladů zpevňující (lehké betony a staré omítky), stěn</t>
  </si>
  <si>
    <t>Odkaz na mn. položky pořadí 18 : 91,38410</t>
  </si>
  <si>
    <t>Odkaz na mn. položky pořadí 19 : 40,47550</t>
  </si>
  <si>
    <t>602011141RU3</t>
  </si>
  <si>
    <t xml:space="preserve">Omítka stěn z hotových směsí vrstva štuková, vápenná, 2x nanášená, tloušťka vrstvy 4 mm,  </t>
  </si>
  <si>
    <t>po jednotlivých vrstvách</t>
  </si>
  <si>
    <t xml:space="preserve">půdorys NOVÝ STAV : </t>
  </si>
  <si>
    <t>m.č.1-104 : (4,8+4,51+4,81+0,79+0,91)*2,95</t>
  </si>
  <si>
    <t>(0,725+3,725+2,1+0,91+0,78*2)*2,95</t>
  </si>
  <si>
    <t>přípočet ostění : (0,25*2,65*2+0,3*1,9*2+1,1*0,55+0,78*2,76)*2</t>
  </si>
  <si>
    <t>m.č.1-105 : (1,47+1,62)*2,95</t>
  </si>
  <si>
    <t>přípočet ostění : (0,3*2,0*2+1,0*0,3)</t>
  </si>
  <si>
    <t>odpočet otvory : -(0,6*1,97+0,9*1,97)</t>
  </si>
  <si>
    <t>602011102R00</t>
  </si>
  <si>
    <t xml:space="preserve">Omítka stěn z hotových směsí postřik, báze, cementová,  ,  ,  </t>
  </si>
  <si>
    <t xml:space="preserve">POD OBKLAD : </t>
  </si>
  <si>
    <t>m.č.1-106 : (1,3+0,8)*2*2,85-0,5*1,97</t>
  </si>
  <si>
    <t>m.č.1-107 : (2,45+2,08+2,27+2,07+0,8*2)*2,85-0,7*1,97-(1,45*2,85-1,9)</t>
  </si>
  <si>
    <t>přípočet ostění : (0,25*2,65+0,3*1,9)*2+0,55*1,45</t>
  </si>
  <si>
    <t>610991111R00</t>
  </si>
  <si>
    <t>Zakrývání výplní vnitřních otvorů, předmětů apod. fólií Pe 0,05-0,2 mm</t>
  </si>
  <si>
    <t>které se zřizují před úpravami povrchu, a obalení osazených dveřních zárubní před znečištěním při úpravách povrchu nástřikem plastických maltovin včetně pozdějšího odkrytí,</t>
  </si>
  <si>
    <t>včetně dodávky folie</t>
  </si>
  <si>
    <t>dveře : 0,84*1,97+0,8*1,97+0,7*1,97+0,5*1,97</t>
  </si>
  <si>
    <t>okna : 1,1*1,9*2</t>
  </si>
  <si>
    <t>612481211RT8</t>
  </si>
  <si>
    <t>Vyztužení povrchu vnitřních stěn sklotextilní síťovinou s dodávkou síťoviny a stěrkového tmelu, Tkanina armovací</t>
  </si>
  <si>
    <t xml:space="preserve">skladba S03 - pod obklad : </t>
  </si>
  <si>
    <t>Odkaz na mn. položky pořadí 132 : 40,47550</t>
  </si>
  <si>
    <t xml:space="preserve">skladba S07 - stávající zdivo : </t>
  </si>
  <si>
    <t>Odkaz na mn. položky pořadí 22 : 91,38410</t>
  </si>
  <si>
    <t>612421411R00</t>
  </si>
  <si>
    <t>Oprava vnitřních vápenných omítek stěn v množství opravované plochy přes 30 do 50 %, hrubých</t>
  </si>
  <si>
    <t>Včetně pomocného pracovního lešení o výšce podlahy do 1900 mm a pro zatížení do 1,5 kPa.</t>
  </si>
  <si>
    <t>615.01</t>
  </si>
  <si>
    <t>Zapravení ostění vnitřní, vnější - po provedení dveří, viz popis v PD</t>
  </si>
  <si>
    <t>dveře : (0,84+1,97*2)*2</t>
  </si>
  <si>
    <t>(0,65+1,97*2)</t>
  </si>
  <si>
    <t>622472152R00</t>
  </si>
  <si>
    <t>Omítka vnější stěn z hotových maltových směsí silikonsilikátová z pastovité směsi  stupeň složitosti 1÷2, ručně</t>
  </si>
  <si>
    <t>kompletní omítkové souvrství</t>
  </si>
  <si>
    <t>zapravení po výdechu waf : 1</t>
  </si>
  <si>
    <t xml:space="preserve">pod oknem v m.č,.5-109 jsou dva otvory po vývodu gammat : </t>
  </si>
  <si>
    <t>631342822R00</t>
  </si>
  <si>
    <t>Mazanina z betonu lehkého hutného konstrukčního tloušťky přes 50 do 80 mm z polystyrenbetonu, 0,3 MPa</t>
  </si>
  <si>
    <t>Položka kalkuluje s výrobou směsi na stavbě.</t>
  </si>
  <si>
    <t>Objemová hmotnost tohoto betonu je 350 kg/m3, pevnost v tlaku 0,3 MPa, součinitel tepelné vodivosti 0,086 W/mK.</t>
  </si>
  <si>
    <t xml:space="preserve">skladba S04+S05 pro vinylové podlahy : </t>
  </si>
  <si>
    <t>Začátek provozního součtu</t>
  </si>
  <si>
    <t xml:space="preserve">  m.č.1-104 : 35,91</t>
  </si>
  <si>
    <t xml:space="preserve">  m.č.1-105 : 3,42</t>
  </si>
  <si>
    <t>Konec provozního součtu</t>
  </si>
  <si>
    <t>39,33*0,05</t>
  </si>
  <si>
    <t>631351101R00</t>
  </si>
  <si>
    <t>Bednění stěn, rýh a otvorů v podlahách zřízení</t>
  </si>
  <si>
    <t>631351102R00</t>
  </si>
  <si>
    <t>Bednění stěn, rýh a otvorů v podlahách odstranění</t>
  </si>
  <si>
    <t>631317105R00</t>
  </si>
  <si>
    <t>Mazanina z betonu prostého řezání dilatačních spár v čerstvém betonu prostém, hloubky 0-50 mm</t>
  </si>
  <si>
    <t>(z kameniva) hlazená dřevěným hladítkem</t>
  </si>
  <si>
    <t>předpoklad : 20,0</t>
  </si>
  <si>
    <t>641R 08</t>
  </si>
  <si>
    <t>Těsnění spár otvorových prvků akrylátovým tmelem</t>
  </si>
  <si>
    <t>dle TZ: Styk mezi omítkou a okny, parapety, zárubní atd. bude opatřen akrylátovým tmelem</t>
  </si>
  <si>
    <t>dveře VD1/P : (1,0+1,97*2)*2</t>
  </si>
  <si>
    <t>dveře D01/P : (0,9+1,97*2)*2</t>
  </si>
  <si>
    <t>dveře D04/P : (0,8+1,97*2)*2</t>
  </si>
  <si>
    <t>dveře D08 : (0,65+1,97*2)</t>
  </si>
  <si>
    <t>941955002R00</t>
  </si>
  <si>
    <t>Lešení lehké pracovní pomocné pomocné, o výšce lešeňové podlahy přes 1,2 do 1,9 m</t>
  </si>
  <si>
    <t>800-3</t>
  </si>
  <si>
    <t>952901111R00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</si>
  <si>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do 4 m</t>
  </si>
  <si>
    <t xml:space="preserve">Závěrečný úklid bytu : </t>
  </si>
  <si>
    <t>952902110R00</t>
  </si>
  <si>
    <t>Čištění budov zametáním v místnostech, chodbách, na schodišti a na půdě</t>
  </si>
  <si>
    <t>Průběžný úklid bytu po dobu oprav : 1</t>
  </si>
  <si>
    <t>950 R 10</t>
  </si>
  <si>
    <t>VMI - Dodávka a montáž větrací mřížky se síťkou 500x150mm, kovová hranatá, bílá,pozink ocel, včetně montážního materiálu</t>
  </si>
  <si>
    <t>z m.č. 106 do 103 : 1</t>
  </si>
  <si>
    <t>954 R12</t>
  </si>
  <si>
    <t>TS/7 - Zákrytová konstrukce z SDK desek</t>
  </si>
  <si>
    <t>ZÁKRYTOVÁ KONSTRUKCE Z SDK (desky odolné proti vlhkosti),</t>
  </si>
  <si>
    <t>VČETNĚ REVIZNÍCH PLASTOVÝCH DVÍŘEK O ROZMĚRU 300x600 mm, rozkreslení viz půdorys 1.NP</t>
  </si>
  <si>
    <t>m.č.1-105 - výpis "TS7" : 1</t>
  </si>
  <si>
    <t>962031113R00</t>
  </si>
  <si>
    <t>Bourání příček z cihel pálených plných, tloušťky 65 mm</t>
  </si>
  <si>
    <t>801-3</t>
  </si>
  <si>
    <t>nebo vybourání otvorů průřezové plochy přes 4 m2 v příčkách, včetně pomocného lešení o výšce podlahy do 1900 mm a pro zatížení do 1,5 kPa  (150 kg/m2),</t>
  </si>
  <si>
    <t>2,95*(4,23+1,522)-2,02*0,9*2</t>
  </si>
  <si>
    <t>965082932R00</t>
  </si>
  <si>
    <t>Odstranění násypu pod podlahami a ochranného na střechách tloušťky do 200 mm, plochy do 2 m2</t>
  </si>
  <si>
    <t xml:space="preserve">půdorys BOURÁNÍ : </t>
  </si>
  <si>
    <t xml:space="preserve">  m.č.1-105 : 0,94</t>
  </si>
  <si>
    <t>0,94*0,16</t>
  </si>
  <si>
    <t>965082933R00</t>
  </si>
  <si>
    <t>Odstranění násypu pod podlahami a ochranného na střechách tloušťky do 200 mm, plochy přes 2 m2</t>
  </si>
  <si>
    <t xml:space="preserve">  m.č.1-104 : 2,32</t>
  </si>
  <si>
    <t xml:space="preserve">  m.č.1-106 : 9,17</t>
  </si>
  <si>
    <t xml:space="preserve">  m.č.1-107 : 32,65</t>
  </si>
  <si>
    <t>44,14*0,16</t>
  </si>
  <si>
    <t>965081413R00</t>
  </si>
  <si>
    <t>Bourání podlah z xylolitu litého, bez podkladní mazaniny,  , plochy přes 1 m2</t>
  </si>
  <si>
    <t>bez podkladního lože, s jakoukoliv výplní spár</t>
  </si>
  <si>
    <t xml:space="preserve">půdorys bourání : </t>
  </si>
  <si>
    <t>m.č.1-106 : 9,17</t>
  </si>
  <si>
    <t>968061125R00</t>
  </si>
  <si>
    <t>Vyvěšení nebo zavěšení dřevěných křídel dveří, plochy do 2 m2</t>
  </si>
  <si>
    <t>oken, dveří a vrat, s uložením a opětovným zavěšením po provedení stavebních změn,</t>
  </si>
  <si>
    <t>dveře 800x1970mm : 2</t>
  </si>
  <si>
    <t>dveře 600x1970mm : 1</t>
  </si>
  <si>
    <t>dveře 900x1970mm : 1</t>
  </si>
  <si>
    <t>968072455R00</t>
  </si>
  <si>
    <t>Vybourání a vyjmutí kovových rámů a rolet rámů, včetně pomocného lešení o výšce podlahy do 1900 mm a pro zatížení do 1,5 kPa  (150 kg/m2) dveřních zárubní, plochy do 2 m2</t>
  </si>
  <si>
    <t>2,02*(0,9*2+1+0,7)</t>
  </si>
  <si>
    <t>969011121R00</t>
  </si>
  <si>
    <t>Vybourání vodovodního, plynového a podobného vedení DN do 52 mm</t>
  </si>
  <si>
    <t>včetně pomocného lešení o výšce podlahy do 1900 mm a pro zatížení do 1,5 kPa  (150 kg/m2),</t>
  </si>
  <si>
    <t xml:space="preserve">půdorys  BOURÁNÍ : </t>
  </si>
  <si>
    <t>plynové potrubí : 18,0</t>
  </si>
  <si>
    <t>978012191R00</t>
  </si>
  <si>
    <t>Otlučení omítek vápenných nebo vápenocementových vnitřních s vyškrabáním spár, s očištěním zdiva stropů rákosovaných, v rozsahu do 100 %</t>
  </si>
  <si>
    <t>m.č.1-104 : 2,32</t>
  </si>
  <si>
    <t>m.č.1-105 : 0,94</t>
  </si>
  <si>
    <t>m.č.1-107 : 32,65</t>
  </si>
  <si>
    <t>978013161R00</t>
  </si>
  <si>
    <t>Otlučení omítek vápenných nebo vápenocementových vnitřních s vyškrabáním spár, s očištěním zdiva stěn, v rozsahu do 50 %</t>
  </si>
  <si>
    <t>V položkách otlučení omítek stěn vnitřních i vnějších je započteno i vyškrabání spár a očištění zdiva.</t>
  </si>
  <si>
    <t>m.č.1-104 : (1,52+1,522)*2*2,95</t>
  </si>
  <si>
    <t>odpočet otvory : -(0,8*1,97*2+0,6*1,97+0,9*1,97)</t>
  </si>
  <si>
    <t>m.č.1-105 : (1,3+0,8)*2*2,95</t>
  </si>
  <si>
    <t>odpočet otvory : -0,6*1,97</t>
  </si>
  <si>
    <t>m.č.1-106 : (2,61+3,785+2,27+3,76)*2,95</t>
  </si>
  <si>
    <t>odpočet otvory : -(0,8*1,97+1,45*1,9)</t>
  </si>
  <si>
    <t>m.č.1-107 : (4,8+4,51+4,81+0,78+4,395-2,76+2,05+4,23+2,1+0,91+0,78)*2,95</t>
  </si>
  <si>
    <t>přípočet ostění : (0,25*2,65*2+0,3*1,9*2+1,1*0,55)*2</t>
  </si>
  <si>
    <t>odpočet otvory : -(0,8*1,97+1,1*1,9*2)</t>
  </si>
  <si>
    <t>960 R01</t>
  </si>
  <si>
    <t>Demontáž drobných  předmětů a likvidace</t>
  </si>
  <si>
    <t>bourání a demontáže drobných předmětů: : 1</t>
  </si>
  <si>
    <t xml:space="preserve">zrcadlo nad dřezem : </t>
  </si>
  <si>
    <t xml:space="preserve">sanitární doplňky - držák wc, držák sprchy, mýdlenka : </t>
  </si>
  <si>
    <t xml:space="preserve">dřevěná garnýž : </t>
  </si>
  <si>
    <t>voda : 5,0</t>
  </si>
  <si>
    <t>plyn : 20,0</t>
  </si>
  <si>
    <t>969021111R00</t>
  </si>
  <si>
    <t>Vybourání kanalizačního potrubí DN do 100 mm</t>
  </si>
  <si>
    <t>999281145R00</t>
  </si>
  <si>
    <t>Přesun hmot pro opravy a údržbu objektů pro opravy a údržbu dosavadních objektů včetně vnějších plášťů  výšky do 6 m, nošením</t>
  </si>
  <si>
    <t>t</t>
  </si>
  <si>
    <t>Přesun hmot</t>
  </si>
  <si>
    <t>POL7_</t>
  </si>
  <si>
    <t>oborů 801, 803, 811 a 812</t>
  </si>
  <si>
    <t>711210020RA0</t>
  </si>
  <si>
    <t>Izolace stěrkové hydroizolační těsnicí hmotou , dvousložkovou pružnou izolací, proti vlhkosti, včetně těsnicího pásu do spoje podlaha-stěna</t>
  </si>
  <si>
    <t>AP-PSV</t>
  </si>
  <si>
    <t>Agregovaná položka</t>
  </si>
  <si>
    <t>POL2_</t>
  </si>
  <si>
    <t>Nanesení hydroizolační stěrky ve dvou vrstvách. Vlepení těsnicí pásky do spoje podlaha-stěna, přitlačení a uhlazení, přetažení pásky další vrstvou izolační stěrky.</t>
  </si>
  <si>
    <t xml:space="preserve">pod obklady : </t>
  </si>
  <si>
    <t xml:space="preserve">podlaha : </t>
  </si>
  <si>
    <t>Odkaz na mn. položky pořadí 113 : 5,84000</t>
  </si>
  <si>
    <t>713111221RO5</t>
  </si>
  <si>
    <t>Montáž tepelné izolace stropů parotěsná zábrana zavěšených podhledů s přelepením spojů, včetně dodávky fólie</t>
  </si>
  <si>
    <t>800-713</t>
  </si>
  <si>
    <t>Položka je určena pro montáž fólie s přelepením spojů na zavěšený podhled před položením tepelné izolace a obsahuje pouze montážní práce a spojovací prostředky.</t>
  </si>
  <si>
    <t>S dodávkou parotěsné zábrany.</t>
  </si>
  <si>
    <t>713120010RAE</t>
  </si>
  <si>
    <t>Izolace tepelné podlah deska z minerálních vláken, objemová hmotnost 175 kg/m3, tloušťka 30 mm, Příslušenství izolace pro budovy z minerální vlny tvar: pásek; b = 120 mm; tloušťka d = 12,0 mm; lambda = 0,040 W/(m.K)</t>
  </si>
  <si>
    <t>POL2_1</t>
  </si>
  <si>
    <t>713191100RT9</t>
  </si>
  <si>
    <t>Izolace tepelné běžných konstrukcí - doplňky položení separační fólie, včetně dodávky PE fólie</t>
  </si>
  <si>
    <t>m.č.1-104 : 35,91*2</t>
  </si>
  <si>
    <t>m.č.1-105 : 3,42*2</t>
  </si>
  <si>
    <t>998713101R00</t>
  </si>
  <si>
    <t>Přesun hmot pro izolace tepelné v objektech výšky do 6 m</t>
  </si>
  <si>
    <t>50 m vodorovně</t>
  </si>
  <si>
    <t>721176101R00</t>
  </si>
  <si>
    <t>Potrubí HT připojovací vnější průměr D 32 mm, tloušťka stěny 1,8 mm, DN 30</t>
  </si>
  <si>
    <t>800-721</t>
  </si>
  <si>
    <t>včetně tvarovek, objímek. Bez zednických výpomocí.</t>
  </si>
  <si>
    <t>Potrubí včetně tvarovek. Bez zednických výpomocí.</t>
  </si>
  <si>
    <t>721176102R00</t>
  </si>
  <si>
    <t>Potrubí HT připojovací vnější průměr D 40 mm, tloušťka stěny 1,8 mm, DN 40</t>
  </si>
  <si>
    <t>721194103R00</t>
  </si>
  <si>
    <t>Zřízení přípojek na potrubí D 32 mm, materiál ve specifikaci</t>
  </si>
  <si>
    <t>vyvedení a upevnění odpadních výpustek,</t>
  </si>
  <si>
    <t>721194104R00</t>
  </si>
  <si>
    <t>Zřízení přípojek na potrubí D 40 mm, materiál ve specifikaci</t>
  </si>
  <si>
    <t>998721101R00</t>
  </si>
  <si>
    <t>Přesun hmot pro vnitřní kanalizaci v objektech výšky do 6 m</t>
  </si>
  <si>
    <t>50 m vodorovně, měřeno od těžiště půdorysné plochy skládky do těžiště půdorysné plochy objektu</t>
  </si>
  <si>
    <t>722190401R00</t>
  </si>
  <si>
    <t>Vyvedení a upevnění výpustek DN 15</t>
  </si>
  <si>
    <t>722190402R00</t>
  </si>
  <si>
    <t>Vyvedení a upevnění výpustek DN 20</t>
  </si>
  <si>
    <t>725.01</t>
  </si>
  <si>
    <t>Dodávka+montáž WC Kombi mísa s integrovaným umývátkem + WC sedátko, bílé, dodávka a montáž</t>
  </si>
  <si>
    <t>Spodní/zadní odpad</t>
  </si>
  <si>
    <t>Mísa s nádržkou jako jeden kus keramiky</t>
  </si>
  <si>
    <t>Včetně splachovací soupravy, s chromovým dual tlačítkem pro úsporu vody (splachování 3 a 6 l)</t>
  </si>
  <si>
    <t>včetně sedátka</t>
  </si>
  <si>
    <t>WC instalujte minimálně 3,5 cm od zdi</t>
  </si>
  <si>
    <t>včetně dopravy a staveništního přesunu hmot</t>
  </si>
  <si>
    <t>725017132R00</t>
  </si>
  <si>
    <t>Umyvadlo na šrouby, bílé, šířka 550 mm, hloubka 420 mm</t>
  </si>
  <si>
    <t>725229102RT2</t>
  </si>
  <si>
    <t>Montáž vany plastové s dodávkou zápach. uzávěrky HL 500-5/4</t>
  </si>
  <si>
    <t>Včetně dodání zápachové uzávěrky.</t>
  </si>
  <si>
    <t>725534224R00</t>
  </si>
  <si>
    <t>Elektrický ohřívač vody zásobníkový tlakový, závěsný svislý, objem 100 l, příkon 2,0 kW, IP 45, včetně dodávky materiálu</t>
  </si>
  <si>
    <t>725814101R00</t>
  </si>
  <si>
    <t>Ventil  rohový, mosazný, s filtrem, bez matky, DN 15 x DN 10, včetně dodávky materiálu</t>
  </si>
  <si>
    <t>725814122R00</t>
  </si>
  <si>
    <t>Ventil  pračkový, mosazný, se zpětnou klapkou, DN 15 x DN 20, včetně dodávky materiálu</t>
  </si>
  <si>
    <t>pračka/myčka : 1+1</t>
  </si>
  <si>
    <t xml:space="preserve">Myčka a pračka není součástí dodávky. : </t>
  </si>
  <si>
    <t>725829301R00</t>
  </si>
  <si>
    <t>Montáž baterií umyvadlových a dřezových umyvadlové a dřezové stojánkové</t>
  </si>
  <si>
    <t>725849200R00</t>
  </si>
  <si>
    <t>Montáž baterie sprchové nastavitelná výška</t>
  </si>
  <si>
    <t>725849302R00</t>
  </si>
  <si>
    <t>Montáž baterie sprchové držáku sprchy</t>
  </si>
  <si>
    <t>725860107R00</t>
  </si>
  <si>
    <t>Zápachová uzávěrka (sifon) pro zařizovací předměty D 40 mm; pro umyvadla; plast, mosaz, včetně dodávky materiálu</t>
  </si>
  <si>
    <t>725980113R00</t>
  </si>
  <si>
    <t>Dvířka vanová, 300 x 300 mm, včetně dodávky materiálu</t>
  </si>
  <si>
    <t>725989101R00</t>
  </si>
  <si>
    <t>Dvířka Montáž dvířek kovových i plastových</t>
  </si>
  <si>
    <t>výpis prvku "RD" : 2</t>
  </si>
  <si>
    <t>55145000R</t>
  </si>
  <si>
    <t>Baterie směšovací páková; použití: umyvadlo; typ: stojánkový; materiál: mosaz; příslušenství: odtoková garnitura; povrchová úprava: chrom</t>
  </si>
  <si>
    <t>55145006R</t>
  </si>
  <si>
    <t>Baterie směšovací páková; použití: vana, sprcha; typ: nástěnný; materiál: mosaz; rozteč 100 až 150 mm; povrchová úprava: chrom</t>
  </si>
  <si>
    <t>55145352R</t>
  </si>
  <si>
    <t>kombinace sprchová držák pevný; ruční sprcha d 68 mm; hadice 150 cm; povrch chrom</t>
  </si>
  <si>
    <t>55421200.AR</t>
  </si>
  <si>
    <t>Vana koupací akrylátová tvar: hranatý; dl = 1 700 mm; hl = 750 mm; objem = 160 l</t>
  </si>
  <si>
    <t>RTS 24/ II</t>
  </si>
  <si>
    <t>553476572R</t>
  </si>
  <si>
    <t>Dvířka revizní použití: stavební otvor, šachta, pod obklad; funkce: klasické; šířka = 300 mm; výška = 300 mm; materiál: hliník; počet křídel: 1</t>
  </si>
  <si>
    <t>dle výpisu "RD" : 1</t>
  </si>
  <si>
    <t>553476641R</t>
  </si>
  <si>
    <t>Dvířka revizní použití: pod obklad, sádrokarton; funkce: klasické; šířka = 300 mm; výška = 300 mm; materiál: hliník; počet křídel: 1</t>
  </si>
  <si>
    <t>725110811R00</t>
  </si>
  <si>
    <t>Demontáž klozetů splachovacích</t>
  </si>
  <si>
    <t>725310821R00</t>
  </si>
  <si>
    <t>Demontáž dřezů jednodílných na konzolách</t>
  </si>
  <si>
    <t>bez výtokových armatur,</t>
  </si>
  <si>
    <t>725820801R00</t>
  </si>
  <si>
    <t>Demontáž baterií nástěnných do G 3/4"</t>
  </si>
  <si>
    <t>725860811R00</t>
  </si>
  <si>
    <t>Demontáž zápachových uzávěrek pro zařiz. předměty jednoduchých</t>
  </si>
  <si>
    <t>725610810R00</t>
  </si>
  <si>
    <t>Demontáž plynových sporáků normálních nebo kombinovaných</t>
  </si>
  <si>
    <t>725650805R00</t>
  </si>
  <si>
    <t>Demontáž plynových otopných těles ostatních podokenních</t>
  </si>
  <si>
    <t>včetně vybourání trub ve zdi</t>
  </si>
  <si>
    <t>998725101R00</t>
  </si>
  <si>
    <t>Přesun hmot pro zařizovací předměty v objektech výšky do 6 m</t>
  </si>
  <si>
    <t>vodorovně do 50 m</t>
  </si>
  <si>
    <t>762512125R00</t>
  </si>
  <si>
    <t>Položení podlah pod PVC montáž  desek cementotřískových ve dvou vrstvách šroubovaním</t>
  </si>
  <si>
    <t>800-762</t>
  </si>
  <si>
    <t xml:space="preserve"> z cementotřískových desek 2x12mm : </t>
  </si>
  <si>
    <t>595907380R</t>
  </si>
  <si>
    <t>deska cementotřísková s předvrtanými otvory; l = 3 350 mm; š = 1 250 mm; tl. 12,0 mm; povrch hladký</t>
  </si>
  <si>
    <t>2 vrstvy - ztratné 8% : 39,33*2*1,08</t>
  </si>
  <si>
    <t>762526110R00</t>
  </si>
  <si>
    <t>Položení podlah montáž  polštářů pod podlahy rozteče do 65 cm</t>
  </si>
  <si>
    <t xml:space="preserve">dle PD : </t>
  </si>
  <si>
    <t xml:space="preserve">Vyrovnávací rošt z dřevěných hranolů 60x40 mm : </t>
  </si>
  <si>
    <t>Odkaz na mn. položky pořadí 94 : 39,33000</t>
  </si>
  <si>
    <t>60515801R</t>
  </si>
  <si>
    <t>Dřevo konstrukční rostlé (KVH) dřevina: SM; tl = 40,0 mm; šířka = 60 mm; nepohledové (NSi); tř. pevnosti C24</t>
  </si>
  <si>
    <t xml:space="preserve">0,0039m3/m2 : </t>
  </si>
  <si>
    <t>ztratné 8% : 39,33*0,0039*1,08</t>
  </si>
  <si>
    <t>762595000R00</t>
  </si>
  <si>
    <t>Spojovací a ochranné prostředky hřebíky, vruty, impregnace</t>
  </si>
  <si>
    <t>762841811R00</t>
  </si>
  <si>
    <t>Demontáž podbití stropů a střech do 60° z prken tl. do 35 mm bez omítky</t>
  </si>
  <si>
    <t xml:space="preserve">1.NP : </t>
  </si>
  <si>
    <t>762811811R00</t>
  </si>
  <si>
    <t>Demontáž záklopů stropů vrchních, zapuštěných z hrubých prken tloušťky do 32 mm</t>
  </si>
  <si>
    <t>762522811R00</t>
  </si>
  <si>
    <t>Demontáž podlah s polštáři , z prken, tloušťky do 32 mm</t>
  </si>
  <si>
    <t>998762102R00</t>
  </si>
  <si>
    <t>Přesun hmot pro konstrukce tesařské v objektech výšky do 12 m</t>
  </si>
  <si>
    <t>763613222RW6</t>
  </si>
  <si>
    <t>Montáž záklop stropů, z desek tl. nad 18 mm, na P+D, sponkováním, včetně dodávky desky dřevoštěpkové</t>
  </si>
  <si>
    <t>800-763</t>
  </si>
  <si>
    <t>vč. dodávky a montáže spojovacího materiálu</t>
  </si>
  <si>
    <t>763615131R00</t>
  </si>
  <si>
    <t>Montáž obložení stropů, z desek tl. do 18 mm, na sraz, šroubováním</t>
  </si>
  <si>
    <t>60725014R</t>
  </si>
  <si>
    <t>Deska z plochých třísek (OSB) typ: 3; tl = 18,0 mm; povrch: nebroušený; hrana: rovná</t>
  </si>
  <si>
    <t>POL3_0</t>
  </si>
  <si>
    <t>ztratné 8% : 45,17*1,08</t>
  </si>
  <si>
    <t>998763101R00</t>
  </si>
  <si>
    <t>Přesun hmot dřevostaveb v objektech výšky do 6 m</t>
  </si>
  <si>
    <t>POL7_1</t>
  </si>
  <si>
    <t>766670011R00</t>
  </si>
  <si>
    <t>Montáž obložkové nebo rámové zárubně a dveřního křídla jednokřídlového</t>
  </si>
  <si>
    <t>800-766</t>
  </si>
  <si>
    <t xml:space="preserve">dlevýpisu prvků : </t>
  </si>
  <si>
    <t>D0I : 1</t>
  </si>
  <si>
    <t>D04 : 1</t>
  </si>
  <si>
    <t>D08 : 1</t>
  </si>
  <si>
    <t>61181406R</t>
  </si>
  <si>
    <t>Zárubeň dřevěná obložková; pro sádrokarton, zdění; průchozí š. = 700 mm; průchozí v. = 1970 mm; tl. stěny 80 až 300 mm; povrchová úprava: CPL</t>
  </si>
  <si>
    <t>61181407R</t>
  </si>
  <si>
    <t>Zárubeň dřevěná obložková; pro sádrokarton, zdění; průchozí š. = 800 mm; průchozí v. = 1970 mm; tl. stěny 80 až 300 mm; povrchová úprava: CPL</t>
  </si>
  <si>
    <t>61181405R</t>
  </si>
  <si>
    <t>Zárubeň dřevěná obložková; pro sádrokarton, zdění; průchozí š. = 600 mm; průchozí v. = 1970 mm; tl. stěny 80 až 300 mm; povrchová úprava: CPL</t>
  </si>
  <si>
    <t>NOVÁ OBLOŽKOVÁ ZÁRUBEŇ NA ŠÍŘKU STĚNY - SPECIÁLNĚ UPRAVENÁ PRO DANÉ SKLÁDACÍ DVEŘE,</t>
  </si>
  <si>
    <t>766 R04</t>
  </si>
  <si>
    <t>Dodávka a montáž - NOVÉ vstupní dveře  jednokřídlovÉ 840x1970mm, pravé, vč.protipožární zárubně, požární odolnost  EI30 DP3</t>
  </si>
  <si>
    <t>OCELOVÁ ZÁRUBEŇ S DVOJNÁSOBNÝM NÁTĚREM S UTĚSNĚNÍM V DRÁŽCE</t>
  </si>
  <si>
    <t>BEZPEČNOSTNÍ KOVÁNÍ S PŘEKRYTÍM VLOŽKY TŘ.4, ŠTÍTEK NA JMÉNO, KUKÁTKO,</t>
  </si>
  <si>
    <t>POVRCHOVÁ ÚPRAVA CPL LAMINO - POČÍTAT S DEKOREM dle výběru investora,</t>
  </si>
  <si>
    <t>NASTAVITELNÉ DVEŘNÍ PANTY, NÁRAZNÍKY NA KLIKU</t>
  </si>
  <si>
    <t>Položka obsahuje i náklady na dopravu dveří na místo montáže a staveništní přesun hmot.</t>
  </si>
  <si>
    <t>dle výpisu prvků "VDI/P" : 1</t>
  </si>
  <si>
    <t>766 R05</t>
  </si>
  <si>
    <t>Dodávka a montáž - NOVÉ vnitřní dveře jednokřídlové 800x1970 mm, pravé, dle výběru investora</t>
  </si>
  <si>
    <t>VNITŘNÍ DVEŘE PLNÉ OTVÍRAVÉ JEDNOKŘÍDLOVÉ Š.800 mm, VÝŠKY 1 970 mm,</t>
  </si>
  <si>
    <t>DEKOR OPLÁŠTĚNÍ DLE VÝBĚRU INVESTORA, KONSTRUKCE KŘÍDLA Z DESEK DTD, OPLÁŠTĚNÍ KAŠÍROVACÍ FÓLIÍ, KOVÁNÍ NEREZ MATNÉ ROZETOVÉ, NÁRAZNÍKY NA KLIKU.</t>
  </si>
  <si>
    <t>dle výpisu prvků "D0I" : 1</t>
  </si>
  <si>
    <t>766 R06</t>
  </si>
  <si>
    <t>Dodávka a montáž - NOVÉ vnitřní dveře jednokřídlové 700x1970 mm, pravé, dle výběru investora</t>
  </si>
  <si>
    <t>VNITŘNÍ DVEŘE PLNÉ OTVÍRAVÉ JEDNOKŘÍDLOVÉ Š.700 mm, VÝŠKY 1 970 mm,</t>
  </si>
  <si>
    <t>KONSTRUKCE KŘÍDLA Z DESEK DTD, OPLÁŠTĚNÍ KAŠÍROVACÍ FÓLIÍ, KOVÁNÍ NEREZ MATNÉ ROZETOVÉ, NÁRAZNÍKY NA KLIKU.</t>
  </si>
  <si>
    <t>dle výpisu prvků "D04" : 1</t>
  </si>
  <si>
    <t>766 R07</t>
  </si>
  <si>
    <t>Dodávka a montáž dveří skládacích 500x1970mm</t>
  </si>
  <si>
    <t>DEKOR OPLÁŠTĚNÍ DLE VÝBĚRU INVESTORA, KONSTRUKCE KŘÍDLA Z DESEK HDF, DVEŘE SE LÁMOU V POLOVINĚ (SPOJ DVĚMA SKRYTÝMI ZÁVĚSY), POHYB DVEŘÍ PO KOLEJNIČCE, KTERÝ SE KOTVÍ K HORNÍ ČÁSTI ZÁRUBNĚ A DOLE NA TRNU PŘIŠROUBOVANÉM K PODLAZE, KOVÁNÍ NEREZ, ZAMYKÁNÍ ZÁPADKOU.</t>
  </si>
  <si>
    <t>dle výpisu prvků "D08" : 1</t>
  </si>
  <si>
    <t>766695212R00</t>
  </si>
  <si>
    <t>Ostatní montáž prahů dveří  jednokřídlých, šířky do 100 mm</t>
  </si>
  <si>
    <t>viz. výpis prvků "PR" : 1</t>
  </si>
  <si>
    <t>611871020R</t>
  </si>
  <si>
    <t>Práh dubový; š = 80 mm</t>
  </si>
  <si>
    <t>MASIVNÍ DŘEVĚNÝ DUBOVÝ PRÁH š.840 mm, VÝŠKA 20 mm, HLOUBKA 80 mm,</t>
  </si>
  <si>
    <t>VČETNĚ MONTÁŽNÍHO MATERIÁLU</t>
  </si>
  <si>
    <t>dle výpisu prvk" "PR" : 0,84</t>
  </si>
  <si>
    <t>766.12</t>
  </si>
  <si>
    <t>Stávající okna plastová - OPRAVA, ÚDRŽBA kování, těsnění, vyčištění, seřízení</t>
  </si>
  <si>
    <t>PLASTOVÁ OKNA - DLE POTŘEBY OPRAVA KOVÁNÍ, TĚSNĚNÍ, VYČIŠTĚNÍ, SEŘÍZENÍ</t>
  </si>
  <si>
    <t>1.NP - byt 1 : 1,1*1,9*2</t>
  </si>
  <si>
    <t>1,45*1,9</t>
  </si>
  <si>
    <t>998766101R00</t>
  </si>
  <si>
    <t>Přesun hmot pro konstrukce truhlářské v objektech výšky do 6 m</t>
  </si>
  <si>
    <t>771101101R00</t>
  </si>
  <si>
    <t xml:space="preserve">Příprava podkladu pod dlažby vysávání podkladů pod keramickou dlažbu průmyslovým vysavačem </t>
  </si>
  <si>
    <t>800-771</t>
  </si>
  <si>
    <t>771101115R00</t>
  </si>
  <si>
    <t>Příprava podkladu před kladením dlažeb vyrovnání podkladů samonivelační hmotou tl. do 10 mm</t>
  </si>
  <si>
    <t>Položka je určena pro vyrovnání podlahy před kladením dlaždic na maltu nebo na tmel.</t>
  </si>
  <si>
    <t>- zametení podkladu,</t>
  </si>
  <si>
    <t>- rozmíchání suché směsi s vodou,</t>
  </si>
  <si>
    <t>- lití na podklad, popřípadě rozetření hladkou stěrkou.</t>
  </si>
  <si>
    <t>Položka neobsahuje materiál.</t>
  </si>
  <si>
    <t>771101210R00</t>
  </si>
  <si>
    <t>Příprava podkladu pod dlažby penetrace podkladu pod dlažby</t>
  </si>
  <si>
    <t>Položka obsahuje montáž a dodávku penetračního nátěru pro zlepšení kontaktu s lepicím tmelem.</t>
  </si>
  <si>
    <t>771575109R00</t>
  </si>
  <si>
    <t>Montáž podlah z dlaždic keramických 300 x 300 mm, režných nebo glazovaných, hladkých, kladených do flexibilního tmele</t>
  </si>
  <si>
    <t xml:space="preserve">skladba S10 : </t>
  </si>
  <si>
    <t>771578011R00</t>
  </si>
  <si>
    <t>Zvláštní úpravy spár spára podlaha-stěna silikonem</t>
  </si>
  <si>
    <t>vč. dodávky a montáže silikonu.</t>
  </si>
  <si>
    <t>m.č.1-106 : (1,3+0,8)*2</t>
  </si>
  <si>
    <t>m.č.1-107 : (2,45+2,08+2,27+2,07+0,8*2)</t>
  </si>
  <si>
    <t>59782220R</t>
  </si>
  <si>
    <t>Dlažba keramická typ: čtvercový; s glazurou (GL); dl = 298 mm; š = 298 mm; tl = 8,0 mm; nasákavost = 0,5 %; barva: dle vzorníku</t>
  </si>
  <si>
    <t>dle výběru investora</t>
  </si>
  <si>
    <t>ztratné 10% : 5,84*1,1</t>
  </si>
  <si>
    <t>58581721.AR</t>
  </si>
  <si>
    <t>vyrovnávací stěrka cementová; pro podlahy; samonivelační; pro interiér; pevnost v tlaku 25,0 MPa; tl. vrstvy 2,0 až 22,0 mm</t>
  </si>
  <si>
    <t>kg</t>
  </si>
  <si>
    <t>Spotřeba: cca 1,7 kg/m2/mm. : 5,84*1,7*5</t>
  </si>
  <si>
    <t>998771101R00</t>
  </si>
  <si>
    <t>Přesun hmot pro podlahy z dlaždic v objektech výšky do 6 m</t>
  </si>
  <si>
    <t>776511810RT3</t>
  </si>
  <si>
    <t>Odstranění povlakových podlah z nášlapné plochy lepených, bez podložky, z ploch do 10 m2</t>
  </si>
  <si>
    <t>800-775</t>
  </si>
  <si>
    <t>776401800R00</t>
  </si>
  <si>
    <t>Demontáž soklíků nebo lišt pryžových nebo PVC odstranění a uložení na hromady</t>
  </si>
  <si>
    <t>m.č.1-107 : 4,8+4,51+4,81+0,79+0,78+0,79+2,05+4,23+2,1+0,91+0,78+0,91</t>
  </si>
  <si>
    <t>m.č.1-105 : 1,3*2+0,8</t>
  </si>
  <si>
    <t>m.č.1-104 : (1,522+1,52)*2-0,8*2-0,9-0,6</t>
  </si>
  <si>
    <t>776101101R00</t>
  </si>
  <si>
    <t>Přípravné práce vysávání povlakových podlah průmyslovým vysavačem</t>
  </si>
  <si>
    <t>položky neobsahují žádný materiál</t>
  </si>
  <si>
    <t>Odkaz na mn. položky pořadí 125 : 39,33000</t>
  </si>
  <si>
    <t>776101121R00</t>
  </si>
  <si>
    <t>Přípravné práce penetrace podkladu</t>
  </si>
  <si>
    <t>776583110RT1</t>
  </si>
  <si>
    <t>Volné položení jakékoliv podložky pod podlahy pouze položení - podložka ve specifikaci</t>
  </si>
  <si>
    <t>28375299.MR</t>
  </si>
  <si>
    <t>podložka pod podlahu plovoucí; izolační; pěnový polyetylén; tl. 2,0 mm; součinitel tepelné vodivosti 0,046 W/mK; obj. hmotnost 25,00 kg/m3</t>
  </si>
  <si>
    <t xml:space="preserve">ztratné 3% : </t>
  </si>
  <si>
    <t>Odkaz na mn. položky pořadí 122 : 39,33000*1,03</t>
  </si>
  <si>
    <t>776421100RT1</t>
  </si>
  <si>
    <t>Lepení soklíků PVC a napojení krytiny na stěnu lepení podlahových soklíků z PVC a vinylu, Lepidlo montážní</t>
  </si>
  <si>
    <t>m.č.1-104 : 4,8+4,51+4,8+0,79+0,78+0,725+3,725+0,93+0,155+1,62+2,2+2,1+0,91+0,78+0,91</t>
  </si>
  <si>
    <t>přípočet ostění : 0,25*4</t>
  </si>
  <si>
    <t>m.č.1-105 : (1,47+2,05)*2-1,0-0,9-0,65</t>
  </si>
  <si>
    <t>přípočet ostění : 0,5*2</t>
  </si>
  <si>
    <t>776521200RT1</t>
  </si>
  <si>
    <t>Lepení povlakových podlah z plastů  ve formě čtverců z PVC nebo vinylu, montáž, Lepidlo montážní</t>
  </si>
  <si>
    <t>28416059R</t>
  </si>
  <si>
    <t>Krytina podlahová vinylová heterogenní; dílce; tl = 2,60 mm; nášlapná vrstva = 0,55 mm; povrchová úprava: PUR; zatížení: 23, 33, 42; protiskluznost: R10; Lw = 15 dB; trvalá deformace do 0,20 mm; rozměrová stálost do 0,40 %; RtF: Bfl; - s1</t>
  </si>
  <si>
    <t>ztratné 3% : 39,33*1,03</t>
  </si>
  <si>
    <t>28416080.AR</t>
  </si>
  <si>
    <t>Lišta soklová MDF; opláštění: plast; š = 15 mm; v = 60 mm</t>
  </si>
  <si>
    <t>ztratné 2% : 36,225*1,02</t>
  </si>
  <si>
    <t>776981113RU1</t>
  </si>
  <si>
    <t>Přechodové, krycí a ukončující podlahové profily přechodová lišta, různá výška podlahoviny, eloxovaný hliník, upevnění vruty s hmoždinkami, výška profilu 8 mm, šířka profilu 35 mm</t>
  </si>
  <si>
    <t>2,76+0,9+0,65+0,8</t>
  </si>
  <si>
    <t>24616010R</t>
  </si>
  <si>
    <t>Penetrace funkce: zpevnění povrchu, úprava savosti, adhezní můstek; ředidlo: voda (disperzní)</t>
  </si>
  <si>
    <t>Spotřeba: 0,20 kg/m2 : 39,33*0,2</t>
  </si>
  <si>
    <t>998776101R00</t>
  </si>
  <si>
    <t>Přesun hmot pro podlahy povlakové v objektech výšky do 6 m</t>
  </si>
  <si>
    <t>781101210R00</t>
  </si>
  <si>
    <t>Příprava podkladu pod obklady penetrace podkladu pod obklady</t>
  </si>
  <si>
    <t>Položka obsahuje provedení penetračního nátěru včetně dodávky materiálu.</t>
  </si>
  <si>
    <t>781475116R00</t>
  </si>
  <si>
    <t>Montáž obkladů vnitřních z dlaždic keramických kladených do tmele 300 x 300 mm,  , kladených do flexibilního tmele</t>
  </si>
  <si>
    <t>781497132R00</t>
  </si>
  <si>
    <t xml:space="preserve">Lišty k obkladům profil rohový nerez ododlná proti oděru, uložení do tmele,  , výška profilu 8 mm,  </t>
  </si>
  <si>
    <t>2,85*6+2,85*3</t>
  </si>
  <si>
    <t>597813778R</t>
  </si>
  <si>
    <t>Obklad keramický s glazurou (GL); dl = 598 mm; š = 298 mm; tl = 8,0 mm; barva: dle vzorníku</t>
  </si>
  <si>
    <t>ztratné 10% : 40,47550*1,10</t>
  </si>
  <si>
    <t>998781101R00</t>
  </si>
  <si>
    <t>Přesun hmot pro obklady keramické v objektech výšky do 6 m</t>
  </si>
  <si>
    <t>783225100R00</t>
  </si>
  <si>
    <t>Nátěry kov.stavebních doplňk.konstrukcí syntetické dvojnásobné + 1x email,  , Hmota nátěrová typ: email; funkce: dekorační; barva: šeď střední</t>
  </si>
  <si>
    <t>800-783</t>
  </si>
  <si>
    <t>včetně pomocného lešení.</t>
  </si>
  <si>
    <t>zárubeň vstupních dveří VD1/P : (2*2,02+0,90)*(0,15+2*0,05)</t>
  </si>
  <si>
    <t>784402801R00</t>
  </si>
  <si>
    <t>Odstranění maleb oškrabáním, v místnostech do 3,8 m</t>
  </si>
  <si>
    <t>800-784</t>
  </si>
  <si>
    <t xml:space="preserve">stěny : </t>
  </si>
  <si>
    <t xml:space="preserve">stávající zdivo - 50% (zbylých 50% je v otlučení omítek) : </t>
  </si>
  <si>
    <t>Odkaz na mn. položky pořadí 43 : 139,00280*0,5</t>
  </si>
  <si>
    <t>784011221RT2</t>
  </si>
  <si>
    <t>Ostatní práce zakrytí předmětů,  , včetně dodávky fólie tl. 0,04 mm</t>
  </si>
  <si>
    <t>1,9*(1,1*2+1,45)</t>
  </si>
  <si>
    <t>2,02*(1+0,9*2+0,8*2+0,65*2)</t>
  </si>
  <si>
    <t>784011222RT2</t>
  </si>
  <si>
    <t>Ostatní práce zakrytí podlah,  , včetně papírové lepenky</t>
  </si>
  <si>
    <t>784011111R00</t>
  </si>
  <si>
    <t xml:space="preserve">Ostatní práce oprášení/ometení podkladu,  ,   </t>
  </si>
  <si>
    <t>Odkaz na mn. položky pořadí 142 : 129,89010</t>
  </si>
  <si>
    <t xml:space="preserve">  m.č.1-104 : (1,52+1,522)*2,95</t>
  </si>
  <si>
    <t xml:space="preserve">  přípočet ostění : (0,3*2,0*2+1,0*0,3)</t>
  </si>
  <si>
    <t xml:space="preserve">  odpočet otvory : -(0,6*1,97+0,9*1,97)</t>
  </si>
  <si>
    <t xml:space="preserve">  m.č.1-107 : (4,8+4,51+4,81+0,78+4,395-2,76+2,05+2,1+0,91+0,78)*2,95</t>
  </si>
  <si>
    <t xml:space="preserve">  přípočet ostění : (0,25*2,65*2+0,3*1,9*2+1,1*0,55)*2</t>
  </si>
  <si>
    <t xml:space="preserve">  odpočet otvory : -(1,1*1,9*2)</t>
  </si>
  <si>
    <t xml:space="preserve">  m.č.1-106 : (3,785+2,27+2,22)*2,95</t>
  </si>
  <si>
    <t xml:space="preserve">  odpočet otvory : 1,45*1,9</t>
  </si>
  <si>
    <t xml:space="preserve">  přípočet ostění : (0,25*2,65*2+0,3*1,9*2+1,45*0,55)</t>
  </si>
  <si>
    <t>odstranít 50% plochy(zbylých 50% je v otlučení) : 105,9139*0,50</t>
  </si>
  <si>
    <t>784450020RA0</t>
  </si>
  <si>
    <t>Malby z malířských směsí disperzní, penetrace jednonásobná, malba dvojnásobná, bílá</t>
  </si>
  <si>
    <t>m.č.1-104 : (4,8+4,51+4,81+0,79+0,91)*2,85</t>
  </si>
  <si>
    <t>(0,725+3,725+2,1+0,91+0,78*2)*2,85</t>
  </si>
  <si>
    <t>odpočet otvory : -(1,1*1,9*2)</t>
  </si>
  <si>
    <t xml:space="preserve">stropy : </t>
  </si>
  <si>
    <t>799.01</t>
  </si>
  <si>
    <t>Zednická výpomoc - vysekání drážek, zapravení, omítka rýh</t>
  </si>
  <si>
    <t>965 R010</t>
  </si>
  <si>
    <t>Demontáž stávající  elektroinstalace včetně koncových prvků - vypínače, svítidla, zvonky, apod., včetně ekologické  likvidace</t>
  </si>
  <si>
    <t>979011211R00</t>
  </si>
  <si>
    <t>Svislá doprava suti a vybouraných hmot nošením za prvé podlaží nad základním podlažím</t>
  </si>
  <si>
    <t>Odkaz na mn. položky pořadí 150 : 21,55729</t>
  </si>
  <si>
    <t>Odkaz na mn. položky pořadí 151 : 0,12839</t>
  </si>
  <si>
    <t>979081111R00</t>
  </si>
  <si>
    <t>Odvoz suti a vybouraných hmot na skládku do 1 km</t>
  </si>
  <si>
    <t>Včetně naložení na dopravní prostředek a složení na skládku, bez poplatku za skládku.</t>
  </si>
  <si>
    <t>Odkaz na mn. položky pořadí 145 : 21,68568</t>
  </si>
  <si>
    <t>979081121R00</t>
  </si>
  <si>
    <t>Odvoz suti a vybouraných hmot na skládku příplatek za každý další 1 km</t>
  </si>
  <si>
    <t>Odkaz na mn. položky pořadí 145 : 21,68568*14</t>
  </si>
  <si>
    <t>979082111R00</t>
  </si>
  <si>
    <t>Vnitrostaveništní doprava suti a vybouraných hmot do 10 m</t>
  </si>
  <si>
    <t>979082121R00</t>
  </si>
  <si>
    <t>Vnitrostaveništní doprava suti a vybouraných hmot příplatek k ceně za každých dalších 5 m</t>
  </si>
  <si>
    <t>Odkaz na mn. položky pořadí 145 : 21,68568*5</t>
  </si>
  <si>
    <t>979990107R00</t>
  </si>
  <si>
    <t>Poplatek za uložení, směs betonu, cihel a dřeva,  , skupina 17 09 04 z Katalogu odpadů</t>
  </si>
  <si>
    <t>kategorie 17 09 04 smíšené stavební a demoliční odpady</t>
  </si>
  <si>
    <t>Odkaz na dem. hmot. položky pořadí 41 : 0,23400</t>
  </si>
  <si>
    <t>Odkaz na dem. hmot. položky pořadí 35 : 2,45316</t>
  </si>
  <si>
    <t>Odkaz na dem. hmot. položky pořadí 36 : 0,21056</t>
  </si>
  <si>
    <t>Odkaz na dem. hmot. položky pořadí 37 : 9,88736</t>
  </si>
  <si>
    <t>Odkaz na dem. hmot. položky pořadí 38 : 0,35763</t>
  </si>
  <si>
    <t>Odkaz na dem. hmot. položky pořadí 40 : 0,53732</t>
  </si>
  <si>
    <t>Odkaz na dem. hmot. položky pořadí 42 : 2,25400</t>
  </si>
  <si>
    <t>Odkaz na dem. hmot. položky pořadí 141 : 0,04766</t>
  </si>
  <si>
    <t>Odkaz na dem. hmot. položky pořadí 43 : 2,78006</t>
  </si>
  <si>
    <t>Odkaz na dem. hmot. položky pořadí 78 : 0,01933</t>
  </si>
  <si>
    <t>Odkaz na dem. hmot. položky pořadí 80 : 0,00156</t>
  </si>
  <si>
    <t>Odkaz na dem. hmot. položky pořadí 79 : 0,01707</t>
  </si>
  <si>
    <t>Odkaz na dem. hmot. položky pořadí 81 : 0,00085</t>
  </si>
  <si>
    <t>Odkaz na dem. hmot. položky pořadí 82 : 0,06700</t>
  </si>
  <si>
    <t>Odkaz na dem. hmot. položky pořadí 83 : 0,04350</t>
  </si>
  <si>
    <t>Odkaz na dem. hmot. položky pořadí 90 : 0,63112</t>
  </si>
  <si>
    <t>Odkaz na dem. hmot. položky pořadí 91 : 0,63112</t>
  </si>
  <si>
    <t>Odkaz na dem. hmot. položky pořadí 92 : 0,81144</t>
  </si>
  <si>
    <t>Odkaz na dem. hmot. položky pořadí 137 : 0,06255</t>
  </si>
  <si>
    <t>Odkaz na dem. hmot. položky pořadí 45 : 0,32500</t>
  </si>
  <si>
    <t>Odkaz na dem. hmot. položky pořadí 46 : 0,18500</t>
  </si>
  <si>
    <t>979990181R00</t>
  </si>
  <si>
    <t>Poplatek za uložení, PVC podlahová krytina,  , skupina 20 03 07 z Katalogu odpadů</t>
  </si>
  <si>
    <t>kategorie 17 02 03 plasty</t>
  </si>
  <si>
    <t>Odkaz na dem. hmot. položky pořadí 118 : 0,12569</t>
  </si>
  <si>
    <t>Odkaz na dem. hmot. položky pořadí 119 : 0,00271</t>
  </si>
  <si>
    <t>INSTALACE NA SYSTÉMOVÉ HLINÍKOVÉ PROFILY, ROZMĚR 550x520x1 100 mm,</t>
  </si>
  <si>
    <t>VSTUPNÍ DVEŘE PLNÉ OTVÍRAVÉ JEDNOKŘÍDLOVÉ DO BYTU Š.840 mm, VÝŠKY 1 970 mm,</t>
  </si>
  <si>
    <t>POŽÁRNÍ ODOLNOST EI 30 DP3, ZVUKOVÁ NEPRŮZVUČNOST min. 32 dB,</t>
  </si>
  <si>
    <t xml:space="preserve"> DVEŘNÍ PLÁŠŤ Z HDF S HLINÍKOVOU MEZIVRSTVOU (zamezení pronikání vlhkosti, výkyvy teplot),</t>
  </si>
  <si>
    <t>VNITŘNÍ DVEŘE PLNÉ JEDNOKŘÍDLOVÉ SKLÁDACÍ Š.500 mm, VÝŠKY 1 970 mm,</t>
  </si>
  <si>
    <t>Položka obsahuje :</t>
  </si>
  <si>
    <t>m.č.2-514 : 0,85*1,2</t>
  </si>
  <si>
    <t>zazdívka dveří z chodby : 2,0*0,81*0,18</t>
  </si>
  <si>
    <t>346481111R00</t>
  </si>
  <si>
    <t>Plentování rýh, nosníků apod. pletivem ve stěnách nebo před stěnami, pletivem rabicovým</t>
  </si>
  <si>
    <t>plentování potrubí, válcovaných nosníků, výklenků nebo nik, jakéhokoliv tvaru, na jakoukoliv maltu, s potřebným vypnutím pletiva, přetažením a zakotvením drátů a provedení postřiku maltou,</t>
  </si>
  <si>
    <t>0,47*0,85</t>
  </si>
  <si>
    <t>349231811R00</t>
  </si>
  <si>
    <t>Přizdívka ostění s ozubem  přes 80 do 150 mm, Prvek zdicí pálený funkce: cihla plná; dl = 290 mm; š = 140 mm; v = 65 mm; fb = 20,0 N/mm2</t>
  </si>
  <si>
    <t>ve vybouraných otvorech, s vysekáním kapes pro zavázání, z jakýchkoliv cihel, z pomocného pracovního lešení o výšce podlahy do 1900 mm a pro zatížení do 1,5 kPa,</t>
  </si>
  <si>
    <t>přizdívka ostění dveří VD/3 : 0,47*2,02</t>
  </si>
  <si>
    <t>346244381RT2</t>
  </si>
  <si>
    <t>Plentování ocelových nosníků jednostranné výšky do 200 mm, Prvek zdicí pálený funkce: cihla plná; dl = 290 mm; š = 140 mm; v = 65 mm; fb = 20,0 N/mm2</t>
  </si>
  <si>
    <t>jakýmikoliv cihlami,</t>
  </si>
  <si>
    <t>0,1*0,85*2</t>
  </si>
  <si>
    <t>mezi m.č.2-512 a 2-513 : 3,085*3,0</t>
  </si>
  <si>
    <t>půdorys nový stav : (1,6+4,27+0,15+1,6)*3,0</t>
  </si>
  <si>
    <t>odpočet dveře : -(0,7*1,97+0,8*1,97)</t>
  </si>
  <si>
    <t>dveře D03/L : 1</t>
  </si>
  <si>
    <t>dveře D02/L : 1</t>
  </si>
  <si>
    <t>dveře D01/L : 1</t>
  </si>
  <si>
    <t>342263310R00</t>
  </si>
  <si>
    <t>Úpravy, doplňkové práce a příplatky pro sádrokartonové a sádrovláknité příčky úpravy příček pro osazení zařizovacích předmět  úprava pro osazení umývadla</t>
  </si>
  <si>
    <t>m.č.2-514 : 1</t>
  </si>
  <si>
    <t>příčky SDK : 3,0*8</t>
  </si>
  <si>
    <t>TS2 - zákrytová konstrukce : 1,1*4+0,35</t>
  </si>
  <si>
    <t>413200011RA0</t>
  </si>
  <si>
    <t xml:space="preserve">Dodatečné osazení válc. nosníků do kapes ve zdivu vysekání kapes, zazdívka zhlaví, I č. 18 </t>
  </si>
  <si>
    <t>AP-HSV</t>
  </si>
  <si>
    <t>vysekání kapes do zdiva, osazení a dodávka válcovaných nosníků na cementovou maltu (min MC 15), zazdívka zhlaví.</t>
  </si>
  <si>
    <t>Vysekání kapes, dodávka a osazení ocelového nosníku na cementovou maltu, zazdívka zhlaví nosníku</t>
  </si>
  <si>
    <t xml:space="preserve">půdorys nový stav : </t>
  </si>
  <si>
    <t>4 x IPE100 dl.1150,0mm/kus : 1,15*4</t>
  </si>
  <si>
    <t>s úpravou rohů, koutů a hran konstrukcí, přebroušení a tmelení spár,</t>
  </si>
  <si>
    <t>m.č.2-511 (S04) : 3,7</t>
  </si>
  <si>
    <t>m.č.2-513  (S05) : 12,38</t>
  </si>
  <si>
    <t>m.č.2-512  (S01) : 13,29</t>
  </si>
  <si>
    <t>m.č.2-514 (S01) : 4,67</t>
  </si>
  <si>
    <t>m.č.2-511 : (0,4+1,6+2,09)*2</t>
  </si>
  <si>
    <t>m.č.5-512 : (3,085+4,27)*2</t>
  </si>
  <si>
    <t>m.č.2-513 : (4,87+4,375+4,925+4,25)</t>
  </si>
  <si>
    <t>m.č.2-514 : (1,05*2+0,85+1,6*2+2,03+1,18+0,95*2)</t>
  </si>
  <si>
    <t>28349016R</t>
  </si>
  <si>
    <t>Dvířka revizní použití: stavební otvor; funkce: klasické; šířka = 400 mm; výška = 600 mm; materiál: plast; počet křídel: 1</t>
  </si>
  <si>
    <t>Odkaz na mn. položky pořadí 20 : 10,49610</t>
  </si>
  <si>
    <t>Odkaz na mn. položky pořadí 22 : 69,27900</t>
  </si>
  <si>
    <t>Odkaz na mn. položky pořadí 19 : 69,27900</t>
  </si>
  <si>
    <t xml:space="preserve">původní zdivo : </t>
  </si>
  <si>
    <t>m.č.2-511 : (2,09+1,6)*3,0</t>
  </si>
  <si>
    <t>ostění dveří : 0,4*(2,1*2+0,96)</t>
  </si>
  <si>
    <t>m.č.2-512 : (3,085+4,27)*3,0</t>
  </si>
  <si>
    <t>přípočet ostění oken : 0,15*0,9*2*2+0,4*(0,9+1,9)*2</t>
  </si>
  <si>
    <t>m.č.2-513 : (2,46+4,925+2,585)*3,0</t>
  </si>
  <si>
    <t>přípočet ostění oken : 0,15*0,9*2+0,4*(0,9+1,9)</t>
  </si>
  <si>
    <t xml:space="preserve">pod obklady na zdivu z cihel : </t>
  </si>
  <si>
    <t>m.č.2-514 : (1,05*2+0,85)*2,9+0,47*(0,85+2,1+1,18)</t>
  </si>
  <si>
    <t>okna : 0,8*1,97*3</t>
  </si>
  <si>
    <t>0,7*1,97</t>
  </si>
  <si>
    <t>0,9*1,9*3</t>
  </si>
  <si>
    <t>0,37*0,9</t>
  </si>
  <si>
    <t>dveře : 0,9*1,9*3</t>
  </si>
  <si>
    <t>612474611R00</t>
  </si>
  <si>
    <t>Omítka vnitřní stěn ze suché směsi třívrstvá, vápenocementové jádro, vápenný štuk, na pálené cihly a tvarovky, ruční zpracování</t>
  </si>
  <si>
    <t>kompletní souvrství</t>
  </si>
  <si>
    <t>zazdívka dveří z chodby : 2,0*0,81</t>
  </si>
  <si>
    <t>přizdívka ostění dveří VD/3 : 2,02*(0,47+0,13*2)</t>
  </si>
  <si>
    <t>dveře : (0,96+1,97*2)*2</t>
  </si>
  <si>
    <t xml:space="preserve">  m.č.2-511 (skladba podlahy S04) : 3,7</t>
  </si>
  <si>
    <t xml:space="preserve">  m.č.2-512 (skladba podlahy S04) : 13,29</t>
  </si>
  <si>
    <t xml:space="preserve">  m.č.2-513  (skladba podlahy S05) : 12,38</t>
  </si>
  <si>
    <t xml:space="preserve">  m.č.2-514 (skladba podlahy S02) : 4,67</t>
  </si>
  <si>
    <t>34,04*0,05</t>
  </si>
  <si>
    <t>642941211RT3</t>
  </si>
  <si>
    <t>Stavební pouzdra pro posuvné dveře osazené do sádrokartonové příčky, sestavení pouzdra, vložení do stavebního otvoru, vyrovnání do vodorovné a svislé polohy, ukotvení pouzdra k nosné konstrukci příčky pomocí vrutů M 2 x 20, odstranění zaslepení pouzdra tj. víka a polystyrenu z vnitřku pouzdra, upevnění vodícího trnu, vsazení vozíků do kolejnice, upevnění závěsných prvků na vozíky, vsazení brzdy a seřízení dojezdu, připevnění úchytů na horní hranu dveřního křídla, našroubování gumových dorazů na křídlo, zavěšení dveří.  jednostranné  pouzdro 800/1970 mm</t>
  </si>
  <si>
    <t>z pozinkovaného ocelového profilovaného plechu</t>
  </si>
  <si>
    <t>dveře do m.č.2-512 - D02/L : 1</t>
  </si>
  <si>
    <t>642941211RT2</t>
  </si>
  <si>
    <t>Stavební pouzdra pro posuvné dveře osazené do sádrokartonové příčky, sestavení pouzdra, vložení do stavebního otvoru, vyrovnání do vodorovné a svislé polohy, ukotvení pouzdra k nosné konstrukci příčky pomocí vrutů M 2 x 20, odstranění zaslepení pouzdra tj. víka a polystyrenu z vnitřku pouzdra, upevnění vodícího trnu, vsazení vozíků do kolejnice, upevnění závěsných prvků na vozíky, vsazení brzdy a seřízení dojezdu, připevnění úchytů na horní hranu dveřního křídla, našroubování gumových dorazů na křídlo, zavěšení dveří.  jednostranné  pouzdro 700/1970 mm</t>
  </si>
  <si>
    <t>dveře do m.č.2-514 - D03/L : 1</t>
  </si>
  <si>
    <t>642945111R00</t>
  </si>
  <si>
    <t>Osazení ocelových zárubní protipožárních jednokřídlových, obetonováním</t>
  </si>
  <si>
    <t>a protiplynových dveří bez nebo včetně dveřních křídel do vynechaného otvoru, s obetonováním , včetně manipulační dopravy, kotvení zárubně do zdiva  např. s uklínováním, s případným přivařením k obnažené výztuži, se zalitím, resp. zabetonováním, včetně bednění.</t>
  </si>
  <si>
    <t>VD3/L-  nové vstupní dveře : 1</t>
  </si>
  <si>
    <t>5533301127R</t>
  </si>
  <si>
    <t>Zárubeň kovová pro zdění; průchozí š. = 800 mm; průchozí v. = 1970 mm; tl. stěny = 100 mm; povrchová úprava: základní nátěr; požární odolnost: E, I, W</t>
  </si>
  <si>
    <t>VD3/L -  nové vstupní dveře : 1</t>
  </si>
  <si>
    <t>dveře D02/L, D01/P : (0,9+1,97*2)*2*2</t>
  </si>
  <si>
    <t>dveře D03/L : (0,8+1,97*2)*2</t>
  </si>
  <si>
    <t>m.č.2-511 : 3,7</t>
  </si>
  <si>
    <t>m.č.2-512 : 13,29</t>
  </si>
  <si>
    <t>m.č.2-513 : 12,38</t>
  </si>
  <si>
    <t>m.č.2-514 : 4,67</t>
  </si>
  <si>
    <t>Průběžný úklid bytu - více viz SoD - plocha celkem 34,04m2 : 1</t>
  </si>
  <si>
    <t>952.03</t>
  </si>
  <si>
    <t>D+M revizní dvířka viz. výpis prvků "RD"</t>
  </si>
  <si>
    <t>ks</t>
  </si>
  <si>
    <t>Revizní vlhkuvzdorná dvířka pod obklady rozměru 300 x 300 mm</t>
  </si>
  <si>
    <t>vnější rozměr rámu 310 x 310 mm</t>
  </si>
  <si>
    <t>otvírání pomocí US zámků</t>
  </si>
  <si>
    <t>dvířka z hliníkových profilů</t>
  </si>
  <si>
    <t>(nutno zaměřit otvor)</t>
  </si>
  <si>
    <t>RD - 1 kus : 1</t>
  </si>
  <si>
    <t>954.02</t>
  </si>
  <si>
    <t>TS/2 - Zákrytová konstrukce z SDK</t>
  </si>
  <si>
    <t>- nezbytné úpravy desek na příInstalace na systémové hliníkové profily</t>
  </si>
  <si>
    <t>rozměr 1100 x 100 x 350 mm</t>
  </si>
  <si>
    <t>včetně revizních plastových dvířek o rozměru 600 x 600mm</t>
  </si>
  <si>
    <t>rozkreslení viz půdorys nový stav</t>
  </si>
  <si>
    <t>kompletní provedení</t>
  </si>
  <si>
    <t xml:space="preserve">  m.č.2-511 : 12,03</t>
  </si>
  <si>
    <t xml:space="preserve">  m.č.2-512 : 21,12</t>
  </si>
  <si>
    <t xml:space="preserve">  m.č.2-513 : 1,02</t>
  </si>
  <si>
    <t>34,17*0,16</t>
  </si>
  <si>
    <t>965081712R00</t>
  </si>
  <si>
    <t>Bourání podlah z keramických dlaždic, tloušťky do 10 mm, plochy do 1 m2</t>
  </si>
  <si>
    <t>m.č.2-513 : 1,02</t>
  </si>
  <si>
    <t>962031116R00</t>
  </si>
  <si>
    <t>Bourání příček z cihel pálených plných, tloušťky 140 mm</t>
  </si>
  <si>
    <t>mezi m.č.2-511 a 2-512 : 4,87*3,0</t>
  </si>
  <si>
    <t>dveře 650x1860mm : 1</t>
  </si>
  <si>
    <t>dveře 800x1970mm : 1</t>
  </si>
  <si>
    <t>968062455R00</t>
  </si>
  <si>
    <t>Vybourání dřevěných rámů dveřních zárubní, plochy do 2 m2</t>
  </si>
  <si>
    <t>dveře 650x1860mm : 0,65*1,86</t>
  </si>
  <si>
    <t>dveře 900x1970mm : 0,9*1,97</t>
  </si>
  <si>
    <t>dveře 800x1970mm : 0,8*1,97</t>
  </si>
  <si>
    <t>978011161R00</t>
  </si>
  <si>
    <t>Otlučení omítek vápenných nebo vápenocementových vnitřních s vyškrabáním spár, s očištěním zdiva stropů, v rozsahu do 50 %</t>
  </si>
  <si>
    <t>m.č.2-511 : 12,03</t>
  </si>
  <si>
    <t>m.č.2-512 : 21,12</t>
  </si>
  <si>
    <t>m.č.2-511 : (4,835+2,48)*2*3,0</t>
  </si>
  <si>
    <t>m.č.2-512 : (4,25+4,87+4,375+4,925)*3,0</t>
  </si>
  <si>
    <t>m.č.2-513 : (1,2+0,84)*2*3,2</t>
  </si>
  <si>
    <t>odpočet otvory : -(0,8*1,91+0,9*1,97+0,65*1,88+0,9*1,9*3)</t>
  </si>
  <si>
    <t>přípočet ostění : 0,47*(1,08+2,1*2)+0,6*(0,9+1,9)*3+0,15*0,8*2*3</t>
  </si>
  <si>
    <t>971028681R00</t>
  </si>
  <si>
    <t>Vybourání otvorů ve zdivu kamenném a smíšeném ve zdivu smíšeném plochy do 4 m2, tloušťky do 900 mm</t>
  </si>
  <si>
    <t>základovém nebo nadzákladovém, včetně pomocného lešení o výšce podlahy do 1900 mm a pro zatížení do 1,5 kPa  (150 kg/m2),</t>
  </si>
  <si>
    <t>m.č.2-514 : 2,1*0,85*0,47</t>
  </si>
  <si>
    <t>voda : 3,0</t>
  </si>
  <si>
    <t>plyn : 13,0</t>
  </si>
  <si>
    <t>Kompletní vyklizení bytu - bourání a demontáže drobných předmětů: : 1</t>
  </si>
  <si>
    <t>999281151R00</t>
  </si>
  <si>
    <t>Přesun hmot pro opravy a údržbu objektů pro opravy a údržbu dosavadních objektů včetně vnějších plášťů  výšky do 25 m, nošením</t>
  </si>
  <si>
    <t>m.č.2-514 : (1,05*2+0,85+1,6*2+2,03+1,18+0,95*2)*2,9</t>
  </si>
  <si>
    <t>0,47*(0,85+2,1*2)</t>
  </si>
  <si>
    <t>odpočet otvor : -(0,7*1,97+0,37*0,9)</t>
  </si>
  <si>
    <t>včetně dodávky fólie a spojovacích prostředků.</t>
  </si>
  <si>
    <t>m.č.2-512  (S04) : 13,29</t>
  </si>
  <si>
    <t>m.č.2-514 (S02) : 4,67</t>
  </si>
  <si>
    <t xml:space="preserve">  m.č.2-511 (S04) : 3,7</t>
  </si>
  <si>
    <t xml:space="preserve">  m.č.2-512  (S04) : 13,29</t>
  </si>
  <si>
    <t xml:space="preserve">  m.č.2-513  (S05) : 12,38</t>
  </si>
  <si>
    <t xml:space="preserve">  m.č.2-514 (S02) : 4,67</t>
  </si>
  <si>
    <t>2 vrstvy : 34,04*2</t>
  </si>
  <si>
    <t>998713103R00</t>
  </si>
  <si>
    <t>Přesun hmot pro izolace tepelné v objektech výšky do 24 m</t>
  </si>
  <si>
    <t>721176105R00</t>
  </si>
  <si>
    <t>Potrubí HT připojovací vnější průměr D 110 mm, tloušťka stěny 2,7 mm, DN 100</t>
  </si>
  <si>
    <t>721194109R00</t>
  </si>
  <si>
    <t>Zřízení přípojek na potrubí D 110  mm, materiál ve specifikaci</t>
  </si>
  <si>
    <t>721213041RT3</t>
  </si>
  <si>
    <t>Montáž sprchového odtokového žlabu s dodávkou a provedením betonové zálivky, standardní výška odtoku</t>
  </si>
  <si>
    <t>POL1_7</t>
  </si>
  <si>
    <t>Bez dodávky betonu. Bez hydroizolace.</t>
  </si>
  <si>
    <t>28698312R</t>
  </si>
  <si>
    <t>Žlab sprchový do prostoru; materiál: plast; rošt nerezový, perforovaný; tvar: rovný; dl = 650 mm; š = 60 mm; stav. výška 75 až 110 mm</t>
  </si>
  <si>
    <t>Včetně sifonu a nerezového perforovaného roštu</t>
  </si>
  <si>
    <t>998721103R00</t>
  </si>
  <si>
    <t>Přesun hmot pro vnitřní kanalizaci v objektech výšky do 24 m</t>
  </si>
  <si>
    <t>725014131R00</t>
  </si>
  <si>
    <t>Klozetové mísy závěsné, bilé, hluboké splachování, zadní, včetně sedátka, šířka 360 mm, hloubka 510 mm, výška 400 mm, Mísa záchodová keramická se samostatným přívodem vody; zabudování: nástěnné; tvar: hranatý; splachování: hluboké; odpad: vodorovný; povrchová úprav...</t>
  </si>
  <si>
    <t>Včetně upevnění zásobníků na příčky tl. 15 cm, na zdi a na nosné konstrukce.</t>
  </si>
  <si>
    <t>725823121R00</t>
  </si>
  <si>
    <t>Baterie umyvadlové a dřezové umyvadlová, stojánková, ruční ovládání s otvíráním odpadu, standardní, včetně dodávky materiálu</t>
  </si>
  <si>
    <t>725845111R00</t>
  </si>
  <si>
    <t>Baterie sprchová nástěnná, ruční ovládání bez příslušentsví, standardní, včetně dodávky materiálu</t>
  </si>
  <si>
    <t>725860182R00</t>
  </si>
  <si>
    <t>Zápachová uzávěrka (sifon) pro zařizovací předměty D 40/50 mm; podomítková, pro pračky/myčky; PE; příslušenství přip. koleno, krycí deska nerez, montážní kryt, nástěnka mosaz, montážní deska, včetně dodávky materiálu</t>
  </si>
  <si>
    <t>725860211R00</t>
  </si>
  <si>
    <t>Zápachová uzávěrka (sifon) pro zařizovací předměty D 32, 40 mm x 5/4"; pro umyvadla; PP; příslušenství krycí růžice odtoku, zpětný uzávěr, přípojka pro pračku/myčku, otáč. rameno odtoku, včetně dodávky materiálu</t>
  </si>
  <si>
    <t>725860222RT1</t>
  </si>
  <si>
    <t>Zápachová uzávěrka (sifon) pro zařizovací předměty D 40/50 mm x 6/4"; samočistící, pro sprchové kouty; PP, PE; odtok vodorovný, kul. kloub (otáčivý 280°, sklopný 10°); příslušenství , včetně dodávky materiálu</t>
  </si>
  <si>
    <t>725860217R00</t>
  </si>
  <si>
    <t>Připojovací souprava k zápachové uzávěrce pro umyvadla; výškově nastavitelná; D 32 mm x 5/4"; PP, včetně dodávky materiálu</t>
  </si>
  <si>
    <t>725860111R22</t>
  </si>
  <si>
    <t>Připojovací koleno DN100 D+M</t>
  </si>
  <si>
    <t>725249103R00</t>
  </si>
  <si>
    <t xml:space="preserve">Montáž sprchového koutu  </t>
  </si>
  <si>
    <t>554.01</t>
  </si>
  <si>
    <t>Dveře sprchové 80 cm bezpečnostní sklo</t>
  </si>
  <si>
    <t>včetně trouby výdechu waf ve zdi</t>
  </si>
  <si>
    <t>998725103R00</t>
  </si>
  <si>
    <t>Přesun hmot pro zařizovací předměty v objektech výšky do 24 m</t>
  </si>
  <si>
    <t>726211123R00</t>
  </si>
  <si>
    <t>Předstěnový modul pro WC zavěšené, s nádržkou, pro instalaci s mokrými procesy do masivních zděných konstrukcí nebo pro předstěnovou instalaci s předezděním, bez soupravy n..., Systém předstěnový použití: záchodová mísa; pro zazdění mokrým procesem; v = 1 080 mm; š = 420 mm; hl = 120 mm; připojení vody: zezadu, shora; R; 1...</t>
  </si>
  <si>
    <t>Včetně dodávky a připevnění montážního prvku vč. napojení na kanalizační popř. vodovodní potrubí.</t>
  </si>
  <si>
    <t>551070101R</t>
  </si>
  <si>
    <t>tlačítko ovládací plastové; ovládací síla do 20,0 N; dvoučinné mechanické splachování 3 l/6 l; 247x165x17,5 mm; barva bílá</t>
  </si>
  <si>
    <t>998726123R00</t>
  </si>
  <si>
    <t>Přesun hmot pro předstěnové systémy v objektech výšky do 24 m</t>
  </si>
  <si>
    <t xml:space="preserve">SKLADBA S04, S05, S02 : </t>
  </si>
  <si>
    <t>2 vrstvy - ztratné 8% : 34,04*2*1,08</t>
  </si>
  <si>
    <t>Odkaz na mn. položky pořadí 89 : 34,04000</t>
  </si>
  <si>
    <t>ztratné 8% : 34,04*0,0039*1,08</t>
  </si>
  <si>
    <t>Odkaz na mn. položky pořadí 92 : 0,14338</t>
  </si>
  <si>
    <t>998762103R00</t>
  </si>
  <si>
    <t>Přesun hmot pro konstrukce tesařské v objektech výšky do 24 m</t>
  </si>
  <si>
    <t>m.č.2-511 (S08) : 3,7</t>
  </si>
  <si>
    <t>m.č.2-513  (S08) : 12,38</t>
  </si>
  <si>
    <t>ztratné 8% : 34,04*1,08</t>
  </si>
  <si>
    <t>D03 : 1</t>
  </si>
  <si>
    <t>D02 : 1</t>
  </si>
  <si>
    <t>d02 : 1</t>
  </si>
  <si>
    <t>viz. výpis prvků : 1</t>
  </si>
  <si>
    <t>61187174R</t>
  </si>
  <si>
    <t>práh dub; š = 80 mm; l = 900,0 mm; tl = 20,0 mm</t>
  </si>
  <si>
    <t>RTS 24/ I</t>
  </si>
  <si>
    <t>Dodávka a montáž - NOVÉ vstupní dveře  jednokřídlovÉ 800x1970mm, levé, požární odolnost  EI30 DP3</t>
  </si>
  <si>
    <t>dle výpisu prvků "VD3" : 1</t>
  </si>
  <si>
    <t>DEKOR OPLÁŠTĚNÍ DLE VÝBĚRU INVESTORA,</t>
  </si>
  <si>
    <t>KOVÁNÍ NEREZ MATNÉ ROZETOVÉ, NÁRAZNÍKY NA KLIKU.</t>
  </si>
  <si>
    <t>Dodávka a montáž - NOVÉ vnitřní dveře jednokřídlové 700x1970 mm do pouzdra, levé, dle výběru investora</t>
  </si>
  <si>
    <t>VNITŘNÍ DVEŘE PLNÉ OTVÍRAVÉ JEDNOKŘÍDLOVÉ Š.700 mm, VÝŠKY 1 970 mm, DO POUZDRA</t>
  </si>
  <si>
    <t>ŠÍŘE KAPSY PRO DVEŘE 55mm, DVEŘE tl. max.42mm</t>
  </si>
  <si>
    <t>DEKOR OPLAŠTĚNÍ DLE VÝBĚRU INVESTORA</t>
  </si>
  <si>
    <t>KONSTRUKCE OPLÁŠTĚNÍ A RÁMU Z MDF</t>
  </si>
  <si>
    <t>MEZIRÁMOVÁ VÝPLŇ IZOLAČNÍ DESKA</t>
  </si>
  <si>
    <t>KOVÁNÍ NEREZ, ZÁMEK POSUVNÝCH DVEŘÍ S OVÁLNÝMI MUŠLEMI</t>
  </si>
  <si>
    <t>NÁRAZNÍKY NA KLIKU</t>
  </si>
  <si>
    <t>dle výpisu prvků "D03" : 1</t>
  </si>
  <si>
    <t>Dodávka a montáž - NOVÉ vnitřní dveře jednokřídlové 800x1970 mm do pouzdra, levé, dle výběru investora</t>
  </si>
  <si>
    <t>VNITŘNÍ DVEŘE PLNÉ OTVÍRAVÉ JEDNOKŘÍDLOVÉ Š.800 mm, VÝŠKY 1 970 mm, DO POUZDRA</t>
  </si>
  <si>
    <t>dle výpisu prvků "D02" : 1</t>
  </si>
  <si>
    <t>766662811R00</t>
  </si>
  <si>
    <t>Demontáž dveřních křídel prahů dveří  jednokřídlových</t>
  </si>
  <si>
    <t>766.11</t>
  </si>
  <si>
    <t>Stavájící okna plastová - OPRAVA, ÚDRŽBA kování, těsnění, vyčištění, seřízení</t>
  </si>
  <si>
    <t>5.NP-byt 2 : 0,9*1,9*3</t>
  </si>
  <si>
    <t>998766103R00</t>
  </si>
  <si>
    <t>Přesun hmot pro konstrukce truhlářské v objektech výšky do 24 m</t>
  </si>
  <si>
    <t>Odkaz na mn. položky pořadí 117 : 4,67000</t>
  </si>
  <si>
    <t xml:space="preserve">skladba S02 : </t>
  </si>
  <si>
    <t>m.č.2-514 : (3,12+2,03)*2</t>
  </si>
  <si>
    <t>771577133R00</t>
  </si>
  <si>
    <t xml:space="preserve">Hrany schodů, dilatační, koutové, ukončovací a přechodové profily profily přechodové nerez, dekorativní spojení dvou podlah stejné výšky, uložení do tmele, výška profilu 8 mm,  </t>
  </si>
  <si>
    <t>0,7</t>
  </si>
  <si>
    <t>Jednosložková samonivelační podlahová hmota s vlákny na bázi cementu a modifikujících přísad pro vnitřní použití.</t>
  </si>
  <si>
    <t>Minimální pevnost v tlaku pro potěry 25 MPa.</t>
  </si>
  <si>
    <t>Spotřeba: cca 1,7 kg/m2/mm. : 4,67*1,7*10</t>
  </si>
  <si>
    <t>ztratné 10% : 4,67*1,1</t>
  </si>
  <si>
    <t>998771103R00</t>
  </si>
  <si>
    <t>Přesun hmot pro podlahy z dlaždic v objektech výšky do 24 m</t>
  </si>
  <si>
    <t>775521800R00</t>
  </si>
  <si>
    <t>Demontáž podlah vlysových přibíjených včetně lišt</t>
  </si>
  <si>
    <t>775561800R00</t>
  </si>
  <si>
    <t>Demontáž podlah lamelových (plovoucích) lepených</t>
  </si>
  <si>
    <t>laminátových, dýhovaných, dřevěných, korkových, vinylových, PVC, linoleových.</t>
  </si>
  <si>
    <t>včetně soklových lišt a podkladní podložky.</t>
  </si>
  <si>
    <t>Odkaz na mn. položky pořadí 130 : 29,37000</t>
  </si>
  <si>
    <t>Odkaz na mn. položky pořadí 127 : 29,37000*1,03</t>
  </si>
  <si>
    <t>m.č.2-511 : (0,4+1,6+2,09)*2-0,8*2</t>
  </si>
  <si>
    <t>m.č.5-512 : (3,085+4,27)*2-0,8*2</t>
  </si>
  <si>
    <t>m.č.2-513 : (4,87+4,375+4,925+4,25)-0,8</t>
  </si>
  <si>
    <t>přípočet ostění oken : 0,6*6</t>
  </si>
  <si>
    <t xml:space="preserve">skladba S04 : </t>
  </si>
  <si>
    <t>m.č.5-512 : 13,29</t>
  </si>
  <si>
    <t>ztratné 3% : 29,37*1,03</t>
  </si>
  <si>
    <t>ztratné 2% : 40,91*1,02</t>
  </si>
  <si>
    <t>776981112R00</t>
  </si>
  <si>
    <t>Přechodové, krycí a ukončující podlahové profily přechodová lišta, stejná výška podlahoviny, eloxovaný hliník, samolepicí profil,  , šířka profilu 30 mm</t>
  </si>
  <si>
    <t>včetně dodávky materiálu.</t>
  </si>
  <si>
    <t>Odkaz na mn. položky pořadí 137 : 33,31550</t>
  </si>
  <si>
    <t>ztratné 10% : 33,3155*1,10</t>
  </si>
  <si>
    <t>998781103R00</t>
  </si>
  <si>
    <t>Přesun hmot pro obklady keramické v objektech výšky do 24 m</t>
  </si>
  <si>
    <t>POL7_7</t>
  </si>
  <si>
    <t xml:space="preserve">výkres NOVÝ STAV : </t>
  </si>
  <si>
    <t>zárubeň vstupních dveří : 0,15*(1,0+2,05*2)</t>
  </si>
  <si>
    <t>Odkaz na mn. položky pořadí 145 : 132,98200</t>
  </si>
  <si>
    <t>dveře : 0,8*1,97*3</t>
  </si>
  <si>
    <t>okna : 0,9*1,9*3</t>
  </si>
  <si>
    <t xml:space="preserve">  m.č.2-511 : (2,09+1,6)*3,0</t>
  </si>
  <si>
    <t xml:space="preserve">  ostění dveří : 0,4*(2,1*2+0,96)</t>
  </si>
  <si>
    <t xml:space="preserve">  m.č.2-512 : (3,085+4,27)*3,0</t>
  </si>
  <si>
    <t xml:space="preserve">  přípočet ostění oken : 0,15*0,9*2*2+0,4*(0,9+1,9)*2</t>
  </si>
  <si>
    <t xml:space="preserve">  m.č.2-513 : (2,46+4,925+2,585)*3,0</t>
  </si>
  <si>
    <t xml:space="preserve">  přípočet ostění oken : 0,15*0,9*2+0,4*(0,9+1,9)</t>
  </si>
  <si>
    <t>50% - zbylých 50%  je v otlučení omítek : 69,279*0,50</t>
  </si>
  <si>
    <t>Malba ze směsi standart, penetrace 1x, bílá 2x</t>
  </si>
  <si>
    <t xml:space="preserve">původní zdivo + SDK : </t>
  </si>
  <si>
    <t>m.č.2-511 : (2,09+1,6)*2*2,9</t>
  </si>
  <si>
    <t>odpočet otvory : -(0,8*1,97*2+0,7*1,97)</t>
  </si>
  <si>
    <t>m.č.2-512 : (3,085+4,27)*2*2,9</t>
  </si>
  <si>
    <t>odpočet otvory : -(0,8*1,97*2+0,9*1,9*2)</t>
  </si>
  <si>
    <t>m.č.2-513 : (2,46+4,87+4,925+2,585)*2,9</t>
  </si>
  <si>
    <t>odpočet otvory : -(0,8*1,97+0,9*1,9)</t>
  </si>
  <si>
    <t>Svislá doprava suti a vybouraných hmot nošením Svislá doprava suti a vybour. hmot za 2.NP nošením</t>
  </si>
  <si>
    <t>Odkaz na mn. položky pořadí 154 : 20,25954</t>
  </si>
  <si>
    <t>Odkaz na mn. položky pořadí 155 : 0,03973</t>
  </si>
  <si>
    <t>979011219R00</t>
  </si>
  <si>
    <t>Svislá doprava suti a vybouraných hmot nošením příplatek zakaždé další podlaží nad prvním základním podlažím</t>
  </si>
  <si>
    <t>Odkaz na mn. položky pořadí 148 : 20,29927*4</t>
  </si>
  <si>
    <t>Odvoz suti a vybouraných hmot na skládku Odvoz suti a vybour. hmot na skládku do 1 km</t>
  </si>
  <si>
    <t>Odkaz na mn. položky pořadí 148 : 20,29927</t>
  </si>
  <si>
    <t>Odkaz na mn. položky pořadí 148 : 20,29927*14</t>
  </si>
  <si>
    <t>Vnitrostaveništní doprava suti a vybouraných hmot Vnitrostaveništní doprava suti do 10 m</t>
  </si>
  <si>
    <t>Odkaz na mn. položky pořadí 148 : 20,29927*3</t>
  </si>
  <si>
    <t>Poplatek za uložení suti - směs betonu, cihel, dřeva, skupina odpadu 170904</t>
  </si>
  <si>
    <t>Odkaz na dem. hmot. položky pořadí 11 : 0,11270</t>
  </si>
  <si>
    <t>Odkaz na dem. hmot. položky pořadí 41 : 7,65408</t>
  </si>
  <si>
    <t>Odkaz na dem. hmot. položky pořadí 43 : 4,66059</t>
  </si>
  <si>
    <t>Odkaz na dem. hmot. položky pořadí 44 : 0,00000</t>
  </si>
  <si>
    <t>Odkaz na dem. hmot. položky pořadí 45 : 0,26242</t>
  </si>
  <si>
    <t>Odkaz na dem. hmot. položky pořadí 47 : 0,02040</t>
  </si>
  <si>
    <t>Odkaz na dem. hmot. položky pořadí 48 : 1,65750</t>
  </si>
  <si>
    <t>Odkaz na dem. hmot. položky pořadí 49 : 2,21589</t>
  </si>
  <si>
    <t>Odkaz na dem. hmot. položky pořadí 50 : 1,67790</t>
  </si>
  <si>
    <t>Odkaz na dem. hmot. položky pořadí 51 : 0,20800</t>
  </si>
  <si>
    <t>Odkaz na dem. hmot. položky pořadí 52 : 0,07400</t>
  </si>
  <si>
    <t>Odkaz na dem. hmot. položky pořadí 94 : 0,47838</t>
  </si>
  <si>
    <t>Odkaz na dem. hmot. položky pořadí 95 : 0,47838</t>
  </si>
  <si>
    <t>Odkaz na dem. hmot. položky pořadí 96 : 0,61506</t>
  </si>
  <si>
    <t>Odkaz na dem. hmot. položky pořadí 111 : 0,00540</t>
  </si>
  <si>
    <t>Odkaz na dem. hmot. položky pořadí 124 : 0,10767</t>
  </si>
  <si>
    <t>Odkaz na dem. hmot. položky pořadí 143 : 0,03118</t>
  </si>
  <si>
    <t>979999984R00</t>
  </si>
  <si>
    <t>Poplatek za recyklaci - tašky, keramika, do 1600 cm2 (skup.170103)</t>
  </si>
  <si>
    <t>Odkaz na dem. hmot. položky pořadí 42 : 0,02040</t>
  </si>
  <si>
    <t>Odkaz na dem. hmot. položky pořadí 83 : 0,01933</t>
  </si>
  <si>
    <t>SDK desky odolné proti vlhkostivčetně:</t>
  </si>
  <si>
    <t>VSTUPNÍ DVEŘE PLNÉ OTVÍRAVÉ JEDNOKŘÍDLOVÉ DO BYTU Š.800 mm, VÝŠKY 1 970 mm,</t>
  </si>
  <si>
    <t>KONSTRUKCE KŘÍDLA Z DESEK DTD, OPLÁŠTĚNÍ KAŠÍROVACÍ FÓLIÍ,</t>
  </si>
  <si>
    <t>Používá se pro tloušťku vrstvy 2 – 22 mm.</t>
  </si>
  <si>
    <t>310271637R00</t>
  </si>
  <si>
    <t>Zazdívka otvorů z pórobetonových tvárnic plochy od 1 m2 do 4 m2, tloušťka zdiva 375 mm</t>
  </si>
  <si>
    <t>ve zdivu nadzákladovém, včetně pomocného pracovního lešení</t>
  </si>
  <si>
    <t>dozdívka : 0,5*0,65*2,5</t>
  </si>
  <si>
    <t>m.č.3-213 : 0,92*1,2</t>
  </si>
  <si>
    <t>310271420R00</t>
  </si>
  <si>
    <t>Zazdívka otvorů z pórobetonových tvárnic plochy do 0,25 m2, tloušťka zdiva 200 mm</t>
  </si>
  <si>
    <t>komínový průduch : 1</t>
  </si>
  <si>
    <t>342013123R00</t>
  </si>
  <si>
    <t>Příčky z desek sádrokartonových dvojité opláštění, jednoduchá konstrukce CW 50  tloušťka příčky 100 mm, desky impregnované, tloušťky 12,5 mm, tloušťka izolace 50 mm, požární odolnost EI 60, Deska sádrokartonová voděodolná; H2; tl = 12,5 mm</t>
  </si>
  <si>
    <t>mezi m.č.3-212, 3-213, 3-211 : (3,77+0,92)*3,12</t>
  </si>
  <si>
    <t>odpočet otvory : -(0,7*1,97*2)</t>
  </si>
  <si>
    <t>Úprava nosné konstrukce a opláštění SDK příčky pro zřízení otvoru pro dveře jednokřídlé, při hmotnosti jednoho křídla do 25 kg, v SDK příčce z R-CW a R-UW profilů š. 100 mm, 2 x opláštěné</t>
  </si>
  <si>
    <t>dveře D03/P : 1</t>
  </si>
  <si>
    <t>dveře D04/P : 1</t>
  </si>
  <si>
    <t>Úprava napojovací spáry SDK s jinou stavební konstrukcí akrylovým tmelem šířka spáry do 2 mm</t>
  </si>
  <si>
    <t>3,12*6</t>
  </si>
  <si>
    <t>m.č.3-211 : 9,33</t>
  </si>
  <si>
    <t>m.č.3-214 : 24,06</t>
  </si>
  <si>
    <t>m.č.3-212 : 2,14</t>
  </si>
  <si>
    <t>m.č.3-213 : 1,24</t>
  </si>
  <si>
    <t>416091083R00</t>
  </si>
  <si>
    <t>Příplatky k podhledům sádrokartonovým příplatek k podhledu sádrokartonovému za plochu přes 5 do 10 m2</t>
  </si>
  <si>
    <t>m.č.3-211 : (3,37+1,624+3,785+1,3)+(1,93+1,235)*2</t>
  </si>
  <si>
    <t>m.č.3-212 : (0,92+2,375)*2</t>
  </si>
  <si>
    <t>m.č.3-213 : (1,5+0,92)*2</t>
  </si>
  <si>
    <t>m.č.3-214 : (4,805+5,1+4,79+4,935)</t>
  </si>
  <si>
    <t>Odkaz na mn. položky pořadí 16 : 80,58330</t>
  </si>
  <si>
    <t>Odkaz na mn. položky pořadí 17 : 15,58200</t>
  </si>
  <si>
    <t>Odkaz na mn. položky pořadí 20 : 2,87500</t>
  </si>
  <si>
    <t xml:space="preserve">stávající cihelné zdivo : </t>
  </si>
  <si>
    <t>m.č.3-211 : (1,300+3,785+0,81+0,65+1,235+1,78*2+0,15)*3,12</t>
  </si>
  <si>
    <t>odpočet otvory : -(0,8*1,97+0,815*2,5+0,8*1,97+3,9*2,05)</t>
  </si>
  <si>
    <t>přípočet ostění : 0,4*(0,96+2,1*2)+0,2*(2,05*2+3,015)</t>
  </si>
  <si>
    <t>odpočet nové zdivo : -(0,65+0,5)*2,5</t>
  </si>
  <si>
    <t>m.č.3-214 : (4,805+5,1+4,79+4,935)*3,0</t>
  </si>
  <si>
    <t>odpočet otvory : -(1,1*1,9*2+0,9*1,97)</t>
  </si>
  <si>
    <t>přípočet ostění : 0,4*(1,9*2+1,1)*2+0,15*0,75*2*2</t>
  </si>
  <si>
    <t xml:space="preserve">pod obklady na cihelnou zeď : </t>
  </si>
  <si>
    <t>m.č.3-212 : (2,375+0,92)*2,8</t>
  </si>
  <si>
    <t>m.č.3-213 : (1,35+0,92)*2,8</t>
  </si>
  <si>
    <t>0,84*1,97</t>
  </si>
  <si>
    <t>0,8*1,97</t>
  </si>
  <si>
    <t>0,7*1,97*2</t>
  </si>
  <si>
    <t>1,1*1,9*2</t>
  </si>
  <si>
    <t>3,9*2,05</t>
  </si>
  <si>
    <t xml:space="preserve">nové zdivo : </t>
  </si>
  <si>
    <t>dozdívka : (0,5+0,65)*2,5</t>
  </si>
  <si>
    <t>Odkaz na mn. položky pořadí 19 : 80,58330</t>
  </si>
  <si>
    <t>(1,0+1,97*2)*2</t>
  </si>
  <si>
    <t>zapravení po výdechu waf : 0,5*3</t>
  </si>
  <si>
    <t xml:space="preserve">Skladba S02 : </t>
  </si>
  <si>
    <t xml:space="preserve">  m.č.3-212 : 2,14</t>
  </si>
  <si>
    <t xml:space="preserve">  m.č.3-213 : 1,24</t>
  </si>
  <si>
    <t xml:space="preserve">Skladba S04 : </t>
  </si>
  <si>
    <t xml:space="preserve">  m.č.3-211 : 9,33</t>
  </si>
  <si>
    <t xml:space="preserve">  m.č.3-214 : 24,06</t>
  </si>
  <si>
    <t>(3,38+33,39)*0,05</t>
  </si>
  <si>
    <t>do m.č.3-212 : 1</t>
  </si>
  <si>
    <t>dveře VD/3 - vchodové : 1</t>
  </si>
  <si>
    <t>dveře T/4 - vchodové : 1</t>
  </si>
  <si>
    <t>dle TZ: Styk mezi omítkou a  zárubní  bude opatřen akrylátovým tmelem</t>
  </si>
  <si>
    <t>dveře D06/L : (0,8+1,97*2)*2</t>
  </si>
  <si>
    <t>dveře D04/L : (0,7+1,97*2)*2</t>
  </si>
  <si>
    <t>dveře D03/P : (0,7+1,97*2)*2</t>
  </si>
  <si>
    <t xml:space="preserve">závěrečný úklid bytu : </t>
  </si>
  <si>
    <t>952.01</t>
  </si>
  <si>
    <t>Zametání v místnostech, chodbách, na  schodišti a na půdách</t>
  </si>
  <si>
    <t>Průběžný úklid bytu - plocha celkem 36,77m2 : 1</t>
  </si>
  <si>
    <t>m.č.3-211 : 12,62*0,16</t>
  </si>
  <si>
    <t>m.č.3-212 : 24,07*0,16</t>
  </si>
  <si>
    <t>963016111R00</t>
  </si>
  <si>
    <t>Demontáž sádrokartonových a sádrovláknitých podhledů z desek bez minerální izolace, na jednoduché ocelové konstrukci, 1x opláštěné tl. 12,5 mm</t>
  </si>
  <si>
    <t>m.č.3-211 - stávající SDK kastl podhled : 3,755*(0,53+0,53)</t>
  </si>
  <si>
    <t>dveře 800x1950mm : 0,8*1,95</t>
  </si>
  <si>
    <t>dveře 900*1970mm : 0,9*1,97</t>
  </si>
  <si>
    <t>m.č.3-211 : 12,62</t>
  </si>
  <si>
    <t>m.č.3-212 : 24,07</t>
  </si>
  <si>
    <t>m.č.3-211 : (2,32+3,755+2,655+3,77)*3,12</t>
  </si>
  <si>
    <t>(1,24+1,95)*2*3,12</t>
  </si>
  <si>
    <t>ostění otvor : 0,65*(2,5*2+1,31)</t>
  </si>
  <si>
    <t>ostění dveře : 0,4*(0,96+2,1*2)</t>
  </si>
  <si>
    <t>odpočet otvory-dveře : -(0,9*1,97+0,8*1,95)</t>
  </si>
  <si>
    <t>odpočet-okna : -3,9*2,05</t>
  </si>
  <si>
    <t>m.č.3-212 : (4,805+5,1+4,79+4,935)*3,0</t>
  </si>
  <si>
    <t>970031130R00</t>
  </si>
  <si>
    <t>Jádrové vrtání, kruhové prostupy v cihelném zdivu jádrové vrtání, do D 130 mm</t>
  </si>
  <si>
    <t>vzt : 0,3</t>
  </si>
  <si>
    <t>978059531R00</t>
  </si>
  <si>
    <t>Odsekání a odebrání obkladů stěn z obkládaček vnitřních z jakýchkoliv materiálů, plochy přes 2 m2</t>
  </si>
  <si>
    <t>včetně otlučení podkladní omítky až na zdivo,</t>
  </si>
  <si>
    <t>m.č.3-211 : 0,9*(3,37+0,3+0,81)</t>
  </si>
  <si>
    <t>plyn : 23,0</t>
  </si>
  <si>
    <t>Vyklizení bytu a likvidace</t>
  </si>
  <si>
    <t>Kompletní vyklizení bytu - Bourání a demontáže drobných předmětů . viz TZ str.5 : 1</t>
  </si>
  <si>
    <t>999281148R00</t>
  </si>
  <si>
    <t>Přesun hmot pro opravy a údržbu objektů pro opravy a údržbu dosavadních objektů včetně vnějších plášťů  výšky do 12 m, nošením</t>
  </si>
  <si>
    <t>m.č.3-212 : (2,375+0,92)*2*2,8</t>
  </si>
  <si>
    <t>m.č.3-213 : (1,35+0,92)*2*2,8</t>
  </si>
  <si>
    <t xml:space="preserve">pod dlažbu : </t>
  </si>
  <si>
    <t xml:space="preserve">Skladba S01 : </t>
  </si>
  <si>
    <t xml:space="preserve">Skladba S08 : </t>
  </si>
  <si>
    <t>2 vsrtvy : (3,38+33,39)*2</t>
  </si>
  <si>
    <t>713571116R00</t>
  </si>
  <si>
    <t>Požárně ochranná manžeta EI 90, D 125 mm, Manžeta potrubní</t>
  </si>
  <si>
    <t>Montáž manžety ke stěně nebo stropu pomocí rozpěrné hmoždinky se šroubem. Cena obsahuje i dodávku manžety a spojovacích prostředků.</t>
  </si>
  <si>
    <t>vzt : 1</t>
  </si>
  <si>
    <t>998713102R00</t>
  </si>
  <si>
    <t>Přesun hmot pro izolace tepelné v objektech výšky do 12 m</t>
  </si>
  <si>
    <t>721223422R00</t>
  </si>
  <si>
    <t>Vpusť podlahová se zápachovou uzávěrkou průměr 50 mm, s vodorovným odtokem, 3 přítokové trubky D 40, 123x123mm/115x115mm, včetně dodávky materiálu, Vpust podlahová materiál: plast; mřížka nerezová; dl = 123 mm; š = 123 mm; stav. výška od 136 mm; přítok 3 x boční 40 mm; odtok boční 50 mm; zatíže...</t>
  </si>
  <si>
    <t>28698314R</t>
  </si>
  <si>
    <t>Žlab sprchový do prostoru; materiál: plast; rošt nerezový, perforovaný; tvar: rovný; dl = 850 mm; š = 60 mm; stav. výška 75 až 110 mm</t>
  </si>
  <si>
    <t>998721102R00</t>
  </si>
  <si>
    <t>Přesun hmot pro vnitřní kanalizaci v objektech výšky do 12 m</t>
  </si>
  <si>
    <t>montáž sprchových dveří</t>
  </si>
  <si>
    <t>Dveře sprchové 92 cm bezpečnostní sklo</t>
  </si>
  <si>
    <t>998725102R00</t>
  </si>
  <si>
    <t>Přesun hmot pro zařizovací předměty v objektech výšky do 12 m</t>
  </si>
  <si>
    <t>728614212R00</t>
  </si>
  <si>
    <t>Montáž axiálního nízkotlakého ventilátoru potrubního do kruhového potrubí, do průměru d 200 mm</t>
  </si>
  <si>
    <t>800-728</t>
  </si>
  <si>
    <t>429R15</t>
  </si>
  <si>
    <t>Ventilátor axiální do koupelny se zpětnou klapkou a čidlem vlhkosti,regulace otáček</t>
  </si>
  <si>
    <t>VZT1 - v koupelně bude použit axiální ventilátor průměru 100mm, v provedení se zpětnou klapkou do otvoru 150x150 mmdo zdi - časový doběh, hydrostat, krytí IP X4, 100 M3/H/18W/230 V</t>
  </si>
  <si>
    <t>728114111R00</t>
  </si>
  <si>
    <t>Montáž kruhového plastového potrubí do průměru d 100 mm</t>
  </si>
  <si>
    <t>42981709R</t>
  </si>
  <si>
    <t>Potrubí kovové pružné pro vzduchotechniku skladba: spirálovitý profilovaný pás z korozivzdorné oceli; d = 110 mm</t>
  </si>
  <si>
    <t>ztratné 5% : 3,0*1,05</t>
  </si>
  <si>
    <t>728212412R00</t>
  </si>
  <si>
    <t>Montáž tvarovky pro kruhové plechové potrubí do průměru d 200 mm, - škrticí nebo zpětné klapky</t>
  </si>
  <si>
    <t>429853255R</t>
  </si>
  <si>
    <t>spojky k potrubí z plastu; velmi těsná zpětná klapka pr.100mm; určená do potrubí o pr.100 mm, zamezuje vniku nežádoucího studeného kouře do 210°C</t>
  </si>
  <si>
    <t>423R10</t>
  </si>
  <si>
    <t>Uchycení VZT potrubí, nerezová</t>
  </si>
  <si>
    <t>728R11</t>
  </si>
  <si>
    <t>Provizorní zaslepení spiro trouby do digestoře</t>
  </si>
  <si>
    <t>429R12</t>
  </si>
  <si>
    <t>Montážní a těsnící materiál</t>
  </si>
  <si>
    <t>998728102R00</t>
  </si>
  <si>
    <t>Přesun hmot pro vzduchotechniku v objektech výšky do 12 m</t>
  </si>
  <si>
    <t xml:space="preserve">Skladba S04, S02 : </t>
  </si>
  <si>
    <t>2 vrstvy - ztratné 8% : 36,77*2*1,08</t>
  </si>
  <si>
    <t>Odkaz na mn. položky pořadí 96 : 36,77000</t>
  </si>
  <si>
    <t>ztratné 8% : 36,77*0,0039*1,08</t>
  </si>
  <si>
    <t>Odkaz na mn. položky pořadí 98 : 36,77000</t>
  </si>
  <si>
    <t>762526811R00</t>
  </si>
  <si>
    <t>Demontáž podlah bez polštářů , z desek dřevotřískovýh, překližkových, sololitových , tloušťky do 20 mm</t>
  </si>
  <si>
    <t>m.č. 3-211 : 12,62</t>
  </si>
  <si>
    <t>ztratné 8% : 36,77*1,08</t>
  </si>
  <si>
    <t>D06 : 1</t>
  </si>
  <si>
    <t>611.01</t>
  </si>
  <si>
    <t>Zárubeň obložková atyp  840 x 1970 mm L/P, CPL Standard</t>
  </si>
  <si>
    <t>dle výpisu prvků "D06" : 1</t>
  </si>
  <si>
    <t>Dodávka a montáž - NOVÉ vstupní dveře  jednokřídlovÉ 800x1970mm, pravé, požární odolnost  EI30 DP3</t>
  </si>
  <si>
    <t>Dodávka a montáž - NOVÉ vnitřní dveře jednokřídlové 840x1970 mm, levé, dle výběru investora</t>
  </si>
  <si>
    <t>VNITŘNÍ DVEŘE PLNÉ OTVÍRAVÉ JEDNOKŘÍDLOVÉ Š.840 mm, VÝŠKY 1 970 mm,</t>
  </si>
  <si>
    <t>Dodávka a montáž - NOVÉ vnitřní dveře jednokřídlové 700x1970 mm do pouzdra, pravé, dle výběru investora</t>
  </si>
  <si>
    <t>VNITŘNÍ DVEŘE PLNÉ OTVÍRAVÉ JEDNOKŘÍDLOVÉ Š.700 mm, VÝŠKY 1 970 mm</t>
  </si>
  <si>
    <t>KONSTRUKCE KŘÍDLA Z DESEK DTD</t>
  </si>
  <si>
    <t>OPLÁŠTĚNÍ KAŠÍROVANOU FOLIÍ</t>
  </si>
  <si>
    <t>KOVÁNÍ NEREZ MATNÉ SADA WC</t>
  </si>
  <si>
    <t>766.06</t>
  </si>
  <si>
    <t>D+M Vestavná skříň z laminátové dřevotřískové desky 2350x605x395mm, viz. výpis prvků</t>
  </si>
  <si>
    <t>kompl</t>
  </si>
  <si>
    <t>Truhlářský výrobek:</t>
  </si>
  <si>
    <t>Vestavěná skříň na míru</t>
  </si>
  <si>
    <t>s otvorem pro napojení hybridního ohřívače a elekrtrokotle</t>
  </si>
  <si>
    <t>dekor dle výběru investora</t>
  </si>
  <si>
    <t>viz.půdorys 2.NP nový stav</t>
  </si>
  <si>
    <t>před výrobou zaměřit na stavbě</t>
  </si>
  <si>
    <t>položka obsahuje i dopravu a staveništní  přesun hmot</t>
  </si>
  <si>
    <t>dle výpisu prvku "TS5" : 1</t>
  </si>
  <si>
    <t>2NP-byt 3 : 1,1*1,9*2</t>
  </si>
  <si>
    <t>998766102R00</t>
  </si>
  <si>
    <t>Přesun hmot pro konstrukce truhlářské v objektech výšky do 12 m</t>
  </si>
  <si>
    <t>Odkaz na mn. položky pořadí 126 : 3,38000</t>
  </si>
  <si>
    <t>m.č.3-212 : (2,375+0,92)*2</t>
  </si>
  <si>
    <t>m.č.3-213 : (1,35+0,92)*2</t>
  </si>
  <si>
    <t>Spotřeba: cca 1,7 kg/m2/mm. : 3,38*1,7*10</t>
  </si>
  <si>
    <t>ztratné 10% : 3,38*1,1</t>
  </si>
  <si>
    <t>998771102R00</t>
  </si>
  <si>
    <t>Přesun hmot pro podlahy z dlaždic v objektech výšky do 12 m</t>
  </si>
  <si>
    <t>Odkaz na mn. položky pořadí 137 : 33,39000</t>
  </si>
  <si>
    <t>Odkaz na mn. položky pořadí 134 : 33,39000*1,03</t>
  </si>
  <si>
    <t>m.č.3-211 : (3,77+2,325+1,625+3,77+0,65*2+1,11+0,4*2+1,235*2+0,15+1,78)-(0,84+0,7*2+0,815+0,8)</t>
  </si>
  <si>
    <t>m.č.3-214 : (4,805+5,1+4,79+4,935)+0,15*4</t>
  </si>
  <si>
    <t xml:space="preserve">skladba SO04 : </t>
  </si>
  <si>
    <t>ztratné 3% : 33,39*1,03</t>
  </si>
  <si>
    <t>ztratné 2% : 35,475*1,02</t>
  </si>
  <si>
    <t>viz výpis prvků : 2,3</t>
  </si>
  <si>
    <t>Spotřeba: 0,20 kg/m2 : 33,39*0,2</t>
  </si>
  <si>
    <t>998776102R00</t>
  </si>
  <si>
    <t>Přesun hmot pro podlahy povlakové v objektech výšky do 12 m</t>
  </si>
  <si>
    <t>Odkaz na mn. položky pořadí 144 : 28,40600</t>
  </si>
  <si>
    <t>m.č.3-212 : (2,375+0,92)*2*2,8-0,7*1,97</t>
  </si>
  <si>
    <t>m.č.3-213 : (1,35+0,92)*2*2,8-0,7*1,97</t>
  </si>
  <si>
    <t>ztratné 10% : 28,406*1,10</t>
  </si>
  <si>
    <t>998781102R00</t>
  </si>
  <si>
    <t>Přesun hmot pro obklady keramické v objektech výšky do 12 m</t>
  </si>
  <si>
    <t>Vysátí nečistot z podkladu, penetrace, samonivelační stěrka, broušení, vysátí prachu, nalepení Cu pásek, nalepení podlahoviny, svaření švů, podlahový soklík z PVC.</t>
  </si>
  <si>
    <t>Odkaz na mn. položky pořadí 151 : 136,30665</t>
  </si>
  <si>
    <t xml:space="preserve">  půdorys nový stav : </t>
  </si>
  <si>
    <t xml:space="preserve">  m.č.3-211 : (1,300+3,785+0,81+0,65+1,235+1,78*2+0,15)</t>
  </si>
  <si>
    <t xml:space="preserve">  odpočet otvory : -(0,8*1,97+0,815*2,5+0,8*1,97+3,9*2,05)</t>
  </si>
  <si>
    <t xml:space="preserve">  přípočet ostění : 0,4*(0,96+2,1*2)+0,2*(2,05*2+3,015)</t>
  </si>
  <si>
    <t xml:space="preserve">  odpočet nové zdivo : -(0,65+0,5)*2,5</t>
  </si>
  <si>
    <t xml:space="preserve">  m.č.3-214 : (4,805+5,1+4,79+4,935)*3,0</t>
  </si>
  <si>
    <t xml:space="preserve">  odpočet otvory : -(1,1*1,9*2+0,9*1,97)</t>
  </si>
  <si>
    <t xml:space="preserve">  přípočet ostění : 0,4*(1,9*2+1,1)*2+0,15*0,75*2*2</t>
  </si>
  <si>
    <t>50% - zbylých 50% je v odstranění omítek : 56,2245*0,50</t>
  </si>
  <si>
    <t>m.č.3-211 : (1,3+3,77+3,785+1,625)*2,9</t>
  </si>
  <si>
    <t>(1,925+1,235)*2*3,12</t>
  </si>
  <si>
    <t>přípočet ostění : 0,4*(0,96+2,1*2)+0,2*(2,05*2+3,015)+0,65*(0,815+2,5*2)</t>
  </si>
  <si>
    <t>m.č.3-214 : (4,805+5,1+4,79+4,935)*2,9</t>
  </si>
  <si>
    <t>Odkaz na mn. položky pořadí 160 : 15,06793</t>
  </si>
  <si>
    <t>Odkaz na mn. položky pořadí 161 : 0,04709</t>
  </si>
  <si>
    <t>Odkaz na mn. položky pořadí 162 : 0,27418</t>
  </si>
  <si>
    <t>Odkaz na mn. položky pořadí 154 : 15,38920</t>
  </si>
  <si>
    <t>Odkaz na mn. položky pořadí 154 : 15,38920*14</t>
  </si>
  <si>
    <t>Odkaz na mn. položky pořadí 154 : 15,38920*3</t>
  </si>
  <si>
    <t>Odkaz na dem. hmot. položky pořadí 36 : 8,21856</t>
  </si>
  <si>
    <t>Odkaz na dem. hmot. položky pořadí 39 : 1,83450</t>
  </si>
  <si>
    <t>Odkaz na dem. hmot. položky pořadí 40 : 2,22100</t>
  </si>
  <si>
    <t>Odkaz na dem. hmot. položky pořadí 42 : 0,00717</t>
  </si>
  <si>
    <t>Odkaz na dem. hmot. položky pořadí 44 : 0,36400</t>
  </si>
  <si>
    <t>Odkaz na dem. hmot. položky pořadí 45 : 0,18500</t>
  </si>
  <si>
    <t>Odkaz na dem. hmot. položky pořadí 101 : 0,51366</t>
  </si>
  <si>
    <t>Odkaz na dem. hmot. položky pořadí 102 : 0,33698</t>
  </si>
  <si>
    <t>Odkaz na dem. hmot. položky pořadí 103 : 0,43326</t>
  </si>
  <si>
    <t>Odkaz na dem. hmot. položky pořadí 104 : 0,44170</t>
  </si>
  <si>
    <t>Odkaz na dem. hmot. položky pořadí 121 : 0,00540</t>
  </si>
  <si>
    <t>Odkaz na dem. hmot. položky pořadí 131 : 0,48140</t>
  </si>
  <si>
    <t>Odkaz na dem. hmot. položky pořadí 150 : 0,02530</t>
  </si>
  <si>
    <t>979990110R00</t>
  </si>
  <si>
    <t>Poplatek za uložení, sádrokartonové desky,  , skupina 17 08 02 z Katalogu odpadů</t>
  </si>
  <si>
    <t>kategorie 17 08 02 stavební materiály na bázi sádry</t>
  </si>
  <si>
    <t>Odkaz na dem. hmot. položky pořadí 37 : 0,04709</t>
  </si>
  <si>
    <t>Poplatek za recyklaci, tašky, stavební keramika, kusovost do 1600 cm2, skupina 17 01 03 z Katalogu odpadů</t>
  </si>
  <si>
    <t>Odkaz na dem. hmot. položky pořadí 43 : 0,27418</t>
  </si>
  <si>
    <t xml:space="preserve">komínový průduch : </t>
  </si>
  <si>
    <t>2</t>
  </si>
  <si>
    <t>zazdívka po dveřích mezi m.č. 4-313 a 4-311 : 0,76*2,0*0,3</t>
  </si>
  <si>
    <t>zazdívka po dveřích mezi m.č. 4-313 a 4-311 : 0,6*2,0*0,3</t>
  </si>
  <si>
    <t>zazdívka po dveřích otvor mezi m.č.4-310 a 4-311 : 0,76*2,0*0,15+0,92*0,5*2,0</t>
  </si>
  <si>
    <t>zazdívka po dveřích mezi m.č.4-309 a 4-310 : 1,06*2,0*0,3</t>
  </si>
  <si>
    <t xml:space="preserve">(zazdívka okna a dveří z chodby - m.č.301 - je v objektu společných prostor) : </t>
  </si>
  <si>
    <t>m.č.4-313 : 0,9*1,2</t>
  </si>
  <si>
    <t>m.č.4-312 : 0,5*(1,74+0,75)*2</t>
  </si>
  <si>
    <t>nade dveře D01/L -zaplentování  4 x IPE100 dl.1260,0mm/kus : 0,65*0,96</t>
  </si>
  <si>
    <t>nade dveře DO01/P - zaplentování 4 x IPE 100 dl.1200.0mm/kus : 0,3*0,9</t>
  </si>
  <si>
    <t>m.č.4-306 : 3,09*0,3</t>
  </si>
  <si>
    <t>0,1*0,96*2</t>
  </si>
  <si>
    <t>0,1*0,9*2</t>
  </si>
  <si>
    <t>0,18*3,9*2</t>
  </si>
  <si>
    <t>mezi m.č.4-307 a 4-306 : 3,9*3,0</t>
  </si>
  <si>
    <t>odpočet otvory : -1,25*2,1</t>
  </si>
  <si>
    <t>m.č.4-312 a 4-313 : (1,95+2,89+1,95)*3,0</t>
  </si>
  <si>
    <t>m.č.4-312 : 1</t>
  </si>
  <si>
    <t>m.č.4-313 : 1</t>
  </si>
  <si>
    <t>m.č.4-307 : 2</t>
  </si>
  <si>
    <t>342091014R00</t>
  </si>
  <si>
    <t>Úpravy, doplňkové práce a příplatky pro sádrokartonové a sádrovláknité příčky příplatky za zřízení otvoru do 4 m2, OK 2x CW, 2x opláštění</t>
  </si>
  <si>
    <t>- nezbytné úpravy desek na příslušný rozměr</t>
  </si>
  <si>
    <t>- úpravy rohů, koutů a hran konstrukcí ze sádrokartonu</t>
  </si>
  <si>
    <t>- standardního tmelení Q2, to je: základní tmelení Q1+ dodatečné tmelení (tmelení najemno) a případné přebroušení.</t>
  </si>
  <si>
    <t>v SDK příčce mezi m.č.4-307 a 4-306 : 1</t>
  </si>
  <si>
    <t>3,0*8</t>
  </si>
  <si>
    <t>nade dveře D01/L - 4 x IPE100 dl.1260,0mm/kus : 1,26*4</t>
  </si>
  <si>
    <t>nade dveře DO01/P - 4 x IPE 100 dl.1200.0mm/kus : 1,2*4</t>
  </si>
  <si>
    <t>m.č.4-306 - 2 x IPE180 dl.4200,0 mm/kus : 4,2*2</t>
  </si>
  <si>
    <t xml:space="preserve">nový stav : </t>
  </si>
  <si>
    <t>m.č.4-306 : 12,97</t>
  </si>
  <si>
    <t>m.č.4-308 : 0,92</t>
  </si>
  <si>
    <t>m.č.4-309 : 23,07</t>
  </si>
  <si>
    <t>m.č.4-310 : 24,7</t>
  </si>
  <si>
    <t>m.č.4-311 : 12,32</t>
  </si>
  <si>
    <t>m.č.4-307 : 15,68</t>
  </si>
  <si>
    <t>m.č.4-312 : 3,39</t>
  </si>
  <si>
    <t>m.č.4-313 : 1,76</t>
  </si>
  <si>
    <t>m.č.4-306 : 2,89+1,46+3,9+1,76+2,1+2,89+1,8</t>
  </si>
  <si>
    <t>m.č.4-307 : 6,2+2,28+6,175+2,8</t>
  </si>
  <si>
    <t>m.č.4-309 : (4,615+4,95*2+4,515)</t>
  </si>
  <si>
    <t>m.č.4-310 : (4,905+4,95+4,925+4,955)</t>
  </si>
  <si>
    <t>m.č.4-311 : 2,33+3,9+2,94+3,815</t>
  </si>
  <si>
    <t>m.č.4-312 : (1,95+1,74)*2</t>
  </si>
  <si>
    <t>m.č.4-313 : (1,95+0,9)*2</t>
  </si>
  <si>
    <t>601011141RU3</t>
  </si>
  <si>
    <t>Štuk na stropech,  , vápenný, tloušťka vrstvy 4 mm, 2x nanášený</t>
  </si>
  <si>
    <t>602011198R00</t>
  </si>
  <si>
    <t>Penetrace savých minerálních podkladů zpevňující (nové omítky a zdivo), stěn</t>
  </si>
  <si>
    <t>Odkaz na mn. položky pořadí 28 : 11,52000</t>
  </si>
  <si>
    <t>Odkaz na mn. položky pořadí 24 : 259,52770</t>
  </si>
  <si>
    <t xml:space="preserve">pod obklady na stávajícím původním zdivu : </t>
  </si>
  <si>
    <t>m.č.4-312 : 1,74*2,8</t>
  </si>
  <si>
    <t>m.č.4-313 : (0,9+1,95)*2,8</t>
  </si>
  <si>
    <t>m.č.4-306 : (2,89+1,46+3,9+1,46+2,1+2,89+1,8)*3,0+0,5*(2,5*2+1,01)+(1,24+1,21)*2*3,14</t>
  </si>
  <si>
    <t>odpočet otvory : -(0,8*1,97*3+0,6*1,97+0,84*1,97+1,01*2,5+0,7*1,97*2)</t>
  </si>
  <si>
    <t>m.č.4-307 : (2,8+6,19+2,28+6,175)*3,0</t>
  </si>
  <si>
    <t>přípočet ostění : 0,1*0,78*2+0,25*(1,55+2,72*2)</t>
  </si>
  <si>
    <t>odpočet otvory : -(1,55*1,94+1,25*2,1)</t>
  </si>
  <si>
    <t>m.č.4-309 : (4,615+4,95*2+4,515)*3,0</t>
  </si>
  <si>
    <t>přípočet ostění : (0,2*0,8*4+(1,1+1,9*2))*2</t>
  </si>
  <si>
    <t>m.č.4-310 : (4,905+4,95+4,925+4,955)*3,0</t>
  </si>
  <si>
    <t>přípočet ostění : 0,2*0,8*4+0,4*(1,1+1,9*2)*2</t>
  </si>
  <si>
    <t>m.č.4-311 : (2,33+3,9+2,94+3,815)*3,0</t>
  </si>
  <si>
    <t>odpočet otvory : -(0,95*2,0+0,8*2,0)</t>
  </si>
  <si>
    <t>okna : 1,1*1,9*4</t>
  </si>
  <si>
    <t>1,55*1,94</t>
  </si>
  <si>
    <t>0,37*0,6</t>
  </si>
  <si>
    <t>dveře : 0,6*1,97</t>
  </si>
  <si>
    <t>0,8*1,97*3</t>
  </si>
  <si>
    <t>0,95*2,0</t>
  </si>
  <si>
    <t>612421421R00</t>
  </si>
  <si>
    <t>Oprava vnitřních vápenných omítek stěn v množství opravované plochy přes 30 do 50 %, hladkých</t>
  </si>
  <si>
    <t>m.č.4-306 : (2,89+1,46+1,46+1,24*2+1,21*2+1,74+0,33+3,9)*3,0+0,5*(2,5*2+1,01)</t>
  </si>
  <si>
    <t>odpočet otvory : -(0,8*1,97*3+0,6*1,97+0,84*1,97+1,01*2,5)</t>
  </si>
  <si>
    <t>odpočet nové zdivo : -(0,76*2,0+0,6*2,0+0,6*1,31)</t>
  </si>
  <si>
    <t>m.č.4-307 : (2,28+6,175+2,28+2,275)*3,0</t>
  </si>
  <si>
    <t>odpočet otvory : -1,55*1,94</t>
  </si>
  <si>
    <t>odpočet otvory : -(0,96*1,97+1,1*1,9*2)</t>
  </si>
  <si>
    <t>odpočet nové zdivo : -1,03*2,0</t>
  </si>
  <si>
    <t>přípočet ostění : (0,2*0,8*2*2+0,4*(1,1+1,9*2))*2</t>
  </si>
  <si>
    <t>přípočet ostění : 0,2*0,8*2*2+0,4*(1,1+1,9*2)*2</t>
  </si>
  <si>
    <t>odpočet nové zdivo : -(1,03*2,0+0,76*2,0)</t>
  </si>
  <si>
    <t>odpočet otvory : -(0,95*2,0+0,9*2,0)</t>
  </si>
  <si>
    <t>odpočet nové zdivo : -((0,6+0,76)*2,0+0,92*2,0)</t>
  </si>
  <si>
    <t>611481211RT8</t>
  </si>
  <si>
    <t>Vyztužení vnitřních omítek stropů sklotextilní síťovinou s dodávkou síťoviny a stěrkového tmelu</t>
  </si>
  <si>
    <t>s pomocným lešením o výšce podlahy do 1900 mm a pro zatížení do 1,5 kPa,</t>
  </si>
  <si>
    <t xml:space="preserve">nové zdivo - zazdívky : </t>
  </si>
  <si>
    <t>zazdívka po dveřích mezi m.č. 4-313 a 4-311 - pouze z m.č.4-311 : 0,76*2,0</t>
  </si>
  <si>
    <t>zazdívka po dveřích mezi m.č. 4-313 a 4-311 : 0,6*2,0*2</t>
  </si>
  <si>
    <t>zazdívka po dveřích otvor mezi m.č.4-310 a 4-311 : 0,76*2,0+0,92*2,0</t>
  </si>
  <si>
    <t>zazdívka po dveřích mezi m.č.4-309 a 4-310 : 1,06*2,0*2</t>
  </si>
  <si>
    <t>Odkaz na mn. položky pořadí 23 : 12,85200</t>
  </si>
  <si>
    <t>dveře : (1,0+1,97*2)*2</t>
  </si>
  <si>
    <t>(0,96+1,97*2)*2*2</t>
  </si>
  <si>
    <t>(0,9+1,97*2)*2</t>
  </si>
  <si>
    <t xml:space="preserve">skladba S04, S02 : </t>
  </si>
  <si>
    <t xml:space="preserve">  m.č.4-306 : 12,97</t>
  </si>
  <si>
    <t xml:space="preserve">  m.č.4-307 : 15,68</t>
  </si>
  <si>
    <t xml:space="preserve">  m.č.4-308 : 0,92</t>
  </si>
  <si>
    <t xml:space="preserve">  m.č.4-309 : 23,07</t>
  </si>
  <si>
    <t xml:space="preserve">  m.č.4-310 : 24,7</t>
  </si>
  <si>
    <t xml:space="preserve">  m.č.4-311 : 12,32</t>
  </si>
  <si>
    <t xml:space="preserve">  m.č.4-312 : 3,39</t>
  </si>
  <si>
    <t xml:space="preserve">  m.č.4-313 : 1,76</t>
  </si>
  <si>
    <t>94,80*0,05</t>
  </si>
  <si>
    <t>Průběžný úklid bytu - plocha celkem 94,81 m2 : 1</t>
  </si>
  <si>
    <t>RD - 1 kus : 2</t>
  </si>
  <si>
    <t>rozměr 1300 x 1300 x 850 mm</t>
  </si>
  <si>
    <t>m.č.4-306 : 3,9*2*3,01-(1,95*2,1+0,8*1,97)</t>
  </si>
  <si>
    <t>mezi m.č.4-311 a m.č.4-312 : 2,42*3,0</t>
  </si>
  <si>
    <t>m.č.4-307 : 0,92</t>
  </si>
  <si>
    <t>965081713R00</t>
  </si>
  <si>
    <t>Bourání podlah z keramických dlaždic, tloušťky do 10 mm, plochy přes 1 m2</t>
  </si>
  <si>
    <t>m.č.4-311 : 4,2</t>
  </si>
  <si>
    <t>m.č.4-313 : 2,45</t>
  </si>
  <si>
    <t xml:space="preserve">  m.č.4-306 : 18,86</t>
  </si>
  <si>
    <t xml:space="preserve">  m.č.4-307 : 0,92</t>
  </si>
  <si>
    <t xml:space="preserve">  m.č.4-308 : 15,67</t>
  </si>
  <si>
    <t xml:space="preserve">  m.č.4-309 : 22,61</t>
  </si>
  <si>
    <t xml:space="preserve">  m.č.4-310 : 24,71</t>
  </si>
  <si>
    <t xml:space="preserve">  m.č.4-311 : 4,2</t>
  </si>
  <si>
    <t xml:space="preserve">  m.č.4-312 : 4,94</t>
  </si>
  <si>
    <t xml:space="preserve">  m.č.4-313 : 2,45</t>
  </si>
  <si>
    <t>94,36*0,16</t>
  </si>
  <si>
    <t>m.č.4-306 : 1</t>
  </si>
  <si>
    <t>m.č.4-307 : 1</t>
  </si>
  <si>
    <t>m.č.4-308 : 1</t>
  </si>
  <si>
    <t>m.č.4-309 : 1</t>
  </si>
  <si>
    <t>m.č.4-310 : 1</t>
  </si>
  <si>
    <t>m.č.4-311 : 2</t>
  </si>
  <si>
    <t>m.č.4-313 : 2</t>
  </si>
  <si>
    <t>m.č.4-307 : 0,6*1,97</t>
  </si>
  <si>
    <t>m.č.4-308 : 0,8*1,97</t>
  </si>
  <si>
    <t>m.č.4-309 : 0,8*1,97</t>
  </si>
  <si>
    <t>m.č.4-310 : 0,9*1,97</t>
  </si>
  <si>
    <t>m.č.4-311 : 0,6*1,97*2</t>
  </si>
  <si>
    <t>m.č.4-312 : 0,6*1,97</t>
  </si>
  <si>
    <t>m.č.4-306 : 0,9*1,97</t>
  </si>
  <si>
    <t>968072456R00</t>
  </si>
  <si>
    <t>Vybourání a vyjmutí kovových rámů a rolet rámů, včetně pomocného lešení o výšce podlahy do 1900 mm a pro zatížení do 1,5 kPa  (150 kg/m2) dveřních zárubní, plochy přes 2 m2</t>
  </si>
  <si>
    <t xml:space="preserve">m.č.4-313 : </t>
  </si>
  <si>
    <t>dveře 1100x2800mm - dvoukřídlé : 1,24*2,8</t>
  </si>
  <si>
    <t>968061113R00</t>
  </si>
  <si>
    <t>Vyvěšení nebo zavěšení dřevěných křídel oken, plochy přes 1,5 m2</t>
  </si>
  <si>
    <t>m.č.4-312  950x2040mm : 1</t>
  </si>
  <si>
    <t>968062355R00</t>
  </si>
  <si>
    <t>Vybourání dřevěných rámů oken dvojitých nebo zdvojených, plochy do 2 m2</t>
  </si>
  <si>
    <t>m.č.4-306 : 1,4*1,31</t>
  </si>
  <si>
    <t>m.č.4-306 : 18,86</t>
  </si>
  <si>
    <t>m.č.4-308 : 15,67</t>
  </si>
  <si>
    <t>m.č.4-309 : 22,61</t>
  </si>
  <si>
    <t>m.č.4-310 : 24,71</t>
  </si>
  <si>
    <t>m.č.4-312 : 4,94</t>
  </si>
  <si>
    <t>m.č.4-306 : (4,4*2+3,9)*3,0+(1,24+1,21)*2*3,0</t>
  </si>
  <si>
    <t>odpočet otvory : -(0,6*1,97*2+0,8*1,97-1,01*2,2*2+0,9*1,97+0,6*1,97)</t>
  </si>
  <si>
    <t>odpočet obklady : -2,64</t>
  </si>
  <si>
    <t>přípočet ostění : 0,5*(1,01+2,2*2)+0,65*(0,8+2,0*2)</t>
  </si>
  <si>
    <t>m.č.4-307 : (1,15+0,8)*2*3,14</t>
  </si>
  <si>
    <t>odpočet otvory : (0,6*1,97+0,37*0,6)</t>
  </si>
  <si>
    <t>přípočet ostění : 0,10*(0,6*2+0,37)</t>
  </si>
  <si>
    <t>m.č.4-308 : (2,8+6,2+2,28+2,275)*3,0</t>
  </si>
  <si>
    <t>odpočet otvory : -1,155*1,94</t>
  </si>
  <si>
    <t>odpočet otvory : -(0,8*1,97+0,9*1,97+1,1*1,9*2)</t>
  </si>
  <si>
    <t>přípočet ostění : (0,2*0,8*2+0,4*(1,1+1,9*2))*2</t>
  </si>
  <si>
    <t>m.č.4-310 : (4,905+4,95*2+4,925)*3,0</t>
  </si>
  <si>
    <t>odpočet otvory : -(0,9*1,97+0,6*1,97+1,1*1,9*2)</t>
  </si>
  <si>
    <t>přípočet ostění : 0,2*0,8*2+0,4*(1,1+1,9*2)*2</t>
  </si>
  <si>
    <t>m.č.4-311 : (2,33+1,75*2+2,85+0,4*2)*(3,0-1,8)+0,92*0,4</t>
  </si>
  <si>
    <t>odpočet otvory : 0,6*1,97*2</t>
  </si>
  <si>
    <t>m.č.4-312 : (2,9+1,93*2+2,94)*3,0</t>
  </si>
  <si>
    <t>odpočet otvory : -(0,6*1,97+0,95*2,04)</t>
  </si>
  <si>
    <t>přípočet ostění : 0,25*(0,95+2,04*2)</t>
  </si>
  <si>
    <t>m.č.4-313 : (1,24+1,98)*2*3,12</t>
  </si>
  <si>
    <t>odpočet otvory : -(1,1*2,8+0,95*2,04+3,9*2,05)</t>
  </si>
  <si>
    <t>přípočet ostěnbí : 0,1*(0,95+2,04*2)+0,15*(3,9+2,05*2)</t>
  </si>
  <si>
    <t>Odsekání a odebrání obkladů, včetně otlučení podkladní omítky až na zdivo</t>
  </si>
  <si>
    <t>m.č.4-306 : (1,02+2,5)*0,75</t>
  </si>
  <si>
    <t>m.č.4-311 : (2,33+1,75*2+2,85+0,4*2)*1,8-0,6*1,97*2</t>
  </si>
  <si>
    <t>otvor pro nové dveře mezi m.č.4-310 a 4-306 : 0,96*2,10*0,65</t>
  </si>
  <si>
    <t>vybourání zazděného okna z m.č.4-306 do chodby 301 : 1,4*1,31*0,35</t>
  </si>
  <si>
    <t>voda : 38,0</t>
  </si>
  <si>
    <t>plyn : 56,0</t>
  </si>
  <si>
    <t>Kompletní vyklizení bytu - Bourání a demontáže drobných předmětů : 1</t>
  </si>
  <si>
    <t xml:space="preserve">držák sprchy : </t>
  </si>
  <si>
    <t xml:space="preserve">dvířka pod parapetem : </t>
  </si>
  <si>
    <t>m.č.4-312 : (1,95+1,74)*2*2,8</t>
  </si>
  <si>
    <t>m.č.4-313 : (1,95+0,9)*2*2,8</t>
  </si>
  <si>
    <t xml:space="preserve">skladba S01 : </t>
  </si>
  <si>
    <t xml:space="preserve">skladba S08 : </t>
  </si>
  <si>
    <t xml:space="preserve">SO 02 : </t>
  </si>
  <si>
    <t xml:space="preserve">S04 : </t>
  </si>
  <si>
    <t xml:space="preserve">S05 : </t>
  </si>
  <si>
    <t>2 vrstvy : (6,07+28,65+60,09)*2</t>
  </si>
  <si>
    <t>vzt : 2</t>
  </si>
  <si>
    <t>725219401R00</t>
  </si>
  <si>
    <t>Umyvadlo montáž na šrouby do zdiva</t>
  </si>
  <si>
    <t>64218621R</t>
  </si>
  <si>
    <t>Umyvadlo keramické typ: jednoduchý; š = 400 mm; hl = 330 mm; tvar: oválný; otvor pro baterii uprostřed</t>
  </si>
  <si>
    <t>dle PD umývátko rozměru 360 x 220 x 130 mm barvy bílé s instalací na stěnu</t>
  </si>
  <si>
    <t>55145030R</t>
  </si>
  <si>
    <t>v ceně vany jsou nožičky</t>
  </si>
  <si>
    <t>725860190RT1</t>
  </si>
  <si>
    <t>Zápachová uzávěrka (sifon) pro zařizovací předměty D 40/50 mm x 5/4"; pro vany, samočistící; PP, PE; odtok s kulovým kloubem (otočný 280°, sklopný 10°), včetně dodávky materiálu</t>
  </si>
  <si>
    <t>725860213R00</t>
  </si>
  <si>
    <t>Zápachová uzávěrka (sifon) pro zařizovací předměty D 32, 40 mm x 5/4"; pro umyvadla; PP; příslušenství krycí růžice odtoku, zpětný uzávěr, včetně dodávky materiálu</t>
  </si>
  <si>
    <t>725290010RA0</t>
  </si>
  <si>
    <t>Demontáž zařizovacích předmětů klozetu včetně splachovací nádrže</t>
  </si>
  <si>
    <t>725290020RA0</t>
  </si>
  <si>
    <t>Demontáž zařizovacích předmětů umyvadla včetně baterie a konzol</t>
  </si>
  <si>
    <t>725240811R00</t>
  </si>
  <si>
    <t>Demontáž sprchových kabin a mís kabin bez výtokových armatur</t>
  </si>
  <si>
    <t>725530826R00</t>
  </si>
  <si>
    <t>Demontáž elektrických zásobníkových ohřívačů vody akumulačních, do 800 l</t>
  </si>
  <si>
    <t>Demontáž otopného koupelnového žebříku</t>
  </si>
  <si>
    <t>wc : 1</t>
  </si>
  <si>
    <t>kuchyň : 1</t>
  </si>
  <si>
    <t>ztratné 5% : 5,0*1,05</t>
  </si>
  <si>
    <t>735151811R00</t>
  </si>
  <si>
    <t>Demontáž otopných těles panelových jednořadých, stavební délky do 1500 mm</t>
  </si>
  <si>
    <t>800-731</t>
  </si>
  <si>
    <t>0,6*0,7*2+1,1*0,7</t>
  </si>
  <si>
    <t>2 vrstvy - ztratné 8% : 94,81*2*1,08</t>
  </si>
  <si>
    <t>Odkaz na mn. položky pořadí 111 : 94,81000</t>
  </si>
  <si>
    <t>ztratné 8% : 94,81*0,0039*1,08</t>
  </si>
  <si>
    <t>Odkaz na mn. položky pořadí 113 : 94,81000</t>
  </si>
  <si>
    <t>762521811R00</t>
  </si>
  <si>
    <t>Demontáž podlah bez polštářů , z prken, tloušťky do 32 mm</t>
  </si>
  <si>
    <t>včetně podkladového roštu</t>
  </si>
  <si>
    <t>ztratné 8% : 93,89*1,08</t>
  </si>
  <si>
    <t>D0I : 2+1</t>
  </si>
  <si>
    <t>D04 : 1+1</t>
  </si>
  <si>
    <t>D05 : 1</t>
  </si>
  <si>
    <t>Dodávka a montáž - NOVÉ vstupní dveře  jednokřídlové 840x1970mm, levé, D+M ocelové zárubně, požární odolnost  EI30 DP3</t>
  </si>
  <si>
    <t>ZÁRUBEŇ OCELOVÁ, S DVOJNÁSOBNÝM NÁTĚREM, S UTĚSNĚNÍM V DRÁŽCE</t>
  </si>
  <si>
    <t>OPLÁŠTĚNÍ KAŠÍROVACÍ FÓLIÍ, KOVÁNÍ NEREZ MATNÉ ROZETOVÉ, NÁRAZNÍKY NA KLIKU.</t>
  </si>
  <si>
    <t xml:space="preserve">dle výpisu prvků "D0I" : </t>
  </si>
  <si>
    <t>PRAVÉ : 2</t>
  </si>
  <si>
    <t>LEVÉ : 1</t>
  </si>
  <si>
    <t>Dodávka a montáž - NOVÉ vnitřní dveře jednokřídlové 700x1970 mm, dle výběru investora</t>
  </si>
  <si>
    <t>KOVÁNÍ NEREZ MATNÉ SADA WC, NÁRAZNÍKY NA KLIKU.</t>
  </si>
  <si>
    <t xml:space="preserve">dle výpisu prvků "D04" : </t>
  </si>
  <si>
    <t>PRAVÉ : 1</t>
  </si>
  <si>
    <t>Dodávka a montáž - NOVÉ vnitřní dveře jednokřídlové 600x1970 mm, levé, dle výběru investora</t>
  </si>
  <si>
    <t>VNITŘNÍ DVEŘE PLNÉ OTVÍRAVÉ JEDNOKŘÍDLOVÉ Š.600 mm, VÝŠKY 1 970 mm,</t>
  </si>
  <si>
    <t>dle výpisu prvků "D05" : 1</t>
  </si>
  <si>
    <t>3.NP-byt 4 : 1,1*1,9*4</t>
  </si>
  <si>
    <t xml:space="preserve">viz. výpis prvků : </t>
  </si>
  <si>
    <t xml:space="preserve">PR : </t>
  </si>
  <si>
    <t>Odkaz na mn. položky pořadí 140 : 6,07000</t>
  </si>
  <si>
    <t>m.č.4-308 : (0,8+1,15)*2</t>
  </si>
  <si>
    <t>dle výpisu výrobku = 7.0m : 7</t>
  </si>
  <si>
    <t>Spotřeba: cca 1,7 kg/m2/mm. : 6,07*1,7*10</t>
  </si>
  <si>
    <t>ztratné 10% : 6,07*1,1</t>
  </si>
  <si>
    <t>Odkaz na mn. položky pořadí 154 : 88,74000</t>
  </si>
  <si>
    <t>776511810RT2</t>
  </si>
  <si>
    <t>Odstranění povlakových podlah z nášlapné plochy lepených, bez podložky, z ploch přes 10 do 20 m2</t>
  </si>
  <si>
    <t>Odkaz na mn. položky pořadí 151 : 88,74000*1,03</t>
  </si>
  <si>
    <t>m.č.4-306 : (2,89+1,46+3,9+1,46+0,5+1,24*2+1,21*2+5,54+2,89+1,8)</t>
  </si>
  <si>
    <t>odpočet otvory : -(0,8*3+0,6+0,84+0,7*2+1,25+1,01*2)</t>
  </si>
  <si>
    <t>m.č.4-307 : (2,28+6,175+2,28+2,275)</t>
  </si>
  <si>
    <t>přípočet ostění : 0,1*2</t>
  </si>
  <si>
    <t>odpočet otvory : -1,25</t>
  </si>
  <si>
    <t>odpočet otvory : -0,8</t>
  </si>
  <si>
    <t>přípočet ostění : 0,2*4</t>
  </si>
  <si>
    <t>m.č.4-311 : (2,33+3,9+2,94+3,815)</t>
  </si>
  <si>
    <t>odpočet otvory : -0,9</t>
  </si>
  <si>
    <t xml:space="preserve">skladba S04, S05 : </t>
  </si>
  <si>
    <t>ztratné 3% : 88,74*1,03</t>
  </si>
  <si>
    <t>ztratné 2% : 79,64*1,02</t>
  </si>
  <si>
    <t>776981121R00</t>
  </si>
  <si>
    <t>Přechodové, krycí a ukončující podlahové profily přechodová lišta, stejná výška podlahoviny, nerez ocel, samolepicí profil,  , šířka profilu 20 mm</t>
  </si>
  <si>
    <t>Spotřeba: 0,20 kg/m2 : 88,74*0,2</t>
  </si>
  <si>
    <t>Odkaz na mn. položky pořadí 161 : 33,86600</t>
  </si>
  <si>
    <t>m.č.4-312 : (1,95+1,74)*2*2,8-0,7*1,97</t>
  </si>
  <si>
    <t>m.č.4-313 : (1,95+0,9)*2*2,8-0,7*1,97</t>
  </si>
  <si>
    <t>ztratné 10% : 33,866*1,10</t>
  </si>
  <si>
    <t>Odkaz na mn. položky pořadí 168 : 342,81970</t>
  </si>
  <si>
    <t xml:space="preserve">  m.č.4-306 : (2,89+1,46+1,46+1,24*2+1,21*2+1,74+0,33+3,9)*3,0+0,5*(2,5*2+1,01)</t>
  </si>
  <si>
    <t xml:space="preserve">  odpočet otvory : -(0,8*1,97*3+0,6*1,97+0,84*1,97+1,01*2,5)</t>
  </si>
  <si>
    <t xml:space="preserve">  odpočet nové zdivo : -(0,76*2,0+0,6*2,0+0,6*1,31)</t>
  </si>
  <si>
    <t xml:space="preserve">  m.č.4-307 : (2,28+6,175+2,28+2,275)*3,0</t>
  </si>
  <si>
    <t xml:space="preserve">  přípočet ostění : 0,1*0,78*2+0,25*(1,55+2,72*2)</t>
  </si>
  <si>
    <t xml:space="preserve">  odpočet otvory : -1,55*1,94</t>
  </si>
  <si>
    <t xml:space="preserve">  m.č.4-309 : (4,615+4,95*2+4,515)*3,0</t>
  </si>
  <si>
    <t xml:space="preserve">  odpočet otvory : -(0,96*1,97+1,1*1,9*2)</t>
  </si>
  <si>
    <t xml:space="preserve">  odpočet nové zdivo : -1,03*2,0</t>
  </si>
  <si>
    <t xml:space="preserve">  přípočet ostění : (0,2*0,8*2*2+0,4*(1,1+1,9*2))*2</t>
  </si>
  <si>
    <t xml:space="preserve">  m.č.4-310 : (4,905+4,95+4,925+4,955)*3,0</t>
  </si>
  <si>
    <t xml:space="preserve">  přípočet ostění : 0,2*0,8*2*2+0,4*(1,1+1,9*2)*2</t>
  </si>
  <si>
    <t xml:space="preserve">  odpočet nové zdivo : -(1,03*2,0+0,76*2,0)</t>
  </si>
  <si>
    <t xml:space="preserve">  m.č.4-311 : (2,33+3,9+2,94+3,815)*3,0</t>
  </si>
  <si>
    <t xml:space="preserve">  odpočet otvory : -(0,95*2,0+0,9*2,0)</t>
  </si>
  <si>
    <t xml:space="preserve">  odpočet nové zdivo : -((0,6+0,76)*2,0+0,92*2,0)</t>
  </si>
  <si>
    <t>50% - zbylých 50% je v odstranění omítek : 216,3433*0,50</t>
  </si>
  <si>
    <t>m.č.4-306 : (2,89+1,46+3,9+1,46+2,1+2,89+1,8)*2,8+0,5*(2,5*2+1,01)+(1,24+1,21)*2*3,14</t>
  </si>
  <si>
    <t>m.č.4-307 : (2,8+6,19+2,28+6,175)*2,9</t>
  </si>
  <si>
    <t>m.č.4-309 : (4,615+4,95*2+4,515)*2,9</t>
  </si>
  <si>
    <t>m.č.4-310 : (4,905+4,95+4,925+4,955)*2,9</t>
  </si>
  <si>
    <t>m.č.4-311 : (2,33+3,9+2,94+3,815)*2,8</t>
  </si>
  <si>
    <t>Odkaz na mn. položky pořadí 177 : 48,05921</t>
  </si>
  <si>
    <t>Odkaz na mn. položky pořadí 178 : 1,40012</t>
  </si>
  <si>
    <t>Odkaz na mn. položky pořadí 179 : 0,14133</t>
  </si>
  <si>
    <t>Odkaz na mn. položky pořadí 171 : 49,60066*2</t>
  </si>
  <si>
    <t>Odkaz na mn. položky pořadí 171 : 49,60066</t>
  </si>
  <si>
    <t>Odkaz na mn. položky pořadí 171 : 49,60066*14</t>
  </si>
  <si>
    <t>Odkaz na mn. položky pořadí 171 : 49,60066*3</t>
  </si>
  <si>
    <t>Odkaz na dem. hmot. položky pořadí 40 : 3,27649</t>
  </si>
  <si>
    <t>Odkaz na dem. hmot. položky pořadí 41 : 2,31594</t>
  </si>
  <si>
    <t>Odkaz na dem. hmot. položky pořadí 44 : 21,13664</t>
  </si>
  <si>
    <t>Odkaz na dem. hmot. položky pořadí 46 : 0,84946</t>
  </si>
  <si>
    <t>Odkaz na dem. hmot. položky pořadí 49 : 0,00000</t>
  </si>
  <si>
    <t>Odkaz na dem. hmot. položky pořadí 50 : 0,11371</t>
  </si>
  <si>
    <t>Odkaz na dem. hmot. položky pořadí 51 : 4,71800</t>
  </si>
  <si>
    <t>Odkaz na dem. hmot. položky pořadí 52 : 5,36426</t>
  </si>
  <si>
    <t>Odkaz na dem. hmot. položky pořadí 54 : 3,90460</t>
  </si>
  <si>
    <t>Odkaz na dem. hmot. položky pořadí 55 : 1,22200</t>
  </si>
  <si>
    <t>Odkaz na dem. hmot. položky pořadí 56 : 0,55500</t>
  </si>
  <si>
    <t>Odkaz na dem. hmot. položky pořadí 116 : 1,32104</t>
  </si>
  <si>
    <t>Odkaz na dem. hmot. položky pořadí 117 : 1,32734</t>
  </si>
  <si>
    <t>Odkaz na dem. hmot. položky pořadí 118 : 1,51696</t>
  </si>
  <si>
    <t>Odkaz na dem. hmot. položky pořadí 135 : 0,00360</t>
  </si>
  <si>
    <t>Odkaz na dem. hmot. položky pořadí 147 : 0,43416</t>
  </si>
  <si>
    <t>Odkaz na dem. hmot. položky pořadí 42 : 0,01840</t>
  </si>
  <si>
    <t>Odkaz na dem. hmot. položky pořadí 43 : 0,15140</t>
  </si>
  <si>
    <t>Odkaz na dem. hmot. položky pořadí 53 : 1,17912</t>
  </si>
  <si>
    <t>Odkaz na dem. hmot. položky pořadí 177 : 0,00000</t>
  </si>
  <si>
    <t>Odkaz na dem. hmot. položky pořadí 92 : 0,01933</t>
  </si>
  <si>
    <t>Odkaz na dem. hmot. položky pořadí 93 : 0,03187</t>
  </si>
  <si>
    <t>Odkaz na dem. hmot. položky pořadí 150 : 0,14133</t>
  </si>
  <si>
    <t>Včetně:</t>
  </si>
  <si>
    <t>DEKOR OPLÁŠTĚNÍ DLE VÝBĚRU INVESTORA, KONSTRUKCE KŘÍDLA Z DESEK DTD,</t>
  </si>
  <si>
    <t>OPLÁŠTĚNÍ KAŠÍROVACÍ FÓLIÍ,</t>
  </si>
  <si>
    <t>m.č.6-204 : 0,81*1,2</t>
  </si>
  <si>
    <t>346275113R00</t>
  </si>
  <si>
    <t>Přizdívky a obezdívky z desek pórobetonových tloušťky 100 mm</t>
  </si>
  <si>
    <t>s pomocným lešením o výšce podlahy do 1900 mm a pro zatížení do 1,5 kPa.</t>
  </si>
  <si>
    <t>m.č.6-203 : 0,3*2,1</t>
  </si>
  <si>
    <t>342941115R00</t>
  </si>
  <si>
    <t>Kotvení příček ke konstrukci kotvami vloženými při zdění nosného zdiva</t>
  </si>
  <si>
    <t>Včetně dodávky kotev a spojovacího materiálu.</t>
  </si>
  <si>
    <t>Včetně dodávky kotev.</t>
  </si>
  <si>
    <t xml:space="preserve">SKLADBA S01 : </t>
  </si>
  <si>
    <t>m.č.6-203 : 3,16</t>
  </si>
  <si>
    <t>m.č.6-204 : 0,97</t>
  </si>
  <si>
    <t>m.č.6-203 : (1,285+2,475)*2</t>
  </si>
  <si>
    <t>m.č.6-204 : (1,21+0,81)*2</t>
  </si>
  <si>
    <t>Odkaz na mn. položky pořadí 9 : 22,39585</t>
  </si>
  <si>
    <t>Odkaz na mn. položky pořadí 10 : 29,98300</t>
  </si>
  <si>
    <t>Odkaz na mn. položky pořadí 11 : 22,39585</t>
  </si>
  <si>
    <t>m.č.6-204 : (1,21+0,81)*2*2,9</t>
  </si>
  <si>
    <t>odpočet otvory : -(0,6*1,97+0,38*0,6)</t>
  </si>
  <si>
    <t>m.č.6-203 : (1,285+2,475)*2*2,8</t>
  </si>
  <si>
    <t>odpočet otvory : -0,7*1,97</t>
  </si>
  <si>
    <t>část kuchyně v místě kuchyňské linky - viz TZ : (2,91+2,57+2,525)*2,97</t>
  </si>
  <si>
    <t>odpočet dveře : -0,7*1,97</t>
  </si>
  <si>
    <t>612423531RT2</t>
  </si>
  <si>
    <t xml:space="preserve">Omítka rýh ve stěnách maltou vápennou štuková, o šířce rýhy do 150 mm,  </t>
  </si>
  <si>
    <t>z pomocného pracovního lešení o výšce podlahy do 1900 mm a pro zatížení do 1,5 kPa,</t>
  </si>
  <si>
    <t xml:space="preserve">zapravení rýh po profesích elektro, ZTI a vytápění - VÝMĚRA PŘEDPOKLAD : </t>
  </si>
  <si>
    <t>10</t>
  </si>
  <si>
    <t>612474611RT2</t>
  </si>
  <si>
    <t>Omítka vnitřní stěn ze suché směsi dvouvrstvá, vápenocementové jádro, vápenný štuk, na pálené cihly a tvarovky, ruční zpracování</t>
  </si>
  <si>
    <t>m.č.6-203 : (0,3+0,05)*2,1</t>
  </si>
  <si>
    <t>Odkaz na mn. položky pořadí 13 : 0,73500</t>
  </si>
  <si>
    <t>dveře : (0,96+1,97*2)*2*2</t>
  </si>
  <si>
    <t>(0,7+1,97*2)*2</t>
  </si>
  <si>
    <t xml:space="preserve">SKLADBA S02 : </t>
  </si>
  <si>
    <t>m.č.6-203 : 3,16*0,05</t>
  </si>
  <si>
    <t>m.č.6-204 : 0,97*0,05</t>
  </si>
  <si>
    <t>dle TZ: Styk mezi omítkou  a zárubní  bude opatřen akrylátovým tmelem</t>
  </si>
  <si>
    <t>dveře D05/L : (0,6+1,97*2)*2</t>
  </si>
  <si>
    <t>m.č.6-202 : 15,0</t>
  </si>
  <si>
    <t>m.č.6-206 : 21,19</t>
  </si>
  <si>
    <t xml:space="preserve">závěrečné čištění bytu : </t>
  </si>
  <si>
    <t>Průběžný úklid bytu - plocha celkem 40,32 m2 : 1</t>
  </si>
  <si>
    <t xml:space="preserve">  m.č.6-206 : 21,19</t>
  </si>
  <si>
    <t xml:space="preserve">  m.č.6-202 : 15,0</t>
  </si>
  <si>
    <t xml:space="preserve">  m.č.6-203 : 3,16</t>
  </si>
  <si>
    <t xml:space="preserve">  m.č.6-204 : 0,97</t>
  </si>
  <si>
    <t>m.č.6-204 : 0,97*0,16</t>
  </si>
  <si>
    <t>m.č.6-203 : 3,16*0,16</t>
  </si>
  <si>
    <t>2,02*(1,0+0,7*2)</t>
  </si>
  <si>
    <t>odpočet dveře : -0,6*1,97</t>
  </si>
  <si>
    <t>odpočet obklad za kuchyňskou linkou : -0,5*(1,5+2,57+0,6)</t>
  </si>
  <si>
    <t>m.č.6-204 : (1,21+0,81)*2*3,1</t>
  </si>
  <si>
    <t>m.č.6-203 : (1,285+2,475)*2*2,97</t>
  </si>
  <si>
    <t>voda : 16,0</t>
  </si>
  <si>
    <t>Odkaz na mn. položky pořadí 119 : 29,98300</t>
  </si>
  <si>
    <t>Odkaz na mn. položky pořadí 112 : 4,13000</t>
  </si>
  <si>
    <t>721194103RM1</t>
  </si>
  <si>
    <t xml:space="preserve">Zřízení přípojek na potrubí D 32 mm, včetně přípojky pro pračku nebo myčku </t>
  </si>
  <si>
    <t>28698336R</t>
  </si>
  <si>
    <t>Žlab sprchový do prostoru; materiál: plast; bez krytu; tvar: rovný; dl = 1 050 mm; š = 60 mm; stav. výška 100 až 125 mm</t>
  </si>
  <si>
    <t>WC1 : 1</t>
  </si>
  <si>
    <t>55145009R</t>
  </si>
  <si>
    <t>Baterie směšovací páková; použití: sprcha; typ: nástěnný; materiál: mosaz; rozteč = 150 mm; příslušenství: sprchová tyč; povrchová úprava: chrom</t>
  </si>
  <si>
    <t>64214330R</t>
  </si>
  <si>
    <t>Umyvadlo keramické typ: jednoduchý; š = 550 mm; hl = 450 mm; tvar: oválný; otvor pro baterii uprostřed</t>
  </si>
  <si>
    <t>64221373R</t>
  </si>
  <si>
    <t>Umyvadlo keramické typ: jednoduchý; š = 400 mm; hl = 310 mm; tvar: oválný; otvor pro baterii vlevo</t>
  </si>
  <si>
    <t>dlevýpisu prvku umývátko 380x180x80mm barva bílá</t>
  </si>
  <si>
    <t>725840850R00</t>
  </si>
  <si>
    <t>Demontáž baterií sprchových diferenciálních G 3/4x1</t>
  </si>
  <si>
    <t>Ventilátor axiální do koupelny se zpětnou klapkou a čidlem vlhkosti,regulace otáček, dle PD</t>
  </si>
  <si>
    <t>výpis prvků "VTI" : 1</t>
  </si>
  <si>
    <t>ztratné 5% : 1,0*1,05</t>
  </si>
  <si>
    <t>2 vrstvy - ztratné 8% : 4,13*2*1,08</t>
  </si>
  <si>
    <t>Odkaz na mn. položky pořadí 94 : 4,13000</t>
  </si>
  <si>
    <t>ztratné 8% : 4,13*0,0039*1,08</t>
  </si>
  <si>
    <t>Odkaz na mn. položky pořadí 88 : 0,01740</t>
  </si>
  <si>
    <t>ztratné 8% : 4,13*1,1</t>
  </si>
  <si>
    <t>766.01</t>
  </si>
  <si>
    <t>Demontáž, úschova a zpětná montáž, kuchyňská linka vč. spotřebičů</t>
  </si>
  <si>
    <t>D+M Posuvný systém na stěnu + dveře šířky 700mm</t>
  </si>
  <si>
    <t>POSUVNÝ SYSTÉM NA STĚNU PRO DVEŘE ŠÍŘKY 700MM</t>
  </si>
  <si>
    <t>PRO STAVEBNĚ DOKONČENÝ OTVOR</t>
  </si>
  <si>
    <t>POSUVNÁ LIŠTA, PLASTOVÉ NASTAVITELNÉ DORAZY, VODÍCÍ TRN, ŠROUBY, HMOŽDINKY PRO UCHYCENÍ DO ZDI</t>
  </si>
  <si>
    <t>POSEVNÉ DVEŘE ŠÍŘKY 700mm</t>
  </si>
  <si>
    <t>RÁM Z MASIVNÍHO DŘEVA, VÝPLŇ Z DĚROVANÉ DŘEVOTŘÍSKY, VÝZTUHA POD KLIKOU</t>
  </si>
  <si>
    <t>POVRCHOVÁ ÚPRAVA CPL LAMINO</t>
  </si>
  <si>
    <t>DEKOR DLE VÝBĚRU INVESTORA</t>
  </si>
  <si>
    <t>KOVÁNÍ NEREZ MATNÉ, ZÁMEK PRO POSUVNÉ DVEŘE NA STĚNU, ZADLABÁVACÍ ZÁMEK MUŠLE</t>
  </si>
  <si>
    <t>položka obsahuje i náklady na dopravu a staveništní přesun hmot</t>
  </si>
  <si>
    <t>výpis prvků "D07" : 1</t>
  </si>
  <si>
    <t>766.07</t>
  </si>
  <si>
    <t>Demontáž a zpětná montáž vestavěné skříně v bytě č.6-202</t>
  </si>
  <si>
    <t>ztratné 10% : 4,13*1,1</t>
  </si>
  <si>
    <t>771577113R00</t>
  </si>
  <si>
    <t>Hrany schodů, dilatační, koutové, ukončovací a přechodové profily profily přechodové eloxovaný hliník, dekorativní spojení dvou podlah stejné výšky, uložení do tmele, výška profilu 8 mm, šířka profilu 10 mm</t>
  </si>
  <si>
    <t>výpis prvku "PL" : 1,3</t>
  </si>
  <si>
    <t>Spotřeba: cca 1,7 kg/m2/mm. : 4,13*1,7*5</t>
  </si>
  <si>
    <t>2,9*2</t>
  </si>
  <si>
    <t>ztratné 10% : 29,983*1,10</t>
  </si>
  <si>
    <t>zárubeň vstupních dveří VD3 : (2*2,02+0,90)*(0,15+2*0,05)</t>
  </si>
  <si>
    <t>Odkaz na mn. položky pořadí 128 : 68,85110</t>
  </si>
  <si>
    <t>dveře : 0,7*1,97+0,6*1,97+0,8*1,97</t>
  </si>
  <si>
    <t xml:space="preserve">poze 50% - zbylých 50% je v otlučení omítek : </t>
  </si>
  <si>
    <t>m.č.6-202 : ((4,325+3,89)*2*2,97+(1,6*2+0,4)*2,97)</t>
  </si>
  <si>
    <t>odpočet otvory : (-(0,8*1,97*2+0,6*1,97*2+0,8*1,985+0,7*1,97))</t>
  </si>
  <si>
    <t>Odkaz na mn. položky pořadí 34 : 20,25785*-1</t>
  </si>
  <si>
    <t>m.č.6-202 : (4,325+3,89)*2*2,97+(1,6*2+0,4)*2,97</t>
  </si>
  <si>
    <t>odpočet otvory : -(0,8*1,97*2+0,6*1,97*2+0,8*1,985+0,7*1,97)</t>
  </si>
  <si>
    <t>odpočet obklad : -0,5*2,57</t>
  </si>
  <si>
    <t>Zednická výpomoc - vysekání drážek, zapravení</t>
  </si>
  <si>
    <t>Odkaz na mn. položky pořadí 137 : 2,22110</t>
  </si>
  <si>
    <t>Odkaz na mn. položky pořadí 138 : 2,26472</t>
  </si>
  <si>
    <t>Svislá doprava suti a vybouraných hmot nošením Přípl.k svislé dopr.suti za každé další NP nošením</t>
  </si>
  <si>
    <t>Odkaz na mn. položky pořadí 131 : 4,48582</t>
  </si>
  <si>
    <t>Odkaz na mn. položky pořadí 131 : 4,48582*14</t>
  </si>
  <si>
    <t>Odkaz na mn. položky pořadí 131 : 4,48582*3</t>
  </si>
  <si>
    <t>Odkaz na dem. hmot. položky pořadí 26 : 0,21728</t>
  </si>
  <si>
    <t>Odkaz na dem. hmot. položky pořadí 27 : 0,70784</t>
  </si>
  <si>
    <t>Odkaz na dem. hmot. položky pořadí 32 : 0,08260</t>
  </si>
  <si>
    <t>Odkaz na dem. hmot. položky pořadí 33 : 0,00717</t>
  </si>
  <si>
    <t>Odkaz na dem. hmot. položky pořadí 34 : 0,40516</t>
  </si>
  <si>
    <t>Odkaz na dem. hmot. položky pořadí 36 : 0,20800</t>
  </si>
  <si>
    <t>Odkaz na dem. hmot. položky pořadí 37 : 0,37000</t>
  </si>
  <si>
    <t>Odkaz na dem. hmot. položky pořadí 90 : 0,05782</t>
  </si>
  <si>
    <t>Odkaz na dem. hmot. položky pořadí 91 : 0,05782</t>
  </si>
  <si>
    <t>Odkaz na dem. hmot. položky pořadí 92 : 0,07434</t>
  </si>
  <si>
    <t>Odkaz na dem. hmot. položky pořadí 99 : 0,00540</t>
  </si>
  <si>
    <t>Odkaz na dem. hmot. položky pořadí 127 : 0,02767</t>
  </si>
  <si>
    <t>Odkaz na dem. hmot. položky pořadí 68 : 0,01933</t>
  </si>
  <si>
    <t>Odkaz na dem. hmot. položky pořadí 69 : 0,03187</t>
  </si>
  <si>
    <t>Odkaz na dem. hmot. položky pořadí 28 : 0,01940</t>
  </si>
  <si>
    <t>Odkaz na dem. hmot. položky pořadí 35 : 2,19412</t>
  </si>
  <si>
    <t>m.č.7-410 : 0,83*1,2</t>
  </si>
  <si>
    <t>mezi m.č.7-408 a m.č.7-409 : 3,12*3,0-0,8*1,97</t>
  </si>
  <si>
    <t>mezi m.č.7-407 a m.č.7-408 : 2,09*3,0-0,8*1,97</t>
  </si>
  <si>
    <t>mezi m.č.7-410 a m.č.7-409 : (1,72+2,18+1,6)*3,0</t>
  </si>
  <si>
    <t>342091082R00</t>
  </si>
  <si>
    <t>Úpravy, doplňkové práce a příplatky pro sádrokartonové a sádrovláknité příčky příplatky za plochy nad 2 do 5 m2</t>
  </si>
  <si>
    <t xml:space="preserve">S08 : </t>
  </si>
  <si>
    <t>m.č.7-407 : 3,7</t>
  </si>
  <si>
    <t>m.č.7-409 : 12,25</t>
  </si>
  <si>
    <t xml:space="preserve">S01 : </t>
  </si>
  <si>
    <t>m.č.7-408 : 13,21</t>
  </si>
  <si>
    <t>m.č.7-410 : 4,63</t>
  </si>
  <si>
    <t>m.č.7-407 : (1,6+2,09)*2</t>
  </si>
  <si>
    <t>m.č.7-408 : (4,27*2+3,065+3,12)</t>
  </si>
  <si>
    <t>m.č.7-409 : (2,46+4,84+2,585+4,875)</t>
  </si>
  <si>
    <t>m.č.7-410 : (3,72+2,03)*2</t>
  </si>
  <si>
    <t>Odkaz na mn. položky pořadí 16 : 16,44300</t>
  </si>
  <si>
    <t>Odkaz na mn. položky pořadí 15 : 64,19560</t>
  </si>
  <si>
    <t>Odkaz na mn. položky pořadí 18 : 64,19560</t>
  </si>
  <si>
    <t xml:space="preserve">pod obklady na zdivo : </t>
  </si>
  <si>
    <t>m.č.7-410 : (1,67*2+0,83+1,5)*2,9</t>
  </si>
  <si>
    <t>okna : 0,9*1,9*3+0,37*0,9</t>
  </si>
  <si>
    <t>m.č.7-407 : (2,09+1,6)*3,0</t>
  </si>
  <si>
    <t>odpočet otvory : -(0,87*1,97)</t>
  </si>
  <si>
    <t>přípočet ostění : 0,35*(0,87+2,0)</t>
  </si>
  <si>
    <t>m.č.7-408 : (3,065+4,27)*3,0</t>
  </si>
  <si>
    <t>odpočet otvory : -(0,9*1,9*2)</t>
  </si>
  <si>
    <t>přípočet ostění : 0,5*(1,0+1,9*2)*2</t>
  </si>
  <si>
    <t>m.č.7-409 : (4,875+2,46+2,585)*3,0</t>
  </si>
  <si>
    <t>odpočet otvory : -(0,9*1,9)</t>
  </si>
  <si>
    <t>přípočet ostění : 0,5*(1,0+1,9*2)</t>
  </si>
  <si>
    <t>dveře : (0,87+1,97*2)*2</t>
  </si>
  <si>
    <t xml:space="preserve">  m.č.7-407 : 3,7</t>
  </si>
  <si>
    <t xml:space="preserve">  m.č.7-408 : 13,21</t>
  </si>
  <si>
    <t xml:space="preserve">  m.č.7-409 : 12,25</t>
  </si>
  <si>
    <t xml:space="preserve">  m.č.7-410 : 4,63</t>
  </si>
  <si>
    <t>33,79*0,05</t>
  </si>
  <si>
    <t>vstupní dveře "VD3" : 1</t>
  </si>
  <si>
    <t>skutečnou velikost stavebního otvoru nutno přeměřit na místě</t>
  </si>
  <si>
    <t>2,0*2+0,87</t>
  </si>
  <si>
    <t>(2,0*2+0,9)*2</t>
  </si>
  <si>
    <t>2,0*2+0,8</t>
  </si>
  <si>
    <t>Průběžný úklid bytu - 33,79m2 : 1</t>
  </si>
  <si>
    <t>rozměr 1100 x 1100 x 350 mm</t>
  </si>
  <si>
    <t>962032231R00</t>
  </si>
  <si>
    <t>Bourání zdiva nadzákladového z cihel pálených nebo vápenopískových, na maltu vápenou nebo vápenocementovou</t>
  </si>
  <si>
    <t>nebo vybourání otvorů průřezové plochy přes 4 m2 ve zdivu nadzákladovém, včetně pomocného lešení o výšce podlahy do 1900 mm a pro zatížení do 1,5 kPa  (150 kg/m2)</t>
  </si>
  <si>
    <t xml:space="preserve">  mezi m.č.7-407 a 7-408 : 2,47*3,0-0,64*1,97</t>
  </si>
  <si>
    <t xml:space="preserve">  mezi m.č.7-407 a 7-410 : 1,82*3,0-0,7*1,97</t>
  </si>
  <si>
    <t xml:space="preserve">  mezi m.č.7-408 a 7-409 : 2,85*3,0</t>
  </si>
  <si>
    <t xml:space="preserve">  mezi m.č.7-410 a 7-409 : (1,97+1,7)*3,0</t>
  </si>
  <si>
    <t>29,7902*0,10</t>
  </si>
  <si>
    <t xml:space="preserve">  m.č.7-407 : 4,5</t>
  </si>
  <si>
    <t xml:space="preserve">  m.č.7-408 : 7,19</t>
  </si>
  <si>
    <t xml:space="preserve">  m.č.7-409 : 17,65</t>
  </si>
  <si>
    <t xml:space="preserve">  m.č.7-410 : 4,62</t>
  </si>
  <si>
    <t>33,96*0,16</t>
  </si>
  <si>
    <t>m.č.7-410 : 4,62</t>
  </si>
  <si>
    <t>m.č.7-407 : 4,5</t>
  </si>
  <si>
    <t>m.č.7-408 : 7,19</t>
  </si>
  <si>
    <t>m.č.7-409 : 17,65</t>
  </si>
  <si>
    <t>967031132R00</t>
  </si>
  <si>
    <t>Přisekání rovných ostění ve zdivu cihelném na jakoukoliv maltu vápennou nebo vépenocementovou</t>
  </si>
  <si>
    <t>bez odstupu, po hrubém vybourání otvorů v jakémkoliv zdivu cihelném, včetně pomocného lešení o výšce podlahy do 1900 mm a pro zatížení do 1,5 kPa  (150 kg/m2),</t>
  </si>
  <si>
    <t>ostění vstupních dveří : 0,4*2,0</t>
  </si>
  <si>
    <t>0,64*1,97+0,7*1,97</t>
  </si>
  <si>
    <t>m.č.7-407 : (1,82+2,47)*2*3,0</t>
  </si>
  <si>
    <t>odpočet otvory : -(0,77*1,97+0,64*1,97+0,7*1,97)</t>
  </si>
  <si>
    <t>přípočet ostění : 0,35*(0,77+2,0*2)</t>
  </si>
  <si>
    <t>m.č.7-408 : (2,895+2,47)*2*3,0</t>
  </si>
  <si>
    <t>odpočet otvory : -(0,64*1,97*2+0,9*1,9)</t>
  </si>
  <si>
    <t>m.č.7-409 : (4,875+1,97+1,8+2,85+4,434)*3,0</t>
  </si>
  <si>
    <t>odpočet otvory : -(0,64*1,97+0,9*1,9*2)</t>
  </si>
  <si>
    <t>m.č.7-410 : (3,57+1,7)*2*(3,0-2,25)</t>
  </si>
  <si>
    <t>m.č.7-410 : (3,57+1,7)*2*2,25-0,7*1,97</t>
  </si>
  <si>
    <t>m.č.7-408 : (0,6+2,895)*0,5</t>
  </si>
  <si>
    <t>voda : 15,0</t>
  </si>
  <si>
    <t>plyn : 10,0</t>
  </si>
  <si>
    <t>Vyklizení bytu -demontáž drobných  předmětů a likvidace</t>
  </si>
  <si>
    <t xml:space="preserve">koupelnové doplňky - poličky, zrcadlo : </t>
  </si>
  <si>
    <t xml:space="preserve">garnýže apod. : </t>
  </si>
  <si>
    <t>Odkaz na mn. položky pořadí 136 : 29,02800</t>
  </si>
  <si>
    <t>Odkaz na mn. položky pořadí 117 : 4,63000</t>
  </si>
  <si>
    <t xml:space="preserve">2 x : </t>
  </si>
  <si>
    <t>33,79*2</t>
  </si>
  <si>
    <t>28698313R</t>
  </si>
  <si>
    <t>Žlab sprchový do prostoru; materiál: plast; rošt nerezový, perforovaný; tvar: rovný; dl = 750 mm; š = 60 mm; stav. výška 75 až 110 mm</t>
  </si>
  <si>
    <t>723150801R00</t>
  </si>
  <si>
    <t>Demontáž potrubí svařovaného z trubek hladkých do D 32 mm</t>
  </si>
  <si>
    <t>plyn : 14,5</t>
  </si>
  <si>
    <t>725869213R00</t>
  </si>
  <si>
    <t>Montáž zápachové uzávěrky dřezové dvojité, D 32</t>
  </si>
  <si>
    <t>725869101R00</t>
  </si>
  <si>
    <t>Montáž zápachové uzávěrky umyvadlové, D 32</t>
  </si>
  <si>
    <t>725859101R00</t>
  </si>
  <si>
    <t>Montáž ventilu odpadního do D 32 mm</t>
  </si>
  <si>
    <t>725829202R00</t>
  </si>
  <si>
    <t>Montáž baterií umyvadlových a dřezových umyvadlové a dřezové nástěnné</t>
  </si>
  <si>
    <t>725229106R00</t>
  </si>
  <si>
    <t>Montáž vanové zástěny jednostranně upevněné</t>
  </si>
  <si>
    <t>554.05</t>
  </si>
  <si>
    <t>"SS2" - D+M Sprchová zástěna výšky2100mm a šíře 950mm, bezpečnostní sklo tl.8mm, viz. výpis prvků</t>
  </si>
  <si>
    <t>včetně nastavitelné distanční tyče, hliníkového profilu tvaru "U" a kotevního materiálu</t>
  </si>
  <si>
    <t>gammata : 2</t>
  </si>
  <si>
    <t>725310823R00</t>
  </si>
  <si>
    <t>Demontáž dřezů jednodílných v kuchyňské sestavě</t>
  </si>
  <si>
    <t>726211321R00</t>
  </si>
  <si>
    <t>Předstěnový modul pro WC zavěšené, s nádržkou, pro instalaci suchým procesem do lehkých sádrokartonových příček nebo k instalaci před masivní stěnu, bez soupravy na tlumení..., Systém předstěnový použití: záchodová mísa; pro suchou instalaci; v = 1 120 mm; š = 500 mm; hl = 120 mm; připojení vody: zezadu, shora; R; 1/2"; př...</t>
  </si>
  <si>
    <t>728414861R00</t>
  </si>
  <si>
    <t>Demontáž digestoře vestavěné</t>
  </si>
  <si>
    <t>2 vrstvy - ztratné 8% : 33,79*1,08</t>
  </si>
  <si>
    <t>Odkaz na mn. položky pořadí 91 : 33,79000</t>
  </si>
  <si>
    <t>ztratné 8% : 33,79*0,0039*1,08</t>
  </si>
  <si>
    <t>Odkaz na mn. položky pořadí 94 : 0,14232</t>
  </si>
  <si>
    <t>ztratné 8% : 33,79*1,08</t>
  </si>
  <si>
    <t>766812840R00</t>
  </si>
  <si>
    <t>Demontáž kuchyňských linek délky přes 1800 do 2100 mnm</t>
  </si>
  <si>
    <t>Dodávka a montáž - NOVÉ vstupní dveře  jednokřídlové  800x1970mm, levé, požární odolnost  EI30 DP3</t>
  </si>
  <si>
    <t>Dodávka + montáž NOVÉ vnitřní dveře posuvné jednokřídlé plné do pouzdra 700x1970 mm, levé, včetně obložkové zárubně</t>
  </si>
  <si>
    <t>Kalkul</t>
  </si>
  <si>
    <t>VNITŘNÍ DVEŘE DO STĚNY ŠÍŘE 100 MM</t>
  </si>
  <si>
    <t>DVEŘE TL.MAX 42MM</t>
  </si>
  <si>
    <t>DEKOR OPLÁŠTĚNÍ DLE VÝBĚRU INVESTORA</t>
  </si>
  <si>
    <t>KONSTRUKCE RÁMU A OPLÁŠTĚNÍ Z MDF</t>
  </si>
  <si>
    <t>MEZIRÁMOVÁ VÝPLŇ PLNÁ IZOLAČNÍ DESKA</t>
  </si>
  <si>
    <t>KOVÁNÍ NEREZ ZÁMEK POSUVNÝCH DVEŘÍ S OVÁLNÝMI MUŠLEMI</t>
  </si>
  <si>
    <t>NOVÝ OBLOŽKOVÁ ZÁRUBEŇ NA ŠÍŘKU STĚNY</t>
  </si>
  <si>
    <t>výpis prvků "D03" : 1</t>
  </si>
  <si>
    <t>766R 06</t>
  </si>
  <si>
    <t>Dodávka + montáž NOVÉ vnitřní dveře posuvné jednokřídlé plné do pouzdra 800x1970 mm, levé, včetně obložkové zárubně</t>
  </si>
  <si>
    <t>výpis prvků "D02" : 1</t>
  </si>
  <si>
    <t>767990010RAC</t>
  </si>
  <si>
    <t>Ostatní atypické kovové prvky 10 - 50 kg/kus</t>
  </si>
  <si>
    <t>60,3+103,6</t>
  </si>
  <si>
    <t>m.č.7-410 : (3,27+2,03+0,95)*2</t>
  </si>
  <si>
    <t>ztratné 10% : 4,63*1,1</t>
  </si>
  <si>
    <t>výpis prvku "PL" : 2,3</t>
  </si>
  <si>
    <t>Spotřeba: cca 1,7 kg/m2/mm. : 4,63*1,7*5</t>
  </si>
  <si>
    <t>Odkaz na mn. položky pořadí 129 : 29,16000</t>
  </si>
  <si>
    <t>Odkaz na mn. položky pořadí 126 : 29,16000</t>
  </si>
  <si>
    <t>m.č.7-407 : (2,09+1,6)*2-0,8*2-0,7-0,8*2+0,35*2</t>
  </si>
  <si>
    <t>m.č.7-408 : (4,27+3,065)*2-0,8*2+0,5*4</t>
  </si>
  <si>
    <t xml:space="preserve">skladba S05 : </t>
  </si>
  <si>
    <t>m.č.7-409 : (2,46+4,84+2,585+4,875)-0,8+0,5*2</t>
  </si>
  <si>
    <t>ztratné 3% : 29,16*1,03</t>
  </si>
  <si>
    <t>ztratné 2% : 34,21*1,02</t>
  </si>
  <si>
    <t>Spotřeba: 0,20 kg/m2 : 29,16*0,2</t>
  </si>
  <si>
    <t>998776103R00</t>
  </si>
  <si>
    <t>Přesun hmot pro podlahy povlakové v objektech výšky do 24 m</t>
  </si>
  <si>
    <t>m.č.7-410 : (3,27+2,03)*2*2,9</t>
  </si>
  <si>
    <t>odpočet otvory : -(0,7*1,97+0,37*0,9)</t>
  </si>
  <si>
    <t>2,9*4</t>
  </si>
  <si>
    <t>ztratné 10% : 29,028*1,10</t>
  </si>
  <si>
    <t>Odkaz na mn. položky pořadí 144 : 137,50650</t>
  </si>
  <si>
    <t xml:space="preserve">původní zdivo - z 50% (zbylých 50% je v otlučení omítek) : </t>
  </si>
  <si>
    <t>m.č.7-408 : (2,895+2,47)*3,0</t>
  </si>
  <si>
    <t>m.č.7-407 : (2,09+1,6)*2*2,9</t>
  </si>
  <si>
    <t>m.č.7-408 : (3,065+4,27)*2*2,9</t>
  </si>
  <si>
    <t>m.č.7-409 : (4,875+2,46+4,84+2,585)*2,9</t>
  </si>
  <si>
    <t>odpočet otvory : -(0,9*1,9+0,8*1,97)</t>
  </si>
  <si>
    <t>Odkaz na mn. položky pořadí 153 : 18,06613</t>
  </si>
  <si>
    <t>Odkaz na mn. položky pořadí 154 : 1,78128</t>
  </si>
  <si>
    <t>Odkaz na mn. položky pořadí 155 : 0,40175</t>
  </si>
  <si>
    <t>Odkaz na mn. položky pořadí 147 : 20,24916*3</t>
  </si>
  <si>
    <t>Odkaz na mn. položky pořadí 147 : 20,24916</t>
  </si>
  <si>
    <t>Odkaz na mn. položky pořadí 147 : 20,24916*14</t>
  </si>
  <si>
    <t>Odkaz na dem. hmot. položky pořadí 35 : 5,36224</t>
  </si>
  <si>
    <t>Odkaz na dem. hmot. položky pořadí 36 : 7,60704</t>
  </si>
  <si>
    <t>Odkaz na dem. hmot. položky pořadí 39 : 0,04400</t>
  </si>
  <si>
    <t>Odkaz na dem. hmot. položky pořadí 43 : 2,18845</t>
  </si>
  <si>
    <t>Odkaz na dem. hmot. položky pořadí 46 : 0,48100</t>
  </si>
  <si>
    <t>Odkaz na dem. hmot. položky pořadí 96 : 0,47544</t>
  </si>
  <si>
    <t>Odkaz na dem. hmot. položky pořadí 97 : 0,47544</t>
  </si>
  <si>
    <t>Odkaz na dem. hmot. položky pořadí 98 : 0,61128</t>
  </si>
  <si>
    <t>Odkaz na dem. hmot. položky pořadí 105 : 0,17400</t>
  </si>
  <si>
    <t>Odkaz na dem. hmot. položky pořadí 106 : 0,00720</t>
  </si>
  <si>
    <t>Odkaz na dem. hmot. položky pořadí 123 : 0,26259</t>
  </si>
  <si>
    <t>Odkaz na dem. hmot. položky pořadí 143 : 0,05246</t>
  </si>
  <si>
    <t>Odkaz na dem. hmot. položky pořadí 37 : 0,09240</t>
  </si>
  <si>
    <t>Odkaz na dem. hmot. položky pořadí 44 : 1,63768</t>
  </si>
  <si>
    <t>Odkaz na dem. hmot. položky pořadí 82 : 0,01933</t>
  </si>
  <si>
    <t>Odkaz na dem. hmot. položky pořadí 83 : 0,03187</t>
  </si>
  <si>
    <t>Odkaz na dem. hmot. položky pořadí 38 : 0,40175</t>
  </si>
  <si>
    <t>m.č.8-604 : 0,85*1,2</t>
  </si>
  <si>
    <t>m.č.8-604 : 6,74</t>
  </si>
  <si>
    <t>m.č.8-604 : (1,22+4,31)*2+(1,2+0,85)*2</t>
  </si>
  <si>
    <t>Odkaz na mn. položky pořadí 6 : 89,04245</t>
  </si>
  <si>
    <t>Odkaz na mn. položky pořadí 11 : 44,10200</t>
  </si>
  <si>
    <t>m.č.8-603 : (2,47+4,835)*2*3,05</t>
  </si>
  <si>
    <t>odpočet otvory : -(0,84*1,97+0,65*1,97+0,9*1,97+0,9*1,9)</t>
  </si>
  <si>
    <t>přípočet ostění : 0,5*(2,7*2+1,0)</t>
  </si>
  <si>
    <t>odpočet obklad  za kuchynskou linkou : -(0,6+3,8)*0,5</t>
  </si>
  <si>
    <t>m.č.8-605 : (3,655+4,31+3,6+4,4)*3,05</t>
  </si>
  <si>
    <t>odpočet otvory : -(0,9*1,97+0,9*1,9*2)</t>
  </si>
  <si>
    <t>přípočet ostění : 0,5*(2,7*2+1,0)*2</t>
  </si>
  <si>
    <t>611403399RT2</t>
  </si>
  <si>
    <t>Hrubé zaplnění rýh ve stropech maltou ze suchých směsí jakékoliv šířky</t>
  </si>
  <si>
    <t>611421421R00</t>
  </si>
  <si>
    <t>Oprava vnitřních vápenných omítek stropů železobetonových rovných tvárnicových a kleneb v množství opravované plochy  v množství opravované plochy přes 30 do 50 %, hladkých</t>
  </si>
  <si>
    <t>m.č.8-606 - část : 1,02</t>
  </si>
  <si>
    <t>m.č.8-604 : ((1,22+4,31)*2+(1,2+0,85)*2+0,12*2)*2,9</t>
  </si>
  <si>
    <t>odpočet otvory : -(0,65*1,97+0,75*1,97)</t>
  </si>
  <si>
    <t>m.č.8-603 za kuchynskou linkou : (0,6+3,8)*0,5</t>
  </si>
  <si>
    <t>dveře : 0,84*1,97</t>
  </si>
  <si>
    <t>0,9*1,97</t>
  </si>
  <si>
    <t>0,65*1,97</t>
  </si>
  <si>
    <t>dveře : (1,0+1,97*2)*2*2</t>
  </si>
  <si>
    <t>(0,81+1,97*2)*2</t>
  </si>
  <si>
    <t>m.č.8-604 : 6,74*0,05</t>
  </si>
  <si>
    <t>dveře VD/1 : (0,84+1,97*2)*2</t>
  </si>
  <si>
    <t>dveře D11/P : (0,65+1,97*2)*2</t>
  </si>
  <si>
    <t>m.č.8-603 : 11,98</t>
  </si>
  <si>
    <t>m.č.8-605 : 15,91</t>
  </si>
  <si>
    <t>Průběžný úklid bytu - plocha celkem 34,63 m2 : 1</t>
  </si>
  <si>
    <t>"RD" - 1 kus : 1</t>
  </si>
  <si>
    <t>m.č.8-604 : 5,36</t>
  </si>
  <si>
    <t xml:space="preserve">bourání : </t>
  </si>
  <si>
    <t>m.č. 8-604 : 5,306</t>
  </si>
  <si>
    <t>m.č. 8-606 : 1,02</t>
  </si>
  <si>
    <t>dveře 650x1970mm - 2kusy : 0,65*1,97*2</t>
  </si>
  <si>
    <t>m.č.8-606 : 1,02</t>
  </si>
  <si>
    <t>odpočet otvory : -(0,9*1,97+0,65*1,97+0,9*1,97+0,9*1,9)</t>
  </si>
  <si>
    <t>m.č.8-606 : (3,655+4,31+3,6+4,4)*3,05</t>
  </si>
  <si>
    <t>Mezisoučet</t>
  </si>
  <si>
    <t>978013191R00</t>
  </si>
  <si>
    <t>Otlučení omítek vápenných nebo vápenocementových vnitřních s vyškrabáním spár, s očištěním zdiva stěn, v rozsahu do 100 %</t>
  </si>
  <si>
    <t>m.č.8-604 : (4,31+1,22+0,12)*2*(3,05-2,1)</t>
  </si>
  <si>
    <t>dveře 650x1970mm : 0,65*1,97*2</t>
  </si>
  <si>
    <t>m.č.8-604 : (4,31+1,22+0,12)*2*2,1</t>
  </si>
  <si>
    <t>(1,2+0,85)*2*2,9</t>
  </si>
  <si>
    <t>0,37*2,1*2</t>
  </si>
  <si>
    <t>odpočet potvory : -(0,65*1,97*2+0,37*0,9)</t>
  </si>
  <si>
    <t>voda : 13,0</t>
  </si>
  <si>
    <t>Kompletní vyklizení bytu - Bourání a demontáže drobných předmětů . viz TZ : 1</t>
  </si>
  <si>
    <t>odpočet otvory : -(0,65*1,97+0,75*1,97*2)</t>
  </si>
  <si>
    <t xml:space="preserve">  m.č.8-604 : 6,74</t>
  </si>
  <si>
    <t>2 vsrtvy : 6,74*2</t>
  </si>
  <si>
    <t>dle výpisu prvků má umývátko rozměr 360 x 220 x 130 mm</t>
  </si>
  <si>
    <t>"SSI" - D+M Sprchová zástěna výšky 2100mm a šíře 450mm, bezpečnostní sklo tl.8mm, viz. výpis prvků</t>
  </si>
  <si>
    <t>725210821R00</t>
  </si>
  <si>
    <t>Demontáž umyvadel umyvadel bez výtokových armatur</t>
  </si>
  <si>
    <t>725220851R00</t>
  </si>
  <si>
    <t>Demontáž van včetně obezdívky</t>
  </si>
  <si>
    <t>2 vrstvy - ztratné 8% : 6,74*2*1,08</t>
  </si>
  <si>
    <t>Odkaz na mn. položky pořadí 76 : 6,74000</t>
  </si>
  <si>
    <t>ztratné 8% : 6,74*0,0039*1,08</t>
  </si>
  <si>
    <t>Odkaz na mn. položky pořadí 78 : 6,74000</t>
  </si>
  <si>
    <t>m.č.8-604 : 6,74-1,02</t>
  </si>
  <si>
    <t>ztratné 8% : 5,72*1,08</t>
  </si>
  <si>
    <t>Demontáž, úschova a zpětná montáž kuchyňské linky včetně spotřebičů</t>
  </si>
  <si>
    <t>MASIVNÍ DŘEVĚNÝ DUBOVÝ PRÁH š.840 mm, VÝŠKA 20 mm, HLOUBKA 80 mm, VČETNĚ MONTÁŽNÍHO MATERIÁLU</t>
  </si>
  <si>
    <t>"PR" : 1</t>
  </si>
  <si>
    <t>Dodávka a montáž - NOVÉ vstupní dveře  jednokřídlovÉ 840x1970mm, levé, protipožární zárubeň, požární odolnost  EI30 DP3</t>
  </si>
  <si>
    <t>OCELOVÁ ZÁRUBEŇ S DVOJNÁSOBNÝM NÁTĚREM S UTĚSNĚNÍM V DRÁŽCE, POVRCHOVÁ</t>
  </si>
  <si>
    <t>dle výpisu prvků "VDI" : 1</t>
  </si>
  <si>
    <t>Dodávka a montáž - NOVÉ vnitřní dveře jednokřídlové 650x1970 mm, pravé, dle výběru investora</t>
  </si>
  <si>
    <t>VNITŘNÍ DVEŘE PLNÉ OTVÍRAVÉ JEDNOKŘÍDLOVÉ Š.650 mm, VÝŠKY 1 970 mm,</t>
  </si>
  <si>
    <t>NOVÁ OBLOŽKOVÁ ZÁRUBEŇ</t>
  </si>
  <si>
    <t xml:space="preserve"> NÁRAZNÍKY NA KLIKU.</t>
  </si>
  <si>
    <t>dle výpisu prvků "Dii" : 1</t>
  </si>
  <si>
    <t>D+M Vestavná skříň z laminátové dřevotřískové desky 700 x 2100 x 550 mm, viz. výpis prvků</t>
  </si>
  <si>
    <t>s otvorem pro napojení odpadu a vody pro pračku</t>
  </si>
  <si>
    <t>viz.půdorys 6.NP nový stav</t>
  </si>
  <si>
    <t>dle výpisu prvku "TSI" : 1</t>
  </si>
  <si>
    <t>Odkaz na mn. položky pořadí 101 : 6,74000</t>
  </si>
  <si>
    <t>6NP-byt 8 : 0,9*1,9*3</t>
  </si>
  <si>
    <t>m.č.8-604 : ((1,22+4,31)*2+(1,2+0,85)*2+0,12*2)</t>
  </si>
  <si>
    <t>-0,65+0,75</t>
  </si>
  <si>
    <t>výpis prvků "PL" : 1,0</t>
  </si>
  <si>
    <t>Spotřeba: cca 1,7 kg/m2/mm. : 6,74*1,7*10</t>
  </si>
  <si>
    <t>ztratné 10% : 6,74*1,1</t>
  </si>
  <si>
    <t>Odkaz na mn. položky pořadí 108 : 42,62450</t>
  </si>
  <si>
    <t>ztratné 10% : 42,6245*1,10</t>
  </si>
  <si>
    <t>Odkaz na mn. položky pořadí 115 : 128,01245</t>
  </si>
  <si>
    <t xml:space="preserve">  m.č.8-603 : (2,47+4,835)*2*3,05</t>
  </si>
  <si>
    <t xml:space="preserve">  odpočet otvory : -(0,84*1,97+0,65*1,97+0,9*1,97+0,9*1,9)</t>
  </si>
  <si>
    <t xml:space="preserve">  odpočet obklad  za kuchynskou linkou : -(0,6+3,8)*0,5</t>
  </si>
  <si>
    <t xml:space="preserve">  přípočet ostění : 0,5*(2,7*2+1,0)</t>
  </si>
  <si>
    <t xml:space="preserve">  m.č.8-605 : (3,655+4,31+3,6+4,4)*3,05</t>
  </si>
  <si>
    <t xml:space="preserve">  odpočet otvory : -(0,9*1,97+0,9*1,9*2)</t>
  </si>
  <si>
    <t xml:space="preserve">  přípočet ostění : 0,5*(2,7*2+1,0)*2</t>
  </si>
  <si>
    <t>50% - zbylých 50% je v odstranění omítek : 89,04245*0,50</t>
  </si>
  <si>
    <t>Odkaz na mn. položky pořadí 124 : 10,97672</t>
  </si>
  <si>
    <t>Odkaz na mn. položky pořadí 125 : 2,62135</t>
  </si>
  <si>
    <t>Odkaz na mn. položky pořadí 118 : 13,59807*5</t>
  </si>
  <si>
    <t>Odkaz na mn. položky pořadí 118 : 13,59807</t>
  </si>
  <si>
    <t>Odkaz na mn. položky pořadí 118 : 13,59807*14</t>
  </si>
  <si>
    <t>Odkaz na mn. položky pořadí 118 : 13,59807*3</t>
  </si>
  <si>
    <t>Odkaz na dem. hmot. položky pořadí 23 : 7,50400</t>
  </si>
  <si>
    <t>Odkaz na dem. hmot. položky pořadí 26 : 0,02040</t>
  </si>
  <si>
    <t>Odkaz na dem. hmot. položky pořadí 27 : 0,26800</t>
  </si>
  <si>
    <t>Odkaz na dem. hmot. položky pořadí 28 : 1,82249</t>
  </si>
  <si>
    <t>Odkaz na dem. hmot. položky pořadí 29 : 0,49381</t>
  </si>
  <si>
    <t>Odkaz na dem. hmot. položky pořadí 32 : 0,16900</t>
  </si>
  <si>
    <t>Odkaz na dem. hmot. položky pořadí 33 : 0,40700</t>
  </si>
  <si>
    <t>Odkaz na dem. hmot. položky pořadí 81 : 0,07504</t>
  </si>
  <si>
    <t>Odkaz na dem. hmot. položky pořadí 82 : 0,07504</t>
  </si>
  <si>
    <t>Odkaz na dem. hmot. položky pořadí 83 : 0,09648</t>
  </si>
  <si>
    <t>Odkaz na dem. hmot. položky pořadí 98 : 0,00540</t>
  </si>
  <si>
    <t>Odkaz na dem. hmot. položky pořadí 114 : 0,04007</t>
  </si>
  <si>
    <t>Odkaz na dem. hmot. položky pořadí 31 : 2,33104</t>
  </si>
  <si>
    <t>Odkaz na dem. hmot. položky pořadí 24 : 0,12652</t>
  </si>
  <si>
    <t>Odkaz na dem. hmot. položky pořadí 66 : 0,01933</t>
  </si>
  <si>
    <t>Odkaz na dem. hmot. položky pořadí 67 : 0,01946</t>
  </si>
  <si>
    <t>Odkaz na dem. hmot. položky pořadí 71 : 0,12500</t>
  </si>
  <si>
    <t>m.č.9-406 : 0,79*1,2</t>
  </si>
  <si>
    <t>346275111R00</t>
  </si>
  <si>
    <t>Přizdívky a obezdívky z desek pórobetonových tloušťky 50 mm</t>
  </si>
  <si>
    <t>ostění otvoru 950x1750 mm do m.č. 9-402 : 0,95*1,97</t>
  </si>
  <si>
    <t>z m.č.401 do bytu č.9 : 2*3,0</t>
  </si>
  <si>
    <t>342256255R00</t>
  </si>
  <si>
    <t>Příčky z cihel a tvárnic nepálených příčky z příčkovek pórobetonových tloušťky 150 mm</t>
  </si>
  <si>
    <t>včetně pomocného lešení</t>
  </si>
  <si>
    <t>z m.č.401 do bytu č.9 : 1,24*3,0-0,8*1,97</t>
  </si>
  <si>
    <t>317941121R00</t>
  </si>
  <si>
    <t>Osazení ocelových válcovaných nosníků na zdivu bez dodávky materiálu, výšky do 120 mm</t>
  </si>
  <si>
    <t>profilu I, nebo IE, nebo U, nebo UE, nebo L</t>
  </si>
  <si>
    <t xml:space="preserve">výpis prvků "P04" : </t>
  </si>
  <si>
    <t xml:space="preserve">ocelový úhelník 50x50x5,, dva kusy tvoří jeden překlad : </t>
  </si>
  <si>
    <t>délka 1 kus = 1200 mm = 2400 mm = 3,85kg/1m = 2,4x3,85 = 9,50 Kg : 9,5*0,001</t>
  </si>
  <si>
    <t>13331512R</t>
  </si>
  <si>
    <t>Tyč ocelová válcovaná za tepla průřez: rovnoramenné L; značka: S235JR (1.0038); šířka ramene = 50 mm; šířka ramene2 = 50 mm; t = 5,0 mm</t>
  </si>
  <si>
    <t>Odkaz na mn. položky pořadí 5 : 0,00950*1,08</t>
  </si>
  <si>
    <t>346244381R00</t>
  </si>
  <si>
    <t>0,05*0,9*2</t>
  </si>
  <si>
    <t>317314125R00</t>
  </si>
  <si>
    <t>Podbetonování zhlaví nosníků zdivo šířky 250 mm</t>
  </si>
  <si>
    <t>betonem C 16/20. Tloušťka lože 50 mm, délka 200 mm.</t>
  </si>
  <si>
    <t>413232211R00</t>
  </si>
  <si>
    <t>Zazdívka zhlaví jakýmikoliv cihlami pálenými válcovaných nosníků výšky do 150 mm, Prvek zdicí pálený funkce: cihla plná; dl = 290 mm; š = 140 mm; v = 65 mm; fb = 20,0 N/mm2</t>
  </si>
  <si>
    <t>m.č.9-406 : 0,87</t>
  </si>
  <si>
    <t>m.č.9-406 : (1,1+0,79)*2</t>
  </si>
  <si>
    <t>602010111R00</t>
  </si>
  <si>
    <t>Penetrace - provedení podkladního nátěru nebo penetrace, na stěnách</t>
  </si>
  <si>
    <t>Odkaz na mn. položky pořadí 14 : 9,66640</t>
  </si>
  <si>
    <t>Odkaz na mn. položky pořadí 17 : 4,00000</t>
  </si>
  <si>
    <t>Odkaz na mn. položky pořadí 18 : 7,20850</t>
  </si>
  <si>
    <t>Odkaz na mn. položky pořadí 19 : 21,32100</t>
  </si>
  <si>
    <t>m.č.9-406 : (1,1+0,79)*2*2,9</t>
  </si>
  <si>
    <t>odpočet otvory : -(0,65*1,88+0,38*0,92)</t>
  </si>
  <si>
    <t>ostění : 0,15*(0,92*2)</t>
  </si>
  <si>
    <t>0,8*1,97*2</t>
  </si>
  <si>
    <t>0,9*1,97*2</t>
  </si>
  <si>
    <t>0,65*1,88</t>
  </si>
  <si>
    <t>612474611RT3</t>
  </si>
  <si>
    <t>Omítka vnitřní stěn ze suché směsi třívrstvá, vápenocementové jádro, vápenný štuk, na pórobeton, ruční zpracování, Penetrace funkce: proti tvorbě skvrn, zpevnění povrchu, úprava savosti; ředidlo: voda (disperzní)</t>
  </si>
  <si>
    <t>z m.č.401 do bytu č.9 : (1,24*3,0-0,8*1,97)*2+0,15*(2,0*2+0,8)</t>
  </si>
  <si>
    <t>ostění otvoru 950x1750 mm do m.č. 9-402 : 0,45*(0,95+1,97*2)</t>
  </si>
  <si>
    <t xml:space="preserve">půdorys mový stav : </t>
  </si>
  <si>
    <t>m.č.9-403 : (0,9+3,955+2,53+3,955)*3,0</t>
  </si>
  <si>
    <t>odpočet otvory : -(0,9*1,97+1,4*1,34)</t>
  </si>
  <si>
    <t>odpočet obklad za kuchyňskou linkou : -(0,9+3,955+0,3)*2,0+0,9*1,4</t>
  </si>
  <si>
    <t>Odkaz na mn. položky pořadí 16 : 4,00000</t>
  </si>
  <si>
    <t>(0,75+1,88*2)*2</t>
  </si>
  <si>
    <t>vstupní dveře VD3/L : 1</t>
  </si>
  <si>
    <t>5533301327R</t>
  </si>
  <si>
    <t>Zárubeň kovová pro zdění; průchozí š. = 800 mm; průchozí v. = 1970 mm; tl. stěny = 150 mm; povrchová úprava: základní nátěr; požární odolnost: E, I, W</t>
  </si>
  <si>
    <t>dveře D/12 : (0,65+1,97*2)*2</t>
  </si>
  <si>
    <t>dveře VD/3 : (0,8+1,97*2)*2</t>
  </si>
  <si>
    <t>m.č.9-402 : 8,61</t>
  </si>
  <si>
    <t>m.č.9-403 : 9,89</t>
  </si>
  <si>
    <t>m.č.9-404 : 22,68</t>
  </si>
  <si>
    <t>m.č.9-405 : 15,62</t>
  </si>
  <si>
    <t>Průběžný úklid bytu - plocha celkem 57,67 m2 : 1</t>
  </si>
  <si>
    <t>m.č.10-406 : 0,87*0,16</t>
  </si>
  <si>
    <t>dveře 840x1970mm : 0,84*1,97</t>
  </si>
  <si>
    <t>dveře 650*1970mm : 0,65*1,97</t>
  </si>
  <si>
    <t>m.č.9-403 : (0,9+3,955+0,3)*(3,0-2,0)</t>
  </si>
  <si>
    <t>dveře 650x1970mm : 0,65*1,88</t>
  </si>
  <si>
    <t>dveře 840*1970mm : 0,84*1,97</t>
  </si>
  <si>
    <t>m.č.10-406 : 0,87</t>
  </si>
  <si>
    <t>m.č.401-část chodby - před wc : 1,24*1,24+0,45*0,95</t>
  </si>
  <si>
    <t>965081702R00</t>
  </si>
  <si>
    <t>Bourání podlah Soklíků z dlažeb keramických tloušťky do 10 mm, výšky do 100 mm</t>
  </si>
  <si>
    <t>m.č.401-část chodby - před wc : (1,24*3)-0,95-0,65-+0,45*2</t>
  </si>
  <si>
    <t>m.č.10-406 : (1,1+0,79)*2*2,9-0,65*1,88-0,38*0,92</t>
  </si>
  <si>
    <t xml:space="preserve">  m.č.9-406 : 0,87</t>
  </si>
  <si>
    <t>2 vsrtvy : 0,87*2</t>
  </si>
  <si>
    <t>Dodávka + montáž WC kombi s umývátkem, zadní/spodní odpad, bílá</t>
  </si>
  <si>
    <t>Umyvadlová výpust a montážní materiál</t>
  </si>
  <si>
    <t>m.č.9-406 : 1</t>
  </si>
  <si>
    <t>Lokální radiální ventilátor do koupelny s čidlem vlhosti(hydrostatem), s časovým doběhem</t>
  </si>
  <si>
    <t>připojení na potrubí D100mm</t>
  </si>
  <si>
    <t>montáž na stěnu nebo strop</t>
  </si>
  <si>
    <t>998728103R00</t>
  </si>
  <si>
    <t>Přesun hmot pro vzduchotechniku v objektech výšky do 24 m</t>
  </si>
  <si>
    <t>m.č.9-402-chodbička u vstupních dveří a wc : 1,24*1,24+0,45*0,95</t>
  </si>
  <si>
    <t>2 vrstvy - ztratné 8% : 2,8351*2*1,08</t>
  </si>
  <si>
    <t>Odkaz na mn. položky pořadí 90 : 2,83510</t>
  </si>
  <si>
    <t>ztratné 8% : 2,8351*0,0039*1,08</t>
  </si>
  <si>
    <t>Odkaz na mn. položky pořadí 92 : 2,83510</t>
  </si>
  <si>
    <t>m.č.9-402-část u vstupních dveří a wc : 1,24*1,24+0,95*0,45</t>
  </si>
  <si>
    <t>ztratné 8% : 0,87*1,08</t>
  </si>
  <si>
    <t>Dodávka a montáž - NOVÉ vnitřní dveře jednokřídlové 650x1880 mm, levé, dle výběru investora</t>
  </si>
  <si>
    <t>VNITŘNÍ DVEŘE PLNÉ OTVÍRAVÉ JEDNOKŘÍDLOVÉ Š.650 mm, VÝŠKY 1 880 mm,</t>
  </si>
  <si>
    <t>NOVÁ OBLOŽKOVÁ ZÁRUBEŇ D+M</t>
  </si>
  <si>
    <t>4.NP - byt 9 : 1,1*1,9*2</t>
  </si>
  <si>
    <t>0,38*0,92</t>
  </si>
  <si>
    <t>Odkaz na mn. položky pořadí 114 : 0,87000</t>
  </si>
  <si>
    <t>771579791R00</t>
  </si>
  <si>
    <t>Příplatky k položkám montáže podlah keramických příplatek za plochu podlah keramických do 5 m2 jednotlivě</t>
  </si>
  <si>
    <t>771579792R00</t>
  </si>
  <si>
    <t>Příplatky k položkám montáže podlah keramických příplatek za podlahy keramické v omezeném prostoru</t>
  </si>
  <si>
    <t>Spotřeba: cca 1,7 kg/m2/mm. : 0,87*1,7*10</t>
  </si>
  <si>
    <t>ztratné 10% : 0,87*1,1</t>
  </si>
  <si>
    <t>Odkaz na mn. položky pořadí 126 : 1,96510</t>
  </si>
  <si>
    <t>Odkaz na mn. položky pořadí 123 : 1,96510*1,03</t>
  </si>
  <si>
    <t>m.č.9-402 - chodbička u vstupních dveří a wc : (1,24*3)+0,45*2-0,65-0,95</t>
  </si>
  <si>
    <t>ztratné 3% : 1,9651*1,03</t>
  </si>
  <si>
    <t>ztratné 2% : 3,02*1,02</t>
  </si>
  <si>
    <t>Spotřeba: 0,20 kg/m2 : 1,9651*0,2</t>
  </si>
  <si>
    <t>Odkaz na mn. položky pořadí 133 : 9,39040</t>
  </si>
  <si>
    <t>ztratné 10% : 9,3904*1,10</t>
  </si>
  <si>
    <t>zárubeň vstupních dveří VD3/L : (2*2,02+0,90)*(0,15+2*0,05)</t>
  </si>
  <si>
    <t>Odkaz na mn. položky pořadí 141 : 203,41145</t>
  </si>
  <si>
    <t xml:space="preserve">STĚNY : </t>
  </si>
  <si>
    <t>m.č.9-402 : (3,665+1,75)*2*2,35+(1,24+1,24)*2+0,45*(0,95+1,97*2)</t>
  </si>
  <si>
    <t>odpočet otvory : -(0,9*1,97*2+0,8*1,97*2+0,65*1,88+0,95*1,97*2)</t>
  </si>
  <si>
    <t>m.č.9-404 : (4,952+4,51+4,995+4,61)*2,85</t>
  </si>
  <si>
    <t>odpočet otvory : -(0,8*1,97+1,1*1,9)*2</t>
  </si>
  <si>
    <t>přípočet ostění : 0,4*(1,1+2,7*2)*2+0,5*(0,9+2,0*2)</t>
  </si>
  <si>
    <t>m.č.9-405 : (6,175+2,793+6,35+2,275)*3,0</t>
  </si>
  <si>
    <t>odpočet otvory : -(0,9*1,97+1,55*1,94)</t>
  </si>
  <si>
    <t>přípočet ostění : 0,15*(1,55+1,94*2)</t>
  </si>
  <si>
    <t xml:space="preserve">STROPY : </t>
  </si>
  <si>
    <t>Odkaz na mn. položky pořadí 150 : 0,14837</t>
  </si>
  <si>
    <t>Odkaz na mn. položky pořadí 151 : 0,73453</t>
  </si>
  <si>
    <t>Odkaz na mn. položky pořadí 144 : 0,88290*3</t>
  </si>
  <si>
    <t>Odkaz na mn. položky pořadí 144 : 0,88290</t>
  </si>
  <si>
    <t>Odkaz na mn. položky pořadí 144 : 0,88290*14</t>
  </si>
  <si>
    <t>Odkaz na dem. hmot. položky pořadí 95 : 0,01218</t>
  </si>
  <si>
    <t>Odkaz na dem. hmot. položky pořadí 96 : 0,03969</t>
  </si>
  <si>
    <t>Odkaz na dem. hmot. položky pořadí 97 : 0,05103</t>
  </si>
  <si>
    <t>Odkaz na dem. hmot. položky pořadí 109 : 0,00540</t>
  </si>
  <si>
    <t>Odkaz na dem. hmot. položky pořadí 140 : 0,04007</t>
  </si>
  <si>
    <t>Odkaz na dem. hmot. položky pořadí 36 : 0,01740</t>
  </si>
  <si>
    <t>Odkaz na dem. hmot. položky pořadí 37 : 0,03930</t>
  </si>
  <si>
    <t>Odkaz na dem. hmot. položky pořadí 38 : 0,00049</t>
  </si>
  <si>
    <t>Odkaz na dem. hmot. položky pořadí 39 : 0,63855</t>
  </si>
  <si>
    <t>Odkaz na dem. hmot. položky pořadí 73 : 0,01933</t>
  </si>
  <si>
    <t>Odkaz na dem. hmot. položky pořadí 74 : 0,01946</t>
  </si>
  <si>
    <t>311271174R00</t>
  </si>
  <si>
    <t>Zdivo nosné z tvárnic porobetonových hladkých tloušťky 500 mm, charakteristická pevnost v tlaku fk = 1,25 MPa, součinitel prostupu tepla U=0,162 W/m2.K, Prvek zdicí pórobetonový funkce: blok zdicí, blok zakládací; dl = 499 mm; š = 500 mm; v = 249 mm; styčná plocha: hladká; lambda = 0,077 W/(m.K); fb...</t>
  </si>
  <si>
    <t>dozdívka zdivo tl.450 mm  v m.č.10-411 : 0,8*3,3</t>
  </si>
  <si>
    <t>310271530R00</t>
  </si>
  <si>
    <t>Zazdívka otvorů z pórobetonových tvárnic plochy od 0,25 m2 do 1 m2 , tloušťka zdiva 300 mm</t>
  </si>
  <si>
    <t>nadezdívka u vstupních dveří VD3/P : 1,24*1,37*0,30</t>
  </si>
  <si>
    <t>349231811RT2</t>
  </si>
  <si>
    <t>dozdívka u dveří D01/L : 0,65*2,0</t>
  </si>
  <si>
    <t xml:space="preserve">výpis prvků "P06" : </t>
  </si>
  <si>
    <t xml:space="preserve">nad vstupními dveřmi VD3/P : </t>
  </si>
  <si>
    <t xml:space="preserve">ocelový úhelník 150x150x10 mm, dva kusy tvoří jeden překlad : </t>
  </si>
  <si>
    <t>délka 1 kus = 1200 mm = 2400 mm = 56,0 Kg : 56,0*0,001</t>
  </si>
  <si>
    <t>13432565R</t>
  </si>
  <si>
    <t>Tyč ocelová válcovaná za tepla průřez: rovnoramenné L; značka: S235JR (1.0038); šířka ramene = 150 mm; šířka ramene2 = 150 mm; t = 10,0 mm</t>
  </si>
  <si>
    <t>Odkaz na mn. položky pořadí 6 : 0,05600*1,08</t>
  </si>
  <si>
    <t>0,15*0,96*2</t>
  </si>
  <si>
    <t>m.č.10-411 -chodba : ((1,28+1,55)/2)*((3,715+3,735)/2)</t>
  </si>
  <si>
    <t>m.č.10-412 : 25,06</t>
  </si>
  <si>
    <t>m.č.10-413 : 1,33</t>
  </si>
  <si>
    <t>m.č.10-414 : 2,21</t>
  </si>
  <si>
    <t>m.č.10-411 -chodba : 1,28+3,72+1,55+3,735</t>
  </si>
  <si>
    <t>m.č.10-412 : 4,905+4,995+5,08+5,03</t>
  </si>
  <si>
    <t>m.č.10-413 : (0,975+1,3)*2</t>
  </si>
  <si>
    <t>m.č.10-414 : (2,32+0,975)*2</t>
  </si>
  <si>
    <t>601016191R00</t>
  </si>
  <si>
    <t>Omítka stropů a podhledů z hotových směsí doplňkové práce penetrační natěr stropů akrylátový</t>
  </si>
  <si>
    <t xml:space="preserve">Skladba S07 : </t>
  </si>
  <si>
    <t>m.č.10-411 - chodba/předsíň - 2 vrstvy : 2,45*2</t>
  </si>
  <si>
    <t>611481211RT6</t>
  </si>
  <si>
    <t>m.č.10-411 - chodba/předsíň : 2,45</t>
  </si>
  <si>
    <t>Odkaz na mn. položky pořadí 25 : 89,18920</t>
  </si>
  <si>
    <t>Odkaz na mn. položky pořadí 26 : 15,59600</t>
  </si>
  <si>
    <t>Odkaz na mn. položky pořadí 31 : 8,92870</t>
  </si>
  <si>
    <t>Odkaz na mn. položky pořadí 30 : 89,18920</t>
  </si>
  <si>
    <t>m.č.10-413 : (0,975+1,3)*2,8</t>
  </si>
  <si>
    <t>m.č.10-414 : (2,32+0,975)*2,8</t>
  </si>
  <si>
    <t>611423421R00</t>
  </si>
  <si>
    <t>Oprava vnitřních vápenných omítek stropů s 1 x nebo 2 x rákosováním  v množství opravované plochy přes 30 do 50 %, hladkých</t>
  </si>
  <si>
    <t>Odkaz na mn. položky pořadí 53 : 3,32000</t>
  </si>
  <si>
    <t>m.č.10-411 - zádveří : 2,45</t>
  </si>
  <si>
    <t>m.č.10-412 : (4,905+4,995+5,08+5,035)*3,0</t>
  </si>
  <si>
    <t>přípočet ostění : 0,15*0,8*4+0,4*(2,7*2+1,1)*2+0,6*(2,01*2+0,96)</t>
  </si>
  <si>
    <t>odpočet otvory : -(-0,8*1,97+1,1*1,9*2)</t>
  </si>
  <si>
    <t>m.č.10-411 : (1,28+1,55+3,735)*3,0+0,45*3,3+(1,98+1,24)*3,7*2</t>
  </si>
  <si>
    <t>odpočet otvory : -(0,8*1,97*4+3,9*2,05)</t>
  </si>
  <si>
    <t>přípočet ostění : 0,1*(1,9*2+3,9)+0,45*2,9+0,45*2,0</t>
  </si>
  <si>
    <t xml:space="preserve">odpočet dozdívky-nové zdivo : </t>
  </si>
  <si>
    <t>dozdívka zdivvo tl.450 mm  v m.č.10-411 : -(0,45+0,8)*3,3</t>
  </si>
  <si>
    <t>dozdívka u dveří vstupních VD3/P : -1,24*3,37</t>
  </si>
  <si>
    <t>dozdívka u dveří D01/L : -(0,5+0,65)*2,0</t>
  </si>
  <si>
    <t>dozdívka zdivvo tl.450 mm  v m.č.10-411 : (0,45+0,8)*3,3</t>
  </si>
  <si>
    <t>dozdívka u dveří vstupních VD3/P : (0,28*2+0,45)*3,37</t>
  </si>
  <si>
    <t>dozdívka u dveří D01/L : (0,05+0,65)*2,0</t>
  </si>
  <si>
    <t>615481211RT2</t>
  </si>
  <si>
    <t>Vyztužení povrchu průvlaků a překladů sklotextilní síťovinou včetně dodávky tmelu a tkaniny</t>
  </si>
  <si>
    <t>Natažení stěrkového tmelu, vtlačení výztužné sítě a rozetření tmelu. Včetně dodávek tmelu a sítě.</t>
  </si>
  <si>
    <t>Položka obsahuje natažení stěrkového tmelu, vtlačení výztužné sítě a rozetření tmelu.</t>
  </si>
  <si>
    <t>Položka obsahuje dodávku tmelu a sítě.</t>
  </si>
  <si>
    <t>výpis prvků "P06" : (0,45+0,15*2)*0,96</t>
  </si>
  <si>
    <t xml:space="preserve">  m.č.10-411 : 8,19</t>
  </si>
  <si>
    <t xml:space="preserve">  m.č.10-412 : 25,06</t>
  </si>
  <si>
    <t xml:space="preserve">  m.č.10-413 : 1,33</t>
  </si>
  <si>
    <t xml:space="preserve">  m.č.10-414 : 2,21</t>
  </si>
  <si>
    <t>(33,25+3,54)*0,05</t>
  </si>
  <si>
    <t>pro dveře D03/P : 1</t>
  </si>
  <si>
    <t>dveře VD3- vchodové : 1</t>
  </si>
  <si>
    <t>dveře D01/L : (0,8+1,97*2)*2</t>
  </si>
  <si>
    <t>dveře D03/P, D04/P : (0,7+1,97*2)*2*2</t>
  </si>
  <si>
    <t>dveře VD3/P : (0,96+1,97*2)*2</t>
  </si>
  <si>
    <t>m.č.10-411 : 8,19</t>
  </si>
  <si>
    <t>Průběžný úklid bytu - plocha celkem 37,75 m2 : 1</t>
  </si>
  <si>
    <t>m.č.10-413 : 25,05*0,16</t>
  </si>
  <si>
    <t>m.č.10-412 : 9,38*0,16</t>
  </si>
  <si>
    <t>m.č.10-411 : 2,45*0,16</t>
  </si>
  <si>
    <t>dveře 900x2080mm : 1</t>
  </si>
  <si>
    <t>dveře 100x2800 mm : 1+1</t>
  </si>
  <si>
    <t>m.č.10-411 : 2,45</t>
  </si>
  <si>
    <t>973031324R00</t>
  </si>
  <si>
    <t>Vysekání v cihelném zdivu výklenků a kapes kapes na jakoukoliv maltu vápennou nebo vápenocementovou, plochy do 0,1 m2, hloubky do 150 mm</t>
  </si>
  <si>
    <t>Včetně pomocného lešení o výšce podlahy do 1900 mm a pro zatížení do 1,5 kPa  (150 kg/m2).</t>
  </si>
  <si>
    <t>"P06" - nosník : 2</t>
  </si>
  <si>
    <t>m.č.10-413 : 25,05</t>
  </si>
  <si>
    <t>m.č.10-412 : 9,38</t>
  </si>
  <si>
    <t>978012161R00</t>
  </si>
  <si>
    <t>Otlučení omítek vápenných nebo vápenocementových vnitřních s vyškrabáním spár, s očištěním zdiva stropů rákosovaných, v rozsahu do 50 %</t>
  </si>
  <si>
    <t>m.č.10-413 : (4,905+5,03+5,08+5,03)*3,0</t>
  </si>
  <si>
    <t>odpočet otvory : -(1,1*1,9*2+0,9*2,08)</t>
  </si>
  <si>
    <t>přípočet ostění : 0,4*(1,9*2+1,1)*2+0,15*0,8*2*2</t>
  </si>
  <si>
    <t>m.č.10-412 : (2,355+3,72+2,625+3,735)*3,0</t>
  </si>
  <si>
    <t>ostění dveře : 0,4*(0,96+2,1*2)+0,4*(1,6+2,7*2)</t>
  </si>
  <si>
    <t>odpočet otvory-dveře : -(0,9*2,08+0,8*2,8)</t>
  </si>
  <si>
    <t>odpočet-okna : -(3,9*2,05+0,8*1,9)</t>
  </si>
  <si>
    <t>m.č.10-411 : (1,24+1,98+0,45)*2*3,37</t>
  </si>
  <si>
    <t>odpočet otvory : -(1,1*2,8+0,8*2,8+0,8*1,9+3,9*2,05)</t>
  </si>
  <si>
    <t>přípočet ostění : 0,1*(1,9*2+3,9)</t>
  </si>
  <si>
    <t>dveře 900x2080mm : 0,9*2,08</t>
  </si>
  <si>
    <t>968062456R00</t>
  </si>
  <si>
    <t>Vybourání dřevěných rámů dveřních zárubní, plochy přes 2 m2</t>
  </si>
  <si>
    <t>dveře 100x2800 mm : 1,1*2,8</t>
  </si>
  <si>
    <t>VZT1 : 0,4</t>
  </si>
  <si>
    <t>Odkaz na mn. položky pořadí 161 : 28,43400</t>
  </si>
  <si>
    <t>Odkaz na mn. položky pořadí 142 : 3,54000</t>
  </si>
  <si>
    <t>2 vrstvy : (33,25+3,54)*2</t>
  </si>
  <si>
    <t>28698324R</t>
  </si>
  <si>
    <t>725017351R00</t>
  </si>
  <si>
    <t>Umývátko na šrouby, bílé, šířka 400 mm, hloubka 310 mm</t>
  </si>
  <si>
    <t>dle výpis UMI - umývátko rozměru 360x220x130 mm</t>
  </si>
  <si>
    <t>V koupelně a wc bude použit axiální ventilátor průměru 100mm, v provedení se zpětnou klapkou do otvoru 150x150 mmdo zdi - časový doběh, hydrostat, krytí IP X4, 100 M3/H/18W/230 V</t>
  </si>
  <si>
    <t>2 vrstvy - ztratné 8% : 36,79*2*1,08</t>
  </si>
  <si>
    <t>Odkaz na mn. položky pořadí 111 : 36,79000</t>
  </si>
  <si>
    <t>ztratné 8% : 36,79*0,0039*1,08</t>
  </si>
  <si>
    <t>Odkaz na mn. položky pořadí 113 : 36,79000</t>
  </si>
  <si>
    <t>m.č.10-12 : 25,06</t>
  </si>
  <si>
    <t>ztratné 8% : 33,87087*1,08</t>
  </si>
  <si>
    <t>D03/P : 1</t>
  </si>
  <si>
    <t>D04/P : 1</t>
  </si>
  <si>
    <t>D01/L : 1</t>
  </si>
  <si>
    <t>61181511R</t>
  </si>
  <si>
    <t>Zárubeň dřevěná obložková, polodrážková (klasická); průchozí š. = 700 mm; průchozí v. = 1970 mm; tl. stěny 60 až 170 mm; povrchová úprava: CPL</t>
  </si>
  <si>
    <t>611815487R</t>
  </si>
  <si>
    <t>Zárubeň dřevěná obložková, polodrážková (klasická); průchozí š. = 800 mm; průchozí v. = 1970 mm; tl. stěny 510 až 750 mm; povrchová úprava: CPL</t>
  </si>
  <si>
    <t>dle výpisu prvků "VD3/P" : 1</t>
  </si>
  <si>
    <t>Dodávka a montáž - NOVÉ vnitřní dveře plné otvíravé  jednokřídlové 800x1970 mm, levé, dle výběru investora</t>
  </si>
  <si>
    <t>dle výpisu prvků "D0I/L" : 1</t>
  </si>
  <si>
    <t>Dodávka a montáž - NOVÉ vnitřní dveře otvíravé  jednokřídlové 700x1970 mm, pravé, dle výběru investora</t>
  </si>
  <si>
    <t>KONSTRUKCE KŘÍDLA Z DESEK DTD, OPLÁŠTĚNÍ KAŠÍROVACÍ FÓLIÍ</t>
  </si>
  <si>
    <t>KOVÁNÍ NEREZ, MATNÁ SADA WC</t>
  </si>
  <si>
    <t>dle výpisu prvků "D04/P" : 1</t>
  </si>
  <si>
    <t>Dodávka a montáž - NOVÉ vnitřní dveře jednokřídlové posuvné do pouzdra rozměru 700x1970 mm, pravé, dle výběru investora</t>
  </si>
  <si>
    <t>dle výpisu prvků "D03/P" : 1</t>
  </si>
  <si>
    <t>viz.půdorys 4.NP nový stav</t>
  </si>
  <si>
    <t>4.NP - BYT 10 : 1,1*1,9*2</t>
  </si>
  <si>
    <t>766662812R00</t>
  </si>
  <si>
    <t>Demontáž dveřních křídel prahů dveří  dvoukřídlových</t>
  </si>
  <si>
    <t>0,7*2</t>
  </si>
  <si>
    <t>ztratné 10% : 3,54*1,1</t>
  </si>
  <si>
    <t>Odkaz na mn. položky pořadí 154 : 33,25000</t>
  </si>
  <si>
    <t>Odkaz na mn. položky pořadí 151 : 33,25000*1,03</t>
  </si>
  <si>
    <t>m.č.10-411 : (1,28+3,715+1,55+3,735)-(0,7*2+0,8*2)+0,45*2+(1,98+1,24)*2-0,82*+0,4*2</t>
  </si>
  <si>
    <t>m.č.10-412 : 4,905+4,992+5,08+5,03+0,15*4</t>
  </si>
  <si>
    <t>ztratné 3% : 33,25*1,03</t>
  </si>
  <si>
    <t>ztratné 2% : 34,571*1,02</t>
  </si>
  <si>
    <t>Spotřeba: 0,20 kg/m2 : 33,25*0,2</t>
  </si>
  <si>
    <t>m.č.10-413 : (0,975+1,3)*2*2,8</t>
  </si>
  <si>
    <t>m.č.10-414 : (2,32+0,975)*2*2,8</t>
  </si>
  <si>
    <t>ztratné 10% : 28,434*1,10</t>
  </si>
  <si>
    <t>Odkaz na mn. položky pořadí 168 : 138,42730</t>
  </si>
  <si>
    <t xml:space="preserve">  m.č.10-412 : (4,905+4,995+5,08+5,035)*3,0</t>
  </si>
  <si>
    <t xml:space="preserve">  přípočet ostění : 0,15*0,8*4+0,4*(2,7*2+1,1)*2+0,6*(2,01*2+0,96)</t>
  </si>
  <si>
    <t xml:space="preserve">  odpočet otvory : -(-0,8*1,97+1,1*1,9*2)</t>
  </si>
  <si>
    <t xml:space="preserve">  m.č.10-411 : (1,28+1,55+3,735)*3,0+0,45*3,3+(1,98+1,24)*2</t>
  </si>
  <si>
    <t xml:space="preserve">  odpočet otvory : -(0,8*1,97*3+3,9*2,05)</t>
  </si>
  <si>
    <t xml:space="preserve">  přípočet ostění : 0,1*(1,9*2+3,9)+0,4*2,9</t>
  </si>
  <si>
    <t xml:space="preserve">  odpočet dozdívky-nové zdivo : </t>
  </si>
  <si>
    <t xml:space="preserve">  dozdívka zdivvo tl.450 mm  v m.č.10-411 : -(0,45+0,8)*3,3</t>
  </si>
  <si>
    <t xml:space="preserve">  dozdívka u dveří vstupních VD3/P : -(0,28+0,45)*3,37</t>
  </si>
  <si>
    <t xml:space="preserve">  dozdívka u dveří D01/L : -(0,5+0,65)*2,0</t>
  </si>
  <si>
    <t>50% - zbylých 50% je v odstranění omítek : 74,0509*0,50</t>
  </si>
  <si>
    <t>m.č.10-412 : (4,905+4,995+5,08+5,035)*2,9</t>
  </si>
  <si>
    <t>přípočet ostění : 0,15*0,8*4+0,4*(2,7*2+1,1)*2</t>
  </si>
  <si>
    <t>m.č.10-411 : (1,28+3,715+1,55+3,735)*2,9+0,45*3,3*2+(1,98+1,24)*2*3,37</t>
  </si>
  <si>
    <t>odpočet otvory : -(0,8*1,97*4+0,7*1,97*2+3,9*2,05)</t>
  </si>
  <si>
    <t>přípočet ostění : 0,1*(1,9*2+3,9)+0,4*2,9*2</t>
  </si>
  <si>
    <t>Odkaz na mn. položky pořadí 177 : 15,75296</t>
  </si>
  <si>
    <t>Odkaz na mn. položky pořadí 178 : 0,01740</t>
  </si>
  <si>
    <t>Odkaz na mn. položky pořadí 171 : 15,77036*3</t>
  </si>
  <si>
    <t>Odkaz na mn. položky pořadí 171 : 15,77036</t>
  </si>
  <si>
    <t>Odkaz na mn. položky pořadí 171 : 15,77036*14</t>
  </si>
  <si>
    <t>Odkaz na dem. hmot. položky pořadí 47 : 8,26112</t>
  </si>
  <si>
    <t>Odkaz na dem. hmot. položky pořadí 49 : 0,09555</t>
  </si>
  <si>
    <t>Odkaz na dem. hmot. položky pořadí 51 : 0,03000</t>
  </si>
  <si>
    <t>Odkaz na dem. hmot. položky pořadí 52 : 1,72150</t>
  </si>
  <si>
    <t>Odkaz na dem. hmot. položky pořadí 53 : 0,06640</t>
  </si>
  <si>
    <t>Odkaz na dem. hmot. položky pořadí 54 : 1,95392</t>
  </si>
  <si>
    <t>Odkaz na dem. hmot. položky pořadí 55 : 0,30342</t>
  </si>
  <si>
    <t>Odkaz na dem. hmot. položky pořadí 56 : 0,20636</t>
  </si>
  <si>
    <t>Odkaz na dem. hmot. položky pořadí 57 : 0,00956</t>
  </si>
  <si>
    <t>Odkaz na dem. hmot. položky pořadí 58 : 0,03900</t>
  </si>
  <si>
    <t>Odkaz na dem. hmot. položky pořadí 59 : 0,07400</t>
  </si>
  <si>
    <t>Odkaz na dem. hmot. položky pořadí 116 : 0,48202</t>
  </si>
  <si>
    <t>Odkaz na dem. hmot. položky pořadí 117 : 0,51632</t>
  </si>
  <si>
    <t>Odkaz na dem. hmot. položky pořadí 118 : 0,66384</t>
  </si>
  <si>
    <t>Odkaz na dem. hmot. položky pořadí 119 : 1,29080</t>
  </si>
  <si>
    <t>Odkaz na dem. hmot. položky pořadí 136 : 0,00360</t>
  </si>
  <si>
    <t>Odkaz na dem. hmot. položky pořadí 137 : 0,00223</t>
  </si>
  <si>
    <t>Odkaz na dem. hmot. položky pořadí 167 : 0,03332</t>
  </si>
  <si>
    <t>Odkaz na dem. hmot. položky pořadí 50 : 0,01740</t>
  </si>
  <si>
    <t>m.č.11-509 : 0,9*1,2</t>
  </si>
  <si>
    <t>m.č.11-509 : 0,3*2,1</t>
  </si>
  <si>
    <t>m.č.11-509 : 3,5</t>
  </si>
  <si>
    <t>m.č.11-509 : (1,4+0,7+2,55)*2+0,1</t>
  </si>
  <si>
    <t>Odkaz na mn. položky pořadí 8 : 22,72550</t>
  </si>
  <si>
    <t>Odkaz na mn. položky pořadí 9 : 27,79350</t>
  </si>
  <si>
    <t>Odkaz na mn. položky pořadí 11 : 22,72550</t>
  </si>
  <si>
    <t>m.č.11-508 - za kuchyňskou linkou : (0,7+2,455+2,55)*0,5</t>
  </si>
  <si>
    <t>m.č.11-509 : (1,4+0,7+2,55)*2*2,8+0,1*2,8-0,7*1,97</t>
  </si>
  <si>
    <t>m.č.11-508 : (2,455+2,55)*2*3,0</t>
  </si>
  <si>
    <t>přípočet ostění : 0,10*(1,4+1,31*2+0,9+1,97*2)</t>
  </si>
  <si>
    <t>odpočet otvory : -(0,9*1,97+1,4+1,31)</t>
  </si>
  <si>
    <t>odpočet obklad - za kuchyňskou linkou : -(0,7+2,455+2,58)*0,5</t>
  </si>
  <si>
    <t>odpočet nové zdivo : -0,84</t>
  </si>
  <si>
    <t xml:space="preserve">zapravení rých po profesích elektro, ZTI a vytápění - VÝMĚRA PŘEDPOKLAD : </t>
  </si>
  <si>
    <t>m.č.11-508 : (0,3+0,1)*2,1</t>
  </si>
  <si>
    <t>Odkaz na mn. položky pořadí 13 : 0,84000</t>
  </si>
  <si>
    <t>(0,75+1,97*2)*2</t>
  </si>
  <si>
    <t>m.č.11-509 : 3,5*0,5</t>
  </si>
  <si>
    <t>atyp zárubeň - nutno zaměřit dle skutečnosti</t>
  </si>
  <si>
    <t>VD1/L -  nové vstupní dveře rozměru dle PD pro dveře 840 x 1970 mm : 1</t>
  </si>
  <si>
    <t>dveře D07/L : (0,7+1,97*2)*2</t>
  </si>
  <si>
    <t>m.č.11-506 : 6,95</t>
  </si>
  <si>
    <t>m.č.11-508 : 6,26</t>
  </si>
  <si>
    <t>Průběžný úklid bytu - plocha celkem 16,71 m2 : 1</t>
  </si>
  <si>
    <t>m.č.11-509 : 3,5*0,16</t>
  </si>
  <si>
    <t>vzt : 0,3*2</t>
  </si>
  <si>
    <t>m.č.11-508 : (2,455+2,58)*2*3,0</t>
  </si>
  <si>
    <t xml:space="preserve">odpočet otvory : </t>
  </si>
  <si>
    <t>přípočet ostění : 0,10*(1,4+1,31*2)</t>
  </si>
  <si>
    <t>odpočet obklad - za kuchyňskou linkou : (0,7+2,455+2,58)*0,5</t>
  </si>
  <si>
    <t>m.č.11-509 - část wc : (0,9+1,4)*(3,0-1,5)</t>
  </si>
  <si>
    <t>m.č.11-509 : (1,4+1,58+0,7+0,1+2,58)*2,1</t>
  </si>
  <si>
    <t>(0,7+0,9+1,4)*1,5</t>
  </si>
  <si>
    <t>odpočet otvory : -(0,7*1,97)</t>
  </si>
  <si>
    <t>m.č.11-508 - za kuchyňskou linkou : (0,7+2,455+2,58)*0,5</t>
  </si>
  <si>
    <t>voda : 7,0</t>
  </si>
  <si>
    <t>Odkaz na mn. položky pořadí 119 : 27,79350</t>
  </si>
  <si>
    <t>Odkaz na mn. položky pořadí 111 : 3,50000</t>
  </si>
  <si>
    <t xml:space="preserve">2 vrstvy : </t>
  </si>
  <si>
    <t>m.č.11-509 : 3,5*2</t>
  </si>
  <si>
    <t>"SS3" - D+M Sprchová zástěna výšky2100mm a šíře 650mm, bezpečnostní sklo tl.8mm, viz. výpis prvků</t>
  </si>
  <si>
    <t>2 vrstvy - ztratné 8% : 3,5*2*1,08</t>
  </si>
  <si>
    <t>Odkaz na mn. položky pořadí 94 : 3,50000</t>
  </si>
  <si>
    <t>ztratné 8% : 3,5*0,0039*1,08</t>
  </si>
  <si>
    <t>Odkaz na mn. položky pořadí 88 : 0,01474</t>
  </si>
  <si>
    <t>ztratné 8% : 3,5*1,08</t>
  </si>
  <si>
    <t>D07/L : 1</t>
  </si>
  <si>
    <t>Dodávka a montáž - NOVÉ vstupní dveře  jednokřídlovÉ 840x1970mm, levé, požární odolnost  EI30 DP3</t>
  </si>
  <si>
    <t>D+M Posuvný systém na stěnu + dveře šířky 700mm, výšky 1970 mm</t>
  </si>
  <si>
    <t>D+M POSUVNÉ DVEŘE ŠÍŘKY 700mm, VÝŠKY 1970 MM</t>
  </si>
  <si>
    <t>5.NP - byt 11 : 0,9*1,9*3</t>
  </si>
  <si>
    <t>ztratné 10% : 3,5*1,1</t>
  </si>
  <si>
    <t>výpis prvku "PL" : 1,0</t>
  </si>
  <si>
    <t>Spotřeba: cca 1,7 kg/m2/mm. : 3,5*1,7*5</t>
  </si>
  <si>
    <t>2,8*2</t>
  </si>
  <si>
    <t>zárubeň vstupních dveří VD1/L : (2*2,02+0,90)*(0,15+2*0,05)</t>
  </si>
  <si>
    <t>Odkaz na mn. položky pořadí 128 : 31,82400</t>
  </si>
  <si>
    <t xml:space="preserve">  m.č.11-508 : (2,455+2,55)*2*3,0</t>
  </si>
  <si>
    <t xml:space="preserve">  přípočet ostění : 0,10*(1,4+1,31*2+0,9+1,97*2)</t>
  </si>
  <si>
    <t xml:space="preserve">  odpočet otvory : -(0,9*1,97+1,4+1,31)</t>
  </si>
  <si>
    <t xml:space="preserve">  odpočet obklad - za kuchyňskou linkou : -(0,7+2,455+2,58)*0,5</t>
  </si>
  <si>
    <t>23,565*0,50</t>
  </si>
  <si>
    <t>m.č.11-508 : (2,455+2,55)*2*2,85</t>
  </si>
  <si>
    <t>786.01</t>
  </si>
  <si>
    <t>Dodávka a montáž - Stahovací roleta kotvená do stropní konstrukce</t>
  </si>
  <si>
    <t>Celková šířka = 900+500 = 1400 mm, 900mm z čelní strany, 500 mm z boční strany</t>
  </si>
  <si>
    <t>Ovládání kovovým řetízkem</t>
  </si>
  <si>
    <t>materiál rolety takanina den a noc</t>
  </si>
  <si>
    <t>šířka plných pruhů 7,54 cm</t>
  </si>
  <si>
    <t>před objednávkou nutno zaměřit</t>
  </si>
  <si>
    <t>výpis prvků "TS3" : 1</t>
  </si>
  <si>
    <t xml:space="preserve">m.č.11-509 : </t>
  </si>
  <si>
    <t>Odkaz na mn. položky pořadí 138 : 2,20013</t>
  </si>
  <si>
    <t>Odkaz na mn. položky pořadí 139 : 1,42422</t>
  </si>
  <si>
    <t>Odkaz na mn. položky pořadí 132 : 3,62435*4</t>
  </si>
  <si>
    <t>Odkaz na mn. položky pořadí 132 : 3,62435</t>
  </si>
  <si>
    <t>Odkaz na mn. položky pořadí 132 : 3,62435*14</t>
  </si>
  <si>
    <t>Odkaz na mn. položky pořadí 132 : 3,62435*3</t>
  </si>
  <si>
    <t>Odkaz na dem. hmot. položky pořadí 26 : 0,78400</t>
  </si>
  <si>
    <t>Odkaz na dem. hmot. položky pořadí 30 : 0,17500</t>
  </si>
  <si>
    <t>Odkaz na dem. hmot. položky pořadí 31 : 0,01434</t>
  </si>
  <si>
    <t>Odkaz na dem. hmot. položky pořadí 32 : 0,73859</t>
  </si>
  <si>
    <t>Odkaz na dem. hmot. položky pořadí 34 : 0,09100</t>
  </si>
  <si>
    <t>Odkaz na dem. hmot. položky pořadí 35 : 0,22200</t>
  </si>
  <si>
    <t>Odkaz na dem. hmot. položky pořadí 90 : 0,04900</t>
  </si>
  <si>
    <t>Odkaz na dem. hmot. položky pořadí 91 : 0,04900</t>
  </si>
  <si>
    <t>Odkaz na dem. hmot. položky pořadí 92 : 0,06300</t>
  </si>
  <si>
    <t>Odkaz na dem. hmot. položky pořadí 99 : 0,00360</t>
  </si>
  <si>
    <t>Odkaz na dem. hmot. položky pořadí 127 : 0,01060</t>
  </si>
  <si>
    <t>Odkaz na dem. hmot. položky pořadí 27 : 0,07000</t>
  </si>
  <si>
    <t>Odkaz na dem. hmot. položky pořadí 33 : 1,31543</t>
  </si>
  <si>
    <t>Odkaz na dem. hmot. položky pořadí 67 : 0,01933</t>
  </si>
  <si>
    <t>Odkaz na dem. hmot. položky pořadí 68 : 0,01946</t>
  </si>
  <si>
    <t>m.č.12-302 : 0,85*1,2</t>
  </si>
  <si>
    <t>m.č.12-302 : 1,02</t>
  </si>
  <si>
    <t>m.č.12-303 : 2,0</t>
  </si>
  <si>
    <t>m.č.12-304 : 20,56</t>
  </si>
  <si>
    <t>m.č.12-302 : (1,2+0,85)*2</t>
  </si>
  <si>
    <t>m.č.12-303 : (2,3+0,87)*2</t>
  </si>
  <si>
    <t>m.č.12-304 : (4,815+2,84+2,45+1,0+2,33+1,85+2,33+0,1+2,33+2,9)</t>
  </si>
  <si>
    <t>Odkaz na mn. položky pořadí 11 : 66,31145</t>
  </si>
  <si>
    <t>Odkaz na mn. položky pořadí 9 : 29,28800</t>
  </si>
  <si>
    <t>m.č.12-303 : (2,3+0,87)*2*2,8-0,6*1,97</t>
  </si>
  <si>
    <t>m.č.12-302 : (1,2+0,85)*2*2,9-0,6*1,97</t>
  </si>
  <si>
    <t>m.č.12-304-část kuchyň : (0,99+2,33+0,7)*0,5</t>
  </si>
  <si>
    <t>0,6*1,97*2</t>
  </si>
  <si>
    <t>okno : 0,9*1,3*2</t>
  </si>
  <si>
    <t>m.č.12-304 : (3,85+2,45+0,99+2,33+1,85+2,33+0,1+2,33+2,9+4,815)*2,85</t>
  </si>
  <si>
    <t>přípočet ostění : 0,6*(1,0+2,75*2)*2+0,3*(1,45+1,42*2)</t>
  </si>
  <si>
    <t>odpočet otvory : -(0,84*1,97+0,6*1,97+0,9*1,97+0,9*1,3*2+1,45*1,42)</t>
  </si>
  <si>
    <t>odpočet obklady za kuchyňskou linkou : -(0,99+2,33+0,7)*0,5</t>
  </si>
  <si>
    <t>zapravení rých po profesích elektro, ZTI a vytápění - VÝMĚRA PŘEDPOKLAD : 5</t>
  </si>
  <si>
    <t>Odkaz na mn. položky pořadí 8 : 66,31145</t>
  </si>
  <si>
    <t>Odkaz na mn. položky pořadí 12 : 5,00000</t>
  </si>
  <si>
    <t>dveře : (0,84+1,97*2)</t>
  </si>
  <si>
    <t>m.č.12-303 : 2,0*0,05</t>
  </si>
  <si>
    <t>m.č.12-302 : 1,02*0,05</t>
  </si>
  <si>
    <t>VD1/P-  nové vstupní dveře : 1</t>
  </si>
  <si>
    <t>VD1/P -  nové vstupní dveře rozměru dle PD pro dveře 840 x 1970 mm : 1</t>
  </si>
  <si>
    <t>dveře D05/L + D05/P : (0,6+1,97*2)*2*2</t>
  </si>
  <si>
    <t>dvře VD1/P : (0,84+1,97*2)*2</t>
  </si>
  <si>
    <t>Průběžný úklid bytu - plocha celkem 32,97  m2 : 1</t>
  </si>
  <si>
    <t>RD : 2</t>
  </si>
  <si>
    <t>m.č.12-303 : 2,0*0,16</t>
  </si>
  <si>
    <t>m.č.12-302 : 1,02*0,16</t>
  </si>
  <si>
    <t>dveře 900x1970 mm : 1</t>
  </si>
  <si>
    <t>dveře 600x1970 mm : 2</t>
  </si>
  <si>
    <t>přípočet ostění okna : 0,6*(1,0+2,75*2)*2+0,3*(1,45+1,42*2)</t>
  </si>
  <si>
    <t>přípočet ostění dveře : 0,4*(0,7+1,0+2,0*4)</t>
  </si>
  <si>
    <t>m.č.12-303 : (2,3+0,87)*2*(2,8-2,0)</t>
  </si>
  <si>
    <t>m.č.12-302 : (1,2+0,85)*2*(2,8-2,0)</t>
  </si>
  <si>
    <t>m.č.12-303 : (2,3+0,87)*2*2,0-0,6*1,97</t>
  </si>
  <si>
    <t>m.č.12-302 : (1,2+0,85)*2*2,0-0,6*1,97</t>
  </si>
  <si>
    <t>711170101R00</t>
  </si>
  <si>
    <t>Odstranění izolace proti vodě - fólie vodorovná, volně</t>
  </si>
  <si>
    <t>800-711</t>
  </si>
  <si>
    <t>711170201R00</t>
  </si>
  <si>
    <t>Odstranění izolace proti vodě - fólie svislá, volně</t>
  </si>
  <si>
    <t>m.č.12-302 : (1,2+0,85)*2*1,0</t>
  </si>
  <si>
    <t>Odkaz na mn. položky pořadí 111 : 29,28800</t>
  </si>
  <si>
    <t>Odkaz na mn. položky pořadí 104 : 3,02000</t>
  </si>
  <si>
    <t>m.č.12-303 : 2,0*2</t>
  </si>
  <si>
    <t>m.č.12-302 : 1,02*2</t>
  </si>
  <si>
    <t>dle výpisu UMI - umývátko rozměru 36 0 x180 x 80 mm</t>
  </si>
  <si>
    <t>dle výpisu UM3 -umývátko rozměru 380 x 180 x 80 mm</t>
  </si>
  <si>
    <t>725017352R00</t>
  </si>
  <si>
    <t>Umývátko na šrouby, bílé, šířka 450 mm, hloubka 370 mm</t>
  </si>
  <si>
    <t>725240812R00</t>
  </si>
  <si>
    <t>Demontáž sprchových kabin a mís mís bez výtokových armatur</t>
  </si>
  <si>
    <t>998726122R00</t>
  </si>
  <si>
    <t>Přesun hmot pro předstěnové systémy v objektech výšky do 12 m</t>
  </si>
  <si>
    <t>728415112R00</t>
  </si>
  <si>
    <t xml:space="preserve">Mřížky, regulátory montáž čtyřhranné větrací nebo ventilační mřížky, do průřezu 0,10 m2,  </t>
  </si>
  <si>
    <t>výpis prvků "VMI" : 1</t>
  </si>
  <si>
    <t>4297311025R</t>
  </si>
  <si>
    <t>Mřížka do stěny; materiál: hliník; tvar: hranatý; dl = 500 mm; š = 150 mm; povrchová úprava: transparentní elox</t>
  </si>
  <si>
    <t>2 vrstvy - ztratné 8% : 23,58*2*1,08</t>
  </si>
  <si>
    <t>Odkaz na mn. položky pořadí 87 : 23,58000</t>
  </si>
  <si>
    <t>ztratné 8% : 23,58*0,0039*1,08</t>
  </si>
  <si>
    <t>Odkaz na mn. položky pořadí 81 : 0,09932</t>
  </si>
  <si>
    <t xml:space="preserve">dle výpisu prvků "D05" : </t>
  </si>
  <si>
    <t>61181401R</t>
  </si>
  <si>
    <t>Zárubeň dřevěná obložková; pro sádrokarton, zdění; průchozí š. = 600 mm; průchozí v. = 1970 mm; tl. stěny 80 až 300 mm; povrchová úprava: kašírování</t>
  </si>
  <si>
    <t>Odkaz na mn. položky pořadí 93 : 2,00000</t>
  </si>
  <si>
    <t>Dodávka a montáž - NOVÉ vstupní dveře  jednokřídlovÉ 840x1970mm,pravé, požární odolnost  EI30 DP3</t>
  </si>
  <si>
    <t>výpis prvků "PR" : 1</t>
  </si>
  <si>
    <t>3.NP - byt 12 : 1,45*1,42</t>
  </si>
  <si>
    <t>0,9*1,3*2</t>
  </si>
  <si>
    <t>ztratné 10% : 3,02*1,1</t>
  </si>
  <si>
    <t>výpis prvku "PL" : 1,2</t>
  </si>
  <si>
    <t>Spotřeba: cca 1,7 kg/m2/mm. : 3,02*1,7*5</t>
  </si>
  <si>
    <t>ztratné 10% : 29,288*1,10</t>
  </si>
  <si>
    <t>Odkaz na mn. položky pořadí 120 : 88,69420</t>
  </si>
  <si>
    <t xml:space="preserve">  m.č.12-304 : (3,85+2,45+0,99+2,33+1,85+2,33+0,1+2,33+2,9+4,815)*2,85</t>
  </si>
  <si>
    <t xml:space="preserve">  přípočet ostění : 0,6*(1,0+2,75*2)*2+0,3*(1,45+1,42*2)</t>
  </si>
  <si>
    <t xml:space="preserve">  odpočet otvory : -(0,84*1,97+0,6*1,97+0,9*1,97+0,9*1,3*2+1,45*1,42)</t>
  </si>
  <si>
    <t xml:space="preserve">  odpočet obklady za kuchyňskou linkou : -(0,99+2,33+0,7)*0,5</t>
  </si>
  <si>
    <t>66,31145*0,50</t>
  </si>
  <si>
    <t>m.č.12-304 : (3,85+2,45+0,99+2,33+1,85+2,33+0,1+2,33+2,9+4,815)*2,8</t>
  </si>
  <si>
    <t>Odkaz na mn. položky pořadí 129 : 5,21081</t>
  </si>
  <si>
    <t>Odkaz na mn. položky pořadí 130 : 1,51946</t>
  </si>
  <si>
    <t>Odkaz na mn. položky pořadí 131 : 0,24322</t>
  </si>
  <si>
    <t>Odkaz na mn. položky pořadí 132 : 0,00826</t>
  </si>
  <si>
    <t>Odkaz na mn. položky pořadí 123 : 6,98176*2</t>
  </si>
  <si>
    <t>Odkaz na mn. položky pořadí 123 : 6,98176</t>
  </si>
  <si>
    <t>Odkaz na mn. položky pořadí 123 : 6,98176*14</t>
  </si>
  <si>
    <t>Odkaz na mn. položky pořadí 123 : 6,98176*3</t>
  </si>
  <si>
    <t>Odkaz na dem. hmot. položky pořadí 24 : 0,67648</t>
  </si>
  <si>
    <t>Odkaz na dem. hmot. položky pořadí 28 : 1,17900</t>
  </si>
  <si>
    <t>Odkaz na dem. hmot. položky pořadí 29 : 0,01434</t>
  </si>
  <si>
    <t>Odkaz na dem. hmot. položky pořadí 30 : 1,57087</t>
  </si>
  <si>
    <t>Odkaz na dem. hmot. položky pořadí 32 : 0,20800</t>
  </si>
  <si>
    <t>Odkaz na dem. hmot. položky pořadí 33 : 0,44400</t>
  </si>
  <si>
    <t>Odkaz na dem. hmot. položky pořadí 83 : 0,33012</t>
  </si>
  <si>
    <t>Odkaz na dem. hmot. položky pořadí 84 : 0,33012</t>
  </si>
  <si>
    <t>Odkaz na dem. hmot. položky pořadí 85 : 0,42444</t>
  </si>
  <si>
    <t>Odkaz na dem. hmot. položky pořadí 92 : 0,00360</t>
  </si>
  <si>
    <t>Odkaz na dem. hmot. položky pořadí 119 : 0,02984</t>
  </si>
  <si>
    <t>Odkaz na dem. hmot. položky pořadí 25 : 0,06040</t>
  </si>
  <si>
    <t>Odkaz na dem. hmot. položky pořadí 31 : 1,39577</t>
  </si>
  <si>
    <t>Odkaz na dem. hmot. položky pořadí 66 : 0,01946</t>
  </si>
  <si>
    <t>Odkaz na dem. hmot. položky pořadí 65 : 0,01933</t>
  </si>
  <si>
    <t>Odkaz na dem. hmot. položky pořadí 68 : 0,02450</t>
  </si>
  <si>
    <t>Odkaz na dem. hmot. položky pořadí 23 : 0,24322</t>
  </si>
  <si>
    <t>979990147R00</t>
  </si>
  <si>
    <t>Poplatek za uložení polystyrenu s asfaltovou lepenkou kat. odpadů 170604</t>
  </si>
  <si>
    <t>Odkaz na dem. hmot. položky pořadí 129 : 0,00000</t>
  </si>
  <si>
    <t>Odkaz na dem. hmot. položky pořadí 35 : 0,00146</t>
  </si>
  <si>
    <t>Odkaz na dem. hmot. položky pořadí 36 : 0,00681</t>
  </si>
  <si>
    <t>dozdívka u vstupních dveří VD3/P : 0,5*3,37</t>
  </si>
  <si>
    <t>nadezdívka u vstupních dveří VD3/P : 0,97*1,37*0,30</t>
  </si>
  <si>
    <t>dozdívka zdivvo  v m.č.13-502 : ((0,45+0,45)+(0,35*0,2))*3,3</t>
  </si>
  <si>
    <t>m.č.13-503 : 0,9*1,2</t>
  </si>
  <si>
    <t>mezi m.č.13-504, 13-503, 13-502 : (3,735+0,9)*3,0</t>
  </si>
  <si>
    <t>3,0*6</t>
  </si>
  <si>
    <t>m.č.13-502-chodba : ((1,355+1,595)/2*(3,735+3,735)/2)</t>
  </si>
  <si>
    <t>m.č.13-503 : 1,21</t>
  </si>
  <si>
    <t>m.č.13-504 : 2,06</t>
  </si>
  <si>
    <t>m.č.13-505 : 26,17</t>
  </si>
  <si>
    <t>m.č.13-502-chodba : 1,355+3,735*2+1,595</t>
  </si>
  <si>
    <t>m.č.13-503 : (1,36+0,9)*2</t>
  </si>
  <si>
    <t>m.č.13-504 : (2,275+0,9)*2</t>
  </si>
  <si>
    <t>m.č.13-505 : (5,135+5,025*2+5,325)</t>
  </si>
  <si>
    <t>Odkaz na mn. položky pořadí 21 : 2,39000*2</t>
  </si>
  <si>
    <t>Odkaz na mn. položky pořadí 18 : 88,40390</t>
  </si>
  <si>
    <t>Odkaz na mn. položky pořadí 19 : 27,67800</t>
  </si>
  <si>
    <t>Odkaz na mn. položky pořadí 24 : 9,54280</t>
  </si>
  <si>
    <t>včetně zapravení ostění vnitřní a vnější</t>
  </si>
  <si>
    <t>m.č.13-502 - předsíň/chodba : (1,24+1,93)*2*3,37+(1,355+3,735+1,595)*3,0</t>
  </si>
  <si>
    <t>přípočet ostění : 0,45*(3,0+0,9)+0,1*(3,9+2,05*2)</t>
  </si>
  <si>
    <t>0,65*(2,1+0,8)</t>
  </si>
  <si>
    <t>0,5*2,0</t>
  </si>
  <si>
    <t>odpočet otvory : -(0,8*1,97*2+0,8*2,0*2+3,9*2,05)</t>
  </si>
  <si>
    <t>odpočet nové zdivo : -((0,45+0,45+0,15)*3,3+(0,97*3,37-0,8*1,97))</t>
  </si>
  <si>
    <t>m.č.13-505 : (5,135+5,025)*2*3,0</t>
  </si>
  <si>
    <t>přípočet ostění : 0,4*(1,9*2+1,1)*2+0,65*(2,0+0,96)</t>
  </si>
  <si>
    <t>odpočet otvory : -(1,1*1,9*2+0,8*1,97)</t>
  </si>
  <si>
    <t>m.č.13-503 : (0,9+1,36)*2*2,8</t>
  </si>
  <si>
    <t>m.č.13-504 : (2,275+0,9)*2*2,8</t>
  </si>
  <si>
    <t>611474611R00</t>
  </si>
  <si>
    <t>Omítka vnitřní stropů ze suché směsi dvouvrstvá, vápenný štuk, ruční zpracování, na pálené cihly a tvarovky</t>
  </si>
  <si>
    <t>m.č.13-502 - předsíň : 2,39</t>
  </si>
  <si>
    <t>Odkaz na mn. položky pořadí 21 : 2,39000</t>
  </si>
  <si>
    <t>dozdívka zdivvo tl.450 mm  v m.č.13-502 : (0,45+0,45+0,15)*3,3</t>
  </si>
  <si>
    <t>dozdívka u dveří vstupních VD3/P : (0,07*2+0,5)*2,0+0,97*1,37*2</t>
  </si>
  <si>
    <t>dozdívka u dveří D01/L : (0,21*2+0,65)*2,0</t>
  </si>
  <si>
    <t>Odkaz na mn. položky pořadí 23 : 88,40390</t>
  </si>
  <si>
    <t>dveře : (0,9+1,97*2)*2</t>
  </si>
  <si>
    <t>(0,96+1,97*2)*2</t>
  </si>
  <si>
    <t xml:space="preserve">  m.č.13-502 : 8,26</t>
  </si>
  <si>
    <t xml:space="preserve">  m.č.15-505 : 26,17</t>
  </si>
  <si>
    <t xml:space="preserve">  m.č.13-503 : 1,21</t>
  </si>
  <si>
    <t xml:space="preserve">  m.č.13-504 : 2,06</t>
  </si>
  <si>
    <t>(34,43+3,27)*0,05</t>
  </si>
  <si>
    <t>dveře VD3 - vchodové : 1</t>
  </si>
  <si>
    <t>dveře VD3/P/L : (0,8+1,97*2)*2</t>
  </si>
  <si>
    <t>dveře D04/P : (0,7+1,97*2)*2</t>
  </si>
  <si>
    <t>m.č.13-502 : 8,26</t>
  </si>
  <si>
    <t>Průběžný úklid bytu - plocha celkem 37,7m2 : 1</t>
  </si>
  <si>
    <t xml:space="preserve">  m.č.13-505 : 26,17</t>
  </si>
  <si>
    <t>29,44*0,16</t>
  </si>
  <si>
    <t>dveře 840x1970mm : 1</t>
  </si>
  <si>
    <t>dveře 850x1970mm shrnovací : 1</t>
  </si>
  <si>
    <t>m.č.13-503 : 2,39</t>
  </si>
  <si>
    <t>m.č.13-504 : 9,24</t>
  </si>
  <si>
    <t>m.č.13-503 : (1,24+1,93)*2*3,37</t>
  </si>
  <si>
    <t>přípočet ostění : 0,45*(3,0*2+0,97)+0,1*(3,9+2,05*2)</t>
  </si>
  <si>
    <t>odpočet otvory : -(0,87*2,8+0,84*1,97+3,9*2,05)</t>
  </si>
  <si>
    <t>m.č.13-504 : (2,355+3,735+2,598+3,735)*3,0</t>
  </si>
  <si>
    <t>přípočet ostění : 0,2*(3,0*2+1,7)+0,6*(2,1*2+1,17)</t>
  </si>
  <si>
    <t>odpočet otvory : -(0,84*1,97+0,85*1,97)</t>
  </si>
  <si>
    <t>přípočet ostění : 0,4*(1,9*2+1,1)*2</t>
  </si>
  <si>
    <t>odpočet otvory : -(1,1*1,9*2+1,17*1,97)</t>
  </si>
  <si>
    <t>967031734R00</t>
  </si>
  <si>
    <t>Přisekání plošné zdiva cihelného na jakoukoliv maltu vápennou nebo vépenocementovou, tloušťky do 300 mm</t>
  </si>
  <si>
    <t>z jakýchkoliv cihel pálených, včetně pomocného lešení o výšce podlahy do 1900 mm a pro zatížení do 1,5 kPa  (150 kg/m2),</t>
  </si>
  <si>
    <t>mezi m.č.13-504 a 13-503 : 0,3*2,1</t>
  </si>
  <si>
    <t>Odkaz na mn. položky pořadí 158 : 27,67800</t>
  </si>
  <si>
    <t>Odkaz na mn. položky pořadí 138 : 3,27000</t>
  </si>
  <si>
    <t>725249106R00</t>
  </si>
  <si>
    <t>Montáž sprchového koutu ostatních typů</t>
  </si>
  <si>
    <t>montáž dveří sprchových : 1</t>
  </si>
  <si>
    <t>55484471.AR</t>
  </si>
  <si>
    <t>dveře sprchové zasouvací; třídílné; h = 1 850,0 mm; š = 900,0 mm; š. vstupu 470 mm; výplň dezén pearl</t>
  </si>
  <si>
    <t>Odkaz na mn. položky pořadí 108 : 36,79000</t>
  </si>
  <si>
    <t>Odkaz na mn. položky pořadí 110 : 36,79000</t>
  </si>
  <si>
    <t>5.NP - BYT 13 : 1,1*1,9*2</t>
  </si>
  <si>
    <t>m.č.13-503 : (0,9+1,36)*2</t>
  </si>
  <si>
    <t>m.č.13-504 : (0,9+2,275)*2</t>
  </si>
  <si>
    <t>Spotřeba: cca 1,7 kg/m2/mm. : 3,27*1,7*10</t>
  </si>
  <si>
    <t>ztratné 10% : 3,27*1,1</t>
  </si>
  <si>
    <t>m.č.13-503 : (1,24+1,93)*2</t>
  </si>
  <si>
    <t>Odkaz na mn. položky pořadí 151 : 34,43000</t>
  </si>
  <si>
    <t>Odkaz na mn. položky pořadí 148 : 34,43000*1,03</t>
  </si>
  <si>
    <t>m.č.13-502 : (2,355+2,275+1,46+1,595+3,735)+(1,24+1,93)*2-(0,8*4+0,45*2)</t>
  </si>
  <si>
    <t>m.č.13-505 : (5,025+5,135+5,025+4,365)-0,8+0,15*4</t>
  </si>
  <si>
    <t>ztratné 3% : 34,43*1,03</t>
  </si>
  <si>
    <t>ztratné 2% : 33,01*1,02</t>
  </si>
  <si>
    <t>Spotřeba: 0,20 kg/m2 : 34,43*0,2</t>
  </si>
  <si>
    <t>ztratné 10% : 27,678*1,10</t>
  </si>
  <si>
    <t>Odkaz na mn. položky pořadí 165 : 139,00580</t>
  </si>
  <si>
    <t xml:space="preserve">  m.č.13-502 - předsíň/chodba : (1,24+1,93)*2*3,37+(1,355+3,735+1,595)*3,0</t>
  </si>
  <si>
    <t xml:space="preserve">  přípočet ostění : 0,45*(3,0+0,9)+0,1*(3,9+2,05*2)</t>
  </si>
  <si>
    <t xml:space="preserve">  0,65*(2,1+0,8)</t>
  </si>
  <si>
    <t xml:space="preserve">  odpočet otvory : -(0,8*1,97*2+0,8*2,0*2+3,9*2,05)</t>
  </si>
  <si>
    <t xml:space="preserve">  odpočet nové zdivo : -(0,45+0,45+0,15)*3,3</t>
  </si>
  <si>
    <t xml:space="preserve">  m.č.13-505 : (5,135+5,025)*2*3,0</t>
  </si>
  <si>
    <t xml:space="preserve">  přípočet ostění : 0,4*(1,9*2+1,1)*2+0,65*(2,0+0,96)</t>
  </si>
  <si>
    <t xml:space="preserve">  odpočet otvory : -(1,1*1,9*2+0,8*1,97)</t>
  </si>
  <si>
    <t>50% - zbylých 50% je v odstranění omítek : 96,0268*0,50</t>
  </si>
  <si>
    <t>m.č.13-502 - předsíň/chodba : (1,24+1,93)*2*3,37+(1,355+3,735*2+1,595)*2,9</t>
  </si>
  <si>
    <t>přípočet ostění : 0,45*(3,0+0,9)+0,1*(3,9+2,05*2)+(0,5*2,0*2+0,9*0,5)</t>
  </si>
  <si>
    <t>m.č.13-505 : (5,135+5,025)*2*2,9</t>
  </si>
  <si>
    <t>Odkaz na mn. položky pořadí 174 : 13,77480</t>
  </si>
  <si>
    <t>Odkaz na mn. položky pořadí 175 : 0,27139</t>
  </si>
  <si>
    <t>Odkaz na mn. položky pořadí 176 : 0,00887</t>
  </si>
  <si>
    <t>Odkaz na mn. položky pořadí 168 : 14,05506*3</t>
  </si>
  <si>
    <t>Odkaz na mn. položky pořadí 168 : 14,05506</t>
  </si>
  <si>
    <t>Odkaz na mn. položky pořadí 168 : 14,05506*14</t>
  </si>
  <si>
    <t>Odkaz na dem. hmot. položky pořadí 39 : 6,59456</t>
  </si>
  <si>
    <t>Odkaz na dem. hmot. položky pořadí 42 : 1,89000</t>
  </si>
  <si>
    <t>Odkaz na dem. hmot. položky pořadí 43 : 2,20627</t>
  </si>
  <si>
    <t>Odkaz na dem. hmot. položky pořadí 44 : 0,30342</t>
  </si>
  <si>
    <t>Odkaz na dem. hmot. položky pořadí 45 : 0,20636</t>
  </si>
  <si>
    <t>Odkaz na dem. hmot. položky pořadí 46 : 0,00956</t>
  </si>
  <si>
    <t>Odkaz na dem. hmot. položky pořadí 47 : 0,34335</t>
  </si>
  <si>
    <t>Odkaz na dem. hmot. položky pořadí 48 : 0,09100</t>
  </si>
  <si>
    <t>Odkaz na dem. hmot. položky pořadí 49 : 0,18500</t>
  </si>
  <si>
    <t>Odkaz na dem. hmot. položky pořadí 113 : 0,52920</t>
  </si>
  <si>
    <t>Odkaz na dem. hmot. položky pořadí 114 : 0,52920</t>
  </si>
  <si>
    <t>Odkaz na dem. hmot. položky pořadí 115 : 0,66384</t>
  </si>
  <si>
    <t>Odkaz na dem. hmot. položky pořadí 91 : 0,17400</t>
  </si>
  <si>
    <t>Odkaz na dem. hmot. položky pořadí 132 : 0,00360</t>
  </si>
  <si>
    <t>Odkaz na dem. hmot. položky pořadí 133 : 0,00223</t>
  </si>
  <si>
    <t>Odkaz na dem. hmot. položky pořadí 164 : 0,04321</t>
  </si>
  <si>
    <t>Odkaz na dem. hmot. položky pořadí 41 : 0,23260</t>
  </si>
  <si>
    <t>Odkaz na dem. hmot. položky pořadí 87 : 0,01933</t>
  </si>
  <si>
    <t>Odkaz na dem. hmot. položky pořadí 88 : 0,01946</t>
  </si>
  <si>
    <t>Odkaz na dem. hmot. položky pořadí 145 : 0,00837</t>
  </si>
  <si>
    <t>Odkaz na dem. hmot. položky pořadí 144 : 0,00051</t>
  </si>
  <si>
    <t>310271520R00</t>
  </si>
  <si>
    <t>Zazdívka otvorů z pórobetonových tvárnic plochy od 0,25 m2 do 1 m2 , tloušťka zdiva 200 mm</t>
  </si>
  <si>
    <t>1.NP - dozdění stávající příčky ke stropní konstrukci : 0,8*0,94*0,10</t>
  </si>
  <si>
    <t>310236261RT1</t>
  </si>
  <si>
    <t>zapravení otvoru po gammatech (výdech waf) : 1</t>
  </si>
  <si>
    <t>3.NP - -zazdívka otvoru po dveřích : 1,24*0,45*3,12</t>
  </si>
  <si>
    <t>3.NP - zazdívka po okně na chodbě : 1,4*1,31*0,35</t>
  </si>
  <si>
    <t xml:space="preserve">1NP : </t>
  </si>
  <si>
    <t>1,05*2,65*0,65</t>
  </si>
  <si>
    <t>1.NP : 0,8*1,2</t>
  </si>
  <si>
    <t>5.NP : 0,79*1,2</t>
  </si>
  <si>
    <t>0,43*1,06</t>
  </si>
  <si>
    <t>0,1*1,06*2</t>
  </si>
  <si>
    <t>311.01</t>
  </si>
  <si>
    <t>Vytvoření prostupů stávající střechou včetně zapravení, zatěsnění</t>
  </si>
  <si>
    <t>Prostup střešní konstrukcí skrz nové stoupací potrubí : 1</t>
  </si>
  <si>
    <t>314.01</t>
  </si>
  <si>
    <t>Prostup střešní konstrukcí pro vedení odvětrávacího potrubí kanalizace, včetně zapravení střešní konstrukce kolem prostupu</t>
  </si>
  <si>
    <t>viz TZ - str.24</t>
  </si>
  <si>
    <t>viz výkres "D04 - PROSTUP" : 2</t>
  </si>
  <si>
    <t>mezi m.č.5-109 a m.č.5-108 : 1,5*2,85</t>
  </si>
  <si>
    <t>mezi m.č.5-109 a m.č.5-108 : (1,5+2,85)*4</t>
  </si>
  <si>
    <t>Vyeekání kapes do zdiva, osazení a dodávka ocelových válcovaných nosníků na cementovou maltu, zazdívka zhlaví nosníků</t>
  </si>
  <si>
    <t>4 x IPE100 dl.1360,0mm/kus : 1,36*4</t>
  </si>
  <si>
    <t>m.č.5-108 - kočárkárna : 13,44</t>
  </si>
  <si>
    <t>m.č.5-109 - popelárna : 15,24</t>
  </si>
  <si>
    <t>m.č.103 - úklidová místnost : 1,76</t>
  </si>
  <si>
    <t>m.č.5-108 - kočárkárna : 3,4+3,57*2+3,55</t>
  </si>
  <si>
    <t>m.č.5-109 - popelárna : 4,72+4,75+2,915+3,22</t>
  </si>
  <si>
    <t>m.č.103 - úklidová místnost : (1,6+0,8)*2</t>
  </si>
  <si>
    <t>Odkaz na mn. položky pořadí 21 : 502,52360</t>
  </si>
  <si>
    <t>601011199R00</t>
  </si>
  <si>
    <t>Penetrace velmi savých minerálních podkladů zpevňující (lehké betony a staré omítky), stropů</t>
  </si>
  <si>
    <t>Odkaz na mn. položky pořadí 23 : 155,16000</t>
  </si>
  <si>
    <t>Včetně pomocného lešení.</t>
  </si>
  <si>
    <t xml:space="preserve">pod obklady - zapravení hrubých nerovností maltou : </t>
  </si>
  <si>
    <t>1.NP - m.č.103 : (0,8+1,3)*2*2,85-0,5*1,97</t>
  </si>
  <si>
    <t>5.NP - m.č.13-515 : (1,05+0,79)*2*3,14</t>
  </si>
  <si>
    <t>Odkaz na mn. položky pořadí 26 : 502,52360</t>
  </si>
  <si>
    <t>1.NP : 1,14*3,45+0,84*1,97*2+0,6*1,97+0,7*1,97+0,64*1,97+0,9*1,97+1,1*1,9*+1,5*2,0</t>
  </si>
  <si>
    <t>obklad v1.NP : (4,72+3,6)*1,37*2</t>
  </si>
  <si>
    <t>2.NP : 0,8*1,97*3+0,83*1,97*2+1,4*1,31+0,37*0,9</t>
  </si>
  <si>
    <t>3.NP : 0,84*1,97*2+1,17*1,9*2</t>
  </si>
  <si>
    <t>4.NP : 0,8*1,97*3+0,84*1,97+1,17*1,9+1,4*1,31</t>
  </si>
  <si>
    <t>5.NP : 0,8*1,97*2+0,6*1,97+1,17*1,9+1,4*1,31</t>
  </si>
  <si>
    <t>6.NP : 0,82*1,97+0,84*1,97+1,17*1,9*2</t>
  </si>
  <si>
    <t>m.č.101 + 102 : 7,93+24,41</t>
  </si>
  <si>
    <t xml:space="preserve">2NP : </t>
  </si>
  <si>
    <t>m.č.208 + 209 + 210 + 201 : 19,54+27,16</t>
  </si>
  <si>
    <t xml:space="preserve">3NP : </t>
  </si>
  <si>
    <t>m.č.301 : 17,89</t>
  </si>
  <si>
    <t xml:space="preserve">4NP : </t>
  </si>
  <si>
    <t>m.č.401 : 19,76</t>
  </si>
  <si>
    <t xml:space="preserve">5NP : </t>
  </si>
  <si>
    <t>m.č.13-515 + 501 : 0,83+19,75</t>
  </si>
  <si>
    <t xml:space="preserve">6NP : </t>
  </si>
  <si>
    <t>m.č.601 : 17,89</t>
  </si>
  <si>
    <t>Odkaz na mn. položky pořadí 20 : 22,54020</t>
  </si>
  <si>
    <t>Odkaz na mn. položky pořadí 28 : 103,13125</t>
  </si>
  <si>
    <t>1.NP - m.č.101 -chodba : 1,0*(3,95-1,37)*2+1,5*((3,95-1,37)+(3,25-1,37))/2*2+2,25*(3,25-1,37)*2+0,5*1,68*2</t>
  </si>
  <si>
    <t>1.NP - m.č.102 - chodba : 3,6*3,25*2+0,5*1,68+(2,51+5,07*2)*3,55+(1,15+3,55+1,15+1,38)*2,25</t>
  </si>
  <si>
    <t>přípočet ostění : 0,5*(1,05+1,91*2)+0,6*(0,8+2,0*2)</t>
  </si>
  <si>
    <t>odpočet otvory : -(1,14*3,45+0,9*1,97+0,84*1,97*2+0,6*1,87+0,7*1,97+0,65*1,97+1,5*2,0)</t>
  </si>
  <si>
    <t>1.NP - m.č.103 - ostění : 0,63*(2,0*2+0,7)</t>
  </si>
  <si>
    <t xml:space="preserve">2NP - sklady : </t>
  </si>
  <si>
    <t>m.č.208 : (4,34+2,26)*2*2,55</t>
  </si>
  <si>
    <t>odpočet otvory : -(0,83*1,97+0,9*0,9)</t>
  </si>
  <si>
    <t>přípočet ostění : 0,6*(1,0+2,45*2)</t>
  </si>
  <si>
    <t>m.č.209 : (1,49+4,34)*2*2,55</t>
  </si>
  <si>
    <t>m.č.210 : (2,41+4,34*2+2,51)*2,55</t>
  </si>
  <si>
    <t>odpočet otvory : -(0,8*1,97+0,9*0,9)</t>
  </si>
  <si>
    <t>2.NP - schodiště + chodba - m.č.201 : 3,245*(3,12+3,3)/2*2+(1,7*2+2,73+1,03*2)*3,3+(2,55+3,045)/2*(1,0+0,8)*2*2+(1,61*2+2,73)*3,3</t>
  </si>
  <si>
    <t>odpočet otvory : -(0,8*1,97*3+0,83*1,97*2)</t>
  </si>
  <si>
    <t>3.NP - společné prostory m.č.301 chodba : (1,6*2+2,73)*3,3+(1,4*2+2,73)*3,3+3,3*3,28*2</t>
  </si>
  <si>
    <t>odpočet otvory : -(0,84*1,97*2+1,17*1,9*2)</t>
  </si>
  <si>
    <t>přípočet ostění : 0,6*(1,17+1,9*2)*2+0,4*(1,0+2,0*2)</t>
  </si>
  <si>
    <t>4.NP - společné prostory m.č401 -chodba : (1,6*2+2,73)*3,3+(2,73+1,65*2)*3,3+3,3*3,28*2</t>
  </si>
  <si>
    <t>odpočet otvory : -(0,8*1,97*2+0,84*1,97+1,17*1,9+1,4*1,31)</t>
  </si>
  <si>
    <t>odpočet nové zdivo - vstup do bytu 10 : -1,24*3,37</t>
  </si>
  <si>
    <t>přípočet ostění : 0,6*(1,0+2,0*2)+0,6*(1,17+1,9*2)+0,15*(1,4+1,31*2)</t>
  </si>
  <si>
    <t>5.NP - společné prostory - m.č.501 - chodba : (1,6+3,355+0,75+0,015+1,6+1,5+0,2)*3,3+(1,29+2,73+1,29)*3,3+3,3*3,28*2</t>
  </si>
  <si>
    <t>odpočet otvory : -(0,84*1,97+0,8*1,97+0,6*1,97+1,17*1,9*2+1,4*1,31)</t>
  </si>
  <si>
    <t>odpočet nové zdivo - vstup do bytu 13 : -0,97*3,3</t>
  </si>
  <si>
    <t>přípočet ostění : 0,6*(1,17+1,9*2)*2+0,15*(1,4+1,31*2)</t>
  </si>
  <si>
    <t>6.NP - společné prostory - m.č.601 : (2,73+1,94*2)*2,25+(1,37*2+2,73)*4,0+3,245*1,175*2+(4,0+2,11)/2*3,245*2</t>
  </si>
  <si>
    <t>odpočet otvory : -(0,82*1,97+0,84*1,97+1,17*1,9*2)</t>
  </si>
  <si>
    <t>odpočet vybouraných obkladů : -11,408</t>
  </si>
  <si>
    <t>odpočet zazdívky : -(1,834+3,8688+1,701)</t>
  </si>
  <si>
    <t>612423521R00</t>
  </si>
  <si>
    <t xml:space="preserve">Omítka rýh ve stěnách maltou vápennou hladká, o šířce rýhy do 150 mm,  </t>
  </si>
  <si>
    <t>vodovod : 7,5</t>
  </si>
  <si>
    <t>kanalizace : 7,2</t>
  </si>
  <si>
    <t>plyn : 28,0</t>
  </si>
  <si>
    <t>vytápění : 70,0</t>
  </si>
  <si>
    <t>1.NP - m.č.5-108 : (3,575*2+3,4+3,55)*3,05</t>
  </si>
  <si>
    <t>0,63*(1,5+2,85*2)</t>
  </si>
  <si>
    <t>0,2*(1,0+2,05*2)</t>
  </si>
  <si>
    <t>odpočet otvory : -(0,84*1,97)</t>
  </si>
  <si>
    <t>1.NP - m.č.5-109 : (4,72+2,195+3,22+4,75)*3,05</t>
  </si>
  <si>
    <t>přípočet ostění : 0,4*(1,8+2,65*2)+0,4*(1,06+2,02*2)</t>
  </si>
  <si>
    <t>odpočet otvory : -(0,9*1,97+1,1*1,9)</t>
  </si>
  <si>
    <t>otvor pro nové dveře VD/5 : 0,43*(1,06+2,02*2)+1,06*0,10*2</t>
  </si>
  <si>
    <t>3.NP - m.č.301 - zazdívka otvoru : 1,4*1,31</t>
  </si>
  <si>
    <t>3.NP - -zazdívka otvoru po dveřích : 1,24*3,12</t>
  </si>
  <si>
    <t>5.NP - m.č.501 - zazdívka otvoru : 0,81*2,1</t>
  </si>
  <si>
    <t>620401162R00</t>
  </si>
  <si>
    <t>Zpevňující a ochranné nátěry vnějších omítek nátěr pro hydrofobizaci minerálních stavebních materiálů, 2 vrstvy nátěru, Hmota nátěrová silikonová; typ: impregnace; funkce: zpevnění povrchu, hydrofobizační; barva: bezbarvá</t>
  </si>
  <si>
    <t>1.NP - m.č.5-109 : (4,72+2,195+3,22+4,75)*1,5</t>
  </si>
  <si>
    <t xml:space="preserve">dveře : </t>
  </si>
  <si>
    <t>1.NP : (1,06+1,97*2)*2*2</t>
  </si>
  <si>
    <t>(1,0+2,05*2)*2</t>
  </si>
  <si>
    <t>(0,7+1,87*2)*2</t>
  </si>
  <si>
    <t>5.NP : (0,75+1,97*2)*2</t>
  </si>
  <si>
    <t>6.NP : (0,98+1,97*2)*2</t>
  </si>
  <si>
    <t>Zapravení prostupů fasáda : 0,5</t>
  </si>
  <si>
    <t>631342821R00</t>
  </si>
  <si>
    <t>Mazanina z betonu lehkého hutného konstrukčního tloušťky přes 50 do 80 mm z polystyrenbetonu, 0,2 MPa</t>
  </si>
  <si>
    <t xml:space="preserve">skladba S10´ : </t>
  </si>
  <si>
    <t>m.č.5-108 - kočárkárna : 13,44*0,06</t>
  </si>
  <si>
    <t>m.č.5-109 - popelárna : 15,24*0,06</t>
  </si>
  <si>
    <t>941955102R00</t>
  </si>
  <si>
    <t>Lešení lehké pracovní pomocné ve schodišti, o výšce lešeňové podlahy přes 1,5 do 3,5 m</t>
  </si>
  <si>
    <t xml:space="preserve">hlavní schodiště : </t>
  </si>
  <si>
    <t>1.PP- 1.NP : (11*1,08*(0,195+0,28))</t>
  </si>
  <si>
    <t>1.NP -2.NP : (12*1,175*(0,145+0,295)*2)</t>
  </si>
  <si>
    <t>2.NP - 3.NP : (12*1,175*(0,145+0,295)*2)</t>
  </si>
  <si>
    <t>3.NP - 4.NP : (12*1,175*(0,145+0,295)*2)</t>
  </si>
  <si>
    <t>4.NP - 5.NP : (12*1,175*(0,145+0,295)*2)</t>
  </si>
  <si>
    <t>5.NP - 6.NP : (12*1,175*(0,145+0,295)*2)</t>
  </si>
  <si>
    <t xml:space="preserve">vstupní schodiště : </t>
  </si>
  <si>
    <t>1.NP - m.č.101 : (5*1,6*(0,145+0,295))</t>
  </si>
  <si>
    <t xml:space="preserve">půdrys bourání : </t>
  </si>
  <si>
    <t>1.PP - sklady : 86,43</t>
  </si>
  <si>
    <t>1.PP - společné prostory : 8,77</t>
  </si>
  <si>
    <t>m.č.101 + 102 + 103 : 7,93+24,41+1,76</t>
  </si>
  <si>
    <t xml:space="preserve">Byt č.5 : </t>
  </si>
  <si>
    <t>m.č.5-108 : 13,91</t>
  </si>
  <si>
    <t>m.č.5-109 : 15,10</t>
  </si>
  <si>
    <t xml:space="preserve">2.NP : </t>
  </si>
  <si>
    <t xml:space="preserve"> m.č.208+209+210 - sklady : 9,78+6,47+10,91</t>
  </si>
  <si>
    <t>m.č.201 - chodba -podesty - společný prostor : 3,572+5,386</t>
  </si>
  <si>
    <t xml:space="preserve">3.NP : </t>
  </si>
  <si>
    <t>m.č.301 - chodba  -podesty - společný prostor : 3,574+3,739</t>
  </si>
  <si>
    <t xml:space="preserve">4.NP : </t>
  </si>
  <si>
    <t>m.č.401 - chodba  -podesty - společný prostor : 5,517+4,196</t>
  </si>
  <si>
    <t xml:space="preserve">5.NP : </t>
  </si>
  <si>
    <t>m.č.501 - chodba -podesty - společný prostor : 5,517+3,739</t>
  </si>
  <si>
    <t xml:space="preserve">6.NP : </t>
  </si>
  <si>
    <t>m.č.601 - chodba -podesty - společný prostor : 4,478+2,92</t>
  </si>
  <si>
    <t xml:space="preserve">Společné prostory : </t>
  </si>
  <si>
    <t>1.NP - m.č.5-108, 5-109, 101, 102, 103 : 13,44+15,24+7,93+24,41+1,76</t>
  </si>
  <si>
    <t>2.NP - m.č.208, 209, 210, 201-podesty : 27,16+3,668+5,386</t>
  </si>
  <si>
    <t>3.NP - m.č.301 - podesty : 3,574+4,132</t>
  </si>
  <si>
    <t>4.NP - m.č.401 - podesty : 3,655+4,196</t>
  </si>
  <si>
    <t>5.NP - m.č.501 - podesty : 5,517+3,739</t>
  </si>
  <si>
    <t>6.NP - m.č.601 - podesty : 4,478+3,291</t>
  </si>
  <si>
    <t xml:space="preserve">Závěrečný úklid společných prostor : </t>
  </si>
  <si>
    <t>1.PP : 86,43+8,77</t>
  </si>
  <si>
    <t>1.NP : 13,44+15,24+7,93+24,41+1,76</t>
  </si>
  <si>
    <t>2.NP : 27,16+19,54</t>
  </si>
  <si>
    <t>3.NP : 17,89</t>
  </si>
  <si>
    <t>4.NP : 19,76</t>
  </si>
  <si>
    <t>5.NP : 20,58</t>
  </si>
  <si>
    <t>6.NP : 126,48</t>
  </si>
  <si>
    <t>Čištění v místnostech, chodbách, na  schodišti a na půdách</t>
  </si>
  <si>
    <t>Položka zahrnuje průběžný úklid více v SoD : 1</t>
  </si>
  <si>
    <t xml:space="preserve">průběžný úklid společných prostor - celkem 294,190 m2 : </t>
  </si>
  <si>
    <t xml:space="preserve">Sklepy - vyčištění podlahové konstrukce - celkem 95,20m2 : </t>
  </si>
  <si>
    <t>952.09</t>
  </si>
  <si>
    <t>Vyčištění místností  sklepu - sklady a chodba včetně likvidace</t>
  </si>
  <si>
    <t>Položka je určena pro vyčištění ostatních objektů  - vynesení zbytků stavebního rumu, kropení a 2 x zametení podlah, oprášení stěn a výplní otvorů.</t>
  </si>
  <si>
    <t>Položka je určena za předkolaudační úklid.</t>
  </si>
  <si>
    <t>Sklepy - celkem 95,20m2 : 95,2</t>
  </si>
  <si>
    <t xml:space="preserve">Očištěníí podlahové konstrukce a obnaženého zdiva stěn a stropů : </t>
  </si>
  <si>
    <t>952.02</t>
  </si>
  <si>
    <t>D+M ventilační mřížky</t>
  </si>
  <si>
    <t>1.NP : 1</t>
  </si>
  <si>
    <t>5.NP : 1</t>
  </si>
  <si>
    <t>953921121R00</t>
  </si>
  <si>
    <t>Dvířka komínová plechová 380 x 220 x 23 mm</t>
  </si>
  <si>
    <t>včetně demontáže stávajících</t>
  </si>
  <si>
    <t>950.04</t>
  </si>
  <si>
    <t>RL - D+M Ochranný roh na zeď z PVC, profil 35x35mm výšky 1800mm, barva bílá, viz. výpis prvků</t>
  </si>
  <si>
    <t>1NP : 7</t>
  </si>
  <si>
    <t>2NP : 6</t>
  </si>
  <si>
    <t>3NP : 2</t>
  </si>
  <si>
    <t>4NP : 2</t>
  </si>
  <si>
    <t>5NP : 1</t>
  </si>
  <si>
    <t>950.05</t>
  </si>
  <si>
    <t>Demontáž prvků osazených na stěnách - nástěnky</t>
  </si>
  <si>
    <t>950.08</t>
  </si>
  <si>
    <t>Demontáž a zpětná montáž poštovních schránek</t>
  </si>
  <si>
    <t>953.06</t>
  </si>
  <si>
    <t>Prohlídka komínových průduchů</t>
  </si>
  <si>
    <t>nejprve bude provedena prohlídka komínových průduchů odborně způsobilou osobou</t>
  </si>
  <si>
    <t>953.07</t>
  </si>
  <si>
    <t>Čištění komínových průduchů</t>
  </si>
  <si>
    <t>24,5*4</t>
  </si>
  <si>
    <t>953802115R00</t>
  </si>
  <si>
    <t>Montáž komínové vložky ohebné o vnitřním průměru do 130 mm, pro výšku komínu přes 20 do 30 m</t>
  </si>
  <si>
    <t>(hliníkové, nerez, Antikoro) včetně komínové zděře, odvodu kondenzátu do domovního odpadu nebo sběrné nádoby odběratele, s případnými manipulačními otvory, tj. jejich případné vybourání, opětné zazdění a omítnutí do původního stavu konstrukce, pomocného pracovního lešení o výšce podlahy do 1900 m a pro zatížení 1,5 kPa,</t>
  </si>
  <si>
    <t>5534315504R</t>
  </si>
  <si>
    <t>vložka komínová ohebná nerez ocel 1.4404; stěna 1 x 0,3 mm; světlý průměr 130 mm</t>
  </si>
  <si>
    <t>Odkaz na mn. položky pořadí 46 : 98,00000</t>
  </si>
  <si>
    <t>953941312R00</t>
  </si>
  <si>
    <t>Osazení předmětů na hmoždinky osazení hasicího přístroje</t>
  </si>
  <si>
    <t>44984102R</t>
  </si>
  <si>
    <t>přístoj hasicí práškový; PG2LE; třída hašení A,B,C; výtlačný prostředek dusík; náplň 2 kg; provozní schopnost od -20 do + 60°C</t>
  </si>
  <si>
    <t>953941392R00</t>
  </si>
  <si>
    <t>Zkoušky a revize revize požárního hasicího přístroje od 6 ks do 10 ks</t>
  </si>
  <si>
    <t>953941395R00</t>
  </si>
  <si>
    <t xml:space="preserve">Zkoušky a revize vystavení revizní zprávy - požární hasicí přístroj </t>
  </si>
  <si>
    <t>1.NP - m.č.103 : 1,76</t>
  </si>
  <si>
    <t>2.NP - m.č.201 - chodba (výměry převzaté z půdorysu bourání) : 3,572+5,386</t>
  </si>
  <si>
    <t>3.NP - m.č.301 - chodba (výměry převzaté z půdorysu bourání) : 3,574+3,739</t>
  </si>
  <si>
    <t>4.NP - m.č.401 - chodba (výměry převzaté z půdorysu bourání) : 5,517+4,196</t>
  </si>
  <si>
    <t>5.NP - m.č.501 - chodba (výměry převzaté z půdorysu bourání) : 5,517+3,739</t>
  </si>
  <si>
    <t>6.NP - m.č.601 - chodba (výměry převzaté z půdorysu bourání) : 4,478+2,92</t>
  </si>
  <si>
    <t>965048250R00</t>
  </si>
  <si>
    <t>Dočištění povrchu po vybourání dlažeb do cementové malty, plochy do 50%</t>
  </si>
  <si>
    <t>Odkaz na mn. položky pořadí 52 : 44,39800</t>
  </si>
  <si>
    <t xml:space="preserve">1. NP : </t>
  </si>
  <si>
    <t>dveře 900xx1970mm : 1</t>
  </si>
  <si>
    <t>dveře 900*1900mm : 1</t>
  </si>
  <si>
    <t>dveře 600x1870mm : 1</t>
  </si>
  <si>
    <t>dveře 1100x2800mm-2křídla : 2</t>
  </si>
  <si>
    <t>dveře 650x1880mm : 1</t>
  </si>
  <si>
    <t>dveře 650x1970mm : 1</t>
  </si>
  <si>
    <t>dveře 820x1970mm : 1</t>
  </si>
  <si>
    <t>968061126R00</t>
  </si>
  <si>
    <t>Vyvěšení nebo zavěšení dřevěných křídel dveří, plochy přes 2 m2</t>
  </si>
  <si>
    <t>dveře 1580x2670mm - 2křídla : 2</t>
  </si>
  <si>
    <t>dveře 900xx1970mm : 0,9*1,97</t>
  </si>
  <si>
    <t>dveře 900*1900mm : 0,9*1,9</t>
  </si>
  <si>
    <t>dveře 600x1870mm : 0,6*1,87</t>
  </si>
  <si>
    <t>dveře 1100x2800mm-2křídla : 1,1*2,8</t>
  </si>
  <si>
    <t>dveře 650x1880mm : 0,65*1,88</t>
  </si>
  <si>
    <t>dveře 650x1970mm : 0,65*1,97</t>
  </si>
  <si>
    <t>dveře 820x1970mm : 0,82*1,97</t>
  </si>
  <si>
    <t>968072245R00</t>
  </si>
  <si>
    <t>Vybourání a vyjmutí kovových rámů a rolet rámů, včetně pomocného lešení o výšce podlahy do 1900 mm a pro zatížení do 1,5 kPa  (150 kg/m2) okenních jednoduchých, plochy do 2 m2</t>
  </si>
  <si>
    <t>1.NP : 1,05*1,91</t>
  </si>
  <si>
    <t>1.NP dveře 1580x2670mm - 2křídla : 1,68*2,77</t>
  </si>
  <si>
    <t>3. NP dveře 1100x2800mm-2křídla : 1,1*2,8</t>
  </si>
  <si>
    <t>970031160R00</t>
  </si>
  <si>
    <t>Jádrové vrtání, kruhové prostupy v cihelném zdivu jádrové vrtání, do D 160 mm</t>
  </si>
  <si>
    <t xml:space="preserve">1.PP : </t>
  </si>
  <si>
    <t>vodovod : 0,75+0,45*2</t>
  </si>
  <si>
    <t>kanalizace : 0,4+0,6+1,1+0,5+0,55+0,45</t>
  </si>
  <si>
    <t>plyn : 0,75+0,65</t>
  </si>
  <si>
    <t>vodovod : 0,4*3+0,15</t>
  </si>
  <si>
    <t>kanalizace : 0,4*2</t>
  </si>
  <si>
    <t>vytápění : 0,15*2</t>
  </si>
  <si>
    <t>vodovod : 0,65*2</t>
  </si>
  <si>
    <t>kanalizace : 0,65*2</t>
  </si>
  <si>
    <t>vytápění : 0,65</t>
  </si>
  <si>
    <t>kanalizace : 0,15*2+0,4+0,15</t>
  </si>
  <si>
    <t>vodovod : 0,3+0,15+0,18</t>
  </si>
  <si>
    <t>vytápění : 0,65+0,3+0,15</t>
  </si>
  <si>
    <t>vytápění : 0,65+0,15</t>
  </si>
  <si>
    <t>vodovod : 0,3+0,15*2</t>
  </si>
  <si>
    <t>kanalizace : 0,3+0,15</t>
  </si>
  <si>
    <t>vodovod : 0,65+0,1+0,15</t>
  </si>
  <si>
    <t>kanalizace : 0,65*2+0,1+0,3*2+0,15</t>
  </si>
  <si>
    <t>vytápění : 0,65+0,15*2</t>
  </si>
  <si>
    <t>vodovod : 0,3*2+0,10</t>
  </si>
  <si>
    <t>kanalizace : 0,5</t>
  </si>
  <si>
    <t>977000010R00</t>
  </si>
  <si>
    <t>Zvětšení průměru komínového průduchu frézováním úběr do 10 mm</t>
  </si>
  <si>
    <t>971033651R00</t>
  </si>
  <si>
    <t>Vybourání otvorů ve zdivu cihelném z jakýchkoliv cihel pálených  na jakoukoliv maltu vápenou nebo vápenocementovou, plochy do 4 m2, tloušťky do 600 mm</t>
  </si>
  <si>
    <t>základovém nebo nadzákladovém,</t>
  </si>
  <si>
    <t xml:space="preserve">1. NP byt 5 : </t>
  </si>
  <si>
    <t>otvor pro nové dveře : 1,06*2,05*0,43</t>
  </si>
  <si>
    <t>vybourání otvoru - rozšíření mezi m.č.5-109 a m.č.5-108 : (1,5*2,85-0,9*2,1)*0,15</t>
  </si>
  <si>
    <t>971033541R00</t>
  </si>
  <si>
    <t>Vybourání otvorů ve zdivu cihelném z jakýchkoliv cihel pálených  na jakoukoliv maltu vápenou nebo vápenocementovou, plochy do 1 m2, tloušťky do 300 mm</t>
  </si>
  <si>
    <t>1.NP - m.č.5-108 : 0,74*1,05*0,20</t>
  </si>
  <si>
    <t>m.č.5-108 : 13,44</t>
  </si>
  <si>
    <t>m.č.5-109 : 15,24</t>
  </si>
  <si>
    <t>2.NP : 19,54+27,16</t>
  </si>
  <si>
    <t>3NP : 17,89</t>
  </si>
  <si>
    <t>4NP : 19,76</t>
  </si>
  <si>
    <t>5NP : 19,75</t>
  </si>
  <si>
    <t>6NP : 17,89</t>
  </si>
  <si>
    <t xml:space="preserve">1PP : </t>
  </si>
  <si>
    <t>1,8*(2,89+3,27*2+3,4+4,68*6+4,3*2+1,66*2+2,89*2)</t>
  </si>
  <si>
    <t>-(0,535*(0,8*2+0,6)+2*0,9*3+1*2+1*1,7*2+0,9*1,5*2)</t>
  </si>
  <si>
    <t>1,8*(3,7*4+1,33*2+1,02*2+5,9*2+2,57*2+2,48*2+0,75*2+2,56*2+(1,95+3,14)*2+2,72*2+1,01*2)</t>
  </si>
  <si>
    <t>-(2*(0,9*5+1,04*2+0,86*2+1*2+0,85*2+1)+0,535*(0,8+0,6+0,85))</t>
  </si>
  <si>
    <t>1.NP-byt 5 : (2,915+3,22+4,75*2)*3,0</t>
  </si>
  <si>
    <t>odpočet otvory : -(0,9*2,1+1,1*1,9+1,05*2,0)</t>
  </si>
  <si>
    <t>přípočet ostění : 0,63*(2,85*2+1,5)+0,3*(2,65*2+1,8)+0,58*(2,0*2+1,05)</t>
  </si>
  <si>
    <t>přípočet ostění : 0,2*(1,0+2,0*2)*2+0,6*(1,05+2,74*2)+0,3*(0,7+2,0*2)*2+0,5*(1,5+2,0*2)</t>
  </si>
  <si>
    <t>odpočet otvory : -(0,9*1,97+0,84*1,97+0,6*1,87+0,7*1,97+0,64*1,97+1,5*2,0)</t>
  </si>
  <si>
    <t>odpočet otvory : -(0,8*1,97*2+0,8*1,95+0,83*1,97*2+1,4*1,31)</t>
  </si>
  <si>
    <t>3.NP - společné prostory m.č.301 chodba : (1,24+2,73)*2*3,3+(1,39*2+2,73)*3,3+3,3*3,28*2</t>
  </si>
  <si>
    <t>odpočet otvory : -(1,1*2,8+0,97*1,97*2+1,17*1,9*2+1,4*1,31)</t>
  </si>
  <si>
    <t>přípočet ostění : 0,6*(1,17+1,9*2)*2</t>
  </si>
  <si>
    <t>4.NP - společné prostory m.č401 -chodba : (1,24*2+4,12+1,39)*3,3+(2,73+1,65*2)*3,3+3,3*3,28*2</t>
  </si>
  <si>
    <t>odpočet otvory : -(1,1*2,8+0,84*1,97*2+0,65*1,97+0,77*1,97+1,4*1,3+1,17*1,9)</t>
  </si>
  <si>
    <t>přípočet ostění : 0,6*(1,0+2,0*2)+0,6*(1,17+1,9*2)</t>
  </si>
  <si>
    <t>5.NP - společné prostory - m.č.501 - chodba : (3,405+1,204+1,81)*3,3+(1,29+2,73+1,29)*3,3+3,3*3,28*2</t>
  </si>
  <si>
    <t>odpočet otvory : -(0,84*1,97+0,8*1,97+0,65*1,86+0,87*2,8+1,17*1,9+1,17*1,9+1,4*1,31)</t>
  </si>
  <si>
    <t>odpočet otvory : -(0,82*1,97+0,9*1,97+1,17*1,9*2)</t>
  </si>
  <si>
    <t>1,6*(1,6*2+0,8*2-0,7)</t>
  </si>
  <si>
    <t>1,6*(1,1*2+0,79*2-0,75)</t>
  </si>
  <si>
    <t>960.10</t>
  </si>
  <si>
    <t>Vyklizení společných prostor sklepů a likvidace</t>
  </si>
  <si>
    <t>960.11</t>
  </si>
  <si>
    <t>Demontáž nefunkčních vedení vody, kanalizace, elektro - včetně likvidace</t>
  </si>
  <si>
    <t>1.NP - m.č.103 -úklidová místnost : 2,85*(1,6+0,8)*2-0,6*1,87</t>
  </si>
  <si>
    <t>5.NP - m.č.13-515 - úklidová místnost : 3,14*(1,05+0,79)*2-0,6*1,97</t>
  </si>
  <si>
    <t>m.č.201 - chodba (výměra viz.výkres nový stav) : 3,668+5,386</t>
  </si>
  <si>
    <t>m.č.301 - chodba (výměra viz.výkres nový stav) : 3,574+4,132</t>
  </si>
  <si>
    <t>m.č.401 - chodba (výměra viz.výkres nový stav) : 3,655+4,196</t>
  </si>
  <si>
    <t>m.č.13-515 - úklidová místnost : 0,83</t>
  </si>
  <si>
    <t>m.č.501 - chodba  (výměra viz.výkres nový stav) : 5,517+3,739</t>
  </si>
  <si>
    <t>m.č.601 - chodba  (výměra viz.výkres nový stav) : 4,478+3,291</t>
  </si>
  <si>
    <t xml:space="preserve">Skladba S10´- výkres půdorys  nový stav - 2  vrstvy : </t>
  </si>
  <si>
    <t>m.č.5-108 - kočárkárna : 13,44*2</t>
  </si>
  <si>
    <t>m.č.5-109 - popelárna : 15,24*2</t>
  </si>
  <si>
    <t>713111221R00</t>
  </si>
  <si>
    <t>Montáž tepelné izolace stropů parotěsná zábrana zavěšených podhledů s přelepením spojů, bez dodávky fólie</t>
  </si>
  <si>
    <t>67352219R</t>
  </si>
  <si>
    <t>Parozábrana polymerní funkce: parotěsná, reflexní; materiál: PP, PES; Al vrstva; nosná vložka: mřížka</t>
  </si>
  <si>
    <t>ztratné 13% : 30,44*1,13</t>
  </si>
  <si>
    <t>713121111RT1</t>
  </si>
  <si>
    <t>Montáž tepelné izolace podlah  jednovrstvá, bez dodávky materiálu</t>
  </si>
  <si>
    <t xml:space="preserve">Skladba S10´ - výkres půdorys  nový stav : </t>
  </si>
  <si>
    <t>631509212R</t>
  </si>
  <si>
    <t>Výrobek izolační pro budovy z minerální vlny (MW) tvar: deska; tloušťka d = 30,0 mm; OH = 25 kg/m3; lambda = 0,037 W/(m.K); povrchová úprava: černá netkaná skelná textílie</t>
  </si>
  <si>
    <t>ztratné 2% : 28,68*1,02</t>
  </si>
  <si>
    <t>1NP : 1</t>
  </si>
  <si>
    <t>4NP : 1</t>
  </si>
  <si>
    <t>725019103R00</t>
  </si>
  <si>
    <t>Výlevka diturvitová s plastovou mřížkou, závěsná</t>
  </si>
  <si>
    <t>1.NP - m.č.103 : 1</t>
  </si>
  <si>
    <t>5.NP - m.č.13-515 : 1</t>
  </si>
  <si>
    <t>725825114RT1</t>
  </si>
  <si>
    <t>Baterie umyvadlové a dřezové dřezová, nástěnná, ruční ovládání, standardní, včetně dodávky materiálu</t>
  </si>
  <si>
    <t>726211367R00</t>
  </si>
  <si>
    <t>Předstěnový modul pro výlevku pro nástěnnou armaturu, pro instalaci suchým procesem do lehkých sádrokartonových příček nebo k instalaci před masivní stěnu, včetně 2 nástěnek DN ..., Systém předstěnový</t>
  </si>
  <si>
    <t>1.NP - m.č.103 -úklidová místnost : 1</t>
  </si>
  <si>
    <t>5.NP - m.č.13-515 - úklidová místnost : 1</t>
  </si>
  <si>
    <t xml:space="preserve">Skladba S10´- dle PD : </t>
  </si>
  <si>
    <t>59590737R</t>
  </si>
  <si>
    <t>deska cementotřísková l = 3 350 mm; š = 1 250 mm; tl. 12,0 mm; povrch hladký</t>
  </si>
  <si>
    <t xml:space="preserve">Skladba S10´- 2 vrstvy : </t>
  </si>
  <si>
    <t>ztratné 8% : 28,68*2*1,08</t>
  </si>
  <si>
    <t xml:space="preserve">Skladba S10´ : </t>
  </si>
  <si>
    <t>ztratné 8% : 28,68*0,0039*1,08</t>
  </si>
  <si>
    <t>Odkaz na mn. položky pořadí 88 : 0,12080</t>
  </si>
  <si>
    <t>763613212RW6</t>
  </si>
  <si>
    <t>Montáž záklop stropů, z desek tl. nad 18 mm, na P+D, přibitím, včetně dodávky desky dřevoštěpkové</t>
  </si>
  <si>
    <t>59590740R</t>
  </si>
  <si>
    <t>deska cementotřísková l = 3 350 mm; š = 1 250 mm; tl. 18,0 mm; povrch hladký</t>
  </si>
  <si>
    <t>ztratné 8% : 30,44*1,08</t>
  </si>
  <si>
    <t>1.NP - práh šířky 600 mm : 1</t>
  </si>
  <si>
    <t>1.NP - práh šířky 900 mm : 2</t>
  </si>
  <si>
    <t>1.NP - práh šířky 840 mm : 1</t>
  </si>
  <si>
    <t>5NP - práh šířky 600 mm : 1</t>
  </si>
  <si>
    <t>6NP - práh šířky 820 mm : 1</t>
  </si>
  <si>
    <t>1.NP - "PR" : 0,6+0,9*2+0,84</t>
  </si>
  <si>
    <t>5.NP - "PR" : 0,6</t>
  </si>
  <si>
    <t>6.NP - "PR" : 0,82</t>
  </si>
  <si>
    <t>767.02</t>
  </si>
  <si>
    <t>VD/2 - D+M NOVÉ vstupní dveře plné 820 x 1970 mm, otvíravé, jednokřídlé, levé vč.ocel.zárubně, dle výpisu prvků</t>
  </si>
  <si>
    <t>Požární odolnost EI 30 DP3</t>
  </si>
  <si>
    <t>zvuková neprůzvučnost min.32dB</t>
  </si>
  <si>
    <t>Dodávka a montáž ocelové protipožární zárubně včetně dvojnásobného nátěru a utěsněním v drážce</t>
  </si>
  <si>
    <t>bezpečnostní kování s překrytím vložky tř.4</t>
  </si>
  <si>
    <t>šítek na jméno, kukátko</t>
  </si>
  <si>
    <t>povrchová úprava CPL lamino - dekor dle výběru investora</t>
  </si>
  <si>
    <t>dveřní plášť z HDF s hliníkovou mezivrstvou</t>
  </si>
  <si>
    <t>nastavitelné dveřní panty</t>
  </si>
  <si>
    <t>nárazníky na kliku</t>
  </si>
  <si>
    <t>položka obsauje zapravení ostění po osazení zárubně</t>
  </si>
  <si>
    <t>položka obsahuje dodávku, dopravu, staveništní přesun hmot, montáž - kompletní provedené</t>
  </si>
  <si>
    <t>nutno zaměřit otvor před objednávkou dveří</t>
  </si>
  <si>
    <t>dveře v 6.NP - společné prostory : 1</t>
  </si>
  <si>
    <t>766.03</t>
  </si>
  <si>
    <t>D/05 - D+M NOVÉ vnitřní dveře plné 600 x 1970 mm, levé,vč.obložkové zárubně, dle výpisu prvků</t>
  </si>
  <si>
    <t>Dveře otvíravé jednokřídlové</t>
  </si>
  <si>
    <t>dekor opláštění dle investora</t>
  </si>
  <si>
    <t>konstrukce křídla z desek DTD</t>
  </si>
  <si>
    <t>opláštění kašírovací fólií</t>
  </si>
  <si>
    <t>obložková záruběň na šířku stěny</t>
  </si>
  <si>
    <t>kování nerez matné rozetové</t>
  </si>
  <si>
    <t>nárazník na kliku</t>
  </si>
  <si>
    <t>položka obsahuje dodávku, dopravu, staveništní přesun hmot</t>
  </si>
  <si>
    <t>5.NP - společné prostory : 1</t>
  </si>
  <si>
    <t>766.04</t>
  </si>
  <si>
    <t>D/11 - D+M NOVÉ vstupní dveře plné 830 x 1970 mm, otvíravé, jednokřídlé,  vč.zárubně, dle výpisu prvků</t>
  </si>
  <si>
    <t>z obou stran okopový plech do výšky min. 500mm</t>
  </si>
  <si>
    <t xml:space="preserve">2.NP - společné prostory : </t>
  </si>
  <si>
    <t>dveře pravé : 1</t>
  </si>
  <si>
    <t>dveře levé : 1</t>
  </si>
  <si>
    <t>766.05</t>
  </si>
  <si>
    <t>D/09 - D+M NOVÉ vstupní dveře plné 900 x 1900 mm, otvíravé, jednokřídlé, pravé, vč.zárubně, dle výpisu prvků</t>
  </si>
  <si>
    <t>se samozavíračem</t>
  </si>
  <si>
    <t>1.NP - společné prostory : 1</t>
  </si>
  <si>
    <t>D/08 - Dodávka + montáž NOVÉ dveře 600x1870 mm, pravé, vč.ocelové zárubně, dle výpisu prvků</t>
  </si>
  <si>
    <t>DVEŘE PLNÉ OTVÍRAVÉ JEDNOKŘÍDLOVÉ Š.600 mm, VÝŠKY 1 870 mm, SE SAMOZAVÍRAČEM, BEZPEČNOSTNÍ KOVÁNÍ S PŘEKRYTÍM VLOŽKY TŘ.4, ŠTÍTEK NA JMÉNO, OCELOVÁ ZÁRUBEŇ S DVOJNÁSOBNÝM NÁTĚREM S UTĚSNĚNÍM V DRÁŽCE, POVRCHOVÁ ÚPRAVA CPL  LAMINO - POČÍTAT S DEKOREM dle výběru investora, DVEŘNÍ PLÁŠŤ Z HDF S HLINÍKOVOU MEZIVRSTVOU (zamezení pronikání vlhkosti, výkyvy teplot), NASTAVITELNÉ DVEŘNÍ PANTY, NÁRAZNÍKY NA KLIKU, Z OBOU STRAN OKOPOVÝ PLECH DO VÝŠKY min. 500 m</t>
  </si>
  <si>
    <t>m.č.103 - 1.NP - úklidová místnost : 1</t>
  </si>
  <si>
    <t>2.NP : 0,38*0,9</t>
  </si>
  <si>
    <t>Stavájící okna dřevěná - REPASE, nový nátěr a těsnění</t>
  </si>
  <si>
    <t>REPASE DŘEVĚNÁ OKNA = odstranění nepůvodních částí, přihoblování, obroušení, doplnění chybějících nebo poškozených částí, přetmelení, seřízení, nalakování.</t>
  </si>
  <si>
    <t>Oprava nebo výměna kování, zámků, klik a štítků a jiných původních částí, seřízení, případně přesklení, uvedení do funkčního stavu.</t>
  </si>
  <si>
    <t xml:space="preserve">společné prostory : </t>
  </si>
  <si>
    <t>1.PP : 0,8*0,535+0,62*0,52+0,82*0,35*4+0,61*0,35</t>
  </si>
  <si>
    <t>1.NP : 1,5*2,0</t>
  </si>
  <si>
    <t>3.NP : 1,17*1,9*2</t>
  </si>
  <si>
    <t>4.NP : 1,17*1,9</t>
  </si>
  <si>
    <t>5.NP : 1,17*1,9*2</t>
  </si>
  <si>
    <t>6.NP : 1,17*1,9*2</t>
  </si>
  <si>
    <t>767.01</t>
  </si>
  <si>
    <t>D/10-NOVÉ dveře hliníkové dvoukřídlové  s nadsvětlíkem, rozměr celkový 1680 x 2750 mm, levé, dle výpisu prvků</t>
  </si>
  <si>
    <t>Izolační dveře hliníkové v chodbě š.1520 mm a výšky 2670 mm</t>
  </si>
  <si>
    <t>prostup tepla rámem Uf = 1,8 W/m2K</t>
  </si>
  <si>
    <t>stavební hloubka 72 mm</t>
  </si>
  <si>
    <t>obě křídla se stavěčem</t>
  </si>
  <si>
    <t>bezpečnostní zasklení ze 100% (ochrana osob proti zranění, ochrana proti vloupání a poškození) - bude použito vrstvené bezp.sklo tř.2B2</t>
  </si>
  <si>
    <t>Kování - klika/klika</t>
  </si>
  <si>
    <t>dekor dřeva</t>
  </si>
  <si>
    <t>položka obsahuje dodávku, dopravu, staveništní přesun hmot a montáž dveří</t>
  </si>
  <si>
    <t>1.NP společné prostory : 1</t>
  </si>
  <si>
    <t>Odkaz na mn. položky pořadí 111 : 72,90600</t>
  </si>
  <si>
    <t>m.č.103 - úklidová místnost : (0,8+1,6)*2</t>
  </si>
  <si>
    <t>m.č.13-515 - WC( úklidová místnost) : (0,79+1,05)*2</t>
  </si>
  <si>
    <t>2.NP - celková délka ve společných prostorech : 1,7</t>
  </si>
  <si>
    <t>771.01</t>
  </si>
  <si>
    <t>Oprava keramické dlažby</t>
  </si>
  <si>
    <t>-	Dle poznámky ve výkrese – poškozená dlažba v chodbě 1.NP nahrazena odstraňovanou dlažbou z vyšších podlaží : 5,0</t>
  </si>
  <si>
    <t>Spotřeba: cca 1,7 kg/m2/mm. : 72,906*1,7*10</t>
  </si>
  <si>
    <t>59764210R</t>
  </si>
  <si>
    <t>Dlažba keramická bez glazury (UGL); tl. = 9,0 mm; a = 298 mm; b = 298 mm; nasákavost = 0,5 %; protiskluznost: R10; povrch: hladký, matný, protiskluzová úprava; barva: šedá</t>
  </si>
  <si>
    <t>ztratné 10% : 72,906*1,1</t>
  </si>
  <si>
    <t>773.01</t>
  </si>
  <si>
    <t>Teracové stávající schodiště - parní čištění, zatmelení nerovnostní, impregnace</t>
  </si>
  <si>
    <t>1.PP- 1.NP : 11*1,08*(0,195+0,28)</t>
  </si>
  <si>
    <t>1.NP -2.NP : 12*1,175*(0,145+0,295)*2</t>
  </si>
  <si>
    <t>2.NP - 3.NP : 12*1,175*(0,145+0,295)*2</t>
  </si>
  <si>
    <t>3.NP - 4.NP : 12*1,175*(0,145+0,295)*2</t>
  </si>
  <si>
    <t>4.NP - 5.NP : 12*1,175*(0,145+0,295)*2</t>
  </si>
  <si>
    <t>5.NP - 6.NP : 12*1,175*(0,145+0,295)*2</t>
  </si>
  <si>
    <t>1.NP - m.č.101 : 5*1,6*(0,145+0,295)</t>
  </si>
  <si>
    <t>Odkaz na mn. položky pořadí 120 : 22,93120</t>
  </si>
  <si>
    <t>597642031R</t>
  </si>
  <si>
    <t>Dlažba keramická bez glazury (UGL); tl. = 9,0 mm; a = 298 mm; b = 298 mm; nasákavost = 0,5 %; protiskluznost: R10; povrch: hladký, matný, protiskluzová úprava; barva: černá</t>
  </si>
  <si>
    <t>ztratné 10% : 22,9312*1,10</t>
  </si>
  <si>
    <t>783601811R00</t>
  </si>
  <si>
    <t>Odstranění starých nátěrů z truhlářských výrobků oškrabáním s obroušením, oken, portálů a výkladců</t>
  </si>
  <si>
    <t>2.NP - vnitřní okno do chodby na podestě : 1,4*1,31*2</t>
  </si>
  <si>
    <t>4.NP - vnitřní okno do chodby na podestě : 1,4*1,31*2</t>
  </si>
  <si>
    <t>5.NP - vnitřní okno do chodby na podestě : 1,4*1,31*2</t>
  </si>
  <si>
    <t>783625300R00</t>
  </si>
  <si>
    <t>Nátěry truhlářských výrobků syntetické na vzduchu schnoucí, dvojnásobné + 2x email + 2x tmel, Malta opravná</t>
  </si>
  <si>
    <t>včetně montáže, dodávkya demontáže lešení.</t>
  </si>
  <si>
    <t>Odkaz na mn. položky pořadí 128 : 185,19750</t>
  </si>
  <si>
    <t>Odkaz na mn. položky pořadí 129 : 626,09435</t>
  </si>
  <si>
    <t>784442001RT2</t>
  </si>
  <si>
    <t>Malby z malířských směsí disperzních, v místnostech do 3,8 m, jednobarevné, dvojnásobné + 1x penetrace, Hmota vyrovnávací</t>
  </si>
  <si>
    <t>1.NP - m.č.5-109 : (4,72+2,195+3,22+4,75)*1,5-(1,5*(1,14+0,9))</t>
  </si>
  <si>
    <t>1.NP - m.č.102 - chodba : (2,51+5,07*2)*1,5+(1,15+3,55+1,15+1,38)*1,5-(1,5*(0,84*2+0,6+0,9+0,64+0,7))</t>
  </si>
  <si>
    <t>2.NP - schodiště + chodba - m.č.201 : 1,5*(3,12+3,3)/2*2+(1,7*2+2,73+1,03*2)*1,5+1,5*(1,0+0,8)*2*2+(1,61*2+2,73)*1,5-(1,5*(0,8*3+0,83*2))</t>
  </si>
  <si>
    <t>3.NP - společné prostory m.č.301 chodba : (1,24+2,73)*2*1,5+(1,39*2+2,73)*1,5+1,5*3,28*2-(1,5*(0,84*2))</t>
  </si>
  <si>
    <t>4.NP - společné prostory m.č401 -chodba : (1,6*2+2,73)*1,5+(2,73+1,65*2)*1,5+1,5*3,28*2-(1,5*(0,8*3+0,84))</t>
  </si>
  <si>
    <t>5.NP - společné prostory - m.č.501 - chodba : (1,6+3,355+0,75+0,015+1,6+1,5+0,2)*1,5+(1,29+2,73+1,29)*1,5+1,5*3,28*2-(1,5*(0,8*2+0,6))</t>
  </si>
  <si>
    <t>6.NP - společné prostory - m.č.601 : (2,73+1,94*2)*1,5+(1,37*2+2,73)*1,5+1,5*1,175*2+1,5*3,245*2-(1,5*(0,82+0,84))</t>
  </si>
  <si>
    <t>784195212R00</t>
  </si>
  <si>
    <t>Malby z malířských směsí otěruvzdorných,  , bělost 82 %, dvojnásobné, Hmota nátěrová typ: malířská; funkce: dekorační; barva: bílá; lesk: matný (G3)</t>
  </si>
  <si>
    <t>přípočet ostění : 0,5*(1,5+2,0*2)+0,6*(0,8+2,0*2)+0,2*(0,8+2,0*2)</t>
  </si>
  <si>
    <t>1.NP - m.č.5-108 : (3,575*2+3,4+3,55)*2,9</t>
  </si>
  <si>
    <t>1.NP - m.č.5-109 : (4,72+2,195+3,22+4,75)*2,9</t>
  </si>
  <si>
    <t>odpočet otvory : -(0,8*1,97*3+0,84*1,97+1,17*1,9+1,4*1,31)</t>
  </si>
  <si>
    <t>odpočet otvory : -(0,84*1,97+0,8*1,97*2+0,6*1,97+1,17*1,9*2+1,4*1,31)</t>
  </si>
  <si>
    <t>m.č..101+102 -chodba : 7,93+24,41</t>
  </si>
  <si>
    <t>m.č.201-chodba : 19,54</t>
  </si>
  <si>
    <t>m.č.208+209+210 - sklady : 9,78+6,47+10,91</t>
  </si>
  <si>
    <t>m.č.301 - chodba : 17,89</t>
  </si>
  <si>
    <t>m.č.401 - chodba : 19,76</t>
  </si>
  <si>
    <t>m.č.13-515 - WC : 0,83</t>
  </si>
  <si>
    <t>m.č.501 - chodba : 19,75</t>
  </si>
  <si>
    <t>m.č.601 - chodba : 17,89</t>
  </si>
  <si>
    <t xml:space="preserve">ODPOČET OMYVATELNÝ NÁTĚR STĚN : </t>
  </si>
  <si>
    <t>Odkaz na mn. položky pořadí 128 : 185,19750*-1</t>
  </si>
  <si>
    <t>podhled schodiště - rameno : 3,245*1,175*2*5</t>
  </si>
  <si>
    <t>3,14*1,08</t>
  </si>
  <si>
    <t>784402804R00</t>
  </si>
  <si>
    <t>Odstranění maleb oškrabáním, na schodišti o výšce podlaží do 3,8 m</t>
  </si>
  <si>
    <t>podhled schodiště : 3,245*1,175*2*5</t>
  </si>
  <si>
    <t>787100802R00</t>
  </si>
  <si>
    <t>Vysklení stěn,příček,balk.zábradlí a výtah.šachet sklo ploché přes 1 do 3 m2</t>
  </si>
  <si>
    <t>800-787</t>
  </si>
  <si>
    <t>Zednická výpomoc - vysekání drážek a  zapravení</t>
  </si>
  <si>
    <t>Demontáž stávající  elektroinstalace včetně koncových prvků, včetně lišt, včetně ekologické  likvidace</t>
  </si>
  <si>
    <t>POL1_9</t>
  </si>
  <si>
    <t>Odkaz na mn. položky pořadí 139 : 31,17930</t>
  </si>
  <si>
    <t>Odkaz na mn. položky pořadí 138 : 0,02808</t>
  </si>
  <si>
    <t>Odkaz na mn. položky pořadí 140 : 1,72169</t>
  </si>
  <si>
    <t>Odkaz na mn. položky pořadí 134 : 32,92907*3</t>
  </si>
  <si>
    <t>Odkaz na mn. položky pořadí 134 : 32,92907</t>
  </si>
  <si>
    <t>Odkaz na mn. položky pořadí 134 : 32,92907*14</t>
  </si>
  <si>
    <t>979990162R00</t>
  </si>
  <si>
    <t>Poplatek za uložení, dřevo+sklo,  , skupina 17 09 04 z Katalogu odpadů</t>
  </si>
  <si>
    <t>Odkaz na dem. hmot. položky pořadí 131 : 0,02808</t>
  </si>
  <si>
    <t>Odkaz na dem. hmot. položky pořadí 13 : 0,13328</t>
  </si>
  <si>
    <t>Odkaz na dem. hmot. položky pořadí 46 : 0,00000</t>
  </si>
  <si>
    <t>Odkaz na dem. hmot. položky pořadí 53 : 1,13259</t>
  </si>
  <si>
    <t>Odkaz na dem. hmot. položky pořadí 56 : 1,02279</t>
  </si>
  <si>
    <t>Odkaz na dem. hmot. položky pořadí 57 : 0,08223</t>
  </si>
  <si>
    <t>Odkaz na dem. hmot. položky pořadí 58 : 0,51815</t>
  </si>
  <si>
    <t>Odkaz na dem. hmot. položky pořadí 60 : 0,29400</t>
  </si>
  <si>
    <t>Odkaz na dem. hmot. položky pořadí 61 : 2,32585</t>
  </si>
  <si>
    <t>Odkaz na dem. hmot. položky pořadí 62 : 0,27972</t>
  </si>
  <si>
    <t>Odkaz na dem. hmot. položky pořadí 63 : 1,43400</t>
  </si>
  <si>
    <t>Odkaz na dem. hmot. položky pořadí 64 : 3,12180</t>
  </si>
  <si>
    <t>Odkaz na dem. hmot. položky pořadí 65 : 8,36304</t>
  </si>
  <si>
    <t>Odkaz na dem. hmot. položky pořadí 66 : 11,25068</t>
  </si>
  <si>
    <t>Odkaz na dem. hmot. položky pořadí 90 : 0,42616</t>
  </si>
  <si>
    <t>Odkaz na dem. hmot. položky pořadí 59 : 0,79502</t>
  </si>
  <si>
    <t>Odkaz na dem. hmot. položky pořadí 52 : 0,88796</t>
  </si>
  <si>
    <t>Odkaz na dem. hmot. položky pořadí 67 : 0,77574</t>
  </si>
  <si>
    <t>Odkaz na dem. hmot. položky pořadí 78 : 0,05799</t>
  </si>
  <si>
    <t>139711101RT3</t>
  </si>
  <si>
    <t>Vykopávka v uzavřených prostorách v hornině 3</t>
  </si>
  <si>
    <t>800-1</t>
  </si>
  <si>
    <t>s naložením výkopku na dopravní prostředek</t>
  </si>
  <si>
    <t>rýha pro nové řešení ležaté kanalizace (m.č.006) : 0,6*1,0*0,60</t>
  </si>
  <si>
    <t>175101101RT2</t>
  </si>
  <si>
    <t>Obsyp potrubí bez prohození sypaniny, s dodáním štěrkopísku frakce 0 - 22 mm</t>
  </si>
  <si>
    <t>sypaninou z vhodných hornin tř. 1 - 4 nebo materiálem připraveným podél výkopu ve vzdálenosti do 3 m od jeho kraje, pro jakoukoliv hloubku výkopu a jakoukoliv míru zhutnění,</t>
  </si>
  <si>
    <t xml:space="preserve"> nové řešení ležaté kanalizace (m.č.006) : 0,6*0,6*0,2</t>
  </si>
  <si>
    <t>175101109R00</t>
  </si>
  <si>
    <t xml:space="preserve">Obsyp potrubí příplatek za prohození sypaniny </t>
  </si>
  <si>
    <t>Odkaz na mn. položky pořadí 2 : 0,07200</t>
  </si>
  <si>
    <t>174101102R00</t>
  </si>
  <si>
    <t>Zásyp sypaninou se zhutněním v uzavřených prostorách s urovnáním povrchu zásypu s ručním zhutněním</t>
  </si>
  <si>
    <t>z jakékoliv horniny s uložením výkopku po vrstvách,</t>
  </si>
  <si>
    <t>Vytěžená zemina : 0,36</t>
  </si>
  <si>
    <t xml:space="preserve">Vytlačená zemina : </t>
  </si>
  <si>
    <t>lože : -0,054</t>
  </si>
  <si>
    <t>obsyp : -0,072</t>
  </si>
  <si>
    <t>58330002.AR</t>
  </si>
  <si>
    <t>Kamenivo nestanovené těžené; typ: netříděný; štěrkopísek k zásypu</t>
  </si>
  <si>
    <t>0,234*1,67*1,1*1,01</t>
  </si>
  <si>
    <t>451573111R00</t>
  </si>
  <si>
    <t>Lože pod potrubí, stoky a drobné objekty z písku a štěrkopísku  do 65 mm</t>
  </si>
  <si>
    <t>827-1</t>
  </si>
  <si>
    <t>v otevřeném výkopu,</t>
  </si>
  <si>
    <t xml:space="preserve"> nové řešení ležaté kanalizace (m.č.006) : 0,6*0,6*0,15</t>
  </si>
  <si>
    <t>1.PP připojovací potrubí do S3 : 1,3</t>
  </si>
  <si>
    <t>721170965R00</t>
  </si>
  <si>
    <t>Opravy odpadního potrubí novodurového propojení dosavadního potrubí PVC, D 110 mm</t>
  </si>
  <si>
    <t>Včetně pomocného lešení o výšce podlahy do 1900 mm a pro zatížení do 1,5 kPa.</t>
  </si>
  <si>
    <t>721171808R00</t>
  </si>
  <si>
    <t>Demontáž potrubí z novodurových trub přes D 75 mm do D 114 mm</t>
  </si>
  <si>
    <t>odpadního nebo připojovacího,</t>
  </si>
  <si>
    <t>12+2*18+2+100+23,8+3,4</t>
  </si>
  <si>
    <t>721152303R00</t>
  </si>
  <si>
    <t>Nosný žlábek pro PE potrubí pozinkovaný lakovaný plech, vnější průměr D 50 mm, bez závěsné konstrukce, včetně dodávky materiálu</t>
  </si>
  <si>
    <t xml:space="preserve">půdorys 1.PP : </t>
  </si>
  <si>
    <t>potrubí vedené pod stropem v pozinkovaném žlábku : 2,5+1,38+4,0+7,52+0,35</t>
  </si>
  <si>
    <t>12</t>
  </si>
  <si>
    <t>721176103R00</t>
  </si>
  <si>
    <t>Potrubí HT připojovací vnější průměr D 50 mm, tloušťka stěny 1,8 mm, DN 50</t>
  </si>
  <si>
    <t>18</t>
  </si>
  <si>
    <t>721176113R00</t>
  </si>
  <si>
    <t>Potrubí HT odpadní svislé vnější průměr D 50 mm, tloušťka stěny 1,8 mm, DN 50</t>
  </si>
  <si>
    <t>721176115R00</t>
  </si>
  <si>
    <t>Potrubí HT odpadní svislé vnější průměr D 110 mm, tloušťka stěny 2,7 mm, DN 100</t>
  </si>
  <si>
    <t>25*4</t>
  </si>
  <si>
    <t>721176125R00</t>
  </si>
  <si>
    <t>Potrubí HT svodné (ležaté) v zemi vnější průměr D 110 mm, tloušťka stěny 2,7 mm, DN 100</t>
  </si>
  <si>
    <t>10+2+2,9+3,1+3,7+2,1</t>
  </si>
  <si>
    <t>721176134R00</t>
  </si>
  <si>
    <t>Potrubí svodné (ležaté) zavěšené vnější průměr D 75 mm, tloušťka stěny 1,9 mm, DN 70</t>
  </si>
  <si>
    <t>3,4</t>
  </si>
  <si>
    <t>721178124R00</t>
  </si>
  <si>
    <t>Čistící kus pro potrubí s vysokým útlumem zvuku třívrstvé - vnější vrstva z kopolymeru PP, střední vrstva z PP zesílená minerálními látkami, vnitřní vrstva z kopolymeru PP, vnější průměr D 75 mm, DN 70, včetně dodávky materiálu</t>
  </si>
  <si>
    <t>721178126R00</t>
  </si>
  <si>
    <t>Čistící kus pro potrubí s vysokým útlumem zvuku třívrstvé - vnější vrstva z kopolymeru PP, střední vrstva z PP zesílená minerálními látkami, vnitřní vrstva z kopolymeru PP, vnější průměr D 110 mm, DN 100, včetně dodávky materiálu</t>
  </si>
  <si>
    <t>721273145R00</t>
  </si>
  <si>
    <t>Ventilační hlavice DN 100, z PVC, s posuvným mezikružím, povrch stabilizován proti UV záření</t>
  </si>
  <si>
    <t>721290111R00</t>
  </si>
  <si>
    <t>Zkouška těsnosti kanalizace v objektech vodou, DN 125</t>
  </si>
  <si>
    <t>722.01</t>
  </si>
  <si>
    <t>Oprava  - propojení nového potrubí - napojení na stávající přípojku  d40x6,7</t>
  </si>
  <si>
    <t>722130801R00</t>
  </si>
  <si>
    <t>Demontáž potrubí z ocelových trubek závitových do DN 25</t>
  </si>
  <si>
    <t>722260812R00</t>
  </si>
  <si>
    <t>Demontáž vodoměrů závitových G 3/4"</t>
  </si>
  <si>
    <t>viz PD : 13</t>
  </si>
  <si>
    <t>722171211R00</t>
  </si>
  <si>
    <t>Potrubí z plastických hmot polyetylenové potrubí PE-HD, D 20 mm, s 2,0 mm, PN 10, svěrné spojky, včetně zednických výpomocí</t>
  </si>
  <si>
    <t>včetně tvarovek, bez zednických výpomocí</t>
  </si>
  <si>
    <t>30</t>
  </si>
  <si>
    <t>15</t>
  </si>
  <si>
    <t>5</t>
  </si>
  <si>
    <t>722171212R00</t>
  </si>
  <si>
    <t>Potrubí z plastických hmot polyetylenové potrubí PE-HD, D 25 mm, s 2,3 mm, PN 10, svěrné spojky, včetně zednických výpomocí</t>
  </si>
  <si>
    <t>20</t>
  </si>
  <si>
    <t>36+2+10</t>
  </si>
  <si>
    <t>(23+6+15*2)*2</t>
  </si>
  <si>
    <t>722171214R00</t>
  </si>
  <si>
    <t>Potrubí z plastických hmot polyetylenové potrubí PE-HD, D 40 mm, s 3,7 mm, PN 10, svěrné spojky, včetně zednických výpomocí</t>
  </si>
  <si>
    <t>14+26+20+19</t>
  </si>
  <si>
    <t>722182014R00</t>
  </si>
  <si>
    <t>Montáž tepelné izolace potrubí lepicí páska, sponky, přes DN 25 do DN 40</t>
  </si>
  <si>
    <t>Odkaz na mn. položky pořadí 31 : 70,00000</t>
  </si>
  <si>
    <t>Odkaz na mn. položky pořadí 32 : 226,00000</t>
  </si>
  <si>
    <t>Odkaz na mn. položky pořadí 33 : 79,00000</t>
  </si>
  <si>
    <t>283771027R</t>
  </si>
  <si>
    <t>pouzdro potrubní tvarovatelné; pěnový polyetylén; vnitřní průměr 20,0 mm; tl. izolace 13,0 mm; provozní teplota  -65 až 90 °C; tepelná vodivost (10°C) 0,0380 W/mK</t>
  </si>
  <si>
    <t>Odkaz na mn. položky pořadí 27 : 70,00000</t>
  </si>
  <si>
    <t>283771092R</t>
  </si>
  <si>
    <t>pouzdro potrubní tvarovatelné; pěnový polyetylén; vnitřní průměr 25,0 mm; tl. izolace 13,0 mm; provozní teplota  -65 až 90 °C; tepelná vodivost (10°C) 0,0380 W/mK</t>
  </si>
  <si>
    <t>Odkaz na mn. položky pořadí 28 : 226,00000</t>
  </si>
  <si>
    <t>2837711523R</t>
  </si>
  <si>
    <t>pouzdro potrubní tvarovatelné; pěnový polyetylén; vnitřní průměr 40,0 mm; tl. izolace 13,0 mm; provozní teplota  -65 až 90 °C; tepelná vodivost (10°C) 0,0380 W/mK</t>
  </si>
  <si>
    <t>Odkaz na mn. položky pořadí 29 : 79,00000</t>
  </si>
  <si>
    <t>722260922R00</t>
  </si>
  <si>
    <t>Montáž vodoměrů závitových G 3/4"</t>
  </si>
  <si>
    <t>722280107R00</t>
  </si>
  <si>
    <t>Tlaková zkouška vodovodního potrubí přes DN 32 do DN 40</t>
  </si>
  <si>
    <t>79+70+226</t>
  </si>
  <si>
    <t>722290234R00</t>
  </si>
  <si>
    <t>Proplach a dezinfekce vodovodního potrubí do DN 80</t>
  </si>
  <si>
    <t>722190901R00</t>
  </si>
  <si>
    <t>Uzavření nebo otevření vodovodního potrubí při opravě</t>
  </si>
  <si>
    <t>včetně vypuštění a napuštění,</t>
  </si>
  <si>
    <t>998722103R00</t>
  </si>
  <si>
    <t>Přesun hmot pro vnitřní vodovod v objektech výšky do 24 m</t>
  </si>
  <si>
    <t>Montáž uzávěrek zápachových</t>
  </si>
  <si>
    <t>Odkaz na mn. položky pořadí 40 : 18,00000</t>
  </si>
  <si>
    <t>55141109.01</t>
  </si>
  <si>
    <t>Podomítková vodní záp.uzávěrka s integrovanou tvarovkou pro přívod vody DN 40, voda 1/2"</t>
  </si>
  <si>
    <t>Byt 1 : 2</t>
  </si>
  <si>
    <t>Byt 2 : 1</t>
  </si>
  <si>
    <t>Byt 3 : 1</t>
  </si>
  <si>
    <t>Byt 4 : 1</t>
  </si>
  <si>
    <t>Byt 6 : 2</t>
  </si>
  <si>
    <t>Byt 7 : 1</t>
  </si>
  <si>
    <t>Byt 8 : 2</t>
  </si>
  <si>
    <t>Byt 9 : 1</t>
  </si>
  <si>
    <t>Byt 10 : 2</t>
  </si>
  <si>
    <t>Byt 11 : 1</t>
  </si>
  <si>
    <t>Byt 12 : 2</t>
  </si>
  <si>
    <t>Byt 13 : 2</t>
  </si>
  <si>
    <t>725819201R00</t>
  </si>
  <si>
    <t>Montáž ventilu nástěnného  , G 1/2"</t>
  </si>
  <si>
    <t>Odkaz na mn. položky pořadí 46 : 36,00000</t>
  </si>
  <si>
    <t>Odkaz na mn. položky pořadí 47 : 2,00000</t>
  </si>
  <si>
    <t>725819202R00</t>
  </si>
  <si>
    <t>Montáž ventilu nástěnného  , G 3/4"</t>
  </si>
  <si>
    <t>Odkaz na mn. položky pořadí 45 : 13,00000</t>
  </si>
  <si>
    <t>55110052R</t>
  </si>
  <si>
    <t>hadice sanitární k baterii; PN 10; teplota do 90 °C; opletení nerez; F 1/2" x M 10; l = 600 mm</t>
  </si>
  <si>
    <t>55110063R</t>
  </si>
  <si>
    <t>hadice sanitární PN 10; teplota do 90 °C; opletení nerez; F F 1/2"; l = 600 mm</t>
  </si>
  <si>
    <t>5511001841R</t>
  </si>
  <si>
    <t>ventil redukční  pro sanitu, před bytové jednotky; tlakový, bez manometru, se šroubením, s filtračním sítkem; DN 20 mm; závit vnější - vnější; PN 16 bar; rozsah nastavení 1,5 až 6,0 bar; pracovní teplota do 30 ° C</t>
  </si>
  <si>
    <t>za vodoměr</t>
  </si>
  <si>
    <t>55141112R</t>
  </si>
  <si>
    <t>ventil rohový pro vodovod, sanitu; kulový, rohový; DN 15 mm; pracovní teplota do 90 ° C; médium voda; 1/2" x 3/8"</t>
  </si>
  <si>
    <t>Odkaz na mn. položky pořadí 44 : 18,00000*2</t>
  </si>
  <si>
    <t>55141106R</t>
  </si>
  <si>
    <t>ventil rohový pro vodovod, sanitu; kulový, rohový; DN 15 mm; pracovní teplota do 90 ° C; médium voda; 1/2" x 3/4"; připojení závitové</t>
  </si>
  <si>
    <t>výlevka : 2</t>
  </si>
  <si>
    <t>733.01</t>
  </si>
  <si>
    <t>Systémové uchycení potrubí (objímky, závěsy, objímky apod.)</t>
  </si>
  <si>
    <t>733.02</t>
  </si>
  <si>
    <t>Připojení potrubí na zásobník teplé vody</t>
  </si>
  <si>
    <t>979011221R00</t>
  </si>
  <si>
    <t>Svislá doprava suti a vybouraných hmot nošením za prvé podlaží pod základním podlažím</t>
  </si>
  <si>
    <t>Odkaz na mn. položky pořadí 56 : 0,64800</t>
  </si>
  <si>
    <t>Odkaz na mn. položky pořadí 57 : 0,04702</t>
  </si>
  <si>
    <t>Odkaz na mn. položky pořadí 51 : 0,69502</t>
  </si>
  <si>
    <t>Odkaz na mn. položky pořadí 51 : 0,69502*3</t>
  </si>
  <si>
    <t>Odkaz na mn. položky pořadí 51 : 0,69502*14</t>
  </si>
  <si>
    <t>979999973R00</t>
  </si>
  <si>
    <t>Poplatek za uložení, zemina a kamení,  , skupina 17 05 04 z Katalogu odpadů</t>
  </si>
  <si>
    <t>z vykopávky : 0,36*1,8</t>
  </si>
  <si>
    <t>979999983R00</t>
  </si>
  <si>
    <t>Poplatek za recyklaci, cihel, kusovost do 1600 cm2, skupina 17 01 02 z Katalogu odpadů</t>
  </si>
  <si>
    <t>Odkaz na dem. hmot. položky pořadí 8 : 0,04702</t>
  </si>
  <si>
    <t>731200823R00</t>
  </si>
  <si>
    <t>Demontáž kotlů ocelových na kapalná a plynná paliva o výkonu do 25 kW</t>
  </si>
  <si>
    <t>POL1_0</t>
  </si>
  <si>
    <t>731990001R</t>
  </si>
  <si>
    <t>Demontáž plynového, přímotopného tělesa (byt č.1, byt č.2, byt č.13, 2x byt č.7, 2x byt č.10)</t>
  </si>
  <si>
    <t>731990002R</t>
  </si>
  <si>
    <t>Demontáž a opětovná montáž plynového přímotopného, tělesa (2x byt č.6, byt č.9)</t>
  </si>
  <si>
    <t>731990004R</t>
  </si>
  <si>
    <t>Demontáž zásobníku TUV (byt č.1, byt č.2, byt č.6, byt č.13, byt č.11, byt č.7, byt č.9, byt č.8, byt č.12, byt č.4, byt č.10)</t>
  </si>
  <si>
    <t>731391811R00</t>
  </si>
  <si>
    <t>Vypouštění vody z kotlů do kanalizace samospádem, o výhřevné ploše kotlů do 5 m2</t>
  </si>
  <si>
    <t>4841776014R</t>
  </si>
  <si>
    <t>kotel elektro závěsný, možnost připojení externího zásobníku TV; k vytápění bytových jednotek, rodinných domů, chat; topný výkon 6 kW; energ.třída kotle D; v = 712 mm; š = 330 mm; hloubka kotle 273 mm; krytí IP 40</t>
  </si>
  <si>
    <t>731 99-00011</t>
  </si>
  <si>
    <t>Plynový kondenzační kotel se zásobníkem 54l,2,, 3-25kW vč. regul. a elektroinstalace a uchycení (byt č.4)</t>
  </si>
  <si>
    <t>731990006R</t>
  </si>
  <si>
    <t>Servisní spuštění,zaregulování,záruka, proškolení , obsluhy</t>
  </si>
  <si>
    <t>hod</t>
  </si>
  <si>
    <t>731249126R00</t>
  </si>
  <si>
    <t>Montáž ocelových kotlů do 50 kW (100 kW) na kapalná a plynná paliva  přes 35 do 52 kW</t>
  </si>
  <si>
    <t>731990009R</t>
  </si>
  <si>
    <t>Měření a regulace, včetně montáže (byt č.1, byt č.2, byt č.3, byt č. 4, byt č.7, byt č.10, byt č. 13)</t>
  </si>
  <si>
    <t>731 99-0002</t>
  </si>
  <si>
    <t>Systémový odtah spalin, včetně stř. nástavce (byt č.4)</t>
  </si>
  <si>
    <t>731 99-0004</t>
  </si>
  <si>
    <t>Montáž systémového, potrubí (byt č.4)</t>
  </si>
  <si>
    <t>731 99-0015</t>
  </si>
  <si>
    <t>Hybridní elektrický ohřívač vody o objemu 100l (byt č.1, byt č.2, byt č.3, byt č.6, byt č.7, byt č.8, byt č.9, byt č.10, byt č.11, byt č.12, byt č. 13)</t>
  </si>
  <si>
    <t>731990016</t>
  </si>
  <si>
    <t>Montáž hybridního elektrického ohřívače vody (byt č.1, byt č.2, byt č.3, byt č.6, byt č.7, byt č.8, byt č.9, byt č.10, byt č.11, byt č.12, byt č. 13)</t>
  </si>
  <si>
    <t>484566214R</t>
  </si>
  <si>
    <t>konvektor přímotopný s LDC displejem, umístění na zeď; výkon 1 000 W; délka x výška 762 x 370 mm; přívodní šňůra, držák na zeď</t>
  </si>
  <si>
    <t>731990017</t>
  </si>
  <si>
    <t>montáž elektrického přímotopného konvektoru (byt č.5)</t>
  </si>
  <si>
    <t>731.01</t>
  </si>
  <si>
    <t>Topná zkouška</t>
  </si>
  <si>
    <t>731.02</t>
  </si>
  <si>
    <t>Revize komínového tělesa a odtahu spalin</t>
  </si>
  <si>
    <t>731.03</t>
  </si>
  <si>
    <t>Zednická výpomoc - vysekání drážek, , zapravení drážek</t>
  </si>
  <si>
    <t>998731102R00</t>
  </si>
  <si>
    <t>Přesun hmot pro kotelny umístěné ve výšce (hloubce) do 12 m</t>
  </si>
  <si>
    <t>POL7_0</t>
  </si>
  <si>
    <t>733120819R00</t>
  </si>
  <si>
    <t>Demontáž potrubí z ocelových trubek hladkých přes 38 do D 60,3</t>
  </si>
  <si>
    <t>733163102R00</t>
  </si>
  <si>
    <t>Potrubí z měděných trubek měděné potrubí, D 15 mm, s 1,0 mm, pájení pomocí kapilárních pájecích tvarovek, Trubka měděná R 250; de = 15,0 mm; tl. stěny = 1,0 mm; teplota média do 120 °C</t>
  </si>
  <si>
    <t>733163103R00</t>
  </si>
  <si>
    <t>Potrubí z měděných trubek měděné potrubí, D 18 mm, s 1,0 mm, pájení pomocí kapilárních pájecích tvarovek, Trubka měděná R 250; de = 18,0 mm; tl. stěny = 1,0 mm; teplota média do 120 °C</t>
  </si>
  <si>
    <t>733163104R00</t>
  </si>
  <si>
    <t>Potrubí z měděných trubek měděné potrubí, D 22 mm, s 1,0 mm, pájení pomocí kapilárních pájecích tvarovek, Trubka měděná R 250; de = 22,0 mm; tl. stěny = 1,0 mm; teplota média do 120 °C</t>
  </si>
  <si>
    <t>733164102RT5</t>
  </si>
  <si>
    <t>Montáž potrubí měděného D 15 mm, spojovaného  lisováním, včetně dodávky a montáže závěsů</t>
  </si>
  <si>
    <t>obsahuje 1 spoj na 3 m délky délky rozvodu,bez dodávky potrubí a tvarovek, bez zednických výpomocí</t>
  </si>
  <si>
    <t>733164103RT5</t>
  </si>
  <si>
    <t>Montáž potrubí měděného D 18 mm, spojovaného  lisováním, včetně dodávky a montáže závěsů</t>
  </si>
  <si>
    <t>733164104RT5</t>
  </si>
  <si>
    <t>Montáž potrubí měděného D 22 mm, spojovaného  lisováním, včetně dodávky a montáže závěsů</t>
  </si>
  <si>
    <t>283771006R</t>
  </si>
  <si>
    <t>pouzdro potrubní tvarovatelné; pěnový polyetylén; vnitřní průměr 15,0 mm; tl. izolace 9,0 mm; provozní teplota  -65 až 90 °C; tepelná vodivost (10°C) 0,0380 W/mK</t>
  </si>
  <si>
    <t>28377101R</t>
  </si>
  <si>
    <t>pouzdro potrubní tvarovatelné; pěnový polyetylén; vnitřní průměr 18,0 mm; tl. izolace 9,0 mm; provozní teplota  -65 až 90 °C; tepelná vodivost (10°C) 0,0380 W/mK</t>
  </si>
  <si>
    <t>733190307R00</t>
  </si>
  <si>
    <t>Tlakové zkoušky potrubí ocelových závitových, plastových, měděných do D 64</t>
  </si>
  <si>
    <t>733.04</t>
  </si>
  <si>
    <t>998733103R00</t>
  </si>
  <si>
    <t>Přesun hmot pro rozvody potrubí v objektech výšky do 24 m</t>
  </si>
  <si>
    <t>734209113R00</t>
  </si>
  <si>
    <t>Montáž závitové armatury se dvěma závity, G 1/2", bez dodávky materiálu</t>
  </si>
  <si>
    <t>734209114R00</t>
  </si>
  <si>
    <t>Montáž závitové armatury se dvěma závity, G 3/4", bez dodávky materiálu</t>
  </si>
  <si>
    <t>734213112R00</t>
  </si>
  <si>
    <t>Ventil automatický, odvzdušňovací, mosazný, PN 10, DN 15, včetně dodávky materiálu</t>
  </si>
  <si>
    <t>734233112R00</t>
  </si>
  <si>
    <t>Kohout kulový, mosazný, DN 20, PN 25, vnitřní-vnitřní, včetně dodávky materiálu</t>
  </si>
  <si>
    <t>734266426R00</t>
  </si>
  <si>
    <t>Šroubení pro radiátory typu VK dvoutrubkový systém s vypouštěním, rohové, bronzové, DN EK 20x15, PN 10, včetně dodávky materiálu</t>
  </si>
  <si>
    <t>734266446R00</t>
  </si>
  <si>
    <t>Šroubení pro radiátory typu VK dvoutrubkový systém s integrovaným termostatickým ventilem, rohové, bronzové, DN EK 20x15, PN 10, včetně dodávky materiálu</t>
  </si>
  <si>
    <t>55137306.AR</t>
  </si>
  <si>
    <t>hlavice termostatická; regulační rozsah 6 až 28 °C; ovládání ruční; provedení kapalinová</t>
  </si>
  <si>
    <t>5513730630R</t>
  </si>
  <si>
    <t>hlavice termostatická s vestavěným čidlem; regulační rozsah 6,0 až 28,0 °C; ovládání ruční; provedení kapalinová</t>
  </si>
  <si>
    <t>734293312R00</t>
  </si>
  <si>
    <t>Kohout kulový, napouštěcí a vypouštěcí, mosazný, DN 15, PN 10, včetně dodávky materiálu</t>
  </si>
  <si>
    <t>734299101R00</t>
  </si>
  <si>
    <t>Montáž filtru závitového, do G 1", bez dodávky materiálu</t>
  </si>
  <si>
    <t>5512001875R</t>
  </si>
  <si>
    <t>filtr magnetický, černý, s cyklónovou vložkou; PN 3; provozní teplota  0 až 90 °C; 1" F x 1" F; max. průtok 2,13 m3/hod</t>
  </si>
  <si>
    <t>734990008</t>
  </si>
  <si>
    <t>montáž plastových dvířek (byt č.1, byt č.2, byt č.3, byt č. 4, byt č.7, byt č.10, byt č. 13)</t>
  </si>
  <si>
    <t>734 99-0007</t>
  </si>
  <si>
    <t>Plastové dvířka do podhledu 200x200mm (byt č.1, byt č.2, byt č.3, byt č. 4, byt č.7, byt č.10, byt č. 13)</t>
  </si>
  <si>
    <t>998734103R00</t>
  </si>
  <si>
    <t>Přesun hmot pro armatury v objektech výšky do 4 m</t>
  </si>
  <si>
    <t>735151812R00</t>
  </si>
  <si>
    <t>Demontáž otopných těles panelových jednořadých, stavební délky přes 1500 do 2820  mm</t>
  </si>
  <si>
    <t>735161812R00</t>
  </si>
  <si>
    <t>Demontáž otopných těles trubkových s hliníkovými lamelami, stavební délky do 2660 mm</t>
  </si>
  <si>
    <t>s hliníkovými lamelami</t>
  </si>
  <si>
    <t>735153300R00</t>
  </si>
  <si>
    <t>Otopná tělesa panelová doplňkové práce příplatek za odvzdušňovací ventil, bez ohledu na počet desek</t>
  </si>
  <si>
    <t>735159111R00</t>
  </si>
  <si>
    <t>Otopná tělesa panelová montáž bez ohledu na počet desek, délky do 1600 mm, bez dodávky materiálu</t>
  </si>
  <si>
    <t>735157140R00</t>
  </si>
  <si>
    <t>Otopná tělesa panelová počet desek 1, počet přídavných přestupných ploch 0, výška 500 mm, délka 400 mm, provedení ventil kompakt, pravé spodní připojení, s nuceným oběhem, čelní deska profilovaná, včetně dodávky materiálu</t>
  </si>
  <si>
    <t>735157560R00</t>
  </si>
  <si>
    <t>Otopná tělesa panelová počet desek 2, počet přídavných přestupných ploch 1, výška 600 mm, délka 400 mm, provedení ventil kompakt, pravé spodní připojení, s nuceným oběhem, čelní deska profilovaná, včetně dodávky materiálu</t>
  </si>
  <si>
    <t>735157663R00</t>
  </si>
  <si>
    <t>Otopná tělesa panelová počet desek 2, počet přídavných přestupných ploch 2, výška 600 mm, délka 700 mm, provedení ventil kompakt, pravé spodní připojení, s nuceným oběhem, čelní deska profilovaná, včetně dodávky materiálu</t>
  </si>
  <si>
    <t>735157744R00</t>
  </si>
  <si>
    <t>Otopná tělesa panelová počet desek 3, počet přídavných přestupných ploch 3, výška 500 mm, délka 800 mm, provedení ventil kompakt, pravé spodní připojení, s nuceným oběhem, čelní deska profilovaná, včetně dodávky materiálu</t>
  </si>
  <si>
    <t>735157745R00</t>
  </si>
  <si>
    <t>Otopná tělesa panelová počet desek 3, počet přídavných přestupných ploch 3, výška 500 mm, délka 900 mm, provedení ventil kompakt, pravé spodní připojení, s nuceným oběhem, čelní deska profilovaná, včetně dodávky materiálu</t>
  </si>
  <si>
    <t>735157747R00</t>
  </si>
  <si>
    <t>Otopná tělesa panelová počet desek 3, počet přídavných přestupných ploch 3, výška 500 mm, délka 1100 mm, provedení ventil kompakt, pravé spodní připojení, s nuceným oběhem, čelní deska profilovaná, včetně dodávky materiálu</t>
  </si>
  <si>
    <t>735157764R00</t>
  </si>
  <si>
    <t>Otopná tělesa panelová počet desek 3, počet přídavných přestupných ploch 3, výška 600 mm, délka 800 mm, provedení ventil kompakt, pravé spodní připojení, s nuceným oběhem, čelní deska profilovaná, včetně dodávky materiálu</t>
  </si>
  <si>
    <t>735157780R00</t>
  </si>
  <si>
    <t>Otopná tělesa panelová počet desek 3, počet přídavných přestupných ploch 3, výška 900 mm, délka 400 mm, provedení ventil kompakt, pravé spodní připojení, s nuceným oběhem, čelní deska profilovaná, včetně dodávky materiálu</t>
  </si>
  <si>
    <t>735157781R00</t>
  </si>
  <si>
    <t>Otopná tělesa panelová počet desek 3, počet přídavných přestupných ploch 3, výška 900 mm, délka 500 mm, provedení ventil kompakt, pravé spodní připojení, s nuceným oběhem, čelní deska profilovaná, včetně dodávky materiálu</t>
  </si>
  <si>
    <t>735179110R00</t>
  </si>
  <si>
    <t>Otopná tělesa koupelnová montáž  topných žebříků, bez dodávky materiálu</t>
  </si>
  <si>
    <t>735171334R00</t>
  </si>
  <si>
    <t>Otopná tělesa koupelnová trubkové otopné těleso rovné, spodní středové připojení s roztečí 50 mm, výška 1820 mm, šířka 600 mm, průměr trubek 20 mm, objem tělesa 8,2 l, včetně dodávky materiálu</t>
  </si>
  <si>
    <t>54132071R</t>
  </si>
  <si>
    <t>těleso otopné trubkové el. přímotopné jmen. tep. výkon 400 W; v = 1 820 mm; l = 450 mm</t>
  </si>
  <si>
    <t>54132072R</t>
  </si>
  <si>
    <t>těleso otopné trubkové el. přímotopné jmen. tep. výkon 600 W; v = 1 820 mm; l = 600 mm</t>
  </si>
  <si>
    <t>735 99-0003R</t>
  </si>
  <si>
    <t>Radiátorová konzole (8x byt č.4, 3x byt č.1, 3x byt č.2, 3x byt č.7, 2x byt č.3, 3x byt č.10, 3x byt č.13)</t>
  </si>
  <si>
    <t>735 99-0009R</t>
  </si>
  <si>
    <t>Radiátorová konzole žebříkové (byt č.1, byt č.2, byt č.3, byt č. 4, byt č.7, byt č.10, byt č. 13)</t>
  </si>
  <si>
    <t>735156930R00</t>
  </si>
  <si>
    <t>Otopná tělesa panelová doplňkové práce tlakové zkoušky , těles třířadých</t>
  </si>
  <si>
    <t>998735103R00</t>
  </si>
  <si>
    <t>Přesun hmot pro otopná tělesa v objektech výšky do 24 m</t>
  </si>
  <si>
    <t>783424140R00</t>
  </si>
  <si>
    <t>Nátěry potrubí a armatur syntetické potrubí, do DN 50 mm, dvojnásobné se základním nátěrem, Hmota nátěrová funkce: protikorozní</t>
  </si>
  <si>
    <t>na vzduchu schnoucí</t>
  </si>
  <si>
    <t>799 R03</t>
  </si>
  <si>
    <t>Zkousky v ramci montaz.praci, Topná zkouška</t>
  </si>
  <si>
    <t>799 R02</t>
  </si>
  <si>
    <t>Vypuštění a napuštění otopného systému, Komplexni vyzkouseni</t>
  </si>
  <si>
    <t>970031100R00</t>
  </si>
  <si>
    <t>Jádrové vrtání, kruhové prostupy v cihelném zdivu jádrové vrtání, do D 100 mm</t>
  </si>
  <si>
    <t>plyn – jádrové vrtání pro chráničky v bytě č. 6, 9, 11 : (0,65+0,5)*2+0,5+0,10</t>
  </si>
  <si>
    <t>999281111R00</t>
  </si>
  <si>
    <t xml:space="preserve">Přesun hmot pro opravy a údržbu objektů pro opravy a údržbu dosavadních objektů včetně vnějších plášťů  výšky do 25 m,  </t>
  </si>
  <si>
    <t>723120804R00</t>
  </si>
  <si>
    <t>Demontáž potrubí svařovaného z trubek závitových do DN 25</t>
  </si>
  <si>
    <t>723120805R00</t>
  </si>
  <si>
    <t>Demontáž potrubí svařovaného z trubek závitových přes 25 do DN 50</t>
  </si>
  <si>
    <t>723120809R00</t>
  </si>
  <si>
    <t>Demontáž potrubí svařovaného z trubek závitových přes 50 do DN 80</t>
  </si>
  <si>
    <t>723160804R00</t>
  </si>
  <si>
    <t>Demontáž přípojek k plynoměrům závitových  , G 1"</t>
  </si>
  <si>
    <t>pár</t>
  </si>
  <si>
    <t>723260801R00</t>
  </si>
  <si>
    <t>Demontáž plynoměrů PS 2, PS 6, PS 10</t>
  </si>
  <si>
    <t>723163102R00</t>
  </si>
  <si>
    <t>včetně tvarovek, bez zednických výpomocí,</t>
  </si>
  <si>
    <t>723163103R00</t>
  </si>
  <si>
    <t>723163104R00</t>
  </si>
  <si>
    <t>723163105R00</t>
  </si>
  <si>
    <t>Potrubí z měděných trubek měděné potrubí, D 28 mm, s 1,5 mm, pájení pomocí kapilárních pájecích tvarovek, Trubka měděná R 290; de = 28,0 mm; tl. stěny = 1,5 mm; teplota média do 120 °C</t>
  </si>
  <si>
    <t>723163106R00</t>
  </si>
  <si>
    <t>Potrubí z měděných trubek měděné potrubí, D 35 mm, s 1,5 mm, pájení pomocí kapilárních pájecích tvarovek, Trubka měděná R 290; de = 35,0 mm; tl. stěny = 1,5 mm; teplota média do 120 °C</t>
  </si>
  <si>
    <t>723163107R00</t>
  </si>
  <si>
    <t>Potrubí z měděných trubek měděné potrubí, D 42 mm, s 1,5 mm, pájení pomocí kapilárních pájecích tvarovek, Trubka měděná R 290; de = 42,0 mm; tl. stěny = 1,5 mm; teplota média do 120 °C</t>
  </si>
  <si>
    <t>723163108R00</t>
  </si>
  <si>
    <t>Potrubí z měděných trubek měděné potrubí, D 54 mm, s 2,0 mm, pájení pomocí kapilárních pájecích tvarovek, Trubka měděná R 290; de = 54,0 mm; tl. stěny = 2,0 mm; teplota média do 120 °C</t>
  </si>
  <si>
    <t>723990025</t>
  </si>
  <si>
    <t>Potrubí z měděných plynových trubek D 64 x 2,0 mm</t>
  </si>
  <si>
    <t>723164102RT3</t>
  </si>
  <si>
    <t>Montáž potrubí z měděných trubek D 15 mm, spojovaného  lisováním, včetně dodávky a montáže závěsů a objímek</t>
  </si>
  <si>
    <t>bez zednických výpomocí,</t>
  </si>
  <si>
    <t>723164103RT3</t>
  </si>
  <si>
    <t>Montáž potrubí z měděných trubek D 18 mm, spojovaného  lisováním, včetně dodávky a montáže závěsů a objímek</t>
  </si>
  <si>
    <t>723164104RT3</t>
  </si>
  <si>
    <t>Montáž potrubí z měděných trubek D 22 mm, spojovaného  lisováním, včetně dodávky a montáže závěsů a objímek</t>
  </si>
  <si>
    <t>723164105RT3</t>
  </si>
  <si>
    <t>Montáž potrubí z měděných trubek D 28 mm, spojovaného  lisováním, včetně dodávky a montáže závěsů a objímek</t>
  </si>
  <si>
    <t>723164106RT3</t>
  </si>
  <si>
    <t>Montáž potrubí z měděných trubek D 35 mm, spojovaného  lisováním, včetně dodávky a montáže závěsů a objímek</t>
  </si>
  <si>
    <t>723164107RT3</t>
  </si>
  <si>
    <t>Montáž potrubí z měděných trubek D 42 mm, spojovaného  lisováním, včetně dodávky a montáže závěsů a objímek</t>
  </si>
  <si>
    <t>723164108RT3</t>
  </si>
  <si>
    <t>Montáž potrubí z měděných trubek D 54 mm, spojovaného  lisováním, včetně dodávky a montáže závěsů a objímek</t>
  </si>
  <si>
    <t>723990026</t>
  </si>
  <si>
    <t xml:space="preserve">Montáž potrubí z měděných trubek D 64 mm, </t>
  </si>
  <si>
    <t>723 99-0003</t>
  </si>
  <si>
    <t>Měděná chránička d35x1,5</t>
  </si>
  <si>
    <t>723 99-0004</t>
  </si>
  <si>
    <t>Měděná chránička d42x1,5</t>
  </si>
  <si>
    <t>723 99-0005</t>
  </si>
  <si>
    <t>Měděná chránička d54x2,0</t>
  </si>
  <si>
    <t>723 99-0006</t>
  </si>
  <si>
    <t>Měděná chránička d64x2,0</t>
  </si>
  <si>
    <t>723 99-0021</t>
  </si>
  <si>
    <t>Měděná chránička d76,1x2,0</t>
  </si>
  <si>
    <t>Měděná chránička d88,9x2,0</t>
  </si>
  <si>
    <t>R-položka</t>
  </si>
  <si>
    <t>POL12_0</t>
  </si>
  <si>
    <t>723 99-0007</t>
  </si>
  <si>
    <t>Izolace z měkčeného PE tl. stěny 6 mm, vnitřní průměr 15 mm</t>
  </si>
  <si>
    <t>723 99-0008</t>
  </si>
  <si>
    <t>Izolace z měkčeného PE tl. stěny 6 mm, vnitřní průměr 18 mm</t>
  </si>
  <si>
    <t>723 99-0009</t>
  </si>
  <si>
    <t>Izolace z měkčeného PE tl. stěny 6 mm, vnitřní průměr 22 mm</t>
  </si>
  <si>
    <t>723 99-0010</t>
  </si>
  <si>
    <t>Izolace z měkčeného PE tl. stěny 6 mm, vnitřní průměr 28 mm</t>
  </si>
  <si>
    <t>723 99-0011</t>
  </si>
  <si>
    <t>Izolace z měkčeného PE tl. stěny 6 mm, vnitřní průměr 35 mm</t>
  </si>
  <si>
    <t>723 99-0012</t>
  </si>
  <si>
    <t>Izolace z měkčeného PE tl. stěny 6 mm, vnitřní průměr 42 mm</t>
  </si>
  <si>
    <t>723 99-0014</t>
  </si>
  <si>
    <t>Izolace z měkčeného PE tl. stěny 6 mm, vnitřní průměr 54 mm</t>
  </si>
  <si>
    <t>Izolace z měkčeného PE tl. stěny 6 mm, vnitřní průměr 64 mm</t>
  </si>
  <si>
    <t>723990013</t>
  </si>
  <si>
    <t>Montáž tepelné izolace skruží na potrubí přímé,, ,do dn 40 mm, samolepicí spoj, samolepicí spoj</t>
  </si>
  <si>
    <t>úhelník 50x50x3</t>
  </si>
  <si>
    <t>723235112R00</t>
  </si>
  <si>
    <t>Kohout kulový  , mosazný, závit vnitřní-vnitřní, DN 20, PN 8, včetně dodávky materiálu</t>
  </si>
  <si>
    <t>723235113R00</t>
  </si>
  <si>
    <t>Kohout kulový  , mosazný, závit vnitřní-vnitřní, DN 25, PN 8, včetně dodávky materiálu</t>
  </si>
  <si>
    <t>723235115R00</t>
  </si>
  <si>
    <t>Kohout kulový  , mosazný, závit vnitřní-vnitřní, DN 40, PN 8, včetně dodávky materiálu</t>
  </si>
  <si>
    <t>723235117R00</t>
  </si>
  <si>
    <t>Kohout kulový  , mosazný, závit vnitřní-vnitřní, DN 65, PN 5, včetně dodávky materiálu</t>
  </si>
  <si>
    <t>Zátka plynová DN20</t>
  </si>
  <si>
    <t>723235431R00</t>
  </si>
  <si>
    <t>Uzávěr plynu s integovanou tlakovou zátkou, vnitřní - vnitřní závit, DN 15 mm (3x byt č.6, 2x byt č.9, 1x byt č.11)</t>
  </si>
  <si>
    <t>723235432R00</t>
  </si>
  <si>
    <t>Uzávěr plynu s integrovanou tlakovou zátkou, závit vnitřní-vnitřní, DN 20, PN 5, včetně dodávky materiálu</t>
  </si>
  <si>
    <t>723160204R00</t>
  </si>
  <si>
    <t>Přípojky k plynoměrům G 1", bez ochozu</t>
  </si>
  <si>
    <t>včetně uzavíracích armatur, tvarovek, upevňovacího a těsnícího materiálu,</t>
  </si>
  <si>
    <t>723160334R00</t>
  </si>
  <si>
    <t>Rozpěrka přípojky plynoměru G 1"</t>
  </si>
  <si>
    <t>723990016</t>
  </si>
  <si>
    <t>Montáž plynoměru (byt č.6, byt č.9, byt č.11)</t>
  </si>
  <si>
    <t>723 99-0022</t>
  </si>
  <si>
    <t xml:space="preserve">Plynoměrná plastová skříň 550x550mm </t>
  </si>
  <si>
    <t>723990023</t>
  </si>
  <si>
    <t>Montáž plastové plynoměrové skříně</t>
  </si>
  <si>
    <t>723239101R00</t>
  </si>
  <si>
    <t>Montáž plynovodních armatur se dvěma závity  , G 1/2"</t>
  </si>
  <si>
    <t>723239102R00</t>
  </si>
  <si>
    <t>Montáž plynovodních armatur se dvěma závity  , G 3/4"</t>
  </si>
  <si>
    <t>723239103R00</t>
  </si>
  <si>
    <t>Montáž plynovodních armatur se dvěma závity  , G 1"</t>
  </si>
  <si>
    <t>723239105R00</t>
  </si>
  <si>
    <t>Montáž plynovodních armatur se dvěma závity  , G 6/4"</t>
  </si>
  <si>
    <t>723239107R00</t>
  </si>
  <si>
    <t>Montáž plynovodních armatur se dvěma závity  , G 2 1/2"</t>
  </si>
  <si>
    <t>723 99-0024</t>
  </si>
  <si>
    <t>Plastová mřížka do podhledu 150x150mm (3x byt č.6, 2x byt č.4, 3x byt č.9, 1x byt č.11)</t>
  </si>
  <si>
    <t>Montáž plastové mřížky (3x byt č.6, 2x byt č.4, 3x byt č.9, 2x byt č.11)</t>
  </si>
  <si>
    <t>POL12_1</t>
  </si>
  <si>
    <t>Odkaz na mn. položky pořadí 66 : 0,04098</t>
  </si>
  <si>
    <t>Odkaz na mn. položky pořadí 59 : 0,04098</t>
  </si>
  <si>
    <t>Odkaz na mn. položky pořadí 59 : 0,04098*4</t>
  </si>
  <si>
    <t>Svislá doprava suti a vybouraných hmot nošením Svislá doprava suti a vybour. hmot za 1.PP nošením</t>
  </si>
  <si>
    <t>Odkaz na mn. položky pořadí 59 : 0,04098*14</t>
  </si>
  <si>
    <t>Odkaz na mn. položky pořadí 63 : 0,04098*3</t>
  </si>
  <si>
    <t>Odvoz suti a vybouraných hmot na skládku Příplatek k odvozu za každý další 1 km</t>
  </si>
  <si>
    <t>Poplatek za recyklaci cihel kusovost do 1600 cm2 (skup.170102)</t>
  </si>
  <si>
    <t>Odkaz na dem. hmot. položky pořadí 1 : 0,04098</t>
  </si>
  <si>
    <t>723990018</t>
  </si>
  <si>
    <t>Tlaková zkouška plynovodu + revize</t>
  </si>
  <si>
    <t>998723103R00</t>
  </si>
  <si>
    <t>Přesun hmot pro vnitřní plynovod v objektech výšky do 24 m</t>
  </si>
  <si>
    <t>PRO</t>
  </si>
  <si>
    <t>A-A</t>
  </si>
  <si>
    <t>Montáž svítidla včetně zapojení</t>
  </si>
  <si>
    <t>A-2</t>
  </si>
  <si>
    <t>Nouzové svítidlo autonomní bateriové, nástěnné, s piktogramem, 1h</t>
  </si>
  <si>
    <t>A-3</t>
  </si>
  <si>
    <t>Hlásič požáru atonomní bateriový, stropní</t>
  </si>
  <si>
    <t>A-4</t>
  </si>
  <si>
    <t>Vypínač řazení 1, tělo včetně klapky a rámečku, IP20</t>
  </si>
  <si>
    <t>A-5</t>
  </si>
  <si>
    <t>Vypínač řazení 1, tělo včetně klapky bez rámečku, IP20</t>
  </si>
  <si>
    <t>A-6</t>
  </si>
  <si>
    <t>Vypínač řazení 5, tělo včetně klapky a rámečku, IP20</t>
  </si>
  <si>
    <t>A-7</t>
  </si>
  <si>
    <t>Vypínač řazení 6, tělo včetně klapky a rámečku, IP20</t>
  </si>
  <si>
    <t>A-8</t>
  </si>
  <si>
    <t>Vypínač řazení 6, tělo včetně klapky bez rámečku, IP20</t>
  </si>
  <si>
    <t>A-9</t>
  </si>
  <si>
    <t>Vypínač řazení 6+6, tělo včetně klapky a rámečku, IP20</t>
  </si>
  <si>
    <t>A-10</t>
  </si>
  <si>
    <t>Vypínač řazení 7, tělo včetně klapky a rámečku, IP20</t>
  </si>
  <si>
    <t>A-11</t>
  </si>
  <si>
    <t>Zásuvka 230V, 16A, tělo včetně masky a rámečku, IP20</t>
  </si>
  <si>
    <t>A-12</t>
  </si>
  <si>
    <t>Zásuvka 230V, 16A, tělo včetně masky bez rámečku, IP20</t>
  </si>
  <si>
    <t>A-13</t>
  </si>
  <si>
    <t>Dvojzásuvka 230V, 16A, tělo včetně masky a rámečku, IP20</t>
  </si>
  <si>
    <t>A-14</t>
  </si>
  <si>
    <t>Detektor pohybu se záběrem 360 IP44</t>
  </si>
  <si>
    <t>A-15</t>
  </si>
  <si>
    <t>Prázdná instalační krabice KU68</t>
  </si>
  <si>
    <t>A-16</t>
  </si>
  <si>
    <t>Prázdná instalační krabice vodotěsná</t>
  </si>
  <si>
    <t>A-17</t>
  </si>
  <si>
    <t>Instalační vícerámeček pro 2 přístroje</t>
  </si>
  <si>
    <t>A-18</t>
  </si>
  <si>
    <t>Instalační vícerámeček pro 3 přístroje</t>
  </si>
  <si>
    <t>A-19</t>
  </si>
  <si>
    <t>Kabel CYKY-J 4x120</t>
  </si>
  <si>
    <t>A-20</t>
  </si>
  <si>
    <t>Kabel CYKY-J 5x10</t>
  </si>
  <si>
    <t>A-21</t>
  </si>
  <si>
    <t>Kabel CYKY-O 5x1,5</t>
  </si>
  <si>
    <t>A-22</t>
  </si>
  <si>
    <t>Kabel CYKY-J 3x2,5</t>
  </si>
  <si>
    <t>A-23</t>
  </si>
  <si>
    <t>Kabel CYKY-J 3x1,5</t>
  </si>
  <si>
    <t>A-24</t>
  </si>
  <si>
    <t>Kabel CYKY-O 3x1,5</t>
  </si>
  <si>
    <t>A-25</t>
  </si>
  <si>
    <t>Kabel CYKY-J 5x2,5</t>
  </si>
  <si>
    <t>A-26</t>
  </si>
  <si>
    <t>Kabel CXKH-V-J 3x1,5</t>
  </si>
  <si>
    <t>A-27</t>
  </si>
  <si>
    <t>Nová bytová rozvodnice +RB1</t>
  </si>
  <si>
    <t>kpl</t>
  </si>
  <si>
    <t>A-28</t>
  </si>
  <si>
    <t>Nová bytová rozvodnice +RB2</t>
  </si>
  <si>
    <t>A-29</t>
  </si>
  <si>
    <t>Nová bytová rozvodnice +RB3</t>
  </si>
  <si>
    <t>A-30</t>
  </si>
  <si>
    <t>Nová bytová rozvodnice +RB4</t>
  </si>
  <si>
    <t>A-31</t>
  </si>
  <si>
    <t>Nová bytová rozvodnice +RB7</t>
  </si>
  <si>
    <t>A-32</t>
  </si>
  <si>
    <t>Nová bytová rozvodnice +RB10</t>
  </si>
  <si>
    <t>A-33</t>
  </si>
  <si>
    <t>Nová bytová rozvodnice +RB13</t>
  </si>
  <si>
    <t>A-34</t>
  </si>
  <si>
    <t>Dozbrojení rozváděče +RB6</t>
  </si>
  <si>
    <t>A-35</t>
  </si>
  <si>
    <t>Dozbrojení rozváděče +RB8</t>
  </si>
  <si>
    <t>A-36</t>
  </si>
  <si>
    <t>Dozbrojení rozváděče +RB9</t>
  </si>
  <si>
    <t>A-37</t>
  </si>
  <si>
    <t>Dozbrojení rozváděče +RB11</t>
  </si>
  <si>
    <t>A-38</t>
  </si>
  <si>
    <t>Dozbrojení rozváděče +RB12</t>
  </si>
  <si>
    <t>A-39</t>
  </si>
  <si>
    <t>Přezbrojení elektroměrového rozváděče +RE</t>
  </si>
  <si>
    <t>A-40</t>
  </si>
  <si>
    <t>Chránička kopoflex 90</t>
  </si>
  <si>
    <t>A-41</t>
  </si>
  <si>
    <t>Vodič H07V-K 6 ZŽ</t>
  </si>
  <si>
    <t>A-42</t>
  </si>
  <si>
    <t>Tlačítko kryté sklíčkem s aretací, 1x NC</t>
  </si>
  <si>
    <t>A-43</t>
  </si>
  <si>
    <t>Doběhové relé pod vypínač ventilátoru</t>
  </si>
  <si>
    <t>A-44</t>
  </si>
  <si>
    <t>Ostatní materiál pro kompletaci a realizaci díla</t>
  </si>
  <si>
    <t>B-1</t>
  </si>
  <si>
    <t>Zabezpečení pracoviště</t>
  </si>
  <si>
    <t>B-2</t>
  </si>
  <si>
    <t>Vyhledávání přípojného místa</t>
  </si>
  <si>
    <t>B-3</t>
  </si>
  <si>
    <t>Drážkování ve zdivu, zapravení</t>
  </si>
  <si>
    <t>B-4</t>
  </si>
  <si>
    <t>Prostupy</t>
  </si>
  <si>
    <t>B-6</t>
  </si>
  <si>
    <t>Úklid, likvidace a odvoz odpadu</t>
  </si>
  <si>
    <t>B-7</t>
  </si>
  <si>
    <t>Vypracování dílenských dokumentací</t>
  </si>
  <si>
    <t>B-8</t>
  </si>
  <si>
    <t>Odzkoušení, provedení testu funkčnosti</t>
  </si>
  <si>
    <t>C-1</t>
  </si>
  <si>
    <t>Přípravné a koordinační práce</t>
  </si>
  <si>
    <t>C-3</t>
  </si>
  <si>
    <t>Revize elektroinstalace, protokol</t>
  </si>
  <si>
    <t>C-4</t>
  </si>
  <si>
    <t>Požární utěsnění prostupů dle PBŘ</t>
  </si>
  <si>
    <t>Nízkoodběrový zámek 12V DC</t>
  </si>
  <si>
    <t>Venkovní modul elektrického vrátného pro komunikaci, 12 pozic</t>
  </si>
  <si>
    <t>Nerezová stříška nad tablo</t>
  </si>
  <si>
    <t>Zápustná montážní krabice MK 2M</t>
  </si>
  <si>
    <t>Sběrnicový domácí telefon</t>
  </si>
  <si>
    <t>Napájecí zdroj domácího telefonu</t>
  </si>
  <si>
    <t>Elektrický domovní zvonek</t>
  </si>
  <si>
    <t>Zařezávací keystone UTP cat 5e</t>
  </si>
  <si>
    <t>Krimpovací konektor UTP cat 5e</t>
  </si>
  <si>
    <t>Keystone coupler UTP cat 5e</t>
  </si>
  <si>
    <t>Maska na 1 keystone do KU68</t>
  </si>
  <si>
    <t>Televizní účastnícká zásuvka TV-R+SAT, koaxiální, koncová</t>
  </si>
  <si>
    <t>Maska na TV-R+SAT zásuvku</t>
  </si>
  <si>
    <t>Konektory F na koaxiální kabely, šroubovací</t>
  </si>
  <si>
    <t>Kabel UTP cat 5e, vnitřní</t>
  </si>
  <si>
    <t>Kabel koaxiální 75 Ohm, vnitřní</t>
  </si>
  <si>
    <t>Kabel koaxiální 75 Ohm, venkovní</t>
  </si>
  <si>
    <t>Kabel J-Y(ST)Y 2x2x0,8</t>
  </si>
  <si>
    <t>Nástěnná průmyslová rozvodnice WSM 800x600x300 - Rozvaděč STA vč. kompletace</t>
  </si>
  <si>
    <t>Přepěťová ochrana na koaxiální kabel</t>
  </si>
  <si>
    <t>Protahovací krabice KT250</t>
  </si>
  <si>
    <t>Rám s dveřmI EI30, pod omítku s rámem pro montáž SLP technologií a svorek</t>
  </si>
  <si>
    <t>Rozbočovač STA 1/3</t>
  </si>
  <si>
    <t>Rozbočovač STA 1/4</t>
  </si>
  <si>
    <t>Trubka elektroinstalační - ohebná (prům. 25)</t>
  </si>
  <si>
    <t xml:space="preserve">m     </t>
  </si>
  <si>
    <t>Protahovací drát CY1,5</t>
  </si>
  <si>
    <t>Autonomní hlásič detekce a signalizace kouře</t>
  </si>
  <si>
    <t>Odkaz na mn. položky pořadí 58 : 12,00000</t>
  </si>
  <si>
    <t>byty : 12</t>
  </si>
  <si>
    <t>Nastavení, integrace, odzkoušení, provedení testu funkčnosti</t>
  </si>
  <si>
    <t>Proměření datových kabelů, protokoly o funkčnosti</t>
  </si>
  <si>
    <t>B-5</t>
  </si>
  <si>
    <t>Úklid, likvidace odpadu</t>
  </si>
  <si>
    <t>Protahování kabelů prázdného trubkování</t>
  </si>
  <si>
    <t>Drážkování ve zdivu</t>
  </si>
  <si>
    <t>C-2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</si>
</sst>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0"/>
  </numFmts>
  <fonts count="23" x14ac:knownFonts="1">
    <font>
      <sz val="10"/>
      <name val="Arial CE"/>
      <charset val="238"/>
    </font>
    <font>
      <sz val="10"/>
      <name val="Arial CE"/>
      <family val="2"/>
      <charset val="238"/>
    </font>
    <font>
      <b/>
      <sz val="14"/>
      <name val="Arial CE"/>
      <family val="2"/>
      <charset val="238"/>
    </font>
    <font>
      <sz val="9"/>
      <name val="Arial CE"/>
      <family val="2"/>
      <charset val="238"/>
    </font>
    <font>
      <b/>
      <sz val="12"/>
      <name val="Arial CE"/>
      <family val="2"/>
      <charset val="238"/>
    </font>
    <font>
      <b/>
      <sz val="10"/>
      <name val="Arial CE"/>
      <family val="2"/>
      <charset val="238"/>
    </font>
    <font>
      <b/>
      <sz val="12"/>
      <name val="Arial CE"/>
      <charset val="238"/>
    </font>
    <font>
      <sz val="9"/>
      <name val="Arial CE"/>
      <charset val="238"/>
    </font>
    <font>
      <b/>
      <sz val="10"/>
      <name val="Arial CE"/>
      <charset val="238"/>
    </font>
    <font>
      <sz val="12"/>
      <name val="Arial CE"/>
      <charset val="238"/>
    </font>
    <font>
      <sz val="7"/>
      <name val="Arial CE"/>
      <charset val="238"/>
    </font>
    <font>
      <b/>
      <sz val="11"/>
      <name val="Arial CE"/>
      <charset val="238"/>
    </font>
    <font>
      <b/>
      <sz val="13"/>
      <name val="Arial CE"/>
      <charset val="238"/>
    </font>
    <font>
      <sz val="11"/>
      <name val="Arial CE"/>
      <charset val="238"/>
    </font>
    <font>
      <sz val="9"/>
      <color indexed="81"/>
      <name val="Tahoma"/>
      <family val="2"/>
      <charset val="238"/>
    </font>
    <font>
      <sz val="10"/>
      <color indexed="9"/>
      <name val="Arial CE"/>
      <charset val="238"/>
    </font>
    <font>
      <b/>
      <sz val="9"/>
      <name val="Arial CE"/>
      <charset val="238"/>
    </font>
    <font>
      <sz val="8"/>
      <name val="Arial CE"/>
      <charset val="238"/>
    </font>
    <font>
      <sz val="8"/>
      <color indexed="17"/>
      <name val="Arial CE"/>
      <charset val="238"/>
    </font>
    <font>
      <sz val="8"/>
      <color indexed="9"/>
      <name val="Arial CE"/>
      <charset val="238"/>
    </font>
    <font>
      <sz val="8"/>
      <color indexed="12"/>
      <name val="Arial CE"/>
      <charset val="238"/>
    </font>
    <font>
      <sz val="8"/>
      <color indexed="21"/>
      <name val="Arial CE"/>
      <charset val="238"/>
    </font>
    <font>
      <sz val="8"/>
      <color rgb="FFDF7000"/>
      <name val="Arial CE"/>
      <charset val="238"/>
    </font>
  </fonts>
  <fills count="6">
    <fill>
      <patternFill patternType="none"/>
    </fill>
    <fill>
      <patternFill patternType="gray125"/>
    </fill>
    <fill>
      <patternFill patternType="solid">
        <fgColor indexed="9"/>
        <bgColor indexed="64"/>
      </patternFill>
    </fill>
    <fill>
      <patternFill patternType="solid">
        <fgColor rgb="FFD6E1EE"/>
        <bgColor indexed="64"/>
      </patternFill>
    </fill>
    <fill>
      <patternFill patternType="solid">
        <fgColor rgb="FF99CCFF"/>
        <bgColor indexed="64"/>
      </patternFill>
    </fill>
    <fill>
      <patternFill patternType="solid">
        <fgColor rgb="FFDBDBDB"/>
        <bgColor indexed="64"/>
      </patternFill>
    </fill>
  </fills>
  <borders count="45">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thin">
        <color indexed="64"/>
      </left>
      <right style="thin">
        <color indexed="23"/>
      </right>
      <top style="thin">
        <color indexed="64"/>
      </top>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s>
  <cellStyleXfs count="2">
    <xf numFmtId="0" fontId="0" fillId="0" borderId="0"/>
    <xf numFmtId="0" fontId="1" fillId="0" borderId="0"/>
  </cellStyleXfs>
  <cellXfs count="274">
    <xf numFmtId="0" fontId="0" fillId="0" borderId="0" xfId="0"/>
    <xf numFmtId="14" fontId="3" fillId="0" borderId="0" xfId="0" applyNumberFormat="1" applyFont="1" applyAlignment="1">
      <alignment horizontal="left"/>
    </xf>
    <xf numFmtId="0" fontId="0" fillId="0" borderId="1" xfId="0" applyBorder="1"/>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0" borderId="0" xfId="0" applyAlignment="1">
      <alignment vertical="top" wrapText="1"/>
    </xf>
    <xf numFmtId="0" fontId="0" fillId="0" borderId="2" xfId="0" applyBorder="1"/>
    <xf numFmtId="0" fontId="0" fillId="0" borderId="2" xfId="0" applyBorder="1" applyAlignment="1">
      <alignment horizontal="right"/>
    </xf>
    <xf numFmtId="0" fontId="0" fillId="0" borderId="0" xfId="0" applyAlignment="1">
      <alignment horizontal="center"/>
    </xf>
    <xf numFmtId="0" fontId="0" fillId="0" borderId="3" xfId="0" applyBorder="1"/>
    <xf numFmtId="0" fontId="0" fillId="0" borderId="4" xfId="0" applyBorder="1"/>
    <xf numFmtId="0" fontId="0" fillId="0" borderId="5" xfId="0" applyBorder="1" applyAlignment="1">
      <alignment horizontal="right"/>
    </xf>
    <xf numFmtId="0" fontId="0" fillId="0" borderId="6" xfId="0" applyBorder="1"/>
    <xf numFmtId="0" fontId="0" fillId="0" borderId="0" xfId="0" applyAlignment="1">
      <alignment horizontal="center" vertical="center"/>
    </xf>
    <xf numFmtId="4" fontId="0" fillId="0" borderId="0" xfId="0" applyNumberFormat="1" applyAlignment="1">
      <alignment horizontal="left" vertical="center"/>
    </xf>
    <xf numFmtId="0" fontId="0" fillId="0" borderId="1" xfId="0" applyBorder="1" applyAlignment="1">
      <alignment horizontal="right"/>
    </xf>
    <xf numFmtId="0" fontId="0" fillId="0" borderId="0" xfId="0" applyAlignment="1">
      <alignment horizontal="right" vertical="center"/>
    </xf>
    <xf numFmtId="0" fontId="0" fillId="0" borderId="6" xfId="0" applyBorder="1" applyAlignment="1">
      <alignment horizontal="right" vertical="center"/>
    </xf>
    <xf numFmtId="0" fontId="8" fillId="0" borderId="1" xfId="0" applyFont="1" applyBorder="1"/>
    <xf numFmtId="0" fontId="8" fillId="0" borderId="0" xfId="0" applyFont="1"/>
    <xf numFmtId="0" fontId="8" fillId="0" borderId="0" xfId="0" applyFont="1" applyAlignment="1">
      <alignment horizontal="left" vertical="center"/>
    </xf>
    <xf numFmtId="0" fontId="8" fillId="0" borderId="6" xfId="0" applyFont="1" applyBorder="1" applyAlignment="1">
      <alignment vertical="center"/>
    </xf>
    <xf numFmtId="0" fontId="0" fillId="0" borderId="6" xfId="0" applyBorder="1" applyAlignment="1">
      <alignment vertical="center"/>
    </xf>
    <xf numFmtId="0" fontId="8" fillId="0" borderId="2" xfId="0" applyFont="1" applyBorder="1" applyAlignment="1">
      <alignment horizontal="right"/>
    </xf>
    <xf numFmtId="0" fontId="8" fillId="0" borderId="6" xfId="0" applyFont="1" applyBorder="1" applyAlignment="1">
      <alignment vertical="top"/>
    </xf>
    <xf numFmtId="14" fontId="8" fillId="0" borderId="6" xfId="0" applyNumberFormat="1" applyFont="1" applyBorder="1" applyAlignment="1">
      <alignment horizontal="center" vertical="top"/>
    </xf>
    <xf numFmtId="0" fontId="8" fillId="0" borderId="1" xfId="0" applyFont="1" applyBorder="1" applyAlignment="1">
      <alignment horizontal="left" vertical="center" indent="1"/>
    </xf>
    <xf numFmtId="0" fontId="8" fillId="0" borderId="9" xfId="0" applyFont="1" applyBorder="1" applyAlignment="1">
      <alignment horizontal="left" vertical="center" indent="1"/>
    </xf>
    <xf numFmtId="0" fontId="0" fillId="0" borderId="6" xfId="0" applyBorder="1" applyAlignment="1">
      <alignment horizontal="left" vertical="center" indent="1"/>
    </xf>
    <xf numFmtId="0" fontId="0" fillId="0" borderId="1" xfId="0" applyBorder="1" applyAlignment="1">
      <alignment horizontal="left" vertical="center" indent="1"/>
    </xf>
    <xf numFmtId="0" fontId="0" fillId="0" borderId="9" xfId="0" applyBorder="1" applyAlignment="1">
      <alignment horizontal="left" vertical="center" indent="1"/>
    </xf>
    <xf numFmtId="0" fontId="8" fillId="0" borderId="12" xfId="0" applyFont="1" applyBorder="1" applyAlignment="1">
      <alignment vertical="center"/>
    </xf>
    <xf numFmtId="0" fontId="0" fillId="0" borderId="8" xfId="0" applyBorder="1"/>
    <xf numFmtId="0" fontId="0" fillId="0" borderId="9" xfId="0" applyBorder="1" applyAlignment="1">
      <alignment horizontal="left" indent="1"/>
    </xf>
    <xf numFmtId="0" fontId="0" fillId="0" borderId="6" xfId="0" applyBorder="1" applyAlignment="1">
      <alignment horizontal="right"/>
    </xf>
    <xf numFmtId="49" fontId="0" fillId="0" borderId="8" xfId="0" applyNumberFormat="1" applyBorder="1" applyAlignment="1">
      <alignment horizontal="left" vertical="center"/>
    </xf>
    <xf numFmtId="0" fontId="0" fillId="0" borderId="14" xfId="0" applyBorder="1" applyAlignment="1">
      <alignment horizontal="left" vertical="center" indent="1"/>
    </xf>
    <xf numFmtId="0" fontId="0" fillId="0" borderId="12" xfId="0" applyBorder="1" applyAlignment="1">
      <alignment horizontal="left" vertical="center" indent="1"/>
    </xf>
    <xf numFmtId="49" fontId="0" fillId="0" borderId="16" xfId="0" applyNumberFormat="1" applyBorder="1" applyAlignment="1">
      <alignment horizontal="left" vertical="center"/>
    </xf>
    <xf numFmtId="49" fontId="0" fillId="0" borderId="2" xfId="0" applyNumberFormat="1" applyBorder="1" applyAlignment="1">
      <alignment horizontal="left" vertical="center"/>
    </xf>
    <xf numFmtId="0" fontId="0" fillId="0" borderId="14" xfId="0" applyBorder="1" applyAlignment="1">
      <alignment horizontal="left" indent="1"/>
    </xf>
    <xf numFmtId="0" fontId="0" fillId="0" borderId="17" xfId="0" applyBorder="1" applyAlignment="1">
      <alignment horizontal="left" vertical="top" indent="1"/>
    </xf>
    <xf numFmtId="0" fontId="8" fillId="0" borderId="18" xfId="0" applyFont="1" applyBorder="1" applyAlignment="1">
      <alignment vertical="center"/>
    </xf>
    <xf numFmtId="0" fontId="0" fillId="0" borderId="18" xfId="0" applyBorder="1" applyAlignment="1">
      <alignment horizontal="right" vertical="center"/>
    </xf>
    <xf numFmtId="0" fontId="0" fillId="0" borderId="19" xfId="0" applyBorder="1"/>
    <xf numFmtId="0" fontId="0" fillId="0" borderId="20" xfId="0" applyBorder="1"/>
    <xf numFmtId="0" fontId="8" fillId="0" borderId="14" xfId="0" applyFont="1" applyBorder="1" applyAlignment="1">
      <alignment horizontal="left" vertical="center" indent="1"/>
    </xf>
    <xf numFmtId="49" fontId="0" fillId="0" borderId="12" xfId="0" applyNumberFormat="1" applyBorder="1" applyAlignment="1">
      <alignment vertical="center"/>
    </xf>
    <xf numFmtId="0" fontId="0" fillId="0" borderId="21" xfId="0" applyBorder="1" applyAlignment="1">
      <alignment vertical="center"/>
    </xf>
    <xf numFmtId="0" fontId="8" fillId="0" borderId="0" xfId="0" applyFont="1" applyAlignment="1">
      <alignment horizontal="left" vertical="center" wrapText="1"/>
    </xf>
    <xf numFmtId="0" fontId="0" fillId="0" borderId="0" xfId="0" applyAlignment="1">
      <alignment wrapText="1"/>
    </xf>
    <xf numFmtId="0" fontId="8" fillId="0" borderId="6" xfId="0" applyFont="1" applyBorder="1" applyAlignment="1">
      <alignment horizontal="left" vertical="center" wrapText="1"/>
    </xf>
    <xf numFmtId="0" fontId="0" fillId="0" borderId="6" xfId="0" applyBorder="1" applyAlignment="1">
      <alignment wrapText="1"/>
    </xf>
    <xf numFmtId="0" fontId="8" fillId="0" borderId="0" xfId="0" applyFont="1" applyAlignment="1">
      <alignment vertical="center" wrapText="1"/>
    </xf>
    <xf numFmtId="0" fontId="8" fillId="0" borderId="6" xfId="0" applyFont="1" applyBorder="1" applyAlignment="1">
      <alignment horizontal="right" vertical="center" wrapText="1"/>
    </xf>
    <xf numFmtId="0" fontId="0" fillId="0" borderId="6" xfId="0" applyBorder="1" applyAlignment="1">
      <alignment vertical="center" wrapText="1"/>
    </xf>
    <xf numFmtId="0" fontId="0" fillId="0" borderId="18" xfId="0" applyBorder="1" applyAlignment="1">
      <alignment vertical="top" wrapText="1"/>
    </xf>
    <xf numFmtId="0" fontId="8" fillId="0" borderId="18" xfId="0" applyFont="1" applyBorder="1" applyAlignment="1">
      <alignment horizontal="left" vertical="top" wrapText="1"/>
    </xf>
    <xf numFmtId="0" fontId="8" fillId="0" borderId="18" xfId="0" applyFont="1" applyBorder="1" applyAlignment="1">
      <alignment vertical="center" wrapText="1"/>
    </xf>
    <xf numFmtId="0" fontId="0" fillId="0" borderId="6" xfId="0" applyBorder="1" applyAlignment="1">
      <alignment horizontal="left" wrapText="1"/>
    </xf>
    <xf numFmtId="0" fontId="0" fillId="0" borderId="12" xfId="0" applyBorder="1" applyAlignment="1">
      <alignment horizontal="left" vertical="center" wrapText="1"/>
    </xf>
    <xf numFmtId="0" fontId="0" fillId="0" borderId="12" xfId="0" applyBorder="1" applyAlignment="1">
      <alignment wrapText="1"/>
    </xf>
    <xf numFmtId="0" fontId="8" fillId="0" borderId="12" xfId="0" applyFont="1" applyBorder="1" applyAlignment="1">
      <alignment horizontal="left" vertical="center" wrapText="1"/>
    </xf>
    <xf numFmtId="0" fontId="8" fillId="0" borderId="12" xfId="0" applyFont="1" applyBorder="1" applyAlignment="1">
      <alignment wrapText="1"/>
    </xf>
    <xf numFmtId="1" fontId="8" fillId="0" borderId="12" xfId="0" applyNumberFormat="1" applyFont="1" applyBorder="1" applyAlignment="1">
      <alignment horizontal="right" vertical="center" wrapText="1"/>
    </xf>
    <xf numFmtId="1" fontId="8" fillId="0" borderId="15" xfId="0" applyNumberFormat="1" applyFont="1" applyBorder="1" applyAlignment="1">
      <alignment horizontal="right" vertical="center" wrapText="1"/>
    </xf>
    <xf numFmtId="0" fontId="0" fillId="0" borderId="6" xfId="0" applyBorder="1" applyAlignment="1">
      <alignment horizontal="left" vertical="center" wrapText="1"/>
    </xf>
    <xf numFmtId="1" fontId="8" fillId="0" borderId="10" xfId="0" applyNumberFormat="1" applyFont="1" applyBorder="1" applyAlignment="1">
      <alignment horizontal="right" vertical="center" wrapText="1"/>
    </xf>
    <xf numFmtId="0" fontId="0" fillId="0" borderId="0" xfId="0" applyAlignment="1">
      <alignment horizontal="left" vertical="center" wrapText="1"/>
    </xf>
    <xf numFmtId="1" fontId="0" fillId="0" borderId="0" xfId="0" applyNumberFormat="1" applyAlignment="1">
      <alignment horizontal="left" vertical="center" wrapText="1"/>
    </xf>
    <xf numFmtId="0" fontId="0" fillId="0" borderId="0" xfId="0" applyAlignment="1">
      <alignment horizontal="center" vertical="center" wrapText="1"/>
    </xf>
    <xf numFmtId="0" fontId="8" fillId="0" borderId="6" xfId="0" applyFont="1" applyBorder="1" applyAlignment="1">
      <alignment vertical="top" wrapText="1"/>
    </xf>
    <xf numFmtId="0" fontId="8" fillId="0" borderId="0" xfId="0" applyFont="1" applyAlignment="1">
      <alignment wrapText="1"/>
    </xf>
    <xf numFmtId="0" fontId="0" fillId="0" borderId="4" xfId="0" applyBorder="1" applyAlignment="1">
      <alignment wrapText="1"/>
    </xf>
    <xf numFmtId="0" fontId="3" fillId="2" borderId="0" xfId="0" applyFont="1" applyFill="1" applyAlignment="1">
      <alignment horizontal="left" wrapText="1"/>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4" fontId="11" fillId="0" borderId="10" xfId="0" applyNumberFormat="1" applyFont="1" applyBorder="1" applyAlignment="1">
      <alignment horizontal="right" vertical="center"/>
    </xf>
    <xf numFmtId="4" fontId="11" fillId="0" borderId="6" xfId="0" applyNumberFormat="1" applyFont="1" applyBorder="1" applyAlignment="1">
      <alignment horizontal="right" vertical="center"/>
    </xf>
    <xf numFmtId="4" fontId="11" fillId="0" borderId="18" xfId="0" applyNumberFormat="1" applyFont="1" applyBorder="1" applyAlignment="1">
      <alignment horizontal="right" vertical="center"/>
    </xf>
    <xf numFmtId="4" fontId="13" fillId="0" borderId="15" xfId="0" applyNumberFormat="1" applyFont="1" applyBorder="1" applyAlignment="1">
      <alignment horizontal="right" vertical="center" indent="1"/>
    </xf>
    <xf numFmtId="4" fontId="13" fillId="0" borderId="22" xfId="0" applyNumberFormat="1" applyFont="1" applyBorder="1" applyAlignment="1">
      <alignment horizontal="right" vertical="center" indent="1"/>
    </xf>
    <xf numFmtId="4" fontId="13" fillId="0" borderId="16" xfId="0" applyNumberFormat="1" applyFont="1" applyBorder="1" applyAlignment="1">
      <alignment horizontal="right" vertical="center" indent="1"/>
    </xf>
    <xf numFmtId="1" fontId="0" fillId="0" borderId="6" xfId="0" applyNumberFormat="1" applyBorder="1" applyAlignment="1">
      <alignment horizontal="right" indent="1"/>
    </xf>
    <xf numFmtId="0" fontId="0" fillId="0" borderId="6" xfId="0" applyBorder="1" applyAlignment="1">
      <alignment horizontal="right" indent="1"/>
    </xf>
    <xf numFmtId="0" fontId="0" fillId="0" borderId="8" xfId="0" applyBorder="1" applyAlignment="1">
      <alignment horizontal="right" indent="1"/>
    </xf>
    <xf numFmtId="4" fontId="11" fillId="0" borderId="15" xfId="0" applyNumberFormat="1" applyFont="1" applyBorder="1" applyAlignment="1">
      <alignment horizontal="right" vertical="center" indent="1"/>
    </xf>
    <xf numFmtId="4" fontId="11" fillId="0" borderId="22" xfId="0" applyNumberFormat="1" applyFont="1" applyBorder="1" applyAlignment="1">
      <alignment horizontal="right" vertical="center" indent="1"/>
    </xf>
    <xf numFmtId="0" fontId="0" fillId="0" borderId="18" xfId="0" applyBorder="1" applyAlignment="1">
      <alignment vertical="center" wrapText="1"/>
    </xf>
    <xf numFmtId="0" fontId="0" fillId="0" borderId="0" xfId="0" applyAlignment="1">
      <alignment vertical="center" wrapText="1"/>
    </xf>
    <xf numFmtId="0" fontId="0" fillId="0" borderId="6" xfId="0" applyBorder="1" applyAlignment="1">
      <alignment vertical="center" wrapText="1"/>
    </xf>
    <xf numFmtId="0" fontId="0" fillId="0" borderId="18" xfId="0" applyBorder="1" applyAlignment="1">
      <alignment horizontal="center" wrapText="1"/>
    </xf>
    <xf numFmtId="4" fontId="11" fillId="0" borderId="15" xfId="0" applyNumberFormat="1" applyFont="1" applyBorder="1" applyAlignment="1">
      <alignment horizontal="right" vertical="center"/>
    </xf>
    <xf numFmtId="4" fontId="11" fillId="0" borderId="12" xfId="0" applyNumberFormat="1" applyFont="1" applyBorder="1" applyAlignment="1">
      <alignment horizontal="right" vertical="center"/>
    </xf>
    <xf numFmtId="4" fontId="11" fillId="0" borderId="15" xfId="0" applyNumberFormat="1" applyFont="1" applyBorder="1" applyAlignment="1">
      <alignment vertical="center"/>
    </xf>
    <xf numFmtId="4" fontId="11" fillId="0" borderId="12" xfId="0" applyNumberFormat="1" applyFont="1" applyBorder="1" applyAlignment="1">
      <alignment vertical="center"/>
    </xf>
    <xf numFmtId="4" fontId="11" fillId="0" borderId="16" xfId="0" applyNumberFormat="1" applyFont="1" applyBorder="1" applyAlignment="1">
      <alignment horizontal="right" vertical="center" indent="1"/>
    </xf>
    <xf numFmtId="0" fontId="8" fillId="0" borderId="6" xfId="0" applyFont="1" applyBorder="1" applyAlignment="1">
      <alignment horizontal="center" vertical="center" wrapText="1"/>
    </xf>
    <xf numFmtId="0" fontId="0" fillId="0" borderId="6" xfId="0" applyBorder="1" applyAlignment="1">
      <alignment horizontal="center" vertical="center" wrapText="1"/>
    </xf>
    <xf numFmtId="0" fontId="8" fillId="0" borderId="6" xfId="0" applyFont="1" applyBorder="1" applyAlignment="1">
      <alignment horizontal="center" vertical="center"/>
    </xf>
    <xf numFmtId="0" fontId="0" fillId="0" borderId="6" xfId="0" applyBorder="1" applyAlignment="1">
      <alignment horizontal="center" vertical="center"/>
    </xf>
    <xf numFmtId="0" fontId="6" fillId="0" borderId="0" xfId="0" applyFont="1" applyAlignment="1">
      <alignment horizontal="center" vertical="top"/>
    </xf>
    <xf numFmtId="0" fontId="6" fillId="0" borderId="0" xfId="0" applyFont="1" applyAlignment="1">
      <alignment horizontal="center" vertical="top" wrapText="1"/>
    </xf>
    <xf numFmtId="49" fontId="0" fillId="0" borderId="12" xfId="0" applyNumberFormat="1" applyBorder="1" applyAlignment="1">
      <alignment vertical="center" shrinkToFit="1"/>
    </xf>
    <xf numFmtId="49" fontId="0" fillId="0" borderId="22" xfId="0" applyNumberFormat="1" applyBorder="1" applyAlignment="1">
      <alignment vertical="center" shrinkToFit="1"/>
    </xf>
    <xf numFmtId="0" fontId="9" fillId="3" borderId="1" xfId="0" applyFont="1" applyFill="1" applyBorder="1" applyAlignment="1">
      <alignment horizontal="left" vertical="center" indent="1"/>
    </xf>
    <xf numFmtId="0" fontId="0" fillId="3" borderId="0" xfId="0" applyFill="1" applyAlignment="1">
      <alignment wrapText="1"/>
    </xf>
    <xf numFmtId="49" fontId="6" fillId="3" borderId="0" xfId="0" applyNumberFormat="1" applyFont="1" applyFill="1" applyAlignment="1">
      <alignment horizontal="left" vertical="center" wrapText="1"/>
    </xf>
    <xf numFmtId="49" fontId="6" fillId="3" borderId="18" xfId="0" applyNumberFormat="1" applyFont="1" applyFill="1" applyBorder="1" applyAlignment="1">
      <alignment horizontal="left" vertical="center" wrapText="1"/>
    </xf>
    <xf numFmtId="0" fontId="0" fillId="3" borderId="18" xfId="0" applyFill="1" applyBorder="1" applyAlignment="1">
      <alignment wrapText="1"/>
    </xf>
    <xf numFmtId="0" fontId="0" fillId="3" borderId="19" xfId="0" applyFill="1" applyBorder="1" applyAlignment="1">
      <alignment wrapText="1"/>
    </xf>
    <xf numFmtId="0" fontId="0" fillId="3" borderId="1" xfId="0" applyFill="1" applyBorder="1" applyAlignment="1">
      <alignment horizontal="left" vertical="center" indent="1"/>
    </xf>
    <xf numFmtId="0" fontId="8" fillId="3" borderId="0" xfId="0" applyFont="1" applyFill="1" applyAlignment="1">
      <alignment horizontal="left" vertical="center" wrapText="1"/>
    </xf>
    <xf numFmtId="0" fontId="8" fillId="3" borderId="0" xfId="0" applyFont="1" applyFill="1" applyAlignment="1">
      <alignment horizontal="left" vertical="center" wrapText="1"/>
    </xf>
    <xf numFmtId="0" fontId="0" fillId="3" borderId="0" xfId="0" applyFill="1" applyAlignment="1">
      <alignment wrapText="1"/>
    </xf>
    <xf numFmtId="0" fontId="0" fillId="3" borderId="2" xfId="0" applyFill="1" applyBorder="1" applyAlignment="1">
      <alignment wrapText="1"/>
    </xf>
    <xf numFmtId="0" fontId="0" fillId="3" borderId="9" xfId="0" applyFill="1" applyBorder="1" applyAlignment="1">
      <alignment horizontal="left" vertical="center" indent="1"/>
    </xf>
    <xf numFmtId="0" fontId="0" fillId="3" borderId="6" xfId="0" applyFill="1" applyBorder="1" applyAlignment="1">
      <alignment wrapText="1"/>
    </xf>
    <xf numFmtId="0" fontId="8" fillId="3" borderId="6" xfId="0" applyFont="1" applyFill="1" applyBorder="1" applyAlignment="1">
      <alignment horizontal="left" vertical="center" wrapText="1"/>
    </xf>
    <xf numFmtId="0" fontId="8" fillId="3" borderId="6" xfId="0" applyFont="1" applyFill="1" applyBorder="1" applyAlignment="1">
      <alignment horizontal="left" vertical="center" wrapText="1"/>
    </xf>
    <xf numFmtId="0" fontId="8" fillId="3" borderId="8" xfId="0" applyFont="1" applyFill="1" applyBorder="1" applyAlignment="1">
      <alignment horizontal="left" vertical="center" wrapText="1"/>
    </xf>
    <xf numFmtId="49" fontId="8" fillId="0" borderId="18" xfId="0" applyNumberFormat="1" applyFont="1" applyBorder="1" applyAlignment="1">
      <alignment horizontal="left" vertical="center" wrapText="1"/>
    </xf>
    <xf numFmtId="49" fontId="8" fillId="0" borderId="0" xfId="0" applyNumberFormat="1" applyFont="1" applyAlignment="1">
      <alignment horizontal="left" vertical="center" wrapText="1"/>
    </xf>
    <xf numFmtId="49" fontId="8" fillId="0" borderId="6" xfId="0" applyNumberFormat="1" applyFont="1" applyBorder="1" applyAlignment="1">
      <alignment vertical="center" wrapText="1"/>
    </xf>
    <xf numFmtId="49" fontId="8" fillId="0" borderId="6" xfId="0" applyNumberFormat="1" applyFont="1" applyBorder="1" applyAlignment="1">
      <alignment horizontal="left" vertical="center" wrapText="1"/>
    </xf>
    <xf numFmtId="49" fontId="8" fillId="0" borderId="0" xfId="0" applyNumberFormat="1" applyFont="1" applyAlignment="1">
      <alignment horizontal="left" vertical="center"/>
    </xf>
    <xf numFmtId="0" fontId="8" fillId="4" borderId="18" xfId="0" applyFont="1" applyFill="1" applyBorder="1" applyAlignment="1" applyProtection="1">
      <alignment horizontal="left" vertical="center"/>
      <protection locked="0"/>
    </xf>
    <xf numFmtId="0" fontId="8" fillId="4" borderId="0" xfId="0" applyFont="1" applyFill="1" applyAlignment="1" applyProtection="1">
      <alignment horizontal="left" vertical="center"/>
      <protection locked="0"/>
    </xf>
    <xf numFmtId="0" fontId="8" fillId="4" borderId="6" xfId="0" applyFont="1" applyFill="1" applyBorder="1" applyAlignment="1" applyProtection="1">
      <alignment horizontal="left" vertical="center"/>
      <protection locked="0"/>
    </xf>
    <xf numFmtId="0" fontId="0" fillId="4" borderId="6" xfId="0" applyFill="1" applyBorder="1" applyAlignment="1" applyProtection="1">
      <alignment horizontal="left" vertical="center"/>
      <protection locked="0"/>
    </xf>
    <xf numFmtId="0" fontId="8" fillId="4" borderId="6" xfId="0" applyFont="1" applyFill="1" applyBorder="1" applyAlignment="1" applyProtection="1">
      <alignment horizontal="left" vertical="center" wrapText="1"/>
      <protection locked="0"/>
    </xf>
    <xf numFmtId="0" fontId="8" fillId="4" borderId="0" xfId="0" applyFont="1" applyFill="1" applyAlignment="1" applyProtection="1">
      <alignment horizontal="left" vertical="center"/>
      <protection locked="0"/>
    </xf>
    <xf numFmtId="4" fontId="0" fillId="0" borderId="0" xfId="0" applyNumberFormat="1"/>
    <xf numFmtId="4" fontId="0" fillId="0" borderId="26" xfId="0" applyNumberFormat="1" applyBorder="1"/>
    <xf numFmtId="0" fontId="4" fillId="0" borderId="0" xfId="0" applyFont="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shrinkToFit="1"/>
    </xf>
    <xf numFmtId="0" fontId="2" fillId="0" borderId="0" xfId="0" applyFont="1" applyAlignment="1">
      <alignment horizontal="center" vertical="center"/>
    </xf>
    <xf numFmtId="4" fontId="7" fillId="5" borderId="28" xfId="0" applyNumberFormat="1" applyFont="1" applyFill="1" applyBorder="1" applyAlignment="1">
      <alignment vertical="center"/>
    </xf>
    <xf numFmtId="4" fontId="7" fillId="5" borderId="29" xfId="0" applyNumberFormat="1" applyFont="1" applyFill="1" applyBorder="1" applyAlignment="1">
      <alignment vertical="center" wrapText="1"/>
    </xf>
    <xf numFmtId="4" fontId="10" fillId="5" borderId="30" xfId="0" applyNumberFormat="1" applyFont="1" applyFill="1" applyBorder="1" applyAlignment="1">
      <alignment horizontal="center" vertical="center" wrapText="1" shrinkToFit="1"/>
    </xf>
    <xf numFmtId="4" fontId="7" fillId="5" borderId="30" xfId="0" applyNumberFormat="1" applyFont="1" applyFill="1" applyBorder="1" applyAlignment="1">
      <alignment horizontal="center" vertical="center" wrapText="1" shrinkToFit="1"/>
    </xf>
    <xf numFmtId="3" fontId="7" fillId="5" borderId="30" xfId="0" applyNumberFormat="1" applyFont="1" applyFill="1" applyBorder="1" applyAlignment="1">
      <alignment horizontal="center" vertical="center" wrapText="1"/>
    </xf>
    <xf numFmtId="4" fontId="0" fillId="0" borderId="31" xfId="0" applyNumberFormat="1" applyBorder="1" applyAlignment="1">
      <alignment vertical="center"/>
    </xf>
    <xf numFmtId="4" fontId="0" fillId="0" borderId="32" xfId="0" applyNumberFormat="1" applyBorder="1" applyAlignment="1">
      <alignment vertical="center" wrapText="1"/>
    </xf>
    <xf numFmtId="4" fontId="3" fillId="0" borderId="33" xfId="0" applyNumberFormat="1" applyFont="1" applyBorder="1" applyAlignment="1">
      <alignment horizontal="right" vertical="center" wrapText="1" shrinkToFit="1"/>
    </xf>
    <xf numFmtId="4" fontId="3" fillId="0" borderId="33" xfId="0" applyNumberFormat="1" applyFont="1" applyBorder="1" applyAlignment="1">
      <alignment horizontal="right" vertical="center" shrinkToFit="1"/>
    </xf>
    <xf numFmtId="4" fontId="0" fillId="0" borderId="33" xfId="0" applyNumberFormat="1" applyBorder="1" applyAlignment="1">
      <alignment vertical="center" shrinkToFit="1"/>
    </xf>
    <xf numFmtId="3" fontId="0" fillId="0" borderId="33" xfId="0" applyNumberFormat="1" applyBorder="1" applyAlignment="1">
      <alignment vertical="center"/>
    </xf>
    <xf numFmtId="4" fontId="8" fillId="0" borderId="31" xfId="0" applyNumberFormat="1" applyFont="1" applyBorder="1" applyAlignment="1">
      <alignment vertical="center"/>
    </xf>
    <xf numFmtId="4" fontId="8" fillId="0" borderId="32" xfId="0" applyNumberFormat="1" applyFont="1" applyBorder="1" applyAlignment="1">
      <alignment vertical="center" wrapText="1"/>
    </xf>
    <xf numFmtId="4" fontId="8" fillId="0" borderId="33" xfId="0" applyNumberFormat="1" applyFont="1" applyBorder="1" applyAlignment="1">
      <alignment vertical="center" wrapText="1" shrinkToFit="1"/>
    </xf>
    <xf numFmtId="4" fontId="8" fillId="0" borderId="33" xfId="0" applyNumberFormat="1" applyFont="1" applyBorder="1" applyAlignment="1">
      <alignment vertical="center" shrinkToFit="1"/>
    </xf>
    <xf numFmtId="3" fontId="8" fillId="0" borderId="33" xfId="0" applyNumberFormat="1" applyFont="1" applyBorder="1" applyAlignment="1">
      <alignment vertical="center"/>
    </xf>
    <xf numFmtId="4" fontId="0" fillId="0" borderId="31" xfId="0" applyNumberFormat="1" applyBorder="1" applyAlignment="1">
      <alignment horizontal="left" vertical="center"/>
    </xf>
    <xf numFmtId="4" fontId="0" fillId="0" borderId="33" xfId="0" applyNumberFormat="1" applyBorder="1" applyAlignment="1">
      <alignment vertical="center" wrapText="1" shrinkToFit="1"/>
    </xf>
    <xf numFmtId="4" fontId="0" fillId="3" borderId="34" xfId="0" applyNumberFormat="1" applyFill="1" applyBorder="1" applyAlignment="1">
      <alignment vertical="center"/>
    </xf>
    <xf numFmtId="4" fontId="0" fillId="3" borderId="35" xfId="0" applyNumberFormat="1" applyFill="1" applyBorder="1" applyAlignment="1">
      <alignment vertical="center"/>
    </xf>
    <xf numFmtId="4" fontId="0" fillId="3" borderId="36" xfId="0" applyNumberFormat="1" applyFill="1" applyBorder="1" applyAlignment="1">
      <alignment vertical="center"/>
    </xf>
    <xf numFmtId="4" fontId="0" fillId="3" borderId="37" xfId="0" applyNumberFormat="1" applyFill="1" applyBorder="1" applyAlignment="1">
      <alignment vertical="center" wrapText="1" shrinkToFit="1"/>
    </xf>
    <xf numFmtId="4" fontId="0" fillId="3" borderId="37" xfId="0" applyNumberFormat="1" applyFill="1" applyBorder="1" applyAlignment="1">
      <alignment vertical="center" shrinkToFit="1"/>
    </xf>
    <xf numFmtId="3" fontId="0" fillId="3" borderId="37" xfId="0" applyNumberFormat="1" applyFill="1" applyBorder="1" applyAlignment="1">
      <alignment vertical="center"/>
    </xf>
    <xf numFmtId="0" fontId="4" fillId="3" borderId="11" xfId="0" applyFont="1" applyFill="1" applyBorder="1" applyAlignment="1">
      <alignment horizontal="left" vertical="center" indent="1"/>
    </xf>
    <xf numFmtId="0" fontId="5" fillId="3" borderId="7" xfId="0" applyFont="1" applyFill="1" applyBorder="1" applyAlignment="1">
      <alignment horizontal="left" vertical="center" wrapText="1"/>
    </xf>
    <xf numFmtId="0" fontId="0" fillId="3" borderId="7" xfId="0" applyFill="1" applyBorder="1" applyAlignment="1">
      <alignment horizontal="left" vertical="center" wrapText="1"/>
    </xf>
    <xf numFmtId="4" fontId="4" fillId="3" borderId="7" xfId="0" applyNumberFormat="1" applyFont="1" applyFill="1" applyBorder="1" applyAlignment="1">
      <alignment horizontal="left" vertical="center"/>
    </xf>
    <xf numFmtId="2" fontId="12" fillId="3" borderId="7" xfId="0" applyNumberFormat="1" applyFont="1" applyFill="1" applyBorder="1" applyAlignment="1">
      <alignment horizontal="right" vertical="center"/>
    </xf>
    <xf numFmtId="49" fontId="0" fillId="3" borderId="13" xfId="0" applyNumberFormat="1" applyFill="1" applyBorder="1" applyAlignment="1">
      <alignment horizontal="left" vertical="center"/>
    </xf>
    <xf numFmtId="0" fontId="0" fillId="3" borderId="7" xfId="0" applyFill="1" applyBorder="1" applyAlignment="1">
      <alignment wrapText="1"/>
    </xf>
    <xf numFmtId="0" fontId="0" fillId="3" borderId="7" xfId="0" applyFill="1" applyBorder="1"/>
    <xf numFmtId="4" fontId="12" fillId="3" borderId="7" xfId="0" applyNumberFormat="1" applyFont="1" applyFill="1" applyBorder="1" applyAlignment="1">
      <alignment horizontal="right" vertical="center"/>
    </xf>
    <xf numFmtId="49" fontId="8" fillId="3" borderId="13" xfId="0" applyNumberFormat="1" applyFont="1" applyFill="1" applyBorder="1" applyAlignment="1">
      <alignment horizontal="left" vertical="center"/>
    </xf>
    <xf numFmtId="0" fontId="15" fillId="0" borderId="0" xfId="0" applyNumberFormat="1" applyFont="1" applyAlignment="1">
      <alignment wrapText="1"/>
    </xf>
    <xf numFmtId="0" fontId="0" fillId="0" borderId="0" xfId="0" applyNumberFormat="1" applyAlignment="1">
      <alignment wrapText="1"/>
    </xf>
    <xf numFmtId="0" fontId="6" fillId="0" borderId="0" xfId="0" applyFont="1"/>
    <xf numFmtId="49" fontId="0" fillId="0" borderId="0" xfId="0" applyNumberFormat="1"/>
    <xf numFmtId="0" fontId="16" fillId="0" borderId="26" xfId="0" applyFont="1" applyBorder="1" applyAlignment="1">
      <alignment horizontal="center" vertical="center" wrapText="1"/>
    </xf>
    <xf numFmtId="0" fontId="7" fillId="0" borderId="26" xfId="0" applyFont="1" applyBorder="1" applyAlignment="1">
      <alignment vertical="center"/>
    </xf>
    <xf numFmtId="0" fontId="7" fillId="0" borderId="26" xfId="0" applyFont="1" applyBorder="1"/>
    <xf numFmtId="0" fontId="16" fillId="5" borderId="28" xfId="0" applyFont="1" applyFill="1" applyBorder="1" applyAlignment="1">
      <alignment horizontal="center" vertical="center" wrapText="1"/>
    </xf>
    <xf numFmtId="0" fontId="16" fillId="5" borderId="29" xfId="0" applyFont="1" applyFill="1" applyBorder="1" applyAlignment="1">
      <alignment horizontal="center" vertical="center" wrapText="1"/>
    </xf>
    <xf numFmtId="0" fontId="16" fillId="5" borderId="30" xfId="0" applyFont="1" applyFill="1" applyBorder="1" applyAlignment="1">
      <alignment horizontal="center" vertical="center" wrapText="1"/>
    </xf>
    <xf numFmtId="49" fontId="7" fillId="0" borderId="31" xfId="0" applyNumberFormat="1" applyFont="1" applyBorder="1" applyAlignment="1">
      <alignment vertical="center"/>
    </xf>
    <xf numFmtId="49" fontId="7" fillId="0" borderId="31" xfId="0" applyNumberFormat="1" applyFont="1" applyBorder="1" applyAlignment="1">
      <alignment vertical="center" wrapText="1"/>
    </xf>
    <xf numFmtId="49" fontId="7" fillId="0" borderId="32" xfId="0" applyNumberFormat="1" applyFont="1" applyBorder="1" applyAlignment="1">
      <alignment vertical="center" wrapText="1"/>
    </xf>
    <xf numFmtId="0" fontId="7" fillId="3" borderId="34" xfId="0" applyFont="1" applyFill="1" applyBorder="1" applyAlignment="1">
      <alignment vertical="center"/>
    </xf>
    <xf numFmtId="0" fontId="7" fillId="3" borderId="34" xfId="0" applyFont="1" applyFill="1" applyBorder="1" applyAlignment="1">
      <alignment vertical="center" wrapText="1"/>
    </xf>
    <xf numFmtId="0" fontId="7" fillId="3" borderId="35" xfId="0" applyFont="1" applyFill="1" applyBorder="1" applyAlignment="1">
      <alignment vertical="center" wrapText="1"/>
    </xf>
    <xf numFmtId="164" fontId="7" fillId="0" borderId="33" xfId="0" applyNumberFormat="1" applyFont="1" applyBorder="1" applyAlignment="1">
      <alignment vertical="center"/>
    </xf>
    <xf numFmtId="164" fontId="7" fillId="3" borderId="37" xfId="0" applyNumberFormat="1" applyFont="1" applyFill="1" applyBorder="1" applyAlignment="1">
      <alignment vertical="center"/>
    </xf>
    <xf numFmtId="164" fontId="0" fillId="0" borderId="0" xfId="0" applyNumberFormat="1"/>
    <xf numFmtId="4" fontId="7" fillId="0" borderId="33" xfId="0" applyNumberFormat="1" applyFont="1" applyBorder="1" applyAlignment="1">
      <alignment horizontal="center" vertical="center"/>
    </xf>
    <xf numFmtId="4" fontId="7" fillId="0" borderId="33" xfId="0" applyNumberFormat="1" applyFont="1" applyBorder="1" applyAlignment="1">
      <alignment vertical="center"/>
    </xf>
    <xf numFmtId="4" fontId="7" fillId="3" borderId="37" xfId="0" applyNumberFormat="1" applyFont="1" applyFill="1" applyBorder="1" applyAlignment="1">
      <alignment horizontal="center" vertical="center"/>
    </xf>
    <xf numFmtId="4" fontId="7" fillId="3" borderId="37" xfId="0" applyNumberFormat="1" applyFont="1" applyFill="1" applyBorder="1" applyAlignment="1">
      <alignment vertical="center"/>
    </xf>
    <xf numFmtId="49" fontId="0" fillId="0" borderId="1" xfId="0" applyNumberFormat="1" applyBorder="1"/>
    <xf numFmtId="0" fontId="6" fillId="0" borderId="0" xfId="0" applyFont="1" applyAlignment="1">
      <alignment horizontal="center"/>
    </xf>
    <xf numFmtId="0" fontId="0" fillId="0" borderId="21" xfId="0" applyFont="1" applyBorder="1" applyAlignment="1">
      <alignment vertical="center"/>
    </xf>
    <xf numFmtId="0" fontId="0" fillId="0" borderId="12" xfId="0" applyBorder="1" applyAlignment="1">
      <alignment vertical="center"/>
    </xf>
    <xf numFmtId="0" fontId="0" fillId="0" borderId="22" xfId="0" applyBorder="1" applyAlignment="1">
      <alignment vertical="center"/>
    </xf>
    <xf numFmtId="49" fontId="0" fillId="0" borderId="12" xfId="0" applyNumberFormat="1" applyBorder="1" applyAlignment="1">
      <alignment vertical="center"/>
    </xf>
    <xf numFmtId="0" fontId="0" fillId="3" borderId="21" xfId="0" applyFont="1" applyFill="1" applyBorder="1" applyAlignment="1">
      <alignment vertical="center"/>
    </xf>
    <xf numFmtId="49" fontId="0" fillId="3" borderId="12" xfId="0" applyNumberFormat="1" applyFill="1" applyBorder="1" applyAlignment="1">
      <alignment vertical="center"/>
    </xf>
    <xf numFmtId="49" fontId="0" fillId="3" borderId="12" xfId="0" applyNumberFormat="1" applyFill="1" applyBorder="1" applyAlignment="1">
      <alignment vertical="center"/>
    </xf>
    <xf numFmtId="0" fontId="0" fillId="3" borderId="12" xfId="0" applyFill="1" applyBorder="1" applyAlignment="1">
      <alignment vertical="center"/>
    </xf>
    <xf numFmtId="0" fontId="0" fillId="3" borderId="22" xfId="0" applyFill="1" applyBorder="1" applyAlignment="1">
      <alignment vertical="center"/>
    </xf>
    <xf numFmtId="0" fontId="0" fillId="5" borderId="15" xfId="0" applyFill="1" applyBorder="1"/>
    <xf numFmtId="0" fontId="0" fillId="5" borderId="21" xfId="0" applyFill="1" applyBorder="1"/>
    <xf numFmtId="0" fontId="0" fillId="5" borderId="21" xfId="0" applyFill="1" applyBorder="1" applyAlignment="1">
      <alignment horizontal="center"/>
    </xf>
    <xf numFmtId="49" fontId="0" fillId="5" borderId="21" xfId="0" applyNumberFormat="1" applyFill="1" applyBorder="1"/>
    <xf numFmtId="0" fontId="0" fillId="5" borderId="21" xfId="0" applyFill="1" applyBorder="1" applyAlignment="1">
      <alignment wrapText="1"/>
    </xf>
    <xf numFmtId="0" fontId="17" fillId="0" borderId="0" xfId="0" applyFont="1"/>
    <xf numFmtId="165" fontId="0" fillId="0" borderId="0" xfId="0" applyNumberFormat="1" applyAlignment="1">
      <alignment vertical="top"/>
    </xf>
    <xf numFmtId="4" fontId="0" fillId="0" borderId="0" xfId="0" applyNumberFormat="1" applyAlignment="1">
      <alignment vertical="top"/>
    </xf>
    <xf numFmtId="0" fontId="8" fillId="3" borderId="15" xfId="0" applyFont="1" applyFill="1" applyBorder="1" applyAlignment="1">
      <alignment vertical="top"/>
    </xf>
    <xf numFmtId="49" fontId="8" fillId="3" borderId="12" xfId="0" applyNumberFormat="1" applyFont="1" applyFill="1" applyBorder="1" applyAlignment="1">
      <alignment vertical="top"/>
    </xf>
    <xf numFmtId="0" fontId="8" fillId="3" borderId="12" xfId="0" applyFont="1" applyFill="1" applyBorder="1" applyAlignment="1">
      <alignment horizontal="center" vertical="top"/>
    </xf>
    <xf numFmtId="0" fontId="8" fillId="3" borderId="12" xfId="0" applyFont="1" applyFill="1" applyBorder="1" applyAlignment="1">
      <alignment vertical="top"/>
    </xf>
    <xf numFmtId="0" fontId="17" fillId="0" borderId="0" xfId="0" applyFont="1" applyBorder="1" applyAlignment="1">
      <alignment vertical="top"/>
    </xf>
    <xf numFmtId="49" fontId="17" fillId="0" borderId="0" xfId="0" applyNumberFormat="1" applyFont="1" applyBorder="1" applyAlignment="1">
      <alignment vertical="top"/>
    </xf>
    <xf numFmtId="165" fontId="17" fillId="0" borderId="0" xfId="0" applyNumberFormat="1" applyFont="1" applyBorder="1" applyAlignment="1">
      <alignment vertical="top" shrinkToFit="1"/>
    </xf>
    <xf numFmtId="4" fontId="17" fillId="0" borderId="0" xfId="0" applyNumberFormat="1" applyFont="1" applyBorder="1" applyAlignment="1">
      <alignment vertical="top" shrinkToFit="1"/>
    </xf>
    <xf numFmtId="0" fontId="18" fillId="0" borderId="0" xfId="0" applyFont="1" applyBorder="1" applyAlignment="1">
      <alignment horizontal="center" vertical="top" shrinkToFit="1"/>
    </xf>
    <xf numFmtId="165" fontId="18" fillId="0" borderId="0" xfId="0" applyNumberFormat="1" applyFont="1" applyBorder="1" applyAlignment="1">
      <alignment vertical="top" shrinkToFit="1"/>
    </xf>
    <xf numFmtId="4" fontId="18" fillId="0" borderId="0" xfId="0" applyNumberFormat="1" applyFont="1" applyBorder="1" applyAlignment="1">
      <alignment vertical="top" shrinkToFit="1"/>
    </xf>
    <xf numFmtId="4" fontId="8" fillId="3" borderId="0" xfId="0" applyNumberFormat="1" applyFont="1" applyFill="1" applyBorder="1" applyAlignment="1">
      <alignment vertical="top" shrinkToFit="1"/>
    </xf>
    <xf numFmtId="0" fontId="8" fillId="3" borderId="27" xfId="0" applyFont="1" applyFill="1" applyBorder="1" applyAlignment="1">
      <alignment vertical="top"/>
    </xf>
    <xf numFmtId="49" fontId="8" fillId="3" borderId="18" xfId="0" applyNumberFormat="1" applyFont="1" applyFill="1" applyBorder="1" applyAlignment="1">
      <alignment vertical="top"/>
    </xf>
    <xf numFmtId="0" fontId="8" fillId="3" borderId="18" xfId="0" applyFont="1" applyFill="1" applyBorder="1" applyAlignment="1">
      <alignment horizontal="center" vertical="top" shrinkToFit="1"/>
    </xf>
    <xf numFmtId="165" fontId="8" fillId="3" borderId="18" xfId="0" applyNumberFormat="1" applyFont="1" applyFill="1" applyBorder="1" applyAlignment="1">
      <alignment vertical="top" shrinkToFit="1"/>
    </xf>
    <xf numFmtId="4" fontId="8" fillId="3" borderId="18" xfId="0" applyNumberFormat="1" applyFont="1" applyFill="1" applyBorder="1" applyAlignment="1">
      <alignment vertical="top" shrinkToFit="1"/>
    </xf>
    <xf numFmtId="4" fontId="8" fillId="3" borderId="38" xfId="0" applyNumberFormat="1" applyFont="1" applyFill="1" applyBorder="1" applyAlignment="1">
      <alignment vertical="top" shrinkToFit="1"/>
    </xf>
    <xf numFmtId="4" fontId="8" fillId="3" borderId="22" xfId="0" applyNumberFormat="1" applyFont="1" applyFill="1" applyBorder="1" applyAlignment="1">
      <alignment vertical="top" shrinkToFit="1"/>
    </xf>
    <xf numFmtId="0" fontId="17" fillId="0" borderId="39" xfId="0" applyFont="1" applyBorder="1" applyAlignment="1">
      <alignment vertical="top"/>
    </xf>
    <xf numFmtId="49" fontId="17" fillId="0" borderId="40" xfId="0" applyNumberFormat="1" applyFont="1" applyBorder="1" applyAlignment="1">
      <alignment vertical="top"/>
    </xf>
    <xf numFmtId="0" fontId="17" fillId="0" borderId="40" xfId="0" applyFont="1" applyBorder="1" applyAlignment="1">
      <alignment horizontal="center" vertical="top" shrinkToFit="1"/>
    </xf>
    <xf numFmtId="165" fontId="17" fillId="0" borderId="40" xfId="0" applyNumberFormat="1" applyFont="1" applyBorder="1" applyAlignment="1">
      <alignment vertical="top" shrinkToFit="1"/>
    </xf>
    <xf numFmtId="4" fontId="17" fillId="4" borderId="40" xfId="0" applyNumberFormat="1" applyFont="1" applyFill="1" applyBorder="1" applyAlignment="1" applyProtection="1">
      <alignment vertical="top" shrinkToFit="1"/>
      <protection locked="0"/>
    </xf>
    <xf numFmtId="4" fontId="17" fillId="0" borderId="40" xfId="0" applyNumberFormat="1" applyFont="1" applyBorder="1" applyAlignment="1">
      <alignment vertical="top" shrinkToFit="1"/>
    </xf>
    <xf numFmtId="4" fontId="17" fillId="0" borderId="41" xfId="0" applyNumberFormat="1" applyFont="1" applyBorder="1" applyAlignment="1">
      <alignment vertical="top" shrinkToFit="1"/>
    </xf>
    <xf numFmtId="0" fontId="18" fillId="0" borderId="18" xfId="0" applyNumberFormat="1" applyFont="1" applyBorder="1" applyAlignment="1">
      <alignment vertical="top" wrapText="1"/>
    </xf>
    <xf numFmtId="0" fontId="19" fillId="0" borderId="0" xfId="0" applyNumberFormat="1" applyFont="1" applyAlignment="1">
      <alignment wrapText="1"/>
    </xf>
    <xf numFmtId="0" fontId="17" fillId="0" borderId="42" xfId="0" applyFont="1" applyBorder="1" applyAlignment="1">
      <alignment vertical="top"/>
    </xf>
    <xf numFmtId="49" fontId="17" fillId="0" borderId="43" xfId="0" applyNumberFormat="1" applyFont="1" applyBorder="1" applyAlignment="1">
      <alignment vertical="top"/>
    </xf>
    <xf numFmtId="0" fontId="17" fillId="0" borderId="43" xfId="0" applyFont="1" applyBorder="1" applyAlignment="1">
      <alignment horizontal="center" vertical="top" shrinkToFit="1"/>
    </xf>
    <xf numFmtId="165" fontId="17" fillId="0" borderId="43" xfId="0" applyNumberFormat="1" applyFont="1" applyBorder="1" applyAlignment="1">
      <alignment vertical="top" shrinkToFit="1"/>
    </xf>
    <xf numFmtId="4" fontId="17" fillId="4" borderId="43" xfId="0" applyNumberFormat="1" applyFont="1" applyFill="1" applyBorder="1" applyAlignment="1" applyProtection="1">
      <alignment vertical="top" shrinkToFit="1"/>
      <protection locked="0"/>
    </xf>
    <xf numFmtId="4" fontId="17" fillId="0" borderId="43" xfId="0" applyNumberFormat="1" applyFont="1" applyBorder="1" applyAlignment="1">
      <alignment vertical="top" shrinkToFit="1"/>
    </xf>
    <xf numFmtId="4" fontId="17" fillId="0" borderId="44" xfId="0" applyNumberFormat="1" applyFont="1" applyBorder="1" applyAlignment="1">
      <alignment vertical="top" shrinkToFit="1"/>
    </xf>
    <xf numFmtId="0" fontId="18" fillId="0" borderId="0" xfId="0" applyNumberFormat="1" applyFont="1" applyBorder="1" applyAlignment="1">
      <alignment vertical="top" wrapText="1"/>
    </xf>
    <xf numFmtId="49" fontId="8" fillId="3" borderId="18" xfId="0" applyNumberFormat="1" applyFont="1" applyFill="1" applyBorder="1" applyAlignment="1">
      <alignment horizontal="left" vertical="top" wrapText="1"/>
    </xf>
    <xf numFmtId="49" fontId="17" fillId="0" borderId="40" xfId="0" applyNumberFormat="1" applyFont="1" applyBorder="1" applyAlignment="1">
      <alignment horizontal="left" vertical="top" wrapText="1"/>
    </xf>
    <xf numFmtId="0" fontId="18" fillId="0" borderId="18" xfId="0" applyNumberFormat="1" applyFont="1" applyBorder="1" applyAlignment="1">
      <alignment horizontal="left" vertical="top" wrapText="1"/>
    </xf>
    <xf numFmtId="49" fontId="17" fillId="0" borderId="43" xfId="0" applyNumberFormat="1" applyFont="1" applyBorder="1" applyAlignment="1">
      <alignment horizontal="left" vertical="top" wrapText="1"/>
    </xf>
    <xf numFmtId="49" fontId="18" fillId="0" borderId="0" xfId="0" applyNumberFormat="1" applyFont="1" applyBorder="1" applyAlignment="1">
      <alignment horizontal="left" vertical="top" wrapText="1"/>
    </xf>
    <xf numFmtId="0" fontId="18" fillId="0" borderId="0" xfId="0" applyNumberFormat="1" applyFont="1" applyBorder="1" applyAlignment="1">
      <alignment horizontal="left" vertical="top" wrapText="1"/>
    </xf>
    <xf numFmtId="49" fontId="0" fillId="0" borderId="0" xfId="0" applyNumberFormat="1" applyAlignment="1">
      <alignment horizontal="left" vertical="top" wrapText="1"/>
    </xf>
    <xf numFmtId="49" fontId="8" fillId="3" borderId="12" xfId="0" applyNumberFormat="1" applyFont="1" applyFill="1" applyBorder="1" applyAlignment="1">
      <alignment horizontal="left" vertical="top" wrapText="1"/>
    </xf>
    <xf numFmtId="49" fontId="0" fillId="0" borderId="0" xfId="0" applyNumberFormat="1" applyAlignment="1">
      <alignment horizontal="left" wrapText="1"/>
    </xf>
    <xf numFmtId="165" fontId="20" fillId="0" borderId="0" xfId="0" applyNumberFormat="1" applyFont="1" applyBorder="1" applyAlignment="1">
      <alignment horizontal="center" vertical="top" wrapText="1" shrinkToFit="1"/>
    </xf>
    <xf numFmtId="165" fontId="20" fillId="0" borderId="0" xfId="0" applyNumberFormat="1" applyFont="1" applyBorder="1" applyAlignment="1">
      <alignment vertical="top" wrapText="1" shrinkToFit="1"/>
    </xf>
    <xf numFmtId="165" fontId="21" fillId="0" borderId="0" xfId="0" applyNumberFormat="1" applyFont="1" applyBorder="1" applyAlignment="1">
      <alignment horizontal="center" vertical="top" wrapText="1" shrinkToFit="1"/>
    </xf>
    <xf numFmtId="165" fontId="21" fillId="0" borderId="0" xfId="0" applyNumberFormat="1" applyFont="1" applyBorder="1" applyAlignment="1">
      <alignment vertical="top" wrapText="1" shrinkToFit="1"/>
    </xf>
    <xf numFmtId="0" fontId="17" fillId="0" borderId="18" xfId="0" applyNumberFormat="1" applyFont="1" applyBorder="1" applyAlignment="1">
      <alignment vertical="top" wrapText="1"/>
    </xf>
    <xf numFmtId="0" fontId="17" fillId="0" borderId="18" xfId="0" applyNumberFormat="1" applyFont="1" applyBorder="1" applyAlignment="1">
      <alignment horizontal="left" vertical="top" wrapText="1"/>
    </xf>
    <xf numFmtId="165" fontId="20" fillId="0" borderId="0" xfId="0" quotePrefix="1" applyNumberFormat="1" applyFont="1" applyBorder="1" applyAlignment="1">
      <alignment horizontal="left" vertical="top" wrapText="1"/>
    </xf>
    <xf numFmtId="165" fontId="21" fillId="0" borderId="0" xfId="0" applyNumberFormat="1" applyFont="1" applyBorder="1" applyAlignment="1">
      <alignment horizontal="left" vertical="top" wrapText="1"/>
    </xf>
    <xf numFmtId="165" fontId="21" fillId="0" borderId="0" xfId="0" quotePrefix="1" applyNumberFormat="1" applyFont="1" applyBorder="1" applyAlignment="1">
      <alignment horizontal="left" vertical="top" wrapText="1"/>
    </xf>
    <xf numFmtId="165" fontId="22" fillId="0" borderId="0" xfId="0" applyNumberFormat="1" applyFont="1" applyBorder="1" applyAlignment="1">
      <alignment horizontal="center" vertical="top" wrapText="1" shrinkToFit="1"/>
    </xf>
    <xf numFmtId="165" fontId="22" fillId="0" borderId="0" xfId="0" applyNumberFormat="1" applyFont="1" applyBorder="1" applyAlignment="1">
      <alignment vertical="top" wrapText="1" shrinkToFit="1"/>
    </xf>
    <xf numFmtId="165" fontId="22" fillId="0" borderId="0" xfId="0" quotePrefix="1" applyNumberFormat="1" applyFont="1" applyBorder="1" applyAlignment="1">
      <alignment horizontal="left" vertical="top" wrapText="1"/>
    </xf>
  </cellXfs>
  <cellStyles count="2">
    <cellStyle name="Normální" xfId="0" builtinId="0"/>
    <cellStyle name="normální 2"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BUILDpowerS\Templates\Rozpocty\Sablon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dimension ref="A1:G2"/>
  <sheetViews>
    <sheetView workbookViewId="0">
      <selection activeCell="A2" sqref="A2:G2"/>
    </sheetView>
  </sheetViews>
  <sheetFormatPr defaultRowHeight="12.75" x14ac:dyDescent="0.2"/>
  <sheetData>
    <row r="1" spans="1:7" x14ac:dyDescent="0.2">
      <c r="A1" s="21" t="s">
        <v>38</v>
      </c>
    </row>
    <row r="2" spans="1:7" ht="57.75" customHeight="1" x14ac:dyDescent="0.2">
      <c r="A2" s="76" t="s">
        <v>39</v>
      </c>
      <c r="B2" s="76"/>
      <c r="C2" s="76"/>
      <c r="D2" s="76"/>
      <c r="E2" s="76"/>
      <c r="F2" s="76"/>
      <c r="G2" s="76"/>
    </row>
  </sheetData>
  <sheetProtection algorithmName="SHA-512" hashValue="BMyT23EP+liAKWQnZfwgJHqF1w/q2VSFo0BtV9JvhekduI6mPfNDMC/WoTuXZggXeeDSdyjv7y5DwAMlaulAOQ==" saltValue="pkHpo4qEWCMdX1R8GgcTKQ==" spinCount="100000" sheet="1" formatRows="0"/>
  <mergeCells count="1">
    <mergeCell ref="A2:G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8" customWidth="1"/>
    <col min="3" max="3" width="63.28515625" style="178"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9" t="s">
        <v>362</v>
      </c>
      <c r="B1" s="199"/>
      <c r="C1" s="199"/>
      <c r="D1" s="199"/>
      <c r="E1" s="199"/>
      <c r="F1" s="199"/>
      <c r="G1" s="199"/>
      <c r="AG1" t="s">
        <v>282</v>
      </c>
    </row>
    <row r="2" spans="1:60" ht="24.95" customHeight="1" x14ac:dyDescent="0.2">
      <c r="A2" s="200" t="s">
        <v>7</v>
      </c>
      <c r="B2" s="49" t="s">
        <v>43</v>
      </c>
      <c r="C2" s="203" t="s">
        <v>44</v>
      </c>
      <c r="D2" s="201"/>
      <c r="E2" s="201"/>
      <c r="F2" s="201"/>
      <c r="G2" s="202"/>
      <c r="AG2" t="s">
        <v>283</v>
      </c>
    </row>
    <row r="3" spans="1:60" ht="24.95" customHeight="1" x14ac:dyDescent="0.2">
      <c r="A3" s="200" t="s">
        <v>8</v>
      </c>
      <c r="B3" s="49" t="s">
        <v>56</v>
      </c>
      <c r="C3" s="203" t="s">
        <v>57</v>
      </c>
      <c r="D3" s="201"/>
      <c r="E3" s="201"/>
      <c r="F3" s="201"/>
      <c r="G3" s="202"/>
      <c r="AC3" s="178" t="s">
        <v>283</v>
      </c>
      <c r="AG3" t="s">
        <v>286</v>
      </c>
    </row>
    <row r="4" spans="1:60" ht="24.95" customHeight="1" x14ac:dyDescent="0.2">
      <c r="A4" s="204" t="s">
        <v>9</v>
      </c>
      <c r="B4" s="205" t="s">
        <v>68</v>
      </c>
      <c r="C4" s="206" t="s">
        <v>69</v>
      </c>
      <c r="D4" s="207"/>
      <c r="E4" s="207"/>
      <c r="F4" s="207"/>
      <c r="G4" s="208"/>
      <c r="AG4" t="s">
        <v>287</v>
      </c>
    </row>
    <row r="5" spans="1:60" x14ac:dyDescent="0.2">
      <c r="D5" s="10"/>
    </row>
    <row r="6" spans="1:60" ht="38.25" x14ac:dyDescent="0.2">
      <c r="A6" s="210" t="s">
        <v>288</v>
      </c>
      <c r="B6" s="212" t="s">
        <v>289</v>
      </c>
      <c r="C6" s="212" t="s">
        <v>290</v>
      </c>
      <c r="D6" s="211" t="s">
        <v>291</v>
      </c>
      <c r="E6" s="210" t="s">
        <v>292</v>
      </c>
      <c r="F6" s="209" t="s">
        <v>293</v>
      </c>
      <c r="G6" s="210" t="s">
        <v>29</v>
      </c>
      <c r="H6" s="213" t="s">
        <v>30</v>
      </c>
      <c r="I6" s="213" t="s">
        <v>294</v>
      </c>
      <c r="J6" s="213" t="s">
        <v>31</v>
      </c>
      <c r="K6" s="213" t="s">
        <v>295</v>
      </c>
      <c r="L6" s="213" t="s">
        <v>296</v>
      </c>
      <c r="M6" s="213" t="s">
        <v>297</v>
      </c>
      <c r="N6" s="213" t="s">
        <v>298</v>
      </c>
      <c r="O6" s="213" t="s">
        <v>299</v>
      </c>
      <c r="P6" s="213" t="s">
        <v>300</v>
      </c>
      <c r="Q6" s="213" t="s">
        <v>301</v>
      </c>
      <c r="R6" s="213" t="s">
        <v>302</v>
      </c>
      <c r="S6" s="213" t="s">
        <v>303</v>
      </c>
      <c r="T6" s="213" t="s">
        <v>304</v>
      </c>
      <c r="U6" s="213" t="s">
        <v>305</v>
      </c>
      <c r="V6" s="213" t="s">
        <v>306</v>
      </c>
      <c r="W6" s="213" t="s">
        <v>307</v>
      </c>
      <c r="X6" s="213" t="s">
        <v>308</v>
      </c>
      <c r="Y6" s="213" t="s">
        <v>309</v>
      </c>
    </row>
    <row r="7" spans="1:60" hidden="1" x14ac:dyDescent="0.2">
      <c r="A7" s="3"/>
      <c r="B7" s="4"/>
      <c r="C7" s="4"/>
      <c r="D7" s="6"/>
      <c r="E7" s="215"/>
      <c r="F7" s="216"/>
      <c r="G7" s="216"/>
      <c r="H7" s="216"/>
      <c r="I7" s="216"/>
      <c r="J7" s="216"/>
      <c r="K7" s="216"/>
      <c r="L7" s="216"/>
      <c r="M7" s="216"/>
      <c r="N7" s="215"/>
      <c r="O7" s="215"/>
      <c r="P7" s="215"/>
      <c r="Q7" s="215"/>
      <c r="R7" s="216"/>
      <c r="S7" s="216"/>
      <c r="T7" s="216"/>
      <c r="U7" s="216"/>
      <c r="V7" s="216"/>
      <c r="W7" s="216"/>
      <c r="X7" s="216"/>
      <c r="Y7" s="216"/>
    </row>
    <row r="8" spans="1:60" x14ac:dyDescent="0.2">
      <c r="A8" s="229" t="s">
        <v>310</v>
      </c>
      <c r="B8" s="230" t="s">
        <v>181</v>
      </c>
      <c r="C8" s="253" t="s">
        <v>182</v>
      </c>
      <c r="D8" s="231"/>
      <c r="E8" s="232"/>
      <c r="F8" s="233"/>
      <c r="G8" s="233">
        <f>SUMIF(AG9:AG10,"&lt;&gt;NOR",G9:G10)</f>
        <v>0</v>
      </c>
      <c r="H8" s="233"/>
      <c r="I8" s="233">
        <f>SUM(I9:I10)</f>
        <v>0</v>
      </c>
      <c r="J8" s="233"/>
      <c r="K8" s="233">
        <f>SUM(K9:K10)</f>
        <v>0</v>
      </c>
      <c r="L8" s="233"/>
      <c r="M8" s="233">
        <f>SUM(M9:M10)</f>
        <v>0</v>
      </c>
      <c r="N8" s="232"/>
      <c r="O8" s="232">
        <f>SUM(O9:O10)</f>
        <v>0.11</v>
      </c>
      <c r="P8" s="232"/>
      <c r="Q8" s="232">
        <f>SUM(Q9:Q10)</f>
        <v>0</v>
      </c>
      <c r="R8" s="233"/>
      <c r="S8" s="233"/>
      <c r="T8" s="234"/>
      <c r="U8" s="228"/>
      <c r="V8" s="228">
        <f>SUM(V9:V10)</f>
        <v>0.82</v>
      </c>
      <c r="W8" s="228"/>
      <c r="X8" s="228"/>
      <c r="Y8" s="228"/>
      <c r="AG8" t="s">
        <v>311</v>
      </c>
    </row>
    <row r="9" spans="1:60" outlineLevel="1" x14ac:dyDescent="0.2">
      <c r="A9" s="236">
        <v>1</v>
      </c>
      <c r="B9" s="237" t="s">
        <v>377</v>
      </c>
      <c r="C9" s="254" t="s">
        <v>378</v>
      </c>
      <c r="D9" s="238" t="s">
        <v>379</v>
      </c>
      <c r="E9" s="239">
        <v>0.996</v>
      </c>
      <c r="F9" s="240"/>
      <c r="G9" s="241">
        <f>ROUND(E9*F9,2)</f>
        <v>0</v>
      </c>
      <c r="H9" s="240"/>
      <c r="I9" s="241">
        <f>ROUND(E9*H9,2)</f>
        <v>0</v>
      </c>
      <c r="J9" s="240"/>
      <c r="K9" s="241">
        <f>ROUND(E9*J9,2)</f>
        <v>0</v>
      </c>
      <c r="L9" s="241">
        <v>12</v>
      </c>
      <c r="M9" s="241">
        <f>G9*(1+L9/100)</f>
        <v>0</v>
      </c>
      <c r="N9" s="239">
        <v>0.1114</v>
      </c>
      <c r="O9" s="239">
        <f>ROUND(E9*N9,2)</f>
        <v>0.11</v>
      </c>
      <c r="P9" s="239">
        <v>0</v>
      </c>
      <c r="Q9" s="239">
        <f>ROUND(E9*P9,2)</f>
        <v>0</v>
      </c>
      <c r="R9" s="241" t="s">
        <v>380</v>
      </c>
      <c r="S9" s="241" t="s">
        <v>315</v>
      </c>
      <c r="T9" s="242" t="s">
        <v>315</v>
      </c>
      <c r="U9" s="224">
        <v>0.81899999999999995</v>
      </c>
      <c r="V9" s="224">
        <f>ROUND(E9*U9,2)</f>
        <v>0.82</v>
      </c>
      <c r="W9" s="224"/>
      <c r="X9" s="224" t="s">
        <v>336</v>
      </c>
      <c r="Y9" s="224" t="s">
        <v>317</v>
      </c>
      <c r="Z9" s="214"/>
      <c r="AA9" s="214"/>
      <c r="AB9" s="214"/>
      <c r="AC9" s="214"/>
      <c r="AD9" s="214"/>
      <c r="AE9" s="214"/>
      <c r="AF9" s="214"/>
      <c r="AG9" s="214" t="s">
        <v>367</v>
      </c>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row>
    <row r="10" spans="1:60" outlineLevel="2" x14ac:dyDescent="0.2">
      <c r="A10" s="221"/>
      <c r="B10" s="222"/>
      <c r="C10" s="268" t="s">
        <v>2005</v>
      </c>
      <c r="D10" s="262"/>
      <c r="E10" s="263">
        <v>0.996</v>
      </c>
      <c r="F10" s="224"/>
      <c r="G10" s="224"/>
      <c r="H10" s="224"/>
      <c r="I10" s="224"/>
      <c r="J10" s="224"/>
      <c r="K10" s="224"/>
      <c r="L10" s="224"/>
      <c r="M10" s="224"/>
      <c r="N10" s="223"/>
      <c r="O10" s="223"/>
      <c r="P10" s="223"/>
      <c r="Q10" s="223"/>
      <c r="R10" s="224"/>
      <c r="S10" s="224"/>
      <c r="T10" s="224"/>
      <c r="U10" s="224"/>
      <c r="V10" s="224"/>
      <c r="W10" s="224"/>
      <c r="X10" s="224"/>
      <c r="Y10" s="224"/>
      <c r="Z10" s="214"/>
      <c r="AA10" s="214"/>
      <c r="AB10" s="214"/>
      <c r="AC10" s="214"/>
      <c r="AD10" s="214"/>
      <c r="AE10" s="214"/>
      <c r="AF10" s="214"/>
      <c r="AG10" s="214" t="s">
        <v>371</v>
      </c>
      <c r="AH10" s="214">
        <v>0</v>
      </c>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x14ac:dyDescent="0.2">
      <c r="A11" s="229" t="s">
        <v>310</v>
      </c>
      <c r="B11" s="230" t="s">
        <v>185</v>
      </c>
      <c r="C11" s="253" t="s">
        <v>186</v>
      </c>
      <c r="D11" s="231"/>
      <c r="E11" s="232"/>
      <c r="F11" s="233"/>
      <c r="G11" s="233">
        <f>SUMIF(AG12:AG26,"&lt;&gt;NOR",G12:G26)</f>
        <v>0</v>
      </c>
      <c r="H11" s="233"/>
      <c r="I11" s="233">
        <f>SUM(I12:I26)</f>
        <v>0</v>
      </c>
      <c r="J11" s="233"/>
      <c r="K11" s="233">
        <f>SUM(K12:K26)</f>
        <v>0</v>
      </c>
      <c r="L11" s="233"/>
      <c r="M11" s="233">
        <f>SUM(M12:M26)</f>
        <v>0</v>
      </c>
      <c r="N11" s="232"/>
      <c r="O11" s="232">
        <f>SUM(O12:O26)</f>
        <v>1.4</v>
      </c>
      <c r="P11" s="232"/>
      <c r="Q11" s="232">
        <f>SUM(Q12:Q26)</f>
        <v>0</v>
      </c>
      <c r="R11" s="233"/>
      <c r="S11" s="233"/>
      <c r="T11" s="234"/>
      <c r="U11" s="228"/>
      <c r="V11" s="228">
        <f>SUM(V12:V26)</f>
        <v>42.84</v>
      </c>
      <c r="W11" s="228"/>
      <c r="X11" s="228"/>
      <c r="Y11" s="228"/>
      <c r="AG11" t="s">
        <v>311</v>
      </c>
    </row>
    <row r="12" spans="1:60" ht="33.75" outlineLevel="1" x14ac:dyDescent="0.2">
      <c r="A12" s="236">
        <v>2</v>
      </c>
      <c r="B12" s="237" t="s">
        <v>383</v>
      </c>
      <c r="C12" s="254" t="s">
        <v>384</v>
      </c>
      <c r="D12" s="238" t="s">
        <v>379</v>
      </c>
      <c r="E12" s="239">
        <v>12.478</v>
      </c>
      <c r="F12" s="240"/>
      <c r="G12" s="241">
        <f>ROUND(E12*F12,2)</f>
        <v>0</v>
      </c>
      <c r="H12" s="240"/>
      <c r="I12" s="241">
        <f>ROUND(E12*H12,2)</f>
        <v>0</v>
      </c>
      <c r="J12" s="240"/>
      <c r="K12" s="241">
        <f>ROUND(E12*J12,2)</f>
        <v>0</v>
      </c>
      <c r="L12" s="241">
        <v>12</v>
      </c>
      <c r="M12" s="241">
        <f>G12*(1+L12/100)</f>
        <v>0</v>
      </c>
      <c r="N12" s="239">
        <v>4.768E-2</v>
      </c>
      <c r="O12" s="239">
        <f>ROUND(E12*N12,2)</f>
        <v>0.59</v>
      </c>
      <c r="P12" s="239">
        <v>0</v>
      </c>
      <c r="Q12" s="239">
        <f>ROUND(E12*P12,2)</f>
        <v>0</v>
      </c>
      <c r="R12" s="241" t="s">
        <v>380</v>
      </c>
      <c r="S12" s="241" t="s">
        <v>315</v>
      </c>
      <c r="T12" s="242" t="s">
        <v>315</v>
      </c>
      <c r="U12" s="224">
        <v>1.29</v>
      </c>
      <c r="V12" s="224">
        <f>ROUND(E12*U12,2)</f>
        <v>16.100000000000001</v>
      </c>
      <c r="W12" s="224"/>
      <c r="X12" s="224" t="s">
        <v>336</v>
      </c>
      <c r="Y12" s="224" t="s">
        <v>317</v>
      </c>
      <c r="Z12" s="214"/>
      <c r="AA12" s="214"/>
      <c r="AB12" s="214"/>
      <c r="AC12" s="214"/>
      <c r="AD12" s="214"/>
      <c r="AE12" s="214"/>
      <c r="AF12" s="214"/>
      <c r="AG12" s="214" t="s">
        <v>367</v>
      </c>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ht="22.5" outlineLevel="2" x14ac:dyDescent="0.2">
      <c r="A13" s="221"/>
      <c r="B13" s="222"/>
      <c r="C13" s="267" t="s">
        <v>385</v>
      </c>
      <c r="D13" s="266"/>
      <c r="E13" s="266"/>
      <c r="F13" s="266"/>
      <c r="G13" s="266"/>
      <c r="H13" s="224"/>
      <c r="I13" s="224"/>
      <c r="J13" s="224"/>
      <c r="K13" s="224"/>
      <c r="L13" s="224"/>
      <c r="M13" s="224"/>
      <c r="N13" s="223"/>
      <c r="O13" s="223"/>
      <c r="P13" s="223"/>
      <c r="Q13" s="223"/>
      <c r="R13" s="224"/>
      <c r="S13" s="224"/>
      <c r="T13" s="224"/>
      <c r="U13" s="224"/>
      <c r="V13" s="224"/>
      <c r="W13" s="224"/>
      <c r="X13" s="224"/>
      <c r="Y13" s="224"/>
      <c r="Z13" s="214"/>
      <c r="AA13" s="214"/>
      <c r="AB13" s="214"/>
      <c r="AC13" s="214"/>
      <c r="AD13" s="214"/>
      <c r="AE13" s="214"/>
      <c r="AF13" s="214"/>
      <c r="AG13" s="214" t="s">
        <v>369</v>
      </c>
      <c r="AH13" s="214"/>
      <c r="AI13" s="214"/>
      <c r="AJ13" s="214"/>
      <c r="AK13" s="214"/>
      <c r="AL13" s="214"/>
      <c r="AM13" s="214"/>
      <c r="AN13" s="214"/>
      <c r="AO13" s="214"/>
      <c r="AP13" s="214"/>
      <c r="AQ13" s="214"/>
      <c r="AR13" s="214"/>
      <c r="AS13" s="214"/>
      <c r="AT13" s="214"/>
      <c r="AU13" s="214"/>
      <c r="AV13" s="214"/>
      <c r="AW13" s="214"/>
      <c r="AX13" s="214"/>
      <c r="AY13" s="214"/>
      <c r="AZ13" s="214"/>
      <c r="BA13" s="244" t="str">
        <f>C13</f>
        <v>zřízení nosné konstrukce příčky, vložení tepelné izolace tl. do 5 cm, montáž desek, tmelení spár Q2 a úprava rohů. Včetně dodávek materiálu.</v>
      </c>
      <c r="BB13" s="214"/>
      <c r="BC13" s="214"/>
      <c r="BD13" s="214"/>
      <c r="BE13" s="214"/>
      <c r="BF13" s="214"/>
      <c r="BG13" s="214"/>
      <c r="BH13" s="214"/>
    </row>
    <row r="14" spans="1:60" outlineLevel="2" x14ac:dyDescent="0.2">
      <c r="A14" s="221"/>
      <c r="B14" s="222"/>
      <c r="C14" s="268" t="s">
        <v>991</v>
      </c>
      <c r="D14" s="262"/>
      <c r="E14" s="263"/>
      <c r="F14" s="224"/>
      <c r="G14" s="224"/>
      <c r="H14" s="224"/>
      <c r="I14" s="224"/>
      <c r="J14" s="224"/>
      <c r="K14" s="224"/>
      <c r="L14" s="224"/>
      <c r="M14" s="224"/>
      <c r="N14" s="223"/>
      <c r="O14" s="223"/>
      <c r="P14" s="223"/>
      <c r="Q14" s="223"/>
      <c r="R14" s="224"/>
      <c r="S14" s="224"/>
      <c r="T14" s="224"/>
      <c r="U14" s="224"/>
      <c r="V14" s="224"/>
      <c r="W14" s="224"/>
      <c r="X14" s="224"/>
      <c r="Y14" s="224"/>
      <c r="Z14" s="214"/>
      <c r="AA14" s="214"/>
      <c r="AB14" s="214"/>
      <c r="AC14" s="214"/>
      <c r="AD14" s="214"/>
      <c r="AE14" s="214"/>
      <c r="AF14" s="214"/>
      <c r="AG14" s="214" t="s">
        <v>371</v>
      </c>
      <c r="AH14" s="214">
        <v>0</v>
      </c>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3" x14ac:dyDescent="0.2">
      <c r="A15" s="221"/>
      <c r="B15" s="222"/>
      <c r="C15" s="268" t="s">
        <v>2006</v>
      </c>
      <c r="D15" s="262"/>
      <c r="E15" s="263">
        <v>7.7839999999999998</v>
      </c>
      <c r="F15" s="224"/>
      <c r="G15" s="224"/>
      <c r="H15" s="224"/>
      <c r="I15" s="224"/>
      <c r="J15" s="224"/>
      <c r="K15" s="224"/>
      <c r="L15" s="224"/>
      <c r="M15" s="224"/>
      <c r="N15" s="223"/>
      <c r="O15" s="223"/>
      <c r="P15" s="223"/>
      <c r="Q15" s="223"/>
      <c r="R15" s="224"/>
      <c r="S15" s="224"/>
      <c r="T15" s="224"/>
      <c r="U15" s="224"/>
      <c r="V15" s="224"/>
      <c r="W15" s="224"/>
      <c r="X15" s="224"/>
      <c r="Y15" s="224"/>
      <c r="Z15" s="214"/>
      <c r="AA15" s="214"/>
      <c r="AB15" s="214"/>
      <c r="AC15" s="214"/>
      <c r="AD15" s="214"/>
      <c r="AE15" s="214"/>
      <c r="AF15" s="214"/>
      <c r="AG15" s="214" t="s">
        <v>371</v>
      </c>
      <c r="AH15" s="214">
        <v>0</v>
      </c>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3" x14ac:dyDescent="0.2">
      <c r="A16" s="221"/>
      <c r="B16" s="222"/>
      <c r="C16" s="268" t="s">
        <v>2007</v>
      </c>
      <c r="D16" s="262"/>
      <c r="E16" s="263">
        <v>4.694</v>
      </c>
      <c r="F16" s="224"/>
      <c r="G16" s="224"/>
      <c r="H16" s="224"/>
      <c r="I16" s="224"/>
      <c r="J16" s="224"/>
      <c r="K16" s="224"/>
      <c r="L16" s="224"/>
      <c r="M16" s="224"/>
      <c r="N16" s="223"/>
      <c r="O16" s="223"/>
      <c r="P16" s="223"/>
      <c r="Q16" s="223"/>
      <c r="R16" s="224"/>
      <c r="S16" s="224"/>
      <c r="T16" s="224"/>
      <c r="U16" s="224"/>
      <c r="V16" s="224"/>
      <c r="W16" s="224"/>
      <c r="X16" s="224"/>
      <c r="Y16" s="224"/>
      <c r="Z16" s="214"/>
      <c r="AA16" s="214"/>
      <c r="AB16" s="214"/>
      <c r="AC16" s="214"/>
      <c r="AD16" s="214"/>
      <c r="AE16" s="214"/>
      <c r="AF16" s="214"/>
      <c r="AG16" s="214" t="s">
        <v>371</v>
      </c>
      <c r="AH16" s="214">
        <v>0</v>
      </c>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ht="33.75" outlineLevel="1" x14ac:dyDescent="0.2">
      <c r="A17" s="236">
        <v>3</v>
      </c>
      <c r="B17" s="237" t="s">
        <v>387</v>
      </c>
      <c r="C17" s="254" t="s">
        <v>388</v>
      </c>
      <c r="D17" s="238" t="s">
        <v>379</v>
      </c>
      <c r="E17" s="239">
        <v>16.5</v>
      </c>
      <c r="F17" s="240"/>
      <c r="G17" s="241">
        <f>ROUND(E17*F17,2)</f>
        <v>0</v>
      </c>
      <c r="H17" s="240"/>
      <c r="I17" s="241">
        <f>ROUND(E17*H17,2)</f>
        <v>0</v>
      </c>
      <c r="J17" s="240"/>
      <c r="K17" s="241">
        <f>ROUND(E17*J17,2)</f>
        <v>0</v>
      </c>
      <c r="L17" s="241">
        <v>12</v>
      </c>
      <c r="M17" s="241">
        <f>G17*(1+L17/100)</f>
        <v>0</v>
      </c>
      <c r="N17" s="239">
        <v>4.8099999999999997E-2</v>
      </c>
      <c r="O17" s="239">
        <f>ROUND(E17*N17,2)</f>
        <v>0.79</v>
      </c>
      <c r="P17" s="239">
        <v>0</v>
      </c>
      <c r="Q17" s="239">
        <f>ROUND(E17*P17,2)</f>
        <v>0</v>
      </c>
      <c r="R17" s="241" t="s">
        <v>380</v>
      </c>
      <c r="S17" s="241" t="s">
        <v>315</v>
      </c>
      <c r="T17" s="242" t="s">
        <v>315</v>
      </c>
      <c r="U17" s="224">
        <v>1.29</v>
      </c>
      <c r="V17" s="224">
        <f>ROUND(E17*U17,2)</f>
        <v>21.29</v>
      </c>
      <c r="W17" s="224"/>
      <c r="X17" s="224" t="s">
        <v>336</v>
      </c>
      <c r="Y17" s="224" t="s">
        <v>317</v>
      </c>
      <c r="Z17" s="214"/>
      <c r="AA17" s="214"/>
      <c r="AB17" s="214"/>
      <c r="AC17" s="214"/>
      <c r="AD17" s="214"/>
      <c r="AE17" s="214"/>
      <c r="AF17" s="214"/>
      <c r="AG17" s="214" t="s">
        <v>367</v>
      </c>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ht="22.5" outlineLevel="2" x14ac:dyDescent="0.2">
      <c r="A18" s="221"/>
      <c r="B18" s="222"/>
      <c r="C18" s="267" t="s">
        <v>385</v>
      </c>
      <c r="D18" s="266"/>
      <c r="E18" s="266"/>
      <c r="F18" s="266"/>
      <c r="G18" s="266"/>
      <c r="H18" s="224"/>
      <c r="I18" s="224"/>
      <c r="J18" s="224"/>
      <c r="K18" s="224"/>
      <c r="L18" s="224"/>
      <c r="M18" s="224"/>
      <c r="N18" s="223"/>
      <c r="O18" s="223"/>
      <c r="P18" s="223"/>
      <c r="Q18" s="223"/>
      <c r="R18" s="224"/>
      <c r="S18" s="224"/>
      <c r="T18" s="224"/>
      <c r="U18" s="224"/>
      <c r="V18" s="224"/>
      <c r="W18" s="224"/>
      <c r="X18" s="224"/>
      <c r="Y18" s="224"/>
      <c r="Z18" s="214"/>
      <c r="AA18" s="214"/>
      <c r="AB18" s="214"/>
      <c r="AC18" s="214"/>
      <c r="AD18" s="214"/>
      <c r="AE18" s="214"/>
      <c r="AF18" s="214"/>
      <c r="AG18" s="214" t="s">
        <v>369</v>
      </c>
      <c r="AH18" s="214"/>
      <c r="AI18" s="214"/>
      <c r="AJ18" s="214"/>
      <c r="AK18" s="214"/>
      <c r="AL18" s="214"/>
      <c r="AM18" s="214"/>
      <c r="AN18" s="214"/>
      <c r="AO18" s="214"/>
      <c r="AP18" s="214"/>
      <c r="AQ18" s="214"/>
      <c r="AR18" s="214"/>
      <c r="AS18" s="214"/>
      <c r="AT18" s="214"/>
      <c r="AU18" s="214"/>
      <c r="AV18" s="214"/>
      <c r="AW18" s="214"/>
      <c r="AX18" s="214"/>
      <c r="AY18" s="214"/>
      <c r="AZ18" s="214"/>
      <c r="BA18" s="244" t="str">
        <f>C18</f>
        <v>zřízení nosné konstrukce příčky, vložení tepelné izolace tl. do 5 cm, montáž desek, tmelení spár Q2 a úprava rohů. Včetně dodávek materiálu.</v>
      </c>
      <c r="BB18" s="214"/>
      <c r="BC18" s="214"/>
      <c r="BD18" s="214"/>
      <c r="BE18" s="214"/>
      <c r="BF18" s="214"/>
      <c r="BG18" s="214"/>
      <c r="BH18" s="214"/>
    </row>
    <row r="19" spans="1:60" outlineLevel="2" x14ac:dyDescent="0.2">
      <c r="A19" s="221"/>
      <c r="B19" s="222"/>
      <c r="C19" s="268" t="s">
        <v>991</v>
      </c>
      <c r="D19" s="262"/>
      <c r="E19" s="263"/>
      <c r="F19" s="224"/>
      <c r="G19" s="224"/>
      <c r="H19" s="224"/>
      <c r="I19" s="224"/>
      <c r="J19" s="224"/>
      <c r="K19" s="224"/>
      <c r="L19" s="224"/>
      <c r="M19" s="224"/>
      <c r="N19" s="223"/>
      <c r="O19" s="223"/>
      <c r="P19" s="223"/>
      <c r="Q19" s="223"/>
      <c r="R19" s="224"/>
      <c r="S19" s="224"/>
      <c r="T19" s="224"/>
      <c r="U19" s="224"/>
      <c r="V19" s="224"/>
      <c r="W19" s="224"/>
      <c r="X19" s="224"/>
      <c r="Y19" s="224"/>
      <c r="Z19" s="214"/>
      <c r="AA19" s="214"/>
      <c r="AB19" s="214"/>
      <c r="AC19" s="214"/>
      <c r="AD19" s="214"/>
      <c r="AE19" s="214"/>
      <c r="AF19" s="214"/>
      <c r="AG19" s="214" t="s">
        <v>371</v>
      </c>
      <c r="AH19" s="214">
        <v>0</v>
      </c>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3" x14ac:dyDescent="0.2">
      <c r="A20" s="221"/>
      <c r="B20" s="222"/>
      <c r="C20" s="268" t="s">
        <v>2008</v>
      </c>
      <c r="D20" s="262"/>
      <c r="E20" s="263">
        <v>16.5</v>
      </c>
      <c r="F20" s="224"/>
      <c r="G20" s="224"/>
      <c r="H20" s="224"/>
      <c r="I20" s="224"/>
      <c r="J20" s="224"/>
      <c r="K20" s="224"/>
      <c r="L20" s="224"/>
      <c r="M20" s="224"/>
      <c r="N20" s="223"/>
      <c r="O20" s="223"/>
      <c r="P20" s="223"/>
      <c r="Q20" s="223"/>
      <c r="R20" s="224"/>
      <c r="S20" s="224"/>
      <c r="T20" s="224"/>
      <c r="U20" s="224"/>
      <c r="V20" s="224"/>
      <c r="W20" s="224"/>
      <c r="X20" s="224"/>
      <c r="Y20" s="224"/>
      <c r="Z20" s="214"/>
      <c r="AA20" s="214"/>
      <c r="AB20" s="214"/>
      <c r="AC20" s="214"/>
      <c r="AD20" s="214"/>
      <c r="AE20" s="214"/>
      <c r="AF20" s="214"/>
      <c r="AG20" s="214" t="s">
        <v>371</v>
      </c>
      <c r="AH20" s="214">
        <v>0</v>
      </c>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ht="22.5" outlineLevel="1" x14ac:dyDescent="0.2">
      <c r="A21" s="236">
        <v>4</v>
      </c>
      <c r="B21" s="237" t="s">
        <v>2009</v>
      </c>
      <c r="C21" s="254" t="s">
        <v>2010</v>
      </c>
      <c r="D21" s="238" t="s">
        <v>379</v>
      </c>
      <c r="E21" s="239">
        <v>4.694</v>
      </c>
      <c r="F21" s="240"/>
      <c r="G21" s="241">
        <f>ROUND(E21*F21,2)</f>
        <v>0</v>
      </c>
      <c r="H21" s="240"/>
      <c r="I21" s="241">
        <f>ROUND(E21*H21,2)</f>
        <v>0</v>
      </c>
      <c r="J21" s="240"/>
      <c r="K21" s="241">
        <f>ROUND(E21*J21,2)</f>
        <v>0</v>
      </c>
      <c r="L21" s="241">
        <v>12</v>
      </c>
      <c r="M21" s="241">
        <f>G21*(1+L21/100)</f>
        <v>0</v>
      </c>
      <c r="N21" s="239">
        <v>0</v>
      </c>
      <c r="O21" s="239">
        <f>ROUND(E21*N21,2)</f>
        <v>0</v>
      </c>
      <c r="P21" s="239">
        <v>0</v>
      </c>
      <c r="Q21" s="239">
        <f>ROUND(E21*P21,2)</f>
        <v>0</v>
      </c>
      <c r="R21" s="241" t="s">
        <v>380</v>
      </c>
      <c r="S21" s="241" t="s">
        <v>315</v>
      </c>
      <c r="T21" s="242" t="s">
        <v>315</v>
      </c>
      <c r="U21" s="224">
        <v>0.215</v>
      </c>
      <c r="V21" s="224">
        <f>ROUND(E21*U21,2)</f>
        <v>1.01</v>
      </c>
      <c r="W21" s="224"/>
      <c r="X21" s="224" t="s">
        <v>336</v>
      </c>
      <c r="Y21" s="224" t="s">
        <v>317</v>
      </c>
      <c r="Z21" s="214"/>
      <c r="AA21" s="214"/>
      <c r="AB21" s="214"/>
      <c r="AC21" s="214"/>
      <c r="AD21" s="214"/>
      <c r="AE21" s="214"/>
      <c r="AF21" s="214"/>
      <c r="AG21" s="214" t="s">
        <v>337</v>
      </c>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2" x14ac:dyDescent="0.2">
      <c r="A22" s="221"/>
      <c r="B22" s="222"/>
      <c r="C22" s="268" t="s">
        <v>2007</v>
      </c>
      <c r="D22" s="262"/>
      <c r="E22" s="263">
        <v>4.694</v>
      </c>
      <c r="F22" s="224"/>
      <c r="G22" s="224"/>
      <c r="H22" s="224"/>
      <c r="I22" s="224"/>
      <c r="J22" s="224"/>
      <c r="K22" s="224"/>
      <c r="L22" s="224"/>
      <c r="M22" s="224"/>
      <c r="N22" s="223"/>
      <c r="O22" s="223"/>
      <c r="P22" s="223"/>
      <c r="Q22" s="223"/>
      <c r="R22" s="224"/>
      <c r="S22" s="224"/>
      <c r="T22" s="224"/>
      <c r="U22" s="224"/>
      <c r="V22" s="224"/>
      <c r="W22" s="224"/>
      <c r="X22" s="224"/>
      <c r="Y22" s="224"/>
      <c r="Z22" s="214"/>
      <c r="AA22" s="214"/>
      <c r="AB22" s="214"/>
      <c r="AC22" s="214"/>
      <c r="AD22" s="214"/>
      <c r="AE22" s="214"/>
      <c r="AF22" s="214"/>
      <c r="AG22" s="214" t="s">
        <v>371</v>
      </c>
      <c r="AH22" s="214">
        <v>0</v>
      </c>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ht="45" outlineLevel="1" x14ac:dyDescent="0.2">
      <c r="A23" s="245">
        <v>5</v>
      </c>
      <c r="B23" s="246" t="s">
        <v>393</v>
      </c>
      <c r="C23" s="256" t="s">
        <v>394</v>
      </c>
      <c r="D23" s="247" t="s">
        <v>375</v>
      </c>
      <c r="E23" s="248">
        <v>3</v>
      </c>
      <c r="F23" s="249"/>
      <c r="G23" s="250">
        <f>ROUND(E23*F23,2)</f>
        <v>0</v>
      </c>
      <c r="H23" s="249"/>
      <c r="I23" s="250">
        <f>ROUND(E23*H23,2)</f>
        <v>0</v>
      </c>
      <c r="J23" s="249"/>
      <c r="K23" s="250">
        <f>ROUND(E23*J23,2)</f>
        <v>0</v>
      </c>
      <c r="L23" s="250">
        <v>12</v>
      </c>
      <c r="M23" s="250">
        <f>G23*(1+L23/100)</f>
        <v>0</v>
      </c>
      <c r="N23" s="248">
        <v>6.3200000000000001E-3</v>
      </c>
      <c r="O23" s="248">
        <f>ROUND(E23*N23,2)</f>
        <v>0.02</v>
      </c>
      <c r="P23" s="248">
        <v>0</v>
      </c>
      <c r="Q23" s="248">
        <f>ROUND(E23*P23,2)</f>
        <v>0</v>
      </c>
      <c r="R23" s="250" t="s">
        <v>380</v>
      </c>
      <c r="S23" s="250" t="s">
        <v>315</v>
      </c>
      <c r="T23" s="251" t="s">
        <v>315</v>
      </c>
      <c r="U23" s="224">
        <v>0.96</v>
      </c>
      <c r="V23" s="224">
        <f>ROUND(E23*U23,2)</f>
        <v>2.88</v>
      </c>
      <c r="W23" s="224"/>
      <c r="X23" s="224" t="s">
        <v>336</v>
      </c>
      <c r="Y23" s="224" t="s">
        <v>317</v>
      </c>
      <c r="Z23" s="214"/>
      <c r="AA23" s="214"/>
      <c r="AB23" s="214"/>
      <c r="AC23" s="214"/>
      <c r="AD23" s="214"/>
      <c r="AE23" s="214"/>
      <c r="AF23" s="214"/>
      <c r="AG23" s="214" t="s">
        <v>367</v>
      </c>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ht="33.75" outlineLevel="1" x14ac:dyDescent="0.2">
      <c r="A24" s="236">
        <v>6</v>
      </c>
      <c r="B24" s="237" t="s">
        <v>401</v>
      </c>
      <c r="C24" s="254" t="s">
        <v>402</v>
      </c>
      <c r="D24" s="238" t="s">
        <v>403</v>
      </c>
      <c r="E24" s="239">
        <v>24</v>
      </c>
      <c r="F24" s="240"/>
      <c r="G24" s="241">
        <f>ROUND(E24*F24,2)</f>
        <v>0</v>
      </c>
      <c r="H24" s="240"/>
      <c r="I24" s="241">
        <f>ROUND(E24*H24,2)</f>
        <v>0</v>
      </c>
      <c r="J24" s="240"/>
      <c r="K24" s="241">
        <f>ROUND(E24*J24,2)</f>
        <v>0</v>
      </c>
      <c r="L24" s="241">
        <v>12</v>
      </c>
      <c r="M24" s="241">
        <f>G24*(1+L24/100)</f>
        <v>0</v>
      </c>
      <c r="N24" s="239">
        <v>1.3999999999999999E-4</v>
      </c>
      <c r="O24" s="239">
        <f>ROUND(E24*N24,2)</f>
        <v>0</v>
      </c>
      <c r="P24" s="239">
        <v>0</v>
      </c>
      <c r="Q24" s="239">
        <f>ROUND(E24*P24,2)</f>
        <v>0</v>
      </c>
      <c r="R24" s="241" t="s">
        <v>380</v>
      </c>
      <c r="S24" s="241" t="s">
        <v>315</v>
      </c>
      <c r="T24" s="242" t="s">
        <v>315</v>
      </c>
      <c r="U24" s="224">
        <v>0.05</v>
      </c>
      <c r="V24" s="224">
        <f>ROUND(E24*U24,2)</f>
        <v>1.2</v>
      </c>
      <c r="W24" s="224"/>
      <c r="X24" s="224" t="s">
        <v>336</v>
      </c>
      <c r="Y24" s="224" t="s">
        <v>317</v>
      </c>
      <c r="Z24" s="214"/>
      <c r="AA24" s="214"/>
      <c r="AB24" s="214"/>
      <c r="AC24" s="214"/>
      <c r="AD24" s="214"/>
      <c r="AE24" s="214"/>
      <c r="AF24" s="214"/>
      <c r="AG24" s="214" t="s">
        <v>367</v>
      </c>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2" x14ac:dyDescent="0.2">
      <c r="A25" s="221"/>
      <c r="B25" s="222"/>
      <c r="C25" s="268" t="s">
        <v>1562</v>
      </c>
      <c r="D25" s="262"/>
      <c r="E25" s="263">
        <v>24</v>
      </c>
      <c r="F25" s="224"/>
      <c r="G25" s="224"/>
      <c r="H25" s="224"/>
      <c r="I25" s="224"/>
      <c r="J25" s="224"/>
      <c r="K25" s="224"/>
      <c r="L25" s="224"/>
      <c r="M25" s="224"/>
      <c r="N25" s="223"/>
      <c r="O25" s="223"/>
      <c r="P25" s="223"/>
      <c r="Q25" s="223"/>
      <c r="R25" s="224"/>
      <c r="S25" s="224"/>
      <c r="T25" s="224"/>
      <c r="U25" s="224"/>
      <c r="V25" s="224"/>
      <c r="W25" s="224"/>
      <c r="X25" s="224"/>
      <c r="Y25" s="224"/>
      <c r="Z25" s="214"/>
      <c r="AA25" s="214"/>
      <c r="AB25" s="214"/>
      <c r="AC25" s="214"/>
      <c r="AD25" s="214"/>
      <c r="AE25" s="214"/>
      <c r="AF25" s="214"/>
      <c r="AG25" s="214" t="s">
        <v>371</v>
      </c>
      <c r="AH25" s="214">
        <v>0</v>
      </c>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ht="22.5" outlineLevel="1" x14ac:dyDescent="0.2">
      <c r="A26" s="245">
        <v>7</v>
      </c>
      <c r="B26" s="246" t="s">
        <v>981</v>
      </c>
      <c r="C26" s="256" t="s">
        <v>982</v>
      </c>
      <c r="D26" s="247" t="s">
        <v>375</v>
      </c>
      <c r="E26" s="248">
        <v>1</v>
      </c>
      <c r="F26" s="249"/>
      <c r="G26" s="250">
        <f>ROUND(E26*F26,2)</f>
        <v>0</v>
      </c>
      <c r="H26" s="249"/>
      <c r="I26" s="250">
        <f>ROUND(E26*H26,2)</f>
        <v>0</v>
      </c>
      <c r="J26" s="249"/>
      <c r="K26" s="250">
        <f>ROUND(E26*J26,2)</f>
        <v>0</v>
      </c>
      <c r="L26" s="250">
        <v>12</v>
      </c>
      <c r="M26" s="250">
        <f>G26*(1+L26/100)</f>
        <v>0</v>
      </c>
      <c r="N26" s="248">
        <v>3.32E-3</v>
      </c>
      <c r="O26" s="248">
        <f>ROUND(E26*N26,2)</f>
        <v>0</v>
      </c>
      <c r="P26" s="248">
        <v>0</v>
      </c>
      <c r="Q26" s="248">
        <f>ROUND(E26*P26,2)</f>
        <v>0</v>
      </c>
      <c r="R26" s="250" t="s">
        <v>380</v>
      </c>
      <c r="S26" s="250" t="s">
        <v>315</v>
      </c>
      <c r="T26" s="251" t="s">
        <v>315</v>
      </c>
      <c r="U26" s="224">
        <v>0.36</v>
      </c>
      <c r="V26" s="224">
        <f>ROUND(E26*U26,2)</f>
        <v>0.36</v>
      </c>
      <c r="W26" s="224"/>
      <c r="X26" s="224" t="s">
        <v>336</v>
      </c>
      <c r="Y26" s="224" t="s">
        <v>317</v>
      </c>
      <c r="Z26" s="214"/>
      <c r="AA26" s="214"/>
      <c r="AB26" s="214"/>
      <c r="AC26" s="214"/>
      <c r="AD26" s="214"/>
      <c r="AE26" s="214"/>
      <c r="AF26" s="214"/>
      <c r="AG26" s="214" t="s">
        <v>367</v>
      </c>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x14ac:dyDescent="0.2">
      <c r="A27" s="229" t="s">
        <v>310</v>
      </c>
      <c r="B27" s="230" t="s">
        <v>191</v>
      </c>
      <c r="C27" s="253" t="s">
        <v>192</v>
      </c>
      <c r="D27" s="231"/>
      <c r="E27" s="232"/>
      <c r="F27" s="233"/>
      <c r="G27" s="233">
        <f>SUMIF(AG28:AG46,"&lt;&gt;NOR",G28:G46)</f>
        <v>0</v>
      </c>
      <c r="H27" s="233"/>
      <c r="I27" s="233">
        <f>SUM(I28:I46)</f>
        <v>0</v>
      </c>
      <c r="J27" s="233"/>
      <c r="K27" s="233">
        <f>SUM(K28:K46)</f>
        <v>0</v>
      </c>
      <c r="L27" s="233"/>
      <c r="M27" s="233">
        <f>SUM(M28:M46)</f>
        <v>0</v>
      </c>
      <c r="N27" s="232"/>
      <c r="O27" s="232">
        <f>SUM(O28:O46)</f>
        <v>0.41000000000000003</v>
      </c>
      <c r="P27" s="232"/>
      <c r="Q27" s="232">
        <f>SUM(Q28:Q46)</f>
        <v>0</v>
      </c>
      <c r="R27" s="233"/>
      <c r="S27" s="233"/>
      <c r="T27" s="234"/>
      <c r="U27" s="228"/>
      <c r="V27" s="228">
        <f>SUM(V28:V46)</f>
        <v>41.66</v>
      </c>
      <c r="W27" s="228"/>
      <c r="X27" s="228"/>
      <c r="Y27" s="228"/>
      <c r="AG27" t="s">
        <v>311</v>
      </c>
    </row>
    <row r="28" spans="1:60" ht="33.75" outlineLevel="1" x14ac:dyDescent="0.2">
      <c r="A28" s="236">
        <v>8</v>
      </c>
      <c r="B28" s="237" t="s">
        <v>406</v>
      </c>
      <c r="C28" s="254" t="s">
        <v>407</v>
      </c>
      <c r="D28" s="238" t="s">
        <v>379</v>
      </c>
      <c r="E28" s="239">
        <v>15.95</v>
      </c>
      <c r="F28" s="240"/>
      <c r="G28" s="241">
        <f>ROUND(E28*F28,2)</f>
        <v>0</v>
      </c>
      <c r="H28" s="240"/>
      <c r="I28" s="241">
        <f>ROUND(E28*H28,2)</f>
        <v>0</v>
      </c>
      <c r="J28" s="240"/>
      <c r="K28" s="241">
        <f>ROUND(E28*J28,2)</f>
        <v>0</v>
      </c>
      <c r="L28" s="241">
        <v>12</v>
      </c>
      <c r="M28" s="241">
        <f>G28*(1+L28/100)</f>
        <v>0</v>
      </c>
      <c r="N28" s="239">
        <v>1.1900000000000001E-2</v>
      </c>
      <c r="O28" s="239">
        <f>ROUND(E28*N28,2)</f>
        <v>0.19</v>
      </c>
      <c r="P28" s="239">
        <v>0</v>
      </c>
      <c r="Q28" s="239">
        <f>ROUND(E28*P28,2)</f>
        <v>0</v>
      </c>
      <c r="R28" s="241" t="s">
        <v>380</v>
      </c>
      <c r="S28" s="241" t="s">
        <v>315</v>
      </c>
      <c r="T28" s="242" t="s">
        <v>315</v>
      </c>
      <c r="U28" s="224">
        <v>0.95</v>
      </c>
      <c r="V28" s="224">
        <f>ROUND(E28*U28,2)</f>
        <v>15.15</v>
      </c>
      <c r="W28" s="224"/>
      <c r="X28" s="224" t="s">
        <v>336</v>
      </c>
      <c r="Y28" s="224" t="s">
        <v>317</v>
      </c>
      <c r="Z28" s="214"/>
      <c r="AA28" s="214"/>
      <c r="AB28" s="214"/>
      <c r="AC28" s="214"/>
      <c r="AD28" s="214"/>
      <c r="AE28" s="214"/>
      <c r="AF28" s="214"/>
      <c r="AG28" s="214" t="s">
        <v>367</v>
      </c>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2" x14ac:dyDescent="0.2">
      <c r="A29" s="221"/>
      <c r="B29" s="222"/>
      <c r="C29" s="268" t="s">
        <v>2011</v>
      </c>
      <c r="D29" s="262"/>
      <c r="E29" s="263"/>
      <c r="F29" s="224"/>
      <c r="G29" s="224"/>
      <c r="H29" s="224"/>
      <c r="I29" s="224"/>
      <c r="J29" s="224"/>
      <c r="K29" s="224"/>
      <c r="L29" s="224"/>
      <c r="M29" s="224"/>
      <c r="N29" s="223"/>
      <c r="O29" s="223"/>
      <c r="P29" s="223"/>
      <c r="Q29" s="223"/>
      <c r="R29" s="224"/>
      <c r="S29" s="224"/>
      <c r="T29" s="224"/>
      <c r="U29" s="224"/>
      <c r="V29" s="224"/>
      <c r="W29" s="224"/>
      <c r="X29" s="224"/>
      <c r="Y29" s="224"/>
      <c r="Z29" s="214"/>
      <c r="AA29" s="214"/>
      <c r="AB29" s="214"/>
      <c r="AC29" s="214"/>
      <c r="AD29" s="214"/>
      <c r="AE29" s="214"/>
      <c r="AF29" s="214"/>
      <c r="AG29" s="214" t="s">
        <v>371</v>
      </c>
      <c r="AH29" s="214">
        <v>0</v>
      </c>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3" x14ac:dyDescent="0.2">
      <c r="A30" s="221"/>
      <c r="B30" s="222"/>
      <c r="C30" s="268" t="s">
        <v>2012</v>
      </c>
      <c r="D30" s="262"/>
      <c r="E30" s="263">
        <v>3.7</v>
      </c>
      <c r="F30" s="224"/>
      <c r="G30" s="224"/>
      <c r="H30" s="224"/>
      <c r="I30" s="224"/>
      <c r="J30" s="224"/>
      <c r="K30" s="224"/>
      <c r="L30" s="224"/>
      <c r="M30" s="224"/>
      <c r="N30" s="223"/>
      <c r="O30" s="223"/>
      <c r="P30" s="223"/>
      <c r="Q30" s="223"/>
      <c r="R30" s="224"/>
      <c r="S30" s="224"/>
      <c r="T30" s="224"/>
      <c r="U30" s="224"/>
      <c r="V30" s="224"/>
      <c r="W30" s="224"/>
      <c r="X30" s="224"/>
      <c r="Y30" s="224"/>
      <c r="Z30" s="214"/>
      <c r="AA30" s="214"/>
      <c r="AB30" s="214"/>
      <c r="AC30" s="214"/>
      <c r="AD30" s="214"/>
      <c r="AE30" s="214"/>
      <c r="AF30" s="214"/>
      <c r="AG30" s="214" t="s">
        <v>371</v>
      </c>
      <c r="AH30" s="214">
        <v>0</v>
      </c>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3" x14ac:dyDescent="0.2">
      <c r="A31" s="221"/>
      <c r="B31" s="222"/>
      <c r="C31" s="268" t="s">
        <v>2013</v>
      </c>
      <c r="D31" s="262"/>
      <c r="E31" s="263">
        <v>12.25</v>
      </c>
      <c r="F31" s="224"/>
      <c r="G31" s="224"/>
      <c r="H31" s="224"/>
      <c r="I31" s="224"/>
      <c r="J31" s="224"/>
      <c r="K31" s="224"/>
      <c r="L31" s="224"/>
      <c r="M31" s="224"/>
      <c r="N31" s="223"/>
      <c r="O31" s="223"/>
      <c r="P31" s="223"/>
      <c r="Q31" s="223"/>
      <c r="R31" s="224"/>
      <c r="S31" s="224"/>
      <c r="T31" s="224"/>
      <c r="U31" s="224"/>
      <c r="V31" s="224"/>
      <c r="W31" s="224"/>
      <c r="X31" s="224"/>
      <c r="Y31" s="224"/>
      <c r="Z31" s="214"/>
      <c r="AA31" s="214"/>
      <c r="AB31" s="214"/>
      <c r="AC31" s="214"/>
      <c r="AD31" s="214"/>
      <c r="AE31" s="214"/>
      <c r="AF31" s="214"/>
      <c r="AG31" s="214" t="s">
        <v>371</v>
      </c>
      <c r="AH31" s="214">
        <v>0</v>
      </c>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ht="33.75" outlineLevel="1" x14ac:dyDescent="0.2">
      <c r="A32" s="236">
        <v>9</v>
      </c>
      <c r="B32" s="237" t="s">
        <v>411</v>
      </c>
      <c r="C32" s="254" t="s">
        <v>412</v>
      </c>
      <c r="D32" s="238" t="s">
        <v>379</v>
      </c>
      <c r="E32" s="239">
        <v>17.84</v>
      </c>
      <c r="F32" s="240"/>
      <c r="G32" s="241">
        <f>ROUND(E32*F32,2)</f>
        <v>0</v>
      </c>
      <c r="H32" s="240"/>
      <c r="I32" s="241">
        <f>ROUND(E32*H32,2)</f>
        <v>0</v>
      </c>
      <c r="J32" s="240"/>
      <c r="K32" s="241">
        <f>ROUND(E32*J32,2)</f>
        <v>0</v>
      </c>
      <c r="L32" s="241">
        <v>12</v>
      </c>
      <c r="M32" s="241">
        <f>G32*(1+L32/100)</f>
        <v>0</v>
      </c>
      <c r="N32" s="239">
        <v>1.201E-2</v>
      </c>
      <c r="O32" s="239">
        <f>ROUND(E32*N32,2)</f>
        <v>0.21</v>
      </c>
      <c r="P32" s="239">
        <v>0</v>
      </c>
      <c r="Q32" s="239">
        <f>ROUND(E32*P32,2)</f>
        <v>0</v>
      </c>
      <c r="R32" s="241" t="s">
        <v>380</v>
      </c>
      <c r="S32" s="241" t="s">
        <v>315</v>
      </c>
      <c r="T32" s="242" t="s">
        <v>315</v>
      </c>
      <c r="U32" s="224">
        <v>0.95</v>
      </c>
      <c r="V32" s="224">
        <f>ROUND(E32*U32,2)</f>
        <v>16.95</v>
      </c>
      <c r="W32" s="224"/>
      <c r="X32" s="224" t="s">
        <v>336</v>
      </c>
      <c r="Y32" s="224" t="s">
        <v>317</v>
      </c>
      <c r="Z32" s="214"/>
      <c r="AA32" s="214"/>
      <c r="AB32" s="214"/>
      <c r="AC32" s="214"/>
      <c r="AD32" s="214"/>
      <c r="AE32" s="214"/>
      <c r="AF32" s="214"/>
      <c r="AG32" s="214" t="s">
        <v>367</v>
      </c>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2" x14ac:dyDescent="0.2">
      <c r="A33" s="221"/>
      <c r="B33" s="222"/>
      <c r="C33" s="268" t="s">
        <v>2014</v>
      </c>
      <c r="D33" s="262"/>
      <c r="E33" s="263"/>
      <c r="F33" s="224"/>
      <c r="G33" s="224"/>
      <c r="H33" s="224"/>
      <c r="I33" s="224"/>
      <c r="J33" s="224"/>
      <c r="K33" s="224"/>
      <c r="L33" s="224"/>
      <c r="M33" s="224"/>
      <c r="N33" s="223"/>
      <c r="O33" s="223"/>
      <c r="P33" s="223"/>
      <c r="Q33" s="223"/>
      <c r="R33" s="224"/>
      <c r="S33" s="224"/>
      <c r="T33" s="224"/>
      <c r="U33" s="224"/>
      <c r="V33" s="224"/>
      <c r="W33" s="224"/>
      <c r="X33" s="224"/>
      <c r="Y33" s="224"/>
      <c r="Z33" s="214"/>
      <c r="AA33" s="214"/>
      <c r="AB33" s="214"/>
      <c r="AC33" s="214"/>
      <c r="AD33" s="214"/>
      <c r="AE33" s="214"/>
      <c r="AF33" s="214"/>
      <c r="AG33" s="214" t="s">
        <v>371</v>
      </c>
      <c r="AH33" s="214">
        <v>0</v>
      </c>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3" x14ac:dyDescent="0.2">
      <c r="A34" s="221"/>
      <c r="B34" s="222"/>
      <c r="C34" s="268" t="s">
        <v>2015</v>
      </c>
      <c r="D34" s="262"/>
      <c r="E34" s="263">
        <v>13.21</v>
      </c>
      <c r="F34" s="224"/>
      <c r="G34" s="224"/>
      <c r="H34" s="224"/>
      <c r="I34" s="224"/>
      <c r="J34" s="224"/>
      <c r="K34" s="224"/>
      <c r="L34" s="224"/>
      <c r="M34" s="224"/>
      <c r="N34" s="223"/>
      <c r="O34" s="223"/>
      <c r="P34" s="223"/>
      <c r="Q34" s="223"/>
      <c r="R34" s="224"/>
      <c r="S34" s="224"/>
      <c r="T34" s="224"/>
      <c r="U34" s="224"/>
      <c r="V34" s="224"/>
      <c r="W34" s="224"/>
      <c r="X34" s="224"/>
      <c r="Y34" s="224"/>
      <c r="Z34" s="214"/>
      <c r="AA34" s="214"/>
      <c r="AB34" s="214"/>
      <c r="AC34" s="214"/>
      <c r="AD34" s="214"/>
      <c r="AE34" s="214"/>
      <c r="AF34" s="214"/>
      <c r="AG34" s="214" t="s">
        <v>371</v>
      </c>
      <c r="AH34" s="214">
        <v>0</v>
      </c>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3" x14ac:dyDescent="0.2">
      <c r="A35" s="221"/>
      <c r="B35" s="222"/>
      <c r="C35" s="268" t="s">
        <v>2016</v>
      </c>
      <c r="D35" s="262"/>
      <c r="E35" s="263">
        <v>4.63</v>
      </c>
      <c r="F35" s="224"/>
      <c r="G35" s="224"/>
      <c r="H35" s="224"/>
      <c r="I35" s="224"/>
      <c r="J35" s="224"/>
      <c r="K35" s="224"/>
      <c r="L35" s="224"/>
      <c r="M35" s="224"/>
      <c r="N35" s="223"/>
      <c r="O35" s="223"/>
      <c r="P35" s="223"/>
      <c r="Q35" s="223"/>
      <c r="R35" s="224"/>
      <c r="S35" s="224"/>
      <c r="T35" s="224"/>
      <c r="U35" s="224"/>
      <c r="V35" s="224"/>
      <c r="W35" s="224"/>
      <c r="X35" s="224"/>
      <c r="Y35" s="224"/>
      <c r="Z35" s="214"/>
      <c r="AA35" s="214"/>
      <c r="AB35" s="214"/>
      <c r="AC35" s="214"/>
      <c r="AD35" s="214"/>
      <c r="AE35" s="214"/>
      <c r="AF35" s="214"/>
      <c r="AG35" s="214" t="s">
        <v>371</v>
      </c>
      <c r="AH35" s="214">
        <v>0</v>
      </c>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ht="22.5" outlineLevel="1" x14ac:dyDescent="0.2">
      <c r="A36" s="236">
        <v>10</v>
      </c>
      <c r="B36" s="237" t="s">
        <v>418</v>
      </c>
      <c r="C36" s="254" t="s">
        <v>419</v>
      </c>
      <c r="D36" s="238" t="s">
        <v>379</v>
      </c>
      <c r="E36" s="239">
        <v>8.33</v>
      </c>
      <c r="F36" s="240"/>
      <c r="G36" s="241">
        <f>ROUND(E36*F36,2)</f>
        <v>0</v>
      </c>
      <c r="H36" s="240"/>
      <c r="I36" s="241">
        <f>ROUND(E36*H36,2)</f>
        <v>0</v>
      </c>
      <c r="J36" s="240"/>
      <c r="K36" s="241">
        <f>ROUND(E36*J36,2)</f>
        <v>0</v>
      </c>
      <c r="L36" s="241">
        <v>12</v>
      </c>
      <c r="M36" s="241">
        <f>G36*(1+L36/100)</f>
        <v>0</v>
      </c>
      <c r="N36" s="239">
        <v>0</v>
      </c>
      <c r="O36" s="239">
        <f>ROUND(E36*N36,2)</f>
        <v>0</v>
      </c>
      <c r="P36" s="239">
        <v>0</v>
      </c>
      <c r="Q36" s="239">
        <f>ROUND(E36*P36,2)</f>
        <v>0</v>
      </c>
      <c r="R36" s="241" t="s">
        <v>380</v>
      </c>
      <c r="S36" s="241" t="s">
        <v>315</v>
      </c>
      <c r="T36" s="242" t="s">
        <v>315</v>
      </c>
      <c r="U36" s="224">
        <v>0.43</v>
      </c>
      <c r="V36" s="224">
        <f>ROUND(E36*U36,2)</f>
        <v>3.58</v>
      </c>
      <c r="W36" s="224"/>
      <c r="X36" s="224" t="s">
        <v>336</v>
      </c>
      <c r="Y36" s="224" t="s">
        <v>317</v>
      </c>
      <c r="Z36" s="214"/>
      <c r="AA36" s="214"/>
      <c r="AB36" s="214"/>
      <c r="AC36" s="214"/>
      <c r="AD36" s="214"/>
      <c r="AE36" s="214"/>
      <c r="AF36" s="214"/>
      <c r="AG36" s="214" t="s">
        <v>367</v>
      </c>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2" x14ac:dyDescent="0.2">
      <c r="A37" s="221"/>
      <c r="B37" s="222"/>
      <c r="C37" s="268" t="s">
        <v>2012</v>
      </c>
      <c r="D37" s="262"/>
      <c r="E37" s="263">
        <v>3.7</v>
      </c>
      <c r="F37" s="224"/>
      <c r="G37" s="224"/>
      <c r="H37" s="224"/>
      <c r="I37" s="224"/>
      <c r="J37" s="224"/>
      <c r="K37" s="224"/>
      <c r="L37" s="224"/>
      <c r="M37" s="224"/>
      <c r="N37" s="223"/>
      <c r="O37" s="223"/>
      <c r="P37" s="223"/>
      <c r="Q37" s="223"/>
      <c r="R37" s="224"/>
      <c r="S37" s="224"/>
      <c r="T37" s="224"/>
      <c r="U37" s="224"/>
      <c r="V37" s="224"/>
      <c r="W37" s="224"/>
      <c r="X37" s="224"/>
      <c r="Y37" s="224"/>
      <c r="Z37" s="214"/>
      <c r="AA37" s="214"/>
      <c r="AB37" s="214"/>
      <c r="AC37" s="214"/>
      <c r="AD37" s="214"/>
      <c r="AE37" s="214"/>
      <c r="AF37" s="214"/>
      <c r="AG37" s="214" t="s">
        <v>371</v>
      </c>
      <c r="AH37" s="214">
        <v>0</v>
      </c>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3" x14ac:dyDescent="0.2">
      <c r="A38" s="221"/>
      <c r="B38" s="222"/>
      <c r="C38" s="268" t="s">
        <v>2016</v>
      </c>
      <c r="D38" s="262"/>
      <c r="E38" s="263">
        <v>4.63</v>
      </c>
      <c r="F38" s="224"/>
      <c r="G38" s="224"/>
      <c r="H38" s="224"/>
      <c r="I38" s="224"/>
      <c r="J38" s="224"/>
      <c r="K38" s="224"/>
      <c r="L38" s="224"/>
      <c r="M38" s="224"/>
      <c r="N38" s="223"/>
      <c r="O38" s="223"/>
      <c r="P38" s="223"/>
      <c r="Q38" s="223"/>
      <c r="R38" s="224"/>
      <c r="S38" s="224"/>
      <c r="T38" s="224"/>
      <c r="U38" s="224"/>
      <c r="V38" s="224"/>
      <c r="W38" s="224"/>
      <c r="X38" s="224"/>
      <c r="Y38" s="224"/>
      <c r="Z38" s="214"/>
      <c r="AA38" s="214"/>
      <c r="AB38" s="214"/>
      <c r="AC38" s="214"/>
      <c r="AD38" s="214"/>
      <c r="AE38" s="214"/>
      <c r="AF38" s="214"/>
      <c r="AG38" s="214" t="s">
        <v>371</v>
      </c>
      <c r="AH38" s="214">
        <v>0</v>
      </c>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ht="22.5" outlineLevel="1" x14ac:dyDescent="0.2">
      <c r="A39" s="236">
        <v>11</v>
      </c>
      <c r="B39" s="237" t="s">
        <v>420</v>
      </c>
      <c r="C39" s="254" t="s">
        <v>421</v>
      </c>
      <c r="D39" s="238" t="s">
        <v>403</v>
      </c>
      <c r="E39" s="239">
        <v>48.365000000000002</v>
      </c>
      <c r="F39" s="240"/>
      <c r="G39" s="241">
        <f>ROUND(E39*F39,2)</f>
        <v>0</v>
      </c>
      <c r="H39" s="240"/>
      <c r="I39" s="241">
        <f>ROUND(E39*H39,2)</f>
        <v>0</v>
      </c>
      <c r="J39" s="240"/>
      <c r="K39" s="241">
        <f>ROUND(E39*J39,2)</f>
        <v>0</v>
      </c>
      <c r="L39" s="241">
        <v>12</v>
      </c>
      <c r="M39" s="241">
        <f>G39*(1+L39/100)</f>
        <v>0</v>
      </c>
      <c r="N39" s="239">
        <v>1.3999999999999999E-4</v>
      </c>
      <c r="O39" s="239">
        <f>ROUND(E39*N39,2)</f>
        <v>0.01</v>
      </c>
      <c r="P39" s="239">
        <v>0</v>
      </c>
      <c r="Q39" s="239">
        <f>ROUND(E39*P39,2)</f>
        <v>0</v>
      </c>
      <c r="R39" s="241" t="s">
        <v>380</v>
      </c>
      <c r="S39" s="241" t="s">
        <v>315</v>
      </c>
      <c r="T39" s="242" t="s">
        <v>315</v>
      </c>
      <c r="U39" s="224">
        <v>0.06</v>
      </c>
      <c r="V39" s="224">
        <f>ROUND(E39*U39,2)</f>
        <v>2.9</v>
      </c>
      <c r="W39" s="224"/>
      <c r="X39" s="224" t="s">
        <v>336</v>
      </c>
      <c r="Y39" s="224" t="s">
        <v>317</v>
      </c>
      <c r="Z39" s="214"/>
      <c r="AA39" s="214"/>
      <c r="AB39" s="214"/>
      <c r="AC39" s="214"/>
      <c r="AD39" s="214"/>
      <c r="AE39" s="214"/>
      <c r="AF39" s="214"/>
      <c r="AG39" s="214" t="s">
        <v>367</v>
      </c>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2" x14ac:dyDescent="0.2">
      <c r="A40" s="221"/>
      <c r="B40" s="222"/>
      <c r="C40" s="268" t="s">
        <v>2017</v>
      </c>
      <c r="D40" s="262"/>
      <c r="E40" s="263">
        <v>7.38</v>
      </c>
      <c r="F40" s="224"/>
      <c r="G40" s="224"/>
      <c r="H40" s="224"/>
      <c r="I40" s="224"/>
      <c r="J40" s="224"/>
      <c r="K40" s="224"/>
      <c r="L40" s="224"/>
      <c r="M40" s="224"/>
      <c r="N40" s="223"/>
      <c r="O40" s="223"/>
      <c r="P40" s="223"/>
      <c r="Q40" s="223"/>
      <c r="R40" s="224"/>
      <c r="S40" s="224"/>
      <c r="T40" s="224"/>
      <c r="U40" s="224"/>
      <c r="V40" s="224"/>
      <c r="W40" s="224"/>
      <c r="X40" s="224"/>
      <c r="Y40" s="224"/>
      <c r="Z40" s="214"/>
      <c r="AA40" s="214"/>
      <c r="AB40" s="214"/>
      <c r="AC40" s="214"/>
      <c r="AD40" s="214"/>
      <c r="AE40" s="214"/>
      <c r="AF40" s="214"/>
      <c r="AG40" s="214" t="s">
        <v>371</v>
      </c>
      <c r="AH40" s="214">
        <v>0</v>
      </c>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3" x14ac:dyDescent="0.2">
      <c r="A41" s="221"/>
      <c r="B41" s="222"/>
      <c r="C41" s="268" t="s">
        <v>2018</v>
      </c>
      <c r="D41" s="262"/>
      <c r="E41" s="263">
        <v>14.725</v>
      </c>
      <c r="F41" s="224"/>
      <c r="G41" s="224"/>
      <c r="H41" s="224"/>
      <c r="I41" s="224"/>
      <c r="J41" s="224"/>
      <c r="K41" s="224"/>
      <c r="L41" s="224"/>
      <c r="M41" s="224"/>
      <c r="N41" s="223"/>
      <c r="O41" s="223"/>
      <c r="P41" s="223"/>
      <c r="Q41" s="223"/>
      <c r="R41" s="224"/>
      <c r="S41" s="224"/>
      <c r="T41" s="224"/>
      <c r="U41" s="224"/>
      <c r="V41" s="224"/>
      <c r="W41" s="224"/>
      <c r="X41" s="224"/>
      <c r="Y41" s="224"/>
      <c r="Z41" s="214"/>
      <c r="AA41" s="214"/>
      <c r="AB41" s="214"/>
      <c r="AC41" s="214"/>
      <c r="AD41" s="214"/>
      <c r="AE41" s="214"/>
      <c r="AF41" s="214"/>
      <c r="AG41" s="214" t="s">
        <v>371</v>
      </c>
      <c r="AH41" s="214">
        <v>0</v>
      </c>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outlineLevel="3" x14ac:dyDescent="0.2">
      <c r="A42" s="221"/>
      <c r="B42" s="222"/>
      <c r="C42" s="268" t="s">
        <v>2019</v>
      </c>
      <c r="D42" s="262"/>
      <c r="E42" s="263">
        <v>14.76</v>
      </c>
      <c r="F42" s="224"/>
      <c r="G42" s="224"/>
      <c r="H42" s="224"/>
      <c r="I42" s="224"/>
      <c r="J42" s="224"/>
      <c r="K42" s="224"/>
      <c r="L42" s="224"/>
      <c r="M42" s="224"/>
      <c r="N42" s="223"/>
      <c r="O42" s="223"/>
      <c r="P42" s="223"/>
      <c r="Q42" s="223"/>
      <c r="R42" s="224"/>
      <c r="S42" s="224"/>
      <c r="T42" s="224"/>
      <c r="U42" s="224"/>
      <c r="V42" s="224"/>
      <c r="W42" s="224"/>
      <c r="X42" s="224"/>
      <c r="Y42" s="224"/>
      <c r="Z42" s="214"/>
      <c r="AA42" s="214"/>
      <c r="AB42" s="214"/>
      <c r="AC42" s="214"/>
      <c r="AD42" s="214"/>
      <c r="AE42" s="214"/>
      <c r="AF42" s="214"/>
      <c r="AG42" s="214" t="s">
        <v>371</v>
      </c>
      <c r="AH42" s="214">
        <v>0</v>
      </c>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outlineLevel="3" x14ac:dyDescent="0.2">
      <c r="A43" s="221"/>
      <c r="B43" s="222"/>
      <c r="C43" s="268" t="s">
        <v>2020</v>
      </c>
      <c r="D43" s="262"/>
      <c r="E43" s="263">
        <v>11.5</v>
      </c>
      <c r="F43" s="224"/>
      <c r="G43" s="224"/>
      <c r="H43" s="224"/>
      <c r="I43" s="224"/>
      <c r="J43" s="224"/>
      <c r="K43" s="224"/>
      <c r="L43" s="224"/>
      <c r="M43" s="224"/>
      <c r="N43" s="223"/>
      <c r="O43" s="223"/>
      <c r="P43" s="223"/>
      <c r="Q43" s="223"/>
      <c r="R43" s="224"/>
      <c r="S43" s="224"/>
      <c r="T43" s="224"/>
      <c r="U43" s="224"/>
      <c r="V43" s="224"/>
      <c r="W43" s="224"/>
      <c r="X43" s="224"/>
      <c r="Y43" s="224"/>
      <c r="Z43" s="214"/>
      <c r="AA43" s="214"/>
      <c r="AB43" s="214"/>
      <c r="AC43" s="214"/>
      <c r="AD43" s="214"/>
      <c r="AE43" s="214"/>
      <c r="AF43" s="214"/>
      <c r="AG43" s="214" t="s">
        <v>371</v>
      </c>
      <c r="AH43" s="214">
        <v>0</v>
      </c>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ht="22.5" outlineLevel="1" x14ac:dyDescent="0.2">
      <c r="A44" s="236">
        <v>12</v>
      </c>
      <c r="B44" s="237" t="s">
        <v>423</v>
      </c>
      <c r="C44" s="254" t="s">
        <v>424</v>
      </c>
      <c r="D44" s="238" t="s">
        <v>375</v>
      </c>
      <c r="E44" s="239">
        <v>2</v>
      </c>
      <c r="F44" s="240"/>
      <c r="G44" s="241">
        <f>ROUND(E44*F44,2)</f>
        <v>0</v>
      </c>
      <c r="H44" s="240"/>
      <c r="I44" s="241">
        <f>ROUND(E44*H44,2)</f>
        <v>0</v>
      </c>
      <c r="J44" s="240"/>
      <c r="K44" s="241">
        <f>ROUND(E44*J44,2)</f>
        <v>0</v>
      </c>
      <c r="L44" s="241">
        <v>12</v>
      </c>
      <c r="M44" s="241">
        <f>G44*(1+L44/100)</f>
        <v>0</v>
      </c>
      <c r="N44" s="239">
        <v>2.4000000000000001E-4</v>
      </c>
      <c r="O44" s="239">
        <f>ROUND(E44*N44,2)</f>
        <v>0</v>
      </c>
      <c r="P44" s="239">
        <v>0</v>
      </c>
      <c r="Q44" s="239">
        <f>ROUND(E44*P44,2)</f>
        <v>0</v>
      </c>
      <c r="R44" s="241" t="s">
        <v>380</v>
      </c>
      <c r="S44" s="241" t="s">
        <v>315</v>
      </c>
      <c r="T44" s="242" t="s">
        <v>315</v>
      </c>
      <c r="U44" s="224">
        <v>1.54</v>
      </c>
      <c r="V44" s="224">
        <f>ROUND(E44*U44,2)</f>
        <v>3.08</v>
      </c>
      <c r="W44" s="224"/>
      <c r="X44" s="224" t="s">
        <v>336</v>
      </c>
      <c r="Y44" s="224" t="s">
        <v>317</v>
      </c>
      <c r="Z44" s="214"/>
      <c r="AA44" s="214"/>
      <c r="AB44" s="214"/>
      <c r="AC44" s="214"/>
      <c r="AD44" s="214"/>
      <c r="AE44" s="214"/>
      <c r="AF44" s="214"/>
      <c r="AG44" s="214" t="s">
        <v>337</v>
      </c>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2" x14ac:dyDescent="0.2">
      <c r="A45" s="221"/>
      <c r="B45" s="222"/>
      <c r="C45" s="255" t="s">
        <v>425</v>
      </c>
      <c r="D45" s="243"/>
      <c r="E45" s="243"/>
      <c r="F45" s="243"/>
      <c r="G45" s="243"/>
      <c r="H45" s="224"/>
      <c r="I45" s="224"/>
      <c r="J45" s="224"/>
      <c r="K45" s="224"/>
      <c r="L45" s="224"/>
      <c r="M45" s="224"/>
      <c r="N45" s="223"/>
      <c r="O45" s="223"/>
      <c r="P45" s="223"/>
      <c r="Q45" s="223"/>
      <c r="R45" s="224"/>
      <c r="S45" s="224"/>
      <c r="T45" s="224"/>
      <c r="U45" s="224"/>
      <c r="V45" s="224"/>
      <c r="W45" s="224"/>
      <c r="X45" s="224"/>
      <c r="Y45" s="224"/>
      <c r="Z45" s="214"/>
      <c r="AA45" s="214"/>
      <c r="AB45" s="214"/>
      <c r="AC45" s="214"/>
      <c r="AD45" s="214"/>
      <c r="AE45" s="214"/>
      <c r="AF45" s="214"/>
      <c r="AG45" s="214" t="s">
        <v>320</v>
      </c>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ht="22.5" outlineLevel="1" x14ac:dyDescent="0.2">
      <c r="A46" s="245">
        <v>13</v>
      </c>
      <c r="B46" s="246" t="s">
        <v>426</v>
      </c>
      <c r="C46" s="256" t="s">
        <v>427</v>
      </c>
      <c r="D46" s="247" t="s">
        <v>375</v>
      </c>
      <c r="E46" s="248">
        <v>2</v>
      </c>
      <c r="F46" s="249"/>
      <c r="G46" s="250">
        <f>ROUND(E46*F46,2)</f>
        <v>0</v>
      </c>
      <c r="H46" s="249"/>
      <c r="I46" s="250">
        <f>ROUND(E46*H46,2)</f>
        <v>0</v>
      </c>
      <c r="J46" s="249"/>
      <c r="K46" s="250">
        <f>ROUND(E46*J46,2)</f>
        <v>0</v>
      </c>
      <c r="L46" s="250">
        <v>12</v>
      </c>
      <c r="M46" s="250">
        <f>G46*(1+L46/100)</f>
        <v>0</v>
      </c>
      <c r="N46" s="248">
        <v>8.4999999999999995E-4</v>
      </c>
      <c r="O46" s="248">
        <f>ROUND(E46*N46,2)</f>
        <v>0</v>
      </c>
      <c r="P46" s="248">
        <v>0</v>
      </c>
      <c r="Q46" s="248">
        <f>ROUND(E46*P46,2)</f>
        <v>0</v>
      </c>
      <c r="R46" s="250" t="s">
        <v>428</v>
      </c>
      <c r="S46" s="250" t="s">
        <v>315</v>
      </c>
      <c r="T46" s="251" t="s">
        <v>315</v>
      </c>
      <c r="U46" s="224">
        <v>0</v>
      </c>
      <c r="V46" s="224">
        <f>ROUND(E46*U46,2)</f>
        <v>0</v>
      </c>
      <c r="W46" s="224"/>
      <c r="X46" s="224" t="s">
        <v>429</v>
      </c>
      <c r="Y46" s="224" t="s">
        <v>317</v>
      </c>
      <c r="Z46" s="214"/>
      <c r="AA46" s="214"/>
      <c r="AB46" s="214"/>
      <c r="AC46" s="214"/>
      <c r="AD46" s="214"/>
      <c r="AE46" s="214"/>
      <c r="AF46" s="214"/>
      <c r="AG46" s="214" t="s">
        <v>430</v>
      </c>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x14ac:dyDescent="0.2">
      <c r="A47" s="229" t="s">
        <v>310</v>
      </c>
      <c r="B47" s="230" t="s">
        <v>193</v>
      </c>
      <c r="C47" s="253" t="s">
        <v>195</v>
      </c>
      <c r="D47" s="231"/>
      <c r="E47" s="232"/>
      <c r="F47" s="233"/>
      <c r="G47" s="233">
        <f>SUMIF(AG48:AG79,"&lt;&gt;NOR",G48:G79)</f>
        <v>0</v>
      </c>
      <c r="H47" s="233"/>
      <c r="I47" s="233">
        <f>SUM(I48:I79)</f>
        <v>0</v>
      </c>
      <c r="J47" s="233"/>
      <c r="K47" s="233">
        <f>SUM(K48:K79)</f>
        <v>0</v>
      </c>
      <c r="L47" s="233"/>
      <c r="M47" s="233">
        <f>SUM(M48:M79)</f>
        <v>0</v>
      </c>
      <c r="N47" s="232"/>
      <c r="O47" s="232">
        <f>SUM(O48:O79)</f>
        <v>2.94</v>
      </c>
      <c r="P47" s="232"/>
      <c r="Q47" s="232">
        <f>SUM(Q48:Q79)</f>
        <v>0</v>
      </c>
      <c r="R47" s="233"/>
      <c r="S47" s="233"/>
      <c r="T47" s="234"/>
      <c r="U47" s="228"/>
      <c r="V47" s="228">
        <f>SUM(V48:V79)</f>
        <v>107.60999999999999</v>
      </c>
      <c r="W47" s="228"/>
      <c r="X47" s="228"/>
      <c r="Y47" s="228"/>
      <c r="AG47" t="s">
        <v>311</v>
      </c>
    </row>
    <row r="48" spans="1:60" ht="22.5" outlineLevel="1" x14ac:dyDescent="0.2">
      <c r="A48" s="236">
        <v>14</v>
      </c>
      <c r="B48" s="237" t="s">
        <v>431</v>
      </c>
      <c r="C48" s="254" t="s">
        <v>432</v>
      </c>
      <c r="D48" s="238" t="s">
        <v>379</v>
      </c>
      <c r="E48" s="239">
        <v>80.638599999999997</v>
      </c>
      <c r="F48" s="240"/>
      <c r="G48" s="241">
        <f>ROUND(E48*F48,2)</f>
        <v>0</v>
      </c>
      <c r="H48" s="240"/>
      <c r="I48" s="241">
        <f>ROUND(E48*H48,2)</f>
        <v>0</v>
      </c>
      <c r="J48" s="240"/>
      <c r="K48" s="241">
        <f>ROUND(E48*J48,2)</f>
        <v>0</v>
      </c>
      <c r="L48" s="241">
        <v>12</v>
      </c>
      <c r="M48" s="241">
        <f>G48*(1+L48/100)</f>
        <v>0</v>
      </c>
      <c r="N48" s="239">
        <v>8.0000000000000007E-5</v>
      </c>
      <c r="O48" s="239">
        <f>ROUND(E48*N48,2)</f>
        <v>0.01</v>
      </c>
      <c r="P48" s="239">
        <v>0</v>
      </c>
      <c r="Q48" s="239">
        <f>ROUND(E48*P48,2)</f>
        <v>0</v>
      </c>
      <c r="R48" s="241" t="s">
        <v>380</v>
      </c>
      <c r="S48" s="241" t="s">
        <v>315</v>
      </c>
      <c r="T48" s="242" t="s">
        <v>315</v>
      </c>
      <c r="U48" s="224">
        <v>0.12</v>
      </c>
      <c r="V48" s="224">
        <f>ROUND(E48*U48,2)</f>
        <v>9.68</v>
      </c>
      <c r="W48" s="224"/>
      <c r="X48" s="224" t="s">
        <v>336</v>
      </c>
      <c r="Y48" s="224" t="s">
        <v>317</v>
      </c>
      <c r="Z48" s="214"/>
      <c r="AA48" s="214"/>
      <c r="AB48" s="214"/>
      <c r="AC48" s="214"/>
      <c r="AD48" s="214"/>
      <c r="AE48" s="214"/>
      <c r="AF48" s="214"/>
      <c r="AG48" s="214" t="s">
        <v>367</v>
      </c>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2" x14ac:dyDescent="0.2">
      <c r="A49" s="221"/>
      <c r="B49" s="222"/>
      <c r="C49" s="268" t="s">
        <v>2021</v>
      </c>
      <c r="D49" s="262"/>
      <c r="E49" s="263">
        <v>16.443000000000001</v>
      </c>
      <c r="F49" s="224"/>
      <c r="G49" s="224"/>
      <c r="H49" s="224"/>
      <c r="I49" s="224"/>
      <c r="J49" s="224"/>
      <c r="K49" s="224"/>
      <c r="L49" s="224"/>
      <c r="M49" s="224"/>
      <c r="N49" s="223"/>
      <c r="O49" s="223"/>
      <c r="P49" s="223"/>
      <c r="Q49" s="223"/>
      <c r="R49" s="224"/>
      <c r="S49" s="224"/>
      <c r="T49" s="224"/>
      <c r="U49" s="224"/>
      <c r="V49" s="224"/>
      <c r="W49" s="224"/>
      <c r="X49" s="224"/>
      <c r="Y49" s="224"/>
      <c r="Z49" s="214"/>
      <c r="AA49" s="214"/>
      <c r="AB49" s="214"/>
      <c r="AC49" s="214"/>
      <c r="AD49" s="214"/>
      <c r="AE49" s="214"/>
      <c r="AF49" s="214"/>
      <c r="AG49" s="214" t="s">
        <v>371</v>
      </c>
      <c r="AH49" s="214">
        <v>5</v>
      </c>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3" x14ac:dyDescent="0.2">
      <c r="A50" s="221"/>
      <c r="B50" s="222"/>
      <c r="C50" s="268" t="s">
        <v>2022</v>
      </c>
      <c r="D50" s="262"/>
      <c r="E50" s="263">
        <v>64.195599999999999</v>
      </c>
      <c r="F50" s="224"/>
      <c r="G50" s="224"/>
      <c r="H50" s="224"/>
      <c r="I50" s="224"/>
      <c r="J50" s="224"/>
      <c r="K50" s="224"/>
      <c r="L50" s="224"/>
      <c r="M50" s="224"/>
      <c r="N50" s="223"/>
      <c r="O50" s="223"/>
      <c r="P50" s="223"/>
      <c r="Q50" s="223"/>
      <c r="R50" s="224"/>
      <c r="S50" s="224"/>
      <c r="T50" s="224"/>
      <c r="U50" s="224"/>
      <c r="V50" s="224"/>
      <c r="W50" s="224"/>
      <c r="X50" s="224"/>
      <c r="Y50" s="224"/>
      <c r="Z50" s="214"/>
      <c r="AA50" s="214"/>
      <c r="AB50" s="214"/>
      <c r="AC50" s="214"/>
      <c r="AD50" s="214"/>
      <c r="AE50" s="214"/>
      <c r="AF50" s="214"/>
      <c r="AG50" s="214" t="s">
        <v>371</v>
      </c>
      <c r="AH50" s="214">
        <v>5</v>
      </c>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ht="22.5" outlineLevel="1" x14ac:dyDescent="0.2">
      <c r="A51" s="236">
        <v>15</v>
      </c>
      <c r="B51" s="237" t="s">
        <v>435</v>
      </c>
      <c r="C51" s="254" t="s">
        <v>436</v>
      </c>
      <c r="D51" s="238" t="s">
        <v>379</v>
      </c>
      <c r="E51" s="239">
        <v>64.195599999999999</v>
      </c>
      <c r="F51" s="240"/>
      <c r="G51" s="241">
        <f>ROUND(E51*F51,2)</f>
        <v>0</v>
      </c>
      <c r="H51" s="240"/>
      <c r="I51" s="241">
        <f>ROUND(E51*H51,2)</f>
        <v>0</v>
      </c>
      <c r="J51" s="240"/>
      <c r="K51" s="241">
        <f>ROUND(E51*J51,2)</f>
        <v>0</v>
      </c>
      <c r="L51" s="241">
        <v>12</v>
      </c>
      <c r="M51" s="241">
        <f>G51*(1+L51/100)</f>
        <v>0</v>
      </c>
      <c r="N51" s="239">
        <v>6.8999999999999999E-3</v>
      </c>
      <c r="O51" s="239">
        <f>ROUND(E51*N51,2)</f>
        <v>0.44</v>
      </c>
      <c r="P51" s="239">
        <v>0</v>
      </c>
      <c r="Q51" s="239">
        <f>ROUND(E51*P51,2)</f>
        <v>0</v>
      </c>
      <c r="R51" s="241" t="s">
        <v>380</v>
      </c>
      <c r="S51" s="241" t="s">
        <v>315</v>
      </c>
      <c r="T51" s="242" t="s">
        <v>315</v>
      </c>
      <c r="U51" s="224">
        <v>0.43</v>
      </c>
      <c r="V51" s="224">
        <f>ROUND(E51*U51,2)</f>
        <v>27.6</v>
      </c>
      <c r="W51" s="224"/>
      <c r="X51" s="224" t="s">
        <v>336</v>
      </c>
      <c r="Y51" s="224" t="s">
        <v>317</v>
      </c>
      <c r="Z51" s="214"/>
      <c r="AA51" s="214"/>
      <c r="AB51" s="214"/>
      <c r="AC51" s="214"/>
      <c r="AD51" s="214"/>
      <c r="AE51" s="214"/>
      <c r="AF51" s="214"/>
      <c r="AG51" s="214" t="s">
        <v>367</v>
      </c>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2" x14ac:dyDescent="0.2">
      <c r="A52" s="221"/>
      <c r="B52" s="222"/>
      <c r="C52" s="267" t="s">
        <v>437</v>
      </c>
      <c r="D52" s="266"/>
      <c r="E52" s="266"/>
      <c r="F52" s="266"/>
      <c r="G52" s="266"/>
      <c r="H52" s="224"/>
      <c r="I52" s="224"/>
      <c r="J52" s="224"/>
      <c r="K52" s="224"/>
      <c r="L52" s="224"/>
      <c r="M52" s="224"/>
      <c r="N52" s="223"/>
      <c r="O52" s="223"/>
      <c r="P52" s="223"/>
      <c r="Q52" s="223"/>
      <c r="R52" s="224"/>
      <c r="S52" s="224"/>
      <c r="T52" s="224"/>
      <c r="U52" s="224"/>
      <c r="V52" s="224"/>
      <c r="W52" s="224"/>
      <c r="X52" s="224"/>
      <c r="Y52" s="224"/>
      <c r="Z52" s="214"/>
      <c r="AA52" s="214"/>
      <c r="AB52" s="214"/>
      <c r="AC52" s="214"/>
      <c r="AD52" s="214"/>
      <c r="AE52" s="214"/>
      <c r="AF52" s="214"/>
      <c r="AG52" s="214" t="s">
        <v>369</v>
      </c>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2" x14ac:dyDescent="0.2">
      <c r="A53" s="221"/>
      <c r="B53" s="222"/>
      <c r="C53" s="268" t="s">
        <v>2023</v>
      </c>
      <c r="D53" s="262"/>
      <c r="E53" s="263">
        <v>64.195599999999999</v>
      </c>
      <c r="F53" s="224"/>
      <c r="G53" s="224"/>
      <c r="H53" s="224"/>
      <c r="I53" s="224"/>
      <c r="J53" s="224"/>
      <c r="K53" s="224"/>
      <c r="L53" s="224"/>
      <c r="M53" s="224"/>
      <c r="N53" s="223"/>
      <c r="O53" s="223"/>
      <c r="P53" s="223"/>
      <c r="Q53" s="223"/>
      <c r="R53" s="224"/>
      <c r="S53" s="224"/>
      <c r="T53" s="224"/>
      <c r="U53" s="224"/>
      <c r="V53" s="224"/>
      <c r="W53" s="224"/>
      <c r="X53" s="224"/>
      <c r="Y53" s="224"/>
      <c r="Z53" s="214"/>
      <c r="AA53" s="214"/>
      <c r="AB53" s="214"/>
      <c r="AC53" s="214"/>
      <c r="AD53" s="214"/>
      <c r="AE53" s="214"/>
      <c r="AF53" s="214"/>
      <c r="AG53" s="214" t="s">
        <v>371</v>
      </c>
      <c r="AH53" s="214">
        <v>5</v>
      </c>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outlineLevel="1" x14ac:dyDescent="0.2">
      <c r="A54" s="236">
        <v>16</v>
      </c>
      <c r="B54" s="237" t="s">
        <v>445</v>
      </c>
      <c r="C54" s="254" t="s">
        <v>446</v>
      </c>
      <c r="D54" s="238" t="s">
        <v>379</v>
      </c>
      <c r="E54" s="239">
        <v>16.443000000000001</v>
      </c>
      <c r="F54" s="240"/>
      <c r="G54" s="241">
        <f>ROUND(E54*F54,2)</f>
        <v>0</v>
      </c>
      <c r="H54" s="240"/>
      <c r="I54" s="241">
        <f>ROUND(E54*H54,2)</f>
        <v>0</v>
      </c>
      <c r="J54" s="240"/>
      <c r="K54" s="241">
        <f>ROUND(E54*J54,2)</f>
        <v>0</v>
      </c>
      <c r="L54" s="241">
        <v>12</v>
      </c>
      <c r="M54" s="241">
        <f>G54*(1+L54/100)</f>
        <v>0</v>
      </c>
      <c r="N54" s="239">
        <v>6.0499999999999998E-3</v>
      </c>
      <c r="O54" s="239">
        <f>ROUND(E54*N54,2)</f>
        <v>0.1</v>
      </c>
      <c r="P54" s="239">
        <v>0</v>
      </c>
      <c r="Q54" s="239">
        <f>ROUND(E54*P54,2)</f>
        <v>0</v>
      </c>
      <c r="R54" s="241" t="s">
        <v>380</v>
      </c>
      <c r="S54" s="241" t="s">
        <v>315</v>
      </c>
      <c r="T54" s="242" t="s">
        <v>315</v>
      </c>
      <c r="U54" s="224">
        <v>0.08</v>
      </c>
      <c r="V54" s="224">
        <f>ROUND(E54*U54,2)</f>
        <v>1.32</v>
      </c>
      <c r="W54" s="224"/>
      <c r="X54" s="224" t="s">
        <v>336</v>
      </c>
      <c r="Y54" s="224" t="s">
        <v>317</v>
      </c>
      <c r="Z54" s="214"/>
      <c r="AA54" s="214"/>
      <c r="AB54" s="214"/>
      <c r="AC54" s="214"/>
      <c r="AD54" s="214"/>
      <c r="AE54" s="214"/>
      <c r="AF54" s="214"/>
      <c r="AG54" s="214" t="s">
        <v>367</v>
      </c>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outlineLevel="2" x14ac:dyDescent="0.2">
      <c r="A55" s="221"/>
      <c r="B55" s="222"/>
      <c r="C55" s="267" t="s">
        <v>437</v>
      </c>
      <c r="D55" s="266"/>
      <c r="E55" s="266"/>
      <c r="F55" s="266"/>
      <c r="G55" s="266"/>
      <c r="H55" s="224"/>
      <c r="I55" s="224"/>
      <c r="J55" s="224"/>
      <c r="K55" s="224"/>
      <c r="L55" s="224"/>
      <c r="M55" s="224"/>
      <c r="N55" s="223"/>
      <c r="O55" s="223"/>
      <c r="P55" s="223"/>
      <c r="Q55" s="223"/>
      <c r="R55" s="224"/>
      <c r="S55" s="224"/>
      <c r="T55" s="224"/>
      <c r="U55" s="224"/>
      <c r="V55" s="224"/>
      <c r="W55" s="224"/>
      <c r="X55" s="224"/>
      <c r="Y55" s="224"/>
      <c r="Z55" s="214"/>
      <c r="AA55" s="214"/>
      <c r="AB55" s="214"/>
      <c r="AC55" s="214"/>
      <c r="AD55" s="214"/>
      <c r="AE55" s="214"/>
      <c r="AF55" s="214"/>
      <c r="AG55" s="214" t="s">
        <v>369</v>
      </c>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outlineLevel="2" x14ac:dyDescent="0.2">
      <c r="A56" s="221"/>
      <c r="B56" s="222"/>
      <c r="C56" s="268" t="s">
        <v>2024</v>
      </c>
      <c r="D56" s="262"/>
      <c r="E56" s="263"/>
      <c r="F56" s="224"/>
      <c r="G56" s="224"/>
      <c r="H56" s="224"/>
      <c r="I56" s="224"/>
      <c r="J56" s="224"/>
      <c r="K56" s="224"/>
      <c r="L56" s="224"/>
      <c r="M56" s="224"/>
      <c r="N56" s="223"/>
      <c r="O56" s="223"/>
      <c r="P56" s="223"/>
      <c r="Q56" s="223"/>
      <c r="R56" s="224"/>
      <c r="S56" s="224"/>
      <c r="T56" s="224"/>
      <c r="U56" s="224"/>
      <c r="V56" s="224"/>
      <c r="W56" s="224"/>
      <c r="X56" s="224"/>
      <c r="Y56" s="224"/>
      <c r="Z56" s="214"/>
      <c r="AA56" s="214"/>
      <c r="AB56" s="214"/>
      <c r="AC56" s="214"/>
      <c r="AD56" s="214"/>
      <c r="AE56" s="214"/>
      <c r="AF56" s="214"/>
      <c r="AG56" s="214" t="s">
        <v>371</v>
      </c>
      <c r="AH56" s="214">
        <v>0</v>
      </c>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outlineLevel="3" x14ac:dyDescent="0.2">
      <c r="A57" s="221"/>
      <c r="B57" s="222"/>
      <c r="C57" s="268" t="s">
        <v>2025</v>
      </c>
      <c r="D57" s="262"/>
      <c r="E57" s="263">
        <v>16.443000000000001</v>
      </c>
      <c r="F57" s="224"/>
      <c r="G57" s="224"/>
      <c r="H57" s="224"/>
      <c r="I57" s="224"/>
      <c r="J57" s="224"/>
      <c r="K57" s="224"/>
      <c r="L57" s="224"/>
      <c r="M57" s="224"/>
      <c r="N57" s="223"/>
      <c r="O57" s="223"/>
      <c r="P57" s="223"/>
      <c r="Q57" s="223"/>
      <c r="R57" s="224"/>
      <c r="S57" s="224"/>
      <c r="T57" s="224"/>
      <c r="U57" s="224"/>
      <c r="V57" s="224"/>
      <c r="W57" s="224"/>
      <c r="X57" s="224"/>
      <c r="Y57" s="224"/>
      <c r="Z57" s="214"/>
      <c r="AA57" s="214"/>
      <c r="AB57" s="214"/>
      <c r="AC57" s="214"/>
      <c r="AD57" s="214"/>
      <c r="AE57" s="214"/>
      <c r="AF57" s="214"/>
      <c r="AG57" s="214" t="s">
        <v>371</v>
      </c>
      <c r="AH57" s="214">
        <v>0</v>
      </c>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outlineLevel="1" x14ac:dyDescent="0.2">
      <c r="A58" s="236">
        <v>17</v>
      </c>
      <c r="B58" s="237" t="s">
        <v>451</v>
      </c>
      <c r="C58" s="254" t="s">
        <v>452</v>
      </c>
      <c r="D58" s="238" t="s">
        <v>379</v>
      </c>
      <c r="E58" s="239">
        <v>11.57</v>
      </c>
      <c r="F58" s="240"/>
      <c r="G58" s="241">
        <f>ROUND(E58*F58,2)</f>
        <v>0</v>
      </c>
      <c r="H58" s="240"/>
      <c r="I58" s="241">
        <f>ROUND(E58*H58,2)</f>
        <v>0</v>
      </c>
      <c r="J58" s="240"/>
      <c r="K58" s="241">
        <f>ROUND(E58*J58,2)</f>
        <v>0</v>
      </c>
      <c r="L58" s="241">
        <v>12</v>
      </c>
      <c r="M58" s="241">
        <f>G58*(1+L58/100)</f>
        <v>0</v>
      </c>
      <c r="N58" s="239">
        <v>4.0000000000000003E-5</v>
      </c>
      <c r="O58" s="239">
        <f>ROUND(E58*N58,2)</f>
        <v>0</v>
      </c>
      <c r="P58" s="239">
        <v>0</v>
      </c>
      <c r="Q58" s="239">
        <f>ROUND(E58*P58,2)</f>
        <v>0</v>
      </c>
      <c r="R58" s="241" t="s">
        <v>380</v>
      </c>
      <c r="S58" s="241" t="s">
        <v>315</v>
      </c>
      <c r="T58" s="242" t="s">
        <v>315</v>
      </c>
      <c r="U58" s="224">
        <v>7.8E-2</v>
      </c>
      <c r="V58" s="224">
        <f>ROUND(E58*U58,2)</f>
        <v>0.9</v>
      </c>
      <c r="W58" s="224"/>
      <c r="X58" s="224" t="s">
        <v>336</v>
      </c>
      <c r="Y58" s="224" t="s">
        <v>317</v>
      </c>
      <c r="Z58" s="214"/>
      <c r="AA58" s="214"/>
      <c r="AB58" s="214"/>
      <c r="AC58" s="214"/>
      <c r="AD58" s="214"/>
      <c r="AE58" s="214"/>
      <c r="AF58" s="214"/>
      <c r="AG58" s="214" t="s">
        <v>337</v>
      </c>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ht="22.5" outlineLevel="2" x14ac:dyDescent="0.2">
      <c r="A59" s="221"/>
      <c r="B59" s="222"/>
      <c r="C59" s="267" t="s">
        <v>453</v>
      </c>
      <c r="D59" s="266"/>
      <c r="E59" s="266"/>
      <c r="F59" s="266"/>
      <c r="G59" s="266"/>
      <c r="H59" s="224"/>
      <c r="I59" s="224"/>
      <c r="J59" s="224"/>
      <c r="K59" s="224"/>
      <c r="L59" s="224"/>
      <c r="M59" s="224"/>
      <c r="N59" s="223"/>
      <c r="O59" s="223"/>
      <c r="P59" s="223"/>
      <c r="Q59" s="223"/>
      <c r="R59" s="224"/>
      <c r="S59" s="224"/>
      <c r="T59" s="224"/>
      <c r="U59" s="224"/>
      <c r="V59" s="224"/>
      <c r="W59" s="224"/>
      <c r="X59" s="224"/>
      <c r="Y59" s="224"/>
      <c r="Z59" s="214"/>
      <c r="AA59" s="214"/>
      <c r="AB59" s="214"/>
      <c r="AC59" s="214"/>
      <c r="AD59" s="214"/>
      <c r="AE59" s="214"/>
      <c r="AF59" s="214"/>
      <c r="AG59" s="214" t="s">
        <v>369</v>
      </c>
      <c r="AH59" s="214"/>
      <c r="AI59" s="214"/>
      <c r="AJ59" s="214"/>
      <c r="AK59" s="214"/>
      <c r="AL59" s="214"/>
      <c r="AM59" s="214"/>
      <c r="AN59" s="214"/>
      <c r="AO59" s="214"/>
      <c r="AP59" s="214"/>
      <c r="AQ59" s="214"/>
      <c r="AR59" s="214"/>
      <c r="AS59" s="214"/>
      <c r="AT59" s="214"/>
      <c r="AU59" s="214"/>
      <c r="AV59" s="214"/>
      <c r="AW59" s="214"/>
      <c r="AX59" s="214"/>
      <c r="AY59" s="214"/>
      <c r="AZ59" s="214"/>
      <c r="BA59" s="244" t="str">
        <f>C59</f>
        <v>které se zřizují před úpravami povrchu, a obalení osazených dveřních zárubní před znečištěním při úpravách povrchu nástřikem plastických maltovin včetně pozdějšího odkrytí,</v>
      </c>
      <c r="BB59" s="214"/>
      <c r="BC59" s="214"/>
      <c r="BD59" s="214"/>
      <c r="BE59" s="214"/>
      <c r="BF59" s="214"/>
      <c r="BG59" s="214"/>
      <c r="BH59" s="214"/>
    </row>
    <row r="60" spans="1:60" outlineLevel="2" x14ac:dyDescent="0.2">
      <c r="A60" s="221"/>
      <c r="B60" s="222"/>
      <c r="C60" s="268" t="s">
        <v>1240</v>
      </c>
      <c r="D60" s="262"/>
      <c r="E60" s="263">
        <v>4.7279999999999998</v>
      </c>
      <c r="F60" s="224"/>
      <c r="G60" s="224"/>
      <c r="H60" s="224"/>
      <c r="I60" s="224"/>
      <c r="J60" s="224"/>
      <c r="K60" s="224"/>
      <c r="L60" s="224"/>
      <c r="M60" s="224"/>
      <c r="N60" s="223"/>
      <c r="O60" s="223"/>
      <c r="P60" s="223"/>
      <c r="Q60" s="223"/>
      <c r="R60" s="224"/>
      <c r="S60" s="224"/>
      <c r="T60" s="224"/>
      <c r="U60" s="224"/>
      <c r="V60" s="224"/>
      <c r="W60" s="224"/>
      <c r="X60" s="224"/>
      <c r="Y60" s="224"/>
      <c r="Z60" s="214"/>
      <c r="AA60" s="214"/>
      <c r="AB60" s="214"/>
      <c r="AC60" s="214"/>
      <c r="AD60" s="214"/>
      <c r="AE60" s="214"/>
      <c r="AF60" s="214"/>
      <c r="AG60" s="214" t="s">
        <v>371</v>
      </c>
      <c r="AH60" s="214">
        <v>0</v>
      </c>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3" x14ac:dyDescent="0.2">
      <c r="A61" s="221"/>
      <c r="B61" s="222"/>
      <c r="C61" s="268" t="s">
        <v>1017</v>
      </c>
      <c r="D61" s="262"/>
      <c r="E61" s="263">
        <v>1.379</v>
      </c>
      <c r="F61" s="224"/>
      <c r="G61" s="224"/>
      <c r="H61" s="224"/>
      <c r="I61" s="224"/>
      <c r="J61" s="224"/>
      <c r="K61" s="224"/>
      <c r="L61" s="224"/>
      <c r="M61" s="224"/>
      <c r="N61" s="223"/>
      <c r="O61" s="223"/>
      <c r="P61" s="223"/>
      <c r="Q61" s="223"/>
      <c r="R61" s="224"/>
      <c r="S61" s="224"/>
      <c r="T61" s="224"/>
      <c r="U61" s="224"/>
      <c r="V61" s="224"/>
      <c r="W61" s="224"/>
      <c r="X61" s="224"/>
      <c r="Y61" s="224"/>
      <c r="Z61" s="214"/>
      <c r="AA61" s="214"/>
      <c r="AB61" s="214"/>
      <c r="AC61" s="214"/>
      <c r="AD61" s="214"/>
      <c r="AE61" s="214"/>
      <c r="AF61" s="214"/>
      <c r="AG61" s="214" t="s">
        <v>371</v>
      </c>
      <c r="AH61" s="214">
        <v>0</v>
      </c>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3" x14ac:dyDescent="0.2">
      <c r="A62" s="221"/>
      <c r="B62" s="222"/>
      <c r="C62" s="268" t="s">
        <v>2026</v>
      </c>
      <c r="D62" s="262"/>
      <c r="E62" s="263">
        <v>5.4630000000000001</v>
      </c>
      <c r="F62" s="224"/>
      <c r="G62" s="224"/>
      <c r="H62" s="224"/>
      <c r="I62" s="224"/>
      <c r="J62" s="224"/>
      <c r="K62" s="224"/>
      <c r="L62" s="224"/>
      <c r="M62" s="224"/>
      <c r="N62" s="223"/>
      <c r="O62" s="223"/>
      <c r="P62" s="223"/>
      <c r="Q62" s="223"/>
      <c r="R62" s="224"/>
      <c r="S62" s="224"/>
      <c r="T62" s="224"/>
      <c r="U62" s="224"/>
      <c r="V62" s="224"/>
      <c r="W62" s="224"/>
      <c r="X62" s="224"/>
      <c r="Y62" s="224"/>
      <c r="Z62" s="214"/>
      <c r="AA62" s="214"/>
      <c r="AB62" s="214"/>
      <c r="AC62" s="214"/>
      <c r="AD62" s="214"/>
      <c r="AE62" s="214"/>
      <c r="AF62" s="214"/>
      <c r="AG62" s="214" t="s">
        <v>371</v>
      </c>
      <c r="AH62" s="214">
        <v>0</v>
      </c>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ht="22.5" outlineLevel="1" x14ac:dyDescent="0.2">
      <c r="A63" s="236">
        <v>18</v>
      </c>
      <c r="B63" s="237" t="s">
        <v>1608</v>
      </c>
      <c r="C63" s="254" t="s">
        <v>1609</v>
      </c>
      <c r="D63" s="238" t="s">
        <v>379</v>
      </c>
      <c r="E63" s="239">
        <v>64.195599999999999</v>
      </c>
      <c r="F63" s="240"/>
      <c r="G63" s="241">
        <f>ROUND(E63*F63,2)</f>
        <v>0</v>
      </c>
      <c r="H63" s="240"/>
      <c r="I63" s="241">
        <f>ROUND(E63*H63,2)</f>
        <v>0</v>
      </c>
      <c r="J63" s="240"/>
      <c r="K63" s="241">
        <f>ROUND(E63*J63,2)</f>
        <v>0</v>
      </c>
      <c r="L63" s="241">
        <v>12</v>
      </c>
      <c r="M63" s="241">
        <f>G63*(1+L63/100)</f>
        <v>0</v>
      </c>
      <c r="N63" s="239">
        <v>2.46E-2</v>
      </c>
      <c r="O63" s="239">
        <f>ROUND(E63*N63,2)</f>
        <v>1.58</v>
      </c>
      <c r="P63" s="239">
        <v>0</v>
      </c>
      <c r="Q63" s="239">
        <f>ROUND(E63*P63,2)</f>
        <v>0</v>
      </c>
      <c r="R63" s="241" t="s">
        <v>366</v>
      </c>
      <c r="S63" s="241" t="s">
        <v>315</v>
      </c>
      <c r="T63" s="242" t="s">
        <v>315</v>
      </c>
      <c r="U63" s="224">
        <v>0.43</v>
      </c>
      <c r="V63" s="224">
        <f>ROUND(E63*U63,2)</f>
        <v>27.6</v>
      </c>
      <c r="W63" s="224"/>
      <c r="X63" s="224" t="s">
        <v>336</v>
      </c>
      <c r="Y63" s="224" t="s">
        <v>317</v>
      </c>
      <c r="Z63" s="214"/>
      <c r="AA63" s="214"/>
      <c r="AB63" s="214"/>
      <c r="AC63" s="214"/>
      <c r="AD63" s="214"/>
      <c r="AE63" s="214"/>
      <c r="AF63" s="214"/>
      <c r="AG63" s="214" t="s">
        <v>367</v>
      </c>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2" x14ac:dyDescent="0.2">
      <c r="A64" s="221"/>
      <c r="B64" s="222"/>
      <c r="C64" s="268" t="s">
        <v>991</v>
      </c>
      <c r="D64" s="262"/>
      <c r="E64" s="263"/>
      <c r="F64" s="224"/>
      <c r="G64" s="224"/>
      <c r="H64" s="224"/>
      <c r="I64" s="224"/>
      <c r="J64" s="224"/>
      <c r="K64" s="224"/>
      <c r="L64" s="224"/>
      <c r="M64" s="224"/>
      <c r="N64" s="223"/>
      <c r="O64" s="223"/>
      <c r="P64" s="223"/>
      <c r="Q64" s="223"/>
      <c r="R64" s="224"/>
      <c r="S64" s="224"/>
      <c r="T64" s="224"/>
      <c r="U64" s="224"/>
      <c r="V64" s="224"/>
      <c r="W64" s="224"/>
      <c r="X64" s="224"/>
      <c r="Y64" s="224"/>
      <c r="Z64" s="214"/>
      <c r="AA64" s="214"/>
      <c r="AB64" s="214"/>
      <c r="AC64" s="214"/>
      <c r="AD64" s="214"/>
      <c r="AE64" s="214"/>
      <c r="AF64" s="214"/>
      <c r="AG64" s="214" t="s">
        <v>371</v>
      </c>
      <c r="AH64" s="214">
        <v>0</v>
      </c>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outlineLevel="3" x14ac:dyDescent="0.2">
      <c r="A65" s="221"/>
      <c r="B65" s="222"/>
      <c r="C65" s="268" t="s">
        <v>1007</v>
      </c>
      <c r="D65" s="262"/>
      <c r="E65" s="263"/>
      <c r="F65" s="224"/>
      <c r="G65" s="224"/>
      <c r="H65" s="224"/>
      <c r="I65" s="224"/>
      <c r="J65" s="224"/>
      <c r="K65" s="224"/>
      <c r="L65" s="224"/>
      <c r="M65" s="224"/>
      <c r="N65" s="223"/>
      <c r="O65" s="223"/>
      <c r="P65" s="223"/>
      <c r="Q65" s="223"/>
      <c r="R65" s="224"/>
      <c r="S65" s="224"/>
      <c r="T65" s="224"/>
      <c r="U65" s="224"/>
      <c r="V65" s="224"/>
      <c r="W65" s="224"/>
      <c r="X65" s="224"/>
      <c r="Y65" s="224"/>
      <c r="Z65" s="214"/>
      <c r="AA65" s="214"/>
      <c r="AB65" s="214"/>
      <c r="AC65" s="214"/>
      <c r="AD65" s="214"/>
      <c r="AE65" s="214"/>
      <c r="AF65" s="214"/>
      <c r="AG65" s="214" t="s">
        <v>371</v>
      </c>
      <c r="AH65" s="214">
        <v>0</v>
      </c>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outlineLevel="3" x14ac:dyDescent="0.2">
      <c r="A66" s="221"/>
      <c r="B66" s="222"/>
      <c r="C66" s="268" t="s">
        <v>2027</v>
      </c>
      <c r="D66" s="262"/>
      <c r="E66" s="263">
        <v>11.07</v>
      </c>
      <c r="F66" s="224"/>
      <c r="G66" s="224"/>
      <c r="H66" s="224"/>
      <c r="I66" s="224"/>
      <c r="J66" s="224"/>
      <c r="K66" s="224"/>
      <c r="L66" s="224"/>
      <c r="M66" s="224"/>
      <c r="N66" s="223"/>
      <c r="O66" s="223"/>
      <c r="P66" s="223"/>
      <c r="Q66" s="223"/>
      <c r="R66" s="224"/>
      <c r="S66" s="224"/>
      <c r="T66" s="224"/>
      <c r="U66" s="224"/>
      <c r="V66" s="224"/>
      <c r="W66" s="224"/>
      <c r="X66" s="224"/>
      <c r="Y66" s="224"/>
      <c r="Z66" s="214"/>
      <c r="AA66" s="214"/>
      <c r="AB66" s="214"/>
      <c r="AC66" s="214"/>
      <c r="AD66" s="214"/>
      <c r="AE66" s="214"/>
      <c r="AF66" s="214"/>
      <c r="AG66" s="214" t="s">
        <v>371</v>
      </c>
      <c r="AH66" s="214">
        <v>0</v>
      </c>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3" x14ac:dyDescent="0.2">
      <c r="A67" s="221"/>
      <c r="B67" s="222"/>
      <c r="C67" s="268" t="s">
        <v>2028</v>
      </c>
      <c r="D67" s="262"/>
      <c r="E67" s="263">
        <v>-1.7139</v>
      </c>
      <c r="F67" s="224"/>
      <c r="G67" s="224"/>
      <c r="H67" s="224"/>
      <c r="I67" s="224"/>
      <c r="J67" s="224"/>
      <c r="K67" s="224"/>
      <c r="L67" s="224"/>
      <c r="M67" s="224"/>
      <c r="N67" s="223"/>
      <c r="O67" s="223"/>
      <c r="P67" s="223"/>
      <c r="Q67" s="223"/>
      <c r="R67" s="224"/>
      <c r="S67" s="224"/>
      <c r="T67" s="224"/>
      <c r="U67" s="224"/>
      <c r="V67" s="224"/>
      <c r="W67" s="224"/>
      <c r="X67" s="224"/>
      <c r="Y67" s="224"/>
      <c r="Z67" s="214"/>
      <c r="AA67" s="214"/>
      <c r="AB67" s="214"/>
      <c r="AC67" s="214"/>
      <c r="AD67" s="214"/>
      <c r="AE67" s="214"/>
      <c r="AF67" s="214"/>
      <c r="AG67" s="214" t="s">
        <v>371</v>
      </c>
      <c r="AH67" s="214">
        <v>0</v>
      </c>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3" x14ac:dyDescent="0.2">
      <c r="A68" s="221"/>
      <c r="B68" s="222"/>
      <c r="C68" s="268" t="s">
        <v>2029</v>
      </c>
      <c r="D68" s="262"/>
      <c r="E68" s="263">
        <v>1.0044999999999999</v>
      </c>
      <c r="F68" s="224"/>
      <c r="G68" s="224"/>
      <c r="H68" s="224"/>
      <c r="I68" s="224"/>
      <c r="J68" s="224"/>
      <c r="K68" s="224"/>
      <c r="L68" s="224"/>
      <c r="M68" s="224"/>
      <c r="N68" s="223"/>
      <c r="O68" s="223"/>
      <c r="P68" s="223"/>
      <c r="Q68" s="223"/>
      <c r="R68" s="224"/>
      <c r="S68" s="224"/>
      <c r="T68" s="224"/>
      <c r="U68" s="224"/>
      <c r="V68" s="224"/>
      <c r="W68" s="224"/>
      <c r="X68" s="224"/>
      <c r="Y68" s="224"/>
      <c r="Z68" s="214"/>
      <c r="AA68" s="214"/>
      <c r="AB68" s="214"/>
      <c r="AC68" s="214"/>
      <c r="AD68" s="214"/>
      <c r="AE68" s="214"/>
      <c r="AF68" s="214"/>
      <c r="AG68" s="214" t="s">
        <v>371</v>
      </c>
      <c r="AH68" s="214">
        <v>0</v>
      </c>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3" x14ac:dyDescent="0.2">
      <c r="A69" s="221"/>
      <c r="B69" s="222"/>
      <c r="C69" s="268" t="s">
        <v>2030</v>
      </c>
      <c r="D69" s="262"/>
      <c r="E69" s="263">
        <v>22.004999999999999</v>
      </c>
      <c r="F69" s="224"/>
      <c r="G69" s="224"/>
      <c r="H69" s="224"/>
      <c r="I69" s="224"/>
      <c r="J69" s="224"/>
      <c r="K69" s="224"/>
      <c r="L69" s="224"/>
      <c r="M69" s="224"/>
      <c r="N69" s="223"/>
      <c r="O69" s="223"/>
      <c r="P69" s="223"/>
      <c r="Q69" s="223"/>
      <c r="R69" s="224"/>
      <c r="S69" s="224"/>
      <c r="T69" s="224"/>
      <c r="U69" s="224"/>
      <c r="V69" s="224"/>
      <c r="W69" s="224"/>
      <c r="X69" s="224"/>
      <c r="Y69" s="224"/>
      <c r="Z69" s="214"/>
      <c r="AA69" s="214"/>
      <c r="AB69" s="214"/>
      <c r="AC69" s="214"/>
      <c r="AD69" s="214"/>
      <c r="AE69" s="214"/>
      <c r="AF69" s="214"/>
      <c r="AG69" s="214" t="s">
        <v>371</v>
      </c>
      <c r="AH69" s="214">
        <v>0</v>
      </c>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outlineLevel="3" x14ac:dyDescent="0.2">
      <c r="A70" s="221"/>
      <c r="B70" s="222"/>
      <c r="C70" s="268" t="s">
        <v>2031</v>
      </c>
      <c r="D70" s="262"/>
      <c r="E70" s="263">
        <v>-3.42</v>
      </c>
      <c r="F70" s="224"/>
      <c r="G70" s="224"/>
      <c r="H70" s="224"/>
      <c r="I70" s="224"/>
      <c r="J70" s="224"/>
      <c r="K70" s="224"/>
      <c r="L70" s="224"/>
      <c r="M70" s="224"/>
      <c r="N70" s="223"/>
      <c r="O70" s="223"/>
      <c r="P70" s="223"/>
      <c r="Q70" s="223"/>
      <c r="R70" s="224"/>
      <c r="S70" s="224"/>
      <c r="T70" s="224"/>
      <c r="U70" s="224"/>
      <c r="V70" s="224"/>
      <c r="W70" s="224"/>
      <c r="X70" s="224"/>
      <c r="Y70" s="224"/>
      <c r="Z70" s="214"/>
      <c r="AA70" s="214"/>
      <c r="AB70" s="214"/>
      <c r="AC70" s="214"/>
      <c r="AD70" s="214"/>
      <c r="AE70" s="214"/>
      <c r="AF70" s="214"/>
      <c r="AG70" s="214" t="s">
        <v>371</v>
      </c>
      <c r="AH70" s="214">
        <v>0</v>
      </c>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3" x14ac:dyDescent="0.2">
      <c r="A71" s="221"/>
      <c r="B71" s="222"/>
      <c r="C71" s="268" t="s">
        <v>2032</v>
      </c>
      <c r="D71" s="262"/>
      <c r="E71" s="263">
        <v>4.8</v>
      </c>
      <c r="F71" s="224"/>
      <c r="G71" s="224"/>
      <c r="H71" s="224"/>
      <c r="I71" s="224"/>
      <c r="J71" s="224"/>
      <c r="K71" s="224"/>
      <c r="L71" s="224"/>
      <c r="M71" s="224"/>
      <c r="N71" s="223"/>
      <c r="O71" s="223"/>
      <c r="P71" s="223"/>
      <c r="Q71" s="223"/>
      <c r="R71" s="224"/>
      <c r="S71" s="224"/>
      <c r="T71" s="224"/>
      <c r="U71" s="224"/>
      <c r="V71" s="224"/>
      <c r="W71" s="224"/>
      <c r="X71" s="224"/>
      <c r="Y71" s="224"/>
      <c r="Z71" s="214"/>
      <c r="AA71" s="214"/>
      <c r="AB71" s="214"/>
      <c r="AC71" s="214"/>
      <c r="AD71" s="214"/>
      <c r="AE71" s="214"/>
      <c r="AF71" s="214"/>
      <c r="AG71" s="214" t="s">
        <v>371</v>
      </c>
      <c r="AH71" s="214">
        <v>0</v>
      </c>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outlineLevel="3" x14ac:dyDescent="0.2">
      <c r="A72" s="221"/>
      <c r="B72" s="222"/>
      <c r="C72" s="268" t="s">
        <v>2033</v>
      </c>
      <c r="D72" s="262"/>
      <c r="E72" s="263">
        <v>29.76</v>
      </c>
      <c r="F72" s="224"/>
      <c r="G72" s="224"/>
      <c r="H72" s="224"/>
      <c r="I72" s="224"/>
      <c r="J72" s="224"/>
      <c r="K72" s="224"/>
      <c r="L72" s="224"/>
      <c r="M72" s="224"/>
      <c r="N72" s="223"/>
      <c r="O72" s="223"/>
      <c r="P72" s="223"/>
      <c r="Q72" s="223"/>
      <c r="R72" s="224"/>
      <c r="S72" s="224"/>
      <c r="T72" s="224"/>
      <c r="U72" s="224"/>
      <c r="V72" s="224"/>
      <c r="W72" s="224"/>
      <c r="X72" s="224"/>
      <c r="Y72" s="224"/>
      <c r="Z72" s="214"/>
      <c r="AA72" s="214"/>
      <c r="AB72" s="214"/>
      <c r="AC72" s="214"/>
      <c r="AD72" s="214"/>
      <c r="AE72" s="214"/>
      <c r="AF72" s="214"/>
      <c r="AG72" s="214" t="s">
        <v>371</v>
      </c>
      <c r="AH72" s="214">
        <v>0</v>
      </c>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outlineLevel="3" x14ac:dyDescent="0.2">
      <c r="A73" s="221"/>
      <c r="B73" s="222"/>
      <c r="C73" s="268" t="s">
        <v>2034</v>
      </c>
      <c r="D73" s="262"/>
      <c r="E73" s="263">
        <v>-1.71</v>
      </c>
      <c r="F73" s="224"/>
      <c r="G73" s="224"/>
      <c r="H73" s="224"/>
      <c r="I73" s="224"/>
      <c r="J73" s="224"/>
      <c r="K73" s="224"/>
      <c r="L73" s="224"/>
      <c r="M73" s="224"/>
      <c r="N73" s="223"/>
      <c r="O73" s="223"/>
      <c r="P73" s="223"/>
      <c r="Q73" s="223"/>
      <c r="R73" s="224"/>
      <c r="S73" s="224"/>
      <c r="T73" s="224"/>
      <c r="U73" s="224"/>
      <c r="V73" s="224"/>
      <c r="W73" s="224"/>
      <c r="X73" s="224"/>
      <c r="Y73" s="224"/>
      <c r="Z73" s="214"/>
      <c r="AA73" s="214"/>
      <c r="AB73" s="214"/>
      <c r="AC73" s="214"/>
      <c r="AD73" s="214"/>
      <c r="AE73" s="214"/>
      <c r="AF73" s="214"/>
      <c r="AG73" s="214" t="s">
        <v>371</v>
      </c>
      <c r="AH73" s="214">
        <v>0</v>
      </c>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outlineLevel="3" x14ac:dyDescent="0.2">
      <c r="A74" s="221"/>
      <c r="B74" s="222"/>
      <c r="C74" s="268" t="s">
        <v>2035</v>
      </c>
      <c r="D74" s="262"/>
      <c r="E74" s="263">
        <v>2.4</v>
      </c>
      <c r="F74" s="224"/>
      <c r="G74" s="224"/>
      <c r="H74" s="224"/>
      <c r="I74" s="224"/>
      <c r="J74" s="224"/>
      <c r="K74" s="224"/>
      <c r="L74" s="224"/>
      <c r="M74" s="224"/>
      <c r="N74" s="223"/>
      <c r="O74" s="223"/>
      <c r="P74" s="223"/>
      <c r="Q74" s="223"/>
      <c r="R74" s="224"/>
      <c r="S74" s="224"/>
      <c r="T74" s="224"/>
      <c r="U74" s="224"/>
      <c r="V74" s="224"/>
      <c r="W74" s="224"/>
      <c r="X74" s="224"/>
      <c r="Y74" s="224"/>
      <c r="Z74" s="214"/>
      <c r="AA74" s="214"/>
      <c r="AB74" s="214"/>
      <c r="AC74" s="214"/>
      <c r="AD74" s="214"/>
      <c r="AE74" s="214"/>
      <c r="AF74" s="214"/>
      <c r="AG74" s="214" t="s">
        <v>371</v>
      </c>
      <c r="AH74" s="214">
        <v>0</v>
      </c>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ht="22.5" outlineLevel="1" x14ac:dyDescent="0.2">
      <c r="A75" s="236">
        <v>19</v>
      </c>
      <c r="B75" s="237" t="s">
        <v>457</v>
      </c>
      <c r="C75" s="254" t="s">
        <v>458</v>
      </c>
      <c r="D75" s="238" t="s">
        <v>379</v>
      </c>
      <c r="E75" s="239">
        <v>80.638599999999997</v>
      </c>
      <c r="F75" s="240"/>
      <c r="G75" s="241">
        <f>ROUND(E75*F75,2)</f>
        <v>0</v>
      </c>
      <c r="H75" s="240"/>
      <c r="I75" s="241">
        <f>ROUND(E75*H75,2)</f>
        <v>0</v>
      </c>
      <c r="J75" s="240"/>
      <c r="K75" s="241">
        <f>ROUND(E75*J75,2)</f>
        <v>0</v>
      </c>
      <c r="L75" s="241">
        <v>12</v>
      </c>
      <c r="M75" s="241">
        <f>G75*(1+L75/100)</f>
        <v>0</v>
      </c>
      <c r="N75" s="239">
        <v>3.6099999999999999E-3</v>
      </c>
      <c r="O75" s="239">
        <f>ROUND(E75*N75,2)</f>
        <v>0.28999999999999998</v>
      </c>
      <c r="P75" s="239">
        <v>0</v>
      </c>
      <c r="Q75" s="239">
        <f>ROUND(E75*P75,2)</f>
        <v>0</v>
      </c>
      <c r="R75" s="241" t="s">
        <v>380</v>
      </c>
      <c r="S75" s="241" t="s">
        <v>315</v>
      </c>
      <c r="T75" s="242" t="s">
        <v>315</v>
      </c>
      <c r="U75" s="224">
        <v>0.36199999999999999</v>
      </c>
      <c r="V75" s="224">
        <f>ROUND(E75*U75,2)</f>
        <v>29.19</v>
      </c>
      <c r="W75" s="224"/>
      <c r="X75" s="224" t="s">
        <v>336</v>
      </c>
      <c r="Y75" s="224" t="s">
        <v>317</v>
      </c>
      <c r="Z75" s="214"/>
      <c r="AA75" s="214"/>
      <c r="AB75" s="214"/>
      <c r="AC75" s="214"/>
      <c r="AD75" s="214"/>
      <c r="AE75" s="214"/>
      <c r="AF75" s="214"/>
      <c r="AG75" s="214" t="s">
        <v>367</v>
      </c>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outlineLevel="2" x14ac:dyDescent="0.2">
      <c r="A76" s="221"/>
      <c r="B76" s="222"/>
      <c r="C76" s="268" t="s">
        <v>2022</v>
      </c>
      <c r="D76" s="262"/>
      <c r="E76" s="263">
        <v>64.195599999999999</v>
      </c>
      <c r="F76" s="224"/>
      <c r="G76" s="224"/>
      <c r="H76" s="224"/>
      <c r="I76" s="224"/>
      <c r="J76" s="224"/>
      <c r="K76" s="224"/>
      <c r="L76" s="224"/>
      <c r="M76" s="224"/>
      <c r="N76" s="223"/>
      <c r="O76" s="223"/>
      <c r="P76" s="223"/>
      <c r="Q76" s="223"/>
      <c r="R76" s="224"/>
      <c r="S76" s="224"/>
      <c r="T76" s="224"/>
      <c r="U76" s="224"/>
      <c r="V76" s="224"/>
      <c r="W76" s="224"/>
      <c r="X76" s="224"/>
      <c r="Y76" s="224"/>
      <c r="Z76" s="214"/>
      <c r="AA76" s="214"/>
      <c r="AB76" s="214"/>
      <c r="AC76" s="214"/>
      <c r="AD76" s="214"/>
      <c r="AE76" s="214"/>
      <c r="AF76" s="214"/>
      <c r="AG76" s="214" t="s">
        <v>371</v>
      </c>
      <c r="AH76" s="214">
        <v>5</v>
      </c>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outlineLevel="3" x14ac:dyDescent="0.2">
      <c r="A77" s="221"/>
      <c r="B77" s="222"/>
      <c r="C77" s="268" t="s">
        <v>2021</v>
      </c>
      <c r="D77" s="262"/>
      <c r="E77" s="263">
        <v>16.443000000000001</v>
      </c>
      <c r="F77" s="224"/>
      <c r="G77" s="224"/>
      <c r="H77" s="224"/>
      <c r="I77" s="224"/>
      <c r="J77" s="224"/>
      <c r="K77" s="224"/>
      <c r="L77" s="224"/>
      <c r="M77" s="224"/>
      <c r="N77" s="223"/>
      <c r="O77" s="223"/>
      <c r="P77" s="223"/>
      <c r="Q77" s="223"/>
      <c r="R77" s="224"/>
      <c r="S77" s="224"/>
      <c r="T77" s="224"/>
      <c r="U77" s="224"/>
      <c r="V77" s="224"/>
      <c r="W77" s="224"/>
      <c r="X77" s="224"/>
      <c r="Y77" s="224"/>
      <c r="Z77" s="214"/>
      <c r="AA77" s="214"/>
      <c r="AB77" s="214"/>
      <c r="AC77" s="214"/>
      <c r="AD77" s="214"/>
      <c r="AE77" s="214"/>
      <c r="AF77" s="214"/>
      <c r="AG77" s="214" t="s">
        <v>371</v>
      </c>
      <c r="AH77" s="214">
        <v>5</v>
      </c>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outlineLevel="1" x14ac:dyDescent="0.2">
      <c r="A78" s="236">
        <v>20</v>
      </c>
      <c r="B78" s="237" t="s">
        <v>466</v>
      </c>
      <c r="C78" s="254" t="s">
        <v>467</v>
      </c>
      <c r="D78" s="238" t="s">
        <v>403</v>
      </c>
      <c r="E78" s="239">
        <v>9.6199999999999992</v>
      </c>
      <c r="F78" s="240"/>
      <c r="G78" s="241">
        <f>ROUND(E78*F78,2)</f>
        <v>0</v>
      </c>
      <c r="H78" s="240"/>
      <c r="I78" s="241">
        <f>ROUND(E78*H78,2)</f>
        <v>0</v>
      </c>
      <c r="J78" s="240"/>
      <c r="K78" s="241">
        <f>ROUND(E78*J78,2)</f>
        <v>0</v>
      </c>
      <c r="L78" s="241">
        <v>12</v>
      </c>
      <c r="M78" s="241">
        <f>G78*(1+L78/100)</f>
        <v>0</v>
      </c>
      <c r="N78" s="239">
        <v>5.3690000000000002E-2</v>
      </c>
      <c r="O78" s="239">
        <f>ROUND(E78*N78,2)</f>
        <v>0.52</v>
      </c>
      <c r="P78" s="239">
        <v>0</v>
      </c>
      <c r="Q78" s="239">
        <f>ROUND(E78*P78,2)</f>
        <v>0</v>
      </c>
      <c r="R78" s="241"/>
      <c r="S78" s="241" t="s">
        <v>331</v>
      </c>
      <c r="T78" s="242" t="s">
        <v>316</v>
      </c>
      <c r="U78" s="224">
        <v>1.17717</v>
      </c>
      <c r="V78" s="224">
        <f>ROUND(E78*U78,2)</f>
        <v>11.32</v>
      </c>
      <c r="W78" s="224"/>
      <c r="X78" s="224" t="s">
        <v>336</v>
      </c>
      <c r="Y78" s="224" t="s">
        <v>317</v>
      </c>
      <c r="Z78" s="214"/>
      <c r="AA78" s="214"/>
      <c r="AB78" s="214"/>
      <c r="AC78" s="214"/>
      <c r="AD78" s="214"/>
      <c r="AE78" s="214"/>
      <c r="AF78" s="214"/>
      <c r="AG78" s="214" t="s">
        <v>337</v>
      </c>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outlineLevel="2" x14ac:dyDescent="0.2">
      <c r="A79" s="221"/>
      <c r="B79" s="222"/>
      <c r="C79" s="268" t="s">
        <v>2036</v>
      </c>
      <c r="D79" s="262"/>
      <c r="E79" s="263">
        <v>9.6199999999999992</v>
      </c>
      <c r="F79" s="224"/>
      <c r="G79" s="224"/>
      <c r="H79" s="224"/>
      <c r="I79" s="224"/>
      <c r="J79" s="224"/>
      <c r="K79" s="224"/>
      <c r="L79" s="224"/>
      <c r="M79" s="224"/>
      <c r="N79" s="223"/>
      <c r="O79" s="223"/>
      <c r="P79" s="223"/>
      <c r="Q79" s="223"/>
      <c r="R79" s="224"/>
      <c r="S79" s="224"/>
      <c r="T79" s="224"/>
      <c r="U79" s="224"/>
      <c r="V79" s="224"/>
      <c r="W79" s="224"/>
      <c r="X79" s="224"/>
      <c r="Y79" s="224"/>
      <c r="Z79" s="214"/>
      <c r="AA79" s="214"/>
      <c r="AB79" s="214"/>
      <c r="AC79" s="214"/>
      <c r="AD79" s="214"/>
      <c r="AE79" s="214"/>
      <c r="AF79" s="214"/>
      <c r="AG79" s="214" t="s">
        <v>371</v>
      </c>
      <c r="AH79" s="214">
        <v>0</v>
      </c>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x14ac:dyDescent="0.2">
      <c r="A80" s="229" t="s">
        <v>310</v>
      </c>
      <c r="B80" s="230" t="s">
        <v>198</v>
      </c>
      <c r="C80" s="253" t="s">
        <v>199</v>
      </c>
      <c r="D80" s="231"/>
      <c r="E80" s="232"/>
      <c r="F80" s="233"/>
      <c r="G80" s="233">
        <f>SUMIF(AG81:AG92,"&lt;&gt;NOR",G81:G92)</f>
        <v>0</v>
      </c>
      <c r="H80" s="233"/>
      <c r="I80" s="233">
        <f>SUM(I81:I92)</f>
        <v>0</v>
      </c>
      <c r="J80" s="233"/>
      <c r="K80" s="233">
        <f>SUM(K81:K92)</f>
        <v>0</v>
      </c>
      <c r="L80" s="233"/>
      <c r="M80" s="233">
        <f>SUM(M81:M92)</f>
        <v>0</v>
      </c>
      <c r="N80" s="232"/>
      <c r="O80" s="232">
        <f>SUM(O81:O92)</f>
        <v>0.53</v>
      </c>
      <c r="P80" s="232"/>
      <c r="Q80" s="232">
        <f>SUM(Q81:Q92)</f>
        <v>0</v>
      </c>
      <c r="R80" s="233"/>
      <c r="S80" s="233"/>
      <c r="T80" s="234"/>
      <c r="U80" s="228"/>
      <c r="V80" s="228">
        <f>SUM(V81:V92)</f>
        <v>9.9</v>
      </c>
      <c r="W80" s="228"/>
      <c r="X80" s="228"/>
      <c r="Y80" s="228"/>
      <c r="AG80" t="s">
        <v>311</v>
      </c>
    </row>
    <row r="81" spans="1:60" ht="22.5" outlineLevel="1" x14ac:dyDescent="0.2">
      <c r="A81" s="236">
        <v>21</v>
      </c>
      <c r="B81" s="237" t="s">
        <v>475</v>
      </c>
      <c r="C81" s="254" t="s">
        <v>476</v>
      </c>
      <c r="D81" s="238" t="s">
        <v>365</v>
      </c>
      <c r="E81" s="239">
        <v>1.6895</v>
      </c>
      <c r="F81" s="240"/>
      <c r="G81" s="241">
        <f>ROUND(E81*F81,2)</f>
        <v>0</v>
      </c>
      <c r="H81" s="240"/>
      <c r="I81" s="241">
        <f>ROUND(E81*H81,2)</f>
        <v>0</v>
      </c>
      <c r="J81" s="240"/>
      <c r="K81" s="241">
        <f>ROUND(E81*J81,2)</f>
        <v>0</v>
      </c>
      <c r="L81" s="241">
        <v>12</v>
      </c>
      <c r="M81" s="241">
        <f>G81*(1+L81/100)</f>
        <v>0</v>
      </c>
      <c r="N81" s="239">
        <v>0.30802000000000002</v>
      </c>
      <c r="O81" s="239">
        <f>ROUND(E81*N81,2)</f>
        <v>0.52</v>
      </c>
      <c r="P81" s="239">
        <v>0</v>
      </c>
      <c r="Q81" s="239">
        <f>ROUND(E81*P81,2)</f>
        <v>0</v>
      </c>
      <c r="R81" s="241" t="s">
        <v>380</v>
      </c>
      <c r="S81" s="241" t="s">
        <v>315</v>
      </c>
      <c r="T81" s="242" t="s">
        <v>315</v>
      </c>
      <c r="U81" s="224">
        <v>5.24</v>
      </c>
      <c r="V81" s="224">
        <f>ROUND(E81*U81,2)</f>
        <v>8.85</v>
      </c>
      <c r="W81" s="224"/>
      <c r="X81" s="224" t="s">
        <v>336</v>
      </c>
      <c r="Y81" s="224" t="s">
        <v>317</v>
      </c>
      <c r="Z81" s="214"/>
      <c r="AA81" s="214"/>
      <c r="AB81" s="214"/>
      <c r="AC81" s="214"/>
      <c r="AD81" s="214"/>
      <c r="AE81" s="214"/>
      <c r="AF81" s="214"/>
      <c r="AG81" s="214" t="s">
        <v>367</v>
      </c>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outlineLevel="2" x14ac:dyDescent="0.2">
      <c r="A82" s="221"/>
      <c r="B82" s="222"/>
      <c r="C82" s="269" t="s">
        <v>480</v>
      </c>
      <c r="D82" s="264"/>
      <c r="E82" s="265"/>
      <c r="F82" s="224"/>
      <c r="G82" s="224"/>
      <c r="H82" s="224"/>
      <c r="I82" s="224"/>
      <c r="J82" s="224"/>
      <c r="K82" s="224"/>
      <c r="L82" s="224"/>
      <c r="M82" s="224"/>
      <c r="N82" s="223"/>
      <c r="O82" s="223"/>
      <c r="P82" s="223"/>
      <c r="Q82" s="223"/>
      <c r="R82" s="224"/>
      <c r="S82" s="224"/>
      <c r="T82" s="224"/>
      <c r="U82" s="224"/>
      <c r="V82" s="224"/>
      <c r="W82" s="224"/>
      <c r="X82" s="224"/>
      <c r="Y82" s="224"/>
      <c r="Z82" s="214"/>
      <c r="AA82" s="214"/>
      <c r="AB82" s="214"/>
      <c r="AC82" s="214"/>
      <c r="AD82" s="214"/>
      <c r="AE82" s="214"/>
      <c r="AF82" s="214"/>
      <c r="AG82" s="214" t="s">
        <v>371</v>
      </c>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outlineLevel="3" x14ac:dyDescent="0.2">
      <c r="A83" s="221"/>
      <c r="B83" s="222"/>
      <c r="C83" s="270" t="s">
        <v>2037</v>
      </c>
      <c r="D83" s="264"/>
      <c r="E83" s="265">
        <v>3.7</v>
      </c>
      <c r="F83" s="224"/>
      <c r="G83" s="224"/>
      <c r="H83" s="224"/>
      <c r="I83" s="224"/>
      <c r="J83" s="224"/>
      <c r="K83" s="224"/>
      <c r="L83" s="224"/>
      <c r="M83" s="224"/>
      <c r="N83" s="223"/>
      <c r="O83" s="223"/>
      <c r="P83" s="223"/>
      <c r="Q83" s="223"/>
      <c r="R83" s="224"/>
      <c r="S83" s="224"/>
      <c r="T83" s="224"/>
      <c r="U83" s="224"/>
      <c r="V83" s="224"/>
      <c r="W83" s="224"/>
      <c r="X83" s="224"/>
      <c r="Y83" s="224"/>
      <c r="Z83" s="214"/>
      <c r="AA83" s="214"/>
      <c r="AB83" s="214"/>
      <c r="AC83" s="214"/>
      <c r="AD83" s="214"/>
      <c r="AE83" s="214"/>
      <c r="AF83" s="214"/>
      <c r="AG83" s="214" t="s">
        <v>371</v>
      </c>
      <c r="AH83" s="214">
        <v>2</v>
      </c>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outlineLevel="3" x14ac:dyDescent="0.2">
      <c r="A84" s="221"/>
      <c r="B84" s="222"/>
      <c r="C84" s="270" t="s">
        <v>2038</v>
      </c>
      <c r="D84" s="264"/>
      <c r="E84" s="265">
        <v>13.21</v>
      </c>
      <c r="F84" s="224"/>
      <c r="G84" s="224"/>
      <c r="H84" s="224"/>
      <c r="I84" s="224"/>
      <c r="J84" s="224"/>
      <c r="K84" s="224"/>
      <c r="L84" s="224"/>
      <c r="M84" s="224"/>
      <c r="N84" s="223"/>
      <c r="O84" s="223"/>
      <c r="P84" s="223"/>
      <c r="Q84" s="223"/>
      <c r="R84" s="224"/>
      <c r="S84" s="224"/>
      <c r="T84" s="224"/>
      <c r="U84" s="224"/>
      <c r="V84" s="224"/>
      <c r="W84" s="224"/>
      <c r="X84" s="224"/>
      <c r="Y84" s="224"/>
      <c r="Z84" s="214"/>
      <c r="AA84" s="214"/>
      <c r="AB84" s="214"/>
      <c r="AC84" s="214"/>
      <c r="AD84" s="214"/>
      <c r="AE84" s="214"/>
      <c r="AF84" s="214"/>
      <c r="AG84" s="214" t="s">
        <v>371</v>
      </c>
      <c r="AH84" s="214">
        <v>2</v>
      </c>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outlineLevel="3" x14ac:dyDescent="0.2">
      <c r="A85" s="221"/>
      <c r="B85" s="222"/>
      <c r="C85" s="270" t="s">
        <v>2039</v>
      </c>
      <c r="D85" s="264"/>
      <c r="E85" s="265">
        <v>12.25</v>
      </c>
      <c r="F85" s="224"/>
      <c r="G85" s="224"/>
      <c r="H85" s="224"/>
      <c r="I85" s="224"/>
      <c r="J85" s="224"/>
      <c r="K85" s="224"/>
      <c r="L85" s="224"/>
      <c r="M85" s="224"/>
      <c r="N85" s="223"/>
      <c r="O85" s="223"/>
      <c r="P85" s="223"/>
      <c r="Q85" s="223"/>
      <c r="R85" s="224"/>
      <c r="S85" s="224"/>
      <c r="T85" s="224"/>
      <c r="U85" s="224"/>
      <c r="V85" s="224"/>
      <c r="W85" s="224"/>
      <c r="X85" s="224"/>
      <c r="Y85" s="224"/>
      <c r="Z85" s="214"/>
      <c r="AA85" s="214"/>
      <c r="AB85" s="214"/>
      <c r="AC85" s="214"/>
      <c r="AD85" s="214"/>
      <c r="AE85" s="214"/>
      <c r="AF85" s="214"/>
      <c r="AG85" s="214" t="s">
        <v>371</v>
      </c>
      <c r="AH85" s="214">
        <v>2</v>
      </c>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outlineLevel="3" x14ac:dyDescent="0.2">
      <c r="A86" s="221"/>
      <c r="B86" s="222"/>
      <c r="C86" s="270" t="s">
        <v>2040</v>
      </c>
      <c r="D86" s="264"/>
      <c r="E86" s="265">
        <v>4.63</v>
      </c>
      <c r="F86" s="224"/>
      <c r="G86" s="224"/>
      <c r="H86" s="224"/>
      <c r="I86" s="224"/>
      <c r="J86" s="224"/>
      <c r="K86" s="224"/>
      <c r="L86" s="224"/>
      <c r="M86" s="224"/>
      <c r="N86" s="223"/>
      <c r="O86" s="223"/>
      <c r="P86" s="223"/>
      <c r="Q86" s="223"/>
      <c r="R86" s="224"/>
      <c r="S86" s="224"/>
      <c r="T86" s="224"/>
      <c r="U86" s="224"/>
      <c r="V86" s="224"/>
      <c r="W86" s="224"/>
      <c r="X86" s="224"/>
      <c r="Y86" s="224"/>
      <c r="Z86" s="214"/>
      <c r="AA86" s="214"/>
      <c r="AB86" s="214"/>
      <c r="AC86" s="214"/>
      <c r="AD86" s="214"/>
      <c r="AE86" s="214"/>
      <c r="AF86" s="214"/>
      <c r="AG86" s="214" t="s">
        <v>371</v>
      </c>
      <c r="AH86" s="214">
        <v>2</v>
      </c>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outlineLevel="3" x14ac:dyDescent="0.2">
      <c r="A87" s="221"/>
      <c r="B87" s="222"/>
      <c r="C87" s="269" t="s">
        <v>483</v>
      </c>
      <c r="D87" s="264"/>
      <c r="E87" s="265"/>
      <c r="F87" s="224"/>
      <c r="G87" s="224"/>
      <c r="H87" s="224"/>
      <c r="I87" s="224"/>
      <c r="J87" s="224"/>
      <c r="K87" s="224"/>
      <c r="L87" s="224"/>
      <c r="M87" s="224"/>
      <c r="N87" s="223"/>
      <c r="O87" s="223"/>
      <c r="P87" s="223"/>
      <c r="Q87" s="223"/>
      <c r="R87" s="224"/>
      <c r="S87" s="224"/>
      <c r="T87" s="224"/>
      <c r="U87" s="224"/>
      <c r="V87" s="224"/>
      <c r="W87" s="224"/>
      <c r="X87" s="224"/>
      <c r="Y87" s="224"/>
      <c r="Z87" s="214"/>
      <c r="AA87" s="214"/>
      <c r="AB87" s="214"/>
      <c r="AC87" s="214"/>
      <c r="AD87" s="214"/>
      <c r="AE87" s="214"/>
      <c r="AF87" s="214"/>
      <c r="AG87" s="214" t="s">
        <v>371</v>
      </c>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row>
    <row r="88" spans="1:60" outlineLevel="3" x14ac:dyDescent="0.2">
      <c r="A88" s="221"/>
      <c r="B88" s="222"/>
      <c r="C88" s="268" t="s">
        <v>2041</v>
      </c>
      <c r="D88" s="262"/>
      <c r="E88" s="263">
        <v>1.6895</v>
      </c>
      <c r="F88" s="224"/>
      <c r="G88" s="224"/>
      <c r="H88" s="224"/>
      <c r="I88" s="224"/>
      <c r="J88" s="224"/>
      <c r="K88" s="224"/>
      <c r="L88" s="224"/>
      <c r="M88" s="224"/>
      <c r="N88" s="223"/>
      <c r="O88" s="223"/>
      <c r="P88" s="223"/>
      <c r="Q88" s="223"/>
      <c r="R88" s="224"/>
      <c r="S88" s="224"/>
      <c r="T88" s="224"/>
      <c r="U88" s="224"/>
      <c r="V88" s="224"/>
      <c r="W88" s="224"/>
      <c r="X88" s="224"/>
      <c r="Y88" s="224"/>
      <c r="Z88" s="214"/>
      <c r="AA88" s="214"/>
      <c r="AB88" s="214"/>
      <c r="AC88" s="214"/>
      <c r="AD88" s="214"/>
      <c r="AE88" s="214"/>
      <c r="AF88" s="214"/>
      <c r="AG88" s="214" t="s">
        <v>371</v>
      </c>
      <c r="AH88" s="214">
        <v>0</v>
      </c>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0" outlineLevel="1" x14ac:dyDescent="0.2">
      <c r="A89" s="245">
        <v>22</v>
      </c>
      <c r="B89" s="246" t="s">
        <v>485</v>
      </c>
      <c r="C89" s="256" t="s">
        <v>486</v>
      </c>
      <c r="D89" s="247" t="s">
        <v>379</v>
      </c>
      <c r="E89" s="248">
        <v>1</v>
      </c>
      <c r="F89" s="249"/>
      <c r="G89" s="250">
        <f>ROUND(E89*F89,2)</f>
        <v>0</v>
      </c>
      <c r="H89" s="249"/>
      <c r="I89" s="250">
        <f>ROUND(E89*H89,2)</f>
        <v>0</v>
      </c>
      <c r="J89" s="249"/>
      <c r="K89" s="250">
        <f>ROUND(E89*J89,2)</f>
        <v>0</v>
      </c>
      <c r="L89" s="250">
        <v>12</v>
      </c>
      <c r="M89" s="250">
        <f>G89*(1+L89/100)</f>
        <v>0</v>
      </c>
      <c r="N89" s="248">
        <v>1.41E-2</v>
      </c>
      <c r="O89" s="248">
        <f>ROUND(E89*N89,2)</f>
        <v>0.01</v>
      </c>
      <c r="P89" s="248">
        <v>0</v>
      </c>
      <c r="Q89" s="248">
        <f>ROUND(E89*P89,2)</f>
        <v>0</v>
      </c>
      <c r="R89" s="250" t="s">
        <v>380</v>
      </c>
      <c r="S89" s="250" t="s">
        <v>315</v>
      </c>
      <c r="T89" s="251" t="s">
        <v>315</v>
      </c>
      <c r="U89" s="224">
        <v>0.39600000000000002</v>
      </c>
      <c r="V89" s="224">
        <f>ROUND(E89*U89,2)</f>
        <v>0.4</v>
      </c>
      <c r="W89" s="224"/>
      <c r="X89" s="224" t="s">
        <v>336</v>
      </c>
      <c r="Y89" s="224" t="s">
        <v>317</v>
      </c>
      <c r="Z89" s="214"/>
      <c r="AA89" s="214"/>
      <c r="AB89" s="214"/>
      <c r="AC89" s="214"/>
      <c r="AD89" s="214"/>
      <c r="AE89" s="214"/>
      <c r="AF89" s="214"/>
      <c r="AG89" s="214" t="s">
        <v>367</v>
      </c>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outlineLevel="1" x14ac:dyDescent="0.2">
      <c r="A90" s="245">
        <v>23</v>
      </c>
      <c r="B90" s="246" t="s">
        <v>487</v>
      </c>
      <c r="C90" s="256" t="s">
        <v>488</v>
      </c>
      <c r="D90" s="247" t="s">
        <v>379</v>
      </c>
      <c r="E90" s="248">
        <v>1</v>
      </c>
      <c r="F90" s="249"/>
      <c r="G90" s="250">
        <f>ROUND(E90*F90,2)</f>
        <v>0</v>
      </c>
      <c r="H90" s="249"/>
      <c r="I90" s="250">
        <f>ROUND(E90*H90,2)</f>
        <v>0</v>
      </c>
      <c r="J90" s="249"/>
      <c r="K90" s="250">
        <f>ROUND(E90*J90,2)</f>
        <v>0</v>
      </c>
      <c r="L90" s="250">
        <v>12</v>
      </c>
      <c r="M90" s="250">
        <f>G90*(1+L90/100)</f>
        <v>0</v>
      </c>
      <c r="N90" s="248">
        <v>0</v>
      </c>
      <c r="O90" s="248">
        <f>ROUND(E90*N90,2)</f>
        <v>0</v>
      </c>
      <c r="P90" s="248">
        <v>0</v>
      </c>
      <c r="Q90" s="248">
        <f>ROUND(E90*P90,2)</f>
        <v>0</v>
      </c>
      <c r="R90" s="250" t="s">
        <v>380</v>
      </c>
      <c r="S90" s="250" t="s">
        <v>315</v>
      </c>
      <c r="T90" s="251" t="s">
        <v>315</v>
      </c>
      <c r="U90" s="224">
        <v>0.24</v>
      </c>
      <c r="V90" s="224">
        <f>ROUND(E90*U90,2)</f>
        <v>0.24</v>
      </c>
      <c r="W90" s="224"/>
      <c r="X90" s="224" t="s">
        <v>336</v>
      </c>
      <c r="Y90" s="224" t="s">
        <v>317</v>
      </c>
      <c r="Z90" s="214"/>
      <c r="AA90" s="214"/>
      <c r="AB90" s="214"/>
      <c r="AC90" s="214"/>
      <c r="AD90" s="214"/>
      <c r="AE90" s="214"/>
      <c r="AF90" s="214"/>
      <c r="AG90" s="214" t="s">
        <v>367</v>
      </c>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ht="22.5" outlineLevel="1" x14ac:dyDescent="0.2">
      <c r="A91" s="236">
        <v>24</v>
      </c>
      <c r="B91" s="237" t="s">
        <v>489</v>
      </c>
      <c r="C91" s="254" t="s">
        <v>490</v>
      </c>
      <c r="D91" s="238" t="s">
        <v>403</v>
      </c>
      <c r="E91" s="239">
        <v>10</v>
      </c>
      <c r="F91" s="240"/>
      <c r="G91" s="241">
        <f>ROUND(E91*F91,2)</f>
        <v>0</v>
      </c>
      <c r="H91" s="240"/>
      <c r="I91" s="241">
        <f>ROUND(E91*H91,2)</f>
        <v>0</v>
      </c>
      <c r="J91" s="240"/>
      <c r="K91" s="241">
        <f>ROUND(E91*J91,2)</f>
        <v>0</v>
      </c>
      <c r="L91" s="241">
        <v>12</v>
      </c>
      <c r="M91" s="241">
        <f>G91*(1+L91/100)</f>
        <v>0</v>
      </c>
      <c r="N91" s="239">
        <v>0</v>
      </c>
      <c r="O91" s="239">
        <f>ROUND(E91*N91,2)</f>
        <v>0</v>
      </c>
      <c r="P91" s="239">
        <v>0</v>
      </c>
      <c r="Q91" s="239">
        <f>ROUND(E91*P91,2)</f>
        <v>0</v>
      </c>
      <c r="R91" s="241" t="s">
        <v>380</v>
      </c>
      <c r="S91" s="241" t="s">
        <v>315</v>
      </c>
      <c r="T91" s="242" t="s">
        <v>315</v>
      </c>
      <c r="U91" s="224">
        <v>4.1200000000000001E-2</v>
      </c>
      <c r="V91" s="224">
        <f>ROUND(E91*U91,2)</f>
        <v>0.41</v>
      </c>
      <c r="W91" s="224"/>
      <c r="X91" s="224" t="s">
        <v>336</v>
      </c>
      <c r="Y91" s="224" t="s">
        <v>317</v>
      </c>
      <c r="Z91" s="214"/>
      <c r="AA91" s="214"/>
      <c r="AB91" s="214"/>
      <c r="AC91" s="214"/>
      <c r="AD91" s="214"/>
      <c r="AE91" s="214"/>
      <c r="AF91" s="214"/>
      <c r="AG91" s="214" t="s">
        <v>367</v>
      </c>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outlineLevel="2" x14ac:dyDescent="0.2">
      <c r="A92" s="221"/>
      <c r="B92" s="222"/>
      <c r="C92" s="267" t="s">
        <v>491</v>
      </c>
      <c r="D92" s="266"/>
      <c r="E92" s="266"/>
      <c r="F92" s="266"/>
      <c r="G92" s="266"/>
      <c r="H92" s="224"/>
      <c r="I92" s="224"/>
      <c r="J92" s="224"/>
      <c r="K92" s="224"/>
      <c r="L92" s="224"/>
      <c r="M92" s="224"/>
      <c r="N92" s="223"/>
      <c r="O92" s="223"/>
      <c r="P92" s="223"/>
      <c r="Q92" s="223"/>
      <c r="R92" s="224"/>
      <c r="S92" s="224"/>
      <c r="T92" s="224"/>
      <c r="U92" s="224"/>
      <c r="V92" s="224"/>
      <c r="W92" s="224"/>
      <c r="X92" s="224"/>
      <c r="Y92" s="224"/>
      <c r="Z92" s="214"/>
      <c r="AA92" s="214"/>
      <c r="AB92" s="214"/>
      <c r="AC92" s="214"/>
      <c r="AD92" s="214"/>
      <c r="AE92" s="214"/>
      <c r="AF92" s="214"/>
      <c r="AG92" s="214" t="s">
        <v>369</v>
      </c>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row>
    <row r="93" spans="1:60" x14ac:dyDescent="0.2">
      <c r="A93" s="229" t="s">
        <v>310</v>
      </c>
      <c r="B93" s="230" t="s">
        <v>200</v>
      </c>
      <c r="C93" s="253" t="s">
        <v>201</v>
      </c>
      <c r="D93" s="231"/>
      <c r="E93" s="232"/>
      <c r="F93" s="233"/>
      <c r="G93" s="233">
        <f>SUMIF(AG94:AG108,"&lt;&gt;NOR",G94:G108)</f>
        <v>0</v>
      </c>
      <c r="H93" s="233"/>
      <c r="I93" s="233">
        <f>SUM(I94:I108)</f>
        <v>0</v>
      </c>
      <c r="J93" s="233"/>
      <c r="K93" s="233">
        <f>SUM(K94:K108)</f>
        <v>0</v>
      </c>
      <c r="L93" s="233"/>
      <c r="M93" s="233">
        <f>SUM(M94:M108)</f>
        <v>0</v>
      </c>
      <c r="N93" s="232"/>
      <c r="O93" s="232">
        <f>SUM(O94:O108)</f>
        <v>0.57999999999999996</v>
      </c>
      <c r="P93" s="232"/>
      <c r="Q93" s="232">
        <f>SUM(Q94:Q108)</f>
        <v>0</v>
      </c>
      <c r="R93" s="233"/>
      <c r="S93" s="233"/>
      <c r="T93" s="234"/>
      <c r="U93" s="228"/>
      <c r="V93" s="228">
        <f>SUM(V94:V108)</f>
        <v>16.71</v>
      </c>
      <c r="W93" s="228"/>
      <c r="X93" s="228"/>
      <c r="Y93" s="228"/>
      <c r="AG93" t="s">
        <v>311</v>
      </c>
    </row>
    <row r="94" spans="1:60" ht="78.75" outlineLevel="1" x14ac:dyDescent="0.2">
      <c r="A94" s="236">
        <v>25</v>
      </c>
      <c r="B94" s="237" t="s">
        <v>1036</v>
      </c>
      <c r="C94" s="254" t="s">
        <v>1037</v>
      </c>
      <c r="D94" s="238" t="s">
        <v>375</v>
      </c>
      <c r="E94" s="239">
        <v>1</v>
      </c>
      <c r="F94" s="240"/>
      <c r="G94" s="241">
        <f>ROUND(E94*F94,2)</f>
        <v>0</v>
      </c>
      <c r="H94" s="240"/>
      <c r="I94" s="241">
        <f>ROUND(E94*H94,2)</f>
        <v>0</v>
      </c>
      <c r="J94" s="240"/>
      <c r="K94" s="241">
        <f>ROUND(E94*J94,2)</f>
        <v>0</v>
      </c>
      <c r="L94" s="241">
        <v>12</v>
      </c>
      <c r="M94" s="241">
        <f>G94*(1+L94/100)</f>
        <v>0</v>
      </c>
      <c r="N94" s="239">
        <v>3.7650000000000003E-2</v>
      </c>
      <c r="O94" s="239">
        <f>ROUND(E94*N94,2)</f>
        <v>0.04</v>
      </c>
      <c r="P94" s="239">
        <v>0</v>
      </c>
      <c r="Q94" s="239">
        <f>ROUND(E94*P94,2)</f>
        <v>0</v>
      </c>
      <c r="R94" s="241" t="s">
        <v>380</v>
      </c>
      <c r="S94" s="241" t="s">
        <v>315</v>
      </c>
      <c r="T94" s="242" t="s">
        <v>315</v>
      </c>
      <c r="U94" s="224">
        <v>2</v>
      </c>
      <c r="V94" s="224">
        <f>ROUND(E94*U94,2)</f>
        <v>2</v>
      </c>
      <c r="W94" s="224"/>
      <c r="X94" s="224" t="s">
        <v>336</v>
      </c>
      <c r="Y94" s="224" t="s">
        <v>317</v>
      </c>
      <c r="Z94" s="214"/>
      <c r="AA94" s="214"/>
      <c r="AB94" s="214"/>
      <c r="AC94" s="214"/>
      <c r="AD94" s="214"/>
      <c r="AE94" s="214"/>
      <c r="AF94" s="214"/>
      <c r="AG94" s="214" t="s">
        <v>367</v>
      </c>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row>
    <row r="95" spans="1:60" outlineLevel="2" x14ac:dyDescent="0.2">
      <c r="A95" s="221"/>
      <c r="B95" s="222"/>
      <c r="C95" s="267" t="s">
        <v>1034</v>
      </c>
      <c r="D95" s="266"/>
      <c r="E95" s="266"/>
      <c r="F95" s="266"/>
      <c r="G95" s="266"/>
      <c r="H95" s="224"/>
      <c r="I95" s="224"/>
      <c r="J95" s="224"/>
      <c r="K95" s="224"/>
      <c r="L95" s="224"/>
      <c r="M95" s="224"/>
      <c r="N95" s="223"/>
      <c r="O95" s="223"/>
      <c r="P95" s="223"/>
      <c r="Q95" s="223"/>
      <c r="R95" s="224"/>
      <c r="S95" s="224"/>
      <c r="T95" s="224"/>
      <c r="U95" s="224"/>
      <c r="V95" s="224"/>
      <c r="W95" s="224"/>
      <c r="X95" s="224"/>
      <c r="Y95" s="224"/>
      <c r="Z95" s="214"/>
      <c r="AA95" s="214"/>
      <c r="AB95" s="214"/>
      <c r="AC95" s="214"/>
      <c r="AD95" s="214"/>
      <c r="AE95" s="214"/>
      <c r="AF95" s="214"/>
      <c r="AG95" s="214" t="s">
        <v>369</v>
      </c>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0" ht="78.75" outlineLevel="1" x14ac:dyDescent="0.2">
      <c r="A96" s="236">
        <v>26</v>
      </c>
      <c r="B96" s="237" t="s">
        <v>1032</v>
      </c>
      <c r="C96" s="254" t="s">
        <v>1033</v>
      </c>
      <c r="D96" s="238" t="s">
        <v>375</v>
      </c>
      <c r="E96" s="239">
        <v>1</v>
      </c>
      <c r="F96" s="240"/>
      <c r="G96" s="241">
        <f>ROUND(E96*F96,2)</f>
        <v>0</v>
      </c>
      <c r="H96" s="240"/>
      <c r="I96" s="241">
        <f>ROUND(E96*H96,2)</f>
        <v>0</v>
      </c>
      <c r="J96" s="240"/>
      <c r="K96" s="241">
        <f>ROUND(E96*J96,2)</f>
        <v>0</v>
      </c>
      <c r="L96" s="241">
        <v>12</v>
      </c>
      <c r="M96" s="241">
        <f>G96*(1+L96/100)</f>
        <v>0</v>
      </c>
      <c r="N96" s="239">
        <v>4.3150000000000001E-2</v>
      </c>
      <c r="O96" s="239">
        <f>ROUND(E96*N96,2)</f>
        <v>0.04</v>
      </c>
      <c r="P96" s="239">
        <v>0</v>
      </c>
      <c r="Q96" s="239">
        <f>ROUND(E96*P96,2)</f>
        <v>0</v>
      </c>
      <c r="R96" s="241" t="s">
        <v>380</v>
      </c>
      <c r="S96" s="241" t="s">
        <v>315</v>
      </c>
      <c r="T96" s="242" t="s">
        <v>315</v>
      </c>
      <c r="U96" s="224">
        <v>2</v>
      </c>
      <c r="V96" s="224">
        <f>ROUND(E96*U96,2)</f>
        <v>2</v>
      </c>
      <c r="W96" s="224"/>
      <c r="X96" s="224" t="s">
        <v>336</v>
      </c>
      <c r="Y96" s="224" t="s">
        <v>317</v>
      </c>
      <c r="Z96" s="214"/>
      <c r="AA96" s="214"/>
      <c r="AB96" s="214"/>
      <c r="AC96" s="214"/>
      <c r="AD96" s="214"/>
      <c r="AE96" s="214"/>
      <c r="AF96" s="214"/>
      <c r="AG96" s="214" t="s">
        <v>367</v>
      </c>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row>
    <row r="97" spans="1:60" outlineLevel="2" x14ac:dyDescent="0.2">
      <c r="A97" s="221"/>
      <c r="B97" s="222"/>
      <c r="C97" s="267" t="s">
        <v>1034</v>
      </c>
      <c r="D97" s="266"/>
      <c r="E97" s="266"/>
      <c r="F97" s="266"/>
      <c r="G97" s="266"/>
      <c r="H97" s="224"/>
      <c r="I97" s="224"/>
      <c r="J97" s="224"/>
      <c r="K97" s="224"/>
      <c r="L97" s="224"/>
      <c r="M97" s="224"/>
      <c r="N97" s="223"/>
      <c r="O97" s="223"/>
      <c r="P97" s="223"/>
      <c r="Q97" s="223"/>
      <c r="R97" s="224"/>
      <c r="S97" s="224"/>
      <c r="T97" s="224"/>
      <c r="U97" s="224"/>
      <c r="V97" s="224"/>
      <c r="W97" s="224"/>
      <c r="X97" s="224"/>
      <c r="Y97" s="224"/>
      <c r="Z97" s="214"/>
      <c r="AA97" s="214"/>
      <c r="AB97" s="214"/>
      <c r="AC97" s="214"/>
      <c r="AD97" s="214"/>
      <c r="AE97" s="214"/>
      <c r="AF97" s="214"/>
      <c r="AG97" s="214" t="s">
        <v>369</v>
      </c>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row>
    <row r="98" spans="1:60" outlineLevel="1" x14ac:dyDescent="0.2">
      <c r="A98" s="236">
        <v>27</v>
      </c>
      <c r="B98" s="237" t="s">
        <v>1039</v>
      </c>
      <c r="C98" s="254" t="s">
        <v>1040</v>
      </c>
      <c r="D98" s="238" t="s">
        <v>375</v>
      </c>
      <c r="E98" s="239">
        <v>1</v>
      </c>
      <c r="F98" s="240"/>
      <c r="G98" s="241">
        <f>ROUND(E98*F98,2)</f>
        <v>0</v>
      </c>
      <c r="H98" s="240"/>
      <c r="I98" s="241">
        <f>ROUND(E98*H98,2)</f>
        <v>0</v>
      </c>
      <c r="J98" s="240"/>
      <c r="K98" s="241">
        <f>ROUND(E98*J98,2)</f>
        <v>0</v>
      </c>
      <c r="L98" s="241">
        <v>12</v>
      </c>
      <c r="M98" s="241">
        <f>G98*(1+L98/100)</f>
        <v>0</v>
      </c>
      <c r="N98" s="239">
        <v>0.49075000000000002</v>
      </c>
      <c r="O98" s="239">
        <f>ROUND(E98*N98,2)</f>
        <v>0.49</v>
      </c>
      <c r="P98" s="239">
        <v>0</v>
      </c>
      <c r="Q98" s="239">
        <f>ROUND(E98*P98,2)</f>
        <v>0</v>
      </c>
      <c r="R98" s="241" t="s">
        <v>380</v>
      </c>
      <c r="S98" s="241" t="s">
        <v>315</v>
      </c>
      <c r="T98" s="242" t="s">
        <v>315</v>
      </c>
      <c r="U98" s="224">
        <v>8.82</v>
      </c>
      <c r="V98" s="224">
        <f>ROUND(E98*U98,2)</f>
        <v>8.82</v>
      </c>
      <c r="W98" s="224"/>
      <c r="X98" s="224" t="s">
        <v>336</v>
      </c>
      <c r="Y98" s="224" t="s">
        <v>317</v>
      </c>
      <c r="Z98" s="214"/>
      <c r="AA98" s="214"/>
      <c r="AB98" s="214"/>
      <c r="AC98" s="214"/>
      <c r="AD98" s="214"/>
      <c r="AE98" s="214"/>
      <c r="AF98" s="214"/>
      <c r="AG98" s="214" t="s">
        <v>367</v>
      </c>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row>
    <row r="99" spans="1:60" ht="22.5" outlineLevel="2" x14ac:dyDescent="0.2">
      <c r="A99" s="221"/>
      <c r="B99" s="222"/>
      <c r="C99" s="267" t="s">
        <v>1041</v>
      </c>
      <c r="D99" s="266"/>
      <c r="E99" s="266"/>
      <c r="F99" s="266"/>
      <c r="G99" s="266"/>
      <c r="H99" s="224"/>
      <c r="I99" s="224"/>
      <c r="J99" s="224"/>
      <c r="K99" s="224"/>
      <c r="L99" s="224"/>
      <c r="M99" s="224"/>
      <c r="N99" s="223"/>
      <c r="O99" s="223"/>
      <c r="P99" s="223"/>
      <c r="Q99" s="223"/>
      <c r="R99" s="224"/>
      <c r="S99" s="224"/>
      <c r="T99" s="224"/>
      <c r="U99" s="224"/>
      <c r="V99" s="224"/>
      <c r="W99" s="224"/>
      <c r="X99" s="224"/>
      <c r="Y99" s="224"/>
      <c r="Z99" s="214"/>
      <c r="AA99" s="214"/>
      <c r="AB99" s="214"/>
      <c r="AC99" s="214"/>
      <c r="AD99" s="214"/>
      <c r="AE99" s="214"/>
      <c r="AF99" s="214"/>
      <c r="AG99" s="214" t="s">
        <v>369</v>
      </c>
      <c r="AH99" s="214"/>
      <c r="AI99" s="214"/>
      <c r="AJ99" s="214"/>
      <c r="AK99" s="214"/>
      <c r="AL99" s="214"/>
      <c r="AM99" s="214"/>
      <c r="AN99" s="214"/>
      <c r="AO99" s="214"/>
      <c r="AP99" s="214"/>
      <c r="AQ99" s="214"/>
      <c r="AR99" s="214"/>
      <c r="AS99" s="214"/>
      <c r="AT99" s="214"/>
      <c r="AU99" s="214"/>
      <c r="AV99" s="214"/>
      <c r="AW99" s="214"/>
      <c r="AX99" s="214"/>
      <c r="AY99" s="214"/>
      <c r="AZ99" s="214"/>
      <c r="BA99" s="244" t="str">
        <f>C99</f>
        <v>a protiplynových dveří bez nebo včetně dveřních křídel do vynechaného otvoru, s obetonováním , včetně manipulační dopravy, kotvení zárubně do zdiva  např. s uklínováním, s případným přivařením k obnažené výztuži, se zalitím, resp. zabetonováním, včetně bednění.</v>
      </c>
      <c r="BB99" s="214"/>
      <c r="BC99" s="214"/>
      <c r="BD99" s="214"/>
      <c r="BE99" s="214"/>
      <c r="BF99" s="214"/>
      <c r="BG99" s="214"/>
      <c r="BH99" s="214"/>
    </row>
    <row r="100" spans="1:60" outlineLevel="2" x14ac:dyDescent="0.2">
      <c r="A100" s="221"/>
      <c r="B100" s="222"/>
      <c r="C100" s="268" t="s">
        <v>2042</v>
      </c>
      <c r="D100" s="262"/>
      <c r="E100" s="263">
        <v>1</v>
      </c>
      <c r="F100" s="224"/>
      <c r="G100" s="224"/>
      <c r="H100" s="224"/>
      <c r="I100" s="224"/>
      <c r="J100" s="224"/>
      <c r="K100" s="224"/>
      <c r="L100" s="224"/>
      <c r="M100" s="224"/>
      <c r="N100" s="223"/>
      <c r="O100" s="223"/>
      <c r="P100" s="223"/>
      <c r="Q100" s="223"/>
      <c r="R100" s="224"/>
      <c r="S100" s="224"/>
      <c r="T100" s="224"/>
      <c r="U100" s="224"/>
      <c r="V100" s="224"/>
      <c r="W100" s="224"/>
      <c r="X100" s="224"/>
      <c r="Y100" s="224"/>
      <c r="Z100" s="214"/>
      <c r="AA100" s="214"/>
      <c r="AB100" s="214"/>
      <c r="AC100" s="214"/>
      <c r="AD100" s="214"/>
      <c r="AE100" s="214"/>
      <c r="AF100" s="214"/>
      <c r="AG100" s="214" t="s">
        <v>371</v>
      </c>
      <c r="AH100" s="214">
        <v>0</v>
      </c>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row>
    <row r="101" spans="1:60" ht="22.5" outlineLevel="1" x14ac:dyDescent="0.2">
      <c r="A101" s="236">
        <v>28</v>
      </c>
      <c r="B101" s="237" t="s">
        <v>1043</v>
      </c>
      <c r="C101" s="254" t="s">
        <v>1044</v>
      </c>
      <c r="D101" s="238" t="s">
        <v>375</v>
      </c>
      <c r="E101" s="239">
        <v>1</v>
      </c>
      <c r="F101" s="240"/>
      <c r="G101" s="241">
        <f>ROUND(E101*F101,2)</f>
        <v>0</v>
      </c>
      <c r="H101" s="240"/>
      <c r="I101" s="241">
        <f>ROUND(E101*H101,2)</f>
        <v>0</v>
      </c>
      <c r="J101" s="240"/>
      <c r="K101" s="241">
        <f>ROUND(E101*J101,2)</f>
        <v>0</v>
      </c>
      <c r="L101" s="241">
        <v>12</v>
      </c>
      <c r="M101" s="241">
        <f>G101*(1+L101/100)</f>
        <v>0</v>
      </c>
      <c r="N101" s="239">
        <v>1.2999999999999999E-2</v>
      </c>
      <c r="O101" s="239">
        <f>ROUND(E101*N101,2)</f>
        <v>0.01</v>
      </c>
      <c r="P101" s="239">
        <v>0</v>
      </c>
      <c r="Q101" s="239">
        <f>ROUND(E101*P101,2)</f>
        <v>0</v>
      </c>
      <c r="R101" s="241" t="s">
        <v>428</v>
      </c>
      <c r="S101" s="241" t="s">
        <v>315</v>
      </c>
      <c r="T101" s="242" t="s">
        <v>315</v>
      </c>
      <c r="U101" s="224">
        <v>0</v>
      </c>
      <c r="V101" s="224">
        <f>ROUND(E101*U101,2)</f>
        <v>0</v>
      </c>
      <c r="W101" s="224"/>
      <c r="X101" s="224" t="s">
        <v>429</v>
      </c>
      <c r="Y101" s="224" t="s">
        <v>317</v>
      </c>
      <c r="Z101" s="214"/>
      <c r="AA101" s="214"/>
      <c r="AB101" s="214"/>
      <c r="AC101" s="214"/>
      <c r="AD101" s="214"/>
      <c r="AE101" s="214"/>
      <c r="AF101" s="214"/>
      <c r="AG101" s="214" t="s">
        <v>430</v>
      </c>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row>
    <row r="102" spans="1:60" outlineLevel="2" x14ac:dyDescent="0.2">
      <c r="A102" s="221"/>
      <c r="B102" s="222"/>
      <c r="C102" s="255" t="s">
        <v>2043</v>
      </c>
      <c r="D102" s="243"/>
      <c r="E102" s="243"/>
      <c r="F102" s="243"/>
      <c r="G102" s="243"/>
      <c r="H102" s="224"/>
      <c r="I102" s="224"/>
      <c r="J102" s="224"/>
      <c r="K102" s="224"/>
      <c r="L102" s="224"/>
      <c r="M102" s="224"/>
      <c r="N102" s="223"/>
      <c r="O102" s="223"/>
      <c r="P102" s="223"/>
      <c r="Q102" s="223"/>
      <c r="R102" s="224"/>
      <c r="S102" s="224"/>
      <c r="T102" s="224"/>
      <c r="U102" s="224"/>
      <c r="V102" s="224"/>
      <c r="W102" s="224"/>
      <c r="X102" s="224"/>
      <c r="Y102" s="224"/>
      <c r="Z102" s="214"/>
      <c r="AA102" s="214"/>
      <c r="AB102" s="214"/>
      <c r="AC102" s="214"/>
      <c r="AD102" s="214"/>
      <c r="AE102" s="214"/>
      <c r="AF102" s="214"/>
      <c r="AG102" s="214" t="s">
        <v>320</v>
      </c>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row>
    <row r="103" spans="1:60" outlineLevel="2" x14ac:dyDescent="0.2">
      <c r="A103" s="221"/>
      <c r="B103" s="222"/>
      <c r="C103" s="268" t="s">
        <v>2042</v>
      </c>
      <c r="D103" s="262"/>
      <c r="E103" s="263">
        <v>1</v>
      </c>
      <c r="F103" s="224"/>
      <c r="G103" s="224"/>
      <c r="H103" s="224"/>
      <c r="I103" s="224"/>
      <c r="J103" s="224"/>
      <c r="K103" s="224"/>
      <c r="L103" s="224"/>
      <c r="M103" s="224"/>
      <c r="N103" s="223"/>
      <c r="O103" s="223"/>
      <c r="P103" s="223"/>
      <c r="Q103" s="223"/>
      <c r="R103" s="224"/>
      <c r="S103" s="224"/>
      <c r="T103" s="224"/>
      <c r="U103" s="224"/>
      <c r="V103" s="224"/>
      <c r="W103" s="224"/>
      <c r="X103" s="224"/>
      <c r="Y103" s="224"/>
      <c r="Z103" s="214"/>
      <c r="AA103" s="214"/>
      <c r="AB103" s="214"/>
      <c r="AC103" s="214"/>
      <c r="AD103" s="214"/>
      <c r="AE103" s="214"/>
      <c r="AF103" s="214"/>
      <c r="AG103" s="214" t="s">
        <v>371</v>
      </c>
      <c r="AH103" s="214">
        <v>0</v>
      </c>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row>
    <row r="104" spans="1:60" outlineLevel="1" x14ac:dyDescent="0.2">
      <c r="A104" s="236">
        <v>29</v>
      </c>
      <c r="B104" s="237" t="s">
        <v>493</v>
      </c>
      <c r="C104" s="254" t="s">
        <v>494</v>
      </c>
      <c r="D104" s="238" t="s">
        <v>403</v>
      </c>
      <c r="E104" s="239">
        <v>19.47</v>
      </c>
      <c r="F104" s="240"/>
      <c r="G104" s="241">
        <f>ROUND(E104*F104,2)</f>
        <v>0</v>
      </c>
      <c r="H104" s="240"/>
      <c r="I104" s="241">
        <f>ROUND(E104*H104,2)</f>
        <v>0</v>
      </c>
      <c r="J104" s="240"/>
      <c r="K104" s="241">
        <f>ROUND(E104*J104,2)</f>
        <v>0</v>
      </c>
      <c r="L104" s="241">
        <v>12</v>
      </c>
      <c r="M104" s="241">
        <f>G104*(1+L104/100)</f>
        <v>0</v>
      </c>
      <c r="N104" s="239">
        <v>0</v>
      </c>
      <c r="O104" s="239">
        <f>ROUND(E104*N104,2)</f>
        <v>0</v>
      </c>
      <c r="P104" s="239">
        <v>0</v>
      </c>
      <c r="Q104" s="239">
        <f>ROUND(E104*P104,2)</f>
        <v>0</v>
      </c>
      <c r="R104" s="241"/>
      <c r="S104" s="241" t="s">
        <v>331</v>
      </c>
      <c r="T104" s="242" t="s">
        <v>316</v>
      </c>
      <c r="U104" s="224">
        <v>0.2</v>
      </c>
      <c r="V104" s="224">
        <f>ROUND(E104*U104,2)</f>
        <v>3.89</v>
      </c>
      <c r="W104" s="224"/>
      <c r="X104" s="224" t="s">
        <v>336</v>
      </c>
      <c r="Y104" s="224" t="s">
        <v>317</v>
      </c>
      <c r="Z104" s="214"/>
      <c r="AA104" s="214"/>
      <c r="AB104" s="214"/>
      <c r="AC104" s="214"/>
      <c r="AD104" s="214"/>
      <c r="AE104" s="214"/>
      <c r="AF104" s="214"/>
      <c r="AG104" s="214" t="s">
        <v>337</v>
      </c>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row>
    <row r="105" spans="1:60" outlineLevel="2" x14ac:dyDescent="0.2">
      <c r="A105" s="221"/>
      <c r="B105" s="222"/>
      <c r="C105" s="255" t="s">
        <v>1355</v>
      </c>
      <c r="D105" s="243"/>
      <c r="E105" s="243"/>
      <c r="F105" s="243"/>
      <c r="G105" s="243"/>
      <c r="H105" s="224"/>
      <c r="I105" s="224"/>
      <c r="J105" s="224"/>
      <c r="K105" s="224"/>
      <c r="L105" s="224"/>
      <c r="M105" s="224"/>
      <c r="N105" s="223"/>
      <c r="O105" s="223"/>
      <c r="P105" s="223"/>
      <c r="Q105" s="223"/>
      <c r="R105" s="224"/>
      <c r="S105" s="224"/>
      <c r="T105" s="224"/>
      <c r="U105" s="224"/>
      <c r="V105" s="224"/>
      <c r="W105" s="224"/>
      <c r="X105" s="224"/>
      <c r="Y105" s="224"/>
      <c r="Z105" s="214"/>
      <c r="AA105" s="214"/>
      <c r="AB105" s="214"/>
      <c r="AC105" s="214"/>
      <c r="AD105" s="214"/>
      <c r="AE105" s="214"/>
      <c r="AF105" s="214"/>
      <c r="AG105" s="214" t="s">
        <v>320</v>
      </c>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row>
    <row r="106" spans="1:60" outlineLevel="2" x14ac:dyDescent="0.2">
      <c r="A106" s="221"/>
      <c r="B106" s="222"/>
      <c r="C106" s="268" t="s">
        <v>2044</v>
      </c>
      <c r="D106" s="262"/>
      <c r="E106" s="263">
        <v>4.87</v>
      </c>
      <c r="F106" s="224"/>
      <c r="G106" s="224"/>
      <c r="H106" s="224"/>
      <c r="I106" s="224"/>
      <c r="J106" s="224"/>
      <c r="K106" s="224"/>
      <c r="L106" s="224"/>
      <c r="M106" s="224"/>
      <c r="N106" s="223"/>
      <c r="O106" s="223"/>
      <c r="P106" s="223"/>
      <c r="Q106" s="223"/>
      <c r="R106" s="224"/>
      <c r="S106" s="224"/>
      <c r="T106" s="224"/>
      <c r="U106" s="224"/>
      <c r="V106" s="224"/>
      <c r="W106" s="224"/>
      <c r="X106" s="224"/>
      <c r="Y106" s="224"/>
      <c r="Z106" s="214"/>
      <c r="AA106" s="214"/>
      <c r="AB106" s="214"/>
      <c r="AC106" s="214"/>
      <c r="AD106" s="214"/>
      <c r="AE106" s="214"/>
      <c r="AF106" s="214"/>
      <c r="AG106" s="214" t="s">
        <v>371</v>
      </c>
      <c r="AH106" s="214">
        <v>0</v>
      </c>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row>
    <row r="107" spans="1:60" outlineLevel="3" x14ac:dyDescent="0.2">
      <c r="A107" s="221"/>
      <c r="B107" s="222"/>
      <c r="C107" s="268" t="s">
        <v>2045</v>
      </c>
      <c r="D107" s="262"/>
      <c r="E107" s="263">
        <v>9.8000000000000007</v>
      </c>
      <c r="F107" s="224"/>
      <c r="G107" s="224"/>
      <c r="H107" s="224"/>
      <c r="I107" s="224"/>
      <c r="J107" s="224"/>
      <c r="K107" s="224"/>
      <c r="L107" s="224"/>
      <c r="M107" s="224"/>
      <c r="N107" s="223"/>
      <c r="O107" s="223"/>
      <c r="P107" s="223"/>
      <c r="Q107" s="223"/>
      <c r="R107" s="224"/>
      <c r="S107" s="224"/>
      <c r="T107" s="224"/>
      <c r="U107" s="224"/>
      <c r="V107" s="224"/>
      <c r="W107" s="224"/>
      <c r="X107" s="224"/>
      <c r="Y107" s="224"/>
      <c r="Z107" s="214"/>
      <c r="AA107" s="214"/>
      <c r="AB107" s="214"/>
      <c r="AC107" s="214"/>
      <c r="AD107" s="214"/>
      <c r="AE107" s="214"/>
      <c r="AF107" s="214"/>
      <c r="AG107" s="214" t="s">
        <v>371</v>
      </c>
      <c r="AH107" s="214">
        <v>0</v>
      </c>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row>
    <row r="108" spans="1:60" outlineLevel="3" x14ac:dyDescent="0.2">
      <c r="A108" s="221"/>
      <c r="B108" s="222"/>
      <c r="C108" s="268" t="s">
        <v>2046</v>
      </c>
      <c r="D108" s="262"/>
      <c r="E108" s="263">
        <v>4.8</v>
      </c>
      <c r="F108" s="224"/>
      <c r="G108" s="224"/>
      <c r="H108" s="224"/>
      <c r="I108" s="224"/>
      <c r="J108" s="224"/>
      <c r="K108" s="224"/>
      <c r="L108" s="224"/>
      <c r="M108" s="224"/>
      <c r="N108" s="223"/>
      <c r="O108" s="223"/>
      <c r="P108" s="223"/>
      <c r="Q108" s="223"/>
      <c r="R108" s="224"/>
      <c r="S108" s="224"/>
      <c r="T108" s="224"/>
      <c r="U108" s="224"/>
      <c r="V108" s="224"/>
      <c r="W108" s="224"/>
      <c r="X108" s="224"/>
      <c r="Y108" s="224"/>
      <c r="Z108" s="214"/>
      <c r="AA108" s="214"/>
      <c r="AB108" s="214"/>
      <c r="AC108" s="214"/>
      <c r="AD108" s="214"/>
      <c r="AE108" s="214"/>
      <c r="AF108" s="214"/>
      <c r="AG108" s="214" t="s">
        <v>371</v>
      </c>
      <c r="AH108" s="214">
        <v>0</v>
      </c>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row>
    <row r="109" spans="1:60" x14ac:dyDescent="0.2">
      <c r="A109" s="229" t="s">
        <v>310</v>
      </c>
      <c r="B109" s="230" t="s">
        <v>202</v>
      </c>
      <c r="C109" s="253" t="s">
        <v>203</v>
      </c>
      <c r="D109" s="231"/>
      <c r="E109" s="232"/>
      <c r="F109" s="233"/>
      <c r="G109" s="233">
        <f>SUMIF(AG110:AG114,"&lt;&gt;NOR",G110:G114)</f>
        <v>0</v>
      </c>
      <c r="H109" s="233"/>
      <c r="I109" s="233">
        <f>SUM(I110:I114)</f>
        <v>0</v>
      </c>
      <c r="J109" s="233"/>
      <c r="K109" s="233">
        <f>SUM(K110:K114)</f>
        <v>0</v>
      </c>
      <c r="L109" s="233"/>
      <c r="M109" s="233">
        <f>SUM(M110:M114)</f>
        <v>0</v>
      </c>
      <c r="N109" s="232"/>
      <c r="O109" s="232">
        <f>SUM(O110:O114)</f>
        <v>0.05</v>
      </c>
      <c r="P109" s="232"/>
      <c r="Q109" s="232">
        <f>SUM(Q110:Q114)</f>
        <v>0</v>
      </c>
      <c r="R109" s="233"/>
      <c r="S109" s="233"/>
      <c r="T109" s="234"/>
      <c r="U109" s="228"/>
      <c r="V109" s="228">
        <f>SUM(V110:V114)</f>
        <v>7.1</v>
      </c>
      <c r="W109" s="228"/>
      <c r="X109" s="228"/>
      <c r="Y109" s="228"/>
      <c r="AG109" t="s">
        <v>311</v>
      </c>
    </row>
    <row r="110" spans="1:60" outlineLevel="1" x14ac:dyDescent="0.2">
      <c r="A110" s="236">
        <v>30</v>
      </c>
      <c r="B110" s="237" t="s">
        <v>500</v>
      </c>
      <c r="C110" s="254" t="s">
        <v>501</v>
      </c>
      <c r="D110" s="238" t="s">
        <v>379</v>
      </c>
      <c r="E110" s="239">
        <v>33.79</v>
      </c>
      <c r="F110" s="240"/>
      <c r="G110" s="241">
        <f>ROUND(E110*F110,2)</f>
        <v>0</v>
      </c>
      <c r="H110" s="240"/>
      <c r="I110" s="241">
        <f>ROUND(E110*H110,2)</f>
        <v>0</v>
      </c>
      <c r="J110" s="240"/>
      <c r="K110" s="241">
        <f>ROUND(E110*J110,2)</f>
        <v>0</v>
      </c>
      <c r="L110" s="241">
        <v>12</v>
      </c>
      <c r="M110" s="241">
        <f>G110*(1+L110/100)</f>
        <v>0</v>
      </c>
      <c r="N110" s="239">
        <v>1.58E-3</v>
      </c>
      <c r="O110" s="239">
        <f>ROUND(E110*N110,2)</f>
        <v>0.05</v>
      </c>
      <c r="P110" s="239">
        <v>0</v>
      </c>
      <c r="Q110" s="239">
        <f>ROUND(E110*P110,2)</f>
        <v>0</v>
      </c>
      <c r="R110" s="241" t="s">
        <v>502</v>
      </c>
      <c r="S110" s="241" t="s">
        <v>315</v>
      </c>
      <c r="T110" s="242" t="s">
        <v>315</v>
      </c>
      <c r="U110" s="224">
        <v>0.21</v>
      </c>
      <c r="V110" s="224">
        <f>ROUND(E110*U110,2)</f>
        <v>7.1</v>
      </c>
      <c r="W110" s="224"/>
      <c r="X110" s="224" t="s">
        <v>336</v>
      </c>
      <c r="Y110" s="224" t="s">
        <v>317</v>
      </c>
      <c r="Z110" s="214"/>
      <c r="AA110" s="214"/>
      <c r="AB110" s="214"/>
      <c r="AC110" s="214"/>
      <c r="AD110" s="214"/>
      <c r="AE110" s="214"/>
      <c r="AF110" s="214"/>
      <c r="AG110" s="214" t="s">
        <v>367</v>
      </c>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row>
    <row r="111" spans="1:60" outlineLevel="2" x14ac:dyDescent="0.2">
      <c r="A111" s="221"/>
      <c r="B111" s="222"/>
      <c r="C111" s="268" t="s">
        <v>2012</v>
      </c>
      <c r="D111" s="262"/>
      <c r="E111" s="263">
        <v>3.7</v>
      </c>
      <c r="F111" s="224"/>
      <c r="G111" s="224"/>
      <c r="H111" s="224"/>
      <c r="I111" s="224"/>
      <c r="J111" s="224"/>
      <c r="K111" s="224"/>
      <c r="L111" s="224"/>
      <c r="M111" s="224"/>
      <c r="N111" s="223"/>
      <c r="O111" s="223"/>
      <c r="P111" s="223"/>
      <c r="Q111" s="223"/>
      <c r="R111" s="224"/>
      <c r="S111" s="224"/>
      <c r="T111" s="224"/>
      <c r="U111" s="224"/>
      <c r="V111" s="224"/>
      <c r="W111" s="224"/>
      <c r="X111" s="224"/>
      <c r="Y111" s="224"/>
      <c r="Z111" s="214"/>
      <c r="AA111" s="214"/>
      <c r="AB111" s="214"/>
      <c r="AC111" s="214"/>
      <c r="AD111" s="214"/>
      <c r="AE111" s="214"/>
      <c r="AF111" s="214"/>
      <c r="AG111" s="214" t="s">
        <v>371</v>
      </c>
      <c r="AH111" s="214">
        <v>0</v>
      </c>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row>
    <row r="112" spans="1:60" outlineLevel="3" x14ac:dyDescent="0.2">
      <c r="A112" s="221"/>
      <c r="B112" s="222"/>
      <c r="C112" s="268" t="s">
        <v>2015</v>
      </c>
      <c r="D112" s="262"/>
      <c r="E112" s="263">
        <v>13.21</v>
      </c>
      <c r="F112" s="224"/>
      <c r="G112" s="224"/>
      <c r="H112" s="224"/>
      <c r="I112" s="224"/>
      <c r="J112" s="224"/>
      <c r="K112" s="224"/>
      <c r="L112" s="224"/>
      <c r="M112" s="224"/>
      <c r="N112" s="223"/>
      <c r="O112" s="223"/>
      <c r="P112" s="223"/>
      <c r="Q112" s="223"/>
      <c r="R112" s="224"/>
      <c r="S112" s="224"/>
      <c r="T112" s="224"/>
      <c r="U112" s="224"/>
      <c r="V112" s="224"/>
      <c r="W112" s="224"/>
      <c r="X112" s="224"/>
      <c r="Y112" s="224"/>
      <c r="Z112" s="214"/>
      <c r="AA112" s="214"/>
      <c r="AB112" s="214"/>
      <c r="AC112" s="214"/>
      <c r="AD112" s="214"/>
      <c r="AE112" s="214"/>
      <c r="AF112" s="214"/>
      <c r="AG112" s="214" t="s">
        <v>371</v>
      </c>
      <c r="AH112" s="214">
        <v>0</v>
      </c>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row>
    <row r="113" spans="1:60" outlineLevel="3" x14ac:dyDescent="0.2">
      <c r="A113" s="221"/>
      <c r="B113" s="222"/>
      <c r="C113" s="268" t="s">
        <v>2013</v>
      </c>
      <c r="D113" s="262"/>
      <c r="E113" s="263">
        <v>12.25</v>
      </c>
      <c r="F113" s="224"/>
      <c r="G113" s="224"/>
      <c r="H113" s="224"/>
      <c r="I113" s="224"/>
      <c r="J113" s="224"/>
      <c r="K113" s="224"/>
      <c r="L113" s="224"/>
      <c r="M113" s="224"/>
      <c r="N113" s="223"/>
      <c r="O113" s="223"/>
      <c r="P113" s="223"/>
      <c r="Q113" s="223"/>
      <c r="R113" s="224"/>
      <c r="S113" s="224"/>
      <c r="T113" s="224"/>
      <c r="U113" s="224"/>
      <c r="V113" s="224"/>
      <c r="W113" s="224"/>
      <c r="X113" s="224"/>
      <c r="Y113" s="224"/>
      <c r="Z113" s="214"/>
      <c r="AA113" s="214"/>
      <c r="AB113" s="214"/>
      <c r="AC113" s="214"/>
      <c r="AD113" s="214"/>
      <c r="AE113" s="214"/>
      <c r="AF113" s="214"/>
      <c r="AG113" s="214" t="s">
        <v>371</v>
      </c>
      <c r="AH113" s="214">
        <v>0</v>
      </c>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row>
    <row r="114" spans="1:60" outlineLevel="3" x14ac:dyDescent="0.2">
      <c r="A114" s="221"/>
      <c r="B114" s="222"/>
      <c r="C114" s="268" t="s">
        <v>2016</v>
      </c>
      <c r="D114" s="262"/>
      <c r="E114" s="263">
        <v>4.63</v>
      </c>
      <c r="F114" s="224"/>
      <c r="G114" s="224"/>
      <c r="H114" s="224"/>
      <c r="I114" s="224"/>
      <c r="J114" s="224"/>
      <c r="K114" s="224"/>
      <c r="L114" s="224"/>
      <c r="M114" s="224"/>
      <c r="N114" s="223"/>
      <c r="O114" s="223"/>
      <c r="P114" s="223"/>
      <c r="Q114" s="223"/>
      <c r="R114" s="224"/>
      <c r="S114" s="224"/>
      <c r="T114" s="224"/>
      <c r="U114" s="224"/>
      <c r="V114" s="224"/>
      <c r="W114" s="224"/>
      <c r="X114" s="224"/>
      <c r="Y114" s="224"/>
      <c r="Z114" s="214"/>
      <c r="AA114" s="214"/>
      <c r="AB114" s="214"/>
      <c r="AC114" s="214"/>
      <c r="AD114" s="214"/>
      <c r="AE114" s="214"/>
      <c r="AF114" s="214"/>
      <c r="AG114" s="214" t="s">
        <v>371</v>
      </c>
      <c r="AH114" s="214">
        <v>0</v>
      </c>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row>
    <row r="115" spans="1:60" x14ac:dyDescent="0.2">
      <c r="A115" s="229" t="s">
        <v>310</v>
      </c>
      <c r="B115" s="230" t="s">
        <v>204</v>
      </c>
      <c r="C115" s="253" t="s">
        <v>205</v>
      </c>
      <c r="D115" s="231"/>
      <c r="E115" s="232"/>
      <c r="F115" s="233"/>
      <c r="G115" s="233">
        <f>SUMIF(AG116:AG130,"&lt;&gt;NOR",G116:G130)</f>
        <v>0</v>
      </c>
      <c r="H115" s="233"/>
      <c r="I115" s="233">
        <f>SUM(I116:I130)</f>
        <v>0</v>
      </c>
      <c r="J115" s="233"/>
      <c r="K115" s="233">
        <f>SUM(K116:K130)</f>
        <v>0</v>
      </c>
      <c r="L115" s="233"/>
      <c r="M115" s="233">
        <f>SUM(M116:M130)</f>
        <v>0</v>
      </c>
      <c r="N115" s="232"/>
      <c r="O115" s="232">
        <f>SUM(O116:O130)</f>
        <v>0</v>
      </c>
      <c r="P115" s="232"/>
      <c r="Q115" s="232">
        <f>SUM(Q116:Q130)</f>
        <v>0</v>
      </c>
      <c r="R115" s="233"/>
      <c r="S115" s="233"/>
      <c r="T115" s="234"/>
      <c r="U115" s="228"/>
      <c r="V115" s="228">
        <f>SUM(V116:V130)</f>
        <v>10.49</v>
      </c>
      <c r="W115" s="228"/>
      <c r="X115" s="228"/>
      <c r="Y115" s="228"/>
      <c r="AG115" t="s">
        <v>311</v>
      </c>
    </row>
    <row r="116" spans="1:60" ht="56.25" outlineLevel="1" x14ac:dyDescent="0.2">
      <c r="A116" s="236">
        <v>31</v>
      </c>
      <c r="B116" s="237" t="s">
        <v>503</v>
      </c>
      <c r="C116" s="254" t="s">
        <v>504</v>
      </c>
      <c r="D116" s="238" t="s">
        <v>379</v>
      </c>
      <c r="E116" s="239">
        <v>33.79</v>
      </c>
      <c r="F116" s="240"/>
      <c r="G116" s="241">
        <f>ROUND(E116*F116,2)</f>
        <v>0</v>
      </c>
      <c r="H116" s="240"/>
      <c r="I116" s="241">
        <f>ROUND(E116*H116,2)</f>
        <v>0</v>
      </c>
      <c r="J116" s="240"/>
      <c r="K116" s="241">
        <f>ROUND(E116*J116,2)</f>
        <v>0</v>
      </c>
      <c r="L116" s="241">
        <v>12</v>
      </c>
      <c r="M116" s="241">
        <f>G116*(1+L116/100)</f>
        <v>0</v>
      </c>
      <c r="N116" s="239">
        <v>4.0000000000000003E-5</v>
      </c>
      <c r="O116" s="239">
        <f>ROUND(E116*N116,2)</f>
        <v>0</v>
      </c>
      <c r="P116" s="239">
        <v>0</v>
      </c>
      <c r="Q116" s="239">
        <f>ROUND(E116*P116,2)</f>
        <v>0</v>
      </c>
      <c r="R116" s="241" t="s">
        <v>380</v>
      </c>
      <c r="S116" s="241" t="s">
        <v>315</v>
      </c>
      <c r="T116" s="242" t="s">
        <v>315</v>
      </c>
      <c r="U116" s="224">
        <v>0.31</v>
      </c>
      <c r="V116" s="224">
        <f>ROUND(E116*U116,2)</f>
        <v>10.47</v>
      </c>
      <c r="W116" s="224"/>
      <c r="X116" s="224" t="s">
        <v>336</v>
      </c>
      <c r="Y116" s="224" t="s">
        <v>317</v>
      </c>
      <c r="Z116" s="214"/>
      <c r="AA116" s="214"/>
      <c r="AB116" s="214"/>
      <c r="AC116" s="214"/>
      <c r="AD116" s="214"/>
      <c r="AE116" s="214"/>
      <c r="AF116" s="214"/>
      <c r="AG116" s="214" t="s">
        <v>367</v>
      </c>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row>
    <row r="117" spans="1:60" outlineLevel="2" x14ac:dyDescent="0.2">
      <c r="A117" s="221"/>
      <c r="B117" s="222"/>
      <c r="C117" s="268" t="s">
        <v>1359</v>
      </c>
      <c r="D117" s="262"/>
      <c r="E117" s="263"/>
      <c r="F117" s="224"/>
      <c r="G117" s="224"/>
      <c r="H117" s="224"/>
      <c r="I117" s="224"/>
      <c r="J117" s="224"/>
      <c r="K117" s="224"/>
      <c r="L117" s="224"/>
      <c r="M117" s="224"/>
      <c r="N117" s="223"/>
      <c r="O117" s="223"/>
      <c r="P117" s="223"/>
      <c r="Q117" s="223"/>
      <c r="R117" s="224"/>
      <c r="S117" s="224"/>
      <c r="T117" s="224"/>
      <c r="U117" s="224"/>
      <c r="V117" s="224"/>
      <c r="W117" s="224"/>
      <c r="X117" s="224"/>
      <c r="Y117" s="224"/>
      <c r="Z117" s="214"/>
      <c r="AA117" s="214"/>
      <c r="AB117" s="214"/>
      <c r="AC117" s="214"/>
      <c r="AD117" s="214"/>
      <c r="AE117" s="214"/>
      <c r="AF117" s="214"/>
      <c r="AG117" s="214" t="s">
        <v>371</v>
      </c>
      <c r="AH117" s="214">
        <v>0</v>
      </c>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row>
    <row r="118" spans="1:60" outlineLevel="3" x14ac:dyDescent="0.2">
      <c r="A118" s="221"/>
      <c r="B118" s="222"/>
      <c r="C118" s="268" t="s">
        <v>2012</v>
      </c>
      <c r="D118" s="262"/>
      <c r="E118" s="263">
        <v>3.7</v>
      </c>
      <c r="F118" s="224"/>
      <c r="G118" s="224"/>
      <c r="H118" s="224"/>
      <c r="I118" s="224"/>
      <c r="J118" s="224"/>
      <c r="K118" s="224"/>
      <c r="L118" s="224"/>
      <c r="M118" s="224"/>
      <c r="N118" s="223"/>
      <c r="O118" s="223"/>
      <c r="P118" s="223"/>
      <c r="Q118" s="223"/>
      <c r="R118" s="224"/>
      <c r="S118" s="224"/>
      <c r="T118" s="224"/>
      <c r="U118" s="224"/>
      <c r="V118" s="224"/>
      <c r="W118" s="224"/>
      <c r="X118" s="224"/>
      <c r="Y118" s="224"/>
      <c r="Z118" s="214"/>
      <c r="AA118" s="214"/>
      <c r="AB118" s="214"/>
      <c r="AC118" s="214"/>
      <c r="AD118" s="214"/>
      <c r="AE118" s="214"/>
      <c r="AF118" s="214"/>
      <c r="AG118" s="214" t="s">
        <v>371</v>
      </c>
      <c r="AH118" s="214">
        <v>0</v>
      </c>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row>
    <row r="119" spans="1:60" outlineLevel="3" x14ac:dyDescent="0.2">
      <c r="A119" s="221"/>
      <c r="B119" s="222"/>
      <c r="C119" s="268" t="s">
        <v>2015</v>
      </c>
      <c r="D119" s="262"/>
      <c r="E119" s="263">
        <v>13.21</v>
      </c>
      <c r="F119" s="224"/>
      <c r="G119" s="224"/>
      <c r="H119" s="224"/>
      <c r="I119" s="224"/>
      <c r="J119" s="224"/>
      <c r="K119" s="224"/>
      <c r="L119" s="224"/>
      <c r="M119" s="224"/>
      <c r="N119" s="223"/>
      <c r="O119" s="223"/>
      <c r="P119" s="223"/>
      <c r="Q119" s="223"/>
      <c r="R119" s="224"/>
      <c r="S119" s="224"/>
      <c r="T119" s="224"/>
      <c r="U119" s="224"/>
      <c r="V119" s="224"/>
      <c r="W119" s="224"/>
      <c r="X119" s="224"/>
      <c r="Y119" s="224"/>
      <c r="Z119" s="214"/>
      <c r="AA119" s="214"/>
      <c r="AB119" s="214"/>
      <c r="AC119" s="214"/>
      <c r="AD119" s="214"/>
      <c r="AE119" s="214"/>
      <c r="AF119" s="214"/>
      <c r="AG119" s="214" t="s">
        <v>371</v>
      </c>
      <c r="AH119" s="214">
        <v>0</v>
      </c>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row>
    <row r="120" spans="1:60" outlineLevel="3" x14ac:dyDescent="0.2">
      <c r="A120" s="221"/>
      <c r="B120" s="222"/>
      <c r="C120" s="268" t="s">
        <v>2013</v>
      </c>
      <c r="D120" s="262"/>
      <c r="E120" s="263">
        <v>12.25</v>
      </c>
      <c r="F120" s="224"/>
      <c r="G120" s="224"/>
      <c r="H120" s="224"/>
      <c r="I120" s="224"/>
      <c r="J120" s="224"/>
      <c r="K120" s="224"/>
      <c r="L120" s="224"/>
      <c r="M120" s="224"/>
      <c r="N120" s="223"/>
      <c r="O120" s="223"/>
      <c r="P120" s="223"/>
      <c r="Q120" s="223"/>
      <c r="R120" s="224"/>
      <c r="S120" s="224"/>
      <c r="T120" s="224"/>
      <c r="U120" s="224"/>
      <c r="V120" s="224"/>
      <c r="W120" s="224"/>
      <c r="X120" s="224"/>
      <c r="Y120" s="224"/>
      <c r="Z120" s="214"/>
      <c r="AA120" s="214"/>
      <c r="AB120" s="214"/>
      <c r="AC120" s="214"/>
      <c r="AD120" s="214"/>
      <c r="AE120" s="214"/>
      <c r="AF120" s="214"/>
      <c r="AG120" s="214" t="s">
        <v>371</v>
      </c>
      <c r="AH120" s="214">
        <v>0</v>
      </c>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row>
    <row r="121" spans="1:60" outlineLevel="3" x14ac:dyDescent="0.2">
      <c r="A121" s="221"/>
      <c r="B121" s="222"/>
      <c r="C121" s="268" t="s">
        <v>2016</v>
      </c>
      <c r="D121" s="262"/>
      <c r="E121" s="263">
        <v>4.63</v>
      </c>
      <c r="F121" s="224"/>
      <c r="G121" s="224"/>
      <c r="H121" s="224"/>
      <c r="I121" s="224"/>
      <c r="J121" s="224"/>
      <c r="K121" s="224"/>
      <c r="L121" s="224"/>
      <c r="M121" s="224"/>
      <c r="N121" s="223"/>
      <c r="O121" s="223"/>
      <c r="P121" s="223"/>
      <c r="Q121" s="223"/>
      <c r="R121" s="224"/>
      <c r="S121" s="224"/>
      <c r="T121" s="224"/>
      <c r="U121" s="224"/>
      <c r="V121" s="224"/>
      <c r="W121" s="224"/>
      <c r="X121" s="224"/>
      <c r="Y121" s="224"/>
      <c r="Z121" s="214"/>
      <c r="AA121" s="214"/>
      <c r="AB121" s="214"/>
      <c r="AC121" s="214"/>
      <c r="AD121" s="214"/>
      <c r="AE121" s="214"/>
      <c r="AF121" s="214"/>
      <c r="AG121" s="214" t="s">
        <v>371</v>
      </c>
      <c r="AH121" s="214">
        <v>0</v>
      </c>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row>
    <row r="122" spans="1:60" outlineLevel="1" x14ac:dyDescent="0.2">
      <c r="A122" s="236">
        <v>32</v>
      </c>
      <c r="B122" s="237" t="s">
        <v>506</v>
      </c>
      <c r="C122" s="254" t="s">
        <v>507</v>
      </c>
      <c r="D122" s="238" t="s">
        <v>330</v>
      </c>
      <c r="E122" s="239">
        <v>1</v>
      </c>
      <c r="F122" s="240"/>
      <c r="G122" s="241">
        <f>ROUND(E122*F122,2)</f>
        <v>0</v>
      </c>
      <c r="H122" s="240"/>
      <c r="I122" s="241">
        <f>ROUND(E122*H122,2)</f>
        <v>0</v>
      </c>
      <c r="J122" s="240"/>
      <c r="K122" s="241">
        <f>ROUND(E122*J122,2)</f>
        <v>0</v>
      </c>
      <c r="L122" s="241">
        <v>12</v>
      </c>
      <c r="M122" s="241">
        <f>G122*(1+L122/100)</f>
        <v>0</v>
      </c>
      <c r="N122" s="239">
        <v>0</v>
      </c>
      <c r="O122" s="239">
        <f>ROUND(E122*N122,2)</f>
        <v>0</v>
      </c>
      <c r="P122" s="239">
        <v>0</v>
      </c>
      <c r="Q122" s="239">
        <f>ROUND(E122*P122,2)</f>
        <v>0</v>
      </c>
      <c r="R122" s="241" t="s">
        <v>366</v>
      </c>
      <c r="S122" s="241" t="s">
        <v>315</v>
      </c>
      <c r="T122" s="242" t="s">
        <v>315</v>
      </c>
      <c r="U122" s="224">
        <v>0.02</v>
      </c>
      <c r="V122" s="224">
        <f>ROUND(E122*U122,2)</f>
        <v>0.02</v>
      </c>
      <c r="W122" s="224"/>
      <c r="X122" s="224" t="s">
        <v>336</v>
      </c>
      <c r="Y122" s="224" t="s">
        <v>317</v>
      </c>
      <c r="Z122" s="214"/>
      <c r="AA122" s="214"/>
      <c r="AB122" s="214"/>
      <c r="AC122" s="214"/>
      <c r="AD122" s="214"/>
      <c r="AE122" s="214"/>
      <c r="AF122" s="214"/>
      <c r="AG122" s="214" t="s">
        <v>337</v>
      </c>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row>
    <row r="123" spans="1:60" outlineLevel="2" x14ac:dyDescent="0.2">
      <c r="A123" s="221"/>
      <c r="B123" s="222"/>
      <c r="C123" s="268" t="s">
        <v>2047</v>
      </c>
      <c r="D123" s="262"/>
      <c r="E123" s="263">
        <v>1</v>
      </c>
      <c r="F123" s="224"/>
      <c r="G123" s="224"/>
      <c r="H123" s="224"/>
      <c r="I123" s="224"/>
      <c r="J123" s="224"/>
      <c r="K123" s="224"/>
      <c r="L123" s="224"/>
      <c r="M123" s="224"/>
      <c r="N123" s="223"/>
      <c r="O123" s="223"/>
      <c r="P123" s="223"/>
      <c r="Q123" s="223"/>
      <c r="R123" s="224"/>
      <c r="S123" s="224"/>
      <c r="T123" s="224"/>
      <c r="U123" s="224"/>
      <c r="V123" s="224"/>
      <c r="W123" s="224"/>
      <c r="X123" s="224"/>
      <c r="Y123" s="224"/>
      <c r="Z123" s="214"/>
      <c r="AA123" s="214"/>
      <c r="AB123" s="214"/>
      <c r="AC123" s="214"/>
      <c r="AD123" s="214"/>
      <c r="AE123" s="214"/>
      <c r="AF123" s="214"/>
      <c r="AG123" s="214" t="s">
        <v>371</v>
      </c>
      <c r="AH123" s="214">
        <v>0</v>
      </c>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row>
    <row r="124" spans="1:60" outlineLevel="1" x14ac:dyDescent="0.2">
      <c r="A124" s="236">
        <v>33</v>
      </c>
      <c r="B124" s="237" t="s">
        <v>1053</v>
      </c>
      <c r="C124" s="254" t="s">
        <v>1054</v>
      </c>
      <c r="D124" s="238" t="s">
        <v>1055</v>
      </c>
      <c r="E124" s="239">
        <v>1</v>
      </c>
      <c r="F124" s="240"/>
      <c r="G124" s="241">
        <f>ROUND(E124*F124,2)</f>
        <v>0</v>
      </c>
      <c r="H124" s="240"/>
      <c r="I124" s="241">
        <f>ROUND(E124*H124,2)</f>
        <v>0</v>
      </c>
      <c r="J124" s="240"/>
      <c r="K124" s="241">
        <f>ROUND(E124*J124,2)</f>
        <v>0</v>
      </c>
      <c r="L124" s="241">
        <v>12</v>
      </c>
      <c r="M124" s="241">
        <f>G124*(1+L124/100)</f>
        <v>0</v>
      </c>
      <c r="N124" s="239">
        <v>0</v>
      </c>
      <c r="O124" s="239">
        <f>ROUND(E124*N124,2)</f>
        <v>0</v>
      </c>
      <c r="P124" s="239">
        <v>0</v>
      </c>
      <c r="Q124" s="239">
        <f>ROUND(E124*P124,2)</f>
        <v>0</v>
      </c>
      <c r="R124" s="241"/>
      <c r="S124" s="241" t="s">
        <v>331</v>
      </c>
      <c r="T124" s="242" t="s">
        <v>316</v>
      </c>
      <c r="U124" s="224">
        <v>0</v>
      </c>
      <c r="V124" s="224">
        <f>ROUND(E124*U124,2)</f>
        <v>0</v>
      </c>
      <c r="W124" s="224"/>
      <c r="X124" s="224" t="s">
        <v>336</v>
      </c>
      <c r="Y124" s="224" t="s">
        <v>317</v>
      </c>
      <c r="Z124" s="214"/>
      <c r="AA124" s="214"/>
      <c r="AB124" s="214"/>
      <c r="AC124" s="214"/>
      <c r="AD124" s="214"/>
      <c r="AE124" s="214"/>
      <c r="AF124" s="214"/>
      <c r="AG124" s="214" t="s">
        <v>367</v>
      </c>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row>
    <row r="125" spans="1:60" outlineLevel="2" x14ac:dyDescent="0.2">
      <c r="A125" s="221"/>
      <c r="B125" s="222"/>
      <c r="C125" s="255" t="s">
        <v>1056</v>
      </c>
      <c r="D125" s="243"/>
      <c r="E125" s="243"/>
      <c r="F125" s="243"/>
      <c r="G125" s="243"/>
      <c r="H125" s="224"/>
      <c r="I125" s="224"/>
      <c r="J125" s="224"/>
      <c r="K125" s="224"/>
      <c r="L125" s="224"/>
      <c r="M125" s="224"/>
      <c r="N125" s="223"/>
      <c r="O125" s="223"/>
      <c r="P125" s="223"/>
      <c r="Q125" s="223"/>
      <c r="R125" s="224"/>
      <c r="S125" s="224"/>
      <c r="T125" s="224"/>
      <c r="U125" s="224"/>
      <c r="V125" s="224"/>
      <c r="W125" s="224"/>
      <c r="X125" s="224"/>
      <c r="Y125" s="224"/>
      <c r="Z125" s="214"/>
      <c r="AA125" s="214"/>
      <c r="AB125" s="214"/>
      <c r="AC125" s="214"/>
      <c r="AD125" s="214"/>
      <c r="AE125" s="214"/>
      <c r="AF125" s="214"/>
      <c r="AG125" s="214" t="s">
        <v>320</v>
      </c>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row>
    <row r="126" spans="1:60" outlineLevel="3" x14ac:dyDescent="0.2">
      <c r="A126" s="221"/>
      <c r="B126" s="222"/>
      <c r="C126" s="258" t="s">
        <v>1057</v>
      </c>
      <c r="D126" s="252"/>
      <c r="E126" s="252"/>
      <c r="F126" s="252"/>
      <c r="G126" s="252"/>
      <c r="H126" s="224"/>
      <c r="I126" s="224"/>
      <c r="J126" s="224"/>
      <c r="K126" s="224"/>
      <c r="L126" s="224"/>
      <c r="M126" s="224"/>
      <c r="N126" s="223"/>
      <c r="O126" s="223"/>
      <c r="P126" s="223"/>
      <c r="Q126" s="223"/>
      <c r="R126" s="224"/>
      <c r="S126" s="224"/>
      <c r="T126" s="224"/>
      <c r="U126" s="224"/>
      <c r="V126" s="224"/>
      <c r="W126" s="224"/>
      <c r="X126" s="224"/>
      <c r="Y126" s="224"/>
      <c r="Z126" s="214"/>
      <c r="AA126" s="214"/>
      <c r="AB126" s="214"/>
      <c r="AC126" s="214"/>
      <c r="AD126" s="214"/>
      <c r="AE126" s="214"/>
      <c r="AF126" s="214"/>
      <c r="AG126" s="214" t="s">
        <v>320</v>
      </c>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row>
    <row r="127" spans="1:60" outlineLevel="3" x14ac:dyDescent="0.2">
      <c r="A127" s="221"/>
      <c r="B127" s="222"/>
      <c r="C127" s="258" t="s">
        <v>1058</v>
      </c>
      <c r="D127" s="252"/>
      <c r="E127" s="252"/>
      <c r="F127" s="252"/>
      <c r="G127" s="252"/>
      <c r="H127" s="224"/>
      <c r="I127" s="224"/>
      <c r="J127" s="224"/>
      <c r="K127" s="224"/>
      <c r="L127" s="224"/>
      <c r="M127" s="224"/>
      <c r="N127" s="223"/>
      <c r="O127" s="223"/>
      <c r="P127" s="223"/>
      <c r="Q127" s="223"/>
      <c r="R127" s="224"/>
      <c r="S127" s="224"/>
      <c r="T127" s="224"/>
      <c r="U127" s="224"/>
      <c r="V127" s="224"/>
      <c r="W127" s="224"/>
      <c r="X127" s="224"/>
      <c r="Y127" s="224"/>
      <c r="Z127" s="214"/>
      <c r="AA127" s="214"/>
      <c r="AB127" s="214"/>
      <c r="AC127" s="214"/>
      <c r="AD127" s="214"/>
      <c r="AE127" s="214"/>
      <c r="AF127" s="214"/>
      <c r="AG127" s="214" t="s">
        <v>320</v>
      </c>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row>
    <row r="128" spans="1:60" outlineLevel="3" x14ac:dyDescent="0.2">
      <c r="A128" s="221"/>
      <c r="B128" s="222"/>
      <c r="C128" s="258" t="s">
        <v>1059</v>
      </c>
      <c r="D128" s="252"/>
      <c r="E128" s="252"/>
      <c r="F128" s="252"/>
      <c r="G128" s="252"/>
      <c r="H128" s="224"/>
      <c r="I128" s="224"/>
      <c r="J128" s="224"/>
      <c r="K128" s="224"/>
      <c r="L128" s="224"/>
      <c r="M128" s="224"/>
      <c r="N128" s="223"/>
      <c r="O128" s="223"/>
      <c r="P128" s="223"/>
      <c r="Q128" s="223"/>
      <c r="R128" s="224"/>
      <c r="S128" s="224"/>
      <c r="T128" s="224"/>
      <c r="U128" s="224"/>
      <c r="V128" s="224"/>
      <c r="W128" s="224"/>
      <c r="X128" s="224"/>
      <c r="Y128" s="224"/>
      <c r="Z128" s="214"/>
      <c r="AA128" s="214"/>
      <c r="AB128" s="214"/>
      <c r="AC128" s="214"/>
      <c r="AD128" s="214"/>
      <c r="AE128" s="214"/>
      <c r="AF128" s="214"/>
      <c r="AG128" s="214" t="s">
        <v>320</v>
      </c>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row>
    <row r="129" spans="1:60" outlineLevel="3" x14ac:dyDescent="0.2">
      <c r="A129" s="221"/>
      <c r="B129" s="222"/>
      <c r="C129" s="258" t="s">
        <v>1060</v>
      </c>
      <c r="D129" s="252"/>
      <c r="E129" s="252"/>
      <c r="F129" s="252"/>
      <c r="G129" s="252"/>
      <c r="H129" s="224"/>
      <c r="I129" s="224"/>
      <c r="J129" s="224"/>
      <c r="K129" s="224"/>
      <c r="L129" s="224"/>
      <c r="M129" s="224"/>
      <c r="N129" s="223"/>
      <c r="O129" s="223"/>
      <c r="P129" s="223"/>
      <c r="Q129" s="223"/>
      <c r="R129" s="224"/>
      <c r="S129" s="224"/>
      <c r="T129" s="224"/>
      <c r="U129" s="224"/>
      <c r="V129" s="224"/>
      <c r="W129" s="224"/>
      <c r="X129" s="224"/>
      <c r="Y129" s="224"/>
      <c r="Z129" s="214"/>
      <c r="AA129" s="214"/>
      <c r="AB129" s="214"/>
      <c r="AC129" s="214"/>
      <c r="AD129" s="214"/>
      <c r="AE129" s="214"/>
      <c r="AF129" s="214"/>
      <c r="AG129" s="214" t="s">
        <v>320</v>
      </c>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row>
    <row r="130" spans="1:60" outlineLevel="2" x14ac:dyDescent="0.2">
      <c r="A130" s="221"/>
      <c r="B130" s="222"/>
      <c r="C130" s="268" t="s">
        <v>1061</v>
      </c>
      <c r="D130" s="262"/>
      <c r="E130" s="263">
        <v>1</v>
      </c>
      <c r="F130" s="224"/>
      <c r="G130" s="224"/>
      <c r="H130" s="224"/>
      <c r="I130" s="224"/>
      <c r="J130" s="224"/>
      <c r="K130" s="224"/>
      <c r="L130" s="224"/>
      <c r="M130" s="224"/>
      <c r="N130" s="223"/>
      <c r="O130" s="223"/>
      <c r="P130" s="223"/>
      <c r="Q130" s="223"/>
      <c r="R130" s="224"/>
      <c r="S130" s="224"/>
      <c r="T130" s="224"/>
      <c r="U130" s="224"/>
      <c r="V130" s="224"/>
      <c r="W130" s="224"/>
      <c r="X130" s="224"/>
      <c r="Y130" s="224"/>
      <c r="Z130" s="214"/>
      <c r="AA130" s="214"/>
      <c r="AB130" s="214"/>
      <c r="AC130" s="214"/>
      <c r="AD130" s="214"/>
      <c r="AE130" s="214"/>
      <c r="AF130" s="214"/>
      <c r="AG130" s="214" t="s">
        <v>371</v>
      </c>
      <c r="AH130" s="214">
        <v>0</v>
      </c>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row>
    <row r="131" spans="1:60" x14ac:dyDescent="0.2">
      <c r="A131" s="229" t="s">
        <v>310</v>
      </c>
      <c r="B131" s="230" t="s">
        <v>207</v>
      </c>
      <c r="C131" s="253" t="s">
        <v>208</v>
      </c>
      <c r="D131" s="231"/>
      <c r="E131" s="232"/>
      <c r="F131" s="233"/>
      <c r="G131" s="233">
        <f>SUMIF(AG132:AG138,"&lt;&gt;NOR",G132:G138)</f>
        <v>0</v>
      </c>
      <c r="H131" s="233"/>
      <c r="I131" s="233">
        <f>SUM(I132:I138)</f>
        <v>0</v>
      </c>
      <c r="J131" s="233"/>
      <c r="K131" s="233">
        <f>SUM(K132:K138)</f>
        <v>0</v>
      </c>
      <c r="L131" s="233"/>
      <c r="M131" s="233">
        <f>SUM(M132:M138)</f>
        <v>0</v>
      </c>
      <c r="N131" s="232"/>
      <c r="O131" s="232">
        <f>SUM(O132:O138)</f>
        <v>0.01</v>
      </c>
      <c r="P131" s="232"/>
      <c r="Q131" s="232">
        <f>SUM(Q132:Q138)</f>
        <v>0</v>
      </c>
      <c r="R131" s="233"/>
      <c r="S131" s="233"/>
      <c r="T131" s="234"/>
      <c r="U131" s="228"/>
      <c r="V131" s="228">
        <f>SUM(V132:V138)</f>
        <v>0.42</v>
      </c>
      <c r="W131" s="228"/>
      <c r="X131" s="228"/>
      <c r="Y131" s="228"/>
      <c r="AG131" t="s">
        <v>311</v>
      </c>
    </row>
    <row r="132" spans="1:60" outlineLevel="1" x14ac:dyDescent="0.2">
      <c r="A132" s="236">
        <v>34</v>
      </c>
      <c r="B132" s="237" t="s">
        <v>1062</v>
      </c>
      <c r="C132" s="254" t="s">
        <v>1063</v>
      </c>
      <c r="D132" s="238" t="s">
        <v>375</v>
      </c>
      <c r="E132" s="239">
        <v>1</v>
      </c>
      <c r="F132" s="240"/>
      <c r="G132" s="241">
        <f>ROUND(E132*F132,2)</f>
        <v>0</v>
      </c>
      <c r="H132" s="240"/>
      <c r="I132" s="241">
        <f>ROUND(E132*H132,2)</f>
        <v>0</v>
      </c>
      <c r="J132" s="240"/>
      <c r="K132" s="241">
        <f>ROUND(E132*J132,2)</f>
        <v>0</v>
      </c>
      <c r="L132" s="241">
        <v>12</v>
      </c>
      <c r="M132" s="241">
        <f>G132*(1+L132/100)</f>
        <v>0</v>
      </c>
      <c r="N132" s="239">
        <v>5.8300000000000001E-3</v>
      </c>
      <c r="O132" s="239">
        <f>ROUND(E132*N132,2)</f>
        <v>0.01</v>
      </c>
      <c r="P132" s="239">
        <v>0</v>
      </c>
      <c r="Q132" s="239">
        <f>ROUND(E132*P132,2)</f>
        <v>0</v>
      </c>
      <c r="R132" s="241"/>
      <c r="S132" s="241" t="s">
        <v>331</v>
      </c>
      <c r="T132" s="242" t="s">
        <v>316</v>
      </c>
      <c r="U132" s="224">
        <v>0.42</v>
      </c>
      <c r="V132" s="224">
        <f>ROUND(E132*U132,2)</f>
        <v>0.42</v>
      </c>
      <c r="W132" s="224"/>
      <c r="X132" s="224" t="s">
        <v>336</v>
      </c>
      <c r="Y132" s="224" t="s">
        <v>317</v>
      </c>
      <c r="Z132" s="214"/>
      <c r="AA132" s="214"/>
      <c r="AB132" s="214"/>
      <c r="AC132" s="214"/>
      <c r="AD132" s="214"/>
      <c r="AE132" s="214"/>
      <c r="AF132" s="214"/>
      <c r="AG132" s="214" t="s">
        <v>337</v>
      </c>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row>
    <row r="133" spans="1:60" outlineLevel="2" x14ac:dyDescent="0.2">
      <c r="A133" s="221"/>
      <c r="B133" s="222"/>
      <c r="C133" s="255" t="s">
        <v>1290</v>
      </c>
      <c r="D133" s="243"/>
      <c r="E133" s="243"/>
      <c r="F133" s="243"/>
      <c r="G133" s="243"/>
      <c r="H133" s="224"/>
      <c r="I133" s="224"/>
      <c r="J133" s="224"/>
      <c r="K133" s="224"/>
      <c r="L133" s="224"/>
      <c r="M133" s="224"/>
      <c r="N133" s="223"/>
      <c r="O133" s="223"/>
      <c r="P133" s="223"/>
      <c r="Q133" s="223"/>
      <c r="R133" s="224"/>
      <c r="S133" s="224"/>
      <c r="T133" s="224"/>
      <c r="U133" s="224"/>
      <c r="V133" s="224"/>
      <c r="W133" s="224"/>
      <c r="X133" s="224"/>
      <c r="Y133" s="224"/>
      <c r="Z133" s="214"/>
      <c r="AA133" s="214"/>
      <c r="AB133" s="214"/>
      <c r="AC133" s="214"/>
      <c r="AD133" s="214"/>
      <c r="AE133" s="214"/>
      <c r="AF133" s="214"/>
      <c r="AG133" s="214" t="s">
        <v>320</v>
      </c>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row>
    <row r="134" spans="1:60" outlineLevel="3" x14ac:dyDescent="0.2">
      <c r="A134" s="221"/>
      <c r="B134" s="222"/>
      <c r="C134" s="258" t="s">
        <v>1064</v>
      </c>
      <c r="D134" s="252"/>
      <c r="E134" s="252"/>
      <c r="F134" s="252"/>
      <c r="G134" s="252"/>
      <c r="H134" s="224"/>
      <c r="I134" s="224"/>
      <c r="J134" s="224"/>
      <c r="K134" s="224"/>
      <c r="L134" s="224"/>
      <c r="M134" s="224"/>
      <c r="N134" s="223"/>
      <c r="O134" s="223"/>
      <c r="P134" s="223"/>
      <c r="Q134" s="223"/>
      <c r="R134" s="224"/>
      <c r="S134" s="224"/>
      <c r="T134" s="224"/>
      <c r="U134" s="224"/>
      <c r="V134" s="224"/>
      <c r="W134" s="224"/>
      <c r="X134" s="224"/>
      <c r="Y134" s="224"/>
      <c r="Z134" s="214"/>
      <c r="AA134" s="214"/>
      <c r="AB134" s="214"/>
      <c r="AC134" s="214"/>
      <c r="AD134" s="214"/>
      <c r="AE134" s="214"/>
      <c r="AF134" s="214"/>
      <c r="AG134" s="214" t="s">
        <v>320</v>
      </c>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row>
    <row r="135" spans="1:60" outlineLevel="3" x14ac:dyDescent="0.2">
      <c r="A135" s="221"/>
      <c r="B135" s="222"/>
      <c r="C135" s="258" t="s">
        <v>2048</v>
      </c>
      <c r="D135" s="252"/>
      <c r="E135" s="252"/>
      <c r="F135" s="252"/>
      <c r="G135" s="252"/>
      <c r="H135" s="224"/>
      <c r="I135" s="224"/>
      <c r="J135" s="224"/>
      <c r="K135" s="224"/>
      <c r="L135" s="224"/>
      <c r="M135" s="224"/>
      <c r="N135" s="223"/>
      <c r="O135" s="223"/>
      <c r="P135" s="223"/>
      <c r="Q135" s="223"/>
      <c r="R135" s="224"/>
      <c r="S135" s="224"/>
      <c r="T135" s="224"/>
      <c r="U135" s="224"/>
      <c r="V135" s="224"/>
      <c r="W135" s="224"/>
      <c r="X135" s="224"/>
      <c r="Y135" s="224"/>
      <c r="Z135" s="214"/>
      <c r="AA135" s="214"/>
      <c r="AB135" s="214"/>
      <c r="AC135" s="214"/>
      <c r="AD135" s="214"/>
      <c r="AE135" s="214"/>
      <c r="AF135" s="214"/>
      <c r="AG135" s="214" t="s">
        <v>320</v>
      </c>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row>
    <row r="136" spans="1:60" outlineLevel="3" x14ac:dyDescent="0.2">
      <c r="A136" s="221"/>
      <c r="B136" s="222"/>
      <c r="C136" s="258" t="s">
        <v>1066</v>
      </c>
      <c r="D136" s="252"/>
      <c r="E136" s="252"/>
      <c r="F136" s="252"/>
      <c r="G136" s="252"/>
      <c r="H136" s="224"/>
      <c r="I136" s="224"/>
      <c r="J136" s="224"/>
      <c r="K136" s="224"/>
      <c r="L136" s="224"/>
      <c r="M136" s="224"/>
      <c r="N136" s="223"/>
      <c r="O136" s="223"/>
      <c r="P136" s="223"/>
      <c r="Q136" s="223"/>
      <c r="R136" s="224"/>
      <c r="S136" s="224"/>
      <c r="T136" s="224"/>
      <c r="U136" s="224"/>
      <c r="V136" s="224"/>
      <c r="W136" s="224"/>
      <c r="X136" s="224"/>
      <c r="Y136" s="224"/>
      <c r="Z136" s="214"/>
      <c r="AA136" s="214"/>
      <c r="AB136" s="214"/>
      <c r="AC136" s="214"/>
      <c r="AD136" s="214"/>
      <c r="AE136" s="214"/>
      <c r="AF136" s="214"/>
      <c r="AG136" s="214" t="s">
        <v>320</v>
      </c>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row>
    <row r="137" spans="1:60" outlineLevel="3" x14ac:dyDescent="0.2">
      <c r="A137" s="221"/>
      <c r="B137" s="222"/>
      <c r="C137" s="258" t="s">
        <v>1067</v>
      </c>
      <c r="D137" s="252"/>
      <c r="E137" s="252"/>
      <c r="F137" s="252"/>
      <c r="G137" s="252"/>
      <c r="H137" s="224"/>
      <c r="I137" s="224"/>
      <c r="J137" s="224"/>
      <c r="K137" s="224"/>
      <c r="L137" s="224"/>
      <c r="M137" s="224"/>
      <c r="N137" s="223"/>
      <c r="O137" s="223"/>
      <c r="P137" s="223"/>
      <c r="Q137" s="223"/>
      <c r="R137" s="224"/>
      <c r="S137" s="224"/>
      <c r="T137" s="224"/>
      <c r="U137" s="224"/>
      <c r="V137" s="224"/>
      <c r="W137" s="224"/>
      <c r="X137" s="224"/>
      <c r="Y137" s="224"/>
      <c r="Z137" s="214"/>
      <c r="AA137" s="214"/>
      <c r="AB137" s="214"/>
      <c r="AC137" s="214"/>
      <c r="AD137" s="214"/>
      <c r="AE137" s="214"/>
      <c r="AF137" s="214"/>
      <c r="AG137" s="214" t="s">
        <v>320</v>
      </c>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row>
    <row r="138" spans="1:60" outlineLevel="3" x14ac:dyDescent="0.2">
      <c r="A138" s="221"/>
      <c r="B138" s="222"/>
      <c r="C138" s="258" t="s">
        <v>1068</v>
      </c>
      <c r="D138" s="252"/>
      <c r="E138" s="252"/>
      <c r="F138" s="252"/>
      <c r="G138" s="252"/>
      <c r="H138" s="224"/>
      <c r="I138" s="224"/>
      <c r="J138" s="224"/>
      <c r="K138" s="224"/>
      <c r="L138" s="224"/>
      <c r="M138" s="224"/>
      <c r="N138" s="223"/>
      <c r="O138" s="223"/>
      <c r="P138" s="223"/>
      <c r="Q138" s="223"/>
      <c r="R138" s="224"/>
      <c r="S138" s="224"/>
      <c r="T138" s="224"/>
      <c r="U138" s="224"/>
      <c r="V138" s="224"/>
      <c r="W138" s="224"/>
      <c r="X138" s="224"/>
      <c r="Y138" s="224"/>
      <c r="Z138" s="214"/>
      <c r="AA138" s="214"/>
      <c r="AB138" s="214"/>
      <c r="AC138" s="214"/>
      <c r="AD138" s="214"/>
      <c r="AE138" s="214"/>
      <c r="AF138" s="214"/>
      <c r="AG138" s="214" t="s">
        <v>320</v>
      </c>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row>
    <row r="139" spans="1:60" x14ac:dyDescent="0.2">
      <c r="A139" s="229" t="s">
        <v>310</v>
      </c>
      <c r="B139" s="230" t="s">
        <v>209</v>
      </c>
      <c r="C139" s="253" t="s">
        <v>210</v>
      </c>
      <c r="D139" s="231"/>
      <c r="E139" s="232"/>
      <c r="F139" s="233"/>
      <c r="G139" s="233">
        <f>SUMIF(AG140:AG207,"&lt;&gt;NOR",G140:G207)</f>
        <v>0</v>
      </c>
      <c r="H139" s="233"/>
      <c r="I139" s="233">
        <f>SUM(I140:I207)</f>
        <v>0</v>
      </c>
      <c r="J139" s="233"/>
      <c r="K139" s="233">
        <f>SUM(K140:K207)</f>
        <v>0</v>
      </c>
      <c r="L139" s="233"/>
      <c r="M139" s="233">
        <f>SUM(M140:M207)</f>
        <v>0</v>
      </c>
      <c r="N139" s="232"/>
      <c r="O139" s="232">
        <f>SUM(O140:O207)</f>
        <v>0.03</v>
      </c>
      <c r="P139" s="232"/>
      <c r="Q139" s="232">
        <f>SUM(Q140:Q207)</f>
        <v>18.489999999999998</v>
      </c>
      <c r="R139" s="233"/>
      <c r="S139" s="233"/>
      <c r="T139" s="234"/>
      <c r="U139" s="228"/>
      <c r="V139" s="228">
        <f>SUM(V140:V207)</f>
        <v>56.2</v>
      </c>
      <c r="W139" s="228"/>
      <c r="X139" s="228"/>
      <c r="Y139" s="228"/>
      <c r="AG139" t="s">
        <v>311</v>
      </c>
    </row>
    <row r="140" spans="1:60" ht="22.5" outlineLevel="1" x14ac:dyDescent="0.2">
      <c r="A140" s="236">
        <v>35</v>
      </c>
      <c r="B140" s="237" t="s">
        <v>2049</v>
      </c>
      <c r="C140" s="254" t="s">
        <v>2050</v>
      </c>
      <c r="D140" s="238" t="s">
        <v>365</v>
      </c>
      <c r="E140" s="239">
        <v>2.9790199999999998</v>
      </c>
      <c r="F140" s="240"/>
      <c r="G140" s="241">
        <f>ROUND(E140*F140,2)</f>
        <v>0</v>
      </c>
      <c r="H140" s="240"/>
      <c r="I140" s="241">
        <f>ROUND(E140*H140,2)</f>
        <v>0</v>
      </c>
      <c r="J140" s="240"/>
      <c r="K140" s="241">
        <f>ROUND(E140*J140,2)</f>
        <v>0</v>
      </c>
      <c r="L140" s="241">
        <v>12</v>
      </c>
      <c r="M140" s="241">
        <f>G140*(1+L140/100)</f>
        <v>0</v>
      </c>
      <c r="N140" s="239">
        <v>1.2800000000000001E-3</v>
      </c>
      <c r="O140" s="239">
        <f>ROUND(E140*N140,2)</f>
        <v>0</v>
      </c>
      <c r="P140" s="239">
        <v>1.8</v>
      </c>
      <c r="Q140" s="239">
        <f>ROUND(E140*P140,2)</f>
        <v>5.36</v>
      </c>
      <c r="R140" s="241" t="s">
        <v>519</v>
      </c>
      <c r="S140" s="241" t="s">
        <v>315</v>
      </c>
      <c r="T140" s="242" t="s">
        <v>315</v>
      </c>
      <c r="U140" s="224">
        <v>1.52</v>
      </c>
      <c r="V140" s="224">
        <f>ROUND(E140*U140,2)</f>
        <v>4.53</v>
      </c>
      <c r="W140" s="224"/>
      <c r="X140" s="224" t="s">
        <v>336</v>
      </c>
      <c r="Y140" s="224" t="s">
        <v>317</v>
      </c>
      <c r="Z140" s="214"/>
      <c r="AA140" s="214"/>
      <c r="AB140" s="214"/>
      <c r="AC140" s="214"/>
      <c r="AD140" s="214"/>
      <c r="AE140" s="214"/>
      <c r="AF140" s="214"/>
      <c r="AG140" s="214" t="s">
        <v>367</v>
      </c>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row>
    <row r="141" spans="1:60" ht="22.5" outlineLevel="2" x14ac:dyDescent="0.2">
      <c r="A141" s="221"/>
      <c r="B141" s="222"/>
      <c r="C141" s="267" t="s">
        <v>2051</v>
      </c>
      <c r="D141" s="266"/>
      <c r="E141" s="266"/>
      <c r="F141" s="266"/>
      <c r="G141" s="266"/>
      <c r="H141" s="224"/>
      <c r="I141" s="224"/>
      <c r="J141" s="224"/>
      <c r="K141" s="224"/>
      <c r="L141" s="224"/>
      <c r="M141" s="224"/>
      <c r="N141" s="223"/>
      <c r="O141" s="223"/>
      <c r="P141" s="223"/>
      <c r="Q141" s="223"/>
      <c r="R141" s="224"/>
      <c r="S141" s="224"/>
      <c r="T141" s="224"/>
      <c r="U141" s="224"/>
      <c r="V141" s="224"/>
      <c r="W141" s="224"/>
      <c r="X141" s="224"/>
      <c r="Y141" s="224"/>
      <c r="Z141" s="214"/>
      <c r="AA141" s="214"/>
      <c r="AB141" s="214"/>
      <c r="AC141" s="214"/>
      <c r="AD141" s="214"/>
      <c r="AE141" s="214"/>
      <c r="AF141" s="214"/>
      <c r="AG141" s="214" t="s">
        <v>369</v>
      </c>
      <c r="AH141" s="214"/>
      <c r="AI141" s="214"/>
      <c r="AJ141" s="214"/>
      <c r="AK141" s="214"/>
      <c r="AL141" s="214"/>
      <c r="AM141" s="214"/>
      <c r="AN141" s="214"/>
      <c r="AO141" s="214"/>
      <c r="AP141" s="214"/>
      <c r="AQ141" s="214"/>
      <c r="AR141" s="214"/>
      <c r="AS141" s="214"/>
      <c r="AT141" s="214"/>
      <c r="AU141" s="214"/>
      <c r="AV141" s="214"/>
      <c r="AW141" s="214"/>
      <c r="AX141" s="214"/>
      <c r="AY141" s="214"/>
      <c r="AZ141" s="214"/>
      <c r="BA141" s="244" t="str">
        <f>C141</f>
        <v>nebo vybourání otvorů průřezové plochy přes 4 m2 ve zdivu nadzákladovém, včetně pomocného lešení o výšce podlahy do 1900 mm a pro zatížení do 1,5 kPa  (150 kg/m2)</v>
      </c>
      <c r="BB141" s="214"/>
      <c r="BC141" s="214"/>
      <c r="BD141" s="214"/>
      <c r="BE141" s="214"/>
      <c r="BF141" s="214"/>
      <c r="BG141" s="214"/>
      <c r="BH141" s="214"/>
    </row>
    <row r="142" spans="1:60" outlineLevel="2" x14ac:dyDescent="0.2">
      <c r="A142" s="221"/>
      <c r="B142" s="222"/>
      <c r="C142" s="269" t="s">
        <v>480</v>
      </c>
      <c r="D142" s="264"/>
      <c r="E142" s="265"/>
      <c r="F142" s="224"/>
      <c r="G142" s="224"/>
      <c r="H142" s="224"/>
      <c r="I142" s="224"/>
      <c r="J142" s="224"/>
      <c r="K142" s="224"/>
      <c r="L142" s="224"/>
      <c r="M142" s="224"/>
      <c r="N142" s="223"/>
      <c r="O142" s="223"/>
      <c r="P142" s="223"/>
      <c r="Q142" s="223"/>
      <c r="R142" s="224"/>
      <c r="S142" s="224"/>
      <c r="T142" s="224"/>
      <c r="U142" s="224"/>
      <c r="V142" s="224"/>
      <c r="W142" s="224"/>
      <c r="X142" s="224"/>
      <c r="Y142" s="224"/>
      <c r="Z142" s="214"/>
      <c r="AA142" s="214"/>
      <c r="AB142" s="214"/>
      <c r="AC142" s="214"/>
      <c r="AD142" s="214"/>
      <c r="AE142" s="214"/>
      <c r="AF142" s="214"/>
      <c r="AG142" s="214" t="s">
        <v>371</v>
      </c>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row>
    <row r="143" spans="1:60" outlineLevel="3" x14ac:dyDescent="0.2">
      <c r="A143" s="221"/>
      <c r="B143" s="222"/>
      <c r="C143" s="270" t="s">
        <v>2052</v>
      </c>
      <c r="D143" s="264"/>
      <c r="E143" s="265">
        <v>6.1492000000000004</v>
      </c>
      <c r="F143" s="224"/>
      <c r="G143" s="224"/>
      <c r="H143" s="224"/>
      <c r="I143" s="224"/>
      <c r="J143" s="224"/>
      <c r="K143" s="224"/>
      <c r="L143" s="224"/>
      <c r="M143" s="224"/>
      <c r="N143" s="223"/>
      <c r="O143" s="223"/>
      <c r="P143" s="223"/>
      <c r="Q143" s="223"/>
      <c r="R143" s="224"/>
      <c r="S143" s="224"/>
      <c r="T143" s="224"/>
      <c r="U143" s="224"/>
      <c r="V143" s="224"/>
      <c r="W143" s="224"/>
      <c r="X143" s="224"/>
      <c r="Y143" s="224"/>
      <c r="Z143" s="214"/>
      <c r="AA143" s="214"/>
      <c r="AB143" s="214"/>
      <c r="AC143" s="214"/>
      <c r="AD143" s="214"/>
      <c r="AE143" s="214"/>
      <c r="AF143" s="214"/>
      <c r="AG143" s="214" t="s">
        <v>371</v>
      </c>
      <c r="AH143" s="214">
        <v>2</v>
      </c>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row>
    <row r="144" spans="1:60" outlineLevel="3" x14ac:dyDescent="0.2">
      <c r="A144" s="221"/>
      <c r="B144" s="222"/>
      <c r="C144" s="270" t="s">
        <v>2053</v>
      </c>
      <c r="D144" s="264"/>
      <c r="E144" s="265">
        <v>4.0810000000000004</v>
      </c>
      <c r="F144" s="224"/>
      <c r="G144" s="224"/>
      <c r="H144" s="224"/>
      <c r="I144" s="224"/>
      <c r="J144" s="224"/>
      <c r="K144" s="224"/>
      <c r="L144" s="224"/>
      <c r="M144" s="224"/>
      <c r="N144" s="223"/>
      <c r="O144" s="223"/>
      <c r="P144" s="223"/>
      <c r="Q144" s="223"/>
      <c r="R144" s="224"/>
      <c r="S144" s="224"/>
      <c r="T144" s="224"/>
      <c r="U144" s="224"/>
      <c r="V144" s="224"/>
      <c r="W144" s="224"/>
      <c r="X144" s="224"/>
      <c r="Y144" s="224"/>
      <c r="Z144" s="214"/>
      <c r="AA144" s="214"/>
      <c r="AB144" s="214"/>
      <c r="AC144" s="214"/>
      <c r="AD144" s="214"/>
      <c r="AE144" s="214"/>
      <c r="AF144" s="214"/>
      <c r="AG144" s="214" t="s">
        <v>371</v>
      </c>
      <c r="AH144" s="214">
        <v>2</v>
      </c>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row>
    <row r="145" spans="1:60" outlineLevel="3" x14ac:dyDescent="0.2">
      <c r="A145" s="221"/>
      <c r="B145" s="222"/>
      <c r="C145" s="270" t="s">
        <v>2054</v>
      </c>
      <c r="D145" s="264"/>
      <c r="E145" s="265">
        <v>8.5500000000000007</v>
      </c>
      <c r="F145" s="224"/>
      <c r="G145" s="224"/>
      <c r="H145" s="224"/>
      <c r="I145" s="224"/>
      <c r="J145" s="224"/>
      <c r="K145" s="224"/>
      <c r="L145" s="224"/>
      <c r="M145" s="224"/>
      <c r="N145" s="223"/>
      <c r="O145" s="223"/>
      <c r="P145" s="223"/>
      <c r="Q145" s="223"/>
      <c r="R145" s="224"/>
      <c r="S145" s="224"/>
      <c r="T145" s="224"/>
      <c r="U145" s="224"/>
      <c r="V145" s="224"/>
      <c r="W145" s="224"/>
      <c r="X145" s="224"/>
      <c r="Y145" s="224"/>
      <c r="Z145" s="214"/>
      <c r="AA145" s="214"/>
      <c r="AB145" s="214"/>
      <c r="AC145" s="214"/>
      <c r="AD145" s="214"/>
      <c r="AE145" s="214"/>
      <c r="AF145" s="214"/>
      <c r="AG145" s="214" t="s">
        <v>371</v>
      </c>
      <c r="AH145" s="214">
        <v>2</v>
      </c>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row>
    <row r="146" spans="1:60" outlineLevel="3" x14ac:dyDescent="0.2">
      <c r="A146" s="221"/>
      <c r="B146" s="222"/>
      <c r="C146" s="270" t="s">
        <v>2055</v>
      </c>
      <c r="D146" s="264"/>
      <c r="E146" s="265">
        <v>11.01</v>
      </c>
      <c r="F146" s="224"/>
      <c r="G146" s="224"/>
      <c r="H146" s="224"/>
      <c r="I146" s="224"/>
      <c r="J146" s="224"/>
      <c r="K146" s="224"/>
      <c r="L146" s="224"/>
      <c r="M146" s="224"/>
      <c r="N146" s="223"/>
      <c r="O146" s="223"/>
      <c r="P146" s="223"/>
      <c r="Q146" s="223"/>
      <c r="R146" s="224"/>
      <c r="S146" s="224"/>
      <c r="T146" s="224"/>
      <c r="U146" s="224"/>
      <c r="V146" s="224"/>
      <c r="W146" s="224"/>
      <c r="X146" s="224"/>
      <c r="Y146" s="224"/>
      <c r="Z146" s="214"/>
      <c r="AA146" s="214"/>
      <c r="AB146" s="214"/>
      <c r="AC146" s="214"/>
      <c r="AD146" s="214"/>
      <c r="AE146" s="214"/>
      <c r="AF146" s="214"/>
      <c r="AG146" s="214" t="s">
        <v>371</v>
      </c>
      <c r="AH146" s="214">
        <v>2</v>
      </c>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row>
    <row r="147" spans="1:60" outlineLevel="3" x14ac:dyDescent="0.2">
      <c r="A147" s="221"/>
      <c r="B147" s="222"/>
      <c r="C147" s="269" t="s">
        <v>483</v>
      </c>
      <c r="D147" s="264"/>
      <c r="E147" s="265"/>
      <c r="F147" s="224"/>
      <c r="G147" s="224"/>
      <c r="H147" s="224"/>
      <c r="I147" s="224"/>
      <c r="J147" s="224"/>
      <c r="K147" s="224"/>
      <c r="L147" s="224"/>
      <c r="M147" s="224"/>
      <c r="N147" s="223"/>
      <c r="O147" s="223"/>
      <c r="P147" s="223"/>
      <c r="Q147" s="223"/>
      <c r="R147" s="224"/>
      <c r="S147" s="224"/>
      <c r="T147" s="224"/>
      <c r="U147" s="224"/>
      <c r="V147" s="224"/>
      <c r="W147" s="224"/>
      <c r="X147" s="224"/>
      <c r="Y147" s="224"/>
      <c r="Z147" s="214"/>
      <c r="AA147" s="214"/>
      <c r="AB147" s="214"/>
      <c r="AC147" s="214"/>
      <c r="AD147" s="214"/>
      <c r="AE147" s="214"/>
      <c r="AF147" s="214"/>
      <c r="AG147" s="214" t="s">
        <v>371</v>
      </c>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row>
    <row r="148" spans="1:60" outlineLevel="3" x14ac:dyDescent="0.2">
      <c r="A148" s="221"/>
      <c r="B148" s="222"/>
      <c r="C148" s="268" t="s">
        <v>2056</v>
      </c>
      <c r="D148" s="262"/>
      <c r="E148" s="263">
        <v>2.9790199999999998</v>
      </c>
      <c r="F148" s="224"/>
      <c r="G148" s="224"/>
      <c r="H148" s="224"/>
      <c r="I148" s="224"/>
      <c r="J148" s="224"/>
      <c r="K148" s="224"/>
      <c r="L148" s="224"/>
      <c r="M148" s="224"/>
      <c r="N148" s="223"/>
      <c r="O148" s="223"/>
      <c r="P148" s="223"/>
      <c r="Q148" s="223"/>
      <c r="R148" s="224"/>
      <c r="S148" s="224"/>
      <c r="T148" s="224"/>
      <c r="U148" s="224"/>
      <c r="V148" s="224"/>
      <c r="W148" s="224"/>
      <c r="X148" s="224"/>
      <c r="Y148" s="224"/>
      <c r="Z148" s="214"/>
      <c r="AA148" s="214"/>
      <c r="AB148" s="214"/>
      <c r="AC148" s="214"/>
      <c r="AD148" s="214"/>
      <c r="AE148" s="214"/>
      <c r="AF148" s="214"/>
      <c r="AG148" s="214" t="s">
        <v>371</v>
      </c>
      <c r="AH148" s="214">
        <v>0</v>
      </c>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row>
    <row r="149" spans="1:60" ht="22.5" outlineLevel="1" x14ac:dyDescent="0.2">
      <c r="A149" s="236">
        <v>36</v>
      </c>
      <c r="B149" s="237" t="s">
        <v>527</v>
      </c>
      <c r="C149" s="254" t="s">
        <v>528</v>
      </c>
      <c r="D149" s="238" t="s">
        <v>365</v>
      </c>
      <c r="E149" s="239">
        <v>5.4336000000000002</v>
      </c>
      <c r="F149" s="240"/>
      <c r="G149" s="241">
        <f>ROUND(E149*F149,2)</f>
        <v>0</v>
      </c>
      <c r="H149" s="240"/>
      <c r="I149" s="241">
        <f>ROUND(E149*H149,2)</f>
        <v>0</v>
      </c>
      <c r="J149" s="240"/>
      <c r="K149" s="241">
        <f>ROUND(E149*J149,2)</f>
        <v>0</v>
      </c>
      <c r="L149" s="241">
        <v>12</v>
      </c>
      <c r="M149" s="241">
        <f>G149*(1+L149/100)</f>
        <v>0</v>
      </c>
      <c r="N149" s="239">
        <v>0</v>
      </c>
      <c r="O149" s="239">
        <f>ROUND(E149*N149,2)</f>
        <v>0</v>
      </c>
      <c r="P149" s="239">
        <v>1.4</v>
      </c>
      <c r="Q149" s="239">
        <f>ROUND(E149*P149,2)</f>
        <v>7.61</v>
      </c>
      <c r="R149" s="241" t="s">
        <v>519</v>
      </c>
      <c r="S149" s="241" t="s">
        <v>315</v>
      </c>
      <c r="T149" s="242" t="s">
        <v>315</v>
      </c>
      <c r="U149" s="224">
        <v>1.0509999999999999</v>
      </c>
      <c r="V149" s="224">
        <f>ROUND(E149*U149,2)</f>
        <v>5.71</v>
      </c>
      <c r="W149" s="224"/>
      <c r="X149" s="224" t="s">
        <v>336</v>
      </c>
      <c r="Y149" s="224" t="s">
        <v>317</v>
      </c>
      <c r="Z149" s="214"/>
      <c r="AA149" s="214"/>
      <c r="AB149" s="214"/>
      <c r="AC149" s="214"/>
      <c r="AD149" s="214"/>
      <c r="AE149" s="214"/>
      <c r="AF149" s="214"/>
      <c r="AG149" s="214" t="s">
        <v>337</v>
      </c>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row>
    <row r="150" spans="1:60" outlineLevel="2" x14ac:dyDescent="0.2">
      <c r="A150" s="221"/>
      <c r="B150" s="222"/>
      <c r="C150" s="268" t="s">
        <v>536</v>
      </c>
      <c r="D150" s="262"/>
      <c r="E150" s="263"/>
      <c r="F150" s="224"/>
      <c r="G150" s="224"/>
      <c r="H150" s="224"/>
      <c r="I150" s="224"/>
      <c r="J150" s="224"/>
      <c r="K150" s="224"/>
      <c r="L150" s="224"/>
      <c r="M150" s="224"/>
      <c r="N150" s="223"/>
      <c r="O150" s="223"/>
      <c r="P150" s="223"/>
      <c r="Q150" s="223"/>
      <c r="R150" s="224"/>
      <c r="S150" s="224"/>
      <c r="T150" s="224"/>
      <c r="U150" s="224"/>
      <c r="V150" s="224"/>
      <c r="W150" s="224"/>
      <c r="X150" s="224"/>
      <c r="Y150" s="224"/>
      <c r="Z150" s="214"/>
      <c r="AA150" s="214"/>
      <c r="AB150" s="214"/>
      <c r="AC150" s="214"/>
      <c r="AD150" s="214"/>
      <c r="AE150" s="214"/>
      <c r="AF150" s="214"/>
      <c r="AG150" s="214" t="s">
        <v>371</v>
      </c>
      <c r="AH150" s="214">
        <v>0</v>
      </c>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row>
    <row r="151" spans="1:60" outlineLevel="3" x14ac:dyDescent="0.2">
      <c r="A151" s="221"/>
      <c r="B151" s="222"/>
      <c r="C151" s="269" t="s">
        <v>480</v>
      </c>
      <c r="D151" s="264"/>
      <c r="E151" s="265"/>
      <c r="F151" s="224"/>
      <c r="G151" s="224"/>
      <c r="H151" s="224"/>
      <c r="I151" s="224"/>
      <c r="J151" s="224"/>
      <c r="K151" s="224"/>
      <c r="L151" s="224"/>
      <c r="M151" s="224"/>
      <c r="N151" s="223"/>
      <c r="O151" s="223"/>
      <c r="P151" s="223"/>
      <c r="Q151" s="223"/>
      <c r="R151" s="224"/>
      <c r="S151" s="224"/>
      <c r="T151" s="224"/>
      <c r="U151" s="224"/>
      <c r="V151" s="224"/>
      <c r="W151" s="224"/>
      <c r="X151" s="224"/>
      <c r="Y151" s="224"/>
      <c r="Z151" s="214"/>
      <c r="AA151" s="214"/>
      <c r="AB151" s="214"/>
      <c r="AC151" s="214"/>
      <c r="AD151" s="214"/>
      <c r="AE151" s="214"/>
      <c r="AF151" s="214"/>
      <c r="AG151" s="214" t="s">
        <v>371</v>
      </c>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row>
    <row r="152" spans="1:60" outlineLevel="3" x14ac:dyDescent="0.2">
      <c r="A152" s="221"/>
      <c r="B152" s="222"/>
      <c r="C152" s="270" t="s">
        <v>2057</v>
      </c>
      <c r="D152" s="264"/>
      <c r="E152" s="265">
        <v>4.5</v>
      </c>
      <c r="F152" s="224"/>
      <c r="G152" s="224"/>
      <c r="H152" s="224"/>
      <c r="I152" s="224"/>
      <c r="J152" s="224"/>
      <c r="K152" s="224"/>
      <c r="L152" s="224"/>
      <c r="M152" s="224"/>
      <c r="N152" s="223"/>
      <c r="O152" s="223"/>
      <c r="P152" s="223"/>
      <c r="Q152" s="223"/>
      <c r="R152" s="224"/>
      <c r="S152" s="224"/>
      <c r="T152" s="224"/>
      <c r="U152" s="224"/>
      <c r="V152" s="224"/>
      <c r="W152" s="224"/>
      <c r="X152" s="224"/>
      <c r="Y152" s="224"/>
      <c r="Z152" s="214"/>
      <c r="AA152" s="214"/>
      <c r="AB152" s="214"/>
      <c r="AC152" s="214"/>
      <c r="AD152" s="214"/>
      <c r="AE152" s="214"/>
      <c r="AF152" s="214"/>
      <c r="AG152" s="214" t="s">
        <v>371</v>
      </c>
      <c r="AH152" s="214">
        <v>2</v>
      </c>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row>
    <row r="153" spans="1:60" outlineLevel="3" x14ac:dyDescent="0.2">
      <c r="A153" s="221"/>
      <c r="B153" s="222"/>
      <c r="C153" s="270" t="s">
        <v>2058</v>
      </c>
      <c r="D153" s="264"/>
      <c r="E153" s="265">
        <v>7.19</v>
      </c>
      <c r="F153" s="224"/>
      <c r="G153" s="224"/>
      <c r="H153" s="224"/>
      <c r="I153" s="224"/>
      <c r="J153" s="224"/>
      <c r="K153" s="224"/>
      <c r="L153" s="224"/>
      <c r="M153" s="224"/>
      <c r="N153" s="223"/>
      <c r="O153" s="223"/>
      <c r="P153" s="223"/>
      <c r="Q153" s="223"/>
      <c r="R153" s="224"/>
      <c r="S153" s="224"/>
      <c r="T153" s="224"/>
      <c r="U153" s="224"/>
      <c r="V153" s="224"/>
      <c r="W153" s="224"/>
      <c r="X153" s="224"/>
      <c r="Y153" s="224"/>
      <c r="Z153" s="214"/>
      <c r="AA153" s="214"/>
      <c r="AB153" s="214"/>
      <c r="AC153" s="214"/>
      <c r="AD153" s="214"/>
      <c r="AE153" s="214"/>
      <c r="AF153" s="214"/>
      <c r="AG153" s="214" t="s">
        <v>371</v>
      </c>
      <c r="AH153" s="214">
        <v>2</v>
      </c>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row>
    <row r="154" spans="1:60" outlineLevel="3" x14ac:dyDescent="0.2">
      <c r="A154" s="221"/>
      <c r="B154" s="222"/>
      <c r="C154" s="270" t="s">
        <v>2059</v>
      </c>
      <c r="D154" s="264"/>
      <c r="E154" s="265">
        <v>17.649999999999999</v>
      </c>
      <c r="F154" s="224"/>
      <c r="G154" s="224"/>
      <c r="H154" s="224"/>
      <c r="I154" s="224"/>
      <c r="J154" s="224"/>
      <c r="K154" s="224"/>
      <c r="L154" s="224"/>
      <c r="M154" s="224"/>
      <c r="N154" s="223"/>
      <c r="O154" s="223"/>
      <c r="P154" s="223"/>
      <c r="Q154" s="223"/>
      <c r="R154" s="224"/>
      <c r="S154" s="224"/>
      <c r="T154" s="224"/>
      <c r="U154" s="224"/>
      <c r="V154" s="224"/>
      <c r="W154" s="224"/>
      <c r="X154" s="224"/>
      <c r="Y154" s="224"/>
      <c r="Z154" s="214"/>
      <c r="AA154" s="214"/>
      <c r="AB154" s="214"/>
      <c r="AC154" s="214"/>
      <c r="AD154" s="214"/>
      <c r="AE154" s="214"/>
      <c r="AF154" s="214"/>
      <c r="AG154" s="214" t="s">
        <v>371</v>
      </c>
      <c r="AH154" s="214">
        <v>2</v>
      </c>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row>
    <row r="155" spans="1:60" outlineLevel="3" x14ac:dyDescent="0.2">
      <c r="A155" s="221"/>
      <c r="B155" s="222"/>
      <c r="C155" s="270" t="s">
        <v>2060</v>
      </c>
      <c r="D155" s="264"/>
      <c r="E155" s="265">
        <v>4.62</v>
      </c>
      <c r="F155" s="224"/>
      <c r="G155" s="224"/>
      <c r="H155" s="224"/>
      <c r="I155" s="224"/>
      <c r="J155" s="224"/>
      <c r="K155" s="224"/>
      <c r="L155" s="224"/>
      <c r="M155" s="224"/>
      <c r="N155" s="223"/>
      <c r="O155" s="223"/>
      <c r="P155" s="223"/>
      <c r="Q155" s="223"/>
      <c r="R155" s="224"/>
      <c r="S155" s="224"/>
      <c r="T155" s="224"/>
      <c r="U155" s="224"/>
      <c r="V155" s="224"/>
      <c r="W155" s="224"/>
      <c r="X155" s="224"/>
      <c r="Y155" s="224"/>
      <c r="Z155" s="214"/>
      <c r="AA155" s="214"/>
      <c r="AB155" s="214"/>
      <c r="AC155" s="214"/>
      <c r="AD155" s="214"/>
      <c r="AE155" s="214"/>
      <c r="AF155" s="214"/>
      <c r="AG155" s="214" t="s">
        <v>371</v>
      </c>
      <c r="AH155" s="214">
        <v>2</v>
      </c>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row>
    <row r="156" spans="1:60" outlineLevel="3" x14ac:dyDescent="0.2">
      <c r="A156" s="221"/>
      <c r="B156" s="222"/>
      <c r="C156" s="269" t="s">
        <v>483</v>
      </c>
      <c r="D156" s="264"/>
      <c r="E156" s="265"/>
      <c r="F156" s="224"/>
      <c r="G156" s="224"/>
      <c r="H156" s="224"/>
      <c r="I156" s="224"/>
      <c r="J156" s="224"/>
      <c r="K156" s="224"/>
      <c r="L156" s="224"/>
      <c r="M156" s="224"/>
      <c r="N156" s="223"/>
      <c r="O156" s="223"/>
      <c r="P156" s="223"/>
      <c r="Q156" s="223"/>
      <c r="R156" s="224"/>
      <c r="S156" s="224"/>
      <c r="T156" s="224"/>
      <c r="U156" s="224"/>
      <c r="V156" s="224"/>
      <c r="W156" s="224"/>
      <c r="X156" s="224"/>
      <c r="Y156" s="224"/>
      <c r="Z156" s="214"/>
      <c r="AA156" s="214"/>
      <c r="AB156" s="214"/>
      <c r="AC156" s="214"/>
      <c r="AD156" s="214"/>
      <c r="AE156" s="214"/>
      <c r="AF156" s="214"/>
      <c r="AG156" s="214" t="s">
        <v>371</v>
      </c>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row>
    <row r="157" spans="1:60" outlineLevel="3" x14ac:dyDescent="0.2">
      <c r="A157" s="221"/>
      <c r="B157" s="222"/>
      <c r="C157" s="268" t="s">
        <v>2061</v>
      </c>
      <c r="D157" s="262"/>
      <c r="E157" s="263">
        <v>5.4336000000000002</v>
      </c>
      <c r="F157" s="224"/>
      <c r="G157" s="224"/>
      <c r="H157" s="224"/>
      <c r="I157" s="224"/>
      <c r="J157" s="224"/>
      <c r="K157" s="224"/>
      <c r="L157" s="224"/>
      <c r="M157" s="224"/>
      <c r="N157" s="223"/>
      <c r="O157" s="223"/>
      <c r="P157" s="223"/>
      <c r="Q157" s="223"/>
      <c r="R157" s="224"/>
      <c r="S157" s="224"/>
      <c r="T157" s="224"/>
      <c r="U157" s="224"/>
      <c r="V157" s="224"/>
      <c r="W157" s="224"/>
      <c r="X157" s="224"/>
      <c r="Y157" s="224"/>
      <c r="Z157" s="214"/>
      <c r="AA157" s="214"/>
      <c r="AB157" s="214"/>
      <c r="AC157" s="214"/>
      <c r="AD157" s="214"/>
      <c r="AE157" s="214"/>
      <c r="AF157" s="214"/>
      <c r="AG157" s="214" t="s">
        <v>371</v>
      </c>
      <c r="AH157" s="214">
        <v>0</v>
      </c>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row>
    <row r="158" spans="1:60" outlineLevel="1" x14ac:dyDescent="0.2">
      <c r="A158" s="236">
        <v>37</v>
      </c>
      <c r="B158" s="237" t="s">
        <v>1650</v>
      </c>
      <c r="C158" s="254" t="s">
        <v>1651</v>
      </c>
      <c r="D158" s="238" t="s">
        <v>379</v>
      </c>
      <c r="E158" s="239">
        <v>4.62</v>
      </c>
      <c r="F158" s="240"/>
      <c r="G158" s="241">
        <f>ROUND(E158*F158,2)</f>
        <v>0</v>
      </c>
      <c r="H158" s="240"/>
      <c r="I158" s="241">
        <f>ROUND(E158*H158,2)</f>
        <v>0</v>
      </c>
      <c r="J158" s="240"/>
      <c r="K158" s="241">
        <f>ROUND(E158*J158,2)</f>
        <v>0</v>
      </c>
      <c r="L158" s="241">
        <v>12</v>
      </c>
      <c r="M158" s="241">
        <f>G158*(1+L158/100)</f>
        <v>0</v>
      </c>
      <c r="N158" s="239">
        <v>0</v>
      </c>
      <c r="O158" s="239">
        <f>ROUND(E158*N158,2)</f>
        <v>0</v>
      </c>
      <c r="P158" s="239">
        <v>0.02</v>
      </c>
      <c r="Q158" s="239">
        <f>ROUND(E158*P158,2)</f>
        <v>0.09</v>
      </c>
      <c r="R158" s="241" t="s">
        <v>519</v>
      </c>
      <c r="S158" s="241" t="s">
        <v>315</v>
      </c>
      <c r="T158" s="242" t="s">
        <v>315</v>
      </c>
      <c r="U158" s="224">
        <v>0.15</v>
      </c>
      <c r="V158" s="224">
        <f>ROUND(E158*U158,2)</f>
        <v>0.69</v>
      </c>
      <c r="W158" s="224"/>
      <c r="X158" s="224" t="s">
        <v>336</v>
      </c>
      <c r="Y158" s="224" t="s">
        <v>317</v>
      </c>
      <c r="Z158" s="214"/>
      <c r="AA158" s="214"/>
      <c r="AB158" s="214"/>
      <c r="AC158" s="214"/>
      <c r="AD158" s="214"/>
      <c r="AE158" s="214"/>
      <c r="AF158" s="214"/>
      <c r="AG158" s="214" t="s">
        <v>367</v>
      </c>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row>
    <row r="159" spans="1:60" outlineLevel="2" x14ac:dyDescent="0.2">
      <c r="A159" s="221"/>
      <c r="B159" s="222"/>
      <c r="C159" s="267" t="s">
        <v>535</v>
      </c>
      <c r="D159" s="266"/>
      <c r="E159" s="266"/>
      <c r="F159" s="266"/>
      <c r="G159" s="266"/>
      <c r="H159" s="224"/>
      <c r="I159" s="224"/>
      <c r="J159" s="224"/>
      <c r="K159" s="224"/>
      <c r="L159" s="224"/>
      <c r="M159" s="224"/>
      <c r="N159" s="223"/>
      <c r="O159" s="223"/>
      <c r="P159" s="223"/>
      <c r="Q159" s="223"/>
      <c r="R159" s="224"/>
      <c r="S159" s="224"/>
      <c r="T159" s="224"/>
      <c r="U159" s="224"/>
      <c r="V159" s="224"/>
      <c r="W159" s="224"/>
      <c r="X159" s="224"/>
      <c r="Y159" s="224"/>
      <c r="Z159" s="214"/>
      <c r="AA159" s="214"/>
      <c r="AB159" s="214"/>
      <c r="AC159" s="214"/>
      <c r="AD159" s="214"/>
      <c r="AE159" s="214"/>
      <c r="AF159" s="214"/>
      <c r="AG159" s="214" t="s">
        <v>369</v>
      </c>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row>
    <row r="160" spans="1:60" outlineLevel="2" x14ac:dyDescent="0.2">
      <c r="A160" s="221"/>
      <c r="B160" s="222"/>
      <c r="C160" s="268" t="s">
        <v>536</v>
      </c>
      <c r="D160" s="262"/>
      <c r="E160" s="263"/>
      <c r="F160" s="224"/>
      <c r="G160" s="224"/>
      <c r="H160" s="224"/>
      <c r="I160" s="224"/>
      <c r="J160" s="224"/>
      <c r="K160" s="224"/>
      <c r="L160" s="224"/>
      <c r="M160" s="224"/>
      <c r="N160" s="223"/>
      <c r="O160" s="223"/>
      <c r="P160" s="223"/>
      <c r="Q160" s="223"/>
      <c r="R160" s="224"/>
      <c r="S160" s="224"/>
      <c r="T160" s="224"/>
      <c r="U160" s="224"/>
      <c r="V160" s="224"/>
      <c r="W160" s="224"/>
      <c r="X160" s="224"/>
      <c r="Y160" s="224"/>
      <c r="Z160" s="214"/>
      <c r="AA160" s="214"/>
      <c r="AB160" s="214"/>
      <c r="AC160" s="214"/>
      <c r="AD160" s="214"/>
      <c r="AE160" s="214"/>
      <c r="AF160" s="214"/>
      <c r="AG160" s="214" t="s">
        <v>371</v>
      </c>
      <c r="AH160" s="214">
        <v>0</v>
      </c>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row>
    <row r="161" spans="1:60" outlineLevel="3" x14ac:dyDescent="0.2">
      <c r="A161" s="221"/>
      <c r="B161" s="222"/>
      <c r="C161" s="268" t="s">
        <v>2062</v>
      </c>
      <c r="D161" s="262"/>
      <c r="E161" s="263">
        <v>4.62</v>
      </c>
      <c r="F161" s="224"/>
      <c r="G161" s="224"/>
      <c r="H161" s="224"/>
      <c r="I161" s="224"/>
      <c r="J161" s="224"/>
      <c r="K161" s="224"/>
      <c r="L161" s="224"/>
      <c r="M161" s="224"/>
      <c r="N161" s="223"/>
      <c r="O161" s="223"/>
      <c r="P161" s="223"/>
      <c r="Q161" s="223"/>
      <c r="R161" s="224"/>
      <c r="S161" s="224"/>
      <c r="T161" s="224"/>
      <c r="U161" s="224"/>
      <c r="V161" s="224"/>
      <c r="W161" s="224"/>
      <c r="X161" s="224"/>
      <c r="Y161" s="224"/>
      <c r="Z161" s="214"/>
      <c r="AA161" s="214"/>
      <c r="AB161" s="214"/>
      <c r="AC161" s="214"/>
      <c r="AD161" s="214"/>
      <c r="AE161" s="214"/>
      <c r="AF161" s="214"/>
      <c r="AG161" s="214" t="s">
        <v>371</v>
      </c>
      <c r="AH161" s="214">
        <v>0</v>
      </c>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row>
    <row r="162" spans="1:60" ht="22.5" outlineLevel="1" x14ac:dyDescent="0.2">
      <c r="A162" s="236">
        <v>38</v>
      </c>
      <c r="B162" s="237" t="s">
        <v>1365</v>
      </c>
      <c r="C162" s="254" t="s">
        <v>1366</v>
      </c>
      <c r="D162" s="238" t="s">
        <v>379</v>
      </c>
      <c r="E162" s="239">
        <v>33.96</v>
      </c>
      <c r="F162" s="240"/>
      <c r="G162" s="241">
        <f>ROUND(E162*F162,2)</f>
        <v>0</v>
      </c>
      <c r="H162" s="240"/>
      <c r="I162" s="241">
        <f>ROUND(E162*H162,2)</f>
        <v>0</v>
      </c>
      <c r="J162" s="240"/>
      <c r="K162" s="241">
        <f>ROUND(E162*J162,2)</f>
        <v>0</v>
      </c>
      <c r="L162" s="241">
        <v>12</v>
      </c>
      <c r="M162" s="241">
        <f>G162*(1+L162/100)</f>
        <v>0</v>
      </c>
      <c r="N162" s="239">
        <v>3.3E-4</v>
      </c>
      <c r="O162" s="239">
        <f>ROUND(E162*N162,2)</f>
        <v>0.01</v>
      </c>
      <c r="P162" s="239">
        <v>1.183E-2</v>
      </c>
      <c r="Q162" s="239">
        <f>ROUND(E162*P162,2)</f>
        <v>0.4</v>
      </c>
      <c r="R162" s="241" t="s">
        <v>519</v>
      </c>
      <c r="S162" s="241" t="s">
        <v>315</v>
      </c>
      <c r="T162" s="242" t="s">
        <v>315</v>
      </c>
      <c r="U162" s="224">
        <v>0.35</v>
      </c>
      <c r="V162" s="224">
        <f>ROUND(E162*U162,2)</f>
        <v>11.89</v>
      </c>
      <c r="W162" s="224"/>
      <c r="X162" s="224" t="s">
        <v>336</v>
      </c>
      <c r="Y162" s="224" t="s">
        <v>317</v>
      </c>
      <c r="Z162" s="214"/>
      <c r="AA162" s="214"/>
      <c r="AB162" s="214"/>
      <c r="AC162" s="214"/>
      <c r="AD162" s="214"/>
      <c r="AE162" s="214"/>
      <c r="AF162" s="214"/>
      <c r="AG162" s="214" t="s">
        <v>367</v>
      </c>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row>
    <row r="163" spans="1:60" outlineLevel="2" x14ac:dyDescent="0.2">
      <c r="A163" s="221"/>
      <c r="B163" s="222"/>
      <c r="C163" s="268" t="s">
        <v>536</v>
      </c>
      <c r="D163" s="262"/>
      <c r="E163" s="263"/>
      <c r="F163" s="224"/>
      <c r="G163" s="224"/>
      <c r="H163" s="224"/>
      <c r="I163" s="224"/>
      <c r="J163" s="224"/>
      <c r="K163" s="224"/>
      <c r="L163" s="224"/>
      <c r="M163" s="224"/>
      <c r="N163" s="223"/>
      <c r="O163" s="223"/>
      <c r="P163" s="223"/>
      <c r="Q163" s="223"/>
      <c r="R163" s="224"/>
      <c r="S163" s="224"/>
      <c r="T163" s="224"/>
      <c r="U163" s="224"/>
      <c r="V163" s="224"/>
      <c r="W163" s="224"/>
      <c r="X163" s="224"/>
      <c r="Y163" s="224"/>
      <c r="Z163" s="214"/>
      <c r="AA163" s="214"/>
      <c r="AB163" s="214"/>
      <c r="AC163" s="214"/>
      <c r="AD163" s="214"/>
      <c r="AE163" s="214"/>
      <c r="AF163" s="214"/>
      <c r="AG163" s="214" t="s">
        <v>371</v>
      </c>
      <c r="AH163" s="214">
        <v>0</v>
      </c>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row>
    <row r="164" spans="1:60" outlineLevel="3" x14ac:dyDescent="0.2">
      <c r="A164" s="221"/>
      <c r="B164" s="222"/>
      <c r="C164" s="268" t="s">
        <v>2063</v>
      </c>
      <c r="D164" s="262"/>
      <c r="E164" s="263">
        <v>4.5</v>
      </c>
      <c r="F164" s="224"/>
      <c r="G164" s="224"/>
      <c r="H164" s="224"/>
      <c r="I164" s="224"/>
      <c r="J164" s="224"/>
      <c r="K164" s="224"/>
      <c r="L164" s="224"/>
      <c r="M164" s="224"/>
      <c r="N164" s="223"/>
      <c r="O164" s="223"/>
      <c r="P164" s="223"/>
      <c r="Q164" s="223"/>
      <c r="R164" s="224"/>
      <c r="S164" s="224"/>
      <c r="T164" s="224"/>
      <c r="U164" s="224"/>
      <c r="V164" s="224"/>
      <c r="W164" s="224"/>
      <c r="X164" s="224"/>
      <c r="Y164" s="224"/>
      <c r="Z164" s="214"/>
      <c r="AA164" s="214"/>
      <c r="AB164" s="214"/>
      <c r="AC164" s="214"/>
      <c r="AD164" s="214"/>
      <c r="AE164" s="214"/>
      <c r="AF164" s="214"/>
      <c r="AG164" s="214" t="s">
        <v>371</v>
      </c>
      <c r="AH164" s="214">
        <v>0</v>
      </c>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row>
    <row r="165" spans="1:60" outlineLevel="3" x14ac:dyDescent="0.2">
      <c r="A165" s="221"/>
      <c r="B165" s="222"/>
      <c r="C165" s="268" t="s">
        <v>2064</v>
      </c>
      <c r="D165" s="262"/>
      <c r="E165" s="263">
        <v>7.19</v>
      </c>
      <c r="F165" s="224"/>
      <c r="G165" s="224"/>
      <c r="H165" s="224"/>
      <c r="I165" s="224"/>
      <c r="J165" s="224"/>
      <c r="K165" s="224"/>
      <c r="L165" s="224"/>
      <c r="M165" s="224"/>
      <c r="N165" s="223"/>
      <c r="O165" s="223"/>
      <c r="P165" s="223"/>
      <c r="Q165" s="223"/>
      <c r="R165" s="224"/>
      <c r="S165" s="224"/>
      <c r="T165" s="224"/>
      <c r="U165" s="224"/>
      <c r="V165" s="224"/>
      <c r="W165" s="224"/>
      <c r="X165" s="224"/>
      <c r="Y165" s="224"/>
      <c r="Z165" s="214"/>
      <c r="AA165" s="214"/>
      <c r="AB165" s="214"/>
      <c r="AC165" s="214"/>
      <c r="AD165" s="214"/>
      <c r="AE165" s="214"/>
      <c r="AF165" s="214"/>
      <c r="AG165" s="214" t="s">
        <v>371</v>
      </c>
      <c r="AH165" s="214">
        <v>0</v>
      </c>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row>
    <row r="166" spans="1:60" outlineLevel="3" x14ac:dyDescent="0.2">
      <c r="A166" s="221"/>
      <c r="B166" s="222"/>
      <c r="C166" s="268" t="s">
        <v>2065</v>
      </c>
      <c r="D166" s="262"/>
      <c r="E166" s="263">
        <v>17.649999999999999</v>
      </c>
      <c r="F166" s="224"/>
      <c r="G166" s="224"/>
      <c r="H166" s="224"/>
      <c r="I166" s="224"/>
      <c r="J166" s="224"/>
      <c r="K166" s="224"/>
      <c r="L166" s="224"/>
      <c r="M166" s="224"/>
      <c r="N166" s="223"/>
      <c r="O166" s="223"/>
      <c r="P166" s="223"/>
      <c r="Q166" s="223"/>
      <c r="R166" s="224"/>
      <c r="S166" s="224"/>
      <c r="T166" s="224"/>
      <c r="U166" s="224"/>
      <c r="V166" s="224"/>
      <c r="W166" s="224"/>
      <c r="X166" s="224"/>
      <c r="Y166" s="224"/>
      <c r="Z166" s="214"/>
      <c r="AA166" s="214"/>
      <c r="AB166" s="214"/>
      <c r="AC166" s="214"/>
      <c r="AD166" s="214"/>
      <c r="AE166" s="214"/>
      <c r="AF166" s="214"/>
      <c r="AG166" s="214" t="s">
        <v>371</v>
      </c>
      <c r="AH166" s="214">
        <v>0</v>
      </c>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row>
    <row r="167" spans="1:60" outlineLevel="3" x14ac:dyDescent="0.2">
      <c r="A167" s="221"/>
      <c r="B167" s="222"/>
      <c r="C167" s="268" t="s">
        <v>2062</v>
      </c>
      <c r="D167" s="262"/>
      <c r="E167" s="263">
        <v>4.62</v>
      </c>
      <c r="F167" s="224"/>
      <c r="G167" s="224"/>
      <c r="H167" s="224"/>
      <c r="I167" s="224"/>
      <c r="J167" s="224"/>
      <c r="K167" s="224"/>
      <c r="L167" s="224"/>
      <c r="M167" s="224"/>
      <c r="N167" s="223"/>
      <c r="O167" s="223"/>
      <c r="P167" s="223"/>
      <c r="Q167" s="223"/>
      <c r="R167" s="224"/>
      <c r="S167" s="224"/>
      <c r="T167" s="224"/>
      <c r="U167" s="224"/>
      <c r="V167" s="224"/>
      <c r="W167" s="224"/>
      <c r="X167" s="224"/>
      <c r="Y167" s="224"/>
      <c r="Z167" s="214"/>
      <c r="AA167" s="214"/>
      <c r="AB167" s="214"/>
      <c r="AC167" s="214"/>
      <c r="AD167" s="214"/>
      <c r="AE167" s="214"/>
      <c r="AF167" s="214"/>
      <c r="AG167" s="214" t="s">
        <v>371</v>
      </c>
      <c r="AH167" s="214">
        <v>0</v>
      </c>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row>
    <row r="168" spans="1:60" ht="22.5" outlineLevel="1" x14ac:dyDescent="0.2">
      <c r="A168" s="236">
        <v>39</v>
      </c>
      <c r="B168" s="237" t="s">
        <v>2066</v>
      </c>
      <c r="C168" s="254" t="s">
        <v>2067</v>
      </c>
      <c r="D168" s="238" t="s">
        <v>379</v>
      </c>
      <c r="E168" s="239">
        <v>0.8</v>
      </c>
      <c r="F168" s="240"/>
      <c r="G168" s="241">
        <f>ROUND(E168*F168,2)</f>
        <v>0</v>
      </c>
      <c r="H168" s="240"/>
      <c r="I168" s="241">
        <f>ROUND(E168*H168,2)</f>
        <v>0</v>
      </c>
      <c r="J168" s="240"/>
      <c r="K168" s="241">
        <f>ROUND(E168*J168,2)</f>
        <v>0</v>
      </c>
      <c r="L168" s="241">
        <v>12</v>
      </c>
      <c r="M168" s="241">
        <f>G168*(1+L168/100)</f>
        <v>0</v>
      </c>
      <c r="N168" s="239">
        <v>0</v>
      </c>
      <c r="O168" s="239">
        <f>ROUND(E168*N168,2)</f>
        <v>0</v>
      </c>
      <c r="P168" s="239">
        <v>5.5E-2</v>
      </c>
      <c r="Q168" s="239">
        <f>ROUND(E168*P168,2)</f>
        <v>0.04</v>
      </c>
      <c r="R168" s="241" t="s">
        <v>519</v>
      </c>
      <c r="S168" s="241" t="s">
        <v>315</v>
      </c>
      <c r="T168" s="242" t="s">
        <v>315</v>
      </c>
      <c r="U168" s="224">
        <v>0.42499999999999999</v>
      </c>
      <c r="V168" s="224">
        <f>ROUND(E168*U168,2)</f>
        <v>0.34</v>
      </c>
      <c r="W168" s="224"/>
      <c r="X168" s="224" t="s">
        <v>336</v>
      </c>
      <c r="Y168" s="224" t="s">
        <v>317</v>
      </c>
      <c r="Z168" s="214"/>
      <c r="AA168" s="214"/>
      <c r="AB168" s="214"/>
      <c r="AC168" s="214"/>
      <c r="AD168" s="214"/>
      <c r="AE168" s="214"/>
      <c r="AF168" s="214"/>
      <c r="AG168" s="214" t="s">
        <v>337</v>
      </c>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row>
    <row r="169" spans="1:60" ht="22.5" outlineLevel="2" x14ac:dyDescent="0.2">
      <c r="A169" s="221"/>
      <c r="B169" s="222"/>
      <c r="C169" s="267" t="s">
        <v>2068</v>
      </c>
      <c r="D169" s="266"/>
      <c r="E169" s="266"/>
      <c r="F169" s="266"/>
      <c r="G169" s="266"/>
      <c r="H169" s="224"/>
      <c r="I169" s="224"/>
      <c r="J169" s="224"/>
      <c r="K169" s="224"/>
      <c r="L169" s="224"/>
      <c r="M169" s="224"/>
      <c r="N169" s="223"/>
      <c r="O169" s="223"/>
      <c r="P169" s="223"/>
      <c r="Q169" s="223"/>
      <c r="R169" s="224"/>
      <c r="S169" s="224"/>
      <c r="T169" s="224"/>
      <c r="U169" s="224"/>
      <c r="V169" s="224"/>
      <c r="W169" s="224"/>
      <c r="X169" s="224"/>
      <c r="Y169" s="224"/>
      <c r="Z169" s="214"/>
      <c r="AA169" s="214"/>
      <c r="AB169" s="214"/>
      <c r="AC169" s="214"/>
      <c r="AD169" s="214"/>
      <c r="AE169" s="214"/>
      <c r="AF169" s="214"/>
      <c r="AG169" s="214" t="s">
        <v>369</v>
      </c>
      <c r="AH169" s="214"/>
      <c r="AI169" s="214"/>
      <c r="AJ169" s="214"/>
      <c r="AK169" s="214"/>
      <c r="AL169" s="214"/>
      <c r="AM169" s="214"/>
      <c r="AN169" s="214"/>
      <c r="AO169" s="214"/>
      <c r="AP169" s="214"/>
      <c r="AQ169" s="214"/>
      <c r="AR169" s="214"/>
      <c r="AS169" s="214"/>
      <c r="AT169" s="214"/>
      <c r="AU169" s="214"/>
      <c r="AV169" s="214"/>
      <c r="AW169" s="214"/>
      <c r="AX169" s="214"/>
      <c r="AY169" s="214"/>
      <c r="AZ169" s="214"/>
      <c r="BA169" s="244" t="str">
        <f>C169</f>
        <v>bez odstupu, po hrubém vybourání otvorů v jakémkoliv zdivu cihelném, včetně pomocného lešení o výšce podlahy do 1900 mm a pro zatížení do 1,5 kPa  (150 kg/m2),</v>
      </c>
      <c r="BB169" s="214"/>
      <c r="BC169" s="214"/>
      <c r="BD169" s="214"/>
      <c r="BE169" s="214"/>
      <c r="BF169" s="214"/>
      <c r="BG169" s="214"/>
      <c r="BH169" s="214"/>
    </row>
    <row r="170" spans="1:60" outlineLevel="2" x14ac:dyDescent="0.2">
      <c r="A170" s="221"/>
      <c r="B170" s="222"/>
      <c r="C170" s="268" t="s">
        <v>536</v>
      </c>
      <c r="D170" s="262"/>
      <c r="E170" s="263"/>
      <c r="F170" s="224"/>
      <c r="G170" s="224"/>
      <c r="H170" s="224"/>
      <c r="I170" s="224"/>
      <c r="J170" s="224"/>
      <c r="K170" s="224"/>
      <c r="L170" s="224"/>
      <c r="M170" s="224"/>
      <c r="N170" s="223"/>
      <c r="O170" s="223"/>
      <c r="P170" s="223"/>
      <c r="Q170" s="223"/>
      <c r="R170" s="224"/>
      <c r="S170" s="224"/>
      <c r="T170" s="224"/>
      <c r="U170" s="224"/>
      <c r="V170" s="224"/>
      <c r="W170" s="224"/>
      <c r="X170" s="224"/>
      <c r="Y170" s="224"/>
      <c r="Z170" s="214"/>
      <c r="AA170" s="214"/>
      <c r="AB170" s="214"/>
      <c r="AC170" s="214"/>
      <c r="AD170" s="214"/>
      <c r="AE170" s="214"/>
      <c r="AF170" s="214"/>
      <c r="AG170" s="214" t="s">
        <v>371</v>
      </c>
      <c r="AH170" s="214">
        <v>0</v>
      </c>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row>
    <row r="171" spans="1:60" outlineLevel="3" x14ac:dyDescent="0.2">
      <c r="A171" s="221"/>
      <c r="B171" s="222"/>
      <c r="C171" s="268" t="s">
        <v>2069</v>
      </c>
      <c r="D171" s="262"/>
      <c r="E171" s="263">
        <v>0.8</v>
      </c>
      <c r="F171" s="224"/>
      <c r="G171" s="224"/>
      <c r="H171" s="224"/>
      <c r="I171" s="224"/>
      <c r="J171" s="224"/>
      <c r="K171" s="224"/>
      <c r="L171" s="224"/>
      <c r="M171" s="224"/>
      <c r="N171" s="223"/>
      <c r="O171" s="223"/>
      <c r="P171" s="223"/>
      <c r="Q171" s="223"/>
      <c r="R171" s="224"/>
      <c r="S171" s="224"/>
      <c r="T171" s="224"/>
      <c r="U171" s="224"/>
      <c r="V171" s="224"/>
      <c r="W171" s="224"/>
      <c r="X171" s="224"/>
      <c r="Y171" s="224"/>
      <c r="Z171" s="214"/>
      <c r="AA171" s="214"/>
      <c r="AB171" s="214"/>
      <c r="AC171" s="214"/>
      <c r="AD171" s="214"/>
      <c r="AE171" s="214"/>
      <c r="AF171" s="214"/>
      <c r="AG171" s="214" t="s">
        <v>371</v>
      </c>
      <c r="AH171" s="214">
        <v>0</v>
      </c>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row>
    <row r="172" spans="1:60" outlineLevel="1" x14ac:dyDescent="0.2">
      <c r="A172" s="236">
        <v>40</v>
      </c>
      <c r="B172" s="237" t="s">
        <v>538</v>
      </c>
      <c r="C172" s="254" t="s">
        <v>539</v>
      </c>
      <c r="D172" s="238" t="s">
        <v>375</v>
      </c>
      <c r="E172" s="239">
        <v>4</v>
      </c>
      <c r="F172" s="240"/>
      <c r="G172" s="241">
        <f>ROUND(E172*F172,2)</f>
        <v>0</v>
      </c>
      <c r="H172" s="240"/>
      <c r="I172" s="241">
        <f>ROUND(E172*H172,2)</f>
        <v>0</v>
      </c>
      <c r="J172" s="240"/>
      <c r="K172" s="241">
        <f>ROUND(E172*J172,2)</f>
        <v>0</v>
      </c>
      <c r="L172" s="241">
        <v>12</v>
      </c>
      <c r="M172" s="241">
        <f>G172*(1+L172/100)</f>
        <v>0</v>
      </c>
      <c r="N172" s="239">
        <v>0</v>
      </c>
      <c r="O172" s="239">
        <f>ROUND(E172*N172,2)</f>
        <v>0</v>
      </c>
      <c r="P172" s="239">
        <v>0</v>
      </c>
      <c r="Q172" s="239">
        <f>ROUND(E172*P172,2)</f>
        <v>0</v>
      </c>
      <c r="R172" s="241" t="s">
        <v>519</v>
      </c>
      <c r="S172" s="241" t="s">
        <v>315</v>
      </c>
      <c r="T172" s="242" t="s">
        <v>315</v>
      </c>
      <c r="U172" s="224">
        <v>0.05</v>
      </c>
      <c r="V172" s="224">
        <f>ROUND(E172*U172,2)</f>
        <v>0.2</v>
      </c>
      <c r="W172" s="224"/>
      <c r="X172" s="224" t="s">
        <v>336</v>
      </c>
      <c r="Y172" s="224" t="s">
        <v>317</v>
      </c>
      <c r="Z172" s="214"/>
      <c r="AA172" s="214"/>
      <c r="AB172" s="214"/>
      <c r="AC172" s="214"/>
      <c r="AD172" s="214"/>
      <c r="AE172" s="214"/>
      <c r="AF172" s="214"/>
      <c r="AG172" s="214" t="s">
        <v>367</v>
      </c>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row>
    <row r="173" spans="1:60" outlineLevel="2" x14ac:dyDescent="0.2">
      <c r="A173" s="221"/>
      <c r="B173" s="222"/>
      <c r="C173" s="267" t="s">
        <v>540</v>
      </c>
      <c r="D173" s="266"/>
      <c r="E173" s="266"/>
      <c r="F173" s="266"/>
      <c r="G173" s="266"/>
      <c r="H173" s="224"/>
      <c r="I173" s="224"/>
      <c r="J173" s="224"/>
      <c r="K173" s="224"/>
      <c r="L173" s="224"/>
      <c r="M173" s="224"/>
      <c r="N173" s="223"/>
      <c r="O173" s="223"/>
      <c r="P173" s="223"/>
      <c r="Q173" s="223"/>
      <c r="R173" s="224"/>
      <c r="S173" s="224"/>
      <c r="T173" s="224"/>
      <c r="U173" s="224"/>
      <c r="V173" s="224"/>
      <c r="W173" s="224"/>
      <c r="X173" s="224"/>
      <c r="Y173" s="224"/>
      <c r="Z173" s="214"/>
      <c r="AA173" s="214"/>
      <c r="AB173" s="214"/>
      <c r="AC173" s="214"/>
      <c r="AD173" s="214"/>
      <c r="AE173" s="214"/>
      <c r="AF173" s="214"/>
      <c r="AG173" s="214" t="s">
        <v>369</v>
      </c>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row>
    <row r="174" spans="1:60" ht="33.75" outlineLevel="1" x14ac:dyDescent="0.2">
      <c r="A174" s="236">
        <v>41</v>
      </c>
      <c r="B174" s="237" t="s">
        <v>544</v>
      </c>
      <c r="C174" s="254" t="s">
        <v>545</v>
      </c>
      <c r="D174" s="238" t="s">
        <v>379</v>
      </c>
      <c r="E174" s="239">
        <v>1.5760000000000001</v>
      </c>
      <c r="F174" s="240"/>
      <c r="G174" s="241">
        <f>ROUND(E174*F174,2)</f>
        <v>0</v>
      </c>
      <c r="H174" s="240"/>
      <c r="I174" s="241">
        <f>ROUND(E174*H174,2)</f>
        <v>0</v>
      </c>
      <c r="J174" s="240"/>
      <c r="K174" s="241">
        <f>ROUND(E174*J174,2)</f>
        <v>0</v>
      </c>
      <c r="L174" s="241">
        <v>12</v>
      </c>
      <c r="M174" s="241">
        <f>G174*(1+L174/100)</f>
        <v>0</v>
      </c>
      <c r="N174" s="239">
        <v>1.17E-3</v>
      </c>
      <c r="O174" s="239">
        <f>ROUND(E174*N174,2)</f>
        <v>0</v>
      </c>
      <c r="P174" s="239">
        <v>7.5999999999999998E-2</v>
      </c>
      <c r="Q174" s="239">
        <f>ROUND(E174*P174,2)</f>
        <v>0.12</v>
      </c>
      <c r="R174" s="241" t="s">
        <v>519</v>
      </c>
      <c r="S174" s="241" t="s">
        <v>315</v>
      </c>
      <c r="T174" s="242" t="s">
        <v>315</v>
      </c>
      <c r="U174" s="224">
        <v>0.94</v>
      </c>
      <c r="V174" s="224">
        <f>ROUND(E174*U174,2)</f>
        <v>1.48</v>
      </c>
      <c r="W174" s="224"/>
      <c r="X174" s="224" t="s">
        <v>336</v>
      </c>
      <c r="Y174" s="224" t="s">
        <v>317</v>
      </c>
      <c r="Z174" s="214"/>
      <c r="AA174" s="214"/>
      <c r="AB174" s="214"/>
      <c r="AC174" s="214"/>
      <c r="AD174" s="214"/>
      <c r="AE174" s="214"/>
      <c r="AF174" s="214"/>
      <c r="AG174" s="214" t="s">
        <v>367</v>
      </c>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row>
    <row r="175" spans="1:60" outlineLevel="2" x14ac:dyDescent="0.2">
      <c r="A175" s="221"/>
      <c r="B175" s="222"/>
      <c r="C175" s="268" t="s">
        <v>1336</v>
      </c>
      <c r="D175" s="262"/>
      <c r="E175" s="263">
        <v>1.5760000000000001</v>
      </c>
      <c r="F175" s="224"/>
      <c r="G175" s="224"/>
      <c r="H175" s="224"/>
      <c r="I175" s="224"/>
      <c r="J175" s="224"/>
      <c r="K175" s="224"/>
      <c r="L175" s="224"/>
      <c r="M175" s="224"/>
      <c r="N175" s="223"/>
      <c r="O175" s="223"/>
      <c r="P175" s="223"/>
      <c r="Q175" s="223"/>
      <c r="R175" s="224"/>
      <c r="S175" s="224"/>
      <c r="T175" s="224"/>
      <c r="U175" s="224"/>
      <c r="V175" s="224"/>
      <c r="W175" s="224"/>
      <c r="X175" s="224"/>
      <c r="Y175" s="224"/>
      <c r="Z175" s="214"/>
      <c r="AA175" s="214"/>
      <c r="AB175" s="214"/>
      <c r="AC175" s="214"/>
      <c r="AD175" s="214"/>
      <c r="AE175" s="214"/>
      <c r="AF175" s="214"/>
      <c r="AG175" s="214" t="s">
        <v>371</v>
      </c>
      <c r="AH175" s="214">
        <v>0</v>
      </c>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row>
    <row r="176" spans="1:60" outlineLevel="1" x14ac:dyDescent="0.2">
      <c r="A176" s="236">
        <v>42</v>
      </c>
      <c r="B176" s="237" t="s">
        <v>1081</v>
      </c>
      <c r="C176" s="254" t="s">
        <v>1082</v>
      </c>
      <c r="D176" s="238" t="s">
        <v>379</v>
      </c>
      <c r="E176" s="239">
        <v>2.6398000000000001</v>
      </c>
      <c r="F176" s="240"/>
      <c r="G176" s="241">
        <f>ROUND(E176*F176,2)</f>
        <v>0</v>
      </c>
      <c r="H176" s="240"/>
      <c r="I176" s="241">
        <f>ROUND(E176*H176,2)</f>
        <v>0</v>
      </c>
      <c r="J176" s="240"/>
      <c r="K176" s="241">
        <f>ROUND(E176*J176,2)</f>
        <v>0</v>
      </c>
      <c r="L176" s="241">
        <v>12</v>
      </c>
      <c r="M176" s="241">
        <f>G176*(1+L176/100)</f>
        <v>0</v>
      </c>
      <c r="N176" s="239">
        <v>1.17E-3</v>
      </c>
      <c r="O176" s="239">
        <f>ROUND(E176*N176,2)</f>
        <v>0</v>
      </c>
      <c r="P176" s="239">
        <v>8.7999999999999995E-2</v>
      </c>
      <c r="Q176" s="239">
        <f>ROUND(E176*P176,2)</f>
        <v>0.23</v>
      </c>
      <c r="R176" s="241" t="s">
        <v>519</v>
      </c>
      <c r="S176" s="241" t="s">
        <v>315</v>
      </c>
      <c r="T176" s="242" t="s">
        <v>315</v>
      </c>
      <c r="U176" s="224">
        <v>0.55600000000000005</v>
      </c>
      <c r="V176" s="224">
        <f>ROUND(E176*U176,2)</f>
        <v>1.47</v>
      </c>
      <c r="W176" s="224"/>
      <c r="X176" s="224" t="s">
        <v>336</v>
      </c>
      <c r="Y176" s="224" t="s">
        <v>317</v>
      </c>
      <c r="Z176" s="214"/>
      <c r="AA176" s="214"/>
      <c r="AB176" s="214"/>
      <c r="AC176" s="214"/>
      <c r="AD176" s="214"/>
      <c r="AE176" s="214"/>
      <c r="AF176" s="214"/>
      <c r="AG176" s="214" t="s">
        <v>337</v>
      </c>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row>
    <row r="177" spans="1:60" outlineLevel="2" x14ac:dyDescent="0.2">
      <c r="A177" s="221"/>
      <c r="B177" s="222"/>
      <c r="C177" s="267" t="s">
        <v>549</v>
      </c>
      <c r="D177" s="266"/>
      <c r="E177" s="266"/>
      <c r="F177" s="266"/>
      <c r="G177" s="266"/>
      <c r="H177" s="224"/>
      <c r="I177" s="224"/>
      <c r="J177" s="224"/>
      <c r="K177" s="224"/>
      <c r="L177" s="224"/>
      <c r="M177" s="224"/>
      <c r="N177" s="223"/>
      <c r="O177" s="223"/>
      <c r="P177" s="223"/>
      <c r="Q177" s="223"/>
      <c r="R177" s="224"/>
      <c r="S177" s="224"/>
      <c r="T177" s="224"/>
      <c r="U177" s="224"/>
      <c r="V177" s="224"/>
      <c r="W177" s="224"/>
      <c r="X177" s="224"/>
      <c r="Y177" s="224"/>
      <c r="Z177" s="214"/>
      <c r="AA177" s="214"/>
      <c r="AB177" s="214"/>
      <c r="AC177" s="214"/>
      <c r="AD177" s="214"/>
      <c r="AE177" s="214"/>
      <c r="AF177" s="214"/>
      <c r="AG177" s="214" t="s">
        <v>369</v>
      </c>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row>
    <row r="178" spans="1:60" outlineLevel="2" x14ac:dyDescent="0.2">
      <c r="A178" s="221"/>
      <c r="B178" s="222"/>
      <c r="C178" s="268" t="s">
        <v>2070</v>
      </c>
      <c r="D178" s="262"/>
      <c r="E178" s="263">
        <v>2.6398000000000001</v>
      </c>
      <c r="F178" s="224"/>
      <c r="G178" s="224"/>
      <c r="H178" s="224"/>
      <c r="I178" s="224"/>
      <c r="J178" s="224"/>
      <c r="K178" s="224"/>
      <c r="L178" s="224"/>
      <c r="M178" s="224"/>
      <c r="N178" s="223"/>
      <c r="O178" s="223"/>
      <c r="P178" s="223"/>
      <c r="Q178" s="223"/>
      <c r="R178" s="224"/>
      <c r="S178" s="224"/>
      <c r="T178" s="224"/>
      <c r="U178" s="224"/>
      <c r="V178" s="224"/>
      <c r="W178" s="224"/>
      <c r="X178" s="224"/>
      <c r="Y178" s="224"/>
      <c r="Z178" s="214"/>
      <c r="AA178" s="214"/>
      <c r="AB178" s="214"/>
      <c r="AC178" s="214"/>
      <c r="AD178" s="214"/>
      <c r="AE178" s="214"/>
      <c r="AF178" s="214"/>
      <c r="AG178" s="214" t="s">
        <v>371</v>
      </c>
      <c r="AH178" s="214">
        <v>0</v>
      </c>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row>
    <row r="179" spans="1:60" ht="22.5" outlineLevel="1" x14ac:dyDescent="0.2">
      <c r="A179" s="236">
        <v>43</v>
      </c>
      <c r="B179" s="237" t="s">
        <v>557</v>
      </c>
      <c r="C179" s="254" t="s">
        <v>558</v>
      </c>
      <c r="D179" s="238" t="s">
        <v>379</v>
      </c>
      <c r="E179" s="239">
        <v>109.4224</v>
      </c>
      <c r="F179" s="240"/>
      <c r="G179" s="241">
        <f>ROUND(E179*F179,2)</f>
        <v>0</v>
      </c>
      <c r="H179" s="240"/>
      <c r="I179" s="241">
        <f>ROUND(E179*H179,2)</f>
        <v>0</v>
      </c>
      <c r="J179" s="240"/>
      <c r="K179" s="241">
        <f>ROUND(E179*J179,2)</f>
        <v>0</v>
      </c>
      <c r="L179" s="241">
        <v>12</v>
      </c>
      <c r="M179" s="241">
        <f>G179*(1+L179/100)</f>
        <v>0</v>
      </c>
      <c r="N179" s="239">
        <v>0</v>
      </c>
      <c r="O179" s="239">
        <f>ROUND(E179*N179,2)</f>
        <v>0</v>
      </c>
      <c r="P179" s="239">
        <v>0.02</v>
      </c>
      <c r="Q179" s="239">
        <f>ROUND(E179*P179,2)</f>
        <v>2.19</v>
      </c>
      <c r="R179" s="241" t="s">
        <v>519</v>
      </c>
      <c r="S179" s="241" t="s">
        <v>315</v>
      </c>
      <c r="T179" s="242" t="s">
        <v>315</v>
      </c>
      <c r="U179" s="224">
        <v>0.13</v>
      </c>
      <c r="V179" s="224">
        <f>ROUND(E179*U179,2)</f>
        <v>14.22</v>
      </c>
      <c r="W179" s="224"/>
      <c r="X179" s="224" t="s">
        <v>336</v>
      </c>
      <c r="Y179" s="224" t="s">
        <v>317</v>
      </c>
      <c r="Z179" s="214"/>
      <c r="AA179" s="214"/>
      <c r="AB179" s="214"/>
      <c r="AC179" s="214"/>
      <c r="AD179" s="214"/>
      <c r="AE179" s="214"/>
      <c r="AF179" s="214"/>
      <c r="AG179" s="214" t="s">
        <v>367</v>
      </c>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row>
    <row r="180" spans="1:60" outlineLevel="2" x14ac:dyDescent="0.2">
      <c r="A180" s="221"/>
      <c r="B180" s="222"/>
      <c r="C180" s="255" t="s">
        <v>559</v>
      </c>
      <c r="D180" s="243"/>
      <c r="E180" s="243"/>
      <c r="F180" s="243"/>
      <c r="G180" s="243"/>
      <c r="H180" s="224"/>
      <c r="I180" s="224"/>
      <c r="J180" s="224"/>
      <c r="K180" s="224"/>
      <c r="L180" s="224"/>
      <c r="M180" s="224"/>
      <c r="N180" s="223"/>
      <c r="O180" s="223"/>
      <c r="P180" s="223"/>
      <c r="Q180" s="223"/>
      <c r="R180" s="224"/>
      <c r="S180" s="224"/>
      <c r="T180" s="224"/>
      <c r="U180" s="224"/>
      <c r="V180" s="224"/>
      <c r="W180" s="224"/>
      <c r="X180" s="224"/>
      <c r="Y180" s="224"/>
      <c r="Z180" s="214"/>
      <c r="AA180" s="214"/>
      <c r="AB180" s="214"/>
      <c r="AC180" s="214"/>
      <c r="AD180" s="214"/>
      <c r="AE180" s="214"/>
      <c r="AF180" s="214"/>
      <c r="AG180" s="214" t="s">
        <v>320</v>
      </c>
      <c r="AH180" s="214"/>
      <c r="AI180" s="214"/>
      <c r="AJ180" s="214"/>
      <c r="AK180" s="214"/>
      <c r="AL180" s="214"/>
      <c r="AM180" s="214"/>
      <c r="AN180" s="214"/>
      <c r="AO180" s="214"/>
      <c r="AP180" s="214"/>
      <c r="AQ180" s="214"/>
      <c r="AR180" s="214"/>
      <c r="AS180" s="214"/>
      <c r="AT180" s="214"/>
      <c r="AU180" s="214"/>
      <c r="AV180" s="214"/>
      <c r="AW180" s="214"/>
      <c r="AX180" s="214"/>
      <c r="AY180" s="214"/>
      <c r="AZ180" s="214"/>
      <c r="BA180" s="244" t="str">
        <f>C180</f>
        <v>V položkách otlučení omítek stěn vnitřních i vnějších je započteno i vyškrabání spár a očištění zdiva.</v>
      </c>
      <c r="BB180" s="214"/>
      <c r="BC180" s="214"/>
      <c r="BD180" s="214"/>
      <c r="BE180" s="214"/>
      <c r="BF180" s="214"/>
      <c r="BG180" s="214"/>
      <c r="BH180" s="214"/>
    </row>
    <row r="181" spans="1:60" outlineLevel="2" x14ac:dyDescent="0.2">
      <c r="A181" s="221"/>
      <c r="B181" s="222"/>
      <c r="C181" s="268" t="s">
        <v>536</v>
      </c>
      <c r="D181" s="262"/>
      <c r="E181" s="263"/>
      <c r="F181" s="224"/>
      <c r="G181" s="224"/>
      <c r="H181" s="224"/>
      <c r="I181" s="224"/>
      <c r="J181" s="224"/>
      <c r="K181" s="224"/>
      <c r="L181" s="224"/>
      <c r="M181" s="224"/>
      <c r="N181" s="223"/>
      <c r="O181" s="223"/>
      <c r="P181" s="223"/>
      <c r="Q181" s="223"/>
      <c r="R181" s="224"/>
      <c r="S181" s="224"/>
      <c r="T181" s="224"/>
      <c r="U181" s="224"/>
      <c r="V181" s="224"/>
      <c r="W181" s="224"/>
      <c r="X181" s="224"/>
      <c r="Y181" s="224"/>
      <c r="Z181" s="214"/>
      <c r="AA181" s="214"/>
      <c r="AB181" s="214"/>
      <c r="AC181" s="214"/>
      <c r="AD181" s="214"/>
      <c r="AE181" s="214"/>
      <c r="AF181" s="214"/>
      <c r="AG181" s="214" t="s">
        <v>371</v>
      </c>
      <c r="AH181" s="214">
        <v>0</v>
      </c>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row>
    <row r="182" spans="1:60" outlineLevel="3" x14ac:dyDescent="0.2">
      <c r="A182" s="221"/>
      <c r="B182" s="222"/>
      <c r="C182" s="268" t="s">
        <v>2071</v>
      </c>
      <c r="D182" s="262"/>
      <c r="E182" s="263">
        <v>25.74</v>
      </c>
      <c r="F182" s="224"/>
      <c r="G182" s="224"/>
      <c r="H182" s="224"/>
      <c r="I182" s="224"/>
      <c r="J182" s="224"/>
      <c r="K182" s="224"/>
      <c r="L182" s="224"/>
      <c r="M182" s="224"/>
      <c r="N182" s="223"/>
      <c r="O182" s="223"/>
      <c r="P182" s="223"/>
      <c r="Q182" s="223"/>
      <c r="R182" s="224"/>
      <c r="S182" s="224"/>
      <c r="T182" s="224"/>
      <c r="U182" s="224"/>
      <c r="V182" s="224"/>
      <c r="W182" s="224"/>
      <c r="X182" s="224"/>
      <c r="Y182" s="224"/>
      <c r="Z182" s="214"/>
      <c r="AA182" s="214"/>
      <c r="AB182" s="214"/>
      <c r="AC182" s="214"/>
      <c r="AD182" s="214"/>
      <c r="AE182" s="214"/>
      <c r="AF182" s="214"/>
      <c r="AG182" s="214" t="s">
        <v>371</v>
      </c>
      <c r="AH182" s="214">
        <v>0</v>
      </c>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row>
    <row r="183" spans="1:60" outlineLevel="3" x14ac:dyDescent="0.2">
      <c r="A183" s="221"/>
      <c r="B183" s="222"/>
      <c r="C183" s="268" t="s">
        <v>2072</v>
      </c>
      <c r="D183" s="262"/>
      <c r="E183" s="263">
        <v>-4.1566999999999998</v>
      </c>
      <c r="F183" s="224"/>
      <c r="G183" s="224"/>
      <c r="H183" s="224"/>
      <c r="I183" s="224"/>
      <c r="J183" s="224"/>
      <c r="K183" s="224"/>
      <c r="L183" s="224"/>
      <c r="M183" s="224"/>
      <c r="N183" s="223"/>
      <c r="O183" s="223"/>
      <c r="P183" s="223"/>
      <c r="Q183" s="223"/>
      <c r="R183" s="224"/>
      <c r="S183" s="224"/>
      <c r="T183" s="224"/>
      <c r="U183" s="224"/>
      <c r="V183" s="224"/>
      <c r="W183" s="224"/>
      <c r="X183" s="224"/>
      <c r="Y183" s="224"/>
      <c r="Z183" s="214"/>
      <c r="AA183" s="214"/>
      <c r="AB183" s="214"/>
      <c r="AC183" s="214"/>
      <c r="AD183" s="214"/>
      <c r="AE183" s="214"/>
      <c r="AF183" s="214"/>
      <c r="AG183" s="214" t="s">
        <v>371</v>
      </c>
      <c r="AH183" s="214">
        <v>0</v>
      </c>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row>
    <row r="184" spans="1:60" outlineLevel="3" x14ac:dyDescent="0.2">
      <c r="A184" s="221"/>
      <c r="B184" s="222"/>
      <c r="C184" s="268" t="s">
        <v>2073</v>
      </c>
      <c r="D184" s="262"/>
      <c r="E184" s="263">
        <v>1.6695</v>
      </c>
      <c r="F184" s="224"/>
      <c r="G184" s="224"/>
      <c r="H184" s="224"/>
      <c r="I184" s="224"/>
      <c r="J184" s="224"/>
      <c r="K184" s="224"/>
      <c r="L184" s="224"/>
      <c r="M184" s="224"/>
      <c r="N184" s="223"/>
      <c r="O184" s="223"/>
      <c r="P184" s="223"/>
      <c r="Q184" s="223"/>
      <c r="R184" s="224"/>
      <c r="S184" s="224"/>
      <c r="T184" s="224"/>
      <c r="U184" s="224"/>
      <c r="V184" s="224"/>
      <c r="W184" s="224"/>
      <c r="X184" s="224"/>
      <c r="Y184" s="224"/>
      <c r="Z184" s="214"/>
      <c r="AA184" s="214"/>
      <c r="AB184" s="214"/>
      <c r="AC184" s="214"/>
      <c r="AD184" s="214"/>
      <c r="AE184" s="214"/>
      <c r="AF184" s="214"/>
      <c r="AG184" s="214" t="s">
        <v>371</v>
      </c>
      <c r="AH184" s="214">
        <v>0</v>
      </c>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row>
    <row r="185" spans="1:60" outlineLevel="3" x14ac:dyDescent="0.2">
      <c r="A185" s="221"/>
      <c r="B185" s="222"/>
      <c r="C185" s="268" t="s">
        <v>2074</v>
      </c>
      <c r="D185" s="262"/>
      <c r="E185" s="263">
        <v>32.19</v>
      </c>
      <c r="F185" s="224"/>
      <c r="G185" s="224"/>
      <c r="H185" s="224"/>
      <c r="I185" s="224"/>
      <c r="J185" s="224"/>
      <c r="K185" s="224"/>
      <c r="L185" s="224"/>
      <c r="M185" s="224"/>
      <c r="N185" s="223"/>
      <c r="O185" s="223"/>
      <c r="P185" s="223"/>
      <c r="Q185" s="223"/>
      <c r="R185" s="224"/>
      <c r="S185" s="224"/>
      <c r="T185" s="224"/>
      <c r="U185" s="224"/>
      <c r="V185" s="224"/>
      <c r="W185" s="224"/>
      <c r="X185" s="224"/>
      <c r="Y185" s="224"/>
      <c r="Z185" s="214"/>
      <c r="AA185" s="214"/>
      <c r="AB185" s="214"/>
      <c r="AC185" s="214"/>
      <c r="AD185" s="214"/>
      <c r="AE185" s="214"/>
      <c r="AF185" s="214"/>
      <c r="AG185" s="214" t="s">
        <v>371</v>
      </c>
      <c r="AH185" s="214">
        <v>0</v>
      </c>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row>
    <row r="186" spans="1:60" outlineLevel="3" x14ac:dyDescent="0.2">
      <c r="A186" s="221"/>
      <c r="B186" s="222"/>
      <c r="C186" s="268" t="s">
        <v>2075</v>
      </c>
      <c r="D186" s="262"/>
      <c r="E186" s="263">
        <v>-4.2316000000000003</v>
      </c>
      <c r="F186" s="224"/>
      <c r="G186" s="224"/>
      <c r="H186" s="224"/>
      <c r="I186" s="224"/>
      <c r="J186" s="224"/>
      <c r="K186" s="224"/>
      <c r="L186" s="224"/>
      <c r="M186" s="224"/>
      <c r="N186" s="223"/>
      <c r="O186" s="223"/>
      <c r="P186" s="223"/>
      <c r="Q186" s="223"/>
      <c r="R186" s="224"/>
      <c r="S186" s="224"/>
      <c r="T186" s="224"/>
      <c r="U186" s="224"/>
      <c r="V186" s="224"/>
      <c r="W186" s="224"/>
      <c r="X186" s="224"/>
      <c r="Y186" s="224"/>
      <c r="Z186" s="214"/>
      <c r="AA186" s="214"/>
      <c r="AB186" s="214"/>
      <c r="AC186" s="214"/>
      <c r="AD186" s="214"/>
      <c r="AE186" s="214"/>
      <c r="AF186" s="214"/>
      <c r="AG186" s="214" t="s">
        <v>371</v>
      </c>
      <c r="AH186" s="214">
        <v>0</v>
      </c>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row>
    <row r="187" spans="1:60" outlineLevel="3" x14ac:dyDescent="0.2">
      <c r="A187" s="221"/>
      <c r="B187" s="222"/>
      <c r="C187" s="268" t="s">
        <v>2035</v>
      </c>
      <c r="D187" s="262"/>
      <c r="E187" s="263">
        <v>2.4</v>
      </c>
      <c r="F187" s="224"/>
      <c r="G187" s="224"/>
      <c r="H187" s="224"/>
      <c r="I187" s="224"/>
      <c r="J187" s="224"/>
      <c r="K187" s="224"/>
      <c r="L187" s="224"/>
      <c r="M187" s="224"/>
      <c r="N187" s="223"/>
      <c r="O187" s="223"/>
      <c r="P187" s="223"/>
      <c r="Q187" s="223"/>
      <c r="R187" s="224"/>
      <c r="S187" s="224"/>
      <c r="T187" s="224"/>
      <c r="U187" s="224"/>
      <c r="V187" s="224"/>
      <c r="W187" s="224"/>
      <c r="X187" s="224"/>
      <c r="Y187" s="224"/>
      <c r="Z187" s="214"/>
      <c r="AA187" s="214"/>
      <c r="AB187" s="214"/>
      <c r="AC187" s="214"/>
      <c r="AD187" s="214"/>
      <c r="AE187" s="214"/>
      <c r="AF187" s="214"/>
      <c r="AG187" s="214" t="s">
        <v>371</v>
      </c>
      <c r="AH187" s="214">
        <v>0</v>
      </c>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row>
    <row r="188" spans="1:60" outlineLevel="3" x14ac:dyDescent="0.2">
      <c r="A188" s="221"/>
      <c r="B188" s="222"/>
      <c r="C188" s="268" t="s">
        <v>2076</v>
      </c>
      <c r="D188" s="262"/>
      <c r="E188" s="263">
        <v>47.786999999999999</v>
      </c>
      <c r="F188" s="224"/>
      <c r="G188" s="224"/>
      <c r="H188" s="224"/>
      <c r="I188" s="224"/>
      <c r="J188" s="224"/>
      <c r="K188" s="224"/>
      <c r="L188" s="224"/>
      <c r="M188" s="224"/>
      <c r="N188" s="223"/>
      <c r="O188" s="223"/>
      <c r="P188" s="223"/>
      <c r="Q188" s="223"/>
      <c r="R188" s="224"/>
      <c r="S188" s="224"/>
      <c r="T188" s="224"/>
      <c r="U188" s="224"/>
      <c r="V188" s="224"/>
      <c r="W188" s="224"/>
      <c r="X188" s="224"/>
      <c r="Y188" s="224"/>
      <c r="Z188" s="214"/>
      <c r="AA188" s="214"/>
      <c r="AB188" s="214"/>
      <c r="AC188" s="214"/>
      <c r="AD188" s="214"/>
      <c r="AE188" s="214"/>
      <c r="AF188" s="214"/>
      <c r="AG188" s="214" t="s">
        <v>371</v>
      </c>
      <c r="AH188" s="214">
        <v>0</v>
      </c>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row>
    <row r="189" spans="1:60" outlineLevel="3" x14ac:dyDescent="0.2">
      <c r="A189" s="221"/>
      <c r="B189" s="222"/>
      <c r="C189" s="268" t="s">
        <v>2077</v>
      </c>
      <c r="D189" s="262"/>
      <c r="E189" s="263">
        <v>-4.6807999999999996</v>
      </c>
      <c r="F189" s="224"/>
      <c r="G189" s="224"/>
      <c r="H189" s="224"/>
      <c r="I189" s="224"/>
      <c r="J189" s="224"/>
      <c r="K189" s="224"/>
      <c r="L189" s="224"/>
      <c r="M189" s="224"/>
      <c r="N189" s="223"/>
      <c r="O189" s="223"/>
      <c r="P189" s="223"/>
      <c r="Q189" s="223"/>
      <c r="R189" s="224"/>
      <c r="S189" s="224"/>
      <c r="T189" s="224"/>
      <c r="U189" s="224"/>
      <c r="V189" s="224"/>
      <c r="W189" s="224"/>
      <c r="X189" s="224"/>
      <c r="Y189" s="224"/>
      <c r="Z189" s="214"/>
      <c r="AA189" s="214"/>
      <c r="AB189" s="214"/>
      <c r="AC189" s="214"/>
      <c r="AD189" s="214"/>
      <c r="AE189" s="214"/>
      <c r="AF189" s="214"/>
      <c r="AG189" s="214" t="s">
        <v>371</v>
      </c>
      <c r="AH189" s="214">
        <v>0</v>
      </c>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row>
    <row r="190" spans="1:60" outlineLevel="3" x14ac:dyDescent="0.2">
      <c r="A190" s="221"/>
      <c r="B190" s="222"/>
      <c r="C190" s="268" t="s">
        <v>2032</v>
      </c>
      <c r="D190" s="262"/>
      <c r="E190" s="263">
        <v>4.8</v>
      </c>
      <c r="F190" s="224"/>
      <c r="G190" s="224"/>
      <c r="H190" s="224"/>
      <c r="I190" s="224"/>
      <c r="J190" s="224"/>
      <c r="K190" s="224"/>
      <c r="L190" s="224"/>
      <c r="M190" s="224"/>
      <c r="N190" s="223"/>
      <c r="O190" s="223"/>
      <c r="P190" s="223"/>
      <c r="Q190" s="223"/>
      <c r="R190" s="224"/>
      <c r="S190" s="224"/>
      <c r="T190" s="224"/>
      <c r="U190" s="224"/>
      <c r="V190" s="224"/>
      <c r="W190" s="224"/>
      <c r="X190" s="224"/>
      <c r="Y190" s="224"/>
      <c r="Z190" s="214"/>
      <c r="AA190" s="214"/>
      <c r="AB190" s="214"/>
      <c r="AC190" s="214"/>
      <c r="AD190" s="214"/>
      <c r="AE190" s="214"/>
      <c r="AF190" s="214"/>
      <c r="AG190" s="214" t="s">
        <v>371</v>
      </c>
      <c r="AH190" s="214">
        <v>0</v>
      </c>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row>
    <row r="191" spans="1:60" outlineLevel="3" x14ac:dyDescent="0.2">
      <c r="A191" s="221"/>
      <c r="B191" s="222"/>
      <c r="C191" s="268" t="s">
        <v>2078</v>
      </c>
      <c r="D191" s="262"/>
      <c r="E191" s="263">
        <v>7.9050000000000002</v>
      </c>
      <c r="F191" s="224"/>
      <c r="G191" s="224"/>
      <c r="H191" s="224"/>
      <c r="I191" s="224"/>
      <c r="J191" s="224"/>
      <c r="K191" s="224"/>
      <c r="L191" s="224"/>
      <c r="M191" s="224"/>
      <c r="N191" s="223"/>
      <c r="O191" s="223"/>
      <c r="P191" s="223"/>
      <c r="Q191" s="223"/>
      <c r="R191" s="224"/>
      <c r="S191" s="224"/>
      <c r="T191" s="224"/>
      <c r="U191" s="224"/>
      <c r="V191" s="224"/>
      <c r="W191" s="224"/>
      <c r="X191" s="224"/>
      <c r="Y191" s="224"/>
      <c r="Z191" s="214"/>
      <c r="AA191" s="214"/>
      <c r="AB191" s="214"/>
      <c r="AC191" s="214"/>
      <c r="AD191" s="214"/>
      <c r="AE191" s="214"/>
      <c r="AF191" s="214"/>
      <c r="AG191" s="214" t="s">
        <v>371</v>
      </c>
      <c r="AH191" s="214">
        <v>0</v>
      </c>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row>
    <row r="192" spans="1:60" ht="22.5" outlineLevel="1" x14ac:dyDescent="0.2">
      <c r="A192" s="236">
        <v>44</v>
      </c>
      <c r="B192" s="237" t="s">
        <v>1382</v>
      </c>
      <c r="C192" s="254" t="s">
        <v>1383</v>
      </c>
      <c r="D192" s="238" t="s">
        <v>379</v>
      </c>
      <c r="E192" s="239">
        <v>24.083500000000001</v>
      </c>
      <c r="F192" s="240"/>
      <c r="G192" s="241">
        <f>ROUND(E192*F192,2)</f>
        <v>0</v>
      </c>
      <c r="H192" s="240"/>
      <c r="I192" s="241">
        <f>ROUND(E192*H192,2)</f>
        <v>0</v>
      </c>
      <c r="J192" s="240"/>
      <c r="K192" s="241">
        <f>ROUND(E192*J192,2)</f>
        <v>0</v>
      </c>
      <c r="L192" s="241">
        <v>12</v>
      </c>
      <c r="M192" s="241">
        <f>G192*(1+L192/100)</f>
        <v>0</v>
      </c>
      <c r="N192" s="239">
        <v>0</v>
      </c>
      <c r="O192" s="239">
        <f>ROUND(E192*N192,2)</f>
        <v>0</v>
      </c>
      <c r="P192" s="239">
        <v>6.8000000000000005E-2</v>
      </c>
      <c r="Q192" s="239">
        <f>ROUND(E192*P192,2)</f>
        <v>1.64</v>
      </c>
      <c r="R192" s="241" t="s">
        <v>519</v>
      </c>
      <c r="S192" s="241" t="s">
        <v>315</v>
      </c>
      <c r="T192" s="242" t="s">
        <v>315</v>
      </c>
      <c r="U192" s="224">
        <v>0.3</v>
      </c>
      <c r="V192" s="224">
        <f>ROUND(E192*U192,2)</f>
        <v>7.23</v>
      </c>
      <c r="W192" s="224"/>
      <c r="X192" s="224" t="s">
        <v>336</v>
      </c>
      <c r="Y192" s="224" t="s">
        <v>317</v>
      </c>
      <c r="Z192" s="214"/>
      <c r="AA192" s="214"/>
      <c r="AB192" s="214"/>
      <c r="AC192" s="214"/>
      <c r="AD192" s="214"/>
      <c r="AE192" s="214"/>
      <c r="AF192" s="214"/>
      <c r="AG192" s="214" t="s">
        <v>367</v>
      </c>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row>
    <row r="193" spans="1:60" outlineLevel="2" x14ac:dyDescent="0.2">
      <c r="A193" s="221"/>
      <c r="B193" s="222"/>
      <c r="C193" s="267" t="s">
        <v>1384</v>
      </c>
      <c r="D193" s="266"/>
      <c r="E193" s="266"/>
      <c r="F193" s="266"/>
      <c r="G193" s="266"/>
      <c r="H193" s="224"/>
      <c r="I193" s="224"/>
      <c r="J193" s="224"/>
      <c r="K193" s="224"/>
      <c r="L193" s="224"/>
      <c r="M193" s="224"/>
      <c r="N193" s="223"/>
      <c r="O193" s="223"/>
      <c r="P193" s="223"/>
      <c r="Q193" s="223"/>
      <c r="R193" s="224"/>
      <c r="S193" s="224"/>
      <c r="T193" s="224"/>
      <c r="U193" s="224"/>
      <c r="V193" s="224"/>
      <c r="W193" s="224"/>
      <c r="X193" s="224"/>
      <c r="Y193" s="224"/>
      <c r="Z193" s="214"/>
      <c r="AA193" s="214"/>
      <c r="AB193" s="214"/>
      <c r="AC193" s="214"/>
      <c r="AD193" s="214"/>
      <c r="AE193" s="214"/>
      <c r="AF193" s="214"/>
      <c r="AG193" s="214" t="s">
        <v>369</v>
      </c>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row>
    <row r="194" spans="1:60" outlineLevel="2" x14ac:dyDescent="0.2">
      <c r="A194" s="221"/>
      <c r="B194" s="222"/>
      <c r="C194" s="258" t="s">
        <v>1714</v>
      </c>
      <c r="D194" s="252"/>
      <c r="E194" s="252"/>
      <c r="F194" s="252"/>
      <c r="G194" s="252"/>
      <c r="H194" s="224"/>
      <c r="I194" s="224"/>
      <c r="J194" s="224"/>
      <c r="K194" s="224"/>
      <c r="L194" s="224"/>
      <c r="M194" s="224"/>
      <c r="N194" s="223"/>
      <c r="O194" s="223"/>
      <c r="P194" s="223"/>
      <c r="Q194" s="223"/>
      <c r="R194" s="224"/>
      <c r="S194" s="224"/>
      <c r="T194" s="224"/>
      <c r="U194" s="224"/>
      <c r="V194" s="224"/>
      <c r="W194" s="224"/>
      <c r="X194" s="224"/>
      <c r="Y194" s="224"/>
      <c r="Z194" s="214"/>
      <c r="AA194" s="214"/>
      <c r="AB194" s="214"/>
      <c r="AC194" s="214"/>
      <c r="AD194" s="214"/>
      <c r="AE194" s="214"/>
      <c r="AF194" s="214"/>
      <c r="AG194" s="214" t="s">
        <v>320</v>
      </c>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row>
    <row r="195" spans="1:60" outlineLevel="2" x14ac:dyDescent="0.2">
      <c r="A195" s="221"/>
      <c r="B195" s="222"/>
      <c r="C195" s="268" t="s">
        <v>536</v>
      </c>
      <c r="D195" s="262"/>
      <c r="E195" s="263"/>
      <c r="F195" s="224"/>
      <c r="G195" s="224"/>
      <c r="H195" s="224"/>
      <c r="I195" s="224"/>
      <c r="J195" s="224"/>
      <c r="K195" s="224"/>
      <c r="L195" s="224"/>
      <c r="M195" s="224"/>
      <c r="N195" s="223"/>
      <c r="O195" s="223"/>
      <c r="P195" s="223"/>
      <c r="Q195" s="223"/>
      <c r="R195" s="224"/>
      <c r="S195" s="224"/>
      <c r="T195" s="224"/>
      <c r="U195" s="224"/>
      <c r="V195" s="224"/>
      <c r="W195" s="224"/>
      <c r="X195" s="224"/>
      <c r="Y195" s="224"/>
      <c r="Z195" s="214"/>
      <c r="AA195" s="214"/>
      <c r="AB195" s="214"/>
      <c r="AC195" s="214"/>
      <c r="AD195" s="214"/>
      <c r="AE195" s="214"/>
      <c r="AF195" s="214"/>
      <c r="AG195" s="214" t="s">
        <v>371</v>
      </c>
      <c r="AH195" s="214">
        <v>0</v>
      </c>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row>
    <row r="196" spans="1:60" outlineLevel="3" x14ac:dyDescent="0.2">
      <c r="A196" s="221"/>
      <c r="B196" s="222"/>
      <c r="C196" s="268" t="s">
        <v>2079</v>
      </c>
      <c r="D196" s="262"/>
      <c r="E196" s="263">
        <v>22.335999999999999</v>
      </c>
      <c r="F196" s="224"/>
      <c r="G196" s="224"/>
      <c r="H196" s="224"/>
      <c r="I196" s="224"/>
      <c r="J196" s="224"/>
      <c r="K196" s="224"/>
      <c r="L196" s="224"/>
      <c r="M196" s="224"/>
      <c r="N196" s="223"/>
      <c r="O196" s="223"/>
      <c r="P196" s="223"/>
      <c r="Q196" s="223"/>
      <c r="R196" s="224"/>
      <c r="S196" s="224"/>
      <c r="T196" s="224"/>
      <c r="U196" s="224"/>
      <c r="V196" s="224"/>
      <c r="W196" s="224"/>
      <c r="X196" s="224"/>
      <c r="Y196" s="224"/>
      <c r="Z196" s="214"/>
      <c r="AA196" s="214"/>
      <c r="AB196" s="214"/>
      <c r="AC196" s="214"/>
      <c r="AD196" s="214"/>
      <c r="AE196" s="214"/>
      <c r="AF196" s="214"/>
      <c r="AG196" s="214" t="s">
        <v>371</v>
      </c>
      <c r="AH196" s="214">
        <v>0</v>
      </c>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row>
    <row r="197" spans="1:60" outlineLevel="3" x14ac:dyDescent="0.2">
      <c r="A197" s="221"/>
      <c r="B197" s="222"/>
      <c r="C197" s="268" t="s">
        <v>2080</v>
      </c>
      <c r="D197" s="262"/>
      <c r="E197" s="263">
        <v>1.7475000000000001</v>
      </c>
      <c r="F197" s="224"/>
      <c r="G197" s="224"/>
      <c r="H197" s="224"/>
      <c r="I197" s="224"/>
      <c r="J197" s="224"/>
      <c r="K197" s="224"/>
      <c r="L197" s="224"/>
      <c r="M197" s="224"/>
      <c r="N197" s="223"/>
      <c r="O197" s="223"/>
      <c r="P197" s="223"/>
      <c r="Q197" s="223"/>
      <c r="R197" s="224"/>
      <c r="S197" s="224"/>
      <c r="T197" s="224"/>
      <c r="U197" s="224"/>
      <c r="V197" s="224"/>
      <c r="W197" s="224"/>
      <c r="X197" s="224"/>
      <c r="Y197" s="224"/>
      <c r="Z197" s="214"/>
      <c r="AA197" s="214"/>
      <c r="AB197" s="214"/>
      <c r="AC197" s="214"/>
      <c r="AD197" s="214"/>
      <c r="AE197" s="214"/>
      <c r="AF197" s="214"/>
      <c r="AG197" s="214" t="s">
        <v>371</v>
      </c>
      <c r="AH197" s="214">
        <v>0</v>
      </c>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row>
    <row r="198" spans="1:60" outlineLevel="1" x14ac:dyDescent="0.2">
      <c r="A198" s="236">
        <v>45</v>
      </c>
      <c r="B198" s="237" t="s">
        <v>547</v>
      </c>
      <c r="C198" s="254" t="s">
        <v>548</v>
      </c>
      <c r="D198" s="238" t="s">
        <v>403</v>
      </c>
      <c r="E198" s="239">
        <v>25</v>
      </c>
      <c r="F198" s="240"/>
      <c r="G198" s="241">
        <f>ROUND(E198*F198,2)</f>
        <v>0</v>
      </c>
      <c r="H198" s="240"/>
      <c r="I198" s="241">
        <f>ROUND(E198*H198,2)</f>
        <v>0</v>
      </c>
      <c r="J198" s="240"/>
      <c r="K198" s="241">
        <f>ROUND(E198*J198,2)</f>
        <v>0</v>
      </c>
      <c r="L198" s="241">
        <v>12</v>
      </c>
      <c r="M198" s="241">
        <f>G198*(1+L198/100)</f>
        <v>0</v>
      </c>
      <c r="N198" s="239">
        <v>3.8000000000000002E-4</v>
      </c>
      <c r="O198" s="239">
        <f>ROUND(E198*N198,2)</f>
        <v>0.01</v>
      </c>
      <c r="P198" s="239">
        <v>1.2999999999999999E-2</v>
      </c>
      <c r="Q198" s="239">
        <f>ROUND(E198*P198,2)</f>
        <v>0.33</v>
      </c>
      <c r="R198" s="241" t="s">
        <v>519</v>
      </c>
      <c r="S198" s="241" t="s">
        <v>315</v>
      </c>
      <c r="T198" s="242" t="s">
        <v>315</v>
      </c>
      <c r="U198" s="224">
        <v>0.107</v>
      </c>
      <c r="V198" s="224">
        <f>ROUND(E198*U198,2)</f>
        <v>2.68</v>
      </c>
      <c r="W198" s="224"/>
      <c r="X198" s="224" t="s">
        <v>336</v>
      </c>
      <c r="Y198" s="224" t="s">
        <v>317</v>
      </c>
      <c r="Z198" s="214"/>
      <c r="AA198" s="214"/>
      <c r="AB198" s="214"/>
      <c r="AC198" s="214"/>
      <c r="AD198" s="214"/>
      <c r="AE198" s="214"/>
      <c r="AF198" s="214"/>
      <c r="AG198" s="214" t="s">
        <v>337</v>
      </c>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row>
    <row r="199" spans="1:60" outlineLevel="2" x14ac:dyDescent="0.2">
      <c r="A199" s="221"/>
      <c r="B199" s="222"/>
      <c r="C199" s="267" t="s">
        <v>549</v>
      </c>
      <c r="D199" s="266"/>
      <c r="E199" s="266"/>
      <c r="F199" s="266"/>
      <c r="G199" s="266"/>
      <c r="H199" s="224"/>
      <c r="I199" s="224"/>
      <c r="J199" s="224"/>
      <c r="K199" s="224"/>
      <c r="L199" s="224"/>
      <c r="M199" s="224"/>
      <c r="N199" s="223"/>
      <c r="O199" s="223"/>
      <c r="P199" s="223"/>
      <c r="Q199" s="223"/>
      <c r="R199" s="224"/>
      <c r="S199" s="224"/>
      <c r="T199" s="224"/>
      <c r="U199" s="224"/>
      <c r="V199" s="224"/>
      <c r="W199" s="224"/>
      <c r="X199" s="224"/>
      <c r="Y199" s="224"/>
      <c r="Z199" s="214"/>
      <c r="AA199" s="214"/>
      <c r="AB199" s="214"/>
      <c r="AC199" s="214"/>
      <c r="AD199" s="214"/>
      <c r="AE199" s="214"/>
      <c r="AF199" s="214"/>
      <c r="AG199" s="214" t="s">
        <v>369</v>
      </c>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row>
    <row r="200" spans="1:60" outlineLevel="2" x14ac:dyDescent="0.2">
      <c r="A200" s="221"/>
      <c r="B200" s="222"/>
      <c r="C200" s="268" t="s">
        <v>2081</v>
      </c>
      <c r="D200" s="262"/>
      <c r="E200" s="263">
        <v>15</v>
      </c>
      <c r="F200" s="224"/>
      <c r="G200" s="224"/>
      <c r="H200" s="224"/>
      <c r="I200" s="224"/>
      <c r="J200" s="224"/>
      <c r="K200" s="224"/>
      <c r="L200" s="224"/>
      <c r="M200" s="224"/>
      <c r="N200" s="223"/>
      <c r="O200" s="223"/>
      <c r="P200" s="223"/>
      <c r="Q200" s="223"/>
      <c r="R200" s="224"/>
      <c r="S200" s="224"/>
      <c r="T200" s="224"/>
      <c r="U200" s="224"/>
      <c r="V200" s="224"/>
      <c r="W200" s="224"/>
      <c r="X200" s="224"/>
      <c r="Y200" s="224"/>
      <c r="Z200" s="214"/>
      <c r="AA200" s="214"/>
      <c r="AB200" s="214"/>
      <c r="AC200" s="214"/>
      <c r="AD200" s="214"/>
      <c r="AE200" s="214"/>
      <c r="AF200" s="214"/>
      <c r="AG200" s="214" t="s">
        <v>371</v>
      </c>
      <c r="AH200" s="214">
        <v>0</v>
      </c>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row>
    <row r="201" spans="1:60" outlineLevel="3" x14ac:dyDescent="0.2">
      <c r="A201" s="221"/>
      <c r="B201" s="222"/>
      <c r="C201" s="268" t="s">
        <v>2082</v>
      </c>
      <c r="D201" s="262"/>
      <c r="E201" s="263">
        <v>10</v>
      </c>
      <c r="F201" s="224"/>
      <c r="G201" s="224"/>
      <c r="H201" s="224"/>
      <c r="I201" s="224"/>
      <c r="J201" s="224"/>
      <c r="K201" s="224"/>
      <c r="L201" s="224"/>
      <c r="M201" s="224"/>
      <c r="N201" s="223"/>
      <c r="O201" s="223"/>
      <c r="P201" s="223"/>
      <c r="Q201" s="223"/>
      <c r="R201" s="224"/>
      <c r="S201" s="224"/>
      <c r="T201" s="224"/>
      <c r="U201" s="224"/>
      <c r="V201" s="224"/>
      <c r="W201" s="224"/>
      <c r="X201" s="224"/>
      <c r="Y201" s="224"/>
      <c r="Z201" s="214"/>
      <c r="AA201" s="214"/>
      <c r="AB201" s="214"/>
      <c r="AC201" s="214"/>
      <c r="AD201" s="214"/>
      <c r="AE201" s="214"/>
      <c r="AF201" s="214"/>
      <c r="AG201" s="214" t="s">
        <v>371</v>
      </c>
      <c r="AH201" s="214">
        <v>0</v>
      </c>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row>
    <row r="202" spans="1:60" outlineLevel="1" x14ac:dyDescent="0.2">
      <c r="A202" s="236">
        <v>46</v>
      </c>
      <c r="B202" s="237" t="s">
        <v>577</v>
      </c>
      <c r="C202" s="254" t="s">
        <v>578</v>
      </c>
      <c r="D202" s="238" t="s">
        <v>403</v>
      </c>
      <c r="E202" s="239">
        <v>13</v>
      </c>
      <c r="F202" s="240"/>
      <c r="G202" s="241">
        <f>ROUND(E202*F202,2)</f>
        <v>0</v>
      </c>
      <c r="H202" s="240"/>
      <c r="I202" s="241">
        <f>ROUND(E202*H202,2)</f>
        <v>0</v>
      </c>
      <c r="J202" s="240"/>
      <c r="K202" s="241">
        <f>ROUND(E202*J202,2)</f>
        <v>0</v>
      </c>
      <c r="L202" s="241">
        <v>12</v>
      </c>
      <c r="M202" s="241">
        <f>G202*(1+L202/100)</f>
        <v>0</v>
      </c>
      <c r="N202" s="239">
        <v>5.9000000000000003E-4</v>
      </c>
      <c r="O202" s="239">
        <f>ROUND(E202*N202,2)</f>
        <v>0.01</v>
      </c>
      <c r="P202" s="239">
        <v>3.6999999999999998E-2</v>
      </c>
      <c r="Q202" s="239">
        <f>ROUND(E202*P202,2)</f>
        <v>0.48</v>
      </c>
      <c r="R202" s="241" t="s">
        <v>519</v>
      </c>
      <c r="S202" s="241" t="s">
        <v>315</v>
      </c>
      <c r="T202" s="242" t="s">
        <v>315</v>
      </c>
      <c r="U202" s="224">
        <v>0.443</v>
      </c>
      <c r="V202" s="224">
        <f>ROUND(E202*U202,2)</f>
        <v>5.76</v>
      </c>
      <c r="W202" s="224"/>
      <c r="X202" s="224" t="s">
        <v>336</v>
      </c>
      <c r="Y202" s="224" t="s">
        <v>317</v>
      </c>
      <c r="Z202" s="214"/>
      <c r="AA202" s="214"/>
      <c r="AB202" s="214"/>
      <c r="AC202" s="214"/>
      <c r="AD202" s="214"/>
      <c r="AE202" s="214"/>
      <c r="AF202" s="214"/>
      <c r="AG202" s="214" t="s">
        <v>337</v>
      </c>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row>
    <row r="203" spans="1:60" outlineLevel="2" x14ac:dyDescent="0.2">
      <c r="A203" s="221"/>
      <c r="B203" s="222"/>
      <c r="C203" s="267" t="s">
        <v>549</v>
      </c>
      <c r="D203" s="266"/>
      <c r="E203" s="266"/>
      <c r="F203" s="266"/>
      <c r="G203" s="266"/>
      <c r="H203" s="224"/>
      <c r="I203" s="224"/>
      <c r="J203" s="224"/>
      <c r="K203" s="224"/>
      <c r="L203" s="224"/>
      <c r="M203" s="224"/>
      <c r="N203" s="223"/>
      <c r="O203" s="223"/>
      <c r="P203" s="223"/>
      <c r="Q203" s="223"/>
      <c r="R203" s="224"/>
      <c r="S203" s="224"/>
      <c r="T203" s="224"/>
      <c r="U203" s="224"/>
      <c r="V203" s="224"/>
      <c r="W203" s="224"/>
      <c r="X203" s="224"/>
      <c r="Y203" s="224"/>
      <c r="Z203" s="214"/>
      <c r="AA203" s="214"/>
      <c r="AB203" s="214"/>
      <c r="AC203" s="214"/>
      <c r="AD203" s="214"/>
      <c r="AE203" s="214"/>
      <c r="AF203" s="214"/>
      <c r="AG203" s="214" t="s">
        <v>369</v>
      </c>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row>
    <row r="204" spans="1:60" outlineLevel="1" x14ac:dyDescent="0.2">
      <c r="A204" s="236">
        <v>47</v>
      </c>
      <c r="B204" s="237" t="s">
        <v>569</v>
      </c>
      <c r="C204" s="254" t="s">
        <v>2083</v>
      </c>
      <c r="D204" s="238" t="s">
        <v>330</v>
      </c>
      <c r="E204" s="239">
        <v>1</v>
      </c>
      <c r="F204" s="240"/>
      <c r="G204" s="241">
        <f>ROUND(E204*F204,2)</f>
        <v>0</v>
      </c>
      <c r="H204" s="240"/>
      <c r="I204" s="241">
        <f>ROUND(E204*H204,2)</f>
        <v>0</v>
      </c>
      <c r="J204" s="240"/>
      <c r="K204" s="241">
        <f>ROUND(E204*J204,2)</f>
        <v>0</v>
      </c>
      <c r="L204" s="241">
        <v>12</v>
      </c>
      <c r="M204" s="241">
        <f>G204*(1+L204/100)</f>
        <v>0</v>
      </c>
      <c r="N204" s="239">
        <v>0</v>
      </c>
      <c r="O204" s="239">
        <f>ROUND(E204*N204,2)</f>
        <v>0</v>
      </c>
      <c r="P204" s="239">
        <v>0</v>
      </c>
      <c r="Q204" s="239">
        <f>ROUND(E204*P204,2)</f>
        <v>0</v>
      </c>
      <c r="R204" s="241"/>
      <c r="S204" s="241" t="s">
        <v>331</v>
      </c>
      <c r="T204" s="242" t="s">
        <v>316</v>
      </c>
      <c r="U204" s="224">
        <v>0</v>
      </c>
      <c r="V204" s="224">
        <f>ROUND(E204*U204,2)</f>
        <v>0</v>
      </c>
      <c r="W204" s="224"/>
      <c r="X204" s="224" t="s">
        <v>336</v>
      </c>
      <c r="Y204" s="224" t="s">
        <v>317</v>
      </c>
      <c r="Z204" s="214"/>
      <c r="AA204" s="214"/>
      <c r="AB204" s="214"/>
      <c r="AC204" s="214"/>
      <c r="AD204" s="214"/>
      <c r="AE204" s="214"/>
      <c r="AF204" s="214"/>
      <c r="AG204" s="214" t="s">
        <v>337</v>
      </c>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row>
    <row r="205" spans="1:60" outlineLevel="2" x14ac:dyDescent="0.2">
      <c r="A205" s="221"/>
      <c r="B205" s="222"/>
      <c r="C205" s="268" t="s">
        <v>1101</v>
      </c>
      <c r="D205" s="262"/>
      <c r="E205" s="263">
        <v>1</v>
      </c>
      <c r="F205" s="224"/>
      <c r="G205" s="224"/>
      <c r="H205" s="224"/>
      <c r="I205" s="224"/>
      <c r="J205" s="224"/>
      <c r="K205" s="224"/>
      <c r="L205" s="224"/>
      <c r="M205" s="224"/>
      <c r="N205" s="223"/>
      <c r="O205" s="223"/>
      <c r="P205" s="223"/>
      <c r="Q205" s="223"/>
      <c r="R205" s="224"/>
      <c r="S205" s="224"/>
      <c r="T205" s="224"/>
      <c r="U205" s="224"/>
      <c r="V205" s="224"/>
      <c r="W205" s="224"/>
      <c r="X205" s="224"/>
      <c r="Y205" s="224"/>
      <c r="Z205" s="214"/>
      <c r="AA205" s="214"/>
      <c r="AB205" s="214"/>
      <c r="AC205" s="214"/>
      <c r="AD205" s="214"/>
      <c r="AE205" s="214"/>
      <c r="AF205" s="214"/>
      <c r="AG205" s="214" t="s">
        <v>371</v>
      </c>
      <c r="AH205" s="214">
        <v>0</v>
      </c>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row>
    <row r="206" spans="1:60" outlineLevel="3" x14ac:dyDescent="0.2">
      <c r="A206" s="221"/>
      <c r="B206" s="222"/>
      <c r="C206" s="268" t="s">
        <v>2084</v>
      </c>
      <c r="D206" s="262"/>
      <c r="E206" s="263"/>
      <c r="F206" s="224"/>
      <c r="G206" s="224"/>
      <c r="H206" s="224"/>
      <c r="I206" s="224"/>
      <c r="J206" s="224"/>
      <c r="K206" s="224"/>
      <c r="L206" s="224"/>
      <c r="M206" s="224"/>
      <c r="N206" s="223"/>
      <c r="O206" s="223"/>
      <c r="P206" s="223"/>
      <c r="Q206" s="223"/>
      <c r="R206" s="224"/>
      <c r="S206" s="224"/>
      <c r="T206" s="224"/>
      <c r="U206" s="224"/>
      <c r="V206" s="224"/>
      <c r="W206" s="224"/>
      <c r="X206" s="224"/>
      <c r="Y206" s="224"/>
      <c r="Z206" s="214"/>
      <c r="AA206" s="214"/>
      <c r="AB206" s="214"/>
      <c r="AC206" s="214"/>
      <c r="AD206" s="214"/>
      <c r="AE206" s="214"/>
      <c r="AF206" s="214"/>
      <c r="AG206" s="214" t="s">
        <v>371</v>
      </c>
      <c r="AH206" s="214">
        <v>0</v>
      </c>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row>
    <row r="207" spans="1:60" outlineLevel="3" x14ac:dyDescent="0.2">
      <c r="A207" s="221"/>
      <c r="B207" s="222"/>
      <c r="C207" s="268" t="s">
        <v>2085</v>
      </c>
      <c r="D207" s="262"/>
      <c r="E207" s="263"/>
      <c r="F207" s="224"/>
      <c r="G207" s="224"/>
      <c r="H207" s="224"/>
      <c r="I207" s="224"/>
      <c r="J207" s="224"/>
      <c r="K207" s="224"/>
      <c r="L207" s="224"/>
      <c r="M207" s="224"/>
      <c r="N207" s="223"/>
      <c r="O207" s="223"/>
      <c r="P207" s="223"/>
      <c r="Q207" s="223"/>
      <c r="R207" s="224"/>
      <c r="S207" s="224"/>
      <c r="T207" s="224"/>
      <c r="U207" s="224"/>
      <c r="V207" s="224"/>
      <c r="W207" s="224"/>
      <c r="X207" s="224"/>
      <c r="Y207" s="224"/>
      <c r="Z207" s="214"/>
      <c r="AA207" s="214"/>
      <c r="AB207" s="214"/>
      <c r="AC207" s="214"/>
      <c r="AD207" s="214"/>
      <c r="AE207" s="214"/>
      <c r="AF207" s="214"/>
      <c r="AG207" s="214" t="s">
        <v>371</v>
      </c>
      <c r="AH207" s="214">
        <v>0</v>
      </c>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row>
    <row r="208" spans="1:60" x14ac:dyDescent="0.2">
      <c r="A208" s="229" t="s">
        <v>310</v>
      </c>
      <c r="B208" s="230" t="s">
        <v>211</v>
      </c>
      <c r="C208" s="253" t="s">
        <v>212</v>
      </c>
      <c r="D208" s="231"/>
      <c r="E208" s="232"/>
      <c r="F208" s="233"/>
      <c r="G208" s="233">
        <f>SUMIF(AG209:AG210,"&lt;&gt;NOR",G209:G210)</f>
        <v>0</v>
      </c>
      <c r="H208" s="233"/>
      <c r="I208" s="233">
        <f>SUM(I209:I210)</f>
        <v>0</v>
      </c>
      <c r="J208" s="233"/>
      <c r="K208" s="233">
        <f>SUM(K209:K210)</f>
        <v>0</v>
      </c>
      <c r="L208" s="233"/>
      <c r="M208" s="233">
        <f>SUM(M209:M210)</f>
        <v>0</v>
      </c>
      <c r="N208" s="232"/>
      <c r="O208" s="232">
        <f>SUM(O209:O210)</f>
        <v>0</v>
      </c>
      <c r="P208" s="232"/>
      <c r="Q208" s="232">
        <f>SUM(Q209:Q210)</f>
        <v>0</v>
      </c>
      <c r="R208" s="233"/>
      <c r="S208" s="233"/>
      <c r="T208" s="234"/>
      <c r="U208" s="228"/>
      <c r="V208" s="228">
        <f>SUM(V209:V210)</f>
        <v>33.5</v>
      </c>
      <c r="W208" s="228"/>
      <c r="X208" s="228"/>
      <c r="Y208" s="228"/>
      <c r="AG208" t="s">
        <v>311</v>
      </c>
    </row>
    <row r="209" spans="1:60" ht="22.5" outlineLevel="1" x14ac:dyDescent="0.2">
      <c r="A209" s="236">
        <v>48</v>
      </c>
      <c r="B209" s="237" t="s">
        <v>1102</v>
      </c>
      <c r="C209" s="254" t="s">
        <v>1103</v>
      </c>
      <c r="D209" s="238" t="s">
        <v>581</v>
      </c>
      <c r="E209" s="239">
        <v>6.0911099999999996</v>
      </c>
      <c r="F209" s="240"/>
      <c r="G209" s="241">
        <f>ROUND(E209*F209,2)</f>
        <v>0</v>
      </c>
      <c r="H209" s="240"/>
      <c r="I209" s="241">
        <f>ROUND(E209*H209,2)</f>
        <v>0</v>
      </c>
      <c r="J209" s="240"/>
      <c r="K209" s="241">
        <f>ROUND(E209*J209,2)</f>
        <v>0</v>
      </c>
      <c r="L209" s="241">
        <v>12</v>
      </c>
      <c r="M209" s="241">
        <f>G209*(1+L209/100)</f>
        <v>0</v>
      </c>
      <c r="N209" s="239">
        <v>0</v>
      </c>
      <c r="O209" s="239">
        <f>ROUND(E209*N209,2)</f>
        <v>0</v>
      </c>
      <c r="P209" s="239">
        <v>0</v>
      </c>
      <c r="Q209" s="239">
        <f>ROUND(E209*P209,2)</f>
        <v>0</v>
      </c>
      <c r="R209" s="241" t="s">
        <v>366</v>
      </c>
      <c r="S209" s="241" t="s">
        <v>315</v>
      </c>
      <c r="T209" s="242" t="s">
        <v>315</v>
      </c>
      <c r="U209" s="224">
        <v>5.5</v>
      </c>
      <c r="V209" s="224">
        <f>ROUND(E209*U209,2)</f>
        <v>33.5</v>
      </c>
      <c r="W209" s="224"/>
      <c r="X209" s="224" t="s">
        <v>582</v>
      </c>
      <c r="Y209" s="224" t="s">
        <v>317</v>
      </c>
      <c r="Z209" s="214"/>
      <c r="AA209" s="214"/>
      <c r="AB209" s="214"/>
      <c r="AC209" s="214"/>
      <c r="AD209" s="214"/>
      <c r="AE209" s="214"/>
      <c r="AF209" s="214"/>
      <c r="AG209" s="214" t="s">
        <v>732</v>
      </c>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row>
    <row r="210" spans="1:60" outlineLevel="2" x14ac:dyDescent="0.2">
      <c r="A210" s="221"/>
      <c r="B210" s="222"/>
      <c r="C210" s="267" t="s">
        <v>584</v>
      </c>
      <c r="D210" s="266"/>
      <c r="E210" s="266"/>
      <c r="F210" s="266"/>
      <c r="G210" s="266"/>
      <c r="H210" s="224"/>
      <c r="I210" s="224"/>
      <c r="J210" s="224"/>
      <c r="K210" s="224"/>
      <c r="L210" s="224"/>
      <c r="M210" s="224"/>
      <c r="N210" s="223"/>
      <c r="O210" s="223"/>
      <c r="P210" s="223"/>
      <c r="Q210" s="223"/>
      <c r="R210" s="224"/>
      <c r="S210" s="224"/>
      <c r="T210" s="224"/>
      <c r="U210" s="224"/>
      <c r="V210" s="224"/>
      <c r="W210" s="224"/>
      <c r="X210" s="224"/>
      <c r="Y210" s="224"/>
      <c r="Z210" s="214"/>
      <c r="AA210" s="214"/>
      <c r="AB210" s="214"/>
      <c r="AC210" s="214"/>
      <c r="AD210" s="214"/>
      <c r="AE210" s="214"/>
      <c r="AF210" s="214"/>
      <c r="AG210" s="214" t="s">
        <v>369</v>
      </c>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row>
    <row r="211" spans="1:60" x14ac:dyDescent="0.2">
      <c r="A211" s="229" t="s">
        <v>310</v>
      </c>
      <c r="B211" s="230" t="s">
        <v>219</v>
      </c>
      <c r="C211" s="253" t="s">
        <v>220</v>
      </c>
      <c r="D211" s="231"/>
      <c r="E211" s="232"/>
      <c r="F211" s="233"/>
      <c r="G211" s="233">
        <f>SUMIF(AG212:AG217,"&lt;&gt;NOR",G212:G217)</f>
        <v>0</v>
      </c>
      <c r="H211" s="233"/>
      <c r="I211" s="233">
        <f>SUM(I212:I217)</f>
        <v>0</v>
      </c>
      <c r="J211" s="233"/>
      <c r="K211" s="233">
        <f>SUM(K212:K217)</f>
        <v>0</v>
      </c>
      <c r="L211" s="233"/>
      <c r="M211" s="233">
        <f>SUM(M212:M217)</f>
        <v>0</v>
      </c>
      <c r="N211" s="232"/>
      <c r="O211" s="232">
        <f>SUM(O212:O217)</f>
        <v>0.13</v>
      </c>
      <c r="P211" s="232"/>
      <c r="Q211" s="232">
        <f>SUM(Q212:Q217)</f>
        <v>0</v>
      </c>
      <c r="R211" s="233"/>
      <c r="S211" s="233"/>
      <c r="T211" s="234"/>
      <c r="U211" s="228"/>
      <c r="V211" s="228">
        <f>SUM(V212:V217)</f>
        <v>14.27</v>
      </c>
      <c r="W211" s="228"/>
      <c r="X211" s="228"/>
      <c r="Y211" s="228"/>
      <c r="AG211" t="s">
        <v>311</v>
      </c>
    </row>
    <row r="212" spans="1:60" ht="22.5" outlineLevel="1" x14ac:dyDescent="0.2">
      <c r="A212" s="236">
        <v>49</v>
      </c>
      <c r="B212" s="237" t="s">
        <v>585</v>
      </c>
      <c r="C212" s="254" t="s">
        <v>586</v>
      </c>
      <c r="D212" s="238" t="s">
        <v>379</v>
      </c>
      <c r="E212" s="239">
        <v>33.658000000000001</v>
      </c>
      <c r="F212" s="240"/>
      <c r="G212" s="241">
        <f>ROUND(E212*F212,2)</f>
        <v>0</v>
      </c>
      <c r="H212" s="240"/>
      <c r="I212" s="241">
        <f>ROUND(E212*H212,2)</f>
        <v>0</v>
      </c>
      <c r="J212" s="240"/>
      <c r="K212" s="241">
        <f>ROUND(E212*J212,2)</f>
        <v>0</v>
      </c>
      <c r="L212" s="241">
        <v>12</v>
      </c>
      <c r="M212" s="241">
        <f>G212*(1+L212/100)</f>
        <v>0</v>
      </c>
      <c r="N212" s="239">
        <v>3.7799999999999999E-3</v>
      </c>
      <c r="O212" s="239">
        <f>ROUND(E212*N212,2)</f>
        <v>0.13</v>
      </c>
      <c r="P212" s="239">
        <v>0</v>
      </c>
      <c r="Q212" s="239">
        <f>ROUND(E212*P212,2)</f>
        <v>0</v>
      </c>
      <c r="R212" s="241" t="s">
        <v>587</v>
      </c>
      <c r="S212" s="241" t="s">
        <v>315</v>
      </c>
      <c r="T212" s="242" t="s">
        <v>315</v>
      </c>
      <c r="U212" s="224">
        <v>0.42403000000000002</v>
      </c>
      <c r="V212" s="224">
        <f>ROUND(E212*U212,2)</f>
        <v>14.27</v>
      </c>
      <c r="W212" s="224"/>
      <c r="X212" s="224" t="s">
        <v>588</v>
      </c>
      <c r="Y212" s="224" t="s">
        <v>317</v>
      </c>
      <c r="Z212" s="214"/>
      <c r="AA212" s="214"/>
      <c r="AB212" s="214"/>
      <c r="AC212" s="214"/>
      <c r="AD212" s="214"/>
      <c r="AE212" s="214"/>
      <c r="AF212" s="214"/>
      <c r="AG212" s="214" t="s">
        <v>589</v>
      </c>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row>
    <row r="213" spans="1:60" ht="22.5" outlineLevel="2" x14ac:dyDescent="0.2">
      <c r="A213" s="221"/>
      <c r="B213" s="222"/>
      <c r="C213" s="255" t="s">
        <v>590</v>
      </c>
      <c r="D213" s="243"/>
      <c r="E213" s="243"/>
      <c r="F213" s="243"/>
      <c r="G213" s="243"/>
      <c r="H213" s="224"/>
      <c r="I213" s="224"/>
      <c r="J213" s="224"/>
      <c r="K213" s="224"/>
      <c r="L213" s="224"/>
      <c r="M213" s="224"/>
      <c r="N213" s="223"/>
      <c r="O213" s="223"/>
      <c r="P213" s="223"/>
      <c r="Q213" s="223"/>
      <c r="R213" s="224"/>
      <c r="S213" s="224"/>
      <c r="T213" s="224"/>
      <c r="U213" s="224"/>
      <c r="V213" s="224"/>
      <c r="W213" s="224"/>
      <c r="X213" s="224"/>
      <c r="Y213" s="224"/>
      <c r="Z213" s="214"/>
      <c r="AA213" s="214"/>
      <c r="AB213" s="214"/>
      <c r="AC213" s="214"/>
      <c r="AD213" s="214"/>
      <c r="AE213" s="214"/>
      <c r="AF213" s="214"/>
      <c r="AG213" s="214" t="s">
        <v>320</v>
      </c>
      <c r="AH213" s="214"/>
      <c r="AI213" s="214"/>
      <c r="AJ213" s="214"/>
      <c r="AK213" s="214"/>
      <c r="AL213" s="214"/>
      <c r="AM213" s="214"/>
      <c r="AN213" s="214"/>
      <c r="AO213" s="214"/>
      <c r="AP213" s="214"/>
      <c r="AQ213" s="214"/>
      <c r="AR213" s="214"/>
      <c r="AS213" s="214"/>
      <c r="AT213" s="214"/>
      <c r="AU213" s="214"/>
      <c r="AV213" s="214"/>
      <c r="AW213" s="214"/>
      <c r="AX213" s="214"/>
      <c r="AY213" s="214"/>
      <c r="AZ213" s="214"/>
      <c r="BA213" s="244" t="str">
        <f>C213</f>
        <v>Nanesení hydroizolační stěrky ve dvou vrstvách. Vlepení těsnicí pásky do spoje podlaha-stěna, přitlačení a uhlazení, přetažení pásky další vrstvou izolační stěrky.</v>
      </c>
      <c r="BB213" s="214"/>
      <c r="BC213" s="214"/>
      <c r="BD213" s="214"/>
      <c r="BE213" s="214"/>
      <c r="BF213" s="214"/>
      <c r="BG213" s="214"/>
      <c r="BH213" s="214"/>
    </row>
    <row r="214" spans="1:60" outlineLevel="2" x14ac:dyDescent="0.2">
      <c r="A214" s="221"/>
      <c r="B214" s="222"/>
      <c r="C214" s="268" t="s">
        <v>591</v>
      </c>
      <c r="D214" s="262"/>
      <c r="E214" s="263"/>
      <c r="F214" s="224"/>
      <c r="G214" s="224"/>
      <c r="H214" s="224"/>
      <c r="I214" s="224"/>
      <c r="J214" s="224"/>
      <c r="K214" s="224"/>
      <c r="L214" s="224"/>
      <c r="M214" s="224"/>
      <c r="N214" s="223"/>
      <c r="O214" s="223"/>
      <c r="P214" s="223"/>
      <c r="Q214" s="223"/>
      <c r="R214" s="224"/>
      <c r="S214" s="224"/>
      <c r="T214" s="224"/>
      <c r="U214" s="224"/>
      <c r="V214" s="224"/>
      <c r="W214" s="224"/>
      <c r="X214" s="224"/>
      <c r="Y214" s="224"/>
      <c r="Z214" s="214"/>
      <c r="AA214" s="214"/>
      <c r="AB214" s="214"/>
      <c r="AC214" s="214"/>
      <c r="AD214" s="214"/>
      <c r="AE214" s="214"/>
      <c r="AF214" s="214"/>
      <c r="AG214" s="214" t="s">
        <v>371</v>
      </c>
      <c r="AH214" s="214">
        <v>0</v>
      </c>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row>
    <row r="215" spans="1:60" outlineLevel="3" x14ac:dyDescent="0.2">
      <c r="A215" s="221"/>
      <c r="B215" s="222"/>
      <c r="C215" s="268" t="s">
        <v>2086</v>
      </c>
      <c r="D215" s="262"/>
      <c r="E215" s="263">
        <v>29.027999999999999</v>
      </c>
      <c r="F215" s="224"/>
      <c r="G215" s="224"/>
      <c r="H215" s="224"/>
      <c r="I215" s="224"/>
      <c r="J215" s="224"/>
      <c r="K215" s="224"/>
      <c r="L215" s="224"/>
      <c r="M215" s="224"/>
      <c r="N215" s="223"/>
      <c r="O215" s="223"/>
      <c r="P215" s="223"/>
      <c r="Q215" s="223"/>
      <c r="R215" s="224"/>
      <c r="S215" s="224"/>
      <c r="T215" s="224"/>
      <c r="U215" s="224"/>
      <c r="V215" s="224"/>
      <c r="W215" s="224"/>
      <c r="X215" s="224"/>
      <c r="Y215" s="224"/>
      <c r="Z215" s="214"/>
      <c r="AA215" s="214"/>
      <c r="AB215" s="214"/>
      <c r="AC215" s="214"/>
      <c r="AD215" s="214"/>
      <c r="AE215" s="214"/>
      <c r="AF215" s="214"/>
      <c r="AG215" s="214" t="s">
        <v>371</v>
      </c>
      <c r="AH215" s="214">
        <v>5</v>
      </c>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row>
    <row r="216" spans="1:60" outlineLevel="3" x14ac:dyDescent="0.2">
      <c r="A216" s="221"/>
      <c r="B216" s="222"/>
      <c r="C216" s="268" t="s">
        <v>1393</v>
      </c>
      <c r="D216" s="262"/>
      <c r="E216" s="263"/>
      <c r="F216" s="224"/>
      <c r="G216" s="224"/>
      <c r="H216" s="224"/>
      <c r="I216" s="224"/>
      <c r="J216" s="224"/>
      <c r="K216" s="224"/>
      <c r="L216" s="224"/>
      <c r="M216" s="224"/>
      <c r="N216" s="223"/>
      <c r="O216" s="223"/>
      <c r="P216" s="223"/>
      <c r="Q216" s="223"/>
      <c r="R216" s="224"/>
      <c r="S216" s="224"/>
      <c r="T216" s="224"/>
      <c r="U216" s="224"/>
      <c r="V216" s="224"/>
      <c r="W216" s="224"/>
      <c r="X216" s="224"/>
      <c r="Y216" s="224"/>
      <c r="Z216" s="214"/>
      <c r="AA216" s="214"/>
      <c r="AB216" s="214"/>
      <c r="AC216" s="214"/>
      <c r="AD216" s="214"/>
      <c r="AE216" s="214"/>
      <c r="AF216" s="214"/>
      <c r="AG216" s="214" t="s">
        <v>371</v>
      </c>
      <c r="AH216" s="214">
        <v>0</v>
      </c>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row>
    <row r="217" spans="1:60" outlineLevel="3" x14ac:dyDescent="0.2">
      <c r="A217" s="221"/>
      <c r="B217" s="222"/>
      <c r="C217" s="268" t="s">
        <v>2087</v>
      </c>
      <c r="D217" s="262"/>
      <c r="E217" s="263">
        <v>4.63</v>
      </c>
      <c r="F217" s="224"/>
      <c r="G217" s="224"/>
      <c r="H217" s="224"/>
      <c r="I217" s="224"/>
      <c r="J217" s="224"/>
      <c r="K217" s="224"/>
      <c r="L217" s="224"/>
      <c r="M217" s="224"/>
      <c r="N217" s="223"/>
      <c r="O217" s="223"/>
      <c r="P217" s="223"/>
      <c r="Q217" s="223"/>
      <c r="R217" s="224"/>
      <c r="S217" s="224"/>
      <c r="T217" s="224"/>
      <c r="U217" s="224"/>
      <c r="V217" s="224"/>
      <c r="W217" s="224"/>
      <c r="X217" s="224"/>
      <c r="Y217" s="224"/>
      <c r="Z217" s="214"/>
      <c r="AA217" s="214"/>
      <c r="AB217" s="214"/>
      <c r="AC217" s="214"/>
      <c r="AD217" s="214"/>
      <c r="AE217" s="214"/>
      <c r="AF217" s="214"/>
      <c r="AG217" s="214" t="s">
        <v>371</v>
      </c>
      <c r="AH217" s="214">
        <v>5</v>
      </c>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row>
    <row r="218" spans="1:60" x14ac:dyDescent="0.2">
      <c r="A218" s="229" t="s">
        <v>310</v>
      </c>
      <c r="B218" s="230" t="s">
        <v>221</v>
      </c>
      <c r="C218" s="253" t="s">
        <v>222</v>
      </c>
      <c r="D218" s="231"/>
      <c r="E218" s="232"/>
      <c r="F218" s="233"/>
      <c r="G218" s="233">
        <f>SUMIF(AG219:AG239,"&lt;&gt;NOR",G219:G239)</f>
        <v>0</v>
      </c>
      <c r="H218" s="233"/>
      <c r="I218" s="233">
        <f>SUM(I219:I239)</f>
        <v>0</v>
      </c>
      <c r="J218" s="233"/>
      <c r="K218" s="233">
        <f>SUM(K219:K239)</f>
        <v>0</v>
      </c>
      <c r="L218" s="233"/>
      <c r="M218" s="233">
        <f>SUM(M219:M239)</f>
        <v>0</v>
      </c>
      <c r="N218" s="232"/>
      <c r="O218" s="232">
        <f>SUM(O219:O239)</f>
        <v>0.21000000000000002</v>
      </c>
      <c r="P218" s="232"/>
      <c r="Q218" s="232">
        <f>SUM(Q219:Q239)</f>
        <v>0</v>
      </c>
      <c r="R218" s="233"/>
      <c r="S218" s="233"/>
      <c r="T218" s="234"/>
      <c r="U218" s="228"/>
      <c r="V218" s="228">
        <f>SUM(V219:V239)</f>
        <v>14.88</v>
      </c>
      <c r="W218" s="228"/>
      <c r="X218" s="228"/>
      <c r="Y218" s="228"/>
      <c r="AG218" t="s">
        <v>311</v>
      </c>
    </row>
    <row r="219" spans="1:60" ht="22.5" outlineLevel="1" x14ac:dyDescent="0.2">
      <c r="A219" s="236">
        <v>50</v>
      </c>
      <c r="B219" s="237" t="s">
        <v>594</v>
      </c>
      <c r="C219" s="254" t="s">
        <v>595</v>
      </c>
      <c r="D219" s="238" t="s">
        <v>379</v>
      </c>
      <c r="E219" s="239">
        <v>33.79</v>
      </c>
      <c r="F219" s="240"/>
      <c r="G219" s="241">
        <f>ROUND(E219*F219,2)</f>
        <v>0</v>
      </c>
      <c r="H219" s="240"/>
      <c r="I219" s="241">
        <f>ROUND(E219*H219,2)</f>
        <v>0</v>
      </c>
      <c r="J219" s="240"/>
      <c r="K219" s="241">
        <f>ROUND(E219*J219,2)</f>
        <v>0</v>
      </c>
      <c r="L219" s="241">
        <v>12</v>
      </c>
      <c r="M219" s="241">
        <f>G219*(1+L219/100)</f>
        <v>0</v>
      </c>
      <c r="N219" s="239">
        <v>1.6000000000000001E-4</v>
      </c>
      <c r="O219" s="239">
        <f>ROUND(E219*N219,2)</f>
        <v>0.01</v>
      </c>
      <c r="P219" s="239">
        <v>0</v>
      </c>
      <c r="Q219" s="239">
        <f>ROUND(E219*P219,2)</f>
        <v>0</v>
      </c>
      <c r="R219" s="241" t="s">
        <v>596</v>
      </c>
      <c r="S219" s="241" t="s">
        <v>315</v>
      </c>
      <c r="T219" s="242" t="s">
        <v>315</v>
      </c>
      <c r="U219" s="224">
        <v>0.16</v>
      </c>
      <c r="V219" s="224">
        <f>ROUND(E219*U219,2)</f>
        <v>5.41</v>
      </c>
      <c r="W219" s="224"/>
      <c r="X219" s="224" t="s">
        <v>336</v>
      </c>
      <c r="Y219" s="224" t="s">
        <v>317</v>
      </c>
      <c r="Z219" s="214"/>
      <c r="AA219" s="214"/>
      <c r="AB219" s="214"/>
      <c r="AC219" s="214"/>
      <c r="AD219" s="214"/>
      <c r="AE219" s="214"/>
      <c r="AF219" s="214"/>
      <c r="AG219" s="214" t="s">
        <v>367</v>
      </c>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row>
    <row r="220" spans="1:60" outlineLevel="2" x14ac:dyDescent="0.2">
      <c r="A220" s="221"/>
      <c r="B220" s="222"/>
      <c r="C220" s="268" t="s">
        <v>2012</v>
      </c>
      <c r="D220" s="262"/>
      <c r="E220" s="263">
        <v>3.7</v>
      </c>
      <c r="F220" s="224"/>
      <c r="G220" s="224"/>
      <c r="H220" s="224"/>
      <c r="I220" s="224"/>
      <c r="J220" s="224"/>
      <c r="K220" s="224"/>
      <c r="L220" s="224"/>
      <c r="M220" s="224"/>
      <c r="N220" s="223"/>
      <c r="O220" s="223"/>
      <c r="P220" s="223"/>
      <c r="Q220" s="223"/>
      <c r="R220" s="224"/>
      <c r="S220" s="224"/>
      <c r="T220" s="224"/>
      <c r="U220" s="224"/>
      <c r="V220" s="224"/>
      <c r="W220" s="224"/>
      <c r="X220" s="224"/>
      <c r="Y220" s="224"/>
      <c r="Z220" s="214"/>
      <c r="AA220" s="214"/>
      <c r="AB220" s="214"/>
      <c r="AC220" s="214"/>
      <c r="AD220" s="214"/>
      <c r="AE220" s="214"/>
      <c r="AF220" s="214"/>
      <c r="AG220" s="214" t="s">
        <v>371</v>
      </c>
      <c r="AH220" s="214">
        <v>0</v>
      </c>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row>
    <row r="221" spans="1:60" outlineLevel="3" x14ac:dyDescent="0.2">
      <c r="A221" s="221"/>
      <c r="B221" s="222"/>
      <c r="C221" s="268" t="s">
        <v>2015</v>
      </c>
      <c r="D221" s="262"/>
      <c r="E221" s="263">
        <v>13.21</v>
      </c>
      <c r="F221" s="224"/>
      <c r="G221" s="224"/>
      <c r="H221" s="224"/>
      <c r="I221" s="224"/>
      <c r="J221" s="224"/>
      <c r="K221" s="224"/>
      <c r="L221" s="224"/>
      <c r="M221" s="224"/>
      <c r="N221" s="223"/>
      <c r="O221" s="223"/>
      <c r="P221" s="223"/>
      <c r="Q221" s="223"/>
      <c r="R221" s="224"/>
      <c r="S221" s="224"/>
      <c r="T221" s="224"/>
      <c r="U221" s="224"/>
      <c r="V221" s="224"/>
      <c r="W221" s="224"/>
      <c r="X221" s="224"/>
      <c r="Y221" s="224"/>
      <c r="Z221" s="214"/>
      <c r="AA221" s="214"/>
      <c r="AB221" s="214"/>
      <c r="AC221" s="214"/>
      <c r="AD221" s="214"/>
      <c r="AE221" s="214"/>
      <c r="AF221" s="214"/>
      <c r="AG221" s="214" t="s">
        <v>371</v>
      </c>
      <c r="AH221" s="214">
        <v>0</v>
      </c>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row>
    <row r="222" spans="1:60" outlineLevel="3" x14ac:dyDescent="0.2">
      <c r="A222" s="221"/>
      <c r="B222" s="222"/>
      <c r="C222" s="268" t="s">
        <v>2013</v>
      </c>
      <c r="D222" s="262"/>
      <c r="E222" s="263">
        <v>12.25</v>
      </c>
      <c r="F222" s="224"/>
      <c r="G222" s="224"/>
      <c r="H222" s="224"/>
      <c r="I222" s="224"/>
      <c r="J222" s="224"/>
      <c r="K222" s="224"/>
      <c r="L222" s="224"/>
      <c r="M222" s="224"/>
      <c r="N222" s="223"/>
      <c r="O222" s="223"/>
      <c r="P222" s="223"/>
      <c r="Q222" s="223"/>
      <c r="R222" s="224"/>
      <c r="S222" s="224"/>
      <c r="T222" s="224"/>
      <c r="U222" s="224"/>
      <c r="V222" s="224"/>
      <c r="W222" s="224"/>
      <c r="X222" s="224"/>
      <c r="Y222" s="224"/>
      <c r="Z222" s="214"/>
      <c r="AA222" s="214"/>
      <c r="AB222" s="214"/>
      <c r="AC222" s="214"/>
      <c r="AD222" s="214"/>
      <c r="AE222" s="214"/>
      <c r="AF222" s="214"/>
      <c r="AG222" s="214" t="s">
        <v>371</v>
      </c>
      <c r="AH222" s="214">
        <v>0</v>
      </c>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row>
    <row r="223" spans="1:60" outlineLevel="3" x14ac:dyDescent="0.2">
      <c r="A223" s="221"/>
      <c r="B223" s="222"/>
      <c r="C223" s="268" t="s">
        <v>2016</v>
      </c>
      <c r="D223" s="262"/>
      <c r="E223" s="263">
        <v>4.63</v>
      </c>
      <c r="F223" s="224"/>
      <c r="G223" s="224"/>
      <c r="H223" s="224"/>
      <c r="I223" s="224"/>
      <c r="J223" s="224"/>
      <c r="K223" s="224"/>
      <c r="L223" s="224"/>
      <c r="M223" s="224"/>
      <c r="N223" s="223"/>
      <c r="O223" s="223"/>
      <c r="P223" s="223"/>
      <c r="Q223" s="223"/>
      <c r="R223" s="224"/>
      <c r="S223" s="224"/>
      <c r="T223" s="224"/>
      <c r="U223" s="224"/>
      <c r="V223" s="224"/>
      <c r="W223" s="224"/>
      <c r="X223" s="224"/>
      <c r="Y223" s="224"/>
      <c r="Z223" s="214"/>
      <c r="AA223" s="214"/>
      <c r="AB223" s="214"/>
      <c r="AC223" s="214"/>
      <c r="AD223" s="214"/>
      <c r="AE223" s="214"/>
      <c r="AF223" s="214"/>
      <c r="AG223" s="214" t="s">
        <v>371</v>
      </c>
      <c r="AH223" s="214">
        <v>0</v>
      </c>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row>
    <row r="224" spans="1:60" ht="33.75" outlineLevel="1" x14ac:dyDescent="0.2">
      <c r="A224" s="236">
        <v>51</v>
      </c>
      <c r="B224" s="237" t="s">
        <v>599</v>
      </c>
      <c r="C224" s="254" t="s">
        <v>600</v>
      </c>
      <c r="D224" s="238" t="s">
        <v>379</v>
      </c>
      <c r="E224" s="239">
        <v>33.79</v>
      </c>
      <c r="F224" s="240"/>
      <c r="G224" s="241">
        <f>ROUND(E224*F224,2)</f>
        <v>0</v>
      </c>
      <c r="H224" s="240"/>
      <c r="I224" s="241">
        <f>ROUND(E224*H224,2)</f>
        <v>0</v>
      </c>
      <c r="J224" s="240"/>
      <c r="K224" s="241">
        <f>ROUND(E224*J224,2)</f>
        <v>0</v>
      </c>
      <c r="L224" s="241">
        <v>12</v>
      </c>
      <c r="M224" s="241">
        <f>G224*(1+L224/100)</f>
        <v>0</v>
      </c>
      <c r="N224" s="239">
        <v>5.8900000000000003E-3</v>
      </c>
      <c r="O224" s="239">
        <f>ROUND(E224*N224,2)</f>
        <v>0.2</v>
      </c>
      <c r="P224" s="239">
        <v>0</v>
      </c>
      <c r="Q224" s="239">
        <f>ROUND(E224*P224,2)</f>
        <v>0</v>
      </c>
      <c r="R224" s="241" t="s">
        <v>587</v>
      </c>
      <c r="S224" s="241" t="s">
        <v>315</v>
      </c>
      <c r="T224" s="242" t="s">
        <v>315</v>
      </c>
      <c r="U224" s="224">
        <v>0.14000000000000001</v>
      </c>
      <c r="V224" s="224">
        <f>ROUND(E224*U224,2)</f>
        <v>4.7300000000000004</v>
      </c>
      <c r="W224" s="224"/>
      <c r="X224" s="224" t="s">
        <v>588</v>
      </c>
      <c r="Y224" s="224" t="s">
        <v>317</v>
      </c>
      <c r="Z224" s="214"/>
      <c r="AA224" s="214"/>
      <c r="AB224" s="214"/>
      <c r="AC224" s="214"/>
      <c r="AD224" s="214"/>
      <c r="AE224" s="214"/>
      <c r="AF224" s="214"/>
      <c r="AG224" s="214" t="s">
        <v>601</v>
      </c>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row>
    <row r="225" spans="1:60" outlineLevel="2" x14ac:dyDescent="0.2">
      <c r="A225" s="221"/>
      <c r="B225" s="222"/>
      <c r="C225" s="268" t="s">
        <v>2012</v>
      </c>
      <c r="D225" s="262"/>
      <c r="E225" s="263">
        <v>3.7</v>
      </c>
      <c r="F225" s="224"/>
      <c r="G225" s="224"/>
      <c r="H225" s="224"/>
      <c r="I225" s="224"/>
      <c r="J225" s="224"/>
      <c r="K225" s="224"/>
      <c r="L225" s="224"/>
      <c r="M225" s="224"/>
      <c r="N225" s="223"/>
      <c r="O225" s="223"/>
      <c r="P225" s="223"/>
      <c r="Q225" s="223"/>
      <c r="R225" s="224"/>
      <c r="S225" s="224"/>
      <c r="T225" s="224"/>
      <c r="U225" s="224"/>
      <c r="V225" s="224"/>
      <c r="W225" s="224"/>
      <c r="X225" s="224"/>
      <c r="Y225" s="224"/>
      <c r="Z225" s="214"/>
      <c r="AA225" s="214"/>
      <c r="AB225" s="214"/>
      <c r="AC225" s="214"/>
      <c r="AD225" s="214"/>
      <c r="AE225" s="214"/>
      <c r="AF225" s="214"/>
      <c r="AG225" s="214" t="s">
        <v>371</v>
      </c>
      <c r="AH225" s="214">
        <v>0</v>
      </c>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row>
    <row r="226" spans="1:60" outlineLevel="3" x14ac:dyDescent="0.2">
      <c r="A226" s="221"/>
      <c r="B226" s="222"/>
      <c r="C226" s="268" t="s">
        <v>2015</v>
      </c>
      <c r="D226" s="262"/>
      <c r="E226" s="263">
        <v>13.21</v>
      </c>
      <c r="F226" s="224"/>
      <c r="G226" s="224"/>
      <c r="H226" s="224"/>
      <c r="I226" s="224"/>
      <c r="J226" s="224"/>
      <c r="K226" s="224"/>
      <c r="L226" s="224"/>
      <c r="M226" s="224"/>
      <c r="N226" s="223"/>
      <c r="O226" s="223"/>
      <c r="P226" s="223"/>
      <c r="Q226" s="223"/>
      <c r="R226" s="224"/>
      <c r="S226" s="224"/>
      <c r="T226" s="224"/>
      <c r="U226" s="224"/>
      <c r="V226" s="224"/>
      <c r="W226" s="224"/>
      <c r="X226" s="224"/>
      <c r="Y226" s="224"/>
      <c r="Z226" s="214"/>
      <c r="AA226" s="214"/>
      <c r="AB226" s="214"/>
      <c r="AC226" s="214"/>
      <c r="AD226" s="214"/>
      <c r="AE226" s="214"/>
      <c r="AF226" s="214"/>
      <c r="AG226" s="214" t="s">
        <v>371</v>
      </c>
      <c r="AH226" s="214">
        <v>0</v>
      </c>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row>
    <row r="227" spans="1:60" outlineLevel="3" x14ac:dyDescent="0.2">
      <c r="A227" s="221"/>
      <c r="B227" s="222"/>
      <c r="C227" s="268" t="s">
        <v>2013</v>
      </c>
      <c r="D227" s="262"/>
      <c r="E227" s="263">
        <v>12.25</v>
      </c>
      <c r="F227" s="224"/>
      <c r="G227" s="224"/>
      <c r="H227" s="224"/>
      <c r="I227" s="224"/>
      <c r="J227" s="224"/>
      <c r="K227" s="224"/>
      <c r="L227" s="224"/>
      <c r="M227" s="224"/>
      <c r="N227" s="223"/>
      <c r="O227" s="223"/>
      <c r="P227" s="223"/>
      <c r="Q227" s="223"/>
      <c r="R227" s="224"/>
      <c r="S227" s="224"/>
      <c r="T227" s="224"/>
      <c r="U227" s="224"/>
      <c r="V227" s="224"/>
      <c r="W227" s="224"/>
      <c r="X227" s="224"/>
      <c r="Y227" s="224"/>
      <c r="Z227" s="214"/>
      <c r="AA227" s="214"/>
      <c r="AB227" s="214"/>
      <c r="AC227" s="214"/>
      <c r="AD227" s="214"/>
      <c r="AE227" s="214"/>
      <c r="AF227" s="214"/>
      <c r="AG227" s="214" t="s">
        <v>371</v>
      </c>
      <c r="AH227" s="214">
        <v>0</v>
      </c>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row>
    <row r="228" spans="1:60" outlineLevel="3" x14ac:dyDescent="0.2">
      <c r="A228" s="221"/>
      <c r="B228" s="222"/>
      <c r="C228" s="268" t="s">
        <v>2016</v>
      </c>
      <c r="D228" s="262"/>
      <c r="E228" s="263">
        <v>4.63</v>
      </c>
      <c r="F228" s="224"/>
      <c r="G228" s="224"/>
      <c r="H228" s="224"/>
      <c r="I228" s="224"/>
      <c r="J228" s="224"/>
      <c r="K228" s="224"/>
      <c r="L228" s="224"/>
      <c r="M228" s="224"/>
      <c r="N228" s="223"/>
      <c r="O228" s="223"/>
      <c r="P228" s="223"/>
      <c r="Q228" s="223"/>
      <c r="R228" s="224"/>
      <c r="S228" s="224"/>
      <c r="T228" s="224"/>
      <c r="U228" s="224"/>
      <c r="V228" s="224"/>
      <c r="W228" s="224"/>
      <c r="X228" s="224"/>
      <c r="Y228" s="224"/>
      <c r="Z228" s="214"/>
      <c r="AA228" s="214"/>
      <c r="AB228" s="214"/>
      <c r="AC228" s="214"/>
      <c r="AD228" s="214"/>
      <c r="AE228" s="214"/>
      <c r="AF228" s="214"/>
      <c r="AG228" s="214" t="s">
        <v>371</v>
      </c>
      <c r="AH228" s="214">
        <v>0</v>
      </c>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row>
    <row r="229" spans="1:60" ht="22.5" outlineLevel="1" x14ac:dyDescent="0.2">
      <c r="A229" s="236">
        <v>52</v>
      </c>
      <c r="B229" s="237" t="s">
        <v>602</v>
      </c>
      <c r="C229" s="254" t="s">
        <v>603</v>
      </c>
      <c r="D229" s="238" t="s">
        <v>379</v>
      </c>
      <c r="E229" s="239">
        <v>67.58</v>
      </c>
      <c r="F229" s="240"/>
      <c r="G229" s="241">
        <f>ROUND(E229*F229,2)</f>
        <v>0</v>
      </c>
      <c r="H229" s="240"/>
      <c r="I229" s="241">
        <f>ROUND(E229*H229,2)</f>
        <v>0</v>
      </c>
      <c r="J229" s="240"/>
      <c r="K229" s="241">
        <f>ROUND(E229*J229,2)</f>
        <v>0</v>
      </c>
      <c r="L229" s="241">
        <v>12</v>
      </c>
      <c r="M229" s="241">
        <f>G229*(1+L229/100)</f>
        <v>0</v>
      </c>
      <c r="N229" s="239">
        <v>3.0000000000000001E-5</v>
      </c>
      <c r="O229" s="239">
        <f>ROUND(E229*N229,2)</f>
        <v>0</v>
      </c>
      <c r="P229" s="239">
        <v>0</v>
      </c>
      <c r="Q229" s="239">
        <f>ROUND(E229*P229,2)</f>
        <v>0</v>
      </c>
      <c r="R229" s="241" t="s">
        <v>596</v>
      </c>
      <c r="S229" s="241" t="s">
        <v>315</v>
      </c>
      <c r="T229" s="242" t="s">
        <v>315</v>
      </c>
      <c r="U229" s="224">
        <v>7.0000000000000007E-2</v>
      </c>
      <c r="V229" s="224">
        <f>ROUND(E229*U229,2)</f>
        <v>4.7300000000000004</v>
      </c>
      <c r="W229" s="224"/>
      <c r="X229" s="224" t="s">
        <v>336</v>
      </c>
      <c r="Y229" s="224" t="s">
        <v>317</v>
      </c>
      <c r="Z229" s="214"/>
      <c r="AA229" s="214"/>
      <c r="AB229" s="214"/>
      <c r="AC229" s="214"/>
      <c r="AD229" s="214"/>
      <c r="AE229" s="214"/>
      <c r="AF229" s="214"/>
      <c r="AG229" s="214" t="s">
        <v>367</v>
      </c>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row>
    <row r="230" spans="1:60" outlineLevel="2" x14ac:dyDescent="0.2">
      <c r="A230" s="221"/>
      <c r="B230" s="222"/>
      <c r="C230" s="268" t="s">
        <v>2088</v>
      </c>
      <c r="D230" s="262"/>
      <c r="E230" s="263"/>
      <c r="F230" s="224"/>
      <c r="G230" s="224"/>
      <c r="H230" s="224"/>
      <c r="I230" s="224"/>
      <c r="J230" s="224"/>
      <c r="K230" s="224"/>
      <c r="L230" s="224"/>
      <c r="M230" s="224"/>
      <c r="N230" s="223"/>
      <c r="O230" s="223"/>
      <c r="P230" s="223"/>
      <c r="Q230" s="223"/>
      <c r="R230" s="224"/>
      <c r="S230" s="224"/>
      <c r="T230" s="224"/>
      <c r="U230" s="224"/>
      <c r="V230" s="224"/>
      <c r="W230" s="224"/>
      <c r="X230" s="224"/>
      <c r="Y230" s="224"/>
      <c r="Z230" s="214"/>
      <c r="AA230" s="214"/>
      <c r="AB230" s="214"/>
      <c r="AC230" s="214"/>
      <c r="AD230" s="214"/>
      <c r="AE230" s="214"/>
      <c r="AF230" s="214"/>
      <c r="AG230" s="214" t="s">
        <v>371</v>
      </c>
      <c r="AH230" s="214">
        <v>0</v>
      </c>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row>
    <row r="231" spans="1:60" outlineLevel="3" x14ac:dyDescent="0.2">
      <c r="A231" s="221"/>
      <c r="B231" s="222"/>
      <c r="C231" s="269" t="s">
        <v>480</v>
      </c>
      <c r="D231" s="264"/>
      <c r="E231" s="265"/>
      <c r="F231" s="224"/>
      <c r="G231" s="224"/>
      <c r="H231" s="224"/>
      <c r="I231" s="224"/>
      <c r="J231" s="224"/>
      <c r="K231" s="224"/>
      <c r="L231" s="224"/>
      <c r="M231" s="224"/>
      <c r="N231" s="223"/>
      <c r="O231" s="223"/>
      <c r="P231" s="223"/>
      <c r="Q231" s="223"/>
      <c r="R231" s="224"/>
      <c r="S231" s="224"/>
      <c r="T231" s="224"/>
      <c r="U231" s="224"/>
      <c r="V231" s="224"/>
      <c r="W231" s="224"/>
      <c r="X231" s="224"/>
      <c r="Y231" s="224"/>
      <c r="Z231" s="214"/>
      <c r="AA231" s="214"/>
      <c r="AB231" s="214"/>
      <c r="AC231" s="214"/>
      <c r="AD231" s="214"/>
      <c r="AE231" s="214"/>
      <c r="AF231" s="214"/>
      <c r="AG231" s="214" t="s">
        <v>371</v>
      </c>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row>
    <row r="232" spans="1:60" outlineLevel="3" x14ac:dyDescent="0.2">
      <c r="A232" s="221"/>
      <c r="B232" s="222"/>
      <c r="C232" s="270" t="s">
        <v>2037</v>
      </c>
      <c r="D232" s="264"/>
      <c r="E232" s="265">
        <v>3.7</v>
      </c>
      <c r="F232" s="224"/>
      <c r="G232" s="224"/>
      <c r="H232" s="224"/>
      <c r="I232" s="224"/>
      <c r="J232" s="224"/>
      <c r="K232" s="224"/>
      <c r="L232" s="224"/>
      <c r="M232" s="224"/>
      <c r="N232" s="223"/>
      <c r="O232" s="223"/>
      <c r="P232" s="223"/>
      <c r="Q232" s="223"/>
      <c r="R232" s="224"/>
      <c r="S232" s="224"/>
      <c r="T232" s="224"/>
      <c r="U232" s="224"/>
      <c r="V232" s="224"/>
      <c r="W232" s="224"/>
      <c r="X232" s="224"/>
      <c r="Y232" s="224"/>
      <c r="Z232" s="214"/>
      <c r="AA232" s="214"/>
      <c r="AB232" s="214"/>
      <c r="AC232" s="214"/>
      <c r="AD232" s="214"/>
      <c r="AE232" s="214"/>
      <c r="AF232" s="214"/>
      <c r="AG232" s="214" t="s">
        <v>371</v>
      </c>
      <c r="AH232" s="214">
        <v>2</v>
      </c>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row>
    <row r="233" spans="1:60" outlineLevel="3" x14ac:dyDescent="0.2">
      <c r="A233" s="221"/>
      <c r="B233" s="222"/>
      <c r="C233" s="270" t="s">
        <v>2038</v>
      </c>
      <c r="D233" s="264"/>
      <c r="E233" s="265">
        <v>13.21</v>
      </c>
      <c r="F233" s="224"/>
      <c r="G233" s="224"/>
      <c r="H233" s="224"/>
      <c r="I233" s="224"/>
      <c r="J233" s="224"/>
      <c r="K233" s="224"/>
      <c r="L233" s="224"/>
      <c r="M233" s="224"/>
      <c r="N233" s="223"/>
      <c r="O233" s="223"/>
      <c r="P233" s="223"/>
      <c r="Q233" s="223"/>
      <c r="R233" s="224"/>
      <c r="S233" s="224"/>
      <c r="T233" s="224"/>
      <c r="U233" s="224"/>
      <c r="V233" s="224"/>
      <c r="W233" s="224"/>
      <c r="X233" s="224"/>
      <c r="Y233" s="224"/>
      <c r="Z233" s="214"/>
      <c r="AA233" s="214"/>
      <c r="AB233" s="214"/>
      <c r="AC233" s="214"/>
      <c r="AD233" s="214"/>
      <c r="AE233" s="214"/>
      <c r="AF233" s="214"/>
      <c r="AG233" s="214" t="s">
        <v>371</v>
      </c>
      <c r="AH233" s="214">
        <v>2</v>
      </c>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row>
    <row r="234" spans="1:60" outlineLevel="3" x14ac:dyDescent="0.2">
      <c r="A234" s="221"/>
      <c r="B234" s="222"/>
      <c r="C234" s="270" t="s">
        <v>2039</v>
      </c>
      <c r="D234" s="264"/>
      <c r="E234" s="265">
        <v>12.25</v>
      </c>
      <c r="F234" s="224"/>
      <c r="G234" s="224"/>
      <c r="H234" s="224"/>
      <c r="I234" s="224"/>
      <c r="J234" s="224"/>
      <c r="K234" s="224"/>
      <c r="L234" s="224"/>
      <c r="M234" s="224"/>
      <c r="N234" s="223"/>
      <c r="O234" s="223"/>
      <c r="P234" s="223"/>
      <c r="Q234" s="223"/>
      <c r="R234" s="224"/>
      <c r="S234" s="224"/>
      <c r="T234" s="224"/>
      <c r="U234" s="224"/>
      <c r="V234" s="224"/>
      <c r="W234" s="224"/>
      <c r="X234" s="224"/>
      <c r="Y234" s="224"/>
      <c r="Z234" s="214"/>
      <c r="AA234" s="214"/>
      <c r="AB234" s="214"/>
      <c r="AC234" s="214"/>
      <c r="AD234" s="214"/>
      <c r="AE234" s="214"/>
      <c r="AF234" s="214"/>
      <c r="AG234" s="214" t="s">
        <v>371</v>
      </c>
      <c r="AH234" s="214">
        <v>2</v>
      </c>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row>
    <row r="235" spans="1:60" outlineLevel="3" x14ac:dyDescent="0.2">
      <c r="A235" s="221"/>
      <c r="B235" s="222"/>
      <c r="C235" s="270" t="s">
        <v>2040</v>
      </c>
      <c r="D235" s="264"/>
      <c r="E235" s="265">
        <v>4.63</v>
      </c>
      <c r="F235" s="224"/>
      <c r="G235" s="224"/>
      <c r="H235" s="224"/>
      <c r="I235" s="224"/>
      <c r="J235" s="224"/>
      <c r="K235" s="224"/>
      <c r="L235" s="224"/>
      <c r="M235" s="224"/>
      <c r="N235" s="223"/>
      <c r="O235" s="223"/>
      <c r="P235" s="223"/>
      <c r="Q235" s="223"/>
      <c r="R235" s="224"/>
      <c r="S235" s="224"/>
      <c r="T235" s="224"/>
      <c r="U235" s="224"/>
      <c r="V235" s="224"/>
      <c r="W235" s="224"/>
      <c r="X235" s="224"/>
      <c r="Y235" s="224"/>
      <c r="Z235" s="214"/>
      <c r="AA235" s="214"/>
      <c r="AB235" s="214"/>
      <c r="AC235" s="214"/>
      <c r="AD235" s="214"/>
      <c r="AE235" s="214"/>
      <c r="AF235" s="214"/>
      <c r="AG235" s="214" t="s">
        <v>371</v>
      </c>
      <c r="AH235" s="214">
        <v>2</v>
      </c>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row>
    <row r="236" spans="1:60" outlineLevel="3" x14ac:dyDescent="0.2">
      <c r="A236" s="221"/>
      <c r="B236" s="222"/>
      <c r="C236" s="269" t="s">
        <v>483</v>
      </c>
      <c r="D236" s="264"/>
      <c r="E236" s="265"/>
      <c r="F236" s="224"/>
      <c r="G236" s="224"/>
      <c r="H236" s="224"/>
      <c r="I236" s="224"/>
      <c r="J236" s="224"/>
      <c r="K236" s="224"/>
      <c r="L236" s="224"/>
      <c r="M236" s="224"/>
      <c r="N236" s="223"/>
      <c r="O236" s="223"/>
      <c r="P236" s="223"/>
      <c r="Q236" s="223"/>
      <c r="R236" s="224"/>
      <c r="S236" s="224"/>
      <c r="T236" s="224"/>
      <c r="U236" s="224"/>
      <c r="V236" s="224"/>
      <c r="W236" s="224"/>
      <c r="X236" s="224"/>
      <c r="Y236" s="224"/>
      <c r="Z236" s="214"/>
      <c r="AA236" s="214"/>
      <c r="AB236" s="214"/>
      <c r="AC236" s="214"/>
      <c r="AD236" s="214"/>
      <c r="AE236" s="214"/>
      <c r="AF236" s="214"/>
      <c r="AG236" s="214" t="s">
        <v>371</v>
      </c>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row>
    <row r="237" spans="1:60" outlineLevel="3" x14ac:dyDescent="0.2">
      <c r="A237" s="221"/>
      <c r="B237" s="222"/>
      <c r="C237" s="268" t="s">
        <v>2089</v>
      </c>
      <c r="D237" s="262"/>
      <c r="E237" s="263">
        <v>67.58</v>
      </c>
      <c r="F237" s="224"/>
      <c r="G237" s="224"/>
      <c r="H237" s="224"/>
      <c r="I237" s="224"/>
      <c r="J237" s="224"/>
      <c r="K237" s="224"/>
      <c r="L237" s="224"/>
      <c r="M237" s="224"/>
      <c r="N237" s="223"/>
      <c r="O237" s="223"/>
      <c r="P237" s="223"/>
      <c r="Q237" s="223"/>
      <c r="R237" s="224"/>
      <c r="S237" s="224"/>
      <c r="T237" s="224"/>
      <c r="U237" s="224"/>
      <c r="V237" s="224"/>
      <c r="W237" s="224"/>
      <c r="X237" s="224"/>
      <c r="Y237" s="224"/>
      <c r="Z237" s="214"/>
      <c r="AA237" s="214"/>
      <c r="AB237" s="214"/>
      <c r="AC237" s="214"/>
      <c r="AD237" s="214"/>
      <c r="AE237" s="214"/>
      <c r="AF237" s="214"/>
      <c r="AG237" s="214" t="s">
        <v>371</v>
      </c>
      <c r="AH237" s="214">
        <v>0</v>
      </c>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row>
    <row r="238" spans="1:60" outlineLevel="1" x14ac:dyDescent="0.2">
      <c r="A238" s="236">
        <v>53</v>
      </c>
      <c r="B238" s="237" t="s">
        <v>1115</v>
      </c>
      <c r="C238" s="254" t="s">
        <v>1116</v>
      </c>
      <c r="D238" s="238" t="s">
        <v>581</v>
      </c>
      <c r="E238" s="239">
        <v>7.43E-3</v>
      </c>
      <c r="F238" s="240"/>
      <c r="G238" s="241">
        <f>ROUND(E238*F238,2)</f>
        <v>0</v>
      </c>
      <c r="H238" s="240"/>
      <c r="I238" s="241">
        <f>ROUND(E238*H238,2)</f>
        <v>0</v>
      </c>
      <c r="J238" s="240"/>
      <c r="K238" s="241">
        <f>ROUND(E238*J238,2)</f>
        <v>0</v>
      </c>
      <c r="L238" s="241">
        <v>12</v>
      </c>
      <c r="M238" s="241">
        <f>G238*(1+L238/100)</f>
        <v>0</v>
      </c>
      <c r="N238" s="239">
        <v>0</v>
      </c>
      <c r="O238" s="239">
        <f>ROUND(E238*N238,2)</f>
        <v>0</v>
      </c>
      <c r="P238" s="239">
        <v>0</v>
      </c>
      <c r="Q238" s="239">
        <f>ROUND(E238*P238,2)</f>
        <v>0</v>
      </c>
      <c r="R238" s="241" t="s">
        <v>596</v>
      </c>
      <c r="S238" s="241" t="s">
        <v>315</v>
      </c>
      <c r="T238" s="242" t="s">
        <v>315</v>
      </c>
      <c r="U238" s="224">
        <v>1.966</v>
      </c>
      <c r="V238" s="224">
        <f>ROUND(E238*U238,2)</f>
        <v>0.01</v>
      </c>
      <c r="W238" s="224"/>
      <c r="X238" s="224" t="s">
        <v>582</v>
      </c>
      <c r="Y238" s="224" t="s">
        <v>317</v>
      </c>
      <c r="Z238" s="214"/>
      <c r="AA238" s="214"/>
      <c r="AB238" s="214"/>
      <c r="AC238" s="214"/>
      <c r="AD238" s="214"/>
      <c r="AE238" s="214"/>
      <c r="AF238" s="214"/>
      <c r="AG238" s="214" t="s">
        <v>583</v>
      </c>
      <c r="AH238" s="214"/>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row>
    <row r="239" spans="1:60" outlineLevel="2" x14ac:dyDescent="0.2">
      <c r="A239" s="221"/>
      <c r="B239" s="222"/>
      <c r="C239" s="267" t="s">
        <v>608</v>
      </c>
      <c r="D239" s="266"/>
      <c r="E239" s="266"/>
      <c r="F239" s="266"/>
      <c r="G239" s="266"/>
      <c r="H239" s="224"/>
      <c r="I239" s="224"/>
      <c r="J239" s="224"/>
      <c r="K239" s="224"/>
      <c r="L239" s="224"/>
      <c r="M239" s="224"/>
      <c r="N239" s="223"/>
      <c r="O239" s="223"/>
      <c r="P239" s="223"/>
      <c r="Q239" s="223"/>
      <c r="R239" s="224"/>
      <c r="S239" s="224"/>
      <c r="T239" s="224"/>
      <c r="U239" s="224"/>
      <c r="V239" s="224"/>
      <c r="W239" s="224"/>
      <c r="X239" s="224"/>
      <c r="Y239" s="224"/>
      <c r="Z239" s="214"/>
      <c r="AA239" s="214"/>
      <c r="AB239" s="214"/>
      <c r="AC239" s="214"/>
      <c r="AD239" s="214"/>
      <c r="AE239" s="214"/>
      <c r="AF239" s="214"/>
      <c r="AG239" s="214" t="s">
        <v>369</v>
      </c>
      <c r="AH239" s="214"/>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row>
    <row r="240" spans="1:60" x14ac:dyDescent="0.2">
      <c r="A240" s="229" t="s">
        <v>310</v>
      </c>
      <c r="B240" s="230" t="s">
        <v>223</v>
      </c>
      <c r="C240" s="253" t="s">
        <v>224</v>
      </c>
      <c r="D240" s="231"/>
      <c r="E240" s="232"/>
      <c r="F240" s="233"/>
      <c r="G240" s="233">
        <f>SUMIF(AG241:AG259,"&lt;&gt;NOR",G241:G259)</f>
        <v>0</v>
      </c>
      <c r="H240" s="233"/>
      <c r="I240" s="233">
        <f>SUM(I241:I259)</f>
        <v>0</v>
      </c>
      <c r="J240" s="233"/>
      <c r="K240" s="233">
        <f>SUM(K241:K259)</f>
        <v>0</v>
      </c>
      <c r="L240" s="233"/>
      <c r="M240" s="233">
        <f>SUM(M241:M259)</f>
        <v>0</v>
      </c>
      <c r="N240" s="232"/>
      <c r="O240" s="232">
        <f>SUM(O241:O259)</f>
        <v>0.26</v>
      </c>
      <c r="P240" s="232"/>
      <c r="Q240" s="232">
        <f>SUM(Q241:Q259)</f>
        <v>0</v>
      </c>
      <c r="R240" s="233"/>
      <c r="S240" s="233"/>
      <c r="T240" s="234"/>
      <c r="U240" s="228"/>
      <c r="V240" s="228">
        <f>SUM(V241:V259)</f>
        <v>4.0999999999999996</v>
      </c>
      <c r="W240" s="228"/>
      <c r="X240" s="228"/>
      <c r="Y240" s="228"/>
      <c r="AG240" t="s">
        <v>311</v>
      </c>
    </row>
    <row r="241" spans="1:60" outlineLevel="1" x14ac:dyDescent="0.2">
      <c r="A241" s="236">
        <v>54</v>
      </c>
      <c r="B241" s="237" t="s">
        <v>609</v>
      </c>
      <c r="C241" s="254" t="s">
        <v>610</v>
      </c>
      <c r="D241" s="238" t="s">
        <v>403</v>
      </c>
      <c r="E241" s="239">
        <v>1</v>
      </c>
      <c r="F241" s="240"/>
      <c r="G241" s="241">
        <f>ROUND(E241*F241,2)</f>
        <v>0</v>
      </c>
      <c r="H241" s="240"/>
      <c r="I241" s="241">
        <f>ROUND(E241*H241,2)</f>
        <v>0</v>
      </c>
      <c r="J241" s="240"/>
      <c r="K241" s="241">
        <f>ROUND(E241*J241,2)</f>
        <v>0</v>
      </c>
      <c r="L241" s="241">
        <v>12</v>
      </c>
      <c r="M241" s="241">
        <f>G241*(1+L241/100)</f>
        <v>0</v>
      </c>
      <c r="N241" s="239">
        <v>3.4000000000000002E-4</v>
      </c>
      <c r="O241" s="239">
        <f>ROUND(E241*N241,2)</f>
        <v>0</v>
      </c>
      <c r="P241" s="239">
        <v>0</v>
      </c>
      <c r="Q241" s="239">
        <f>ROUND(E241*P241,2)</f>
        <v>0</v>
      </c>
      <c r="R241" s="241" t="s">
        <v>611</v>
      </c>
      <c r="S241" s="241" t="s">
        <v>315</v>
      </c>
      <c r="T241" s="242" t="s">
        <v>315</v>
      </c>
      <c r="U241" s="224">
        <v>0.32</v>
      </c>
      <c r="V241" s="224">
        <f>ROUND(E241*U241,2)</f>
        <v>0.32</v>
      </c>
      <c r="W241" s="224"/>
      <c r="X241" s="224" t="s">
        <v>336</v>
      </c>
      <c r="Y241" s="224" t="s">
        <v>317</v>
      </c>
      <c r="Z241" s="214"/>
      <c r="AA241" s="214"/>
      <c r="AB241" s="214"/>
      <c r="AC241" s="214"/>
      <c r="AD241" s="214"/>
      <c r="AE241" s="214"/>
      <c r="AF241" s="214"/>
      <c r="AG241" s="214" t="s">
        <v>337</v>
      </c>
      <c r="AH241" s="214"/>
      <c r="AI241" s="214"/>
      <c r="AJ241" s="214"/>
      <c r="AK241" s="214"/>
      <c r="AL241" s="214"/>
      <c r="AM241" s="214"/>
      <c r="AN241" s="214"/>
      <c r="AO241" s="214"/>
      <c r="AP241" s="214"/>
      <c r="AQ241" s="214"/>
      <c r="AR241" s="214"/>
      <c r="AS241" s="214"/>
      <c r="AT241" s="214"/>
      <c r="AU241" s="214"/>
      <c r="AV241" s="214"/>
      <c r="AW241" s="214"/>
      <c r="AX241" s="214"/>
      <c r="AY241" s="214"/>
      <c r="AZ241" s="214"/>
      <c r="BA241" s="214"/>
      <c r="BB241" s="214"/>
      <c r="BC241" s="214"/>
      <c r="BD241" s="214"/>
      <c r="BE241" s="214"/>
      <c r="BF241" s="214"/>
      <c r="BG241" s="214"/>
      <c r="BH241" s="214"/>
    </row>
    <row r="242" spans="1:60" outlineLevel="2" x14ac:dyDescent="0.2">
      <c r="A242" s="221"/>
      <c r="B242" s="222"/>
      <c r="C242" s="267" t="s">
        <v>612</v>
      </c>
      <c r="D242" s="266"/>
      <c r="E242" s="266"/>
      <c r="F242" s="266"/>
      <c r="G242" s="266"/>
      <c r="H242" s="224"/>
      <c r="I242" s="224"/>
      <c r="J242" s="224"/>
      <c r="K242" s="224"/>
      <c r="L242" s="224"/>
      <c r="M242" s="224"/>
      <c r="N242" s="223"/>
      <c r="O242" s="223"/>
      <c r="P242" s="223"/>
      <c r="Q242" s="223"/>
      <c r="R242" s="224"/>
      <c r="S242" s="224"/>
      <c r="T242" s="224"/>
      <c r="U242" s="224"/>
      <c r="V242" s="224"/>
      <c r="W242" s="224"/>
      <c r="X242" s="224"/>
      <c r="Y242" s="224"/>
      <c r="Z242" s="214"/>
      <c r="AA242" s="214"/>
      <c r="AB242" s="214"/>
      <c r="AC242" s="214"/>
      <c r="AD242" s="214"/>
      <c r="AE242" s="214"/>
      <c r="AF242" s="214"/>
      <c r="AG242" s="214" t="s">
        <v>369</v>
      </c>
      <c r="AH242" s="214"/>
      <c r="AI242" s="214"/>
      <c r="AJ242" s="214"/>
      <c r="AK242" s="214"/>
      <c r="AL242" s="214"/>
      <c r="AM242" s="214"/>
      <c r="AN242" s="214"/>
      <c r="AO242" s="214"/>
      <c r="AP242" s="214"/>
      <c r="AQ242" s="214"/>
      <c r="AR242" s="214"/>
      <c r="AS242" s="214"/>
      <c r="AT242" s="214"/>
      <c r="AU242" s="214"/>
      <c r="AV242" s="214"/>
      <c r="AW242" s="214"/>
      <c r="AX242" s="214"/>
      <c r="AY242" s="214"/>
      <c r="AZ242" s="214"/>
      <c r="BA242" s="214"/>
      <c r="BB242" s="214"/>
      <c r="BC242" s="214"/>
      <c r="BD242" s="214"/>
      <c r="BE242" s="214"/>
      <c r="BF242" s="214"/>
      <c r="BG242" s="214"/>
      <c r="BH242" s="214"/>
    </row>
    <row r="243" spans="1:60" outlineLevel="2" x14ac:dyDescent="0.2">
      <c r="A243" s="221"/>
      <c r="B243" s="222"/>
      <c r="C243" s="258" t="s">
        <v>613</v>
      </c>
      <c r="D243" s="252"/>
      <c r="E243" s="252"/>
      <c r="F243" s="252"/>
      <c r="G243" s="252"/>
      <c r="H243" s="224"/>
      <c r="I243" s="224"/>
      <c r="J243" s="224"/>
      <c r="K243" s="224"/>
      <c r="L243" s="224"/>
      <c r="M243" s="224"/>
      <c r="N243" s="223"/>
      <c r="O243" s="223"/>
      <c r="P243" s="223"/>
      <c r="Q243" s="223"/>
      <c r="R243" s="224"/>
      <c r="S243" s="224"/>
      <c r="T243" s="224"/>
      <c r="U243" s="224"/>
      <c r="V243" s="224"/>
      <c r="W243" s="224"/>
      <c r="X243" s="224"/>
      <c r="Y243" s="224"/>
      <c r="Z243" s="214"/>
      <c r="AA243" s="214"/>
      <c r="AB243" s="214"/>
      <c r="AC243" s="214"/>
      <c r="AD243" s="214"/>
      <c r="AE243" s="214"/>
      <c r="AF243" s="214"/>
      <c r="AG243" s="214" t="s">
        <v>320</v>
      </c>
      <c r="AH243" s="214"/>
      <c r="AI243" s="214"/>
      <c r="AJ243" s="214"/>
      <c r="AK243" s="214"/>
      <c r="AL243" s="214"/>
      <c r="AM243" s="214"/>
      <c r="AN243" s="214"/>
      <c r="AO243" s="214"/>
      <c r="AP243" s="214"/>
      <c r="AQ243" s="214"/>
      <c r="AR243" s="214"/>
      <c r="AS243" s="214"/>
      <c r="AT243" s="214"/>
      <c r="AU243" s="214"/>
      <c r="AV243" s="214"/>
      <c r="AW243" s="214"/>
      <c r="AX243" s="214"/>
      <c r="AY243" s="214"/>
      <c r="AZ243" s="214"/>
      <c r="BA243" s="214"/>
      <c r="BB243" s="214"/>
      <c r="BC243" s="214"/>
      <c r="BD243" s="214"/>
      <c r="BE243" s="214"/>
      <c r="BF243" s="214"/>
      <c r="BG243" s="214"/>
      <c r="BH243" s="214"/>
    </row>
    <row r="244" spans="1:60" outlineLevel="1" x14ac:dyDescent="0.2">
      <c r="A244" s="236">
        <v>55</v>
      </c>
      <c r="B244" s="237" t="s">
        <v>1117</v>
      </c>
      <c r="C244" s="254" t="s">
        <v>1118</v>
      </c>
      <c r="D244" s="238" t="s">
        <v>403</v>
      </c>
      <c r="E244" s="239">
        <v>1</v>
      </c>
      <c r="F244" s="240"/>
      <c r="G244" s="241">
        <f>ROUND(E244*F244,2)</f>
        <v>0</v>
      </c>
      <c r="H244" s="240"/>
      <c r="I244" s="241">
        <f>ROUND(E244*H244,2)</f>
        <v>0</v>
      </c>
      <c r="J244" s="240"/>
      <c r="K244" s="241">
        <f>ROUND(E244*J244,2)</f>
        <v>0</v>
      </c>
      <c r="L244" s="241">
        <v>12</v>
      </c>
      <c r="M244" s="241">
        <f>G244*(1+L244/100)</f>
        <v>0</v>
      </c>
      <c r="N244" s="239">
        <v>1.5200000000000001E-3</v>
      </c>
      <c r="O244" s="239">
        <f>ROUND(E244*N244,2)</f>
        <v>0</v>
      </c>
      <c r="P244" s="239">
        <v>0</v>
      </c>
      <c r="Q244" s="239">
        <f>ROUND(E244*P244,2)</f>
        <v>0</v>
      </c>
      <c r="R244" s="241" t="s">
        <v>611</v>
      </c>
      <c r="S244" s="241" t="s">
        <v>315</v>
      </c>
      <c r="T244" s="242" t="s">
        <v>315</v>
      </c>
      <c r="U244" s="224">
        <v>1.173</v>
      </c>
      <c r="V244" s="224">
        <f>ROUND(E244*U244,2)</f>
        <v>1.17</v>
      </c>
      <c r="W244" s="224"/>
      <c r="X244" s="224" t="s">
        <v>336</v>
      </c>
      <c r="Y244" s="224" t="s">
        <v>317</v>
      </c>
      <c r="Z244" s="214"/>
      <c r="AA244" s="214"/>
      <c r="AB244" s="214"/>
      <c r="AC244" s="214"/>
      <c r="AD244" s="214"/>
      <c r="AE244" s="214"/>
      <c r="AF244" s="214"/>
      <c r="AG244" s="214" t="s">
        <v>337</v>
      </c>
      <c r="AH244" s="214"/>
      <c r="AI244" s="214"/>
      <c r="AJ244" s="214"/>
      <c r="AK244" s="214"/>
      <c r="AL244" s="214"/>
      <c r="AM244" s="214"/>
      <c r="AN244" s="214"/>
      <c r="AO244" s="214"/>
      <c r="AP244" s="214"/>
      <c r="AQ244" s="214"/>
      <c r="AR244" s="214"/>
      <c r="AS244" s="214"/>
      <c r="AT244" s="214"/>
      <c r="AU244" s="214"/>
      <c r="AV244" s="214"/>
      <c r="AW244" s="214"/>
      <c r="AX244" s="214"/>
      <c r="AY244" s="214"/>
      <c r="AZ244" s="214"/>
      <c r="BA244" s="214"/>
      <c r="BB244" s="214"/>
      <c r="BC244" s="214"/>
      <c r="BD244" s="214"/>
      <c r="BE244" s="214"/>
      <c r="BF244" s="214"/>
      <c r="BG244" s="214"/>
      <c r="BH244" s="214"/>
    </row>
    <row r="245" spans="1:60" outlineLevel="2" x14ac:dyDescent="0.2">
      <c r="A245" s="221"/>
      <c r="B245" s="222"/>
      <c r="C245" s="267" t="s">
        <v>612</v>
      </c>
      <c r="D245" s="266"/>
      <c r="E245" s="266"/>
      <c r="F245" s="266"/>
      <c r="G245" s="266"/>
      <c r="H245" s="224"/>
      <c r="I245" s="224"/>
      <c r="J245" s="224"/>
      <c r="K245" s="224"/>
      <c r="L245" s="224"/>
      <c r="M245" s="224"/>
      <c r="N245" s="223"/>
      <c r="O245" s="223"/>
      <c r="P245" s="223"/>
      <c r="Q245" s="223"/>
      <c r="R245" s="224"/>
      <c r="S245" s="224"/>
      <c r="T245" s="224"/>
      <c r="U245" s="224"/>
      <c r="V245" s="224"/>
      <c r="W245" s="224"/>
      <c r="X245" s="224"/>
      <c r="Y245" s="224"/>
      <c r="Z245" s="214"/>
      <c r="AA245" s="214"/>
      <c r="AB245" s="214"/>
      <c r="AC245" s="214"/>
      <c r="AD245" s="214"/>
      <c r="AE245" s="214"/>
      <c r="AF245" s="214"/>
      <c r="AG245" s="214" t="s">
        <v>369</v>
      </c>
      <c r="AH245" s="214"/>
      <c r="AI245" s="214"/>
      <c r="AJ245" s="214"/>
      <c r="AK245" s="214"/>
      <c r="AL245" s="214"/>
      <c r="AM245" s="214"/>
      <c r="AN245" s="214"/>
      <c r="AO245" s="214"/>
      <c r="AP245" s="214"/>
      <c r="AQ245" s="214"/>
      <c r="AR245" s="214"/>
      <c r="AS245" s="214"/>
      <c r="AT245" s="214"/>
      <c r="AU245" s="214"/>
      <c r="AV245" s="214"/>
      <c r="AW245" s="214"/>
      <c r="AX245" s="214"/>
      <c r="AY245" s="214"/>
      <c r="AZ245" s="214"/>
      <c r="BA245" s="214"/>
      <c r="BB245" s="214"/>
      <c r="BC245" s="214"/>
      <c r="BD245" s="214"/>
      <c r="BE245" s="214"/>
      <c r="BF245" s="214"/>
      <c r="BG245" s="214"/>
      <c r="BH245" s="214"/>
    </row>
    <row r="246" spans="1:60" outlineLevel="2" x14ac:dyDescent="0.2">
      <c r="A246" s="221"/>
      <c r="B246" s="222"/>
      <c r="C246" s="258" t="s">
        <v>613</v>
      </c>
      <c r="D246" s="252"/>
      <c r="E246" s="252"/>
      <c r="F246" s="252"/>
      <c r="G246" s="252"/>
      <c r="H246" s="224"/>
      <c r="I246" s="224"/>
      <c r="J246" s="224"/>
      <c r="K246" s="224"/>
      <c r="L246" s="224"/>
      <c r="M246" s="224"/>
      <c r="N246" s="223"/>
      <c r="O246" s="223"/>
      <c r="P246" s="223"/>
      <c r="Q246" s="223"/>
      <c r="R246" s="224"/>
      <c r="S246" s="224"/>
      <c r="T246" s="224"/>
      <c r="U246" s="224"/>
      <c r="V246" s="224"/>
      <c r="W246" s="224"/>
      <c r="X246" s="224"/>
      <c r="Y246" s="224"/>
      <c r="Z246" s="214"/>
      <c r="AA246" s="214"/>
      <c r="AB246" s="214"/>
      <c r="AC246" s="214"/>
      <c r="AD246" s="214"/>
      <c r="AE246" s="214"/>
      <c r="AF246" s="214"/>
      <c r="AG246" s="214" t="s">
        <v>320</v>
      </c>
      <c r="AH246" s="214"/>
      <c r="AI246" s="214"/>
      <c r="AJ246" s="214"/>
      <c r="AK246" s="214"/>
      <c r="AL246" s="214"/>
      <c r="AM246" s="214"/>
      <c r="AN246" s="214"/>
      <c r="AO246" s="214"/>
      <c r="AP246" s="214"/>
      <c r="AQ246" s="214"/>
      <c r="AR246" s="214"/>
      <c r="AS246" s="214"/>
      <c r="AT246" s="214"/>
      <c r="AU246" s="214"/>
      <c r="AV246" s="214"/>
      <c r="AW246" s="214"/>
      <c r="AX246" s="214"/>
      <c r="AY246" s="214"/>
      <c r="AZ246" s="214"/>
      <c r="BA246" s="214"/>
      <c r="BB246" s="214"/>
      <c r="BC246" s="214"/>
      <c r="BD246" s="214"/>
      <c r="BE246" s="214"/>
      <c r="BF246" s="214"/>
      <c r="BG246" s="214"/>
      <c r="BH246" s="214"/>
    </row>
    <row r="247" spans="1:60" outlineLevel="1" x14ac:dyDescent="0.2">
      <c r="A247" s="236">
        <v>56</v>
      </c>
      <c r="B247" s="237" t="s">
        <v>616</v>
      </c>
      <c r="C247" s="254" t="s">
        <v>617</v>
      </c>
      <c r="D247" s="238" t="s">
        <v>375</v>
      </c>
      <c r="E247" s="239">
        <v>1</v>
      </c>
      <c r="F247" s="240"/>
      <c r="G247" s="241">
        <f>ROUND(E247*F247,2)</f>
        <v>0</v>
      </c>
      <c r="H247" s="240"/>
      <c r="I247" s="241">
        <f>ROUND(E247*H247,2)</f>
        <v>0</v>
      </c>
      <c r="J247" s="240"/>
      <c r="K247" s="241">
        <f>ROUND(E247*J247,2)</f>
        <v>0</v>
      </c>
      <c r="L247" s="241">
        <v>12</v>
      </c>
      <c r="M247" s="241">
        <f>G247*(1+L247/100)</f>
        <v>0</v>
      </c>
      <c r="N247" s="239">
        <v>0</v>
      </c>
      <c r="O247" s="239">
        <f>ROUND(E247*N247,2)</f>
        <v>0</v>
      </c>
      <c r="P247" s="239">
        <v>0</v>
      </c>
      <c r="Q247" s="239">
        <f>ROUND(E247*P247,2)</f>
        <v>0</v>
      </c>
      <c r="R247" s="241" t="s">
        <v>611</v>
      </c>
      <c r="S247" s="241" t="s">
        <v>315</v>
      </c>
      <c r="T247" s="242" t="s">
        <v>315</v>
      </c>
      <c r="U247" s="224">
        <v>0.14799999999999999</v>
      </c>
      <c r="V247" s="224">
        <f>ROUND(E247*U247,2)</f>
        <v>0.15</v>
      </c>
      <c r="W247" s="224"/>
      <c r="X247" s="224" t="s">
        <v>336</v>
      </c>
      <c r="Y247" s="224" t="s">
        <v>317</v>
      </c>
      <c r="Z247" s="214"/>
      <c r="AA247" s="214"/>
      <c r="AB247" s="214"/>
      <c r="AC247" s="214"/>
      <c r="AD247" s="214"/>
      <c r="AE247" s="214"/>
      <c r="AF247" s="214"/>
      <c r="AG247" s="214" t="s">
        <v>337</v>
      </c>
      <c r="AH247" s="214"/>
      <c r="AI247" s="214"/>
      <c r="AJ247" s="214"/>
      <c r="AK247" s="214"/>
      <c r="AL247" s="214"/>
      <c r="AM247" s="214"/>
      <c r="AN247" s="214"/>
      <c r="AO247" s="214"/>
      <c r="AP247" s="214"/>
      <c r="AQ247" s="214"/>
      <c r="AR247" s="214"/>
      <c r="AS247" s="214"/>
      <c r="AT247" s="214"/>
      <c r="AU247" s="214"/>
      <c r="AV247" s="214"/>
      <c r="AW247" s="214"/>
      <c r="AX247" s="214"/>
      <c r="AY247" s="214"/>
      <c r="AZ247" s="214"/>
      <c r="BA247" s="214"/>
      <c r="BB247" s="214"/>
      <c r="BC247" s="214"/>
      <c r="BD247" s="214"/>
      <c r="BE247" s="214"/>
      <c r="BF247" s="214"/>
      <c r="BG247" s="214"/>
      <c r="BH247" s="214"/>
    </row>
    <row r="248" spans="1:60" outlineLevel="2" x14ac:dyDescent="0.2">
      <c r="A248" s="221"/>
      <c r="B248" s="222"/>
      <c r="C248" s="267" t="s">
        <v>618</v>
      </c>
      <c r="D248" s="266"/>
      <c r="E248" s="266"/>
      <c r="F248" s="266"/>
      <c r="G248" s="266"/>
      <c r="H248" s="224"/>
      <c r="I248" s="224"/>
      <c r="J248" s="224"/>
      <c r="K248" s="224"/>
      <c r="L248" s="224"/>
      <c r="M248" s="224"/>
      <c r="N248" s="223"/>
      <c r="O248" s="223"/>
      <c r="P248" s="223"/>
      <c r="Q248" s="223"/>
      <c r="R248" s="224"/>
      <c r="S248" s="224"/>
      <c r="T248" s="224"/>
      <c r="U248" s="224"/>
      <c r="V248" s="224"/>
      <c r="W248" s="224"/>
      <c r="X248" s="224"/>
      <c r="Y248" s="224"/>
      <c r="Z248" s="214"/>
      <c r="AA248" s="214"/>
      <c r="AB248" s="214"/>
      <c r="AC248" s="214"/>
      <c r="AD248" s="214"/>
      <c r="AE248" s="214"/>
      <c r="AF248" s="214"/>
      <c r="AG248" s="214" t="s">
        <v>369</v>
      </c>
      <c r="AH248" s="214"/>
      <c r="AI248" s="214"/>
      <c r="AJ248" s="214"/>
      <c r="AK248" s="214"/>
      <c r="AL248" s="214"/>
      <c r="AM248" s="214"/>
      <c r="AN248" s="214"/>
      <c r="AO248" s="214"/>
      <c r="AP248" s="214"/>
      <c r="AQ248" s="214"/>
      <c r="AR248" s="214"/>
      <c r="AS248" s="214"/>
      <c r="AT248" s="214"/>
      <c r="AU248" s="214"/>
      <c r="AV248" s="214"/>
      <c r="AW248" s="214"/>
      <c r="AX248" s="214"/>
      <c r="AY248" s="214"/>
      <c r="AZ248" s="214"/>
      <c r="BA248" s="214"/>
      <c r="BB248" s="214"/>
      <c r="BC248" s="214"/>
      <c r="BD248" s="214"/>
      <c r="BE248" s="214"/>
      <c r="BF248" s="214"/>
      <c r="BG248" s="214"/>
      <c r="BH248" s="214"/>
    </row>
    <row r="249" spans="1:60" outlineLevel="1" x14ac:dyDescent="0.2">
      <c r="A249" s="236">
        <v>57</v>
      </c>
      <c r="B249" s="237" t="s">
        <v>1928</v>
      </c>
      <c r="C249" s="254" t="s">
        <v>1929</v>
      </c>
      <c r="D249" s="238" t="s">
        <v>375</v>
      </c>
      <c r="E249" s="239">
        <v>1</v>
      </c>
      <c r="F249" s="240"/>
      <c r="G249" s="241">
        <f>ROUND(E249*F249,2)</f>
        <v>0</v>
      </c>
      <c r="H249" s="240"/>
      <c r="I249" s="241">
        <f>ROUND(E249*H249,2)</f>
        <v>0</v>
      </c>
      <c r="J249" s="240"/>
      <c r="K249" s="241">
        <f>ROUND(E249*J249,2)</f>
        <v>0</v>
      </c>
      <c r="L249" s="241">
        <v>12</v>
      </c>
      <c r="M249" s="241">
        <f>G249*(1+L249/100)</f>
        <v>0</v>
      </c>
      <c r="N249" s="239">
        <v>8.0000000000000007E-5</v>
      </c>
      <c r="O249" s="239">
        <f>ROUND(E249*N249,2)</f>
        <v>0</v>
      </c>
      <c r="P249" s="239">
        <v>0</v>
      </c>
      <c r="Q249" s="239">
        <f>ROUND(E249*P249,2)</f>
        <v>0</v>
      </c>
      <c r="R249" s="241" t="s">
        <v>611</v>
      </c>
      <c r="S249" s="241" t="s">
        <v>670</v>
      </c>
      <c r="T249" s="242" t="s">
        <v>670</v>
      </c>
      <c r="U249" s="224">
        <v>0.14799999999999999</v>
      </c>
      <c r="V249" s="224">
        <f>ROUND(E249*U249,2)</f>
        <v>0.15</v>
      </c>
      <c r="W249" s="224"/>
      <c r="X249" s="224" t="s">
        <v>336</v>
      </c>
      <c r="Y249" s="224" t="s">
        <v>317</v>
      </c>
      <c r="Z249" s="214"/>
      <c r="AA249" s="214"/>
      <c r="AB249" s="214"/>
      <c r="AC249" s="214"/>
      <c r="AD249" s="214"/>
      <c r="AE249" s="214"/>
      <c r="AF249" s="214"/>
      <c r="AG249" s="214" t="s">
        <v>337</v>
      </c>
      <c r="AH249" s="214"/>
      <c r="AI249" s="214"/>
      <c r="AJ249" s="214"/>
      <c r="AK249" s="214"/>
      <c r="AL249" s="214"/>
      <c r="AM249" s="214"/>
      <c r="AN249" s="214"/>
      <c r="AO249" s="214"/>
      <c r="AP249" s="214"/>
      <c r="AQ249" s="214"/>
      <c r="AR249" s="214"/>
      <c r="AS249" s="214"/>
      <c r="AT249" s="214"/>
      <c r="AU249" s="214"/>
      <c r="AV249" s="214"/>
      <c r="AW249" s="214"/>
      <c r="AX249" s="214"/>
      <c r="AY249" s="214"/>
      <c r="AZ249" s="214"/>
      <c r="BA249" s="214"/>
      <c r="BB249" s="214"/>
      <c r="BC249" s="214"/>
      <c r="BD249" s="214"/>
      <c r="BE249" s="214"/>
      <c r="BF249" s="214"/>
      <c r="BG249" s="214"/>
      <c r="BH249" s="214"/>
    </row>
    <row r="250" spans="1:60" outlineLevel="2" x14ac:dyDescent="0.2">
      <c r="A250" s="221"/>
      <c r="B250" s="222"/>
      <c r="C250" s="267" t="s">
        <v>618</v>
      </c>
      <c r="D250" s="266"/>
      <c r="E250" s="266"/>
      <c r="F250" s="266"/>
      <c r="G250" s="266"/>
      <c r="H250" s="224"/>
      <c r="I250" s="224"/>
      <c r="J250" s="224"/>
      <c r="K250" s="224"/>
      <c r="L250" s="224"/>
      <c r="M250" s="224"/>
      <c r="N250" s="223"/>
      <c r="O250" s="223"/>
      <c r="P250" s="223"/>
      <c r="Q250" s="223"/>
      <c r="R250" s="224"/>
      <c r="S250" s="224"/>
      <c r="T250" s="224"/>
      <c r="U250" s="224"/>
      <c r="V250" s="224"/>
      <c r="W250" s="224"/>
      <c r="X250" s="224"/>
      <c r="Y250" s="224"/>
      <c r="Z250" s="214"/>
      <c r="AA250" s="214"/>
      <c r="AB250" s="214"/>
      <c r="AC250" s="214"/>
      <c r="AD250" s="214"/>
      <c r="AE250" s="214"/>
      <c r="AF250" s="214"/>
      <c r="AG250" s="214" t="s">
        <v>369</v>
      </c>
      <c r="AH250" s="214"/>
      <c r="AI250" s="214"/>
      <c r="AJ250" s="214"/>
      <c r="AK250" s="214"/>
      <c r="AL250" s="214"/>
      <c r="AM250" s="214"/>
      <c r="AN250" s="214"/>
      <c r="AO250" s="214"/>
      <c r="AP250" s="214"/>
      <c r="AQ250" s="214"/>
      <c r="AR250" s="214"/>
      <c r="AS250" s="214"/>
      <c r="AT250" s="214"/>
      <c r="AU250" s="214"/>
      <c r="AV250" s="214"/>
      <c r="AW250" s="214"/>
      <c r="AX250" s="214"/>
      <c r="AY250" s="214"/>
      <c r="AZ250" s="214"/>
      <c r="BA250" s="214"/>
      <c r="BB250" s="214"/>
      <c r="BC250" s="214"/>
      <c r="BD250" s="214"/>
      <c r="BE250" s="214"/>
      <c r="BF250" s="214"/>
      <c r="BG250" s="214"/>
      <c r="BH250" s="214"/>
    </row>
    <row r="251" spans="1:60" outlineLevel="1" x14ac:dyDescent="0.2">
      <c r="A251" s="236">
        <v>58</v>
      </c>
      <c r="B251" s="237" t="s">
        <v>1119</v>
      </c>
      <c r="C251" s="254" t="s">
        <v>1120</v>
      </c>
      <c r="D251" s="238" t="s">
        <v>375</v>
      </c>
      <c r="E251" s="239">
        <v>1</v>
      </c>
      <c r="F251" s="240"/>
      <c r="G251" s="241">
        <f>ROUND(E251*F251,2)</f>
        <v>0</v>
      </c>
      <c r="H251" s="240"/>
      <c r="I251" s="241">
        <f>ROUND(E251*H251,2)</f>
        <v>0</v>
      </c>
      <c r="J251" s="240"/>
      <c r="K251" s="241">
        <f>ROUND(E251*J251,2)</f>
        <v>0</v>
      </c>
      <c r="L251" s="241">
        <v>12</v>
      </c>
      <c r="M251" s="241">
        <f>G251*(1+L251/100)</f>
        <v>0</v>
      </c>
      <c r="N251" s="239">
        <v>0</v>
      </c>
      <c r="O251" s="239">
        <f>ROUND(E251*N251,2)</f>
        <v>0</v>
      </c>
      <c r="P251" s="239">
        <v>0</v>
      </c>
      <c r="Q251" s="239">
        <f>ROUND(E251*P251,2)</f>
        <v>0</v>
      </c>
      <c r="R251" s="241" t="s">
        <v>611</v>
      </c>
      <c r="S251" s="241" t="s">
        <v>315</v>
      </c>
      <c r="T251" s="242" t="s">
        <v>315</v>
      </c>
      <c r="U251" s="224">
        <v>0.25900000000000001</v>
      </c>
      <c r="V251" s="224">
        <f>ROUND(E251*U251,2)</f>
        <v>0.26</v>
      </c>
      <c r="W251" s="224"/>
      <c r="X251" s="224" t="s">
        <v>336</v>
      </c>
      <c r="Y251" s="224" t="s">
        <v>317</v>
      </c>
      <c r="Z251" s="214"/>
      <c r="AA251" s="214"/>
      <c r="AB251" s="214"/>
      <c r="AC251" s="214"/>
      <c r="AD251" s="214"/>
      <c r="AE251" s="214"/>
      <c r="AF251" s="214"/>
      <c r="AG251" s="214" t="s">
        <v>337</v>
      </c>
      <c r="AH251" s="214"/>
      <c r="AI251" s="214"/>
      <c r="AJ251" s="214"/>
      <c r="AK251" s="214"/>
      <c r="AL251" s="214"/>
      <c r="AM251" s="214"/>
      <c r="AN251" s="214"/>
      <c r="AO251" s="214"/>
      <c r="AP251" s="214"/>
      <c r="AQ251" s="214"/>
      <c r="AR251" s="214"/>
      <c r="AS251" s="214"/>
      <c r="AT251" s="214"/>
      <c r="AU251" s="214"/>
      <c r="AV251" s="214"/>
      <c r="AW251" s="214"/>
      <c r="AX251" s="214"/>
      <c r="AY251" s="214"/>
      <c r="AZ251" s="214"/>
      <c r="BA251" s="214"/>
      <c r="BB251" s="214"/>
      <c r="BC251" s="214"/>
      <c r="BD251" s="214"/>
      <c r="BE251" s="214"/>
      <c r="BF251" s="214"/>
      <c r="BG251" s="214"/>
      <c r="BH251" s="214"/>
    </row>
    <row r="252" spans="1:60" outlineLevel="2" x14ac:dyDescent="0.2">
      <c r="A252" s="221"/>
      <c r="B252" s="222"/>
      <c r="C252" s="267" t="s">
        <v>618</v>
      </c>
      <c r="D252" s="266"/>
      <c r="E252" s="266"/>
      <c r="F252" s="266"/>
      <c r="G252" s="266"/>
      <c r="H252" s="224"/>
      <c r="I252" s="224"/>
      <c r="J252" s="224"/>
      <c r="K252" s="224"/>
      <c r="L252" s="224"/>
      <c r="M252" s="224"/>
      <c r="N252" s="223"/>
      <c r="O252" s="223"/>
      <c r="P252" s="223"/>
      <c r="Q252" s="223"/>
      <c r="R252" s="224"/>
      <c r="S252" s="224"/>
      <c r="T252" s="224"/>
      <c r="U252" s="224"/>
      <c r="V252" s="224"/>
      <c r="W252" s="224"/>
      <c r="X252" s="224"/>
      <c r="Y252" s="224"/>
      <c r="Z252" s="214"/>
      <c r="AA252" s="214"/>
      <c r="AB252" s="214"/>
      <c r="AC252" s="214"/>
      <c r="AD252" s="214"/>
      <c r="AE252" s="214"/>
      <c r="AF252" s="214"/>
      <c r="AG252" s="214" t="s">
        <v>369</v>
      </c>
      <c r="AH252" s="214"/>
      <c r="AI252" s="214"/>
      <c r="AJ252" s="214"/>
      <c r="AK252" s="214"/>
      <c r="AL252" s="214"/>
      <c r="AM252" s="214"/>
      <c r="AN252" s="214"/>
      <c r="AO252" s="214"/>
      <c r="AP252" s="214"/>
      <c r="AQ252" s="214"/>
      <c r="AR252" s="214"/>
      <c r="AS252" s="214"/>
      <c r="AT252" s="214"/>
      <c r="AU252" s="214"/>
      <c r="AV252" s="214"/>
      <c r="AW252" s="214"/>
      <c r="AX252" s="214"/>
      <c r="AY252" s="214"/>
      <c r="AZ252" s="214"/>
      <c r="BA252" s="214"/>
      <c r="BB252" s="214"/>
      <c r="BC252" s="214"/>
      <c r="BD252" s="214"/>
      <c r="BE252" s="214"/>
      <c r="BF252" s="214"/>
      <c r="BG252" s="214"/>
      <c r="BH252" s="214"/>
    </row>
    <row r="253" spans="1:60" ht="45" outlineLevel="1" x14ac:dyDescent="0.2">
      <c r="A253" s="245">
        <v>59</v>
      </c>
      <c r="B253" s="246" t="s">
        <v>1403</v>
      </c>
      <c r="C253" s="256" t="s">
        <v>1404</v>
      </c>
      <c r="D253" s="247" t="s">
        <v>375</v>
      </c>
      <c r="E253" s="248">
        <v>1</v>
      </c>
      <c r="F253" s="249"/>
      <c r="G253" s="250">
        <f>ROUND(E253*F253,2)</f>
        <v>0</v>
      </c>
      <c r="H253" s="249"/>
      <c r="I253" s="250">
        <f>ROUND(E253*H253,2)</f>
        <v>0</v>
      </c>
      <c r="J253" s="249"/>
      <c r="K253" s="250">
        <f>ROUND(E253*J253,2)</f>
        <v>0</v>
      </c>
      <c r="L253" s="250">
        <v>12</v>
      </c>
      <c r="M253" s="250">
        <f>G253*(1+L253/100)</f>
        <v>0</v>
      </c>
      <c r="N253" s="248">
        <v>8.1999999999999998E-4</v>
      </c>
      <c r="O253" s="248">
        <f>ROUND(E253*N253,2)</f>
        <v>0</v>
      </c>
      <c r="P253" s="248">
        <v>0</v>
      </c>
      <c r="Q253" s="248">
        <f>ROUND(E253*P253,2)</f>
        <v>0</v>
      </c>
      <c r="R253" s="250" t="s">
        <v>611</v>
      </c>
      <c r="S253" s="250" t="s">
        <v>315</v>
      </c>
      <c r="T253" s="251" t="s">
        <v>315</v>
      </c>
      <c r="U253" s="224">
        <v>0.2</v>
      </c>
      <c r="V253" s="224">
        <f>ROUND(E253*U253,2)</f>
        <v>0.2</v>
      </c>
      <c r="W253" s="224"/>
      <c r="X253" s="224" t="s">
        <v>336</v>
      </c>
      <c r="Y253" s="224" t="s">
        <v>317</v>
      </c>
      <c r="Z253" s="214"/>
      <c r="AA253" s="214"/>
      <c r="AB253" s="214"/>
      <c r="AC253" s="214"/>
      <c r="AD253" s="214"/>
      <c r="AE253" s="214"/>
      <c r="AF253" s="214"/>
      <c r="AG253" s="214" t="s">
        <v>337</v>
      </c>
      <c r="AH253" s="214"/>
      <c r="AI253" s="214"/>
      <c r="AJ253" s="214"/>
      <c r="AK253" s="214"/>
      <c r="AL253" s="214"/>
      <c r="AM253" s="214"/>
      <c r="AN253" s="214"/>
      <c r="AO253" s="214"/>
      <c r="AP253" s="214"/>
      <c r="AQ253" s="214"/>
      <c r="AR253" s="214"/>
      <c r="AS253" s="214"/>
      <c r="AT253" s="214"/>
      <c r="AU253" s="214"/>
      <c r="AV253" s="214"/>
      <c r="AW253" s="214"/>
      <c r="AX253" s="214"/>
      <c r="AY253" s="214"/>
      <c r="AZ253" s="214"/>
      <c r="BA253" s="214"/>
      <c r="BB253" s="214"/>
      <c r="BC253" s="214"/>
      <c r="BD253" s="214"/>
      <c r="BE253" s="214"/>
      <c r="BF253" s="214"/>
      <c r="BG253" s="214"/>
      <c r="BH253" s="214"/>
    </row>
    <row r="254" spans="1:60" ht="22.5" outlineLevel="1" x14ac:dyDescent="0.2">
      <c r="A254" s="236">
        <v>60</v>
      </c>
      <c r="B254" s="237" t="s">
        <v>1121</v>
      </c>
      <c r="C254" s="254" t="s">
        <v>1122</v>
      </c>
      <c r="D254" s="238" t="s">
        <v>375</v>
      </c>
      <c r="E254" s="239">
        <v>1</v>
      </c>
      <c r="F254" s="240"/>
      <c r="G254" s="241">
        <f>ROUND(E254*F254,2)</f>
        <v>0</v>
      </c>
      <c r="H254" s="240"/>
      <c r="I254" s="241">
        <f>ROUND(E254*H254,2)</f>
        <v>0</v>
      </c>
      <c r="J254" s="240"/>
      <c r="K254" s="241">
        <f>ROUND(E254*J254,2)</f>
        <v>0</v>
      </c>
      <c r="L254" s="241">
        <v>12</v>
      </c>
      <c r="M254" s="241">
        <f>G254*(1+L254/100)</f>
        <v>0</v>
      </c>
      <c r="N254" s="239">
        <v>0.25768000000000002</v>
      </c>
      <c r="O254" s="239">
        <f>ROUND(E254*N254,2)</f>
        <v>0.26</v>
      </c>
      <c r="P254" s="239">
        <v>0</v>
      </c>
      <c r="Q254" s="239">
        <f>ROUND(E254*P254,2)</f>
        <v>0</v>
      </c>
      <c r="R254" s="241" t="s">
        <v>611</v>
      </c>
      <c r="S254" s="241" t="s">
        <v>315</v>
      </c>
      <c r="T254" s="242" t="s">
        <v>315</v>
      </c>
      <c r="U254" s="224">
        <v>1.4363999999999999</v>
      </c>
      <c r="V254" s="224">
        <f>ROUND(E254*U254,2)</f>
        <v>1.44</v>
      </c>
      <c r="W254" s="224"/>
      <c r="X254" s="224" t="s">
        <v>336</v>
      </c>
      <c r="Y254" s="224" t="s">
        <v>317</v>
      </c>
      <c r="Z254" s="214"/>
      <c r="AA254" s="214"/>
      <c r="AB254" s="214"/>
      <c r="AC254" s="214"/>
      <c r="AD254" s="214"/>
      <c r="AE254" s="214"/>
      <c r="AF254" s="214"/>
      <c r="AG254" s="214" t="s">
        <v>1123</v>
      </c>
      <c r="AH254" s="214"/>
      <c r="AI254" s="214"/>
      <c r="AJ254" s="214"/>
      <c r="AK254" s="214"/>
      <c r="AL254" s="214"/>
      <c r="AM254" s="214"/>
      <c r="AN254" s="214"/>
      <c r="AO254" s="214"/>
      <c r="AP254" s="214"/>
      <c r="AQ254" s="214"/>
      <c r="AR254" s="214"/>
      <c r="AS254" s="214"/>
      <c r="AT254" s="214"/>
      <c r="AU254" s="214"/>
      <c r="AV254" s="214"/>
      <c r="AW254" s="214"/>
      <c r="AX254" s="214"/>
      <c r="AY254" s="214"/>
      <c r="AZ254" s="214"/>
      <c r="BA254" s="214"/>
      <c r="BB254" s="214"/>
      <c r="BC254" s="214"/>
      <c r="BD254" s="214"/>
      <c r="BE254" s="214"/>
      <c r="BF254" s="214"/>
      <c r="BG254" s="214"/>
      <c r="BH254" s="214"/>
    </row>
    <row r="255" spans="1:60" outlineLevel="2" x14ac:dyDescent="0.2">
      <c r="A255" s="221"/>
      <c r="B255" s="222"/>
      <c r="C255" s="255" t="s">
        <v>1124</v>
      </c>
      <c r="D255" s="243"/>
      <c r="E255" s="243"/>
      <c r="F255" s="243"/>
      <c r="G255" s="243"/>
      <c r="H255" s="224"/>
      <c r="I255" s="224"/>
      <c r="J255" s="224"/>
      <c r="K255" s="224"/>
      <c r="L255" s="224"/>
      <c r="M255" s="224"/>
      <c r="N255" s="223"/>
      <c r="O255" s="223"/>
      <c r="P255" s="223"/>
      <c r="Q255" s="223"/>
      <c r="R255" s="224"/>
      <c r="S255" s="224"/>
      <c r="T255" s="224"/>
      <c r="U255" s="224"/>
      <c r="V255" s="224"/>
      <c r="W255" s="224"/>
      <c r="X255" s="224"/>
      <c r="Y255" s="224"/>
      <c r="Z255" s="214"/>
      <c r="AA255" s="214"/>
      <c r="AB255" s="214"/>
      <c r="AC255" s="214"/>
      <c r="AD255" s="214"/>
      <c r="AE255" s="214"/>
      <c r="AF255" s="214"/>
      <c r="AG255" s="214" t="s">
        <v>320</v>
      </c>
      <c r="AH255" s="214"/>
      <c r="AI255" s="214"/>
      <c r="AJ255" s="214"/>
      <c r="AK255" s="214"/>
      <c r="AL255" s="214"/>
      <c r="AM255" s="214"/>
      <c r="AN255" s="214"/>
      <c r="AO255" s="214"/>
      <c r="AP255" s="214"/>
      <c r="AQ255" s="214"/>
      <c r="AR255" s="214"/>
      <c r="AS255" s="214"/>
      <c r="AT255" s="214"/>
      <c r="AU255" s="214"/>
      <c r="AV255" s="214"/>
      <c r="AW255" s="214"/>
      <c r="AX255" s="214"/>
      <c r="AY255" s="214"/>
      <c r="AZ255" s="214"/>
      <c r="BA255" s="214"/>
      <c r="BB255" s="214"/>
      <c r="BC255" s="214"/>
      <c r="BD255" s="214"/>
      <c r="BE255" s="214"/>
      <c r="BF255" s="214"/>
      <c r="BG255" s="214"/>
      <c r="BH255" s="214"/>
    </row>
    <row r="256" spans="1:60" ht="22.5" outlineLevel="1" x14ac:dyDescent="0.2">
      <c r="A256" s="236">
        <v>61</v>
      </c>
      <c r="B256" s="237" t="s">
        <v>2090</v>
      </c>
      <c r="C256" s="254" t="s">
        <v>2091</v>
      </c>
      <c r="D256" s="238" t="s">
        <v>375</v>
      </c>
      <c r="E256" s="239">
        <v>1</v>
      </c>
      <c r="F256" s="240"/>
      <c r="G256" s="241">
        <f>ROUND(E256*F256,2)</f>
        <v>0</v>
      </c>
      <c r="H256" s="240"/>
      <c r="I256" s="241">
        <f>ROUND(E256*H256,2)</f>
        <v>0</v>
      </c>
      <c r="J256" s="240"/>
      <c r="K256" s="241">
        <f>ROUND(E256*J256,2)</f>
        <v>0</v>
      </c>
      <c r="L256" s="241">
        <v>12</v>
      </c>
      <c r="M256" s="241">
        <f>G256*(1+L256/100)</f>
        <v>0</v>
      </c>
      <c r="N256" s="239">
        <v>2.0200000000000001E-3</v>
      </c>
      <c r="O256" s="239">
        <f>ROUND(E256*N256,2)</f>
        <v>0</v>
      </c>
      <c r="P256" s="239">
        <v>0</v>
      </c>
      <c r="Q256" s="239">
        <f>ROUND(E256*P256,2)</f>
        <v>0</v>
      </c>
      <c r="R256" s="241" t="s">
        <v>428</v>
      </c>
      <c r="S256" s="241" t="s">
        <v>315</v>
      </c>
      <c r="T256" s="242" t="s">
        <v>315</v>
      </c>
      <c r="U256" s="224">
        <v>0</v>
      </c>
      <c r="V256" s="224">
        <f>ROUND(E256*U256,2)</f>
        <v>0</v>
      </c>
      <c r="W256" s="224"/>
      <c r="X256" s="224" t="s">
        <v>429</v>
      </c>
      <c r="Y256" s="224" t="s">
        <v>317</v>
      </c>
      <c r="Z256" s="214"/>
      <c r="AA256" s="214"/>
      <c r="AB256" s="214"/>
      <c r="AC256" s="214"/>
      <c r="AD256" s="214"/>
      <c r="AE256" s="214"/>
      <c r="AF256" s="214"/>
      <c r="AG256" s="214" t="s">
        <v>728</v>
      </c>
      <c r="AH256" s="214"/>
      <c r="AI256" s="214"/>
      <c r="AJ256" s="214"/>
      <c r="AK256" s="214"/>
      <c r="AL256" s="214"/>
      <c r="AM256" s="214"/>
      <c r="AN256" s="214"/>
      <c r="AO256" s="214"/>
      <c r="AP256" s="214"/>
      <c r="AQ256" s="214"/>
      <c r="AR256" s="214"/>
      <c r="AS256" s="214"/>
      <c r="AT256" s="214"/>
      <c r="AU256" s="214"/>
      <c r="AV256" s="214"/>
      <c r="AW256" s="214"/>
      <c r="AX256" s="214"/>
      <c r="AY256" s="214"/>
      <c r="AZ256" s="214"/>
      <c r="BA256" s="214"/>
      <c r="BB256" s="214"/>
      <c r="BC256" s="214"/>
      <c r="BD256" s="214"/>
      <c r="BE256" s="214"/>
      <c r="BF256" s="214"/>
      <c r="BG256" s="214"/>
      <c r="BH256" s="214"/>
    </row>
    <row r="257" spans="1:60" outlineLevel="2" x14ac:dyDescent="0.2">
      <c r="A257" s="221"/>
      <c r="B257" s="222"/>
      <c r="C257" s="255" t="s">
        <v>1127</v>
      </c>
      <c r="D257" s="243"/>
      <c r="E257" s="243"/>
      <c r="F257" s="243"/>
      <c r="G257" s="243"/>
      <c r="H257" s="224"/>
      <c r="I257" s="224"/>
      <c r="J257" s="224"/>
      <c r="K257" s="224"/>
      <c r="L257" s="224"/>
      <c r="M257" s="224"/>
      <c r="N257" s="223"/>
      <c r="O257" s="223"/>
      <c r="P257" s="223"/>
      <c r="Q257" s="223"/>
      <c r="R257" s="224"/>
      <c r="S257" s="224"/>
      <c r="T257" s="224"/>
      <c r="U257" s="224"/>
      <c r="V257" s="224"/>
      <c r="W257" s="224"/>
      <c r="X257" s="224"/>
      <c r="Y257" s="224"/>
      <c r="Z257" s="214"/>
      <c r="AA257" s="214"/>
      <c r="AB257" s="214"/>
      <c r="AC257" s="214"/>
      <c r="AD257" s="214"/>
      <c r="AE257" s="214"/>
      <c r="AF257" s="214"/>
      <c r="AG257" s="214" t="s">
        <v>320</v>
      </c>
      <c r="AH257" s="214"/>
      <c r="AI257" s="214"/>
      <c r="AJ257" s="214"/>
      <c r="AK257" s="214"/>
      <c r="AL257" s="214"/>
      <c r="AM257" s="214"/>
      <c r="AN257" s="214"/>
      <c r="AO257" s="214"/>
      <c r="AP257" s="214"/>
      <c r="AQ257" s="214"/>
      <c r="AR257" s="214"/>
      <c r="AS257" s="214"/>
      <c r="AT257" s="214"/>
      <c r="AU257" s="214"/>
      <c r="AV257" s="214"/>
      <c r="AW257" s="214"/>
      <c r="AX257" s="214"/>
      <c r="AY257" s="214"/>
      <c r="AZ257" s="214"/>
      <c r="BA257" s="214"/>
      <c r="BB257" s="214"/>
      <c r="BC257" s="214"/>
      <c r="BD257" s="214"/>
      <c r="BE257" s="214"/>
      <c r="BF257" s="214"/>
      <c r="BG257" s="214"/>
      <c r="BH257" s="214"/>
    </row>
    <row r="258" spans="1:60" outlineLevel="1" x14ac:dyDescent="0.2">
      <c r="A258" s="236">
        <v>62</v>
      </c>
      <c r="B258" s="237" t="s">
        <v>1128</v>
      </c>
      <c r="C258" s="254" t="s">
        <v>1129</v>
      </c>
      <c r="D258" s="238" t="s">
        <v>581</v>
      </c>
      <c r="E258" s="239">
        <v>0.26246000000000003</v>
      </c>
      <c r="F258" s="240"/>
      <c r="G258" s="241">
        <f>ROUND(E258*F258,2)</f>
        <v>0</v>
      </c>
      <c r="H258" s="240"/>
      <c r="I258" s="241">
        <f>ROUND(E258*H258,2)</f>
        <v>0</v>
      </c>
      <c r="J258" s="240"/>
      <c r="K258" s="241">
        <f>ROUND(E258*J258,2)</f>
        <v>0</v>
      </c>
      <c r="L258" s="241">
        <v>12</v>
      </c>
      <c r="M258" s="241">
        <f>G258*(1+L258/100)</f>
        <v>0</v>
      </c>
      <c r="N258" s="239">
        <v>0</v>
      </c>
      <c r="O258" s="239">
        <f>ROUND(E258*N258,2)</f>
        <v>0</v>
      </c>
      <c r="P258" s="239">
        <v>0</v>
      </c>
      <c r="Q258" s="239">
        <f>ROUND(E258*P258,2)</f>
        <v>0</v>
      </c>
      <c r="R258" s="241" t="s">
        <v>611</v>
      </c>
      <c r="S258" s="241" t="s">
        <v>315</v>
      </c>
      <c r="T258" s="242" t="s">
        <v>315</v>
      </c>
      <c r="U258" s="224">
        <v>1.575</v>
      </c>
      <c r="V258" s="224">
        <f>ROUND(E258*U258,2)</f>
        <v>0.41</v>
      </c>
      <c r="W258" s="224"/>
      <c r="X258" s="224" t="s">
        <v>582</v>
      </c>
      <c r="Y258" s="224" t="s">
        <v>317</v>
      </c>
      <c r="Z258" s="214"/>
      <c r="AA258" s="214"/>
      <c r="AB258" s="214"/>
      <c r="AC258" s="214"/>
      <c r="AD258" s="214"/>
      <c r="AE258" s="214"/>
      <c r="AF258" s="214"/>
      <c r="AG258" s="214" t="s">
        <v>583</v>
      </c>
      <c r="AH258" s="214"/>
      <c r="AI258" s="214"/>
      <c r="AJ258" s="214"/>
      <c r="AK258" s="214"/>
      <c r="AL258" s="214"/>
      <c r="AM258" s="214"/>
      <c r="AN258" s="214"/>
      <c r="AO258" s="214"/>
      <c r="AP258" s="214"/>
      <c r="AQ258" s="214"/>
      <c r="AR258" s="214"/>
      <c r="AS258" s="214"/>
      <c r="AT258" s="214"/>
      <c r="AU258" s="214"/>
      <c r="AV258" s="214"/>
      <c r="AW258" s="214"/>
      <c r="AX258" s="214"/>
      <c r="AY258" s="214"/>
      <c r="AZ258" s="214"/>
      <c r="BA258" s="214"/>
      <c r="BB258" s="214"/>
      <c r="BC258" s="214"/>
      <c r="BD258" s="214"/>
      <c r="BE258" s="214"/>
      <c r="BF258" s="214"/>
      <c r="BG258" s="214"/>
      <c r="BH258" s="214"/>
    </row>
    <row r="259" spans="1:60" outlineLevel="2" x14ac:dyDescent="0.2">
      <c r="A259" s="221"/>
      <c r="B259" s="222"/>
      <c r="C259" s="267" t="s">
        <v>623</v>
      </c>
      <c r="D259" s="266"/>
      <c r="E259" s="266"/>
      <c r="F259" s="266"/>
      <c r="G259" s="266"/>
      <c r="H259" s="224"/>
      <c r="I259" s="224"/>
      <c r="J259" s="224"/>
      <c r="K259" s="224"/>
      <c r="L259" s="224"/>
      <c r="M259" s="224"/>
      <c r="N259" s="223"/>
      <c r="O259" s="223"/>
      <c r="P259" s="223"/>
      <c r="Q259" s="223"/>
      <c r="R259" s="224"/>
      <c r="S259" s="224"/>
      <c r="T259" s="224"/>
      <c r="U259" s="224"/>
      <c r="V259" s="224"/>
      <c r="W259" s="224"/>
      <c r="X259" s="224"/>
      <c r="Y259" s="224"/>
      <c r="Z259" s="214"/>
      <c r="AA259" s="214"/>
      <c r="AB259" s="214"/>
      <c r="AC259" s="214"/>
      <c r="AD259" s="214"/>
      <c r="AE259" s="214"/>
      <c r="AF259" s="214"/>
      <c r="AG259" s="214" t="s">
        <v>369</v>
      </c>
      <c r="AH259" s="214"/>
      <c r="AI259" s="214"/>
      <c r="AJ259" s="214"/>
      <c r="AK259" s="214"/>
      <c r="AL259" s="214"/>
      <c r="AM259" s="214"/>
      <c r="AN259" s="214"/>
      <c r="AO259" s="214"/>
      <c r="AP259" s="214"/>
      <c r="AQ259" s="214"/>
      <c r="AR259" s="214"/>
      <c r="AS259" s="214"/>
      <c r="AT259" s="214"/>
      <c r="AU259" s="214"/>
      <c r="AV259" s="214"/>
      <c r="AW259" s="214"/>
      <c r="AX259" s="214"/>
      <c r="AY259" s="214"/>
      <c r="AZ259" s="214"/>
      <c r="BA259" s="214"/>
      <c r="BB259" s="214"/>
      <c r="BC259" s="214"/>
      <c r="BD259" s="214"/>
      <c r="BE259" s="214"/>
      <c r="BF259" s="214"/>
      <c r="BG259" s="214"/>
      <c r="BH259" s="214"/>
    </row>
    <row r="260" spans="1:60" x14ac:dyDescent="0.2">
      <c r="A260" s="229" t="s">
        <v>310</v>
      </c>
      <c r="B260" s="230" t="s">
        <v>225</v>
      </c>
      <c r="C260" s="253" t="s">
        <v>226</v>
      </c>
      <c r="D260" s="231"/>
      <c r="E260" s="232"/>
      <c r="F260" s="233"/>
      <c r="G260" s="233">
        <f>SUMIF(AG261:AG261,"&lt;&gt;NOR",G261:G261)</f>
        <v>0</v>
      </c>
      <c r="H260" s="233"/>
      <c r="I260" s="233">
        <f>SUM(I261:I261)</f>
        <v>0</v>
      </c>
      <c r="J260" s="233"/>
      <c r="K260" s="233">
        <f>SUM(K261:K261)</f>
        <v>0</v>
      </c>
      <c r="L260" s="233"/>
      <c r="M260" s="233">
        <f>SUM(M261:M261)</f>
        <v>0</v>
      </c>
      <c r="N260" s="232"/>
      <c r="O260" s="232">
        <f>SUM(O261:O261)</f>
        <v>0</v>
      </c>
      <c r="P260" s="232"/>
      <c r="Q260" s="232">
        <f>SUM(Q261:Q261)</f>
        <v>0</v>
      </c>
      <c r="R260" s="233"/>
      <c r="S260" s="233"/>
      <c r="T260" s="234"/>
      <c r="U260" s="228"/>
      <c r="V260" s="228">
        <f>SUM(V261:V261)</f>
        <v>1.28</v>
      </c>
      <c r="W260" s="228"/>
      <c r="X260" s="228"/>
      <c r="Y260" s="228"/>
      <c r="AG260" t="s">
        <v>311</v>
      </c>
    </row>
    <row r="261" spans="1:60" outlineLevel="1" x14ac:dyDescent="0.2">
      <c r="A261" s="245">
        <v>63</v>
      </c>
      <c r="B261" s="246" t="s">
        <v>624</v>
      </c>
      <c r="C261" s="256" t="s">
        <v>625</v>
      </c>
      <c r="D261" s="247" t="s">
        <v>375</v>
      </c>
      <c r="E261" s="248">
        <v>3</v>
      </c>
      <c r="F261" s="249"/>
      <c r="G261" s="250">
        <f>ROUND(E261*F261,2)</f>
        <v>0</v>
      </c>
      <c r="H261" s="249"/>
      <c r="I261" s="250">
        <f>ROUND(E261*H261,2)</f>
        <v>0</v>
      </c>
      <c r="J261" s="249"/>
      <c r="K261" s="250">
        <f>ROUND(E261*J261,2)</f>
        <v>0</v>
      </c>
      <c r="L261" s="250">
        <v>12</v>
      </c>
      <c r="M261" s="250">
        <f>G261*(1+L261/100)</f>
        <v>0</v>
      </c>
      <c r="N261" s="248">
        <v>0</v>
      </c>
      <c r="O261" s="248">
        <f>ROUND(E261*N261,2)</f>
        <v>0</v>
      </c>
      <c r="P261" s="248">
        <v>0</v>
      </c>
      <c r="Q261" s="248">
        <f>ROUND(E261*P261,2)</f>
        <v>0</v>
      </c>
      <c r="R261" s="250" t="s">
        <v>611</v>
      </c>
      <c r="S261" s="250" t="s">
        <v>315</v>
      </c>
      <c r="T261" s="251" t="s">
        <v>315</v>
      </c>
      <c r="U261" s="224">
        <v>0.42499999999999999</v>
      </c>
      <c r="V261" s="224">
        <f>ROUND(E261*U261,2)</f>
        <v>1.28</v>
      </c>
      <c r="W261" s="224"/>
      <c r="X261" s="224" t="s">
        <v>336</v>
      </c>
      <c r="Y261" s="224" t="s">
        <v>317</v>
      </c>
      <c r="Z261" s="214"/>
      <c r="AA261" s="214"/>
      <c r="AB261" s="214"/>
      <c r="AC261" s="214"/>
      <c r="AD261" s="214"/>
      <c r="AE261" s="214"/>
      <c r="AF261" s="214"/>
      <c r="AG261" s="214" t="s">
        <v>337</v>
      </c>
      <c r="AH261" s="214"/>
      <c r="AI261" s="214"/>
      <c r="AJ261" s="214"/>
      <c r="AK261" s="214"/>
      <c r="AL261" s="214"/>
      <c r="AM261" s="214"/>
      <c r="AN261" s="214"/>
      <c r="AO261" s="214"/>
      <c r="AP261" s="214"/>
      <c r="AQ261" s="214"/>
      <c r="AR261" s="214"/>
      <c r="AS261" s="214"/>
      <c r="AT261" s="214"/>
      <c r="AU261" s="214"/>
      <c r="AV261" s="214"/>
      <c r="AW261" s="214"/>
      <c r="AX261" s="214"/>
      <c r="AY261" s="214"/>
      <c r="AZ261" s="214"/>
      <c r="BA261" s="214"/>
      <c r="BB261" s="214"/>
      <c r="BC261" s="214"/>
      <c r="BD261" s="214"/>
      <c r="BE261" s="214"/>
      <c r="BF261" s="214"/>
      <c r="BG261" s="214"/>
      <c r="BH261" s="214"/>
    </row>
    <row r="262" spans="1:60" x14ac:dyDescent="0.2">
      <c r="A262" s="229" t="s">
        <v>310</v>
      </c>
      <c r="B262" s="230" t="s">
        <v>227</v>
      </c>
      <c r="C262" s="253" t="s">
        <v>228</v>
      </c>
      <c r="D262" s="231"/>
      <c r="E262" s="232"/>
      <c r="F262" s="233"/>
      <c r="G262" s="233">
        <f>SUMIF(AG263:AG264,"&lt;&gt;NOR",G263:G264)</f>
        <v>0</v>
      </c>
      <c r="H262" s="233"/>
      <c r="I262" s="233">
        <f>SUM(I263:I264)</f>
        <v>0</v>
      </c>
      <c r="J262" s="233"/>
      <c r="K262" s="233">
        <f>SUM(K263:K264)</f>
        <v>0</v>
      </c>
      <c r="L262" s="233"/>
      <c r="M262" s="233">
        <f>SUM(M263:M264)</f>
        <v>0</v>
      </c>
      <c r="N262" s="232"/>
      <c r="O262" s="232">
        <f>SUM(O263:O264)</f>
        <v>0</v>
      </c>
      <c r="P262" s="232"/>
      <c r="Q262" s="232">
        <f>SUM(Q263:Q264)</f>
        <v>0.04</v>
      </c>
      <c r="R262" s="233"/>
      <c r="S262" s="233"/>
      <c r="T262" s="234"/>
      <c r="U262" s="228"/>
      <c r="V262" s="228">
        <f>SUM(V263:V264)</f>
        <v>0.44</v>
      </c>
      <c r="W262" s="228"/>
      <c r="X262" s="228"/>
      <c r="Y262" s="228"/>
      <c r="AG262" t="s">
        <v>311</v>
      </c>
    </row>
    <row r="263" spans="1:60" outlineLevel="1" x14ac:dyDescent="0.2">
      <c r="A263" s="236">
        <v>64</v>
      </c>
      <c r="B263" s="237" t="s">
        <v>2092</v>
      </c>
      <c r="C263" s="254" t="s">
        <v>2093</v>
      </c>
      <c r="D263" s="238" t="s">
        <v>403</v>
      </c>
      <c r="E263" s="239">
        <v>14.5</v>
      </c>
      <c r="F263" s="240"/>
      <c r="G263" s="241">
        <f>ROUND(E263*F263,2)</f>
        <v>0</v>
      </c>
      <c r="H263" s="240"/>
      <c r="I263" s="241">
        <f>ROUND(E263*H263,2)</f>
        <v>0</v>
      </c>
      <c r="J263" s="240"/>
      <c r="K263" s="241">
        <f>ROUND(E263*J263,2)</f>
        <v>0</v>
      </c>
      <c r="L263" s="241">
        <v>12</v>
      </c>
      <c r="M263" s="241">
        <f>G263*(1+L263/100)</f>
        <v>0</v>
      </c>
      <c r="N263" s="239">
        <v>2.5000000000000001E-4</v>
      </c>
      <c r="O263" s="239">
        <f>ROUND(E263*N263,2)</f>
        <v>0</v>
      </c>
      <c r="P263" s="239">
        <v>2.5400000000000002E-3</v>
      </c>
      <c r="Q263" s="239">
        <f>ROUND(E263*P263,2)</f>
        <v>0.04</v>
      </c>
      <c r="R263" s="241" t="s">
        <v>611</v>
      </c>
      <c r="S263" s="241" t="s">
        <v>315</v>
      </c>
      <c r="T263" s="242" t="s">
        <v>315</v>
      </c>
      <c r="U263" s="224">
        <v>0.03</v>
      </c>
      <c r="V263" s="224">
        <f>ROUND(E263*U263,2)</f>
        <v>0.44</v>
      </c>
      <c r="W263" s="224"/>
      <c r="X263" s="224" t="s">
        <v>336</v>
      </c>
      <c r="Y263" s="224" t="s">
        <v>317</v>
      </c>
      <c r="Z263" s="214"/>
      <c r="AA263" s="214"/>
      <c r="AB263" s="214"/>
      <c r="AC263" s="214"/>
      <c r="AD263" s="214"/>
      <c r="AE263" s="214"/>
      <c r="AF263" s="214"/>
      <c r="AG263" s="214" t="s">
        <v>337</v>
      </c>
      <c r="AH263" s="214"/>
      <c r="AI263" s="214"/>
      <c r="AJ263" s="214"/>
      <c r="AK263" s="214"/>
      <c r="AL263" s="214"/>
      <c r="AM263" s="214"/>
      <c r="AN263" s="214"/>
      <c r="AO263" s="214"/>
      <c r="AP263" s="214"/>
      <c r="AQ263" s="214"/>
      <c r="AR263" s="214"/>
      <c r="AS263" s="214"/>
      <c r="AT263" s="214"/>
      <c r="AU263" s="214"/>
      <c r="AV263" s="214"/>
      <c r="AW263" s="214"/>
      <c r="AX263" s="214"/>
      <c r="AY263" s="214"/>
      <c r="AZ263" s="214"/>
      <c r="BA263" s="214"/>
      <c r="BB263" s="214"/>
      <c r="BC263" s="214"/>
      <c r="BD263" s="214"/>
      <c r="BE263" s="214"/>
      <c r="BF263" s="214"/>
      <c r="BG263" s="214"/>
      <c r="BH263" s="214"/>
    </row>
    <row r="264" spans="1:60" outlineLevel="2" x14ac:dyDescent="0.2">
      <c r="A264" s="221"/>
      <c r="B264" s="222"/>
      <c r="C264" s="268" t="s">
        <v>2094</v>
      </c>
      <c r="D264" s="262"/>
      <c r="E264" s="263">
        <v>14.5</v>
      </c>
      <c r="F264" s="224"/>
      <c r="G264" s="224"/>
      <c r="H264" s="224"/>
      <c r="I264" s="224"/>
      <c r="J264" s="224"/>
      <c r="K264" s="224"/>
      <c r="L264" s="224"/>
      <c r="M264" s="224"/>
      <c r="N264" s="223"/>
      <c r="O264" s="223"/>
      <c r="P264" s="223"/>
      <c r="Q264" s="223"/>
      <c r="R264" s="224"/>
      <c r="S264" s="224"/>
      <c r="T264" s="224"/>
      <c r="U264" s="224"/>
      <c r="V264" s="224"/>
      <c r="W264" s="224"/>
      <c r="X264" s="224"/>
      <c r="Y264" s="224"/>
      <c r="Z264" s="214"/>
      <c r="AA264" s="214"/>
      <c r="AB264" s="214"/>
      <c r="AC264" s="214"/>
      <c r="AD264" s="214"/>
      <c r="AE264" s="214"/>
      <c r="AF264" s="214"/>
      <c r="AG264" s="214" t="s">
        <v>371</v>
      </c>
      <c r="AH264" s="214">
        <v>0</v>
      </c>
      <c r="AI264" s="214"/>
      <c r="AJ264" s="214"/>
      <c r="AK264" s="214"/>
      <c r="AL264" s="214"/>
      <c r="AM264" s="214"/>
      <c r="AN264" s="214"/>
      <c r="AO264" s="214"/>
      <c r="AP264" s="214"/>
      <c r="AQ264" s="214"/>
      <c r="AR264" s="214"/>
      <c r="AS264" s="214"/>
      <c r="AT264" s="214"/>
      <c r="AU264" s="214"/>
      <c r="AV264" s="214"/>
      <c r="AW264" s="214"/>
      <c r="AX264" s="214"/>
      <c r="AY264" s="214"/>
      <c r="AZ264" s="214"/>
      <c r="BA264" s="214"/>
      <c r="BB264" s="214"/>
      <c r="BC264" s="214"/>
      <c r="BD264" s="214"/>
      <c r="BE264" s="214"/>
      <c r="BF264" s="214"/>
      <c r="BG264" s="214"/>
      <c r="BH264" s="214"/>
    </row>
    <row r="265" spans="1:60" x14ac:dyDescent="0.2">
      <c r="A265" s="229" t="s">
        <v>310</v>
      </c>
      <c r="B265" s="230" t="s">
        <v>229</v>
      </c>
      <c r="C265" s="253" t="s">
        <v>230</v>
      </c>
      <c r="D265" s="231"/>
      <c r="E265" s="232"/>
      <c r="F265" s="233"/>
      <c r="G265" s="233">
        <f>SUMIF(AG266:AG293,"&lt;&gt;NOR",G266:G293)</f>
        <v>0</v>
      </c>
      <c r="H265" s="233"/>
      <c r="I265" s="233">
        <f>SUM(I266:I293)</f>
        <v>0</v>
      </c>
      <c r="J265" s="233"/>
      <c r="K265" s="233">
        <f>SUM(K266:K293)</f>
        <v>0</v>
      </c>
      <c r="L265" s="233"/>
      <c r="M265" s="233">
        <f>SUM(M266:M293)</f>
        <v>0</v>
      </c>
      <c r="N265" s="232"/>
      <c r="O265" s="232">
        <f>SUM(O266:O293)</f>
        <v>0.12</v>
      </c>
      <c r="P265" s="232"/>
      <c r="Q265" s="232">
        <f>SUM(Q266:Q293)</f>
        <v>0.24000000000000002</v>
      </c>
      <c r="R265" s="233"/>
      <c r="S265" s="233"/>
      <c r="T265" s="234"/>
      <c r="U265" s="228"/>
      <c r="V265" s="228">
        <f>SUM(V266:V293)</f>
        <v>13.98</v>
      </c>
      <c r="W265" s="228"/>
      <c r="X265" s="228"/>
      <c r="Y265" s="228"/>
      <c r="AG265" t="s">
        <v>311</v>
      </c>
    </row>
    <row r="266" spans="1:60" outlineLevel="1" x14ac:dyDescent="0.2">
      <c r="A266" s="236">
        <v>65</v>
      </c>
      <c r="B266" s="237" t="s">
        <v>1733</v>
      </c>
      <c r="C266" s="254" t="s">
        <v>1734</v>
      </c>
      <c r="D266" s="238" t="s">
        <v>330</v>
      </c>
      <c r="E266" s="239">
        <v>1</v>
      </c>
      <c r="F266" s="240"/>
      <c r="G266" s="241">
        <f>ROUND(E266*F266,2)</f>
        <v>0</v>
      </c>
      <c r="H266" s="240"/>
      <c r="I266" s="241">
        <f>ROUND(E266*H266,2)</f>
        <v>0</v>
      </c>
      <c r="J266" s="240"/>
      <c r="K266" s="241">
        <f>ROUND(E266*J266,2)</f>
        <v>0</v>
      </c>
      <c r="L266" s="241">
        <v>12</v>
      </c>
      <c r="M266" s="241">
        <f>G266*(1+L266/100)</f>
        <v>0</v>
      </c>
      <c r="N266" s="239">
        <v>1.41E-3</v>
      </c>
      <c r="O266" s="239">
        <f>ROUND(E266*N266,2)</f>
        <v>0</v>
      </c>
      <c r="P266" s="239">
        <v>0</v>
      </c>
      <c r="Q266" s="239">
        <f>ROUND(E266*P266,2)</f>
        <v>0</v>
      </c>
      <c r="R266" s="241" t="s">
        <v>611</v>
      </c>
      <c r="S266" s="241" t="s">
        <v>315</v>
      </c>
      <c r="T266" s="242" t="s">
        <v>315</v>
      </c>
      <c r="U266" s="224">
        <v>1.575</v>
      </c>
      <c r="V266" s="224">
        <f>ROUND(E266*U266,2)</f>
        <v>1.58</v>
      </c>
      <c r="W266" s="224"/>
      <c r="X266" s="224" t="s">
        <v>336</v>
      </c>
      <c r="Y266" s="224" t="s">
        <v>317</v>
      </c>
      <c r="Z266" s="214"/>
      <c r="AA266" s="214"/>
      <c r="AB266" s="214"/>
      <c r="AC266" s="214"/>
      <c r="AD266" s="214"/>
      <c r="AE266" s="214"/>
      <c r="AF266" s="214"/>
      <c r="AG266" s="214" t="s">
        <v>337</v>
      </c>
      <c r="AH266" s="214"/>
      <c r="AI266" s="214"/>
      <c r="AJ266" s="214"/>
      <c r="AK266" s="214"/>
      <c r="AL266" s="214"/>
      <c r="AM266" s="214"/>
      <c r="AN266" s="214"/>
      <c r="AO266" s="214"/>
      <c r="AP266" s="214"/>
      <c r="AQ266" s="214"/>
      <c r="AR266" s="214"/>
      <c r="AS266" s="214"/>
      <c r="AT266" s="214"/>
      <c r="AU266" s="214"/>
      <c r="AV266" s="214"/>
      <c r="AW266" s="214"/>
      <c r="AX266" s="214"/>
      <c r="AY266" s="214"/>
      <c r="AZ266" s="214"/>
      <c r="BA266" s="214"/>
      <c r="BB266" s="214"/>
      <c r="BC266" s="214"/>
      <c r="BD266" s="214"/>
      <c r="BE266" s="214"/>
      <c r="BF266" s="214"/>
      <c r="BG266" s="214"/>
      <c r="BH266" s="214"/>
    </row>
    <row r="267" spans="1:60" outlineLevel="2" x14ac:dyDescent="0.2">
      <c r="A267" s="221"/>
      <c r="B267" s="222"/>
      <c r="C267" s="255" t="s">
        <v>640</v>
      </c>
      <c r="D267" s="243"/>
      <c r="E267" s="243"/>
      <c r="F267" s="243"/>
      <c r="G267" s="243"/>
      <c r="H267" s="224"/>
      <c r="I267" s="224"/>
      <c r="J267" s="224"/>
      <c r="K267" s="224"/>
      <c r="L267" s="224"/>
      <c r="M267" s="224"/>
      <c r="N267" s="223"/>
      <c r="O267" s="223"/>
      <c r="P267" s="223"/>
      <c r="Q267" s="223"/>
      <c r="R267" s="224"/>
      <c r="S267" s="224"/>
      <c r="T267" s="224"/>
      <c r="U267" s="224"/>
      <c r="V267" s="224"/>
      <c r="W267" s="224"/>
      <c r="X267" s="224"/>
      <c r="Y267" s="224"/>
      <c r="Z267" s="214"/>
      <c r="AA267" s="214"/>
      <c r="AB267" s="214"/>
      <c r="AC267" s="214"/>
      <c r="AD267" s="214"/>
      <c r="AE267" s="214"/>
      <c r="AF267" s="214"/>
      <c r="AG267" s="214" t="s">
        <v>320</v>
      </c>
      <c r="AH267" s="214"/>
      <c r="AI267" s="214"/>
      <c r="AJ267" s="214"/>
      <c r="AK267" s="214"/>
      <c r="AL267" s="214"/>
      <c r="AM267" s="214"/>
      <c r="AN267" s="214"/>
      <c r="AO267" s="214"/>
      <c r="AP267" s="214"/>
      <c r="AQ267" s="214"/>
      <c r="AR267" s="214"/>
      <c r="AS267" s="214"/>
      <c r="AT267" s="214"/>
      <c r="AU267" s="214"/>
      <c r="AV267" s="214"/>
      <c r="AW267" s="214"/>
      <c r="AX267" s="214"/>
      <c r="AY267" s="214"/>
      <c r="AZ267" s="214"/>
      <c r="BA267" s="214"/>
      <c r="BB267" s="214"/>
      <c r="BC267" s="214"/>
      <c r="BD267" s="214"/>
      <c r="BE267" s="214"/>
      <c r="BF267" s="214"/>
      <c r="BG267" s="214"/>
      <c r="BH267" s="214"/>
    </row>
    <row r="268" spans="1:60" ht="22.5" outlineLevel="1" x14ac:dyDescent="0.2">
      <c r="A268" s="245">
        <v>66</v>
      </c>
      <c r="B268" s="246" t="s">
        <v>1935</v>
      </c>
      <c r="C268" s="256" t="s">
        <v>1936</v>
      </c>
      <c r="D268" s="247" t="s">
        <v>375</v>
      </c>
      <c r="E268" s="248">
        <v>1</v>
      </c>
      <c r="F268" s="249"/>
      <c r="G268" s="250">
        <f>ROUND(E268*F268,2)</f>
        <v>0</v>
      </c>
      <c r="H268" s="249"/>
      <c r="I268" s="250">
        <f>ROUND(E268*H268,2)</f>
        <v>0</v>
      </c>
      <c r="J268" s="249"/>
      <c r="K268" s="250">
        <f>ROUND(E268*J268,2)</f>
        <v>0</v>
      </c>
      <c r="L268" s="250">
        <v>12</v>
      </c>
      <c r="M268" s="250">
        <f>G268*(1+L268/100)</f>
        <v>0</v>
      </c>
      <c r="N268" s="248">
        <v>1.2999999999999999E-2</v>
      </c>
      <c r="O268" s="248">
        <f>ROUND(E268*N268,2)</f>
        <v>0.01</v>
      </c>
      <c r="P268" s="248">
        <v>0</v>
      </c>
      <c r="Q268" s="248">
        <f>ROUND(E268*P268,2)</f>
        <v>0</v>
      </c>
      <c r="R268" s="250" t="s">
        <v>428</v>
      </c>
      <c r="S268" s="250" t="s">
        <v>315</v>
      </c>
      <c r="T268" s="251" t="s">
        <v>315</v>
      </c>
      <c r="U268" s="224">
        <v>0</v>
      </c>
      <c r="V268" s="224">
        <f>ROUND(E268*U268,2)</f>
        <v>0</v>
      </c>
      <c r="W268" s="224"/>
      <c r="X268" s="224" t="s">
        <v>429</v>
      </c>
      <c r="Y268" s="224" t="s">
        <v>317</v>
      </c>
      <c r="Z268" s="214"/>
      <c r="AA268" s="214"/>
      <c r="AB268" s="214"/>
      <c r="AC268" s="214"/>
      <c r="AD268" s="214"/>
      <c r="AE268" s="214"/>
      <c r="AF268" s="214"/>
      <c r="AG268" s="214" t="s">
        <v>430</v>
      </c>
      <c r="AH268" s="214"/>
      <c r="AI268" s="214"/>
      <c r="AJ268" s="214"/>
      <c r="AK268" s="214"/>
      <c r="AL268" s="214"/>
      <c r="AM268" s="214"/>
      <c r="AN268" s="214"/>
      <c r="AO268" s="214"/>
      <c r="AP268" s="214"/>
      <c r="AQ268" s="214"/>
      <c r="AR268" s="214"/>
      <c r="AS268" s="214"/>
      <c r="AT268" s="214"/>
      <c r="AU268" s="214"/>
      <c r="AV268" s="214"/>
      <c r="AW268" s="214"/>
      <c r="AX268" s="214"/>
      <c r="AY268" s="214"/>
      <c r="AZ268" s="214"/>
      <c r="BA268" s="214"/>
      <c r="BB268" s="214"/>
      <c r="BC268" s="214"/>
      <c r="BD268" s="214"/>
      <c r="BE268" s="214"/>
      <c r="BF268" s="214"/>
      <c r="BG268" s="214"/>
      <c r="BH268" s="214"/>
    </row>
    <row r="269" spans="1:60" ht="22.5" outlineLevel="1" x14ac:dyDescent="0.2">
      <c r="A269" s="245">
        <v>67</v>
      </c>
      <c r="B269" s="246" t="s">
        <v>641</v>
      </c>
      <c r="C269" s="256" t="s">
        <v>642</v>
      </c>
      <c r="D269" s="247" t="s">
        <v>330</v>
      </c>
      <c r="E269" s="248">
        <v>1</v>
      </c>
      <c r="F269" s="249"/>
      <c r="G269" s="250">
        <f>ROUND(E269*F269,2)</f>
        <v>0</v>
      </c>
      <c r="H269" s="249"/>
      <c r="I269" s="250">
        <f>ROUND(E269*H269,2)</f>
        <v>0</v>
      </c>
      <c r="J269" s="249"/>
      <c r="K269" s="250">
        <f>ROUND(E269*J269,2)</f>
        <v>0</v>
      </c>
      <c r="L269" s="250">
        <v>12</v>
      </c>
      <c r="M269" s="250">
        <f>G269*(1+L269/100)</f>
        <v>0</v>
      </c>
      <c r="N269" s="248">
        <v>7.084E-2</v>
      </c>
      <c r="O269" s="248">
        <f>ROUND(E269*N269,2)</f>
        <v>7.0000000000000007E-2</v>
      </c>
      <c r="P269" s="248">
        <v>0</v>
      </c>
      <c r="Q269" s="248">
        <f>ROUND(E269*P269,2)</f>
        <v>0</v>
      </c>
      <c r="R269" s="250" t="s">
        <v>611</v>
      </c>
      <c r="S269" s="250" t="s">
        <v>315</v>
      </c>
      <c r="T269" s="251" t="s">
        <v>315</v>
      </c>
      <c r="U269" s="224">
        <v>2.96</v>
      </c>
      <c r="V269" s="224">
        <f>ROUND(E269*U269,2)</f>
        <v>2.96</v>
      </c>
      <c r="W269" s="224"/>
      <c r="X269" s="224" t="s">
        <v>336</v>
      </c>
      <c r="Y269" s="224" t="s">
        <v>317</v>
      </c>
      <c r="Z269" s="214"/>
      <c r="AA269" s="214"/>
      <c r="AB269" s="214"/>
      <c r="AC269" s="214"/>
      <c r="AD269" s="214"/>
      <c r="AE269" s="214"/>
      <c r="AF269" s="214"/>
      <c r="AG269" s="214" t="s">
        <v>367</v>
      </c>
      <c r="AH269" s="214"/>
      <c r="AI269" s="214"/>
      <c r="AJ269" s="214"/>
      <c r="AK269" s="214"/>
      <c r="AL269" s="214"/>
      <c r="AM269" s="214"/>
      <c r="AN269" s="214"/>
      <c r="AO269" s="214"/>
      <c r="AP269" s="214"/>
      <c r="AQ269" s="214"/>
      <c r="AR269" s="214"/>
      <c r="AS269" s="214"/>
      <c r="AT269" s="214"/>
      <c r="AU269" s="214"/>
      <c r="AV269" s="214"/>
      <c r="AW269" s="214"/>
      <c r="AX269" s="214"/>
      <c r="AY269" s="214"/>
      <c r="AZ269" s="214"/>
      <c r="BA269" s="214"/>
      <c r="BB269" s="214"/>
      <c r="BC269" s="214"/>
      <c r="BD269" s="214"/>
      <c r="BE269" s="214"/>
      <c r="BF269" s="214"/>
      <c r="BG269" s="214"/>
      <c r="BH269" s="214"/>
    </row>
    <row r="270" spans="1:60" outlineLevel="1" x14ac:dyDescent="0.2">
      <c r="A270" s="245">
        <v>68</v>
      </c>
      <c r="B270" s="246" t="s">
        <v>2095</v>
      </c>
      <c r="C270" s="256" t="s">
        <v>2096</v>
      </c>
      <c r="D270" s="247" t="s">
        <v>375</v>
      </c>
      <c r="E270" s="248">
        <v>1</v>
      </c>
      <c r="F270" s="249"/>
      <c r="G270" s="250">
        <f>ROUND(E270*F270,2)</f>
        <v>0</v>
      </c>
      <c r="H270" s="249"/>
      <c r="I270" s="250">
        <f>ROUND(E270*H270,2)</f>
        <v>0</v>
      </c>
      <c r="J270" s="249"/>
      <c r="K270" s="250">
        <f>ROUND(E270*J270,2)</f>
        <v>0</v>
      </c>
      <c r="L270" s="250">
        <v>12</v>
      </c>
      <c r="M270" s="250">
        <f>G270*(1+L270/100)</f>
        <v>0</v>
      </c>
      <c r="N270" s="248">
        <v>2.0000000000000001E-4</v>
      </c>
      <c r="O270" s="248">
        <f>ROUND(E270*N270,2)</f>
        <v>0</v>
      </c>
      <c r="P270" s="248">
        <v>0</v>
      </c>
      <c r="Q270" s="248">
        <f>ROUND(E270*P270,2)</f>
        <v>0</v>
      </c>
      <c r="R270" s="250" t="s">
        <v>611</v>
      </c>
      <c r="S270" s="250" t="s">
        <v>315</v>
      </c>
      <c r="T270" s="251" t="s">
        <v>315</v>
      </c>
      <c r="U270" s="224">
        <v>0.37</v>
      </c>
      <c r="V270" s="224">
        <f>ROUND(E270*U270,2)</f>
        <v>0.37</v>
      </c>
      <c r="W270" s="224"/>
      <c r="X270" s="224" t="s">
        <v>336</v>
      </c>
      <c r="Y270" s="224" t="s">
        <v>317</v>
      </c>
      <c r="Z270" s="214"/>
      <c r="AA270" s="214"/>
      <c r="AB270" s="214"/>
      <c r="AC270" s="214"/>
      <c r="AD270" s="214"/>
      <c r="AE270" s="214"/>
      <c r="AF270" s="214"/>
      <c r="AG270" s="214" t="s">
        <v>337</v>
      </c>
      <c r="AH270" s="214"/>
      <c r="AI270" s="214"/>
      <c r="AJ270" s="214"/>
      <c r="AK270" s="214"/>
      <c r="AL270" s="214"/>
      <c r="AM270" s="214"/>
      <c r="AN270" s="214"/>
      <c r="AO270" s="214"/>
      <c r="AP270" s="214"/>
      <c r="AQ270" s="214"/>
      <c r="AR270" s="214"/>
      <c r="AS270" s="214"/>
      <c r="AT270" s="214"/>
      <c r="AU270" s="214"/>
      <c r="AV270" s="214"/>
      <c r="AW270" s="214"/>
      <c r="AX270" s="214"/>
      <c r="AY270" s="214"/>
      <c r="AZ270" s="214"/>
      <c r="BA270" s="214"/>
      <c r="BB270" s="214"/>
      <c r="BC270" s="214"/>
      <c r="BD270" s="214"/>
      <c r="BE270" s="214"/>
      <c r="BF270" s="214"/>
      <c r="BG270" s="214"/>
      <c r="BH270" s="214"/>
    </row>
    <row r="271" spans="1:60" outlineLevel="1" x14ac:dyDescent="0.2">
      <c r="A271" s="245">
        <v>69</v>
      </c>
      <c r="B271" s="246" t="s">
        <v>2097</v>
      </c>
      <c r="C271" s="256" t="s">
        <v>2098</v>
      </c>
      <c r="D271" s="247" t="s">
        <v>375</v>
      </c>
      <c r="E271" s="248">
        <v>1</v>
      </c>
      <c r="F271" s="249"/>
      <c r="G271" s="250">
        <f>ROUND(E271*F271,2)</f>
        <v>0</v>
      </c>
      <c r="H271" s="249"/>
      <c r="I271" s="250">
        <f>ROUND(E271*H271,2)</f>
        <v>0</v>
      </c>
      <c r="J271" s="249"/>
      <c r="K271" s="250">
        <f>ROUND(E271*J271,2)</f>
        <v>0</v>
      </c>
      <c r="L271" s="250">
        <v>12</v>
      </c>
      <c r="M271" s="250">
        <f>G271*(1+L271/100)</f>
        <v>0</v>
      </c>
      <c r="N271" s="248">
        <v>1E-4</v>
      </c>
      <c r="O271" s="248">
        <f>ROUND(E271*N271,2)</f>
        <v>0</v>
      </c>
      <c r="P271" s="248">
        <v>0</v>
      </c>
      <c r="Q271" s="248">
        <f>ROUND(E271*P271,2)</f>
        <v>0</v>
      </c>
      <c r="R271" s="250" t="s">
        <v>611</v>
      </c>
      <c r="S271" s="250" t="s">
        <v>315</v>
      </c>
      <c r="T271" s="251" t="s">
        <v>315</v>
      </c>
      <c r="U271" s="224">
        <v>0.246</v>
      </c>
      <c r="V271" s="224">
        <f>ROUND(E271*U271,2)</f>
        <v>0.25</v>
      </c>
      <c r="W271" s="224"/>
      <c r="X271" s="224" t="s">
        <v>336</v>
      </c>
      <c r="Y271" s="224" t="s">
        <v>317</v>
      </c>
      <c r="Z271" s="214"/>
      <c r="AA271" s="214"/>
      <c r="AB271" s="214"/>
      <c r="AC271" s="214"/>
      <c r="AD271" s="214"/>
      <c r="AE271" s="214"/>
      <c r="AF271" s="214"/>
      <c r="AG271" s="214" t="s">
        <v>337</v>
      </c>
      <c r="AH271" s="214"/>
      <c r="AI271" s="214"/>
      <c r="AJ271" s="214"/>
      <c r="AK271" s="214"/>
      <c r="AL271" s="214"/>
      <c r="AM271" s="214"/>
      <c r="AN271" s="214"/>
      <c r="AO271" s="214"/>
      <c r="AP271" s="214"/>
      <c r="AQ271" s="214"/>
      <c r="AR271" s="214"/>
      <c r="AS271" s="214"/>
      <c r="AT271" s="214"/>
      <c r="AU271" s="214"/>
      <c r="AV271" s="214"/>
      <c r="AW271" s="214"/>
      <c r="AX271" s="214"/>
      <c r="AY271" s="214"/>
      <c r="AZ271" s="214"/>
      <c r="BA271" s="214"/>
      <c r="BB271" s="214"/>
      <c r="BC271" s="214"/>
      <c r="BD271" s="214"/>
      <c r="BE271" s="214"/>
      <c r="BF271" s="214"/>
      <c r="BG271" s="214"/>
      <c r="BH271" s="214"/>
    </row>
    <row r="272" spans="1:60" outlineLevel="1" x14ac:dyDescent="0.2">
      <c r="A272" s="245">
        <v>70</v>
      </c>
      <c r="B272" s="246" t="s">
        <v>2099</v>
      </c>
      <c r="C272" s="256" t="s">
        <v>2100</v>
      </c>
      <c r="D272" s="247" t="s">
        <v>375</v>
      </c>
      <c r="E272" s="248">
        <v>1</v>
      </c>
      <c r="F272" s="249"/>
      <c r="G272" s="250">
        <f>ROUND(E272*F272,2)</f>
        <v>0</v>
      </c>
      <c r="H272" s="249"/>
      <c r="I272" s="250">
        <f>ROUND(E272*H272,2)</f>
        <v>0</v>
      </c>
      <c r="J272" s="249"/>
      <c r="K272" s="250">
        <f>ROUND(E272*J272,2)</f>
        <v>0</v>
      </c>
      <c r="L272" s="250">
        <v>12</v>
      </c>
      <c r="M272" s="250">
        <f>G272*(1+L272/100)</f>
        <v>0</v>
      </c>
      <c r="N272" s="248">
        <v>1.2E-4</v>
      </c>
      <c r="O272" s="248">
        <f>ROUND(E272*N272,2)</f>
        <v>0</v>
      </c>
      <c r="P272" s="248">
        <v>0</v>
      </c>
      <c r="Q272" s="248">
        <f>ROUND(E272*P272,2)</f>
        <v>0</v>
      </c>
      <c r="R272" s="250" t="s">
        <v>611</v>
      </c>
      <c r="S272" s="250" t="s">
        <v>315</v>
      </c>
      <c r="T272" s="251" t="s">
        <v>315</v>
      </c>
      <c r="U272" s="224">
        <v>0.184</v>
      </c>
      <c r="V272" s="224">
        <f>ROUND(E272*U272,2)</f>
        <v>0.18</v>
      </c>
      <c r="W272" s="224"/>
      <c r="X272" s="224" t="s">
        <v>336</v>
      </c>
      <c r="Y272" s="224" t="s">
        <v>317</v>
      </c>
      <c r="Z272" s="214"/>
      <c r="AA272" s="214"/>
      <c r="AB272" s="214"/>
      <c r="AC272" s="214"/>
      <c r="AD272" s="214"/>
      <c r="AE272" s="214"/>
      <c r="AF272" s="214"/>
      <c r="AG272" s="214" t="s">
        <v>337</v>
      </c>
      <c r="AH272" s="214"/>
      <c r="AI272" s="214"/>
      <c r="AJ272" s="214"/>
      <c r="AK272" s="214"/>
      <c r="AL272" s="214"/>
      <c r="AM272" s="214"/>
      <c r="AN272" s="214"/>
      <c r="AO272" s="214"/>
      <c r="AP272" s="214"/>
      <c r="AQ272" s="214"/>
      <c r="AR272" s="214"/>
      <c r="AS272" s="214"/>
      <c r="AT272" s="214"/>
      <c r="AU272" s="214"/>
      <c r="AV272" s="214"/>
      <c r="AW272" s="214"/>
      <c r="AX272" s="214"/>
      <c r="AY272" s="214"/>
      <c r="AZ272" s="214"/>
      <c r="BA272" s="214"/>
      <c r="BB272" s="214"/>
      <c r="BC272" s="214"/>
      <c r="BD272" s="214"/>
      <c r="BE272" s="214"/>
      <c r="BF272" s="214"/>
      <c r="BG272" s="214"/>
      <c r="BH272" s="214"/>
    </row>
    <row r="273" spans="1:60" outlineLevel="1" x14ac:dyDescent="0.2">
      <c r="A273" s="245">
        <v>71</v>
      </c>
      <c r="B273" s="246" t="s">
        <v>651</v>
      </c>
      <c r="C273" s="256" t="s">
        <v>652</v>
      </c>
      <c r="D273" s="247" t="s">
        <v>375</v>
      </c>
      <c r="E273" s="248">
        <v>1</v>
      </c>
      <c r="F273" s="249"/>
      <c r="G273" s="250">
        <f>ROUND(E273*F273,2)</f>
        <v>0</v>
      </c>
      <c r="H273" s="249"/>
      <c r="I273" s="250">
        <f>ROUND(E273*H273,2)</f>
        <v>0</v>
      </c>
      <c r="J273" s="249"/>
      <c r="K273" s="250">
        <f>ROUND(E273*J273,2)</f>
        <v>0</v>
      </c>
      <c r="L273" s="250">
        <v>12</v>
      </c>
      <c r="M273" s="250">
        <f>G273*(1+L273/100)</f>
        <v>0</v>
      </c>
      <c r="N273" s="248">
        <v>1.2999999999999999E-4</v>
      </c>
      <c r="O273" s="248">
        <f>ROUND(E273*N273,2)</f>
        <v>0</v>
      </c>
      <c r="P273" s="248">
        <v>0</v>
      </c>
      <c r="Q273" s="248">
        <f>ROUND(E273*P273,2)</f>
        <v>0</v>
      </c>
      <c r="R273" s="250" t="s">
        <v>611</v>
      </c>
      <c r="S273" s="250" t="s">
        <v>315</v>
      </c>
      <c r="T273" s="251" t="s">
        <v>315</v>
      </c>
      <c r="U273" s="224">
        <v>0.65500000000000003</v>
      </c>
      <c r="V273" s="224">
        <f>ROUND(E273*U273,2)</f>
        <v>0.66</v>
      </c>
      <c r="W273" s="224"/>
      <c r="X273" s="224" t="s">
        <v>336</v>
      </c>
      <c r="Y273" s="224" t="s">
        <v>317</v>
      </c>
      <c r="Z273" s="214"/>
      <c r="AA273" s="214"/>
      <c r="AB273" s="214"/>
      <c r="AC273" s="214"/>
      <c r="AD273" s="214"/>
      <c r="AE273" s="214"/>
      <c r="AF273" s="214"/>
      <c r="AG273" s="214" t="s">
        <v>337</v>
      </c>
      <c r="AH273" s="214"/>
      <c r="AI273" s="214"/>
      <c r="AJ273" s="214"/>
      <c r="AK273" s="214"/>
      <c r="AL273" s="214"/>
      <c r="AM273" s="214"/>
      <c r="AN273" s="214"/>
      <c r="AO273" s="214"/>
      <c r="AP273" s="214"/>
      <c r="AQ273" s="214"/>
      <c r="AR273" s="214"/>
      <c r="AS273" s="214"/>
      <c r="AT273" s="214"/>
      <c r="AU273" s="214"/>
      <c r="AV273" s="214"/>
      <c r="AW273" s="214"/>
      <c r="AX273" s="214"/>
      <c r="AY273" s="214"/>
      <c r="AZ273" s="214"/>
      <c r="BA273" s="214"/>
      <c r="BB273" s="214"/>
      <c r="BC273" s="214"/>
      <c r="BD273" s="214"/>
      <c r="BE273" s="214"/>
      <c r="BF273" s="214"/>
      <c r="BG273" s="214"/>
      <c r="BH273" s="214"/>
    </row>
    <row r="274" spans="1:60" outlineLevel="1" x14ac:dyDescent="0.2">
      <c r="A274" s="245">
        <v>72</v>
      </c>
      <c r="B274" s="246" t="s">
        <v>2101</v>
      </c>
      <c r="C274" s="256" t="s">
        <v>2102</v>
      </c>
      <c r="D274" s="247" t="s">
        <v>375</v>
      </c>
      <c r="E274" s="248">
        <v>1</v>
      </c>
      <c r="F274" s="249"/>
      <c r="G274" s="250">
        <f>ROUND(E274*F274,2)</f>
        <v>0</v>
      </c>
      <c r="H274" s="249"/>
      <c r="I274" s="250">
        <f>ROUND(E274*H274,2)</f>
        <v>0</v>
      </c>
      <c r="J274" s="249"/>
      <c r="K274" s="250">
        <f>ROUND(E274*J274,2)</f>
        <v>0</v>
      </c>
      <c r="L274" s="250">
        <v>12</v>
      </c>
      <c r="M274" s="250">
        <f>G274*(1+L274/100)</f>
        <v>0</v>
      </c>
      <c r="N274" s="248">
        <v>1.8000000000000001E-4</v>
      </c>
      <c r="O274" s="248">
        <f>ROUND(E274*N274,2)</f>
        <v>0</v>
      </c>
      <c r="P274" s="248">
        <v>0</v>
      </c>
      <c r="Q274" s="248">
        <f>ROUND(E274*P274,2)</f>
        <v>0</v>
      </c>
      <c r="R274" s="250" t="s">
        <v>611</v>
      </c>
      <c r="S274" s="250" t="s">
        <v>315</v>
      </c>
      <c r="T274" s="251" t="s">
        <v>315</v>
      </c>
      <c r="U274" s="224">
        <v>0.47599999999999998</v>
      </c>
      <c r="V274" s="224">
        <f>ROUND(E274*U274,2)</f>
        <v>0.48</v>
      </c>
      <c r="W274" s="224"/>
      <c r="X274" s="224" t="s">
        <v>336</v>
      </c>
      <c r="Y274" s="224" t="s">
        <v>317</v>
      </c>
      <c r="Z274" s="214"/>
      <c r="AA274" s="214"/>
      <c r="AB274" s="214"/>
      <c r="AC274" s="214"/>
      <c r="AD274" s="214"/>
      <c r="AE274" s="214"/>
      <c r="AF274" s="214"/>
      <c r="AG274" s="214" t="s">
        <v>337</v>
      </c>
      <c r="AH274" s="214"/>
      <c r="AI274" s="214"/>
      <c r="AJ274" s="214"/>
      <c r="AK274" s="214"/>
      <c r="AL274" s="214"/>
      <c r="AM274" s="214"/>
      <c r="AN274" s="214"/>
      <c r="AO274" s="214"/>
      <c r="AP274" s="214"/>
      <c r="AQ274" s="214"/>
      <c r="AR274" s="214"/>
      <c r="AS274" s="214"/>
      <c r="AT274" s="214"/>
      <c r="AU274" s="214"/>
      <c r="AV274" s="214"/>
      <c r="AW274" s="214"/>
      <c r="AX274" s="214"/>
      <c r="AY274" s="214"/>
      <c r="AZ274" s="214"/>
      <c r="BA274" s="214"/>
      <c r="BB274" s="214"/>
      <c r="BC274" s="214"/>
      <c r="BD274" s="214"/>
      <c r="BE274" s="214"/>
      <c r="BF274" s="214"/>
      <c r="BG274" s="214"/>
      <c r="BH274" s="214"/>
    </row>
    <row r="275" spans="1:60" ht="33.75" outlineLevel="1" x14ac:dyDescent="0.2">
      <c r="A275" s="245">
        <v>73</v>
      </c>
      <c r="B275" s="246" t="s">
        <v>1139</v>
      </c>
      <c r="C275" s="256" t="s">
        <v>1140</v>
      </c>
      <c r="D275" s="247" t="s">
        <v>375</v>
      </c>
      <c r="E275" s="248">
        <v>1</v>
      </c>
      <c r="F275" s="249"/>
      <c r="G275" s="250">
        <f>ROUND(E275*F275,2)</f>
        <v>0</v>
      </c>
      <c r="H275" s="249"/>
      <c r="I275" s="250">
        <f>ROUND(E275*H275,2)</f>
        <v>0</v>
      </c>
      <c r="J275" s="249"/>
      <c r="K275" s="250">
        <f>ROUND(E275*J275,2)</f>
        <v>0</v>
      </c>
      <c r="L275" s="250">
        <v>12</v>
      </c>
      <c r="M275" s="250">
        <f>G275*(1+L275/100)</f>
        <v>0</v>
      </c>
      <c r="N275" s="248">
        <v>2.2000000000000001E-4</v>
      </c>
      <c r="O275" s="248">
        <f>ROUND(E275*N275,2)</f>
        <v>0</v>
      </c>
      <c r="P275" s="248">
        <v>0</v>
      </c>
      <c r="Q275" s="248">
        <f>ROUND(E275*P275,2)</f>
        <v>0</v>
      </c>
      <c r="R275" s="250" t="s">
        <v>611</v>
      </c>
      <c r="S275" s="250" t="s">
        <v>315</v>
      </c>
      <c r="T275" s="251" t="s">
        <v>315</v>
      </c>
      <c r="U275" s="224">
        <v>0.246</v>
      </c>
      <c r="V275" s="224">
        <f>ROUND(E275*U275,2)</f>
        <v>0.25</v>
      </c>
      <c r="W275" s="224"/>
      <c r="X275" s="224" t="s">
        <v>336</v>
      </c>
      <c r="Y275" s="224" t="s">
        <v>317</v>
      </c>
      <c r="Z275" s="214"/>
      <c r="AA275" s="214"/>
      <c r="AB275" s="214"/>
      <c r="AC275" s="214"/>
      <c r="AD275" s="214"/>
      <c r="AE275" s="214"/>
      <c r="AF275" s="214"/>
      <c r="AG275" s="214" t="s">
        <v>1123</v>
      </c>
      <c r="AH275" s="214"/>
      <c r="AI275" s="214"/>
      <c r="AJ275" s="214"/>
      <c r="AK275" s="214"/>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row>
    <row r="276" spans="1:60" ht="45" outlineLevel="1" x14ac:dyDescent="0.2">
      <c r="A276" s="236">
        <v>74</v>
      </c>
      <c r="B276" s="237" t="s">
        <v>1130</v>
      </c>
      <c r="C276" s="254" t="s">
        <v>1131</v>
      </c>
      <c r="D276" s="238" t="s">
        <v>330</v>
      </c>
      <c r="E276" s="239">
        <v>1</v>
      </c>
      <c r="F276" s="240"/>
      <c r="G276" s="241">
        <f>ROUND(E276*F276,2)</f>
        <v>0</v>
      </c>
      <c r="H276" s="240"/>
      <c r="I276" s="241">
        <f>ROUND(E276*H276,2)</f>
        <v>0</v>
      </c>
      <c r="J276" s="240"/>
      <c r="K276" s="241">
        <f>ROUND(E276*J276,2)</f>
        <v>0</v>
      </c>
      <c r="L276" s="241">
        <v>12</v>
      </c>
      <c r="M276" s="241">
        <f>G276*(1+L276/100)</f>
        <v>0</v>
      </c>
      <c r="N276" s="239">
        <v>1.77E-2</v>
      </c>
      <c r="O276" s="239">
        <f>ROUND(E276*N276,2)</f>
        <v>0.02</v>
      </c>
      <c r="P276" s="239">
        <v>0</v>
      </c>
      <c r="Q276" s="239">
        <f>ROUND(E276*P276,2)</f>
        <v>0</v>
      </c>
      <c r="R276" s="241" t="s">
        <v>611</v>
      </c>
      <c r="S276" s="241" t="s">
        <v>315</v>
      </c>
      <c r="T276" s="242" t="s">
        <v>315</v>
      </c>
      <c r="U276" s="224">
        <v>0.97299999999999998</v>
      </c>
      <c r="V276" s="224">
        <f>ROUND(E276*U276,2)</f>
        <v>0.97</v>
      </c>
      <c r="W276" s="224"/>
      <c r="X276" s="224" t="s">
        <v>336</v>
      </c>
      <c r="Y276" s="224" t="s">
        <v>317</v>
      </c>
      <c r="Z276" s="214"/>
      <c r="AA276" s="214"/>
      <c r="AB276" s="214"/>
      <c r="AC276" s="214"/>
      <c r="AD276" s="214"/>
      <c r="AE276" s="214"/>
      <c r="AF276" s="214"/>
      <c r="AG276" s="214" t="s">
        <v>337</v>
      </c>
      <c r="AH276" s="214"/>
      <c r="AI276" s="214"/>
      <c r="AJ276" s="214"/>
      <c r="AK276" s="214"/>
      <c r="AL276" s="214"/>
      <c r="AM276" s="214"/>
      <c r="AN276" s="214"/>
      <c r="AO276" s="214"/>
      <c r="AP276" s="214"/>
      <c r="AQ276" s="214"/>
      <c r="AR276" s="214"/>
      <c r="AS276" s="214"/>
      <c r="AT276" s="214"/>
      <c r="AU276" s="214"/>
      <c r="AV276" s="214"/>
      <c r="AW276" s="214"/>
      <c r="AX276" s="214"/>
      <c r="AY276" s="214"/>
      <c r="AZ276" s="214"/>
      <c r="BA276" s="214"/>
      <c r="BB276" s="214"/>
      <c r="BC276" s="214"/>
      <c r="BD276" s="214"/>
      <c r="BE276" s="214"/>
      <c r="BF276" s="214"/>
      <c r="BG276" s="214"/>
      <c r="BH276" s="214"/>
    </row>
    <row r="277" spans="1:60" outlineLevel="2" x14ac:dyDescent="0.2">
      <c r="A277" s="221"/>
      <c r="B277" s="222"/>
      <c r="C277" s="268" t="s">
        <v>1932</v>
      </c>
      <c r="D277" s="262"/>
      <c r="E277" s="263">
        <v>1</v>
      </c>
      <c r="F277" s="224"/>
      <c r="G277" s="224"/>
      <c r="H277" s="224"/>
      <c r="I277" s="224"/>
      <c r="J277" s="224"/>
      <c r="K277" s="224"/>
      <c r="L277" s="224"/>
      <c r="M277" s="224"/>
      <c r="N277" s="223"/>
      <c r="O277" s="223"/>
      <c r="P277" s="223"/>
      <c r="Q277" s="223"/>
      <c r="R277" s="224"/>
      <c r="S277" s="224"/>
      <c r="T277" s="224"/>
      <c r="U277" s="224"/>
      <c r="V277" s="224"/>
      <c r="W277" s="224"/>
      <c r="X277" s="224"/>
      <c r="Y277" s="224"/>
      <c r="Z277" s="214"/>
      <c r="AA277" s="214"/>
      <c r="AB277" s="214"/>
      <c r="AC277" s="214"/>
      <c r="AD277" s="214"/>
      <c r="AE277" s="214"/>
      <c r="AF277" s="214"/>
      <c r="AG277" s="214" t="s">
        <v>371</v>
      </c>
      <c r="AH277" s="214">
        <v>0</v>
      </c>
      <c r="AI277" s="214"/>
      <c r="AJ277" s="214"/>
      <c r="AK277" s="214"/>
      <c r="AL277" s="214"/>
      <c r="AM277" s="214"/>
      <c r="AN277" s="214"/>
      <c r="AO277" s="214"/>
      <c r="AP277" s="214"/>
      <c r="AQ277" s="214"/>
      <c r="AR277" s="214"/>
      <c r="AS277" s="214"/>
      <c r="AT277" s="214"/>
      <c r="AU277" s="214"/>
      <c r="AV277" s="214"/>
      <c r="AW277" s="214"/>
      <c r="AX277" s="214"/>
      <c r="AY277" s="214"/>
      <c r="AZ277" s="214"/>
      <c r="BA277" s="214"/>
      <c r="BB277" s="214"/>
      <c r="BC277" s="214"/>
      <c r="BD277" s="214"/>
      <c r="BE277" s="214"/>
      <c r="BF277" s="214"/>
      <c r="BG277" s="214"/>
      <c r="BH277" s="214"/>
    </row>
    <row r="278" spans="1:60" outlineLevel="1" x14ac:dyDescent="0.2">
      <c r="A278" s="245">
        <v>75</v>
      </c>
      <c r="B278" s="246" t="s">
        <v>2103</v>
      </c>
      <c r="C278" s="256" t="s">
        <v>2104</v>
      </c>
      <c r="D278" s="247" t="s">
        <v>330</v>
      </c>
      <c r="E278" s="248">
        <v>1</v>
      </c>
      <c r="F278" s="249"/>
      <c r="G278" s="250">
        <f>ROUND(E278*F278,2)</f>
        <v>0</v>
      </c>
      <c r="H278" s="249"/>
      <c r="I278" s="250">
        <f>ROUND(E278*H278,2)</f>
        <v>0</v>
      </c>
      <c r="J278" s="249"/>
      <c r="K278" s="250">
        <f>ROUND(E278*J278,2)</f>
        <v>0</v>
      </c>
      <c r="L278" s="250">
        <v>12</v>
      </c>
      <c r="M278" s="250">
        <f>G278*(1+L278/100)</f>
        <v>0</v>
      </c>
      <c r="N278" s="248">
        <v>1.2E-4</v>
      </c>
      <c r="O278" s="248">
        <f>ROUND(E278*N278,2)</f>
        <v>0</v>
      </c>
      <c r="P278" s="248">
        <v>0</v>
      </c>
      <c r="Q278" s="248">
        <f>ROUND(E278*P278,2)</f>
        <v>0</v>
      </c>
      <c r="R278" s="250" t="s">
        <v>611</v>
      </c>
      <c r="S278" s="250" t="s">
        <v>315</v>
      </c>
      <c r="T278" s="251" t="s">
        <v>315</v>
      </c>
      <c r="U278" s="224">
        <v>2</v>
      </c>
      <c r="V278" s="224">
        <f>ROUND(E278*U278,2)</f>
        <v>2</v>
      </c>
      <c r="W278" s="224"/>
      <c r="X278" s="224" t="s">
        <v>336</v>
      </c>
      <c r="Y278" s="224" t="s">
        <v>317</v>
      </c>
      <c r="Z278" s="214"/>
      <c r="AA278" s="214"/>
      <c r="AB278" s="214"/>
      <c r="AC278" s="214"/>
      <c r="AD278" s="214"/>
      <c r="AE278" s="214"/>
      <c r="AF278" s="214"/>
      <c r="AG278" s="214" t="s">
        <v>367</v>
      </c>
      <c r="AH278" s="214"/>
      <c r="AI278" s="214"/>
      <c r="AJ278" s="214"/>
      <c r="AK278" s="214"/>
      <c r="AL278" s="214"/>
      <c r="AM278" s="214"/>
      <c r="AN278" s="214"/>
      <c r="AO278" s="214"/>
      <c r="AP278" s="214"/>
      <c r="AQ278" s="214"/>
      <c r="AR278" s="214"/>
      <c r="AS278" s="214"/>
      <c r="AT278" s="214"/>
      <c r="AU278" s="214"/>
      <c r="AV278" s="214"/>
      <c r="AW278" s="214"/>
      <c r="AX278" s="214"/>
      <c r="AY278" s="214"/>
      <c r="AZ278" s="214"/>
      <c r="BA278" s="214"/>
      <c r="BB278" s="214"/>
      <c r="BC278" s="214"/>
      <c r="BD278" s="214"/>
      <c r="BE278" s="214"/>
      <c r="BF278" s="214"/>
      <c r="BG278" s="214"/>
      <c r="BH278" s="214"/>
    </row>
    <row r="279" spans="1:60" ht="22.5" outlineLevel="1" x14ac:dyDescent="0.2">
      <c r="A279" s="236">
        <v>76</v>
      </c>
      <c r="B279" s="237" t="s">
        <v>2105</v>
      </c>
      <c r="C279" s="254" t="s">
        <v>2106</v>
      </c>
      <c r="D279" s="238" t="s">
        <v>375</v>
      </c>
      <c r="E279" s="239">
        <v>1</v>
      </c>
      <c r="F279" s="240"/>
      <c r="G279" s="241">
        <f>ROUND(E279*F279,2)</f>
        <v>0</v>
      </c>
      <c r="H279" s="240"/>
      <c r="I279" s="241">
        <f>ROUND(E279*H279,2)</f>
        <v>0</v>
      </c>
      <c r="J279" s="240"/>
      <c r="K279" s="241">
        <f>ROUND(E279*J279,2)</f>
        <v>0</v>
      </c>
      <c r="L279" s="241">
        <v>12</v>
      </c>
      <c r="M279" s="241">
        <f>G279*(1+L279/100)</f>
        <v>0</v>
      </c>
      <c r="N279" s="239">
        <v>0.01</v>
      </c>
      <c r="O279" s="239">
        <f>ROUND(E279*N279,2)</f>
        <v>0.01</v>
      </c>
      <c r="P279" s="239">
        <v>0</v>
      </c>
      <c r="Q279" s="239">
        <f>ROUND(E279*P279,2)</f>
        <v>0</v>
      </c>
      <c r="R279" s="241"/>
      <c r="S279" s="241" t="s">
        <v>331</v>
      </c>
      <c r="T279" s="242" t="s">
        <v>316</v>
      </c>
      <c r="U279" s="224">
        <v>0</v>
      </c>
      <c r="V279" s="224">
        <f>ROUND(E279*U279,2)</f>
        <v>0</v>
      </c>
      <c r="W279" s="224"/>
      <c r="X279" s="224" t="s">
        <v>429</v>
      </c>
      <c r="Y279" s="224" t="s">
        <v>317</v>
      </c>
      <c r="Z279" s="214"/>
      <c r="AA279" s="214"/>
      <c r="AB279" s="214"/>
      <c r="AC279" s="214"/>
      <c r="AD279" s="214"/>
      <c r="AE279" s="214"/>
      <c r="AF279" s="214"/>
      <c r="AG279" s="214" t="s">
        <v>728</v>
      </c>
      <c r="AH279" s="214"/>
      <c r="AI279" s="214"/>
      <c r="AJ279" s="214"/>
      <c r="AK279" s="214"/>
      <c r="AL279" s="214"/>
      <c r="AM279" s="214"/>
      <c r="AN279" s="214"/>
      <c r="AO279" s="214"/>
      <c r="AP279" s="214"/>
      <c r="AQ279" s="214"/>
      <c r="AR279" s="214"/>
      <c r="AS279" s="214"/>
      <c r="AT279" s="214"/>
      <c r="AU279" s="214"/>
      <c r="AV279" s="214"/>
      <c r="AW279" s="214"/>
      <c r="AX279" s="214"/>
      <c r="AY279" s="214"/>
      <c r="AZ279" s="214"/>
      <c r="BA279" s="214"/>
      <c r="BB279" s="214"/>
      <c r="BC279" s="214"/>
      <c r="BD279" s="214"/>
      <c r="BE279" s="214"/>
      <c r="BF279" s="214"/>
      <c r="BG279" s="214"/>
      <c r="BH279" s="214"/>
    </row>
    <row r="280" spans="1:60" outlineLevel="2" x14ac:dyDescent="0.2">
      <c r="A280" s="221"/>
      <c r="B280" s="222"/>
      <c r="C280" s="255" t="s">
        <v>2107</v>
      </c>
      <c r="D280" s="243"/>
      <c r="E280" s="243"/>
      <c r="F280" s="243"/>
      <c r="G280" s="243"/>
      <c r="H280" s="224"/>
      <c r="I280" s="224"/>
      <c r="J280" s="224"/>
      <c r="K280" s="224"/>
      <c r="L280" s="224"/>
      <c r="M280" s="224"/>
      <c r="N280" s="223"/>
      <c r="O280" s="223"/>
      <c r="P280" s="223"/>
      <c r="Q280" s="223"/>
      <c r="R280" s="224"/>
      <c r="S280" s="224"/>
      <c r="T280" s="224"/>
      <c r="U280" s="224"/>
      <c r="V280" s="224"/>
      <c r="W280" s="224"/>
      <c r="X280" s="224"/>
      <c r="Y280" s="224"/>
      <c r="Z280" s="214"/>
      <c r="AA280" s="214"/>
      <c r="AB280" s="214"/>
      <c r="AC280" s="214"/>
      <c r="AD280" s="214"/>
      <c r="AE280" s="214"/>
      <c r="AF280" s="214"/>
      <c r="AG280" s="214" t="s">
        <v>320</v>
      </c>
      <c r="AH280" s="214"/>
      <c r="AI280" s="214"/>
      <c r="AJ280" s="214"/>
      <c r="AK280" s="214"/>
      <c r="AL280" s="214"/>
      <c r="AM280" s="214"/>
      <c r="AN280" s="214"/>
      <c r="AO280" s="214"/>
      <c r="AP280" s="214"/>
      <c r="AQ280" s="214"/>
      <c r="AR280" s="214"/>
      <c r="AS280" s="214"/>
      <c r="AT280" s="214"/>
      <c r="AU280" s="214"/>
      <c r="AV280" s="214"/>
      <c r="AW280" s="214"/>
      <c r="AX280" s="214"/>
      <c r="AY280" s="214"/>
      <c r="AZ280" s="214"/>
      <c r="BA280" s="214"/>
      <c r="BB280" s="214"/>
      <c r="BC280" s="214"/>
      <c r="BD280" s="214"/>
      <c r="BE280" s="214"/>
      <c r="BF280" s="214"/>
      <c r="BG280" s="214"/>
      <c r="BH280" s="214"/>
    </row>
    <row r="281" spans="1:60" ht="22.5" outlineLevel="1" x14ac:dyDescent="0.2">
      <c r="A281" s="245">
        <v>77</v>
      </c>
      <c r="B281" s="246" t="s">
        <v>1933</v>
      </c>
      <c r="C281" s="256" t="s">
        <v>1934</v>
      </c>
      <c r="D281" s="247" t="s">
        <v>375</v>
      </c>
      <c r="E281" s="248">
        <v>1</v>
      </c>
      <c r="F281" s="249"/>
      <c r="G281" s="250">
        <f>ROUND(E281*F281,2)</f>
        <v>0</v>
      </c>
      <c r="H281" s="249"/>
      <c r="I281" s="250">
        <f>ROUND(E281*H281,2)</f>
        <v>0</v>
      </c>
      <c r="J281" s="249"/>
      <c r="K281" s="250">
        <f>ROUND(E281*J281,2)</f>
        <v>0</v>
      </c>
      <c r="L281" s="250">
        <v>12</v>
      </c>
      <c r="M281" s="250">
        <f>G281*(1+L281/100)</f>
        <v>0</v>
      </c>
      <c r="N281" s="248">
        <v>1.48E-3</v>
      </c>
      <c r="O281" s="248">
        <f>ROUND(E281*N281,2)</f>
        <v>0</v>
      </c>
      <c r="P281" s="248">
        <v>0</v>
      </c>
      <c r="Q281" s="248">
        <f>ROUND(E281*P281,2)</f>
        <v>0</v>
      </c>
      <c r="R281" s="250" t="s">
        <v>428</v>
      </c>
      <c r="S281" s="250" t="s">
        <v>315</v>
      </c>
      <c r="T281" s="251" t="s">
        <v>315</v>
      </c>
      <c r="U281" s="224">
        <v>0</v>
      </c>
      <c r="V281" s="224">
        <f>ROUND(E281*U281,2)</f>
        <v>0</v>
      </c>
      <c r="W281" s="224"/>
      <c r="X281" s="224" t="s">
        <v>429</v>
      </c>
      <c r="Y281" s="224" t="s">
        <v>317</v>
      </c>
      <c r="Z281" s="214"/>
      <c r="AA281" s="214"/>
      <c r="AB281" s="214"/>
      <c r="AC281" s="214"/>
      <c r="AD281" s="214"/>
      <c r="AE281" s="214"/>
      <c r="AF281" s="214"/>
      <c r="AG281" s="214" t="s">
        <v>430</v>
      </c>
      <c r="AH281" s="214"/>
      <c r="AI281" s="214"/>
      <c r="AJ281" s="214"/>
      <c r="AK281" s="214"/>
      <c r="AL281" s="214"/>
      <c r="AM281" s="214"/>
      <c r="AN281" s="214"/>
      <c r="AO281" s="214"/>
      <c r="AP281" s="214"/>
      <c r="AQ281" s="214"/>
      <c r="AR281" s="214"/>
      <c r="AS281" s="214"/>
      <c r="AT281" s="214"/>
      <c r="AU281" s="214"/>
      <c r="AV281" s="214"/>
      <c r="AW281" s="214"/>
      <c r="AX281" s="214"/>
      <c r="AY281" s="214"/>
      <c r="AZ281" s="214"/>
      <c r="BA281" s="214"/>
      <c r="BB281" s="214"/>
      <c r="BC281" s="214"/>
      <c r="BD281" s="214"/>
      <c r="BE281" s="214"/>
      <c r="BF281" s="214"/>
      <c r="BG281" s="214"/>
      <c r="BH281" s="214"/>
    </row>
    <row r="282" spans="1:60" ht="22.5" outlineLevel="1" x14ac:dyDescent="0.2">
      <c r="A282" s="245">
        <v>78</v>
      </c>
      <c r="B282" s="246" t="s">
        <v>1738</v>
      </c>
      <c r="C282" s="256" t="s">
        <v>663</v>
      </c>
      <c r="D282" s="247" t="s">
        <v>375</v>
      </c>
      <c r="E282" s="248">
        <v>2</v>
      </c>
      <c r="F282" s="249"/>
      <c r="G282" s="250">
        <f>ROUND(E282*F282,2)</f>
        <v>0</v>
      </c>
      <c r="H282" s="249"/>
      <c r="I282" s="250">
        <f>ROUND(E282*H282,2)</f>
        <v>0</v>
      </c>
      <c r="J282" s="249"/>
      <c r="K282" s="250">
        <f>ROUND(E282*J282,2)</f>
        <v>0</v>
      </c>
      <c r="L282" s="250">
        <v>12</v>
      </c>
      <c r="M282" s="250">
        <f>G282*(1+L282/100)</f>
        <v>0</v>
      </c>
      <c r="N282" s="248">
        <v>8.4999999999999995E-4</v>
      </c>
      <c r="O282" s="248">
        <f>ROUND(E282*N282,2)</f>
        <v>0</v>
      </c>
      <c r="P282" s="248">
        <v>0</v>
      </c>
      <c r="Q282" s="248">
        <f>ROUND(E282*P282,2)</f>
        <v>0</v>
      </c>
      <c r="R282" s="250" t="s">
        <v>428</v>
      </c>
      <c r="S282" s="250" t="s">
        <v>315</v>
      </c>
      <c r="T282" s="251" t="s">
        <v>315</v>
      </c>
      <c r="U282" s="224">
        <v>0</v>
      </c>
      <c r="V282" s="224">
        <f>ROUND(E282*U282,2)</f>
        <v>0</v>
      </c>
      <c r="W282" s="224"/>
      <c r="X282" s="224" t="s">
        <v>429</v>
      </c>
      <c r="Y282" s="224" t="s">
        <v>317</v>
      </c>
      <c r="Z282" s="214"/>
      <c r="AA282" s="214"/>
      <c r="AB282" s="214"/>
      <c r="AC282" s="214"/>
      <c r="AD282" s="214"/>
      <c r="AE282" s="214"/>
      <c r="AF282" s="214"/>
      <c r="AG282" s="214" t="s">
        <v>430</v>
      </c>
      <c r="AH282" s="214"/>
      <c r="AI282" s="214"/>
      <c r="AJ282" s="214"/>
      <c r="AK282" s="214"/>
      <c r="AL282" s="214"/>
      <c r="AM282" s="214"/>
      <c r="AN282" s="214"/>
      <c r="AO282" s="214"/>
      <c r="AP282" s="214"/>
      <c r="AQ282" s="214"/>
      <c r="AR282" s="214"/>
      <c r="AS282" s="214"/>
      <c r="AT282" s="214"/>
      <c r="AU282" s="214"/>
      <c r="AV282" s="214"/>
      <c r="AW282" s="214"/>
      <c r="AX282" s="214"/>
      <c r="AY282" s="214"/>
      <c r="AZ282" s="214"/>
      <c r="BA282" s="214"/>
      <c r="BB282" s="214"/>
      <c r="BC282" s="214"/>
      <c r="BD282" s="214"/>
      <c r="BE282" s="214"/>
      <c r="BF282" s="214"/>
      <c r="BG282" s="214"/>
      <c r="BH282" s="214"/>
    </row>
    <row r="283" spans="1:60" outlineLevel="1" x14ac:dyDescent="0.2">
      <c r="A283" s="245">
        <v>79</v>
      </c>
      <c r="B283" s="246" t="s">
        <v>666</v>
      </c>
      <c r="C283" s="256" t="s">
        <v>667</v>
      </c>
      <c r="D283" s="247" t="s">
        <v>375</v>
      </c>
      <c r="E283" s="248">
        <v>1</v>
      </c>
      <c r="F283" s="249"/>
      <c r="G283" s="250">
        <f>ROUND(E283*F283,2)</f>
        <v>0</v>
      </c>
      <c r="H283" s="249"/>
      <c r="I283" s="250">
        <f>ROUND(E283*H283,2)</f>
        <v>0</v>
      </c>
      <c r="J283" s="249"/>
      <c r="K283" s="250">
        <f>ROUND(E283*J283,2)</f>
        <v>0</v>
      </c>
      <c r="L283" s="250">
        <v>12</v>
      </c>
      <c r="M283" s="250">
        <f>G283*(1+L283/100)</f>
        <v>0</v>
      </c>
      <c r="N283" s="248">
        <v>0</v>
      </c>
      <c r="O283" s="248">
        <f>ROUND(E283*N283,2)</f>
        <v>0</v>
      </c>
      <c r="P283" s="248">
        <v>0</v>
      </c>
      <c r="Q283" s="248">
        <f>ROUND(E283*P283,2)</f>
        <v>0</v>
      </c>
      <c r="R283" s="250" t="s">
        <v>428</v>
      </c>
      <c r="S283" s="250" t="s">
        <v>315</v>
      </c>
      <c r="T283" s="251" t="s">
        <v>315</v>
      </c>
      <c r="U283" s="224">
        <v>0</v>
      </c>
      <c r="V283" s="224">
        <f>ROUND(E283*U283,2)</f>
        <v>0</v>
      </c>
      <c r="W283" s="224"/>
      <c r="X283" s="224" t="s">
        <v>429</v>
      </c>
      <c r="Y283" s="224" t="s">
        <v>317</v>
      </c>
      <c r="Z283" s="214"/>
      <c r="AA283" s="214"/>
      <c r="AB283" s="214"/>
      <c r="AC283" s="214"/>
      <c r="AD283" s="214"/>
      <c r="AE283" s="214"/>
      <c r="AF283" s="214"/>
      <c r="AG283" s="214" t="s">
        <v>430</v>
      </c>
      <c r="AH283" s="214"/>
      <c r="AI283" s="214"/>
      <c r="AJ283" s="214"/>
      <c r="AK283" s="214"/>
      <c r="AL283" s="214"/>
      <c r="AM283" s="214"/>
      <c r="AN283" s="214"/>
      <c r="AO283" s="214"/>
      <c r="AP283" s="214"/>
      <c r="AQ283" s="214"/>
      <c r="AR283" s="214"/>
      <c r="AS283" s="214"/>
      <c r="AT283" s="214"/>
      <c r="AU283" s="214"/>
      <c r="AV283" s="214"/>
      <c r="AW283" s="214"/>
      <c r="AX283" s="214"/>
      <c r="AY283" s="214"/>
      <c r="AZ283" s="214"/>
      <c r="BA283" s="214"/>
      <c r="BB283" s="214"/>
      <c r="BC283" s="214"/>
      <c r="BD283" s="214"/>
      <c r="BE283" s="214"/>
      <c r="BF283" s="214"/>
      <c r="BG283" s="214"/>
      <c r="BH283" s="214"/>
    </row>
    <row r="284" spans="1:60" ht="22.5" outlineLevel="1" x14ac:dyDescent="0.2">
      <c r="A284" s="245">
        <v>80</v>
      </c>
      <c r="B284" s="246" t="s">
        <v>1935</v>
      </c>
      <c r="C284" s="256" t="s">
        <v>1936</v>
      </c>
      <c r="D284" s="247" t="s">
        <v>375</v>
      </c>
      <c r="E284" s="248">
        <v>1</v>
      </c>
      <c r="F284" s="249"/>
      <c r="G284" s="250">
        <f>ROUND(E284*F284,2)</f>
        <v>0</v>
      </c>
      <c r="H284" s="249"/>
      <c r="I284" s="250">
        <f>ROUND(E284*H284,2)</f>
        <v>0</v>
      </c>
      <c r="J284" s="249"/>
      <c r="K284" s="250">
        <f>ROUND(E284*J284,2)</f>
        <v>0</v>
      </c>
      <c r="L284" s="250">
        <v>12</v>
      </c>
      <c r="M284" s="250">
        <f>G284*(1+L284/100)</f>
        <v>0</v>
      </c>
      <c r="N284" s="248">
        <v>1.2999999999999999E-2</v>
      </c>
      <c r="O284" s="248">
        <f>ROUND(E284*N284,2)</f>
        <v>0.01</v>
      </c>
      <c r="P284" s="248">
        <v>0</v>
      </c>
      <c r="Q284" s="248">
        <f>ROUND(E284*P284,2)</f>
        <v>0</v>
      </c>
      <c r="R284" s="250" t="s">
        <v>428</v>
      </c>
      <c r="S284" s="250" t="s">
        <v>315</v>
      </c>
      <c r="T284" s="251" t="s">
        <v>315</v>
      </c>
      <c r="U284" s="224">
        <v>0</v>
      </c>
      <c r="V284" s="224">
        <f>ROUND(E284*U284,2)</f>
        <v>0</v>
      </c>
      <c r="W284" s="224"/>
      <c r="X284" s="224" t="s">
        <v>429</v>
      </c>
      <c r="Y284" s="224" t="s">
        <v>317</v>
      </c>
      <c r="Z284" s="214"/>
      <c r="AA284" s="214"/>
      <c r="AB284" s="214"/>
      <c r="AC284" s="214"/>
      <c r="AD284" s="214"/>
      <c r="AE284" s="214"/>
      <c r="AF284" s="214"/>
      <c r="AG284" s="214" t="s">
        <v>430</v>
      </c>
      <c r="AH284" s="214"/>
      <c r="AI284" s="214"/>
      <c r="AJ284" s="214"/>
      <c r="AK284" s="214"/>
      <c r="AL284" s="214"/>
      <c r="AM284" s="214"/>
      <c r="AN284" s="214"/>
      <c r="AO284" s="214"/>
      <c r="AP284" s="214"/>
      <c r="AQ284" s="214"/>
      <c r="AR284" s="214"/>
      <c r="AS284" s="214"/>
      <c r="AT284" s="214"/>
      <c r="AU284" s="214"/>
      <c r="AV284" s="214"/>
      <c r="AW284" s="214"/>
      <c r="AX284" s="214"/>
      <c r="AY284" s="214"/>
      <c r="AZ284" s="214"/>
      <c r="BA284" s="214"/>
      <c r="BB284" s="214"/>
      <c r="BC284" s="214"/>
      <c r="BD284" s="214"/>
      <c r="BE284" s="214"/>
      <c r="BF284" s="214"/>
      <c r="BG284" s="214"/>
      <c r="BH284" s="214"/>
    </row>
    <row r="285" spans="1:60" outlineLevel="1" x14ac:dyDescent="0.2">
      <c r="A285" s="236">
        <v>81</v>
      </c>
      <c r="B285" s="237" t="s">
        <v>687</v>
      </c>
      <c r="C285" s="254" t="s">
        <v>688</v>
      </c>
      <c r="D285" s="238" t="s">
        <v>330</v>
      </c>
      <c r="E285" s="239">
        <v>2</v>
      </c>
      <c r="F285" s="240"/>
      <c r="G285" s="241">
        <f>ROUND(E285*F285,2)</f>
        <v>0</v>
      </c>
      <c r="H285" s="240"/>
      <c r="I285" s="241">
        <f>ROUND(E285*H285,2)</f>
        <v>0</v>
      </c>
      <c r="J285" s="240"/>
      <c r="K285" s="241">
        <f>ROUND(E285*J285,2)</f>
        <v>0</v>
      </c>
      <c r="L285" s="241">
        <v>12</v>
      </c>
      <c r="M285" s="241">
        <f>G285*(1+L285/100)</f>
        <v>0</v>
      </c>
      <c r="N285" s="239">
        <v>0</v>
      </c>
      <c r="O285" s="239">
        <f>ROUND(E285*N285,2)</f>
        <v>0</v>
      </c>
      <c r="P285" s="239">
        <v>4.3499999999999997E-2</v>
      </c>
      <c r="Q285" s="239">
        <f>ROUND(E285*P285,2)</f>
        <v>0.09</v>
      </c>
      <c r="R285" s="241" t="s">
        <v>611</v>
      </c>
      <c r="S285" s="241" t="s">
        <v>315</v>
      </c>
      <c r="T285" s="242" t="s">
        <v>315</v>
      </c>
      <c r="U285" s="224">
        <v>0.71299999999999997</v>
      </c>
      <c r="V285" s="224">
        <f>ROUND(E285*U285,2)</f>
        <v>1.43</v>
      </c>
      <c r="W285" s="224"/>
      <c r="X285" s="224" t="s">
        <v>336</v>
      </c>
      <c r="Y285" s="224" t="s">
        <v>317</v>
      </c>
      <c r="Z285" s="214"/>
      <c r="AA285" s="214"/>
      <c r="AB285" s="214"/>
      <c r="AC285" s="214"/>
      <c r="AD285" s="214"/>
      <c r="AE285" s="214"/>
      <c r="AF285" s="214"/>
      <c r="AG285" s="214" t="s">
        <v>337</v>
      </c>
      <c r="AH285" s="214"/>
      <c r="AI285" s="214"/>
      <c r="AJ285" s="214"/>
      <c r="AK285" s="214"/>
      <c r="AL285" s="214"/>
      <c r="AM285" s="214"/>
      <c r="AN285" s="214"/>
      <c r="AO285" s="214"/>
      <c r="AP285" s="214"/>
      <c r="AQ285" s="214"/>
      <c r="AR285" s="214"/>
      <c r="AS285" s="214"/>
      <c r="AT285" s="214"/>
      <c r="AU285" s="214"/>
      <c r="AV285" s="214"/>
      <c r="AW285" s="214"/>
      <c r="AX285" s="214"/>
      <c r="AY285" s="214"/>
      <c r="AZ285" s="214"/>
      <c r="BA285" s="214"/>
      <c r="BB285" s="214"/>
      <c r="BC285" s="214"/>
      <c r="BD285" s="214"/>
      <c r="BE285" s="214"/>
      <c r="BF285" s="214"/>
      <c r="BG285" s="214"/>
      <c r="BH285" s="214"/>
    </row>
    <row r="286" spans="1:60" outlineLevel="2" x14ac:dyDescent="0.2">
      <c r="A286" s="221"/>
      <c r="B286" s="222"/>
      <c r="C286" s="268" t="s">
        <v>2108</v>
      </c>
      <c r="D286" s="262"/>
      <c r="E286" s="263">
        <v>2</v>
      </c>
      <c r="F286" s="224"/>
      <c r="G286" s="224"/>
      <c r="H286" s="224"/>
      <c r="I286" s="224"/>
      <c r="J286" s="224"/>
      <c r="K286" s="224"/>
      <c r="L286" s="224"/>
      <c r="M286" s="224"/>
      <c r="N286" s="223"/>
      <c r="O286" s="223"/>
      <c r="P286" s="223"/>
      <c r="Q286" s="223"/>
      <c r="R286" s="224"/>
      <c r="S286" s="224"/>
      <c r="T286" s="224"/>
      <c r="U286" s="224"/>
      <c r="V286" s="224"/>
      <c r="W286" s="224"/>
      <c r="X286" s="224"/>
      <c r="Y286" s="224"/>
      <c r="Z286" s="214"/>
      <c r="AA286" s="214"/>
      <c r="AB286" s="214"/>
      <c r="AC286" s="214"/>
      <c r="AD286" s="214"/>
      <c r="AE286" s="214"/>
      <c r="AF286" s="214"/>
      <c r="AG286" s="214" t="s">
        <v>371</v>
      </c>
      <c r="AH286" s="214">
        <v>0</v>
      </c>
      <c r="AI286" s="214"/>
      <c r="AJ286" s="214"/>
      <c r="AK286" s="214"/>
      <c r="AL286" s="214"/>
      <c r="AM286" s="214"/>
      <c r="AN286" s="214"/>
      <c r="AO286" s="214"/>
      <c r="AP286" s="214"/>
      <c r="AQ286" s="214"/>
      <c r="AR286" s="214"/>
      <c r="AS286" s="214"/>
      <c r="AT286" s="214"/>
      <c r="AU286" s="214"/>
      <c r="AV286" s="214"/>
      <c r="AW286" s="214"/>
      <c r="AX286" s="214"/>
      <c r="AY286" s="214"/>
      <c r="AZ286" s="214"/>
      <c r="BA286" s="214"/>
      <c r="BB286" s="214"/>
      <c r="BC286" s="214"/>
      <c r="BD286" s="214"/>
      <c r="BE286" s="214"/>
      <c r="BF286" s="214"/>
      <c r="BG286" s="214"/>
      <c r="BH286" s="214"/>
    </row>
    <row r="287" spans="1:60" outlineLevel="1" x14ac:dyDescent="0.2">
      <c r="A287" s="245">
        <v>82</v>
      </c>
      <c r="B287" s="246" t="s">
        <v>676</v>
      </c>
      <c r="C287" s="256" t="s">
        <v>677</v>
      </c>
      <c r="D287" s="247" t="s">
        <v>330</v>
      </c>
      <c r="E287" s="248">
        <v>1</v>
      </c>
      <c r="F287" s="249"/>
      <c r="G287" s="250">
        <f>ROUND(E287*F287,2)</f>
        <v>0</v>
      </c>
      <c r="H287" s="249"/>
      <c r="I287" s="250">
        <f>ROUND(E287*H287,2)</f>
        <v>0</v>
      </c>
      <c r="J287" s="249"/>
      <c r="K287" s="250">
        <f>ROUND(E287*J287,2)</f>
        <v>0</v>
      </c>
      <c r="L287" s="250">
        <v>12</v>
      </c>
      <c r="M287" s="250">
        <f>G287*(1+L287/100)</f>
        <v>0</v>
      </c>
      <c r="N287" s="248">
        <v>0</v>
      </c>
      <c r="O287" s="248">
        <f>ROUND(E287*N287,2)</f>
        <v>0</v>
      </c>
      <c r="P287" s="248">
        <v>1.933E-2</v>
      </c>
      <c r="Q287" s="248">
        <f>ROUND(E287*P287,2)</f>
        <v>0.02</v>
      </c>
      <c r="R287" s="250" t="s">
        <v>611</v>
      </c>
      <c r="S287" s="250" t="s">
        <v>315</v>
      </c>
      <c r="T287" s="251" t="s">
        <v>315</v>
      </c>
      <c r="U287" s="224">
        <v>0.59</v>
      </c>
      <c r="V287" s="224">
        <f>ROUND(E287*U287,2)</f>
        <v>0.59</v>
      </c>
      <c r="W287" s="224"/>
      <c r="X287" s="224" t="s">
        <v>336</v>
      </c>
      <c r="Y287" s="224" t="s">
        <v>317</v>
      </c>
      <c r="Z287" s="214"/>
      <c r="AA287" s="214"/>
      <c r="AB287" s="214"/>
      <c r="AC287" s="214"/>
      <c r="AD287" s="214"/>
      <c r="AE287" s="214"/>
      <c r="AF287" s="214"/>
      <c r="AG287" s="214" t="s">
        <v>337</v>
      </c>
      <c r="AH287" s="214"/>
      <c r="AI287" s="214"/>
      <c r="AJ287" s="214"/>
      <c r="AK287" s="214"/>
      <c r="AL287" s="214"/>
      <c r="AM287" s="214"/>
      <c r="AN287" s="214"/>
      <c r="AO287" s="214"/>
      <c r="AP287" s="214"/>
      <c r="AQ287" s="214"/>
      <c r="AR287" s="214"/>
      <c r="AS287" s="214"/>
      <c r="AT287" s="214"/>
      <c r="AU287" s="214"/>
      <c r="AV287" s="214"/>
      <c r="AW287" s="214"/>
      <c r="AX287" s="214"/>
      <c r="AY287" s="214"/>
      <c r="AZ287" s="214"/>
      <c r="BA287" s="214"/>
      <c r="BB287" s="214"/>
      <c r="BC287" s="214"/>
      <c r="BD287" s="214"/>
      <c r="BE287" s="214"/>
      <c r="BF287" s="214"/>
      <c r="BG287" s="214"/>
      <c r="BH287" s="214"/>
    </row>
    <row r="288" spans="1:60" outlineLevel="1" x14ac:dyDescent="0.2">
      <c r="A288" s="245">
        <v>83</v>
      </c>
      <c r="B288" s="246" t="s">
        <v>1746</v>
      </c>
      <c r="C288" s="256" t="s">
        <v>1747</v>
      </c>
      <c r="D288" s="247" t="s">
        <v>375</v>
      </c>
      <c r="E288" s="248">
        <v>1</v>
      </c>
      <c r="F288" s="249"/>
      <c r="G288" s="250">
        <f>ROUND(E288*F288,2)</f>
        <v>0</v>
      </c>
      <c r="H288" s="249"/>
      <c r="I288" s="250">
        <f>ROUND(E288*H288,2)</f>
        <v>0</v>
      </c>
      <c r="J288" s="249"/>
      <c r="K288" s="250">
        <f>ROUND(E288*J288,2)</f>
        <v>0</v>
      </c>
      <c r="L288" s="250">
        <v>12</v>
      </c>
      <c r="M288" s="250">
        <f>G288*(1+L288/100)</f>
        <v>0</v>
      </c>
      <c r="N288" s="248">
        <v>0</v>
      </c>
      <c r="O288" s="248">
        <f>ROUND(E288*N288,2)</f>
        <v>0</v>
      </c>
      <c r="P288" s="248">
        <v>3.1870000000000002E-2</v>
      </c>
      <c r="Q288" s="248">
        <f>ROUND(E288*P288,2)</f>
        <v>0.03</v>
      </c>
      <c r="R288" s="250" t="s">
        <v>587</v>
      </c>
      <c r="S288" s="250" t="s">
        <v>315</v>
      </c>
      <c r="T288" s="251" t="s">
        <v>315</v>
      </c>
      <c r="U288" s="224">
        <v>0.89</v>
      </c>
      <c r="V288" s="224">
        <f>ROUND(E288*U288,2)</f>
        <v>0.89</v>
      </c>
      <c r="W288" s="224"/>
      <c r="X288" s="224" t="s">
        <v>588</v>
      </c>
      <c r="Y288" s="224" t="s">
        <v>317</v>
      </c>
      <c r="Z288" s="214"/>
      <c r="AA288" s="214"/>
      <c r="AB288" s="214"/>
      <c r="AC288" s="214"/>
      <c r="AD288" s="214"/>
      <c r="AE288" s="214"/>
      <c r="AF288" s="214"/>
      <c r="AG288" s="214" t="s">
        <v>601</v>
      </c>
      <c r="AH288" s="214"/>
      <c r="AI288" s="214"/>
      <c r="AJ288" s="214"/>
      <c r="AK288" s="214"/>
      <c r="AL288" s="214"/>
      <c r="AM288" s="214"/>
      <c r="AN288" s="214"/>
      <c r="AO288" s="214"/>
      <c r="AP288" s="214"/>
      <c r="AQ288" s="214"/>
      <c r="AR288" s="214"/>
      <c r="AS288" s="214"/>
      <c r="AT288" s="214"/>
      <c r="AU288" s="214"/>
      <c r="AV288" s="214"/>
      <c r="AW288" s="214"/>
      <c r="AX288" s="214"/>
      <c r="AY288" s="214"/>
      <c r="AZ288" s="214"/>
      <c r="BA288" s="214"/>
      <c r="BB288" s="214"/>
      <c r="BC288" s="214"/>
      <c r="BD288" s="214"/>
      <c r="BE288" s="214"/>
      <c r="BF288" s="214"/>
      <c r="BG288" s="214"/>
      <c r="BH288" s="214"/>
    </row>
    <row r="289" spans="1:60" outlineLevel="1" x14ac:dyDescent="0.2">
      <c r="A289" s="236">
        <v>84</v>
      </c>
      <c r="B289" s="237" t="s">
        <v>2109</v>
      </c>
      <c r="C289" s="254" t="s">
        <v>2110</v>
      </c>
      <c r="D289" s="238" t="s">
        <v>330</v>
      </c>
      <c r="E289" s="239">
        <v>1</v>
      </c>
      <c r="F289" s="240"/>
      <c r="G289" s="241">
        <f>ROUND(E289*F289,2)</f>
        <v>0</v>
      </c>
      <c r="H289" s="240"/>
      <c r="I289" s="241">
        <f>ROUND(E289*H289,2)</f>
        <v>0</v>
      </c>
      <c r="J289" s="240"/>
      <c r="K289" s="241">
        <f>ROUND(E289*J289,2)</f>
        <v>0</v>
      </c>
      <c r="L289" s="241">
        <v>12</v>
      </c>
      <c r="M289" s="241">
        <f>G289*(1+L289/100)</f>
        <v>0</v>
      </c>
      <c r="N289" s="239">
        <v>0</v>
      </c>
      <c r="O289" s="239">
        <f>ROUND(E289*N289,2)</f>
        <v>0</v>
      </c>
      <c r="P289" s="239">
        <v>9.1999999999999998E-3</v>
      </c>
      <c r="Q289" s="239">
        <f>ROUND(E289*P289,2)</f>
        <v>0.01</v>
      </c>
      <c r="R289" s="241" t="s">
        <v>611</v>
      </c>
      <c r="S289" s="241" t="s">
        <v>315</v>
      </c>
      <c r="T289" s="242" t="s">
        <v>315</v>
      </c>
      <c r="U289" s="224">
        <v>0.46500000000000002</v>
      </c>
      <c r="V289" s="224">
        <f>ROUND(E289*U289,2)</f>
        <v>0.47</v>
      </c>
      <c r="W289" s="224"/>
      <c r="X289" s="224" t="s">
        <v>336</v>
      </c>
      <c r="Y289" s="224" t="s">
        <v>317</v>
      </c>
      <c r="Z289" s="214"/>
      <c r="AA289" s="214"/>
      <c r="AB289" s="214"/>
      <c r="AC289" s="214"/>
      <c r="AD289" s="214"/>
      <c r="AE289" s="214"/>
      <c r="AF289" s="214"/>
      <c r="AG289" s="214" t="s">
        <v>337</v>
      </c>
      <c r="AH289" s="214"/>
      <c r="AI289" s="214"/>
      <c r="AJ289" s="214"/>
      <c r="AK289" s="214"/>
      <c r="AL289" s="214"/>
      <c r="AM289" s="214"/>
      <c r="AN289" s="214"/>
      <c r="AO289" s="214"/>
      <c r="AP289" s="214"/>
      <c r="AQ289" s="214"/>
      <c r="AR289" s="214"/>
      <c r="AS289" s="214"/>
      <c r="AT289" s="214"/>
      <c r="AU289" s="214"/>
      <c r="AV289" s="214"/>
      <c r="AW289" s="214"/>
      <c r="AX289" s="214"/>
      <c r="AY289" s="214"/>
      <c r="AZ289" s="214"/>
      <c r="BA289" s="214"/>
      <c r="BB289" s="214"/>
      <c r="BC289" s="214"/>
      <c r="BD289" s="214"/>
      <c r="BE289" s="214"/>
      <c r="BF289" s="214"/>
      <c r="BG289" s="214"/>
      <c r="BH289" s="214"/>
    </row>
    <row r="290" spans="1:60" outlineLevel="2" x14ac:dyDescent="0.2">
      <c r="A290" s="221"/>
      <c r="B290" s="222"/>
      <c r="C290" s="267" t="s">
        <v>680</v>
      </c>
      <c r="D290" s="266"/>
      <c r="E290" s="266"/>
      <c r="F290" s="266"/>
      <c r="G290" s="266"/>
      <c r="H290" s="224"/>
      <c r="I290" s="224"/>
      <c r="J290" s="224"/>
      <c r="K290" s="224"/>
      <c r="L290" s="224"/>
      <c r="M290" s="224"/>
      <c r="N290" s="223"/>
      <c r="O290" s="223"/>
      <c r="P290" s="223"/>
      <c r="Q290" s="223"/>
      <c r="R290" s="224"/>
      <c r="S290" s="224"/>
      <c r="T290" s="224"/>
      <c r="U290" s="224"/>
      <c r="V290" s="224"/>
      <c r="W290" s="224"/>
      <c r="X290" s="224"/>
      <c r="Y290" s="224"/>
      <c r="Z290" s="214"/>
      <c r="AA290" s="214"/>
      <c r="AB290" s="214"/>
      <c r="AC290" s="214"/>
      <c r="AD290" s="214"/>
      <c r="AE290" s="214"/>
      <c r="AF290" s="214"/>
      <c r="AG290" s="214" t="s">
        <v>369</v>
      </c>
      <c r="AH290" s="214"/>
      <c r="AI290" s="214"/>
      <c r="AJ290" s="214"/>
      <c r="AK290" s="214"/>
      <c r="AL290" s="214"/>
      <c r="AM290" s="214"/>
      <c r="AN290" s="214"/>
      <c r="AO290" s="214"/>
      <c r="AP290" s="214"/>
      <c r="AQ290" s="214"/>
      <c r="AR290" s="214"/>
      <c r="AS290" s="214"/>
      <c r="AT290" s="214"/>
      <c r="AU290" s="214"/>
      <c r="AV290" s="214"/>
      <c r="AW290" s="214"/>
      <c r="AX290" s="214"/>
      <c r="AY290" s="214"/>
      <c r="AZ290" s="214"/>
      <c r="BA290" s="214"/>
      <c r="BB290" s="214"/>
      <c r="BC290" s="214"/>
      <c r="BD290" s="214"/>
      <c r="BE290" s="214"/>
      <c r="BF290" s="214"/>
      <c r="BG290" s="214"/>
      <c r="BH290" s="214"/>
    </row>
    <row r="291" spans="1:60" outlineLevel="1" x14ac:dyDescent="0.2">
      <c r="A291" s="245">
        <v>85</v>
      </c>
      <c r="B291" s="246" t="s">
        <v>1748</v>
      </c>
      <c r="C291" s="256" t="s">
        <v>1749</v>
      </c>
      <c r="D291" s="247" t="s">
        <v>330</v>
      </c>
      <c r="E291" s="248">
        <v>1</v>
      </c>
      <c r="F291" s="249"/>
      <c r="G291" s="250">
        <f>ROUND(E291*F291,2)</f>
        <v>0</v>
      </c>
      <c r="H291" s="249"/>
      <c r="I291" s="250">
        <f>ROUND(E291*H291,2)</f>
        <v>0</v>
      </c>
      <c r="J291" s="249"/>
      <c r="K291" s="250">
        <f>ROUND(E291*J291,2)</f>
        <v>0</v>
      </c>
      <c r="L291" s="250">
        <v>12</v>
      </c>
      <c r="M291" s="250">
        <f>G291*(1+L291/100)</f>
        <v>0</v>
      </c>
      <c r="N291" s="248">
        <v>0</v>
      </c>
      <c r="O291" s="248">
        <f>ROUND(E291*N291,2)</f>
        <v>0</v>
      </c>
      <c r="P291" s="248">
        <v>8.7999999999999995E-2</v>
      </c>
      <c r="Q291" s="248">
        <f>ROUND(E291*P291,2)</f>
        <v>0.09</v>
      </c>
      <c r="R291" s="250" t="s">
        <v>611</v>
      </c>
      <c r="S291" s="250" t="s">
        <v>315</v>
      </c>
      <c r="T291" s="251" t="s">
        <v>315</v>
      </c>
      <c r="U291" s="224">
        <v>0.69</v>
      </c>
      <c r="V291" s="224">
        <f>ROUND(E291*U291,2)</f>
        <v>0.69</v>
      </c>
      <c r="W291" s="224"/>
      <c r="X291" s="224" t="s">
        <v>336</v>
      </c>
      <c r="Y291" s="224" t="s">
        <v>317</v>
      </c>
      <c r="Z291" s="214"/>
      <c r="AA291" s="214"/>
      <c r="AB291" s="214"/>
      <c r="AC291" s="214"/>
      <c r="AD291" s="214"/>
      <c r="AE291" s="214"/>
      <c r="AF291" s="214"/>
      <c r="AG291" s="214" t="s">
        <v>367</v>
      </c>
      <c r="AH291" s="214"/>
      <c r="AI291" s="214"/>
      <c r="AJ291" s="214"/>
      <c r="AK291" s="214"/>
      <c r="AL291" s="214"/>
      <c r="AM291" s="214"/>
      <c r="AN291" s="214"/>
      <c r="AO291" s="214"/>
      <c r="AP291" s="214"/>
      <c r="AQ291" s="214"/>
      <c r="AR291" s="214"/>
      <c r="AS291" s="214"/>
      <c r="AT291" s="214"/>
      <c r="AU291" s="214"/>
      <c r="AV291" s="214"/>
      <c r="AW291" s="214"/>
      <c r="AX291" s="214"/>
      <c r="AY291" s="214"/>
      <c r="AZ291" s="214"/>
      <c r="BA291" s="214"/>
      <c r="BB291" s="214"/>
      <c r="BC291" s="214"/>
      <c r="BD291" s="214"/>
      <c r="BE291" s="214"/>
      <c r="BF291" s="214"/>
      <c r="BG291" s="214"/>
      <c r="BH291" s="214"/>
    </row>
    <row r="292" spans="1:60" outlineLevel="1" x14ac:dyDescent="0.2">
      <c r="A292" s="236">
        <v>86</v>
      </c>
      <c r="B292" s="237" t="s">
        <v>1152</v>
      </c>
      <c r="C292" s="254" t="s">
        <v>1153</v>
      </c>
      <c r="D292" s="238" t="s">
        <v>581</v>
      </c>
      <c r="E292" s="239">
        <v>0.13020000000000001</v>
      </c>
      <c r="F292" s="240"/>
      <c r="G292" s="241">
        <f>ROUND(E292*F292,2)</f>
        <v>0</v>
      </c>
      <c r="H292" s="240"/>
      <c r="I292" s="241">
        <f>ROUND(E292*H292,2)</f>
        <v>0</v>
      </c>
      <c r="J292" s="240"/>
      <c r="K292" s="241">
        <f>ROUND(E292*J292,2)</f>
        <v>0</v>
      </c>
      <c r="L292" s="241">
        <v>12</v>
      </c>
      <c r="M292" s="241">
        <f>G292*(1+L292/100)</f>
        <v>0</v>
      </c>
      <c r="N292" s="239">
        <v>0</v>
      </c>
      <c r="O292" s="239">
        <f>ROUND(E292*N292,2)</f>
        <v>0</v>
      </c>
      <c r="P292" s="239">
        <v>0</v>
      </c>
      <c r="Q292" s="239">
        <f>ROUND(E292*P292,2)</f>
        <v>0</v>
      </c>
      <c r="R292" s="241" t="s">
        <v>611</v>
      </c>
      <c r="S292" s="241" t="s">
        <v>315</v>
      </c>
      <c r="T292" s="242" t="s">
        <v>315</v>
      </c>
      <c r="U292" s="224">
        <v>1.629</v>
      </c>
      <c r="V292" s="224">
        <f>ROUND(E292*U292,2)</f>
        <v>0.21</v>
      </c>
      <c r="W292" s="224"/>
      <c r="X292" s="224" t="s">
        <v>582</v>
      </c>
      <c r="Y292" s="224" t="s">
        <v>317</v>
      </c>
      <c r="Z292" s="214"/>
      <c r="AA292" s="214"/>
      <c r="AB292" s="214"/>
      <c r="AC292" s="214"/>
      <c r="AD292" s="214"/>
      <c r="AE292" s="214"/>
      <c r="AF292" s="214"/>
      <c r="AG292" s="214" t="s">
        <v>583</v>
      </c>
      <c r="AH292" s="214"/>
      <c r="AI292" s="214"/>
      <c r="AJ292" s="214"/>
      <c r="AK292" s="214"/>
      <c r="AL292" s="214"/>
      <c r="AM292" s="214"/>
      <c r="AN292" s="214"/>
      <c r="AO292" s="214"/>
      <c r="AP292" s="214"/>
      <c r="AQ292" s="214"/>
      <c r="AR292" s="214"/>
      <c r="AS292" s="214"/>
      <c r="AT292" s="214"/>
      <c r="AU292" s="214"/>
      <c r="AV292" s="214"/>
      <c r="AW292" s="214"/>
      <c r="AX292" s="214"/>
      <c r="AY292" s="214"/>
      <c r="AZ292" s="214"/>
      <c r="BA292" s="214"/>
      <c r="BB292" s="214"/>
      <c r="BC292" s="214"/>
      <c r="BD292" s="214"/>
      <c r="BE292" s="214"/>
      <c r="BF292" s="214"/>
      <c r="BG292" s="214"/>
      <c r="BH292" s="214"/>
    </row>
    <row r="293" spans="1:60" outlineLevel="2" x14ac:dyDescent="0.2">
      <c r="A293" s="221"/>
      <c r="B293" s="222"/>
      <c r="C293" s="267" t="s">
        <v>692</v>
      </c>
      <c r="D293" s="266"/>
      <c r="E293" s="266"/>
      <c r="F293" s="266"/>
      <c r="G293" s="266"/>
      <c r="H293" s="224"/>
      <c r="I293" s="224"/>
      <c r="J293" s="224"/>
      <c r="K293" s="224"/>
      <c r="L293" s="224"/>
      <c r="M293" s="224"/>
      <c r="N293" s="223"/>
      <c r="O293" s="223"/>
      <c r="P293" s="223"/>
      <c r="Q293" s="223"/>
      <c r="R293" s="224"/>
      <c r="S293" s="224"/>
      <c r="T293" s="224"/>
      <c r="U293" s="224"/>
      <c r="V293" s="224"/>
      <c r="W293" s="224"/>
      <c r="X293" s="224"/>
      <c r="Y293" s="224"/>
      <c r="Z293" s="214"/>
      <c r="AA293" s="214"/>
      <c r="AB293" s="214"/>
      <c r="AC293" s="214"/>
      <c r="AD293" s="214"/>
      <c r="AE293" s="214"/>
      <c r="AF293" s="214"/>
      <c r="AG293" s="214" t="s">
        <v>369</v>
      </c>
      <c r="AH293" s="214"/>
      <c r="AI293" s="214"/>
      <c r="AJ293" s="214"/>
      <c r="AK293" s="214"/>
      <c r="AL293" s="214"/>
      <c r="AM293" s="214"/>
      <c r="AN293" s="214"/>
      <c r="AO293" s="214"/>
      <c r="AP293" s="214"/>
      <c r="AQ293" s="214"/>
      <c r="AR293" s="214"/>
      <c r="AS293" s="214"/>
      <c r="AT293" s="214"/>
      <c r="AU293" s="214"/>
      <c r="AV293" s="214"/>
      <c r="AW293" s="214"/>
      <c r="AX293" s="214"/>
      <c r="AY293" s="214"/>
      <c r="AZ293" s="214"/>
      <c r="BA293" s="214"/>
      <c r="BB293" s="214"/>
      <c r="BC293" s="214"/>
      <c r="BD293" s="214"/>
      <c r="BE293" s="214"/>
      <c r="BF293" s="214"/>
      <c r="BG293" s="214"/>
      <c r="BH293" s="214"/>
    </row>
    <row r="294" spans="1:60" x14ac:dyDescent="0.2">
      <c r="A294" s="229" t="s">
        <v>310</v>
      </c>
      <c r="B294" s="230" t="s">
        <v>231</v>
      </c>
      <c r="C294" s="253" t="s">
        <v>233</v>
      </c>
      <c r="D294" s="231"/>
      <c r="E294" s="232"/>
      <c r="F294" s="233"/>
      <c r="G294" s="233">
        <f>SUMIF(AG295:AG299,"&lt;&gt;NOR",G295:G299)</f>
        <v>0</v>
      </c>
      <c r="H294" s="233"/>
      <c r="I294" s="233">
        <f>SUM(I295:I299)</f>
        <v>0</v>
      </c>
      <c r="J294" s="233"/>
      <c r="K294" s="233">
        <f>SUM(K295:K299)</f>
        <v>0</v>
      </c>
      <c r="L294" s="233"/>
      <c r="M294" s="233">
        <f>SUM(M295:M299)</f>
        <v>0</v>
      </c>
      <c r="N294" s="232"/>
      <c r="O294" s="232">
        <f>SUM(O295:O299)</f>
        <v>0.01</v>
      </c>
      <c r="P294" s="232"/>
      <c r="Q294" s="232">
        <f>SUM(Q295:Q299)</f>
        <v>0</v>
      </c>
      <c r="R294" s="233"/>
      <c r="S294" s="233"/>
      <c r="T294" s="234"/>
      <c r="U294" s="228"/>
      <c r="V294" s="228">
        <f>SUM(V295:V299)</f>
        <v>1.92</v>
      </c>
      <c r="W294" s="228"/>
      <c r="X294" s="228"/>
      <c r="Y294" s="228"/>
      <c r="AG294" t="s">
        <v>311</v>
      </c>
    </row>
    <row r="295" spans="1:60" ht="45" outlineLevel="1" x14ac:dyDescent="0.2">
      <c r="A295" s="236">
        <v>87</v>
      </c>
      <c r="B295" s="237" t="s">
        <v>2111</v>
      </c>
      <c r="C295" s="254" t="s">
        <v>2112</v>
      </c>
      <c r="D295" s="238" t="s">
        <v>330</v>
      </c>
      <c r="E295" s="239">
        <v>1</v>
      </c>
      <c r="F295" s="240"/>
      <c r="G295" s="241">
        <f>ROUND(E295*F295,2)</f>
        <v>0</v>
      </c>
      <c r="H295" s="240"/>
      <c r="I295" s="241">
        <f>ROUND(E295*H295,2)</f>
        <v>0</v>
      </c>
      <c r="J295" s="240"/>
      <c r="K295" s="241">
        <f>ROUND(E295*J295,2)</f>
        <v>0</v>
      </c>
      <c r="L295" s="241">
        <v>12</v>
      </c>
      <c r="M295" s="241">
        <f>G295*(1+L295/100)</f>
        <v>0</v>
      </c>
      <c r="N295" s="239">
        <v>1.2970000000000001E-2</v>
      </c>
      <c r="O295" s="239">
        <f>ROUND(E295*N295,2)</f>
        <v>0.01</v>
      </c>
      <c r="P295" s="239">
        <v>0</v>
      </c>
      <c r="Q295" s="239">
        <f>ROUND(E295*P295,2)</f>
        <v>0</v>
      </c>
      <c r="R295" s="241" t="s">
        <v>611</v>
      </c>
      <c r="S295" s="241" t="s">
        <v>315</v>
      </c>
      <c r="T295" s="242" t="s">
        <v>315</v>
      </c>
      <c r="U295" s="224">
        <v>1.9</v>
      </c>
      <c r="V295" s="224">
        <f>ROUND(E295*U295,2)</f>
        <v>1.9</v>
      </c>
      <c r="W295" s="224"/>
      <c r="X295" s="224" t="s">
        <v>336</v>
      </c>
      <c r="Y295" s="224" t="s">
        <v>317</v>
      </c>
      <c r="Z295" s="214"/>
      <c r="AA295" s="214"/>
      <c r="AB295" s="214"/>
      <c r="AC295" s="214"/>
      <c r="AD295" s="214"/>
      <c r="AE295" s="214"/>
      <c r="AF295" s="214"/>
      <c r="AG295" s="214" t="s">
        <v>367</v>
      </c>
      <c r="AH295" s="214"/>
      <c r="AI295" s="214"/>
      <c r="AJ295" s="214"/>
      <c r="AK295" s="214"/>
      <c r="AL295" s="214"/>
      <c r="AM295" s="214"/>
      <c r="AN295" s="214"/>
      <c r="AO295" s="214"/>
      <c r="AP295" s="214"/>
      <c r="AQ295" s="214"/>
      <c r="AR295" s="214"/>
      <c r="AS295" s="214"/>
      <c r="AT295" s="214"/>
      <c r="AU295" s="214"/>
      <c r="AV295" s="214"/>
      <c r="AW295" s="214"/>
      <c r="AX295" s="214"/>
      <c r="AY295" s="214"/>
      <c r="AZ295" s="214"/>
      <c r="BA295" s="214"/>
      <c r="BB295" s="214"/>
      <c r="BC295" s="214"/>
      <c r="BD295" s="214"/>
      <c r="BE295" s="214"/>
      <c r="BF295" s="214"/>
      <c r="BG295" s="214"/>
      <c r="BH295" s="214"/>
    </row>
    <row r="296" spans="1:60" outlineLevel="2" x14ac:dyDescent="0.2">
      <c r="A296" s="221"/>
      <c r="B296" s="222"/>
      <c r="C296" s="255" t="s">
        <v>1156</v>
      </c>
      <c r="D296" s="243"/>
      <c r="E296" s="243"/>
      <c r="F296" s="243"/>
      <c r="G296" s="243"/>
      <c r="H296" s="224"/>
      <c r="I296" s="224"/>
      <c r="J296" s="224"/>
      <c r="K296" s="224"/>
      <c r="L296" s="224"/>
      <c r="M296" s="224"/>
      <c r="N296" s="223"/>
      <c r="O296" s="223"/>
      <c r="P296" s="223"/>
      <c r="Q296" s="223"/>
      <c r="R296" s="224"/>
      <c r="S296" s="224"/>
      <c r="T296" s="224"/>
      <c r="U296" s="224"/>
      <c r="V296" s="224"/>
      <c r="W296" s="224"/>
      <c r="X296" s="224"/>
      <c r="Y296" s="224"/>
      <c r="Z296" s="214"/>
      <c r="AA296" s="214"/>
      <c r="AB296" s="214"/>
      <c r="AC296" s="214"/>
      <c r="AD296" s="214"/>
      <c r="AE296" s="214"/>
      <c r="AF296" s="214"/>
      <c r="AG296" s="214" t="s">
        <v>320</v>
      </c>
      <c r="AH296" s="214"/>
      <c r="AI296" s="214"/>
      <c r="AJ296" s="214"/>
      <c r="AK296" s="214"/>
      <c r="AL296" s="214"/>
      <c r="AM296" s="214"/>
      <c r="AN296" s="214"/>
      <c r="AO296" s="214"/>
      <c r="AP296" s="214"/>
      <c r="AQ296" s="214"/>
      <c r="AR296" s="214"/>
      <c r="AS296" s="214"/>
      <c r="AT296" s="214"/>
      <c r="AU296" s="214"/>
      <c r="AV296" s="214"/>
      <c r="AW296" s="214"/>
      <c r="AX296" s="214"/>
      <c r="AY296" s="214"/>
      <c r="AZ296" s="214"/>
      <c r="BA296" s="214"/>
      <c r="BB296" s="214"/>
      <c r="BC296" s="214"/>
      <c r="BD296" s="214"/>
      <c r="BE296" s="214"/>
      <c r="BF296" s="214"/>
      <c r="BG296" s="214"/>
      <c r="BH296" s="214"/>
    </row>
    <row r="297" spans="1:60" ht="22.5" outlineLevel="1" x14ac:dyDescent="0.2">
      <c r="A297" s="245">
        <v>88</v>
      </c>
      <c r="B297" s="246" t="s">
        <v>1157</v>
      </c>
      <c r="C297" s="256" t="s">
        <v>1158</v>
      </c>
      <c r="D297" s="247" t="s">
        <v>375</v>
      </c>
      <c r="E297" s="248">
        <v>1</v>
      </c>
      <c r="F297" s="249"/>
      <c r="G297" s="250">
        <f>ROUND(E297*F297,2)</f>
        <v>0</v>
      </c>
      <c r="H297" s="249"/>
      <c r="I297" s="250">
        <f>ROUND(E297*H297,2)</f>
        <v>0</v>
      </c>
      <c r="J297" s="249"/>
      <c r="K297" s="250">
        <f>ROUND(E297*J297,2)</f>
        <v>0</v>
      </c>
      <c r="L297" s="250">
        <v>12</v>
      </c>
      <c r="M297" s="250">
        <f>G297*(1+L297/100)</f>
        <v>0</v>
      </c>
      <c r="N297" s="248">
        <v>3.8999999999999999E-4</v>
      </c>
      <c r="O297" s="248">
        <f>ROUND(E297*N297,2)</f>
        <v>0</v>
      </c>
      <c r="P297" s="248">
        <v>0</v>
      </c>
      <c r="Q297" s="248">
        <f>ROUND(E297*P297,2)</f>
        <v>0</v>
      </c>
      <c r="R297" s="250" t="s">
        <v>428</v>
      </c>
      <c r="S297" s="250" t="s">
        <v>315</v>
      </c>
      <c r="T297" s="251" t="s">
        <v>315</v>
      </c>
      <c r="U297" s="224">
        <v>0</v>
      </c>
      <c r="V297" s="224">
        <f>ROUND(E297*U297,2)</f>
        <v>0</v>
      </c>
      <c r="W297" s="224"/>
      <c r="X297" s="224" t="s">
        <v>429</v>
      </c>
      <c r="Y297" s="224" t="s">
        <v>317</v>
      </c>
      <c r="Z297" s="214"/>
      <c r="AA297" s="214"/>
      <c r="AB297" s="214"/>
      <c r="AC297" s="214"/>
      <c r="AD297" s="214"/>
      <c r="AE297" s="214"/>
      <c r="AF297" s="214"/>
      <c r="AG297" s="214" t="s">
        <v>728</v>
      </c>
      <c r="AH297" s="214"/>
      <c r="AI297" s="214"/>
      <c r="AJ297" s="214"/>
      <c r="AK297" s="214"/>
      <c r="AL297" s="214"/>
      <c r="AM297" s="214"/>
      <c r="AN297" s="214"/>
      <c r="AO297" s="214"/>
      <c r="AP297" s="214"/>
      <c r="AQ297" s="214"/>
      <c r="AR297" s="214"/>
      <c r="AS297" s="214"/>
      <c r="AT297" s="214"/>
      <c r="AU297" s="214"/>
      <c r="AV297" s="214"/>
      <c r="AW297" s="214"/>
      <c r="AX297" s="214"/>
      <c r="AY297" s="214"/>
      <c r="AZ297" s="214"/>
      <c r="BA297" s="214"/>
      <c r="BB297" s="214"/>
      <c r="BC297" s="214"/>
      <c r="BD297" s="214"/>
      <c r="BE297" s="214"/>
      <c r="BF297" s="214"/>
      <c r="BG297" s="214"/>
      <c r="BH297" s="214"/>
    </row>
    <row r="298" spans="1:60" outlineLevel="1" x14ac:dyDescent="0.2">
      <c r="A298" s="236">
        <v>89</v>
      </c>
      <c r="B298" s="237" t="s">
        <v>1159</v>
      </c>
      <c r="C298" s="254" t="s">
        <v>1160</v>
      </c>
      <c r="D298" s="238" t="s">
        <v>581</v>
      </c>
      <c r="E298" s="239">
        <v>1.336E-2</v>
      </c>
      <c r="F298" s="240"/>
      <c r="G298" s="241">
        <f>ROUND(E298*F298,2)</f>
        <v>0</v>
      </c>
      <c r="H298" s="240"/>
      <c r="I298" s="241">
        <f>ROUND(E298*H298,2)</f>
        <v>0</v>
      </c>
      <c r="J298" s="240"/>
      <c r="K298" s="241">
        <f>ROUND(E298*J298,2)</f>
        <v>0</v>
      </c>
      <c r="L298" s="241">
        <v>12</v>
      </c>
      <c r="M298" s="241">
        <f>G298*(1+L298/100)</f>
        <v>0</v>
      </c>
      <c r="N298" s="239">
        <v>0</v>
      </c>
      <c r="O298" s="239">
        <f>ROUND(E298*N298,2)</f>
        <v>0</v>
      </c>
      <c r="P298" s="239">
        <v>0</v>
      </c>
      <c r="Q298" s="239">
        <f>ROUND(E298*P298,2)</f>
        <v>0</v>
      </c>
      <c r="R298" s="241" t="s">
        <v>611</v>
      </c>
      <c r="S298" s="241" t="s">
        <v>315</v>
      </c>
      <c r="T298" s="242" t="s">
        <v>315</v>
      </c>
      <c r="U298" s="224">
        <v>1.7789999999999999</v>
      </c>
      <c r="V298" s="224">
        <f>ROUND(E298*U298,2)</f>
        <v>0.02</v>
      </c>
      <c r="W298" s="224"/>
      <c r="X298" s="224" t="s">
        <v>582</v>
      </c>
      <c r="Y298" s="224" t="s">
        <v>317</v>
      </c>
      <c r="Z298" s="214"/>
      <c r="AA298" s="214"/>
      <c r="AB298" s="214"/>
      <c r="AC298" s="214"/>
      <c r="AD298" s="214"/>
      <c r="AE298" s="214"/>
      <c r="AF298" s="214"/>
      <c r="AG298" s="214" t="s">
        <v>583</v>
      </c>
      <c r="AH298" s="214"/>
      <c r="AI298" s="214"/>
      <c r="AJ298" s="214"/>
      <c r="AK298" s="214"/>
      <c r="AL298" s="214"/>
      <c r="AM298" s="214"/>
      <c r="AN298" s="214"/>
      <c r="AO298" s="214"/>
      <c r="AP298" s="214"/>
      <c r="AQ298" s="214"/>
      <c r="AR298" s="214"/>
      <c r="AS298" s="214"/>
      <c r="AT298" s="214"/>
      <c r="AU298" s="214"/>
      <c r="AV298" s="214"/>
      <c r="AW298" s="214"/>
      <c r="AX298" s="214"/>
      <c r="AY298" s="214"/>
      <c r="AZ298" s="214"/>
      <c r="BA298" s="214"/>
      <c r="BB298" s="214"/>
      <c r="BC298" s="214"/>
      <c r="BD298" s="214"/>
      <c r="BE298" s="214"/>
      <c r="BF298" s="214"/>
      <c r="BG298" s="214"/>
      <c r="BH298" s="214"/>
    </row>
    <row r="299" spans="1:60" outlineLevel="2" x14ac:dyDescent="0.2">
      <c r="A299" s="221"/>
      <c r="B299" s="222"/>
      <c r="C299" s="267" t="s">
        <v>692</v>
      </c>
      <c r="D299" s="266"/>
      <c r="E299" s="266"/>
      <c r="F299" s="266"/>
      <c r="G299" s="266"/>
      <c r="H299" s="224"/>
      <c r="I299" s="224"/>
      <c r="J299" s="224"/>
      <c r="K299" s="224"/>
      <c r="L299" s="224"/>
      <c r="M299" s="224"/>
      <c r="N299" s="223"/>
      <c r="O299" s="223"/>
      <c r="P299" s="223"/>
      <c r="Q299" s="223"/>
      <c r="R299" s="224"/>
      <c r="S299" s="224"/>
      <c r="T299" s="224"/>
      <c r="U299" s="224"/>
      <c r="V299" s="224"/>
      <c r="W299" s="224"/>
      <c r="X299" s="224"/>
      <c r="Y299" s="224"/>
      <c r="Z299" s="214"/>
      <c r="AA299" s="214"/>
      <c r="AB299" s="214"/>
      <c r="AC299" s="214"/>
      <c r="AD299" s="214"/>
      <c r="AE299" s="214"/>
      <c r="AF299" s="214"/>
      <c r="AG299" s="214" t="s">
        <v>369</v>
      </c>
      <c r="AH299" s="214"/>
      <c r="AI299" s="214"/>
      <c r="AJ299" s="214"/>
      <c r="AK299" s="214"/>
      <c r="AL299" s="214"/>
      <c r="AM299" s="214"/>
      <c r="AN299" s="214"/>
      <c r="AO299" s="214"/>
      <c r="AP299" s="214"/>
      <c r="AQ299" s="214"/>
      <c r="AR299" s="214"/>
      <c r="AS299" s="214"/>
      <c r="AT299" s="214"/>
      <c r="AU299" s="214"/>
      <c r="AV299" s="214"/>
      <c r="AW299" s="214"/>
      <c r="AX299" s="214"/>
      <c r="AY299" s="214"/>
      <c r="AZ299" s="214"/>
      <c r="BA299" s="214"/>
      <c r="BB299" s="214"/>
      <c r="BC299" s="214"/>
      <c r="BD299" s="214"/>
      <c r="BE299" s="214"/>
      <c r="BF299" s="214"/>
      <c r="BG299" s="214"/>
      <c r="BH299" s="214"/>
    </row>
    <row r="300" spans="1:60" x14ac:dyDescent="0.2">
      <c r="A300" s="229" t="s">
        <v>310</v>
      </c>
      <c r="B300" s="230" t="s">
        <v>234</v>
      </c>
      <c r="C300" s="253" t="s">
        <v>235</v>
      </c>
      <c r="D300" s="231"/>
      <c r="E300" s="232"/>
      <c r="F300" s="233"/>
      <c r="G300" s="233">
        <f>SUMIF(AG301:AG301,"&lt;&gt;NOR",G301:G301)</f>
        <v>0</v>
      </c>
      <c r="H300" s="233"/>
      <c r="I300" s="233">
        <f>SUM(I301:I301)</f>
        <v>0</v>
      </c>
      <c r="J300" s="233"/>
      <c r="K300" s="233">
        <f>SUM(K301:K301)</f>
        <v>0</v>
      </c>
      <c r="L300" s="233"/>
      <c r="M300" s="233">
        <f>SUM(M301:M301)</f>
        <v>0</v>
      </c>
      <c r="N300" s="232"/>
      <c r="O300" s="232">
        <f>SUM(O301:O301)</f>
        <v>0</v>
      </c>
      <c r="P300" s="232"/>
      <c r="Q300" s="232">
        <f>SUM(Q301:Q301)</f>
        <v>0.01</v>
      </c>
      <c r="R300" s="233"/>
      <c r="S300" s="233"/>
      <c r="T300" s="234"/>
      <c r="U300" s="228"/>
      <c r="V300" s="228">
        <f>SUM(V301:V301)</f>
        <v>1.01</v>
      </c>
      <c r="W300" s="228"/>
      <c r="X300" s="228"/>
      <c r="Y300" s="228"/>
      <c r="AG300" t="s">
        <v>311</v>
      </c>
    </row>
    <row r="301" spans="1:60" outlineLevel="1" x14ac:dyDescent="0.2">
      <c r="A301" s="245">
        <v>90</v>
      </c>
      <c r="B301" s="246" t="s">
        <v>2113</v>
      </c>
      <c r="C301" s="256" t="s">
        <v>2114</v>
      </c>
      <c r="D301" s="247" t="s">
        <v>375</v>
      </c>
      <c r="E301" s="248">
        <v>1</v>
      </c>
      <c r="F301" s="249"/>
      <c r="G301" s="250">
        <f>ROUND(E301*F301,2)</f>
        <v>0</v>
      </c>
      <c r="H301" s="249"/>
      <c r="I301" s="250">
        <f>ROUND(E301*H301,2)</f>
        <v>0</v>
      </c>
      <c r="J301" s="249"/>
      <c r="K301" s="250">
        <f>ROUND(E301*J301,2)</f>
        <v>0</v>
      </c>
      <c r="L301" s="250">
        <v>12</v>
      </c>
      <c r="M301" s="250">
        <f>G301*(1+L301/100)</f>
        <v>0</v>
      </c>
      <c r="N301" s="248">
        <v>0</v>
      </c>
      <c r="O301" s="248">
        <f>ROUND(E301*N301,2)</f>
        <v>0</v>
      </c>
      <c r="P301" s="248">
        <v>7.4999999999999997E-3</v>
      </c>
      <c r="Q301" s="248">
        <f>ROUND(E301*P301,2)</f>
        <v>0.01</v>
      </c>
      <c r="R301" s="250" t="s">
        <v>1415</v>
      </c>
      <c r="S301" s="250" t="s">
        <v>315</v>
      </c>
      <c r="T301" s="251" t="s">
        <v>315</v>
      </c>
      <c r="U301" s="224">
        <v>1.0075000000000001</v>
      </c>
      <c r="V301" s="224">
        <f>ROUND(E301*U301,2)</f>
        <v>1.01</v>
      </c>
      <c r="W301" s="224"/>
      <c r="X301" s="224" t="s">
        <v>336</v>
      </c>
      <c r="Y301" s="224" t="s">
        <v>317</v>
      </c>
      <c r="Z301" s="214"/>
      <c r="AA301" s="214"/>
      <c r="AB301" s="214"/>
      <c r="AC301" s="214"/>
      <c r="AD301" s="214"/>
      <c r="AE301" s="214"/>
      <c r="AF301" s="214"/>
      <c r="AG301" s="214" t="s">
        <v>337</v>
      </c>
      <c r="AH301" s="214"/>
      <c r="AI301" s="214"/>
      <c r="AJ301" s="214"/>
      <c r="AK301" s="214"/>
      <c r="AL301" s="214"/>
      <c r="AM301" s="214"/>
      <c r="AN301" s="214"/>
      <c r="AO301" s="214"/>
      <c r="AP301" s="214"/>
      <c r="AQ301" s="214"/>
      <c r="AR301" s="214"/>
      <c r="AS301" s="214"/>
      <c r="AT301" s="214"/>
      <c r="AU301" s="214"/>
      <c r="AV301" s="214"/>
      <c r="AW301" s="214"/>
      <c r="AX301" s="214"/>
      <c r="AY301" s="214"/>
      <c r="AZ301" s="214"/>
      <c r="BA301" s="214"/>
      <c r="BB301" s="214"/>
      <c r="BC301" s="214"/>
      <c r="BD301" s="214"/>
      <c r="BE301" s="214"/>
      <c r="BF301" s="214"/>
      <c r="BG301" s="214"/>
      <c r="BH301" s="214"/>
    </row>
    <row r="302" spans="1:60" x14ac:dyDescent="0.2">
      <c r="A302" s="229" t="s">
        <v>310</v>
      </c>
      <c r="B302" s="230" t="s">
        <v>244</v>
      </c>
      <c r="C302" s="253" t="s">
        <v>245</v>
      </c>
      <c r="D302" s="231"/>
      <c r="E302" s="232"/>
      <c r="F302" s="233"/>
      <c r="G302" s="233">
        <f>SUMIF(AG303:AG338,"&lt;&gt;NOR",G303:G338)</f>
        <v>0</v>
      </c>
      <c r="H302" s="233"/>
      <c r="I302" s="233">
        <f>SUM(I303:I338)</f>
        <v>0</v>
      </c>
      <c r="J302" s="233"/>
      <c r="K302" s="233">
        <f>SUM(K303:K338)</f>
        <v>0</v>
      </c>
      <c r="L302" s="233"/>
      <c r="M302" s="233">
        <f>SUM(M303:M338)</f>
        <v>0</v>
      </c>
      <c r="N302" s="232"/>
      <c r="O302" s="232">
        <f>SUM(O303:O338)</f>
        <v>0.66999999999999993</v>
      </c>
      <c r="P302" s="232"/>
      <c r="Q302" s="232">
        <f>SUM(Q303:Q338)</f>
        <v>1.5699999999999998</v>
      </c>
      <c r="R302" s="233"/>
      <c r="S302" s="233"/>
      <c r="T302" s="234"/>
      <c r="U302" s="228"/>
      <c r="V302" s="228">
        <f>SUM(V303:V338)</f>
        <v>40.64</v>
      </c>
      <c r="W302" s="228"/>
      <c r="X302" s="228"/>
      <c r="Y302" s="228"/>
      <c r="AG302" t="s">
        <v>311</v>
      </c>
    </row>
    <row r="303" spans="1:60" ht="22.5" outlineLevel="1" x14ac:dyDescent="0.2">
      <c r="A303" s="236">
        <v>91</v>
      </c>
      <c r="B303" s="237" t="s">
        <v>693</v>
      </c>
      <c r="C303" s="254" t="s">
        <v>694</v>
      </c>
      <c r="D303" s="238" t="s">
        <v>379</v>
      </c>
      <c r="E303" s="239">
        <v>33.79</v>
      </c>
      <c r="F303" s="240"/>
      <c r="G303" s="241">
        <f>ROUND(E303*F303,2)</f>
        <v>0</v>
      </c>
      <c r="H303" s="240"/>
      <c r="I303" s="241">
        <f>ROUND(E303*H303,2)</f>
        <v>0</v>
      </c>
      <c r="J303" s="240"/>
      <c r="K303" s="241">
        <f>ROUND(E303*J303,2)</f>
        <v>0</v>
      </c>
      <c r="L303" s="241">
        <v>12</v>
      </c>
      <c r="M303" s="241">
        <f>G303*(1+L303/100)</f>
        <v>0</v>
      </c>
      <c r="N303" s="239">
        <v>0</v>
      </c>
      <c r="O303" s="239">
        <f>ROUND(E303*N303,2)</f>
        <v>0</v>
      </c>
      <c r="P303" s="239">
        <v>0</v>
      </c>
      <c r="Q303" s="239">
        <f>ROUND(E303*P303,2)</f>
        <v>0</v>
      </c>
      <c r="R303" s="241" t="s">
        <v>695</v>
      </c>
      <c r="S303" s="241" t="s">
        <v>315</v>
      </c>
      <c r="T303" s="242" t="s">
        <v>315</v>
      </c>
      <c r="U303" s="224">
        <v>0.48</v>
      </c>
      <c r="V303" s="224">
        <f>ROUND(E303*U303,2)</f>
        <v>16.22</v>
      </c>
      <c r="W303" s="224"/>
      <c r="X303" s="224" t="s">
        <v>336</v>
      </c>
      <c r="Y303" s="224" t="s">
        <v>317</v>
      </c>
      <c r="Z303" s="214"/>
      <c r="AA303" s="214"/>
      <c r="AB303" s="214"/>
      <c r="AC303" s="214"/>
      <c r="AD303" s="214"/>
      <c r="AE303" s="214"/>
      <c r="AF303" s="214"/>
      <c r="AG303" s="214" t="s">
        <v>337</v>
      </c>
      <c r="AH303" s="214"/>
      <c r="AI303" s="214"/>
      <c r="AJ303" s="214"/>
      <c r="AK303" s="214"/>
      <c r="AL303" s="214"/>
      <c r="AM303" s="214"/>
      <c r="AN303" s="214"/>
      <c r="AO303" s="214"/>
      <c r="AP303" s="214"/>
      <c r="AQ303" s="214"/>
      <c r="AR303" s="214"/>
      <c r="AS303" s="214"/>
      <c r="AT303" s="214"/>
      <c r="AU303" s="214"/>
      <c r="AV303" s="214"/>
      <c r="AW303" s="214"/>
      <c r="AX303" s="214"/>
      <c r="AY303" s="214"/>
      <c r="AZ303" s="214"/>
      <c r="BA303" s="214"/>
      <c r="BB303" s="214"/>
      <c r="BC303" s="214"/>
      <c r="BD303" s="214"/>
      <c r="BE303" s="214"/>
      <c r="BF303" s="214"/>
      <c r="BG303" s="214"/>
      <c r="BH303" s="214"/>
    </row>
    <row r="304" spans="1:60" outlineLevel="2" x14ac:dyDescent="0.2">
      <c r="A304" s="221"/>
      <c r="B304" s="222"/>
      <c r="C304" s="268" t="s">
        <v>2012</v>
      </c>
      <c r="D304" s="262"/>
      <c r="E304" s="263">
        <v>3.7</v>
      </c>
      <c r="F304" s="224"/>
      <c r="G304" s="224"/>
      <c r="H304" s="224"/>
      <c r="I304" s="224"/>
      <c r="J304" s="224"/>
      <c r="K304" s="224"/>
      <c r="L304" s="224"/>
      <c r="M304" s="224"/>
      <c r="N304" s="223"/>
      <c r="O304" s="223"/>
      <c r="P304" s="223"/>
      <c r="Q304" s="223"/>
      <c r="R304" s="224"/>
      <c r="S304" s="224"/>
      <c r="T304" s="224"/>
      <c r="U304" s="224"/>
      <c r="V304" s="224"/>
      <c r="W304" s="224"/>
      <c r="X304" s="224"/>
      <c r="Y304" s="224"/>
      <c r="Z304" s="214"/>
      <c r="AA304" s="214"/>
      <c r="AB304" s="214"/>
      <c r="AC304" s="214"/>
      <c r="AD304" s="214"/>
      <c r="AE304" s="214"/>
      <c r="AF304" s="214"/>
      <c r="AG304" s="214" t="s">
        <v>371</v>
      </c>
      <c r="AH304" s="214">
        <v>0</v>
      </c>
      <c r="AI304" s="214"/>
      <c r="AJ304" s="214"/>
      <c r="AK304" s="214"/>
      <c r="AL304" s="214"/>
      <c r="AM304" s="214"/>
      <c r="AN304" s="214"/>
      <c r="AO304" s="214"/>
      <c r="AP304" s="214"/>
      <c r="AQ304" s="214"/>
      <c r="AR304" s="214"/>
      <c r="AS304" s="214"/>
      <c r="AT304" s="214"/>
      <c r="AU304" s="214"/>
      <c r="AV304" s="214"/>
      <c r="AW304" s="214"/>
      <c r="AX304" s="214"/>
      <c r="AY304" s="214"/>
      <c r="AZ304" s="214"/>
      <c r="BA304" s="214"/>
      <c r="BB304" s="214"/>
      <c r="BC304" s="214"/>
      <c r="BD304" s="214"/>
      <c r="BE304" s="214"/>
      <c r="BF304" s="214"/>
      <c r="BG304" s="214"/>
      <c r="BH304" s="214"/>
    </row>
    <row r="305" spans="1:60" outlineLevel="3" x14ac:dyDescent="0.2">
      <c r="A305" s="221"/>
      <c r="B305" s="222"/>
      <c r="C305" s="268" t="s">
        <v>2015</v>
      </c>
      <c r="D305" s="262"/>
      <c r="E305" s="263">
        <v>13.21</v>
      </c>
      <c r="F305" s="224"/>
      <c r="G305" s="224"/>
      <c r="H305" s="224"/>
      <c r="I305" s="224"/>
      <c r="J305" s="224"/>
      <c r="K305" s="224"/>
      <c r="L305" s="224"/>
      <c r="M305" s="224"/>
      <c r="N305" s="223"/>
      <c r="O305" s="223"/>
      <c r="P305" s="223"/>
      <c r="Q305" s="223"/>
      <c r="R305" s="224"/>
      <c r="S305" s="224"/>
      <c r="T305" s="224"/>
      <c r="U305" s="224"/>
      <c r="V305" s="224"/>
      <c r="W305" s="224"/>
      <c r="X305" s="224"/>
      <c r="Y305" s="224"/>
      <c r="Z305" s="214"/>
      <c r="AA305" s="214"/>
      <c r="AB305" s="214"/>
      <c r="AC305" s="214"/>
      <c r="AD305" s="214"/>
      <c r="AE305" s="214"/>
      <c r="AF305" s="214"/>
      <c r="AG305" s="214" t="s">
        <v>371</v>
      </c>
      <c r="AH305" s="214">
        <v>0</v>
      </c>
      <c r="AI305" s="214"/>
      <c r="AJ305" s="214"/>
      <c r="AK305" s="214"/>
      <c r="AL305" s="214"/>
      <c r="AM305" s="214"/>
      <c r="AN305" s="214"/>
      <c r="AO305" s="214"/>
      <c r="AP305" s="214"/>
      <c r="AQ305" s="214"/>
      <c r="AR305" s="214"/>
      <c r="AS305" s="214"/>
      <c r="AT305" s="214"/>
      <c r="AU305" s="214"/>
      <c r="AV305" s="214"/>
      <c r="AW305" s="214"/>
      <c r="AX305" s="214"/>
      <c r="AY305" s="214"/>
      <c r="AZ305" s="214"/>
      <c r="BA305" s="214"/>
      <c r="BB305" s="214"/>
      <c r="BC305" s="214"/>
      <c r="BD305" s="214"/>
      <c r="BE305" s="214"/>
      <c r="BF305" s="214"/>
      <c r="BG305" s="214"/>
      <c r="BH305" s="214"/>
    </row>
    <row r="306" spans="1:60" outlineLevel="3" x14ac:dyDescent="0.2">
      <c r="A306" s="221"/>
      <c r="B306" s="222"/>
      <c r="C306" s="268" t="s">
        <v>2013</v>
      </c>
      <c r="D306" s="262"/>
      <c r="E306" s="263">
        <v>12.25</v>
      </c>
      <c r="F306" s="224"/>
      <c r="G306" s="224"/>
      <c r="H306" s="224"/>
      <c r="I306" s="224"/>
      <c r="J306" s="224"/>
      <c r="K306" s="224"/>
      <c r="L306" s="224"/>
      <c r="M306" s="224"/>
      <c r="N306" s="223"/>
      <c r="O306" s="223"/>
      <c r="P306" s="223"/>
      <c r="Q306" s="223"/>
      <c r="R306" s="224"/>
      <c r="S306" s="224"/>
      <c r="T306" s="224"/>
      <c r="U306" s="224"/>
      <c r="V306" s="224"/>
      <c r="W306" s="224"/>
      <c r="X306" s="224"/>
      <c r="Y306" s="224"/>
      <c r="Z306" s="214"/>
      <c r="AA306" s="214"/>
      <c r="AB306" s="214"/>
      <c r="AC306" s="214"/>
      <c r="AD306" s="214"/>
      <c r="AE306" s="214"/>
      <c r="AF306" s="214"/>
      <c r="AG306" s="214" t="s">
        <v>371</v>
      </c>
      <c r="AH306" s="214">
        <v>0</v>
      </c>
      <c r="AI306" s="214"/>
      <c r="AJ306" s="214"/>
      <c r="AK306" s="214"/>
      <c r="AL306" s="214"/>
      <c r="AM306" s="214"/>
      <c r="AN306" s="214"/>
      <c r="AO306" s="214"/>
      <c r="AP306" s="214"/>
      <c r="AQ306" s="214"/>
      <c r="AR306" s="214"/>
      <c r="AS306" s="214"/>
      <c r="AT306" s="214"/>
      <c r="AU306" s="214"/>
      <c r="AV306" s="214"/>
      <c r="AW306" s="214"/>
      <c r="AX306" s="214"/>
      <c r="AY306" s="214"/>
      <c r="AZ306" s="214"/>
      <c r="BA306" s="214"/>
      <c r="BB306" s="214"/>
      <c r="BC306" s="214"/>
      <c r="BD306" s="214"/>
      <c r="BE306" s="214"/>
      <c r="BF306" s="214"/>
      <c r="BG306" s="214"/>
      <c r="BH306" s="214"/>
    </row>
    <row r="307" spans="1:60" outlineLevel="3" x14ac:dyDescent="0.2">
      <c r="A307" s="221"/>
      <c r="B307" s="222"/>
      <c r="C307" s="268" t="s">
        <v>2016</v>
      </c>
      <c r="D307" s="262"/>
      <c r="E307" s="263">
        <v>4.63</v>
      </c>
      <c r="F307" s="224"/>
      <c r="G307" s="224"/>
      <c r="H307" s="224"/>
      <c r="I307" s="224"/>
      <c r="J307" s="224"/>
      <c r="K307" s="224"/>
      <c r="L307" s="224"/>
      <c r="M307" s="224"/>
      <c r="N307" s="223"/>
      <c r="O307" s="223"/>
      <c r="P307" s="223"/>
      <c r="Q307" s="223"/>
      <c r="R307" s="224"/>
      <c r="S307" s="224"/>
      <c r="T307" s="224"/>
      <c r="U307" s="224"/>
      <c r="V307" s="224"/>
      <c r="W307" s="224"/>
      <c r="X307" s="224"/>
      <c r="Y307" s="224"/>
      <c r="Z307" s="214"/>
      <c r="AA307" s="214"/>
      <c r="AB307" s="214"/>
      <c r="AC307" s="214"/>
      <c r="AD307" s="214"/>
      <c r="AE307" s="214"/>
      <c r="AF307" s="214"/>
      <c r="AG307" s="214" t="s">
        <v>371</v>
      </c>
      <c r="AH307" s="214">
        <v>0</v>
      </c>
      <c r="AI307" s="214"/>
      <c r="AJ307" s="214"/>
      <c r="AK307" s="214"/>
      <c r="AL307" s="214"/>
      <c r="AM307" s="214"/>
      <c r="AN307" s="214"/>
      <c r="AO307" s="214"/>
      <c r="AP307" s="214"/>
      <c r="AQ307" s="214"/>
      <c r="AR307" s="214"/>
      <c r="AS307" s="214"/>
      <c r="AT307" s="214"/>
      <c r="AU307" s="214"/>
      <c r="AV307" s="214"/>
      <c r="AW307" s="214"/>
      <c r="AX307" s="214"/>
      <c r="AY307" s="214"/>
      <c r="AZ307" s="214"/>
      <c r="BA307" s="214"/>
      <c r="BB307" s="214"/>
      <c r="BC307" s="214"/>
      <c r="BD307" s="214"/>
      <c r="BE307" s="214"/>
      <c r="BF307" s="214"/>
      <c r="BG307" s="214"/>
      <c r="BH307" s="214"/>
    </row>
    <row r="308" spans="1:60" ht="22.5" outlineLevel="1" x14ac:dyDescent="0.2">
      <c r="A308" s="236">
        <v>92</v>
      </c>
      <c r="B308" s="237" t="s">
        <v>697</v>
      </c>
      <c r="C308" s="254" t="s">
        <v>698</v>
      </c>
      <c r="D308" s="238" t="s">
        <v>379</v>
      </c>
      <c r="E308" s="239">
        <v>36.493200000000002</v>
      </c>
      <c r="F308" s="240"/>
      <c r="G308" s="241">
        <f>ROUND(E308*F308,2)</f>
        <v>0</v>
      </c>
      <c r="H308" s="240"/>
      <c r="I308" s="241">
        <f>ROUND(E308*H308,2)</f>
        <v>0</v>
      </c>
      <c r="J308" s="240"/>
      <c r="K308" s="241">
        <f>ROUND(E308*J308,2)</f>
        <v>0</v>
      </c>
      <c r="L308" s="241">
        <v>12</v>
      </c>
      <c r="M308" s="241">
        <f>G308*(1+L308/100)</f>
        <v>0</v>
      </c>
      <c r="N308" s="239">
        <v>1.6199999999999999E-2</v>
      </c>
      <c r="O308" s="239">
        <f>ROUND(E308*N308,2)</f>
        <v>0.59</v>
      </c>
      <c r="P308" s="239">
        <v>0</v>
      </c>
      <c r="Q308" s="239">
        <f>ROUND(E308*P308,2)</f>
        <v>0</v>
      </c>
      <c r="R308" s="241" t="s">
        <v>428</v>
      </c>
      <c r="S308" s="241" t="s">
        <v>315</v>
      </c>
      <c r="T308" s="242" t="s">
        <v>315</v>
      </c>
      <c r="U308" s="224">
        <v>0</v>
      </c>
      <c r="V308" s="224">
        <f>ROUND(E308*U308,2)</f>
        <v>0</v>
      </c>
      <c r="W308" s="224"/>
      <c r="X308" s="224" t="s">
        <v>429</v>
      </c>
      <c r="Y308" s="224" t="s">
        <v>317</v>
      </c>
      <c r="Z308" s="214"/>
      <c r="AA308" s="214"/>
      <c r="AB308" s="214"/>
      <c r="AC308" s="214"/>
      <c r="AD308" s="214"/>
      <c r="AE308" s="214"/>
      <c r="AF308" s="214"/>
      <c r="AG308" s="214" t="s">
        <v>430</v>
      </c>
      <c r="AH308" s="214"/>
      <c r="AI308" s="214"/>
      <c r="AJ308" s="214"/>
      <c r="AK308" s="214"/>
      <c r="AL308" s="214"/>
      <c r="AM308" s="214"/>
      <c r="AN308" s="214"/>
      <c r="AO308" s="214"/>
      <c r="AP308" s="214"/>
      <c r="AQ308" s="214"/>
      <c r="AR308" s="214"/>
      <c r="AS308" s="214"/>
      <c r="AT308" s="214"/>
      <c r="AU308" s="214"/>
      <c r="AV308" s="214"/>
      <c r="AW308" s="214"/>
      <c r="AX308" s="214"/>
      <c r="AY308" s="214"/>
      <c r="AZ308" s="214"/>
      <c r="BA308" s="214"/>
      <c r="BB308" s="214"/>
      <c r="BC308" s="214"/>
      <c r="BD308" s="214"/>
      <c r="BE308" s="214"/>
      <c r="BF308" s="214"/>
      <c r="BG308" s="214"/>
      <c r="BH308" s="214"/>
    </row>
    <row r="309" spans="1:60" outlineLevel="2" x14ac:dyDescent="0.2">
      <c r="A309" s="221"/>
      <c r="B309" s="222"/>
      <c r="C309" s="268" t="s">
        <v>2115</v>
      </c>
      <c r="D309" s="262"/>
      <c r="E309" s="263">
        <v>36.493200000000002</v>
      </c>
      <c r="F309" s="224"/>
      <c r="G309" s="224"/>
      <c r="H309" s="224"/>
      <c r="I309" s="224"/>
      <c r="J309" s="224"/>
      <c r="K309" s="224"/>
      <c r="L309" s="224"/>
      <c r="M309" s="224"/>
      <c r="N309" s="223"/>
      <c r="O309" s="223"/>
      <c r="P309" s="223"/>
      <c r="Q309" s="223"/>
      <c r="R309" s="224"/>
      <c r="S309" s="224"/>
      <c r="T309" s="224"/>
      <c r="U309" s="224"/>
      <c r="V309" s="224"/>
      <c r="W309" s="224"/>
      <c r="X309" s="224"/>
      <c r="Y309" s="224"/>
      <c r="Z309" s="214"/>
      <c r="AA309" s="214"/>
      <c r="AB309" s="214"/>
      <c r="AC309" s="214"/>
      <c r="AD309" s="214"/>
      <c r="AE309" s="214"/>
      <c r="AF309" s="214"/>
      <c r="AG309" s="214" t="s">
        <v>371</v>
      </c>
      <c r="AH309" s="214">
        <v>0</v>
      </c>
      <c r="AI309" s="214"/>
      <c r="AJ309" s="214"/>
      <c r="AK309" s="214"/>
      <c r="AL309" s="214"/>
      <c r="AM309" s="214"/>
      <c r="AN309" s="214"/>
      <c r="AO309" s="214"/>
      <c r="AP309" s="214"/>
      <c r="AQ309" s="214"/>
      <c r="AR309" s="214"/>
      <c r="AS309" s="214"/>
      <c r="AT309" s="214"/>
      <c r="AU309" s="214"/>
      <c r="AV309" s="214"/>
      <c r="AW309" s="214"/>
      <c r="AX309" s="214"/>
      <c r="AY309" s="214"/>
      <c r="AZ309" s="214"/>
      <c r="BA309" s="214"/>
      <c r="BB309" s="214"/>
      <c r="BC309" s="214"/>
      <c r="BD309" s="214"/>
      <c r="BE309" s="214"/>
      <c r="BF309" s="214"/>
      <c r="BG309" s="214"/>
      <c r="BH309" s="214"/>
    </row>
    <row r="310" spans="1:60" outlineLevel="1" x14ac:dyDescent="0.2">
      <c r="A310" s="236">
        <v>93</v>
      </c>
      <c r="B310" s="237" t="s">
        <v>700</v>
      </c>
      <c r="C310" s="254" t="s">
        <v>701</v>
      </c>
      <c r="D310" s="238" t="s">
        <v>379</v>
      </c>
      <c r="E310" s="239">
        <v>33.79</v>
      </c>
      <c r="F310" s="240"/>
      <c r="G310" s="241">
        <f>ROUND(E310*F310,2)</f>
        <v>0</v>
      </c>
      <c r="H310" s="240"/>
      <c r="I310" s="241">
        <f>ROUND(E310*H310,2)</f>
        <v>0</v>
      </c>
      <c r="J310" s="240"/>
      <c r="K310" s="241">
        <f>ROUND(E310*J310,2)</f>
        <v>0</v>
      </c>
      <c r="L310" s="241">
        <v>12</v>
      </c>
      <c r="M310" s="241">
        <f>G310*(1+L310/100)</f>
        <v>0</v>
      </c>
      <c r="N310" s="239">
        <v>0</v>
      </c>
      <c r="O310" s="239">
        <f>ROUND(E310*N310,2)</f>
        <v>0</v>
      </c>
      <c r="P310" s="239">
        <v>0</v>
      </c>
      <c r="Q310" s="239">
        <f>ROUND(E310*P310,2)</f>
        <v>0</v>
      </c>
      <c r="R310" s="241" t="s">
        <v>695</v>
      </c>
      <c r="S310" s="241" t="s">
        <v>315</v>
      </c>
      <c r="T310" s="242" t="s">
        <v>315</v>
      </c>
      <c r="U310" s="224">
        <v>0.29899999999999999</v>
      </c>
      <c r="V310" s="224">
        <f>ROUND(E310*U310,2)</f>
        <v>10.1</v>
      </c>
      <c r="W310" s="224"/>
      <c r="X310" s="224" t="s">
        <v>336</v>
      </c>
      <c r="Y310" s="224" t="s">
        <v>317</v>
      </c>
      <c r="Z310" s="214"/>
      <c r="AA310" s="214"/>
      <c r="AB310" s="214"/>
      <c r="AC310" s="214"/>
      <c r="AD310" s="214"/>
      <c r="AE310" s="214"/>
      <c r="AF310" s="214"/>
      <c r="AG310" s="214" t="s">
        <v>337</v>
      </c>
      <c r="AH310" s="214"/>
      <c r="AI310" s="214"/>
      <c r="AJ310" s="214"/>
      <c r="AK310" s="214"/>
      <c r="AL310" s="214"/>
      <c r="AM310" s="214"/>
      <c r="AN310" s="214"/>
      <c r="AO310" s="214"/>
      <c r="AP310" s="214"/>
      <c r="AQ310" s="214"/>
      <c r="AR310" s="214"/>
      <c r="AS310" s="214"/>
      <c r="AT310" s="214"/>
      <c r="AU310" s="214"/>
      <c r="AV310" s="214"/>
      <c r="AW310" s="214"/>
      <c r="AX310" s="214"/>
      <c r="AY310" s="214"/>
      <c r="AZ310" s="214"/>
      <c r="BA310" s="214"/>
      <c r="BB310" s="214"/>
      <c r="BC310" s="214"/>
      <c r="BD310" s="214"/>
      <c r="BE310" s="214"/>
      <c r="BF310" s="214"/>
      <c r="BG310" s="214"/>
      <c r="BH310" s="214"/>
    </row>
    <row r="311" spans="1:60" outlineLevel="2" x14ac:dyDescent="0.2">
      <c r="A311" s="221"/>
      <c r="B311" s="222"/>
      <c r="C311" s="268" t="s">
        <v>702</v>
      </c>
      <c r="D311" s="262"/>
      <c r="E311" s="263"/>
      <c r="F311" s="224"/>
      <c r="G311" s="224"/>
      <c r="H311" s="224"/>
      <c r="I311" s="224"/>
      <c r="J311" s="224"/>
      <c r="K311" s="224"/>
      <c r="L311" s="224"/>
      <c r="M311" s="224"/>
      <c r="N311" s="223"/>
      <c r="O311" s="223"/>
      <c r="P311" s="223"/>
      <c r="Q311" s="223"/>
      <c r="R311" s="224"/>
      <c r="S311" s="224"/>
      <c r="T311" s="224"/>
      <c r="U311" s="224"/>
      <c r="V311" s="224"/>
      <c r="W311" s="224"/>
      <c r="X311" s="224"/>
      <c r="Y311" s="224"/>
      <c r="Z311" s="214"/>
      <c r="AA311" s="214"/>
      <c r="AB311" s="214"/>
      <c r="AC311" s="214"/>
      <c r="AD311" s="214"/>
      <c r="AE311" s="214"/>
      <c r="AF311" s="214"/>
      <c r="AG311" s="214" t="s">
        <v>371</v>
      </c>
      <c r="AH311" s="214">
        <v>0</v>
      </c>
      <c r="AI311" s="214"/>
      <c r="AJ311" s="214"/>
      <c r="AK311" s="214"/>
      <c r="AL311" s="214"/>
      <c r="AM311" s="214"/>
      <c r="AN311" s="214"/>
      <c r="AO311" s="214"/>
      <c r="AP311" s="214"/>
      <c r="AQ311" s="214"/>
      <c r="AR311" s="214"/>
      <c r="AS311" s="214"/>
      <c r="AT311" s="214"/>
      <c r="AU311" s="214"/>
      <c r="AV311" s="214"/>
      <c r="AW311" s="214"/>
      <c r="AX311" s="214"/>
      <c r="AY311" s="214"/>
      <c r="AZ311" s="214"/>
      <c r="BA311" s="214"/>
      <c r="BB311" s="214"/>
      <c r="BC311" s="214"/>
      <c r="BD311" s="214"/>
      <c r="BE311" s="214"/>
      <c r="BF311" s="214"/>
      <c r="BG311" s="214"/>
      <c r="BH311" s="214"/>
    </row>
    <row r="312" spans="1:60" outlineLevel="3" x14ac:dyDescent="0.2">
      <c r="A312" s="221"/>
      <c r="B312" s="222"/>
      <c r="C312" s="268" t="s">
        <v>703</v>
      </c>
      <c r="D312" s="262"/>
      <c r="E312" s="263"/>
      <c r="F312" s="224"/>
      <c r="G312" s="224"/>
      <c r="H312" s="224"/>
      <c r="I312" s="224"/>
      <c r="J312" s="224"/>
      <c r="K312" s="224"/>
      <c r="L312" s="224"/>
      <c r="M312" s="224"/>
      <c r="N312" s="223"/>
      <c r="O312" s="223"/>
      <c r="P312" s="223"/>
      <c r="Q312" s="223"/>
      <c r="R312" s="224"/>
      <c r="S312" s="224"/>
      <c r="T312" s="224"/>
      <c r="U312" s="224"/>
      <c r="V312" s="224"/>
      <c r="W312" s="224"/>
      <c r="X312" s="224"/>
      <c r="Y312" s="224"/>
      <c r="Z312" s="214"/>
      <c r="AA312" s="214"/>
      <c r="AB312" s="214"/>
      <c r="AC312" s="214"/>
      <c r="AD312" s="214"/>
      <c r="AE312" s="214"/>
      <c r="AF312" s="214"/>
      <c r="AG312" s="214" t="s">
        <v>371</v>
      </c>
      <c r="AH312" s="214">
        <v>0</v>
      </c>
      <c r="AI312" s="214"/>
      <c r="AJ312" s="214"/>
      <c r="AK312" s="214"/>
      <c r="AL312" s="214"/>
      <c r="AM312" s="214"/>
      <c r="AN312" s="214"/>
      <c r="AO312" s="214"/>
      <c r="AP312" s="214"/>
      <c r="AQ312" s="214"/>
      <c r="AR312" s="214"/>
      <c r="AS312" s="214"/>
      <c r="AT312" s="214"/>
      <c r="AU312" s="214"/>
      <c r="AV312" s="214"/>
      <c r="AW312" s="214"/>
      <c r="AX312" s="214"/>
      <c r="AY312" s="214"/>
      <c r="AZ312" s="214"/>
      <c r="BA312" s="214"/>
      <c r="BB312" s="214"/>
      <c r="BC312" s="214"/>
      <c r="BD312" s="214"/>
      <c r="BE312" s="214"/>
      <c r="BF312" s="214"/>
      <c r="BG312" s="214"/>
      <c r="BH312" s="214"/>
    </row>
    <row r="313" spans="1:60" outlineLevel="3" x14ac:dyDescent="0.2">
      <c r="A313" s="221"/>
      <c r="B313" s="222"/>
      <c r="C313" s="268" t="s">
        <v>2116</v>
      </c>
      <c r="D313" s="262"/>
      <c r="E313" s="263">
        <v>33.79</v>
      </c>
      <c r="F313" s="224"/>
      <c r="G313" s="224"/>
      <c r="H313" s="224"/>
      <c r="I313" s="224"/>
      <c r="J313" s="224"/>
      <c r="K313" s="224"/>
      <c r="L313" s="224"/>
      <c r="M313" s="224"/>
      <c r="N313" s="223"/>
      <c r="O313" s="223"/>
      <c r="P313" s="223"/>
      <c r="Q313" s="223"/>
      <c r="R313" s="224"/>
      <c r="S313" s="224"/>
      <c r="T313" s="224"/>
      <c r="U313" s="224"/>
      <c r="V313" s="224"/>
      <c r="W313" s="224"/>
      <c r="X313" s="224"/>
      <c r="Y313" s="224"/>
      <c r="Z313" s="214"/>
      <c r="AA313" s="214"/>
      <c r="AB313" s="214"/>
      <c r="AC313" s="214"/>
      <c r="AD313" s="214"/>
      <c r="AE313" s="214"/>
      <c r="AF313" s="214"/>
      <c r="AG313" s="214" t="s">
        <v>371</v>
      </c>
      <c r="AH313" s="214">
        <v>5</v>
      </c>
      <c r="AI313" s="214"/>
      <c r="AJ313" s="214"/>
      <c r="AK313" s="214"/>
      <c r="AL313" s="214"/>
      <c r="AM313" s="214"/>
      <c r="AN313" s="214"/>
      <c r="AO313" s="214"/>
      <c r="AP313" s="214"/>
      <c r="AQ313" s="214"/>
      <c r="AR313" s="214"/>
      <c r="AS313" s="214"/>
      <c r="AT313" s="214"/>
      <c r="AU313" s="214"/>
      <c r="AV313" s="214"/>
      <c r="AW313" s="214"/>
      <c r="AX313" s="214"/>
      <c r="AY313" s="214"/>
      <c r="AZ313" s="214"/>
      <c r="BA313" s="214"/>
      <c r="BB313" s="214"/>
      <c r="BC313" s="214"/>
      <c r="BD313" s="214"/>
      <c r="BE313" s="214"/>
      <c r="BF313" s="214"/>
      <c r="BG313" s="214"/>
      <c r="BH313" s="214"/>
    </row>
    <row r="314" spans="1:60" ht="22.5" outlineLevel="1" x14ac:dyDescent="0.2">
      <c r="A314" s="236">
        <v>94</v>
      </c>
      <c r="B314" s="237" t="s">
        <v>705</v>
      </c>
      <c r="C314" s="254" t="s">
        <v>706</v>
      </c>
      <c r="D314" s="238" t="s">
        <v>365</v>
      </c>
      <c r="E314" s="239">
        <v>0.14232</v>
      </c>
      <c r="F314" s="240"/>
      <c r="G314" s="241">
        <f>ROUND(E314*F314,2)</f>
        <v>0</v>
      </c>
      <c r="H314" s="240"/>
      <c r="I314" s="241">
        <f>ROUND(E314*H314,2)</f>
        <v>0</v>
      </c>
      <c r="J314" s="240"/>
      <c r="K314" s="241">
        <f>ROUND(E314*J314,2)</f>
        <v>0</v>
      </c>
      <c r="L314" s="241">
        <v>12</v>
      </c>
      <c r="M314" s="241">
        <f>G314*(1+L314/100)</f>
        <v>0</v>
      </c>
      <c r="N314" s="239">
        <v>0.5</v>
      </c>
      <c r="O314" s="239">
        <f>ROUND(E314*N314,2)</f>
        <v>7.0000000000000007E-2</v>
      </c>
      <c r="P314" s="239">
        <v>0</v>
      </c>
      <c r="Q314" s="239">
        <f>ROUND(E314*P314,2)</f>
        <v>0</v>
      </c>
      <c r="R314" s="241" t="s">
        <v>428</v>
      </c>
      <c r="S314" s="241" t="s">
        <v>315</v>
      </c>
      <c r="T314" s="242" t="s">
        <v>315</v>
      </c>
      <c r="U314" s="224">
        <v>0</v>
      </c>
      <c r="V314" s="224">
        <f>ROUND(E314*U314,2)</f>
        <v>0</v>
      </c>
      <c r="W314" s="224"/>
      <c r="X314" s="224" t="s">
        <v>429</v>
      </c>
      <c r="Y314" s="224" t="s">
        <v>317</v>
      </c>
      <c r="Z314" s="214"/>
      <c r="AA314" s="214"/>
      <c r="AB314" s="214"/>
      <c r="AC314" s="214"/>
      <c r="AD314" s="214"/>
      <c r="AE314" s="214"/>
      <c r="AF314" s="214"/>
      <c r="AG314" s="214" t="s">
        <v>430</v>
      </c>
      <c r="AH314" s="214"/>
      <c r="AI314" s="214"/>
      <c r="AJ314" s="214"/>
      <c r="AK314" s="214"/>
      <c r="AL314" s="214"/>
      <c r="AM314" s="214"/>
      <c r="AN314" s="214"/>
      <c r="AO314" s="214"/>
      <c r="AP314" s="214"/>
      <c r="AQ314" s="214"/>
      <c r="AR314" s="214"/>
      <c r="AS314" s="214"/>
      <c r="AT314" s="214"/>
      <c r="AU314" s="214"/>
      <c r="AV314" s="214"/>
      <c r="AW314" s="214"/>
      <c r="AX314" s="214"/>
      <c r="AY314" s="214"/>
      <c r="AZ314" s="214"/>
      <c r="BA314" s="214"/>
      <c r="BB314" s="214"/>
      <c r="BC314" s="214"/>
      <c r="BD314" s="214"/>
      <c r="BE314" s="214"/>
      <c r="BF314" s="214"/>
      <c r="BG314" s="214"/>
      <c r="BH314" s="214"/>
    </row>
    <row r="315" spans="1:60" outlineLevel="2" x14ac:dyDescent="0.2">
      <c r="A315" s="221"/>
      <c r="B315" s="222"/>
      <c r="C315" s="268" t="s">
        <v>707</v>
      </c>
      <c r="D315" s="262"/>
      <c r="E315" s="263"/>
      <c r="F315" s="224"/>
      <c r="G315" s="224"/>
      <c r="H315" s="224"/>
      <c r="I315" s="224"/>
      <c r="J315" s="224"/>
      <c r="K315" s="224"/>
      <c r="L315" s="224"/>
      <c r="M315" s="224"/>
      <c r="N315" s="223"/>
      <c r="O315" s="223"/>
      <c r="P315" s="223"/>
      <c r="Q315" s="223"/>
      <c r="R315" s="224"/>
      <c r="S315" s="224"/>
      <c r="T315" s="224"/>
      <c r="U315" s="224"/>
      <c r="V315" s="224"/>
      <c r="W315" s="224"/>
      <c r="X315" s="224"/>
      <c r="Y315" s="224"/>
      <c r="Z315" s="214"/>
      <c r="AA315" s="214"/>
      <c r="AB315" s="214"/>
      <c r="AC315" s="214"/>
      <c r="AD315" s="214"/>
      <c r="AE315" s="214"/>
      <c r="AF315" s="214"/>
      <c r="AG315" s="214" t="s">
        <v>371</v>
      </c>
      <c r="AH315" s="214">
        <v>0</v>
      </c>
      <c r="AI315" s="214"/>
      <c r="AJ315" s="214"/>
      <c r="AK315" s="214"/>
      <c r="AL315" s="214"/>
      <c r="AM315" s="214"/>
      <c r="AN315" s="214"/>
      <c r="AO315" s="214"/>
      <c r="AP315" s="214"/>
      <c r="AQ315" s="214"/>
      <c r="AR315" s="214"/>
      <c r="AS315" s="214"/>
      <c r="AT315" s="214"/>
      <c r="AU315" s="214"/>
      <c r="AV315" s="214"/>
      <c r="AW315" s="214"/>
      <c r="AX315" s="214"/>
      <c r="AY315" s="214"/>
      <c r="AZ315" s="214"/>
      <c r="BA315" s="214"/>
      <c r="BB315" s="214"/>
      <c r="BC315" s="214"/>
      <c r="BD315" s="214"/>
      <c r="BE315" s="214"/>
      <c r="BF315" s="214"/>
      <c r="BG315" s="214"/>
      <c r="BH315" s="214"/>
    </row>
    <row r="316" spans="1:60" outlineLevel="3" x14ac:dyDescent="0.2">
      <c r="A316" s="221"/>
      <c r="B316" s="222"/>
      <c r="C316" s="268" t="s">
        <v>2117</v>
      </c>
      <c r="D316" s="262"/>
      <c r="E316" s="263">
        <v>0.14232</v>
      </c>
      <c r="F316" s="224"/>
      <c r="G316" s="224"/>
      <c r="H316" s="224"/>
      <c r="I316" s="224"/>
      <c r="J316" s="224"/>
      <c r="K316" s="224"/>
      <c r="L316" s="224"/>
      <c r="M316" s="224"/>
      <c r="N316" s="223"/>
      <c r="O316" s="223"/>
      <c r="P316" s="223"/>
      <c r="Q316" s="223"/>
      <c r="R316" s="224"/>
      <c r="S316" s="224"/>
      <c r="T316" s="224"/>
      <c r="U316" s="224"/>
      <c r="V316" s="224"/>
      <c r="W316" s="224"/>
      <c r="X316" s="224"/>
      <c r="Y316" s="224"/>
      <c r="Z316" s="214"/>
      <c r="AA316" s="214"/>
      <c r="AB316" s="214"/>
      <c r="AC316" s="214"/>
      <c r="AD316" s="214"/>
      <c r="AE316" s="214"/>
      <c r="AF316" s="214"/>
      <c r="AG316" s="214" t="s">
        <v>371</v>
      </c>
      <c r="AH316" s="214">
        <v>0</v>
      </c>
      <c r="AI316" s="214"/>
      <c r="AJ316" s="214"/>
      <c r="AK316" s="214"/>
      <c r="AL316" s="214"/>
      <c r="AM316" s="214"/>
      <c r="AN316" s="214"/>
      <c r="AO316" s="214"/>
      <c r="AP316" s="214"/>
      <c r="AQ316" s="214"/>
      <c r="AR316" s="214"/>
      <c r="AS316" s="214"/>
      <c r="AT316" s="214"/>
      <c r="AU316" s="214"/>
      <c r="AV316" s="214"/>
      <c r="AW316" s="214"/>
      <c r="AX316" s="214"/>
      <c r="AY316" s="214"/>
      <c r="AZ316" s="214"/>
      <c r="BA316" s="214"/>
      <c r="BB316" s="214"/>
      <c r="BC316" s="214"/>
      <c r="BD316" s="214"/>
      <c r="BE316" s="214"/>
      <c r="BF316" s="214"/>
      <c r="BG316" s="214"/>
      <c r="BH316" s="214"/>
    </row>
    <row r="317" spans="1:60" outlineLevel="1" x14ac:dyDescent="0.2">
      <c r="A317" s="236">
        <v>95</v>
      </c>
      <c r="B317" s="237" t="s">
        <v>709</v>
      </c>
      <c r="C317" s="254" t="s">
        <v>710</v>
      </c>
      <c r="D317" s="238" t="s">
        <v>365</v>
      </c>
      <c r="E317" s="239">
        <v>0.14232</v>
      </c>
      <c r="F317" s="240"/>
      <c r="G317" s="241">
        <f>ROUND(E317*F317,2)</f>
        <v>0</v>
      </c>
      <c r="H317" s="240"/>
      <c r="I317" s="241">
        <f>ROUND(E317*H317,2)</f>
        <v>0</v>
      </c>
      <c r="J317" s="240"/>
      <c r="K317" s="241">
        <f>ROUND(E317*J317,2)</f>
        <v>0</v>
      </c>
      <c r="L317" s="241">
        <v>12</v>
      </c>
      <c r="M317" s="241">
        <f>G317*(1+L317/100)</f>
        <v>0</v>
      </c>
      <c r="N317" s="239">
        <v>2.9499999999999999E-3</v>
      </c>
      <c r="O317" s="239">
        <f>ROUND(E317*N317,2)</f>
        <v>0</v>
      </c>
      <c r="P317" s="239">
        <v>0</v>
      </c>
      <c r="Q317" s="239">
        <f>ROUND(E317*P317,2)</f>
        <v>0</v>
      </c>
      <c r="R317" s="241" t="s">
        <v>695</v>
      </c>
      <c r="S317" s="241" t="s">
        <v>315</v>
      </c>
      <c r="T317" s="242" t="s">
        <v>315</v>
      </c>
      <c r="U317" s="224">
        <v>0</v>
      </c>
      <c r="V317" s="224">
        <f>ROUND(E317*U317,2)</f>
        <v>0</v>
      </c>
      <c r="W317" s="224"/>
      <c r="X317" s="224" t="s">
        <v>336</v>
      </c>
      <c r="Y317" s="224" t="s">
        <v>317</v>
      </c>
      <c r="Z317" s="214"/>
      <c r="AA317" s="214"/>
      <c r="AB317" s="214"/>
      <c r="AC317" s="214"/>
      <c r="AD317" s="214"/>
      <c r="AE317" s="214"/>
      <c r="AF317" s="214"/>
      <c r="AG317" s="214" t="s">
        <v>337</v>
      </c>
      <c r="AH317" s="214"/>
      <c r="AI317" s="214"/>
      <c r="AJ317" s="214"/>
      <c r="AK317" s="214"/>
      <c r="AL317" s="214"/>
      <c r="AM317" s="214"/>
      <c r="AN317" s="214"/>
      <c r="AO317" s="214"/>
      <c r="AP317" s="214"/>
      <c r="AQ317" s="214"/>
      <c r="AR317" s="214"/>
      <c r="AS317" s="214"/>
      <c r="AT317" s="214"/>
      <c r="AU317" s="214"/>
      <c r="AV317" s="214"/>
      <c r="AW317" s="214"/>
      <c r="AX317" s="214"/>
      <c r="AY317" s="214"/>
      <c r="AZ317" s="214"/>
      <c r="BA317" s="214"/>
      <c r="BB317" s="214"/>
      <c r="BC317" s="214"/>
      <c r="BD317" s="214"/>
      <c r="BE317" s="214"/>
      <c r="BF317" s="214"/>
      <c r="BG317" s="214"/>
      <c r="BH317" s="214"/>
    </row>
    <row r="318" spans="1:60" outlineLevel="2" x14ac:dyDescent="0.2">
      <c r="A318" s="221"/>
      <c r="B318" s="222"/>
      <c r="C318" s="268" t="s">
        <v>2118</v>
      </c>
      <c r="D318" s="262"/>
      <c r="E318" s="263">
        <v>0.14232</v>
      </c>
      <c r="F318" s="224"/>
      <c r="G318" s="224"/>
      <c r="H318" s="224"/>
      <c r="I318" s="224"/>
      <c r="J318" s="224"/>
      <c r="K318" s="224"/>
      <c r="L318" s="224"/>
      <c r="M318" s="224"/>
      <c r="N318" s="223"/>
      <c r="O318" s="223"/>
      <c r="P318" s="223"/>
      <c r="Q318" s="223"/>
      <c r="R318" s="224"/>
      <c r="S318" s="224"/>
      <c r="T318" s="224"/>
      <c r="U318" s="224"/>
      <c r="V318" s="224"/>
      <c r="W318" s="224"/>
      <c r="X318" s="224"/>
      <c r="Y318" s="224"/>
      <c r="Z318" s="214"/>
      <c r="AA318" s="214"/>
      <c r="AB318" s="214"/>
      <c r="AC318" s="214"/>
      <c r="AD318" s="214"/>
      <c r="AE318" s="214"/>
      <c r="AF318" s="214"/>
      <c r="AG318" s="214" t="s">
        <v>371</v>
      </c>
      <c r="AH318" s="214">
        <v>5</v>
      </c>
      <c r="AI318" s="214"/>
      <c r="AJ318" s="214"/>
      <c r="AK318" s="214"/>
      <c r="AL318" s="214"/>
      <c r="AM318" s="214"/>
      <c r="AN318" s="214"/>
      <c r="AO318" s="214"/>
      <c r="AP318" s="214"/>
      <c r="AQ318" s="214"/>
      <c r="AR318" s="214"/>
      <c r="AS318" s="214"/>
      <c r="AT318" s="214"/>
      <c r="AU318" s="214"/>
      <c r="AV318" s="214"/>
      <c r="AW318" s="214"/>
      <c r="AX318" s="214"/>
      <c r="AY318" s="214"/>
      <c r="AZ318" s="214"/>
      <c r="BA318" s="214"/>
      <c r="BB318" s="214"/>
      <c r="BC318" s="214"/>
      <c r="BD318" s="214"/>
      <c r="BE318" s="214"/>
      <c r="BF318" s="214"/>
      <c r="BG318" s="214"/>
      <c r="BH318" s="214"/>
    </row>
    <row r="319" spans="1:60" outlineLevel="1" x14ac:dyDescent="0.2">
      <c r="A319" s="236">
        <v>96</v>
      </c>
      <c r="B319" s="237" t="s">
        <v>711</v>
      </c>
      <c r="C319" s="254" t="s">
        <v>712</v>
      </c>
      <c r="D319" s="238" t="s">
        <v>379</v>
      </c>
      <c r="E319" s="239">
        <v>33.96</v>
      </c>
      <c r="F319" s="240"/>
      <c r="G319" s="241">
        <f>ROUND(E319*F319,2)</f>
        <v>0</v>
      </c>
      <c r="H319" s="240"/>
      <c r="I319" s="241">
        <f>ROUND(E319*H319,2)</f>
        <v>0</v>
      </c>
      <c r="J319" s="240"/>
      <c r="K319" s="241">
        <f>ROUND(E319*J319,2)</f>
        <v>0</v>
      </c>
      <c r="L319" s="241">
        <v>12</v>
      </c>
      <c r="M319" s="241">
        <f>G319*(1+L319/100)</f>
        <v>0</v>
      </c>
      <c r="N319" s="239">
        <v>1.6000000000000001E-4</v>
      </c>
      <c r="O319" s="239">
        <f>ROUND(E319*N319,2)</f>
        <v>0.01</v>
      </c>
      <c r="P319" s="239">
        <v>1.4E-2</v>
      </c>
      <c r="Q319" s="239">
        <f>ROUND(E319*P319,2)</f>
        <v>0.48</v>
      </c>
      <c r="R319" s="241" t="s">
        <v>695</v>
      </c>
      <c r="S319" s="241" t="s">
        <v>315</v>
      </c>
      <c r="T319" s="242" t="s">
        <v>315</v>
      </c>
      <c r="U319" s="224">
        <v>0.11</v>
      </c>
      <c r="V319" s="224">
        <f>ROUND(E319*U319,2)</f>
        <v>3.74</v>
      </c>
      <c r="W319" s="224"/>
      <c r="X319" s="224" t="s">
        <v>336</v>
      </c>
      <c r="Y319" s="224" t="s">
        <v>317</v>
      </c>
      <c r="Z319" s="214"/>
      <c r="AA319" s="214"/>
      <c r="AB319" s="214"/>
      <c r="AC319" s="214"/>
      <c r="AD319" s="214"/>
      <c r="AE319" s="214"/>
      <c r="AF319" s="214"/>
      <c r="AG319" s="214" t="s">
        <v>367</v>
      </c>
      <c r="AH319" s="214"/>
      <c r="AI319" s="214"/>
      <c r="AJ319" s="214"/>
      <c r="AK319" s="214"/>
      <c r="AL319" s="214"/>
      <c r="AM319" s="214"/>
      <c r="AN319" s="214"/>
      <c r="AO319" s="214"/>
      <c r="AP319" s="214"/>
      <c r="AQ319" s="214"/>
      <c r="AR319" s="214"/>
      <c r="AS319" s="214"/>
      <c r="AT319" s="214"/>
      <c r="AU319" s="214"/>
      <c r="AV319" s="214"/>
      <c r="AW319" s="214"/>
      <c r="AX319" s="214"/>
      <c r="AY319" s="214"/>
      <c r="AZ319" s="214"/>
      <c r="BA319" s="214"/>
      <c r="BB319" s="214"/>
      <c r="BC319" s="214"/>
      <c r="BD319" s="214"/>
      <c r="BE319" s="214"/>
      <c r="BF319" s="214"/>
      <c r="BG319" s="214"/>
      <c r="BH319" s="214"/>
    </row>
    <row r="320" spans="1:60" outlineLevel="2" x14ac:dyDescent="0.2">
      <c r="A320" s="221"/>
      <c r="B320" s="222"/>
      <c r="C320" s="268" t="s">
        <v>536</v>
      </c>
      <c r="D320" s="262"/>
      <c r="E320" s="263"/>
      <c r="F320" s="224"/>
      <c r="G320" s="224"/>
      <c r="H320" s="224"/>
      <c r="I320" s="224"/>
      <c r="J320" s="224"/>
      <c r="K320" s="224"/>
      <c r="L320" s="224"/>
      <c r="M320" s="224"/>
      <c r="N320" s="223"/>
      <c r="O320" s="223"/>
      <c r="P320" s="223"/>
      <c r="Q320" s="223"/>
      <c r="R320" s="224"/>
      <c r="S320" s="224"/>
      <c r="T320" s="224"/>
      <c r="U320" s="224"/>
      <c r="V320" s="224"/>
      <c r="W320" s="224"/>
      <c r="X320" s="224"/>
      <c r="Y320" s="224"/>
      <c r="Z320" s="214"/>
      <c r="AA320" s="214"/>
      <c r="AB320" s="214"/>
      <c r="AC320" s="214"/>
      <c r="AD320" s="214"/>
      <c r="AE320" s="214"/>
      <c r="AF320" s="214"/>
      <c r="AG320" s="214" t="s">
        <v>371</v>
      </c>
      <c r="AH320" s="214">
        <v>0</v>
      </c>
      <c r="AI320" s="214"/>
      <c r="AJ320" s="214"/>
      <c r="AK320" s="214"/>
      <c r="AL320" s="214"/>
      <c r="AM320" s="214"/>
      <c r="AN320" s="214"/>
      <c r="AO320" s="214"/>
      <c r="AP320" s="214"/>
      <c r="AQ320" s="214"/>
      <c r="AR320" s="214"/>
      <c r="AS320" s="214"/>
      <c r="AT320" s="214"/>
      <c r="AU320" s="214"/>
      <c r="AV320" s="214"/>
      <c r="AW320" s="214"/>
      <c r="AX320" s="214"/>
      <c r="AY320" s="214"/>
      <c r="AZ320" s="214"/>
      <c r="BA320" s="214"/>
      <c r="BB320" s="214"/>
      <c r="BC320" s="214"/>
      <c r="BD320" s="214"/>
      <c r="BE320" s="214"/>
      <c r="BF320" s="214"/>
      <c r="BG320" s="214"/>
      <c r="BH320" s="214"/>
    </row>
    <row r="321" spans="1:60" outlineLevel="3" x14ac:dyDescent="0.2">
      <c r="A321" s="221"/>
      <c r="B321" s="222"/>
      <c r="C321" s="268" t="s">
        <v>2063</v>
      </c>
      <c r="D321" s="262"/>
      <c r="E321" s="263">
        <v>4.5</v>
      </c>
      <c r="F321" s="224"/>
      <c r="G321" s="224"/>
      <c r="H321" s="224"/>
      <c r="I321" s="224"/>
      <c r="J321" s="224"/>
      <c r="K321" s="224"/>
      <c r="L321" s="224"/>
      <c r="M321" s="224"/>
      <c r="N321" s="223"/>
      <c r="O321" s="223"/>
      <c r="P321" s="223"/>
      <c r="Q321" s="223"/>
      <c r="R321" s="224"/>
      <c r="S321" s="224"/>
      <c r="T321" s="224"/>
      <c r="U321" s="224"/>
      <c r="V321" s="224"/>
      <c r="W321" s="224"/>
      <c r="X321" s="224"/>
      <c r="Y321" s="224"/>
      <c r="Z321" s="214"/>
      <c r="AA321" s="214"/>
      <c r="AB321" s="214"/>
      <c r="AC321" s="214"/>
      <c r="AD321" s="214"/>
      <c r="AE321" s="214"/>
      <c r="AF321" s="214"/>
      <c r="AG321" s="214" t="s">
        <v>371</v>
      </c>
      <c r="AH321" s="214">
        <v>0</v>
      </c>
      <c r="AI321" s="214"/>
      <c r="AJ321" s="214"/>
      <c r="AK321" s="214"/>
      <c r="AL321" s="214"/>
      <c r="AM321" s="214"/>
      <c r="AN321" s="214"/>
      <c r="AO321" s="214"/>
      <c r="AP321" s="214"/>
      <c r="AQ321" s="214"/>
      <c r="AR321" s="214"/>
      <c r="AS321" s="214"/>
      <c r="AT321" s="214"/>
      <c r="AU321" s="214"/>
      <c r="AV321" s="214"/>
      <c r="AW321" s="214"/>
      <c r="AX321" s="214"/>
      <c r="AY321" s="214"/>
      <c r="AZ321" s="214"/>
      <c r="BA321" s="214"/>
      <c r="BB321" s="214"/>
      <c r="BC321" s="214"/>
      <c r="BD321" s="214"/>
      <c r="BE321" s="214"/>
      <c r="BF321" s="214"/>
      <c r="BG321" s="214"/>
      <c r="BH321" s="214"/>
    </row>
    <row r="322" spans="1:60" outlineLevel="3" x14ac:dyDescent="0.2">
      <c r="A322" s="221"/>
      <c r="B322" s="222"/>
      <c r="C322" s="268" t="s">
        <v>2064</v>
      </c>
      <c r="D322" s="262"/>
      <c r="E322" s="263">
        <v>7.19</v>
      </c>
      <c r="F322" s="224"/>
      <c r="G322" s="224"/>
      <c r="H322" s="224"/>
      <c r="I322" s="224"/>
      <c r="J322" s="224"/>
      <c r="K322" s="224"/>
      <c r="L322" s="224"/>
      <c r="M322" s="224"/>
      <c r="N322" s="223"/>
      <c r="O322" s="223"/>
      <c r="P322" s="223"/>
      <c r="Q322" s="223"/>
      <c r="R322" s="224"/>
      <c r="S322" s="224"/>
      <c r="T322" s="224"/>
      <c r="U322" s="224"/>
      <c r="V322" s="224"/>
      <c r="W322" s="224"/>
      <c r="X322" s="224"/>
      <c r="Y322" s="224"/>
      <c r="Z322" s="214"/>
      <c r="AA322" s="214"/>
      <c r="AB322" s="214"/>
      <c r="AC322" s="214"/>
      <c r="AD322" s="214"/>
      <c r="AE322" s="214"/>
      <c r="AF322" s="214"/>
      <c r="AG322" s="214" t="s">
        <v>371</v>
      </c>
      <c r="AH322" s="214">
        <v>0</v>
      </c>
      <c r="AI322" s="214"/>
      <c r="AJ322" s="214"/>
      <c r="AK322" s="214"/>
      <c r="AL322" s="214"/>
      <c r="AM322" s="214"/>
      <c r="AN322" s="214"/>
      <c r="AO322" s="214"/>
      <c r="AP322" s="214"/>
      <c r="AQ322" s="214"/>
      <c r="AR322" s="214"/>
      <c r="AS322" s="214"/>
      <c r="AT322" s="214"/>
      <c r="AU322" s="214"/>
      <c r="AV322" s="214"/>
      <c r="AW322" s="214"/>
      <c r="AX322" s="214"/>
      <c r="AY322" s="214"/>
      <c r="AZ322" s="214"/>
      <c r="BA322" s="214"/>
      <c r="BB322" s="214"/>
      <c r="BC322" s="214"/>
      <c r="BD322" s="214"/>
      <c r="BE322" s="214"/>
      <c r="BF322" s="214"/>
      <c r="BG322" s="214"/>
      <c r="BH322" s="214"/>
    </row>
    <row r="323" spans="1:60" outlineLevel="3" x14ac:dyDescent="0.2">
      <c r="A323" s="221"/>
      <c r="B323" s="222"/>
      <c r="C323" s="268" t="s">
        <v>2065</v>
      </c>
      <c r="D323" s="262"/>
      <c r="E323" s="263">
        <v>17.649999999999999</v>
      </c>
      <c r="F323" s="224"/>
      <c r="G323" s="224"/>
      <c r="H323" s="224"/>
      <c r="I323" s="224"/>
      <c r="J323" s="224"/>
      <c r="K323" s="224"/>
      <c r="L323" s="224"/>
      <c r="M323" s="224"/>
      <c r="N323" s="223"/>
      <c r="O323" s="223"/>
      <c r="P323" s="223"/>
      <c r="Q323" s="223"/>
      <c r="R323" s="224"/>
      <c r="S323" s="224"/>
      <c r="T323" s="224"/>
      <c r="U323" s="224"/>
      <c r="V323" s="224"/>
      <c r="W323" s="224"/>
      <c r="X323" s="224"/>
      <c r="Y323" s="224"/>
      <c r="Z323" s="214"/>
      <c r="AA323" s="214"/>
      <c r="AB323" s="214"/>
      <c r="AC323" s="214"/>
      <c r="AD323" s="214"/>
      <c r="AE323" s="214"/>
      <c r="AF323" s="214"/>
      <c r="AG323" s="214" t="s">
        <v>371</v>
      </c>
      <c r="AH323" s="214">
        <v>0</v>
      </c>
      <c r="AI323" s="214"/>
      <c r="AJ323" s="214"/>
      <c r="AK323" s="214"/>
      <c r="AL323" s="214"/>
      <c r="AM323" s="214"/>
      <c r="AN323" s="214"/>
      <c r="AO323" s="214"/>
      <c r="AP323" s="214"/>
      <c r="AQ323" s="214"/>
      <c r="AR323" s="214"/>
      <c r="AS323" s="214"/>
      <c r="AT323" s="214"/>
      <c r="AU323" s="214"/>
      <c r="AV323" s="214"/>
      <c r="AW323" s="214"/>
      <c r="AX323" s="214"/>
      <c r="AY323" s="214"/>
      <c r="AZ323" s="214"/>
      <c r="BA323" s="214"/>
      <c r="BB323" s="214"/>
      <c r="BC323" s="214"/>
      <c r="BD323" s="214"/>
      <c r="BE323" s="214"/>
      <c r="BF323" s="214"/>
      <c r="BG323" s="214"/>
      <c r="BH323" s="214"/>
    </row>
    <row r="324" spans="1:60" outlineLevel="3" x14ac:dyDescent="0.2">
      <c r="A324" s="221"/>
      <c r="B324" s="222"/>
      <c r="C324" s="268" t="s">
        <v>2062</v>
      </c>
      <c r="D324" s="262"/>
      <c r="E324" s="263">
        <v>4.62</v>
      </c>
      <c r="F324" s="224"/>
      <c r="G324" s="224"/>
      <c r="H324" s="224"/>
      <c r="I324" s="224"/>
      <c r="J324" s="224"/>
      <c r="K324" s="224"/>
      <c r="L324" s="224"/>
      <c r="M324" s="224"/>
      <c r="N324" s="223"/>
      <c r="O324" s="223"/>
      <c r="P324" s="223"/>
      <c r="Q324" s="223"/>
      <c r="R324" s="224"/>
      <c r="S324" s="224"/>
      <c r="T324" s="224"/>
      <c r="U324" s="224"/>
      <c r="V324" s="224"/>
      <c r="W324" s="224"/>
      <c r="X324" s="224"/>
      <c r="Y324" s="224"/>
      <c r="Z324" s="214"/>
      <c r="AA324" s="214"/>
      <c r="AB324" s="214"/>
      <c r="AC324" s="214"/>
      <c r="AD324" s="214"/>
      <c r="AE324" s="214"/>
      <c r="AF324" s="214"/>
      <c r="AG324" s="214" t="s">
        <v>371</v>
      </c>
      <c r="AH324" s="214">
        <v>0</v>
      </c>
      <c r="AI324" s="214"/>
      <c r="AJ324" s="214"/>
      <c r="AK324" s="214"/>
      <c r="AL324" s="214"/>
      <c r="AM324" s="214"/>
      <c r="AN324" s="214"/>
      <c r="AO324" s="214"/>
      <c r="AP324" s="214"/>
      <c r="AQ324" s="214"/>
      <c r="AR324" s="214"/>
      <c r="AS324" s="214"/>
      <c r="AT324" s="214"/>
      <c r="AU324" s="214"/>
      <c r="AV324" s="214"/>
      <c r="AW324" s="214"/>
      <c r="AX324" s="214"/>
      <c r="AY324" s="214"/>
      <c r="AZ324" s="214"/>
      <c r="BA324" s="214"/>
      <c r="BB324" s="214"/>
      <c r="BC324" s="214"/>
      <c r="BD324" s="214"/>
      <c r="BE324" s="214"/>
      <c r="BF324" s="214"/>
      <c r="BG324" s="214"/>
      <c r="BH324" s="214"/>
    </row>
    <row r="325" spans="1:60" outlineLevel="1" x14ac:dyDescent="0.2">
      <c r="A325" s="236">
        <v>97</v>
      </c>
      <c r="B325" s="237" t="s">
        <v>714</v>
      </c>
      <c r="C325" s="254" t="s">
        <v>715</v>
      </c>
      <c r="D325" s="238" t="s">
        <v>379</v>
      </c>
      <c r="E325" s="239">
        <v>33.96</v>
      </c>
      <c r="F325" s="240"/>
      <c r="G325" s="241">
        <f>ROUND(E325*F325,2)</f>
        <v>0</v>
      </c>
      <c r="H325" s="240"/>
      <c r="I325" s="241">
        <f>ROUND(E325*H325,2)</f>
        <v>0</v>
      </c>
      <c r="J325" s="240"/>
      <c r="K325" s="241">
        <f>ROUND(E325*J325,2)</f>
        <v>0</v>
      </c>
      <c r="L325" s="241">
        <v>12</v>
      </c>
      <c r="M325" s="241">
        <f>G325*(1+L325/100)</f>
        <v>0</v>
      </c>
      <c r="N325" s="239">
        <v>0</v>
      </c>
      <c r="O325" s="239">
        <f>ROUND(E325*N325,2)</f>
        <v>0</v>
      </c>
      <c r="P325" s="239">
        <v>1.4E-2</v>
      </c>
      <c r="Q325" s="239">
        <f>ROUND(E325*P325,2)</f>
        <v>0.48</v>
      </c>
      <c r="R325" s="241" t="s">
        <v>695</v>
      </c>
      <c r="S325" s="241" t="s">
        <v>315</v>
      </c>
      <c r="T325" s="242" t="s">
        <v>315</v>
      </c>
      <c r="U325" s="224">
        <v>0.08</v>
      </c>
      <c r="V325" s="224">
        <f>ROUND(E325*U325,2)</f>
        <v>2.72</v>
      </c>
      <c r="W325" s="224"/>
      <c r="X325" s="224" t="s">
        <v>336</v>
      </c>
      <c r="Y325" s="224" t="s">
        <v>317</v>
      </c>
      <c r="Z325" s="214"/>
      <c r="AA325" s="214"/>
      <c r="AB325" s="214"/>
      <c r="AC325" s="214"/>
      <c r="AD325" s="214"/>
      <c r="AE325" s="214"/>
      <c r="AF325" s="214"/>
      <c r="AG325" s="214" t="s">
        <v>367</v>
      </c>
      <c r="AH325" s="214"/>
      <c r="AI325" s="214"/>
      <c r="AJ325" s="214"/>
      <c r="AK325" s="214"/>
      <c r="AL325" s="214"/>
      <c r="AM325" s="214"/>
      <c r="AN325" s="214"/>
      <c r="AO325" s="214"/>
      <c r="AP325" s="214"/>
      <c r="AQ325" s="214"/>
      <c r="AR325" s="214"/>
      <c r="AS325" s="214"/>
      <c r="AT325" s="214"/>
      <c r="AU325" s="214"/>
      <c r="AV325" s="214"/>
      <c r="AW325" s="214"/>
      <c r="AX325" s="214"/>
      <c r="AY325" s="214"/>
      <c r="AZ325" s="214"/>
      <c r="BA325" s="214"/>
      <c r="BB325" s="214"/>
      <c r="BC325" s="214"/>
      <c r="BD325" s="214"/>
      <c r="BE325" s="214"/>
      <c r="BF325" s="214"/>
      <c r="BG325" s="214"/>
      <c r="BH325" s="214"/>
    </row>
    <row r="326" spans="1:60" outlineLevel="2" x14ac:dyDescent="0.2">
      <c r="A326" s="221"/>
      <c r="B326" s="222"/>
      <c r="C326" s="268" t="s">
        <v>536</v>
      </c>
      <c r="D326" s="262"/>
      <c r="E326" s="263"/>
      <c r="F326" s="224"/>
      <c r="G326" s="224"/>
      <c r="H326" s="224"/>
      <c r="I326" s="224"/>
      <c r="J326" s="224"/>
      <c r="K326" s="224"/>
      <c r="L326" s="224"/>
      <c r="M326" s="224"/>
      <c r="N326" s="223"/>
      <c r="O326" s="223"/>
      <c r="P326" s="223"/>
      <c r="Q326" s="223"/>
      <c r="R326" s="224"/>
      <c r="S326" s="224"/>
      <c r="T326" s="224"/>
      <c r="U326" s="224"/>
      <c r="V326" s="224"/>
      <c r="W326" s="224"/>
      <c r="X326" s="224"/>
      <c r="Y326" s="224"/>
      <c r="Z326" s="214"/>
      <c r="AA326" s="214"/>
      <c r="AB326" s="214"/>
      <c r="AC326" s="214"/>
      <c r="AD326" s="214"/>
      <c r="AE326" s="214"/>
      <c r="AF326" s="214"/>
      <c r="AG326" s="214" t="s">
        <v>371</v>
      </c>
      <c r="AH326" s="214">
        <v>0</v>
      </c>
      <c r="AI326" s="214"/>
      <c r="AJ326" s="214"/>
      <c r="AK326" s="214"/>
      <c r="AL326" s="214"/>
      <c r="AM326" s="214"/>
      <c r="AN326" s="214"/>
      <c r="AO326" s="214"/>
      <c r="AP326" s="214"/>
      <c r="AQ326" s="214"/>
      <c r="AR326" s="214"/>
      <c r="AS326" s="214"/>
      <c r="AT326" s="214"/>
      <c r="AU326" s="214"/>
      <c r="AV326" s="214"/>
      <c r="AW326" s="214"/>
      <c r="AX326" s="214"/>
      <c r="AY326" s="214"/>
      <c r="AZ326" s="214"/>
      <c r="BA326" s="214"/>
      <c r="BB326" s="214"/>
      <c r="BC326" s="214"/>
      <c r="BD326" s="214"/>
      <c r="BE326" s="214"/>
      <c r="BF326" s="214"/>
      <c r="BG326" s="214"/>
      <c r="BH326" s="214"/>
    </row>
    <row r="327" spans="1:60" outlineLevel="3" x14ac:dyDescent="0.2">
      <c r="A327" s="221"/>
      <c r="B327" s="222"/>
      <c r="C327" s="268" t="s">
        <v>2063</v>
      </c>
      <c r="D327" s="262"/>
      <c r="E327" s="263">
        <v>4.5</v>
      </c>
      <c r="F327" s="224"/>
      <c r="G327" s="224"/>
      <c r="H327" s="224"/>
      <c r="I327" s="224"/>
      <c r="J327" s="224"/>
      <c r="K327" s="224"/>
      <c r="L327" s="224"/>
      <c r="M327" s="224"/>
      <c r="N327" s="223"/>
      <c r="O327" s="223"/>
      <c r="P327" s="223"/>
      <c r="Q327" s="223"/>
      <c r="R327" s="224"/>
      <c r="S327" s="224"/>
      <c r="T327" s="224"/>
      <c r="U327" s="224"/>
      <c r="V327" s="224"/>
      <c r="W327" s="224"/>
      <c r="X327" s="224"/>
      <c r="Y327" s="224"/>
      <c r="Z327" s="214"/>
      <c r="AA327" s="214"/>
      <c r="AB327" s="214"/>
      <c r="AC327" s="214"/>
      <c r="AD327" s="214"/>
      <c r="AE327" s="214"/>
      <c r="AF327" s="214"/>
      <c r="AG327" s="214" t="s">
        <v>371</v>
      </c>
      <c r="AH327" s="214">
        <v>0</v>
      </c>
      <c r="AI327" s="214"/>
      <c r="AJ327" s="214"/>
      <c r="AK327" s="214"/>
      <c r="AL327" s="214"/>
      <c r="AM327" s="214"/>
      <c r="AN327" s="214"/>
      <c r="AO327" s="214"/>
      <c r="AP327" s="214"/>
      <c r="AQ327" s="214"/>
      <c r="AR327" s="214"/>
      <c r="AS327" s="214"/>
      <c r="AT327" s="214"/>
      <c r="AU327" s="214"/>
      <c r="AV327" s="214"/>
      <c r="AW327" s="214"/>
      <c r="AX327" s="214"/>
      <c r="AY327" s="214"/>
      <c r="AZ327" s="214"/>
      <c r="BA327" s="214"/>
      <c r="BB327" s="214"/>
      <c r="BC327" s="214"/>
      <c r="BD327" s="214"/>
      <c r="BE327" s="214"/>
      <c r="BF327" s="214"/>
      <c r="BG327" s="214"/>
      <c r="BH327" s="214"/>
    </row>
    <row r="328" spans="1:60" outlineLevel="3" x14ac:dyDescent="0.2">
      <c r="A328" s="221"/>
      <c r="B328" s="222"/>
      <c r="C328" s="268" t="s">
        <v>2064</v>
      </c>
      <c r="D328" s="262"/>
      <c r="E328" s="263">
        <v>7.19</v>
      </c>
      <c r="F328" s="224"/>
      <c r="G328" s="224"/>
      <c r="H328" s="224"/>
      <c r="I328" s="224"/>
      <c r="J328" s="224"/>
      <c r="K328" s="224"/>
      <c r="L328" s="224"/>
      <c r="M328" s="224"/>
      <c r="N328" s="223"/>
      <c r="O328" s="223"/>
      <c r="P328" s="223"/>
      <c r="Q328" s="223"/>
      <c r="R328" s="224"/>
      <c r="S328" s="224"/>
      <c r="T328" s="224"/>
      <c r="U328" s="224"/>
      <c r="V328" s="224"/>
      <c r="W328" s="224"/>
      <c r="X328" s="224"/>
      <c r="Y328" s="224"/>
      <c r="Z328" s="214"/>
      <c r="AA328" s="214"/>
      <c r="AB328" s="214"/>
      <c r="AC328" s="214"/>
      <c r="AD328" s="214"/>
      <c r="AE328" s="214"/>
      <c r="AF328" s="214"/>
      <c r="AG328" s="214" t="s">
        <v>371</v>
      </c>
      <c r="AH328" s="214">
        <v>0</v>
      </c>
      <c r="AI328" s="214"/>
      <c r="AJ328" s="214"/>
      <c r="AK328" s="214"/>
      <c r="AL328" s="214"/>
      <c r="AM328" s="214"/>
      <c r="AN328" s="214"/>
      <c r="AO328" s="214"/>
      <c r="AP328" s="214"/>
      <c r="AQ328" s="214"/>
      <c r="AR328" s="214"/>
      <c r="AS328" s="214"/>
      <c r="AT328" s="214"/>
      <c r="AU328" s="214"/>
      <c r="AV328" s="214"/>
      <c r="AW328" s="214"/>
      <c r="AX328" s="214"/>
      <c r="AY328" s="214"/>
      <c r="AZ328" s="214"/>
      <c r="BA328" s="214"/>
      <c r="BB328" s="214"/>
      <c r="BC328" s="214"/>
      <c r="BD328" s="214"/>
      <c r="BE328" s="214"/>
      <c r="BF328" s="214"/>
      <c r="BG328" s="214"/>
      <c r="BH328" s="214"/>
    </row>
    <row r="329" spans="1:60" outlineLevel="3" x14ac:dyDescent="0.2">
      <c r="A329" s="221"/>
      <c r="B329" s="222"/>
      <c r="C329" s="268" t="s">
        <v>2065</v>
      </c>
      <c r="D329" s="262"/>
      <c r="E329" s="263">
        <v>17.649999999999999</v>
      </c>
      <c r="F329" s="224"/>
      <c r="G329" s="224"/>
      <c r="H329" s="224"/>
      <c r="I329" s="224"/>
      <c r="J329" s="224"/>
      <c r="K329" s="224"/>
      <c r="L329" s="224"/>
      <c r="M329" s="224"/>
      <c r="N329" s="223"/>
      <c r="O329" s="223"/>
      <c r="P329" s="223"/>
      <c r="Q329" s="223"/>
      <c r="R329" s="224"/>
      <c r="S329" s="224"/>
      <c r="T329" s="224"/>
      <c r="U329" s="224"/>
      <c r="V329" s="224"/>
      <c r="W329" s="224"/>
      <c r="X329" s="224"/>
      <c r="Y329" s="224"/>
      <c r="Z329" s="214"/>
      <c r="AA329" s="214"/>
      <c r="AB329" s="214"/>
      <c r="AC329" s="214"/>
      <c r="AD329" s="214"/>
      <c r="AE329" s="214"/>
      <c r="AF329" s="214"/>
      <c r="AG329" s="214" t="s">
        <v>371</v>
      </c>
      <c r="AH329" s="214">
        <v>0</v>
      </c>
      <c r="AI329" s="214"/>
      <c r="AJ329" s="214"/>
      <c r="AK329" s="214"/>
      <c r="AL329" s="214"/>
      <c r="AM329" s="214"/>
      <c r="AN329" s="214"/>
      <c r="AO329" s="214"/>
      <c r="AP329" s="214"/>
      <c r="AQ329" s="214"/>
      <c r="AR329" s="214"/>
      <c r="AS329" s="214"/>
      <c r="AT329" s="214"/>
      <c r="AU329" s="214"/>
      <c r="AV329" s="214"/>
      <c r="AW329" s="214"/>
      <c r="AX329" s="214"/>
      <c r="AY329" s="214"/>
      <c r="AZ329" s="214"/>
      <c r="BA329" s="214"/>
      <c r="BB329" s="214"/>
      <c r="BC329" s="214"/>
      <c r="BD329" s="214"/>
      <c r="BE329" s="214"/>
      <c r="BF329" s="214"/>
      <c r="BG329" s="214"/>
      <c r="BH329" s="214"/>
    </row>
    <row r="330" spans="1:60" outlineLevel="3" x14ac:dyDescent="0.2">
      <c r="A330" s="221"/>
      <c r="B330" s="222"/>
      <c r="C330" s="268" t="s">
        <v>2062</v>
      </c>
      <c r="D330" s="262"/>
      <c r="E330" s="263">
        <v>4.62</v>
      </c>
      <c r="F330" s="224"/>
      <c r="G330" s="224"/>
      <c r="H330" s="224"/>
      <c r="I330" s="224"/>
      <c r="J330" s="224"/>
      <c r="K330" s="224"/>
      <c r="L330" s="224"/>
      <c r="M330" s="224"/>
      <c r="N330" s="223"/>
      <c r="O330" s="223"/>
      <c r="P330" s="223"/>
      <c r="Q330" s="223"/>
      <c r="R330" s="224"/>
      <c r="S330" s="224"/>
      <c r="T330" s="224"/>
      <c r="U330" s="224"/>
      <c r="V330" s="224"/>
      <c r="W330" s="224"/>
      <c r="X330" s="224"/>
      <c r="Y330" s="224"/>
      <c r="Z330" s="214"/>
      <c r="AA330" s="214"/>
      <c r="AB330" s="214"/>
      <c r="AC330" s="214"/>
      <c r="AD330" s="214"/>
      <c r="AE330" s="214"/>
      <c r="AF330" s="214"/>
      <c r="AG330" s="214" t="s">
        <v>371</v>
      </c>
      <c r="AH330" s="214">
        <v>0</v>
      </c>
      <c r="AI330" s="214"/>
      <c r="AJ330" s="214"/>
      <c r="AK330" s="214"/>
      <c r="AL330" s="214"/>
      <c r="AM330" s="214"/>
      <c r="AN330" s="214"/>
      <c r="AO330" s="214"/>
      <c r="AP330" s="214"/>
      <c r="AQ330" s="214"/>
      <c r="AR330" s="214"/>
      <c r="AS330" s="214"/>
      <c r="AT330" s="214"/>
      <c r="AU330" s="214"/>
      <c r="AV330" s="214"/>
      <c r="AW330" s="214"/>
      <c r="AX330" s="214"/>
      <c r="AY330" s="214"/>
      <c r="AZ330" s="214"/>
      <c r="BA330" s="214"/>
      <c r="BB330" s="214"/>
      <c r="BC330" s="214"/>
      <c r="BD330" s="214"/>
      <c r="BE330" s="214"/>
      <c r="BF330" s="214"/>
      <c r="BG330" s="214"/>
      <c r="BH330" s="214"/>
    </row>
    <row r="331" spans="1:60" outlineLevel="1" x14ac:dyDescent="0.2">
      <c r="A331" s="236">
        <v>98</v>
      </c>
      <c r="B331" s="237" t="s">
        <v>716</v>
      </c>
      <c r="C331" s="254" t="s">
        <v>717</v>
      </c>
      <c r="D331" s="238" t="s">
        <v>379</v>
      </c>
      <c r="E331" s="239">
        <v>33.96</v>
      </c>
      <c r="F331" s="240"/>
      <c r="G331" s="241">
        <f>ROUND(E331*F331,2)</f>
        <v>0</v>
      </c>
      <c r="H331" s="240"/>
      <c r="I331" s="241">
        <f>ROUND(E331*H331,2)</f>
        <v>0</v>
      </c>
      <c r="J331" s="240"/>
      <c r="K331" s="241">
        <f>ROUND(E331*J331,2)</f>
        <v>0</v>
      </c>
      <c r="L331" s="241">
        <v>12</v>
      </c>
      <c r="M331" s="241">
        <f>G331*(1+L331/100)</f>
        <v>0</v>
      </c>
      <c r="N331" s="239">
        <v>0</v>
      </c>
      <c r="O331" s="239">
        <f>ROUND(E331*N331,2)</f>
        <v>0</v>
      </c>
      <c r="P331" s="239">
        <v>1.7999999999999999E-2</v>
      </c>
      <c r="Q331" s="239">
        <f>ROUND(E331*P331,2)</f>
        <v>0.61</v>
      </c>
      <c r="R331" s="241" t="s">
        <v>695</v>
      </c>
      <c r="S331" s="241" t="s">
        <v>315</v>
      </c>
      <c r="T331" s="242" t="s">
        <v>315</v>
      </c>
      <c r="U331" s="224">
        <v>0.19500000000000001</v>
      </c>
      <c r="V331" s="224">
        <f>ROUND(E331*U331,2)</f>
        <v>6.62</v>
      </c>
      <c r="W331" s="224"/>
      <c r="X331" s="224" t="s">
        <v>336</v>
      </c>
      <c r="Y331" s="224" t="s">
        <v>317</v>
      </c>
      <c r="Z331" s="214"/>
      <c r="AA331" s="214"/>
      <c r="AB331" s="214"/>
      <c r="AC331" s="214"/>
      <c r="AD331" s="214"/>
      <c r="AE331" s="214"/>
      <c r="AF331" s="214"/>
      <c r="AG331" s="214" t="s">
        <v>367</v>
      </c>
      <c r="AH331" s="214"/>
      <c r="AI331" s="214"/>
      <c r="AJ331" s="214"/>
      <c r="AK331" s="214"/>
      <c r="AL331" s="214"/>
      <c r="AM331" s="214"/>
      <c r="AN331" s="214"/>
      <c r="AO331" s="214"/>
      <c r="AP331" s="214"/>
      <c r="AQ331" s="214"/>
      <c r="AR331" s="214"/>
      <c r="AS331" s="214"/>
      <c r="AT331" s="214"/>
      <c r="AU331" s="214"/>
      <c r="AV331" s="214"/>
      <c r="AW331" s="214"/>
      <c r="AX331" s="214"/>
      <c r="AY331" s="214"/>
      <c r="AZ331" s="214"/>
      <c r="BA331" s="214"/>
      <c r="BB331" s="214"/>
      <c r="BC331" s="214"/>
      <c r="BD331" s="214"/>
      <c r="BE331" s="214"/>
      <c r="BF331" s="214"/>
      <c r="BG331" s="214"/>
      <c r="BH331" s="214"/>
    </row>
    <row r="332" spans="1:60" outlineLevel="2" x14ac:dyDescent="0.2">
      <c r="A332" s="221"/>
      <c r="B332" s="222"/>
      <c r="C332" s="268" t="s">
        <v>536</v>
      </c>
      <c r="D332" s="262"/>
      <c r="E332" s="263"/>
      <c r="F332" s="224"/>
      <c r="G332" s="224"/>
      <c r="H332" s="224"/>
      <c r="I332" s="224"/>
      <c r="J332" s="224"/>
      <c r="K332" s="224"/>
      <c r="L332" s="224"/>
      <c r="M332" s="224"/>
      <c r="N332" s="223"/>
      <c r="O332" s="223"/>
      <c r="P332" s="223"/>
      <c r="Q332" s="223"/>
      <c r="R332" s="224"/>
      <c r="S332" s="224"/>
      <c r="T332" s="224"/>
      <c r="U332" s="224"/>
      <c r="V332" s="224"/>
      <c r="W332" s="224"/>
      <c r="X332" s="224"/>
      <c r="Y332" s="224"/>
      <c r="Z332" s="214"/>
      <c r="AA332" s="214"/>
      <c r="AB332" s="214"/>
      <c r="AC332" s="214"/>
      <c r="AD332" s="214"/>
      <c r="AE332" s="214"/>
      <c r="AF332" s="214"/>
      <c r="AG332" s="214" t="s">
        <v>371</v>
      </c>
      <c r="AH332" s="214">
        <v>0</v>
      </c>
      <c r="AI332" s="214"/>
      <c r="AJ332" s="214"/>
      <c r="AK332" s="214"/>
      <c r="AL332" s="214"/>
      <c r="AM332" s="214"/>
      <c r="AN332" s="214"/>
      <c r="AO332" s="214"/>
      <c r="AP332" s="214"/>
      <c r="AQ332" s="214"/>
      <c r="AR332" s="214"/>
      <c r="AS332" s="214"/>
      <c r="AT332" s="214"/>
      <c r="AU332" s="214"/>
      <c r="AV332" s="214"/>
      <c r="AW332" s="214"/>
      <c r="AX332" s="214"/>
      <c r="AY332" s="214"/>
      <c r="AZ332" s="214"/>
      <c r="BA332" s="214"/>
      <c r="BB332" s="214"/>
      <c r="BC332" s="214"/>
      <c r="BD332" s="214"/>
      <c r="BE332" s="214"/>
      <c r="BF332" s="214"/>
      <c r="BG332" s="214"/>
      <c r="BH332" s="214"/>
    </row>
    <row r="333" spans="1:60" outlineLevel="3" x14ac:dyDescent="0.2">
      <c r="A333" s="221"/>
      <c r="B333" s="222"/>
      <c r="C333" s="268" t="s">
        <v>2063</v>
      </c>
      <c r="D333" s="262"/>
      <c r="E333" s="263">
        <v>4.5</v>
      </c>
      <c r="F333" s="224"/>
      <c r="G333" s="224"/>
      <c r="H333" s="224"/>
      <c r="I333" s="224"/>
      <c r="J333" s="224"/>
      <c r="K333" s="224"/>
      <c r="L333" s="224"/>
      <c r="M333" s="224"/>
      <c r="N333" s="223"/>
      <c r="O333" s="223"/>
      <c r="P333" s="223"/>
      <c r="Q333" s="223"/>
      <c r="R333" s="224"/>
      <c r="S333" s="224"/>
      <c r="T333" s="224"/>
      <c r="U333" s="224"/>
      <c r="V333" s="224"/>
      <c r="W333" s="224"/>
      <c r="X333" s="224"/>
      <c r="Y333" s="224"/>
      <c r="Z333" s="214"/>
      <c r="AA333" s="214"/>
      <c r="AB333" s="214"/>
      <c r="AC333" s="214"/>
      <c r="AD333" s="214"/>
      <c r="AE333" s="214"/>
      <c r="AF333" s="214"/>
      <c r="AG333" s="214" t="s">
        <v>371</v>
      </c>
      <c r="AH333" s="214">
        <v>0</v>
      </c>
      <c r="AI333" s="214"/>
      <c r="AJ333" s="214"/>
      <c r="AK333" s="214"/>
      <c r="AL333" s="214"/>
      <c r="AM333" s="214"/>
      <c r="AN333" s="214"/>
      <c r="AO333" s="214"/>
      <c r="AP333" s="214"/>
      <c r="AQ333" s="214"/>
      <c r="AR333" s="214"/>
      <c r="AS333" s="214"/>
      <c r="AT333" s="214"/>
      <c r="AU333" s="214"/>
      <c r="AV333" s="214"/>
      <c r="AW333" s="214"/>
      <c r="AX333" s="214"/>
      <c r="AY333" s="214"/>
      <c r="AZ333" s="214"/>
      <c r="BA333" s="214"/>
      <c r="BB333" s="214"/>
      <c r="BC333" s="214"/>
      <c r="BD333" s="214"/>
      <c r="BE333" s="214"/>
      <c r="BF333" s="214"/>
      <c r="BG333" s="214"/>
      <c r="BH333" s="214"/>
    </row>
    <row r="334" spans="1:60" outlineLevel="3" x14ac:dyDescent="0.2">
      <c r="A334" s="221"/>
      <c r="B334" s="222"/>
      <c r="C334" s="268" t="s">
        <v>2064</v>
      </c>
      <c r="D334" s="262"/>
      <c r="E334" s="263">
        <v>7.19</v>
      </c>
      <c r="F334" s="224"/>
      <c r="G334" s="224"/>
      <c r="H334" s="224"/>
      <c r="I334" s="224"/>
      <c r="J334" s="224"/>
      <c r="K334" s="224"/>
      <c r="L334" s="224"/>
      <c r="M334" s="224"/>
      <c r="N334" s="223"/>
      <c r="O334" s="223"/>
      <c r="P334" s="223"/>
      <c r="Q334" s="223"/>
      <c r="R334" s="224"/>
      <c r="S334" s="224"/>
      <c r="T334" s="224"/>
      <c r="U334" s="224"/>
      <c r="V334" s="224"/>
      <c r="W334" s="224"/>
      <c r="X334" s="224"/>
      <c r="Y334" s="224"/>
      <c r="Z334" s="214"/>
      <c r="AA334" s="214"/>
      <c r="AB334" s="214"/>
      <c r="AC334" s="214"/>
      <c r="AD334" s="214"/>
      <c r="AE334" s="214"/>
      <c r="AF334" s="214"/>
      <c r="AG334" s="214" t="s">
        <v>371</v>
      </c>
      <c r="AH334" s="214">
        <v>0</v>
      </c>
      <c r="AI334" s="214"/>
      <c r="AJ334" s="214"/>
      <c r="AK334" s="214"/>
      <c r="AL334" s="214"/>
      <c r="AM334" s="214"/>
      <c r="AN334" s="214"/>
      <c r="AO334" s="214"/>
      <c r="AP334" s="214"/>
      <c r="AQ334" s="214"/>
      <c r="AR334" s="214"/>
      <c r="AS334" s="214"/>
      <c r="AT334" s="214"/>
      <c r="AU334" s="214"/>
      <c r="AV334" s="214"/>
      <c r="AW334" s="214"/>
      <c r="AX334" s="214"/>
      <c r="AY334" s="214"/>
      <c r="AZ334" s="214"/>
      <c r="BA334" s="214"/>
      <c r="BB334" s="214"/>
      <c r="BC334" s="214"/>
      <c r="BD334" s="214"/>
      <c r="BE334" s="214"/>
      <c r="BF334" s="214"/>
      <c r="BG334" s="214"/>
      <c r="BH334" s="214"/>
    </row>
    <row r="335" spans="1:60" outlineLevel="3" x14ac:dyDescent="0.2">
      <c r="A335" s="221"/>
      <c r="B335" s="222"/>
      <c r="C335" s="268" t="s">
        <v>2065</v>
      </c>
      <c r="D335" s="262"/>
      <c r="E335" s="263">
        <v>17.649999999999999</v>
      </c>
      <c r="F335" s="224"/>
      <c r="G335" s="224"/>
      <c r="H335" s="224"/>
      <c r="I335" s="224"/>
      <c r="J335" s="224"/>
      <c r="K335" s="224"/>
      <c r="L335" s="224"/>
      <c r="M335" s="224"/>
      <c r="N335" s="223"/>
      <c r="O335" s="223"/>
      <c r="P335" s="223"/>
      <c r="Q335" s="223"/>
      <c r="R335" s="224"/>
      <c r="S335" s="224"/>
      <c r="T335" s="224"/>
      <c r="U335" s="224"/>
      <c r="V335" s="224"/>
      <c r="W335" s="224"/>
      <c r="X335" s="224"/>
      <c r="Y335" s="224"/>
      <c r="Z335" s="214"/>
      <c r="AA335" s="214"/>
      <c r="AB335" s="214"/>
      <c r="AC335" s="214"/>
      <c r="AD335" s="214"/>
      <c r="AE335" s="214"/>
      <c r="AF335" s="214"/>
      <c r="AG335" s="214" t="s">
        <v>371</v>
      </c>
      <c r="AH335" s="214">
        <v>0</v>
      </c>
      <c r="AI335" s="214"/>
      <c r="AJ335" s="214"/>
      <c r="AK335" s="214"/>
      <c r="AL335" s="214"/>
      <c r="AM335" s="214"/>
      <c r="AN335" s="214"/>
      <c r="AO335" s="214"/>
      <c r="AP335" s="214"/>
      <c r="AQ335" s="214"/>
      <c r="AR335" s="214"/>
      <c r="AS335" s="214"/>
      <c r="AT335" s="214"/>
      <c r="AU335" s="214"/>
      <c r="AV335" s="214"/>
      <c r="AW335" s="214"/>
      <c r="AX335" s="214"/>
      <c r="AY335" s="214"/>
      <c r="AZ335" s="214"/>
      <c r="BA335" s="214"/>
      <c r="BB335" s="214"/>
      <c r="BC335" s="214"/>
      <c r="BD335" s="214"/>
      <c r="BE335" s="214"/>
      <c r="BF335" s="214"/>
      <c r="BG335" s="214"/>
      <c r="BH335" s="214"/>
    </row>
    <row r="336" spans="1:60" outlineLevel="3" x14ac:dyDescent="0.2">
      <c r="A336" s="221"/>
      <c r="B336" s="222"/>
      <c r="C336" s="268" t="s">
        <v>2062</v>
      </c>
      <c r="D336" s="262"/>
      <c r="E336" s="263">
        <v>4.62</v>
      </c>
      <c r="F336" s="224"/>
      <c r="G336" s="224"/>
      <c r="H336" s="224"/>
      <c r="I336" s="224"/>
      <c r="J336" s="224"/>
      <c r="K336" s="224"/>
      <c r="L336" s="224"/>
      <c r="M336" s="224"/>
      <c r="N336" s="223"/>
      <c r="O336" s="223"/>
      <c r="P336" s="223"/>
      <c r="Q336" s="223"/>
      <c r="R336" s="224"/>
      <c r="S336" s="224"/>
      <c r="T336" s="224"/>
      <c r="U336" s="224"/>
      <c r="V336" s="224"/>
      <c r="W336" s="224"/>
      <c r="X336" s="224"/>
      <c r="Y336" s="224"/>
      <c r="Z336" s="214"/>
      <c r="AA336" s="214"/>
      <c r="AB336" s="214"/>
      <c r="AC336" s="214"/>
      <c r="AD336" s="214"/>
      <c r="AE336" s="214"/>
      <c r="AF336" s="214"/>
      <c r="AG336" s="214" t="s">
        <v>371</v>
      </c>
      <c r="AH336" s="214">
        <v>0</v>
      </c>
      <c r="AI336" s="214"/>
      <c r="AJ336" s="214"/>
      <c r="AK336" s="214"/>
      <c r="AL336" s="214"/>
      <c r="AM336" s="214"/>
      <c r="AN336" s="214"/>
      <c r="AO336" s="214"/>
      <c r="AP336" s="214"/>
      <c r="AQ336" s="214"/>
      <c r="AR336" s="214"/>
      <c r="AS336" s="214"/>
      <c r="AT336" s="214"/>
      <c r="AU336" s="214"/>
      <c r="AV336" s="214"/>
      <c r="AW336" s="214"/>
      <c r="AX336" s="214"/>
      <c r="AY336" s="214"/>
      <c r="AZ336" s="214"/>
      <c r="BA336" s="214"/>
      <c r="BB336" s="214"/>
      <c r="BC336" s="214"/>
      <c r="BD336" s="214"/>
      <c r="BE336" s="214"/>
      <c r="BF336" s="214"/>
      <c r="BG336" s="214"/>
      <c r="BH336" s="214"/>
    </row>
    <row r="337" spans="1:60" outlineLevel="1" x14ac:dyDescent="0.2">
      <c r="A337" s="236">
        <v>99</v>
      </c>
      <c r="B337" s="237" t="s">
        <v>1166</v>
      </c>
      <c r="C337" s="254" t="s">
        <v>1167</v>
      </c>
      <c r="D337" s="238" t="s">
        <v>581</v>
      </c>
      <c r="E337" s="239">
        <v>0.66820000000000002</v>
      </c>
      <c r="F337" s="240"/>
      <c r="G337" s="241">
        <f>ROUND(E337*F337,2)</f>
        <v>0</v>
      </c>
      <c r="H337" s="240"/>
      <c r="I337" s="241">
        <f>ROUND(E337*H337,2)</f>
        <v>0</v>
      </c>
      <c r="J337" s="240"/>
      <c r="K337" s="241">
        <f>ROUND(E337*J337,2)</f>
        <v>0</v>
      </c>
      <c r="L337" s="241">
        <v>12</v>
      </c>
      <c r="M337" s="241">
        <f>G337*(1+L337/100)</f>
        <v>0</v>
      </c>
      <c r="N337" s="239">
        <v>0</v>
      </c>
      <c r="O337" s="239">
        <f>ROUND(E337*N337,2)</f>
        <v>0</v>
      </c>
      <c r="P337" s="239">
        <v>0</v>
      </c>
      <c r="Q337" s="239">
        <f>ROUND(E337*P337,2)</f>
        <v>0</v>
      </c>
      <c r="R337" s="241" t="s">
        <v>695</v>
      </c>
      <c r="S337" s="241" t="s">
        <v>315</v>
      </c>
      <c r="T337" s="242" t="s">
        <v>315</v>
      </c>
      <c r="U337" s="224">
        <v>1.863</v>
      </c>
      <c r="V337" s="224">
        <f>ROUND(E337*U337,2)</f>
        <v>1.24</v>
      </c>
      <c r="W337" s="224"/>
      <c r="X337" s="224" t="s">
        <v>582</v>
      </c>
      <c r="Y337" s="224" t="s">
        <v>317</v>
      </c>
      <c r="Z337" s="214"/>
      <c r="AA337" s="214"/>
      <c r="AB337" s="214"/>
      <c r="AC337" s="214"/>
      <c r="AD337" s="214"/>
      <c r="AE337" s="214"/>
      <c r="AF337" s="214"/>
      <c r="AG337" s="214" t="s">
        <v>583</v>
      </c>
      <c r="AH337" s="214"/>
      <c r="AI337" s="214"/>
      <c r="AJ337" s="214"/>
      <c r="AK337" s="214"/>
      <c r="AL337" s="214"/>
      <c r="AM337" s="214"/>
      <c r="AN337" s="214"/>
      <c r="AO337" s="214"/>
      <c r="AP337" s="214"/>
      <c r="AQ337" s="214"/>
      <c r="AR337" s="214"/>
      <c r="AS337" s="214"/>
      <c r="AT337" s="214"/>
      <c r="AU337" s="214"/>
      <c r="AV337" s="214"/>
      <c r="AW337" s="214"/>
      <c r="AX337" s="214"/>
      <c r="AY337" s="214"/>
      <c r="AZ337" s="214"/>
      <c r="BA337" s="214"/>
      <c r="BB337" s="214"/>
      <c r="BC337" s="214"/>
      <c r="BD337" s="214"/>
      <c r="BE337" s="214"/>
      <c r="BF337" s="214"/>
      <c r="BG337" s="214"/>
      <c r="BH337" s="214"/>
    </row>
    <row r="338" spans="1:60" outlineLevel="2" x14ac:dyDescent="0.2">
      <c r="A338" s="221"/>
      <c r="B338" s="222"/>
      <c r="C338" s="267" t="s">
        <v>608</v>
      </c>
      <c r="D338" s="266"/>
      <c r="E338" s="266"/>
      <c r="F338" s="266"/>
      <c r="G338" s="266"/>
      <c r="H338" s="224"/>
      <c r="I338" s="224"/>
      <c r="J338" s="224"/>
      <c r="K338" s="224"/>
      <c r="L338" s="224"/>
      <c r="M338" s="224"/>
      <c r="N338" s="223"/>
      <c r="O338" s="223"/>
      <c r="P338" s="223"/>
      <c r="Q338" s="223"/>
      <c r="R338" s="224"/>
      <c r="S338" s="224"/>
      <c r="T338" s="224"/>
      <c r="U338" s="224"/>
      <c r="V338" s="224"/>
      <c r="W338" s="224"/>
      <c r="X338" s="224"/>
      <c r="Y338" s="224"/>
      <c r="Z338" s="214"/>
      <c r="AA338" s="214"/>
      <c r="AB338" s="214"/>
      <c r="AC338" s="214"/>
      <c r="AD338" s="214"/>
      <c r="AE338" s="214"/>
      <c r="AF338" s="214"/>
      <c r="AG338" s="214" t="s">
        <v>369</v>
      </c>
      <c r="AH338" s="214"/>
      <c r="AI338" s="214"/>
      <c r="AJ338" s="214"/>
      <c r="AK338" s="214"/>
      <c r="AL338" s="214"/>
      <c r="AM338" s="214"/>
      <c r="AN338" s="214"/>
      <c r="AO338" s="214"/>
      <c r="AP338" s="214"/>
      <c r="AQ338" s="214"/>
      <c r="AR338" s="214"/>
      <c r="AS338" s="214"/>
      <c r="AT338" s="214"/>
      <c r="AU338" s="214"/>
      <c r="AV338" s="214"/>
      <c r="AW338" s="214"/>
      <c r="AX338" s="214"/>
      <c r="AY338" s="214"/>
      <c r="AZ338" s="214"/>
      <c r="BA338" s="214"/>
      <c r="BB338" s="214"/>
      <c r="BC338" s="214"/>
      <c r="BD338" s="214"/>
      <c r="BE338" s="214"/>
      <c r="BF338" s="214"/>
      <c r="BG338" s="214"/>
      <c r="BH338" s="214"/>
    </row>
    <row r="339" spans="1:60" x14ac:dyDescent="0.2">
      <c r="A339" s="229" t="s">
        <v>310</v>
      </c>
      <c r="B339" s="230" t="s">
        <v>246</v>
      </c>
      <c r="C339" s="253" t="s">
        <v>247</v>
      </c>
      <c r="D339" s="231"/>
      <c r="E339" s="232"/>
      <c r="F339" s="233"/>
      <c r="G339" s="233">
        <f>SUMIF(AG340:AG355,"&lt;&gt;NOR",G340:G355)</f>
        <v>0</v>
      </c>
      <c r="H339" s="233"/>
      <c r="I339" s="233">
        <f>SUM(I340:I355)</f>
        <v>0</v>
      </c>
      <c r="J339" s="233"/>
      <c r="K339" s="233">
        <f>SUM(K340:K355)</f>
        <v>0</v>
      </c>
      <c r="L339" s="233"/>
      <c r="M339" s="233">
        <f>SUM(M340:M355)</f>
        <v>0</v>
      </c>
      <c r="N339" s="232"/>
      <c r="O339" s="232">
        <f>SUM(O340:O355)</f>
        <v>0.92</v>
      </c>
      <c r="P339" s="232"/>
      <c r="Q339" s="232">
        <f>SUM(Q340:Q355)</f>
        <v>0</v>
      </c>
      <c r="R339" s="233"/>
      <c r="S339" s="233"/>
      <c r="T339" s="234"/>
      <c r="U339" s="228"/>
      <c r="V339" s="228">
        <f>SUM(V340:V355)</f>
        <v>21.259999999999998</v>
      </c>
      <c r="W339" s="228"/>
      <c r="X339" s="228"/>
      <c r="Y339" s="228"/>
      <c r="AG339" t="s">
        <v>311</v>
      </c>
    </row>
    <row r="340" spans="1:60" ht="22.5" outlineLevel="1" x14ac:dyDescent="0.2">
      <c r="A340" s="236">
        <v>100</v>
      </c>
      <c r="B340" s="237" t="s">
        <v>720</v>
      </c>
      <c r="C340" s="254" t="s">
        <v>721</v>
      </c>
      <c r="D340" s="238" t="s">
        <v>379</v>
      </c>
      <c r="E340" s="239">
        <v>33.79</v>
      </c>
      <c r="F340" s="240"/>
      <c r="G340" s="241">
        <f>ROUND(E340*F340,2)</f>
        <v>0</v>
      </c>
      <c r="H340" s="240"/>
      <c r="I340" s="241">
        <f>ROUND(E340*H340,2)</f>
        <v>0</v>
      </c>
      <c r="J340" s="240"/>
      <c r="K340" s="241">
        <f>ROUND(E340*J340,2)</f>
        <v>0</v>
      </c>
      <c r="L340" s="241">
        <v>12</v>
      </c>
      <c r="M340" s="241">
        <f>G340*(1+L340/100)</f>
        <v>0</v>
      </c>
      <c r="N340" s="239">
        <v>1.465E-2</v>
      </c>
      <c r="O340" s="239">
        <f>ROUND(E340*N340,2)</f>
        <v>0.5</v>
      </c>
      <c r="P340" s="239">
        <v>0</v>
      </c>
      <c r="Q340" s="239">
        <f>ROUND(E340*P340,2)</f>
        <v>0</v>
      </c>
      <c r="R340" s="241" t="s">
        <v>722</v>
      </c>
      <c r="S340" s="241" t="s">
        <v>315</v>
      </c>
      <c r="T340" s="242" t="s">
        <v>315</v>
      </c>
      <c r="U340" s="224">
        <v>0.22800000000000001</v>
      </c>
      <c r="V340" s="224">
        <f>ROUND(E340*U340,2)</f>
        <v>7.7</v>
      </c>
      <c r="W340" s="224"/>
      <c r="X340" s="224" t="s">
        <v>336</v>
      </c>
      <c r="Y340" s="224" t="s">
        <v>317</v>
      </c>
      <c r="Z340" s="214"/>
      <c r="AA340" s="214"/>
      <c r="AB340" s="214"/>
      <c r="AC340" s="214"/>
      <c r="AD340" s="214"/>
      <c r="AE340" s="214"/>
      <c r="AF340" s="214"/>
      <c r="AG340" s="214" t="s">
        <v>337</v>
      </c>
      <c r="AH340" s="214"/>
      <c r="AI340" s="214"/>
      <c r="AJ340" s="214"/>
      <c r="AK340" s="214"/>
      <c r="AL340" s="214"/>
      <c r="AM340" s="214"/>
      <c r="AN340" s="214"/>
      <c r="AO340" s="214"/>
      <c r="AP340" s="214"/>
      <c r="AQ340" s="214"/>
      <c r="AR340" s="214"/>
      <c r="AS340" s="214"/>
      <c r="AT340" s="214"/>
      <c r="AU340" s="214"/>
      <c r="AV340" s="214"/>
      <c r="AW340" s="214"/>
      <c r="AX340" s="214"/>
      <c r="AY340" s="214"/>
      <c r="AZ340" s="214"/>
      <c r="BA340" s="214"/>
      <c r="BB340" s="214"/>
      <c r="BC340" s="214"/>
      <c r="BD340" s="214"/>
      <c r="BE340" s="214"/>
      <c r="BF340" s="214"/>
      <c r="BG340" s="214"/>
      <c r="BH340" s="214"/>
    </row>
    <row r="341" spans="1:60" outlineLevel="2" x14ac:dyDescent="0.2">
      <c r="A341" s="221"/>
      <c r="B341" s="222"/>
      <c r="C341" s="267" t="s">
        <v>723</v>
      </c>
      <c r="D341" s="266"/>
      <c r="E341" s="266"/>
      <c r="F341" s="266"/>
      <c r="G341" s="266"/>
      <c r="H341" s="224"/>
      <c r="I341" s="224"/>
      <c r="J341" s="224"/>
      <c r="K341" s="224"/>
      <c r="L341" s="224"/>
      <c r="M341" s="224"/>
      <c r="N341" s="223"/>
      <c r="O341" s="223"/>
      <c r="P341" s="223"/>
      <c r="Q341" s="223"/>
      <c r="R341" s="224"/>
      <c r="S341" s="224"/>
      <c r="T341" s="224"/>
      <c r="U341" s="224"/>
      <c r="V341" s="224"/>
      <c r="W341" s="224"/>
      <c r="X341" s="224"/>
      <c r="Y341" s="224"/>
      <c r="Z341" s="214"/>
      <c r="AA341" s="214"/>
      <c r="AB341" s="214"/>
      <c r="AC341" s="214"/>
      <c r="AD341" s="214"/>
      <c r="AE341" s="214"/>
      <c r="AF341" s="214"/>
      <c r="AG341" s="214" t="s">
        <v>369</v>
      </c>
      <c r="AH341" s="214"/>
      <c r="AI341" s="214"/>
      <c r="AJ341" s="214"/>
      <c r="AK341" s="214"/>
      <c r="AL341" s="214"/>
      <c r="AM341" s="214"/>
      <c r="AN341" s="214"/>
      <c r="AO341" s="214"/>
      <c r="AP341" s="214"/>
      <c r="AQ341" s="214"/>
      <c r="AR341" s="214"/>
      <c r="AS341" s="214"/>
      <c r="AT341" s="214"/>
      <c r="AU341" s="214"/>
      <c r="AV341" s="214"/>
      <c r="AW341" s="214"/>
      <c r="AX341" s="214"/>
      <c r="AY341" s="214"/>
      <c r="AZ341" s="214"/>
      <c r="BA341" s="214"/>
      <c r="BB341" s="214"/>
      <c r="BC341" s="214"/>
      <c r="BD341" s="214"/>
      <c r="BE341" s="214"/>
      <c r="BF341" s="214"/>
      <c r="BG341" s="214"/>
      <c r="BH341" s="214"/>
    </row>
    <row r="342" spans="1:60" outlineLevel="2" x14ac:dyDescent="0.2">
      <c r="A342" s="221"/>
      <c r="B342" s="222"/>
      <c r="C342" s="268" t="s">
        <v>2012</v>
      </c>
      <c r="D342" s="262"/>
      <c r="E342" s="263">
        <v>3.7</v>
      </c>
      <c r="F342" s="224"/>
      <c r="G342" s="224"/>
      <c r="H342" s="224"/>
      <c r="I342" s="224"/>
      <c r="J342" s="224"/>
      <c r="K342" s="224"/>
      <c r="L342" s="224"/>
      <c r="M342" s="224"/>
      <c r="N342" s="223"/>
      <c r="O342" s="223"/>
      <c r="P342" s="223"/>
      <c r="Q342" s="223"/>
      <c r="R342" s="224"/>
      <c r="S342" s="224"/>
      <c r="T342" s="224"/>
      <c r="U342" s="224"/>
      <c r="V342" s="224"/>
      <c r="W342" s="224"/>
      <c r="X342" s="224"/>
      <c r="Y342" s="224"/>
      <c r="Z342" s="214"/>
      <c r="AA342" s="214"/>
      <c r="AB342" s="214"/>
      <c r="AC342" s="214"/>
      <c r="AD342" s="214"/>
      <c r="AE342" s="214"/>
      <c r="AF342" s="214"/>
      <c r="AG342" s="214" t="s">
        <v>371</v>
      </c>
      <c r="AH342" s="214">
        <v>0</v>
      </c>
      <c r="AI342" s="214"/>
      <c r="AJ342" s="214"/>
      <c r="AK342" s="214"/>
      <c r="AL342" s="214"/>
      <c r="AM342" s="214"/>
      <c r="AN342" s="214"/>
      <c r="AO342" s="214"/>
      <c r="AP342" s="214"/>
      <c r="AQ342" s="214"/>
      <c r="AR342" s="214"/>
      <c r="AS342" s="214"/>
      <c r="AT342" s="214"/>
      <c r="AU342" s="214"/>
      <c r="AV342" s="214"/>
      <c r="AW342" s="214"/>
      <c r="AX342" s="214"/>
      <c r="AY342" s="214"/>
      <c r="AZ342" s="214"/>
      <c r="BA342" s="214"/>
      <c r="BB342" s="214"/>
      <c r="BC342" s="214"/>
      <c r="BD342" s="214"/>
      <c r="BE342" s="214"/>
      <c r="BF342" s="214"/>
      <c r="BG342" s="214"/>
      <c r="BH342" s="214"/>
    </row>
    <row r="343" spans="1:60" outlineLevel="3" x14ac:dyDescent="0.2">
      <c r="A343" s="221"/>
      <c r="B343" s="222"/>
      <c r="C343" s="268" t="s">
        <v>2015</v>
      </c>
      <c r="D343" s="262"/>
      <c r="E343" s="263">
        <v>13.21</v>
      </c>
      <c r="F343" s="224"/>
      <c r="G343" s="224"/>
      <c r="H343" s="224"/>
      <c r="I343" s="224"/>
      <c r="J343" s="224"/>
      <c r="K343" s="224"/>
      <c r="L343" s="224"/>
      <c r="M343" s="224"/>
      <c r="N343" s="223"/>
      <c r="O343" s="223"/>
      <c r="P343" s="223"/>
      <c r="Q343" s="223"/>
      <c r="R343" s="224"/>
      <c r="S343" s="224"/>
      <c r="T343" s="224"/>
      <c r="U343" s="224"/>
      <c r="V343" s="224"/>
      <c r="W343" s="224"/>
      <c r="X343" s="224"/>
      <c r="Y343" s="224"/>
      <c r="Z343" s="214"/>
      <c r="AA343" s="214"/>
      <c r="AB343" s="214"/>
      <c r="AC343" s="214"/>
      <c r="AD343" s="214"/>
      <c r="AE343" s="214"/>
      <c r="AF343" s="214"/>
      <c r="AG343" s="214" t="s">
        <v>371</v>
      </c>
      <c r="AH343" s="214">
        <v>0</v>
      </c>
      <c r="AI343" s="214"/>
      <c r="AJ343" s="214"/>
      <c r="AK343" s="214"/>
      <c r="AL343" s="214"/>
      <c r="AM343" s="214"/>
      <c r="AN343" s="214"/>
      <c r="AO343" s="214"/>
      <c r="AP343" s="214"/>
      <c r="AQ343" s="214"/>
      <c r="AR343" s="214"/>
      <c r="AS343" s="214"/>
      <c r="AT343" s="214"/>
      <c r="AU343" s="214"/>
      <c r="AV343" s="214"/>
      <c r="AW343" s="214"/>
      <c r="AX343" s="214"/>
      <c r="AY343" s="214"/>
      <c r="AZ343" s="214"/>
      <c r="BA343" s="214"/>
      <c r="BB343" s="214"/>
      <c r="BC343" s="214"/>
      <c r="BD343" s="214"/>
      <c r="BE343" s="214"/>
      <c r="BF343" s="214"/>
      <c r="BG343" s="214"/>
      <c r="BH343" s="214"/>
    </row>
    <row r="344" spans="1:60" outlineLevel="3" x14ac:dyDescent="0.2">
      <c r="A344" s="221"/>
      <c r="B344" s="222"/>
      <c r="C344" s="268" t="s">
        <v>2013</v>
      </c>
      <c r="D344" s="262"/>
      <c r="E344" s="263">
        <v>12.25</v>
      </c>
      <c r="F344" s="224"/>
      <c r="G344" s="224"/>
      <c r="H344" s="224"/>
      <c r="I344" s="224"/>
      <c r="J344" s="224"/>
      <c r="K344" s="224"/>
      <c r="L344" s="224"/>
      <c r="M344" s="224"/>
      <c r="N344" s="223"/>
      <c r="O344" s="223"/>
      <c r="P344" s="223"/>
      <c r="Q344" s="223"/>
      <c r="R344" s="224"/>
      <c r="S344" s="224"/>
      <c r="T344" s="224"/>
      <c r="U344" s="224"/>
      <c r="V344" s="224"/>
      <c r="W344" s="224"/>
      <c r="X344" s="224"/>
      <c r="Y344" s="224"/>
      <c r="Z344" s="214"/>
      <c r="AA344" s="214"/>
      <c r="AB344" s="214"/>
      <c r="AC344" s="214"/>
      <c r="AD344" s="214"/>
      <c r="AE344" s="214"/>
      <c r="AF344" s="214"/>
      <c r="AG344" s="214" t="s">
        <v>371</v>
      </c>
      <c r="AH344" s="214">
        <v>0</v>
      </c>
      <c r="AI344" s="214"/>
      <c r="AJ344" s="214"/>
      <c r="AK344" s="214"/>
      <c r="AL344" s="214"/>
      <c r="AM344" s="214"/>
      <c r="AN344" s="214"/>
      <c r="AO344" s="214"/>
      <c r="AP344" s="214"/>
      <c r="AQ344" s="214"/>
      <c r="AR344" s="214"/>
      <c r="AS344" s="214"/>
      <c r="AT344" s="214"/>
      <c r="AU344" s="214"/>
      <c r="AV344" s="214"/>
      <c r="AW344" s="214"/>
      <c r="AX344" s="214"/>
      <c r="AY344" s="214"/>
      <c r="AZ344" s="214"/>
      <c r="BA344" s="214"/>
      <c r="BB344" s="214"/>
      <c r="BC344" s="214"/>
      <c r="BD344" s="214"/>
      <c r="BE344" s="214"/>
      <c r="BF344" s="214"/>
      <c r="BG344" s="214"/>
      <c r="BH344" s="214"/>
    </row>
    <row r="345" spans="1:60" outlineLevel="3" x14ac:dyDescent="0.2">
      <c r="A345" s="221"/>
      <c r="B345" s="222"/>
      <c r="C345" s="268" t="s">
        <v>2016</v>
      </c>
      <c r="D345" s="262"/>
      <c r="E345" s="263">
        <v>4.63</v>
      </c>
      <c r="F345" s="224"/>
      <c r="G345" s="224"/>
      <c r="H345" s="224"/>
      <c r="I345" s="224"/>
      <c r="J345" s="224"/>
      <c r="K345" s="224"/>
      <c r="L345" s="224"/>
      <c r="M345" s="224"/>
      <c r="N345" s="223"/>
      <c r="O345" s="223"/>
      <c r="P345" s="223"/>
      <c r="Q345" s="223"/>
      <c r="R345" s="224"/>
      <c r="S345" s="224"/>
      <c r="T345" s="224"/>
      <c r="U345" s="224"/>
      <c r="V345" s="224"/>
      <c r="W345" s="224"/>
      <c r="X345" s="224"/>
      <c r="Y345" s="224"/>
      <c r="Z345" s="214"/>
      <c r="AA345" s="214"/>
      <c r="AB345" s="214"/>
      <c r="AC345" s="214"/>
      <c r="AD345" s="214"/>
      <c r="AE345" s="214"/>
      <c r="AF345" s="214"/>
      <c r="AG345" s="214" t="s">
        <v>371</v>
      </c>
      <c r="AH345" s="214">
        <v>0</v>
      </c>
      <c r="AI345" s="214"/>
      <c r="AJ345" s="214"/>
      <c r="AK345" s="214"/>
      <c r="AL345" s="214"/>
      <c r="AM345" s="214"/>
      <c r="AN345" s="214"/>
      <c r="AO345" s="214"/>
      <c r="AP345" s="214"/>
      <c r="AQ345" s="214"/>
      <c r="AR345" s="214"/>
      <c r="AS345" s="214"/>
      <c r="AT345" s="214"/>
      <c r="AU345" s="214"/>
      <c r="AV345" s="214"/>
      <c r="AW345" s="214"/>
      <c r="AX345" s="214"/>
      <c r="AY345" s="214"/>
      <c r="AZ345" s="214"/>
      <c r="BA345" s="214"/>
      <c r="BB345" s="214"/>
      <c r="BC345" s="214"/>
      <c r="BD345" s="214"/>
      <c r="BE345" s="214"/>
      <c r="BF345" s="214"/>
      <c r="BG345" s="214"/>
      <c r="BH345" s="214"/>
    </row>
    <row r="346" spans="1:60" outlineLevel="1" x14ac:dyDescent="0.2">
      <c r="A346" s="236">
        <v>101</v>
      </c>
      <c r="B346" s="237" t="s">
        <v>724</v>
      </c>
      <c r="C346" s="254" t="s">
        <v>725</v>
      </c>
      <c r="D346" s="238" t="s">
        <v>379</v>
      </c>
      <c r="E346" s="239">
        <v>33.79</v>
      </c>
      <c r="F346" s="240"/>
      <c r="G346" s="241">
        <f>ROUND(E346*F346,2)</f>
        <v>0</v>
      </c>
      <c r="H346" s="240"/>
      <c r="I346" s="241">
        <f>ROUND(E346*H346,2)</f>
        <v>0</v>
      </c>
      <c r="J346" s="240"/>
      <c r="K346" s="241">
        <f>ROUND(E346*J346,2)</f>
        <v>0</v>
      </c>
      <c r="L346" s="241">
        <v>12</v>
      </c>
      <c r="M346" s="241">
        <f>G346*(1+L346/100)</f>
        <v>0</v>
      </c>
      <c r="N346" s="239">
        <v>7.2999999999999996E-4</v>
      </c>
      <c r="O346" s="239">
        <f>ROUND(E346*N346,2)</f>
        <v>0.02</v>
      </c>
      <c r="P346" s="239">
        <v>0</v>
      </c>
      <c r="Q346" s="239">
        <f>ROUND(E346*P346,2)</f>
        <v>0</v>
      </c>
      <c r="R346" s="241" t="s">
        <v>722</v>
      </c>
      <c r="S346" s="241" t="s">
        <v>315</v>
      </c>
      <c r="T346" s="242" t="s">
        <v>315</v>
      </c>
      <c r="U346" s="224">
        <v>0.37</v>
      </c>
      <c r="V346" s="224">
        <f>ROUND(E346*U346,2)</f>
        <v>12.5</v>
      </c>
      <c r="W346" s="224"/>
      <c r="X346" s="224" t="s">
        <v>336</v>
      </c>
      <c r="Y346" s="224" t="s">
        <v>317</v>
      </c>
      <c r="Z346" s="214"/>
      <c r="AA346" s="214"/>
      <c r="AB346" s="214"/>
      <c r="AC346" s="214"/>
      <c r="AD346" s="214"/>
      <c r="AE346" s="214"/>
      <c r="AF346" s="214"/>
      <c r="AG346" s="214" t="s">
        <v>367</v>
      </c>
      <c r="AH346" s="214"/>
      <c r="AI346" s="214"/>
      <c r="AJ346" s="214"/>
      <c r="AK346" s="214"/>
      <c r="AL346" s="214"/>
      <c r="AM346" s="214"/>
      <c r="AN346" s="214"/>
      <c r="AO346" s="214"/>
      <c r="AP346" s="214"/>
      <c r="AQ346" s="214"/>
      <c r="AR346" s="214"/>
      <c r="AS346" s="214"/>
      <c r="AT346" s="214"/>
      <c r="AU346" s="214"/>
      <c r="AV346" s="214"/>
      <c r="AW346" s="214"/>
      <c r="AX346" s="214"/>
      <c r="AY346" s="214"/>
      <c r="AZ346" s="214"/>
      <c r="BA346" s="214"/>
      <c r="BB346" s="214"/>
      <c r="BC346" s="214"/>
      <c r="BD346" s="214"/>
      <c r="BE346" s="214"/>
      <c r="BF346" s="214"/>
      <c r="BG346" s="214"/>
      <c r="BH346" s="214"/>
    </row>
    <row r="347" spans="1:60" outlineLevel="2" x14ac:dyDescent="0.2">
      <c r="A347" s="221"/>
      <c r="B347" s="222"/>
      <c r="C347" s="267" t="s">
        <v>723</v>
      </c>
      <c r="D347" s="266"/>
      <c r="E347" s="266"/>
      <c r="F347" s="266"/>
      <c r="G347" s="266"/>
      <c r="H347" s="224"/>
      <c r="I347" s="224"/>
      <c r="J347" s="224"/>
      <c r="K347" s="224"/>
      <c r="L347" s="224"/>
      <c r="M347" s="224"/>
      <c r="N347" s="223"/>
      <c r="O347" s="223"/>
      <c r="P347" s="223"/>
      <c r="Q347" s="223"/>
      <c r="R347" s="224"/>
      <c r="S347" s="224"/>
      <c r="T347" s="224"/>
      <c r="U347" s="224"/>
      <c r="V347" s="224"/>
      <c r="W347" s="224"/>
      <c r="X347" s="224"/>
      <c r="Y347" s="224"/>
      <c r="Z347" s="214"/>
      <c r="AA347" s="214"/>
      <c r="AB347" s="214"/>
      <c r="AC347" s="214"/>
      <c r="AD347" s="214"/>
      <c r="AE347" s="214"/>
      <c r="AF347" s="214"/>
      <c r="AG347" s="214" t="s">
        <v>369</v>
      </c>
      <c r="AH347" s="214"/>
      <c r="AI347" s="214"/>
      <c r="AJ347" s="214"/>
      <c r="AK347" s="214"/>
      <c r="AL347" s="214"/>
      <c r="AM347" s="214"/>
      <c r="AN347" s="214"/>
      <c r="AO347" s="214"/>
      <c r="AP347" s="214"/>
      <c r="AQ347" s="214"/>
      <c r="AR347" s="214"/>
      <c r="AS347" s="214"/>
      <c r="AT347" s="214"/>
      <c r="AU347" s="214"/>
      <c r="AV347" s="214"/>
      <c r="AW347" s="214"/>
      <c r="AX347" s="214"/>
      <c r="AY347" s="214"/>
      <c r="AZ347" s="214"/>
      <c r="BA347" s="214"/>
      <c r="BB347" s="214"/>
      <c r="BC347" s="214"/>
      <c r="BD347" s="214"/>
      <c r="BE347" s="214"/>
      <c r="BF347" s="214"/>
      <c r="BG347" s="214"/>
      <c r="BH347" s="214"/>
    </row>
    <row r="348" spans="1:60" outlineLevel="2" x14ac:dyDescent="0.2">
      <c r="A348" s="221"/>
      <c r="B348" s="222"/>
      <c r="C348" s="268" t="s">
        <v>2012</v>
      </c>
      <c r="D348" s="262"/>
      <c r="E348" s="263">
        <v>3.7</v>
      </c>
      <c r="F348" s="224"/>
      <c r="G348" s="224"/>
      <c r="H348" s="224"/>
      <c r="I348" s="224"/>
      <c r="J348" s="224"/>
      <c r="K348" s="224"/>
      <c r="L348" s="224"/>
      <c r="M348" s="224"/>
      <c r="N348" s="223"/>
      <c r="O348" s="223"/>
      <c r="P348" s="223"/>
      <c r="Q348" s="223"/>
      <c r="R348" s="224"/>
      <c r="S348" s="224"/>
      <c r="T348" s="224"/>
      <c r="U348" s="224"/>
      <c r="V348" s="224"/>
      <c r="W348" s="224"/>
      <c r="X348" s="224"/>
      <c r="Y348" s="224"/>
      <c r="Z348" s="214"/>
      <c r="AA348" s="214"/>
      <c r="AB348" s="214"/>
      <c r="AC348" s="214"/>
      <c r="AD348" s="214"/>
      <c r="AE348" s="214"/>
      <c r="AF348" s="214"/>
      <c r="AG348" s="214" t="s">
        <v>371</v>
      </c>
      <c r="AH348" s="214">
        <v>0</v>
      </c>
      <c r="AI348" s="214"/>
      <c r="AJ348" s="214"/>
      <c r="AK348" s="214"/>
      <c r="AL348" s="214"/>
      <c r="AM348" s="214"/>
      <c r="AN348" s="214"/>
      <c r="AO348" s="214"/>
      <c r="AP348" s="214"/>
      <c r="AQ348" s="214"/>
      <c r="AR348" s="214"/>
      <c r="AS348" s="214"/>
      <c r="AT348" s="214"/>
      <c r="AU348" s="214"/>
      <c r="AV348" s="214"/>
      <c r="AW348" s="214"/>
      <c r="AX348" s="214"/>
      <c r="AY348" s="214"/>
      <c r="AZ348" s="214"/>
      <c r="BA348" s="214"/>
      <c r="BB348" s="214"/>
      <c r="BC348" s="214"/>
      <c r="BD348" s="214"/>
      <c r="BE348" s="214"/>
      <c r="BF348" s="214"/>
      <c r="BG348" s="214"/>
      <c r="BH348" s="214"/>
    </row>
    <row r="349" spans="1:60" outlineLevel="3" x14ac:dyDescent="0.2">
      <c r="A349" s="221"/>
      <c r="B349" s="222"/>
      <c r="C349" s="268" t="s">
        <v>2015</v>
      </c>
      <c r="D349" s="262"/>
      <c r="E349" s="263">
        <v>13.21</v>
      </c>
      <c r="F349" s="224"/>
      <c r="G349" s="224"/>
      <c r="H349" s="224"/>
      <c r="I349" s="224"/>
      <c r="J349" s="224"/>
      <c r="K349" s="224"/>
      <c r="L349" s="224"/>
      <c r="M349" s="224"/>
      <c r="N349" s="223"/>
      <c r="O349" s="223"/>
      <c r="P349" s="223"/>
      <c r="Q349" s="223"/>
      <c r="R349" s="224"/>
      <c r="S349" s="224"/>
      <c r="T349" s="224"/>
      <c r="U349" s="224"/>
      <c r="V349" s="224"/>
      <c r="W349" s="224"/>
      <c r="X349" s="224"/>
      <c r="Y349" s="224"/>
      <c r="Z349" s="214"/>
      <c r="AA349" s="214"/>
      <c r="AB349" s="214"/>
      <c r="AC349" s="214"/>
      <c r="AD349" s="214"/>
      <c r="AE349" s="214"/>
      <c r="AF349" s="214"/>
      <c r="AG349" s="214" t="s">
        <v>371</v>
      </c>
      <c r="AH349" s="214">
        <v>0</v>
      </c>
      <c r="AI349" s="214"/>
      <c r="AJ349" s="214"/>
      <c r="AK349" s="214"/>
      <c r="AL349" s="214"/>
      <c r="AM349" s="214"/>
      <c r="AN349" s="214"/>
      <c r="AO349" s="214"/>
      <c r="AP349" s="214"/>
      <c r="AQ349" s="214"/>
      <c r="AR349" s="214"/>
      <c r="AS349" s="214"/>
      <c r="AT349" s="214"/>
      <c r="AU349" s="214"/>
      <c r="AV349" s="214"/>
      <c r="AW349" s="214"/>
      <c r="AX349" s="214"/>
      <c r="AY349" s="214"/>
      <c r="AZ349" s="214"/>
      <c r="BA349" s="214"/>
      <c r="BB349" s="214"/>
      <c r="BC349" s="214"/>
      <c r="BD349" s="214"/>
      <c r="BE349" s="214"/>
      <c r="BF349" s="214"/>
      <c r="BG349" s="214"/>
      <c r="BH349" s="214"/>
    </row>
    <row r="350" spans="1:60" outlineLevel="3" x14ac:dyDescent="0.2">
      <c r="A350" s="221"/>
      <c r="B350" s="222"/>
      <c r="C350" s="268" t="s">
        <v>2013</v>
      </c>
      <c r="D350" s="262"/>
      <c r="E350" s="263">
        <v>12.25</v>
      </c>
      <c r="F350" s="224"/>
      <c r="G350" s="224"/>
      <c r="H350" s="224"/>
      <c r="I350" s="224"/>
      <c r="J350" s="224"/>
      <c r="K350" s="224"/>
      <c r="L350" s="224"/>
      <c r="M350" s="224"/>
      <c r="N350" s="223"/>
      <c r="O350" s="223"/>
      <c r="P350" s="223"/>
      <c r="Q350" s="223"/>
      <c r="R350" s="224"/>
      <c r="S350" s="224"/>
      <c r="T350" s="224"/>
      <c r="U350" s="224"/>
      <c r="V350" s="224"/>
      <c r="W350" s="224"/>
      <c r="X350" s="224"/>
      <c r="Y350" s="224"/>
      <c r="Z350" s="214"/>
      <c r="AA350" s="214"/>
      <c r="AB350" s="214"/>
      <c r="AC350" s="214"/>
      <c r="AD350" s="214"/>
      <c r="AE350" s="214"/>
      <c r="AF350" s="214"/>
      <c r="AG350" s="214" t="s">
        <v>371</v>
      </c>
      <c r="AH350" s="214">
        <v>0</v>
      </c>
      <c r="AI350" s="214"/>
      <c r="AJ350" s="214"/>
      <c r="AK350" s="214"/>
      <c r="AL350" s="214"/>
      <c r="AM350" s="214"/>
      <c r="AN350" s="214"/>
      <c r="AO350" s="214"/>
      <c r="AP350" s="214"/>
      <c r="AQ350" s="214"/>
      <c r="AR350" s="214"/>
      <c r="AS350" s="214"/>
      <c r="AT350" s="214"/>
      <c r="AU350" s="214"/>
      <c r="AV350" s="214"/>
      <c r="AW350" s="214"/>
      <c r="AX350" s="214"/>
      <c r="AY350" s="214"/>
      <c r="AZ350" s="214"/>
      <c r="BA350" s="214"/>
      <c r="BB350" s="214"/>
      <c r="BC350" s="214"/>
      <c r="BD350" s="214"/>
      <c r="BE350" s="214"/>
      <c r="BF350" s="214"/>
      <c r="BG350" s="214"/>
      <c r="BH350" s="214"/>
    </row>
    <row r="351" spans="1:60" outlineLevel="3" x14ac:dyDescent="0.2">
      <c r="A351" s="221"/>
      <c r="B351" s="222"/>
      <c r="C351" s="268" t="s">
        <v>2016</v>
      </c>
      <c r="D351" s="262"/>
      <c r="E351" s="263">
        <v>4.63</v>
      </c>
      <c r="F351" s="224"/>
      <c r="G351" s="224"/>
      <c r="H351" s="224"/>
      <c r="I351" s="224"/>
      <c r="J351" s="224"/>
      <c r="K351" s="224"/>
      <c r="L351" s="224"/>
      <c r="M351" s="224"/>
      <c r="N351" s="223"/>
      <c r="O351" s="223"/>
      <c r="P351" s="223"/>
      <c r="Q351" s="223"/>
      <c r="R351" s="224"/>
      <c r="S351" s="224"/>
      <c r="T351" s="224"/>
      <c r="U351" s="224"/>
      <c r="V351" s="224"/>
      <c r="W351" s="224"/>
      <c r="X351" s="224"/>
      <c r="Y351" s="224"/>
      <c r="Z351" s="214"/>
      <c r="AA351" s="214"/>
      <c r="AB351" s="214"/>
      <c r="AC351" s="214"/>
      <c r="AD351" s="214"/>
      <c r="AE351" s="214"/>
      <c r="AF351" s="214"/>
      <c r="AG351" s="214" t="s">
        <v>371</v>
      </c>
      <c r="AH351" s="214">
        <v>0</v>
      </c>
      <c r="AI351" s="214"/>
      <c r="AJ351" s="214"/>
      <c r="AK351" s="214"/>
      <c r="AL351" s="214"/>
      <c r="AM351" s="214"/>
      <c r="AN351" s="214"/>
      <c r="AO351" s="214"/>
      <c r="AP351" s="214"/>
      <c r="AQ351" s="214"/>
      <c r="AR351" s="214"/>
      <c r="AS351" s="214"/>
      <c r="AT351" s="214"/>
      <c r="AU351" s="214"/>
      <c r="AV351" s="214"/>
      <c r="AW351" s="214"/>
      <c r="AX351" s="214"/>
      <c r="AY351" s="214"/>
      <c r="AZ351" s="214"/>
      <c r="BA351" s="214"/>
      <c r="BB351" s="214"/>
      <c r="BC351" s="214"/>
      <c r="BD351" s="214"/>
      <c r="BE351" s="214"/>
      <c r="BF351" s="214"/>
      <c r="BG351" s="214"/>
      <c r="BH351" s="214"/>
    </row>
    <row r="352" spans="1:60" outlineLevel="1" x14ac:dyDescent="0.2">
      <c r="A352" s="236">
        <v>102</v>
      </c>
      <c r="B352" s="237" t="s">
        <v>726</v>
      </c>
      <c r="C352" s="254" t="s">
        <v>727</v>
      </c>
      <c r="D352" s="238" t="s">
        <v>379</v>
      </c>
      <c r="E352" s="239">
        <v>36.493200000000002</v>
      </c>
      <c r="F352" s="240"/>
      <c r="G352" s="241">
        <f>ROUND(E352*F352,2)</f>
        <v>0</v>
      </c>
      <c r="H352" s="240"/>
      <c r="I352" s="241">
        <f>ROUND(E352*H352,2)</f>
        <v>0</v>
      </c>
      <c r="J352" s="240"/>
      <c r="K352" s="241">
        <f>ROUND(E352*J352,2)</f>
        <v>0</v>
      </c>
      <c r="L352" s="241">
        <v>12</v>
      </c>
      <c r="M352" s="241">
        <f>G352*(1+L352/100)</f>
        <v>0</v>
      </c>
      <c r="N352" s="239">
        <v>1.09E-2</v>
      </c>
      <c r="O352" s="239">
        <f>ROUND(E352*N352,2)</f>
        <v>0.4</v>
      </c>
      <c r="P352" s="239">
        <v>0</v>
      </c>
      <c r="Q352" s="239">
        <f>ROUND(E352*P352,2)</f>
        <v>0</v>
      </c>
      <c r="R352" s="241" t="s">
        <v>428</v>
      </c>
      <c r="S352" s="241" t="s">
        <v>315</v>
      </c>
      <c r="T352" s="242" t="s">
        <v>315</v>
      </c>
      <c r="U352" s="224">
        <v>0</v>
      </c>
      <c r="V352" s="224">
        <f>ROUND(E352*U352,2)</f>
        <v>0</v>
      </c>
      <c r="W352" s="224"/>
      <c r="X352" s="224" t="s">
        <v>429</v>
      </c>
      <c r="Y352" s="224" t="s">
        <v>317</v>
      </c>
      <c r="Z352" s="214"/>
      <c r="AA352" s="214"/>
      <c r="AB352" s="214"/>
      <c r="AC352" s="214"/>
      <c r="AD352" s="214"/>
      <c r="AE352" s="214"/>
      <c r="AF352" s="214"/>
      <c r="AG352" s="214" t="s">
        <v>728</v>
      </c>
      <c r="AH352" s="214"/>
      <c r="AI352" s="214"/>
      <c r="AJ352" s="214"/>
      <c r="AK352" s="214"/>
      <c r="AL352" s="214"/>
      <c r="AM352" s="214"/>
      <c r="AN352" s="214"/>
      <c r="AO352" s="214"/>
      <c r="AP352" s="214"/>
      <c r="AQ352" s="214"/>
      <c r="AR352" s="214"/>
      <c r="AS352" s="214"/>
      <c r="AT352" s="214"/>
      <c r="AU352" s="214"/>
      <c r="AV352" s="214"/>
      <c r="AW352" s="214"/>
      <c r="AX352" s="214"/>
      <c r="AY352" s="214"/>
      <c r="AZ352" s="214"/>
      <c r="BA352" s="214"/>
      <c r="BB352" s="214"/>
      <c r="BC352" s="214"/>
      <c r="BD352" s="214"/>
      <c r="BE352" s="214"/>
      <c r="BF352" s="214"/>
      <c r="BG352" s="214"/>
      <c r="BH352" s="214"/>
    </row>
    <row r="353" spans="1:60" outlineLevel="2" x14ac:dyDescent="0.2">
      <c r="A353" s="221"/>
      <c r="B353" s="222"/>
      <c r="C353" s="268" t="s">
        <v>2119</v>
      </c>
      <c r="D353" s="262"/>
      <c r="E353" s="263">
        <v>36.493200000000002</v>
      </c>
      <c r="F353" s="224"/>
      <c r="G353" s="224"/>
      <c r="H353" s="224"/>
      <c r="I353" s="224"/>
      <c r="J353" s="224"/>
      <c r="K353" s="224"/>
      <c r="L353" s="224"/>
      <c r="M353" s="224"/>
      <c r="N353" s="223"/>
      <c r="O353" s="223"/>
      <c r="P353" s="223"/>
      <c r="Q353" s="223"/>
      <c r="R353" s="224"/>
      <c r="S353" s="224"/>
      <c r="T353" s="224"/>
      <c r="U353" s="224"/>
      <c r="V353" s="224"/>
      <c r="W353" s="224"/>
      <c r="X353" s="224"/>
      <c r="Y353" s="224"/>
      <c r="Z353" s="214"/>
      <c r="AA353" s="214"/>
      <c r="AB353" s="214"/>
      <c r="AC353" s="214"/>
      <c r="AD353" s="214"/>
      <c r="AE353" s="214"/>
      <c r="AF353" s="214"/>
      <c r="AG353" s="214" t="s">
        <v>371</v>
      </c>
      <c r="AH353" s="214">
        <v>0</v>
      </c>
      <c r="AI353" s="214"/>
      <c r="AJ353" s="214"/>
      <c r="AK353" s="214"/>
      <c r="AL353" s="214"/>
      <c r="AM353" s="214"/>
      <c r="AN353" s="214"/>
      <c r="AO353" s="214"/>
      <c r="AP353" s="214"/>
      <c r="AQ353" s="214"/>
      <c r="AR353" s="214"/>
      <c r="AS353" s="214"/>
      <c r="AT353" s="214"/>
      <c r="AU353" s="214"/>
      <c r="AV353" s="214"/>
      <c r="AW353" s="214"/>
      <c r="AX353" s="214"/>
      <c r="AY353" s="214"/>
      <c r="AZ353" s="214"/>
      <c r="BA353" s="214"/>
      <c r="BB353" s="214"/>
      <c r="BC353" s="214"/>
      <c r="BD353" s="214"/>
      <c r="BE353" s="214"/>
      <c r="BF353" s="214"/>
      <c r="BG353" s="214"/>
      <c r="BH353" s="214"/>
    </row>
    <row r="354" spans="1:60" outlineLevel="1" x14ac:dyDescent="0.2">
      <c r="A354" s="236">
        <v>103</v>
      </c>
      <c r="B354" s="237" t="s">
        <v>730</v>
      </c>
      <c r="C354" s="254" t="s">
        <v>731</v>
      </c>
      <c r="D354" s="238" t="s">
        <v>581</v>
      </c>
      <c r="E354" s="239">
        <v>0.91747000000000001</v>
      </c>
      <c r="F354" s="240"/>
      <c r="G354" s="241">
        <f>ROUND(E354*F354,2)</f>
        <v>0</v>
      </c>
      <c r="H354" s="240"/>
      <c r="I354" s="241">
        <f>ROUND(E354*H354,2)</f>
        <v>0</v>
      </c>
      <c r="J354" s="240"/>
      <c r="K354" s="241">
        <f>ROUND(E354*J354,2)</f>
        <v>0</v>
      </c>
      <c r="L354" s="241">
        <v>12</v>
      </c>
      <c r="M354" s="241">
        <f>G354*(1+L354/100)</f>
        <v>0</v>
      </c>
      <c r="N354" s="239">
        <v>0</v>
      </c>
      <c r="O354" s="239">
        <f>ROUND(E354*N354,2)</f>
        <v>0</v>
      </c>
      <c r="P354" s="239">
        <v>0</v>
      </c>
      <c r="Q354" s="239">
        <f>ROUND(E354*P354,2)</f>
        <v>0</v>
      </c>
      <c r="R354" s="241" t="s">
        <v>722</v>
      </c>
      <c r="S354" s="241" t="s">
        <v>315</v>
      </c>
      <c r="T354" s="242" t="s">
        <v>315</v>
      </c>
      <c r="U354" s="224">
        <v>1.1599999999999999</v>
      </c>
      <c r="V354" s="224">
        <f>ROUND(E354*U354,2)</f>
        <v>1.06</v>
      </c>
      <c r="W354" s="224"/>
      <c r="X354" s="224" t="s">
        <v>582</v>
      </c>
      <c r="Y354" s="224" t="s">
        <v>317</v>
      </c>
      <c r="Z354" s="214"/>
      <c r="AA354" s="214"/>
      <c r="AB354" s="214"/>
      <c r="AC354" s="214"/>
      <c r="AD354" s="214"/>
      <c r="AE354" s="214"/>
      <c r="AF354" s="214"/>
      <c r="AG354" s="214" t="s">
        <v>732</v>
      </c>
      <c r="AH354" s="214"/>
      <c r="AI354" s="214"/>
      <c r="AJ354" s="214"/>
      <c r="AK354" s="214"/>
      <c r="AL354" s="214"/>
      <c r="AM354" s="214"/>
      <c r="AN354" s="214"/>
      <c r="AO354" s="214"/>
      <c r="AP354" s="214"/>
      <c r="AQ354" s="214"/>
      <c r="AR354" s="214"/>
      <c r="AS354" s="214"/>
      <c r="AT354" s="214"/>
      <c r="AU354" s="214"/>
      <c r="AV354" s="214"/>
      <c r="AW354" s="214"/>
      <c r="AX354" s="214"/>
      <c r="AY354" s="214"/>
      <c r="AZ354" s="214"/>
      <c r="BA354" s="214"/>
      <c r="BB354" s="214"/>
      <c r="BC354" s="214"/>
      <c r="BD354" s="214"/>
      <c r="BE354" s="214"/>
      <c r="BF354" s="214"/>
      <c r="BG354" s="214"/>
      <c r="BH354" s="214"/>
    </row>
    <row r="355" spans="1:60" outlineLevel="2" x14ac:dyDescent="0.2">
      <c r="A355" s="221"/>
      <c r="B355" s="222"/>
      <c r="C355" s="267" t="s">
        <v>608</v>
      </c>
      <c r="D355" s="266"/>
      <c r="E355" s="266"/>
      <c r="F355" s="266"/>
      <c r="G355" s="266"/>
      <c r="H355" s="224"/>
      <c r="I355" s="224"/>
      <c r="J355" s="224"/>
      <c r="K355" s="224"/>
      <c r="L355" s="224"/>
      <c r="M355" s="224"/>
      <c r="N355" s="223"/>
      <c r="O355" s="223"/>
      <c r="P355" s="223"/>
      <c r="Q355" s="223"/>
      <c r="R355" s="224"/>
      <c r="S355" s="224"/>
      <c r="T355" s="224"/>
      <c r="U355" s="224"/>
      <c r="V355" s="224"/>
      <c r="W355" s="224"/>
      <c r="X355" s="224"/>
      <c r="Y355" s="224"/>
      <c r="Z355" s="214"/>
      <c r="AA355" s="214"/>
      <c r="AB355" s="214"/>
      <c r="AC355" s="214"/>
      <c r="AD355" s="214"/>
      <c r="AE355" s="214"/>
      <c r="AF355" s="214"/>
      <c r="AG355" s="214" t="s">
        <v>369</v>
      </c>
      <c r="AH355" s="214"/>
      <c r="AI355" s="214"/>
      <c r="AJ355" s="214"/>
      <c r="AK355" s="214"/>
      <c r="AL355" s="214"/>
      <c r="AM355" s="214"/>
      <c r="AN355" s="214"/>
      <c r="AO355" s="214"/>
      <c r="AP355" s="214"/>
      <c r="AQ355" s="214"/>
      <c r="AR355" s="214"/>
      <c r="AS355" s="214"/>
      <c r="AT355" s="214"/>
      <c r="AU355" s="214"/>
      <c r="AV355" s="214"/>
      <c r="AW355" s="214"/>
      <c r="AX355" s="214"/>
      <c r="AY355" s="214"/>
      <c r="AZ355" s="214"/>
      <c r="BA355" s="214"/>
      <c r="BB355" s="214"/>
      <c r="BC355" s="214"/>
      <c r="BD355" s="214"/>
      <c r="BE355" s="214"/>
      <c r="BF355" s="214"/>
      <c r="BG355" s="214"/>
      <c r="BH355" s="214"/>
    </row>
    <row r="356" spans="1:60" x14ac:dyDescent="0.2">
      <c r="A356" s="229" t="s">
        <v>310</v>
      </c>
      <c r="B356" s="230" t="s">
        <v>248</v>
      </c>
      <c r="C356" s="253" t="s">
        <v>249</v>
      </c>
      <c r="D356" s="231"/>
      <c r="E356" s="232"/>
      <c r="F356" s="233"/>
      <c r="G356" s="233">
        <f>SUMIF(AG357:AG405,"&lt;&gt;NOR",G357:G405)</f>
        <v>0</v>
      </c>
      <c r="H356" s="233"/>
      <c r="I356" s="233">
        <f>SUM(I357:I405)</f>
        <v>0</v>
      </c>
      <c r="J356" s="233"/>
      <c r="K356" s="233">
        <f>SUM(K357:K405)</f>
        <v>0</v>
      </c>
      <c r="L356" s="233"/>
      <c r="M356" s="233">
        <f>SUM(M357:M405)</f>
        <v>0</v>
      </c>
      <c r="N356" s="232"/>
      <c r="O356" s="232">
        <f>SUM(O357:O405)</f>
        <v>0</v>
      </c>
      <c r="P356" s="232"/>
      <c r="Q356" s="232">
        <f>SUM(Q357:Q405)</f>
        <v>0.18000000000000002</v>
      </c>
      <c r="R356" s="233"/>
      <c r="S356" s="233"/>
      <c r="T356" s="234"/>
      <c r="U356" s="228"/>
      <c r="V356" s="228">
        <f>SUM(V357:V405)</f>
        <v>1.65</v>
      </c>
      <c r="W356" s="228"/>
      <c r="X356" s="228"/>
      <c r="Y356" s="228"/>
      <c r="AG356" t="s">
        <v>311</v>
      </c>
    </row>
    <row r="357" spans="1:60" outlineLevel="1" x14ac:dyDescent="0.2">
      <c r="A357" s="236">
        <v>104</v>
      </c>
      <c r="B357" s="237" t="s">
        <v>769</v>
      </c>
      <c r="C357" s="254" t="s">
        <v>770</v>
      </c>
      <c r="D357" s="238" t="s">
        <v>375</v>
      </c>
      <c r="E357" s="239">
        <v>1</v>
      </c>
      <c r="F357" s="240"/>
      <c r="G357" s="241">
        <f>ROUND(E357*F357,2)</f>
        <v>0</v>
      </c>
      <c r="H357" s="240"/>
      <c r="I357" s="241">
        <f>ROUND(E357*H357,2)</f>
        <v>0</v>
      </c>
      <c r="J357" s="240"/>
      <c r="K357" s="241">
        <f>ROUND(E357*J357,2)</f>
        <v>0</v>
      </c>
      <c r="L357" s="241">
        <v>12</v>
      </c>
      <c r="M357" s="241">
        <f>G357*(1+L357/100)</f>
        <v>0</v>
      </c>
      <c r="N357" s="239">
        <v>1.0000000000000001E-5</v>
      </c>
      <c r="O357" s="239">
        <f>ROUND(E357*N357,2)</f>
        <v>0</v>
      </c>
      <c r="P357" s="239">
        <v>0</v>
      </c>
      <c r="Q357" s="239">
        <f>ROUND(E357*P357,2)</f>
        <v>0</v>
      </c>
      <c r="R357" s="241" t="s">
        <v>735</v>
      </c>
      <c r="S357" s="241" t="s">
        <v>315</v>
      </c>
      <c r="T357" s="242" t="s">
        <v>315</v>
      </c>
      <c r="U357" s="224">
        <v>0.26</v>
      </c>
      <c r="V357" s="224">
        <f>ROUND(E357*U357,2)</f>
        <v>0.26</v>
      </c>
      <c r="W357" s="224"/>
      <c r="X357" s="224" t="s">
        <v>336</v>
      </c>
      <c r="Y357" s="224" t="s">
        <v>317</v>
      </c>
      <c r="Z357" s="214"/>
      <c r="AA357" s="214"/>
      <c r="AB357" s="214"/>
      <c r="AC357" s="214"/>
      <c r="AD357" s="214"/>
      <c r="AE357" s="214"/>
      <c r="AF357" s="214"/>
      <c r="AG357" s="214" t="s">
        <v>367</v>
      </c>
      <c r="AH357" s="214"/>
      <c r="AI357" s="214"/>
      <c r="AJ357" s="214"/>
      <c r="AK357" s="214"/>
      <c r="AL357" s="214"/>
      <c r="AM357" s="214"/>
      <c r="AN357" s="214"/>
      <c r="AO357" s="214"/>
      <c r="AP357" s="214"/>
      <c r="AQ357" s="214"/>
      <c r="AR357" s="214"/>
      <c r="AS357" s="214"/>
      <c r="AT357" s="214"/>
      <c r="AU357" s="214"/>
      <c r="AV357" s="214"/>
      <c r="AW357" s="214"/>
      <c r="AX357" s="214"/>
      <c r="AY357" s="214"/>
      <c r="AZ357" s="214"/>
      <c r="BA357" s="214"/>
      <c r="BB357" s="214"/>
      <c r="BC357" s="214"/>
      <c r="BD357" s="214"/>
      <c r="BE357" s="214"/>
      <c r="BF357" s="214"/>
      <c r="BG357" s="214"/>
      <c r="BH357" s="214"/>
    </row>
    <row r="358" spans="1:60" outlineLevel="2" x14ac:dyDescent="0.2">
      <c r="A358" s="221"/>
      <c r="B358" s="222"/>
      <c r="C358" s="268" t="s">
        <v>1785</v>
      </c>
      <c r="D358" s="262"/>
      <c r="E358" s="263"/>
      <c r="F358" s="224"/>
      <c r="G358" s="224"/>
      <c r="H358" s="224"/>
      <c r="I358" s="224"/>
      <c r="J358" s="224"/>
      <c r="K358" s="224"/>
      <c r="L358" s="224"/>
      <c r="M358" s="224"/>
      <c r="N358" s="223"/>
      <c r="O358" s="223"/>
      <c r="P358" s="223"/>
      <c r="Q358" s="223"/>
      <c r="R358" s="224"/>
      <c r="S358" s="224"/>
      <c r="T358" s="224"/>
      <c r="U358" s="224"/>
      <c r="V358" s="224"/>
      <c r="W358" s="224"/>
      <c r="X358" s="224"/>
      <c r="Y358" s="224"/>
      <c r="Z358" s="214"/>
      <c r="AA358" s="214"/>
      <c r="AB358" s="214"/>
      <c r="AC358" s="214"/>
      <c r="AD358" s="214"/>
      <c r="AE358" s="214"/>
      <c r="AF358" s="214"/>
      <c r="AG358" s="214" t="s">
        <v>371</v>
      </c>
      <c r="AH358" s="214">
        <v>0</v>
      </c>
      <c r="AI358" s="214"/>
      <c r="AJ358" s="214"/>
      <c r="AK358" s="214"/>
      <c r="AL358" s="214"/>
      <c r="AM358" s="214"/>
      <c r="AN358" s="214"/>
      <c r="AO358" s="214"/>
      <c r="AP358" s="214"/>
      <c r="AQ358" s="214"/>
      <c r="AR358" s="214"/>
      <c r="AS358" s="214"/>
      <c r="AT358" s="214"/>
      <c r="AU358" s="214"/>
      <c r="AV358" s="214"/>
      <c r="AW358" s="214"/>
      <c r="AX358" s="214"/>
      <c r="AY358" s="214"/>
      <c r="AZ358" s="214"/>
      <c r="BA358" s="214"/>
      <c r="BB358" s="214"/>
      <c r="BC358" s="214"/>
      <c r="BD358" s="214"/>
      <c r="BE358" s="214"/>
      <c r="BF358" s="214"/>
      <c r="BG358" s="214"/>
      <c r="BH358" s="214"/>
    </row>
    <row r="359" spans="1:60" outlineLevel="3" x14ac:dyDescent="0.2">
      <c r="A359" s="221"/>
      <c r="B359" s="222"/>
      <c r="C359" s="268" t="s">
        <v>1786</v>
      </c>
      <c r="D359" s="262"/>
      <c r="E359" s="263"/>
      <c r="F359" s="224"/>
      <c r="G359" s="224"/>
      <c r="H359" s="224"/>
      <c r="I359" s="224"/>
      <c r="J359" s="224"/>
      <c r="K359" s="224"/>
      <c r="L359" s="224"/>
      <c r="M359" s="224"/>
      <c r="N359" s="223"/>
      <c r="O359" s="223"/>
      <c r="P359" s="223"/>
      <c r="Q359" s="223"/>
      <c r="R359" s="224"/>
      <c r="S359" s="224"/>
      <c r="T359" s="224"/>
      <c r="U359" s="224"/>
      <c r="V359" s="224"/>
      <c r="W359" s="224"/>
      <c r="X359" s="224"/>
      <c r="Y359" s="224"/>
      <c r="Z359" s="214"/>
      <c r="AA359" s="214"/>
      <c r="AB359" s="214"/>
      <c r="AC359" s="214"/>
      <c r="AD359" s="214"/>
      <c r="AE359" s="214"/>
      <c r="AF359" s="214"/>
      <c r="AG359" s="214" t="s">
        <v>371</v>
      </c>
      <c r="AH359" s="214">
        <v>0</v>
      </c>
      <c r="AI359" s="214"/>
      <c r="AJ359" s="214"/>
      <c r="AK359" s="214"/>
      <c r="AL359" s="214"/>
      <c r="AM359" s="214"/>
      <c r="AN359" s="214"/>
      <c r="AO359" s="214"/>
      <c r="AP359" s="214"/>
      <c r="AQ359" s="214"/>
      <c r="AR359" s="214"/>
      <c r="AS359" s="214"/>
      <c r="AT359" s="214"/>
      <c r="AU359" s="214"/>
      <c r="AV359" s="214"/>
      <c r="AW359" s="214"/>
      <c r="AX359" s="214"/>
      <c r="AY359" s="214"/>
      <c r="AZ359" s="214"/>
      <c r="BA359" s="214"/>
      <c r="BB359" s="214"/>
      <c r="BC359" s="214"/>
      <c r="BD359" s="214"/>
      <c r="BE359" s="214"/>
      <c r="BF359" s="214"/>
      <c r="BG359" s="214"/>
      <c r="BH359" s="214"/>
    </row>
    <row r="360" spans="1:60" outlineLevel="3" x14ac:dyDescent="0.2">
      <c r="A360" s="221"/>
      <c r="B360" s="222"/>
      <c r="C360" s="268" t="s">
        <v>179</v>
      </c>
      <c r="D360" s="262"/>
      <c r="E360" s="263">
        <v>1</v>
      </c>
      <c r="F360" s="224"/>
      <c r="G360" s="224"/>
      <c r="H360" s="224"/>
      <c r="I360" s="224"/>
      <c r="J360" s="224"/>
      <c r="K360" s="224"/>
      <c r="L360" s="224"/>
      <c r="M360" s="224"/>
      <c r="N360" s="223"/>
      <c r="O360" s="223"/>
      <c r="P360" s="223"/>
      <c r="Q360" s="223"/>
      <c r="R360" s="224"/>
      <c r="S360" s="224"/>
      <c r="T360" s="224"/>
      <c r="U360" s="224"/>
      <c r="V360" s="224"/>
      <c r="W360" s="224"/>
      <c r="X360" s="224"/>
      <c r="Y360" s="224"/>
      <c r="Z360" s="214"/>
      <c r="AA360" s="214"/>
      <c r="AB360" s="214"/>
      <c r="AC360" s="214"/>
      <c r="AD360" s="214"/>
      <c r="AE360" s="214"/>
      <c r="AF360" s="214"/>
      <c r="AG360" s="214" t="s">
        <v>371</v>
      </c>
      <c r="AH360" s="214">
        <v>0</v>
      </c>
      <c r="AI360" s="214"/>
      <c r="AJ360" s="214"/>
      <c r="AK360" s="214"/>
      <c r="AL360" s="214"/>
      <c r="AM360" s="214"/>
      <c r="AN360" s="214"/>
      <c r="AO360" s="214"/>
      <c r="AP360" s="214"/>
      <c r="AQ360" s="214"/>
      <c r="AR360" s="214"/>
      <c r="AS360" s="214"/>
      <c r="AT360" s="214"/>
      <c r="AU360" s="214"/>
      <c r="AV360" s="214"/>
      <c r="AW360" s="214"/>
      <c r="AX360" s="214"/>
      <c r="AY360" s="214"/>
      <c r="AZ360" s="214"/>
      <c r="BA360" s="214"/>
      <c r="BB360" s="214"/>
      <c r="BC360" s="214"/>
      <c r="BD360" s="214"/>
      <c r="BE360" s="214"/>
      <c r="BF360" s="214"/>
      <c r="BG360" s="214"/>
      <c r="BH360" s="214"/>
    </row>
    <row r="361" spans="1:60" outlineLevel="1" x14ac:dyDescent="0.2">
      <c r="A361" s="245">
        <v>105</v>
      </c>
      <c r="B361" s="246" t="s">
        <v>2120</v>
      </c>
      <c r="C361" s="256" t="s">
        <v>2121</v>
      </c>
      <c r="D361" s="247" t="s">
        <v>375</v>
      </c>
      <c r="E361" s="248">
        <v>1</v>
      </c>
      <c r="F361" s="249"/>
      <c r="G361" s="250">
        <f>ROUND(E361*F361,2)</f>
        <v>0</v>
      </c>
      <c r="H361" s="249"/>
      <c r="I361" s="250">
        <f>ROUND(E361*H361,2)</f>
        <v>0</v>
      </c>
      <c r="J361" s="249"/>
      <c r="K361" s="250">
        <f>ROUND(E361*J361,2)</f>
        <v>0</v>
      </c>
      <c r="L361" s="250">
        <v>12</v>
      </c>
      <c r="M361" s="250">
        <f>G361*(1+L361/100)</f>
        <v>0</v>
      </c>
      <c r="N361" s="248">
        <v>0</v>
      </c>
      <c r="O361" s="248">
        <f>ROUND(E361*N361,2)</f>
        <v>0</v>
      </c>
      <c r="P361" s="248">
        <v>0.17399999999999999</v>
      </c>
      <c r="Q361" s="248">
        <f>ROUND(E361*P361,2)</f>
        <v>0.17</v>
      </c>
      <c r="R361" s="250" t="s">
        <v>735</v>
      </c>
      <c r="S361" s="250" t="s">
        <v>315</v>
      </c>
      <c r="T361" s="251" t="s">
        <v>315</v>
      </c>
      <c r="U361" s="224">
        <v>0.95</v>
      </c>
      <c r="V361" s="224">
        <f>ROUND(E361*U361,2)</f>
        <v>0.95</v>
      </c>
      <c r="W361" s="224"/>
      <c r="X361" s="224" t="s">
        <v>336</v>
      </c>
      <c r="Y361" s="224" t="s">
        <v>317</v>
      </c>
      <c r="Z361" s="214"/>
      <c r="AA361" s="214"/>
      <c r="AB361" s="214"/>
      <c r="AC361" s="214"/>
      <c r="AD361" s="214"/>
      <c r="AE361" s="214"/>
      <c r="AF361" s="214"/>
      <c r="AG361" s="214" t="s">
        <v>337</v>
      </c>
      <c r="AH361" s="214"/>
      <c r="AI361" s="214"/>
      <c r="AJ361" s="214"/>
      <c r="AK361" s="214"/>
      <c r="AL361" s="214"/>
      <c r="AM361" s="214"/>
      <c r="AN361" s="214"/>
      <c r="AO361" s="214"/>
      <c r="AP361" s="214"/>
      <c r="AQ361" s="214"/>
      <c r="AR361" s="214"/>
      <c r="AS361" s="214"/>
      <c r="AT361" s="214"/>
      <c r="AU361" s="214"/>
      <c r="AV361" s="214"/>
      <c r="AW361" s="214"/>
      <c r="AX361" s="214"/>
      <c r="AY361" s="214"/>
      <c r="AZ361" s="214"/>
      <c r="BA361" s="214"/>
      <c r="BB361" s="214"/>
      <c r="BC361" s="214"/>
      <c r="BD361" s="214"/>
      <c r="BE361" s="214"/>
      <c r="BF361" s="214"/>
      <c r="BG361" s="214"/>
      <c r="BH361" s="214"/>
    </row>
    <row r="362" spans="1:60" outlineLevel="1" x14ac:dyDescent="0.2">
      <c r="A362" s="245">
        <v>106</v>
      </c>
      <c r="B362" s="246" t="s">
        <v>1194</v>
      </c>
      <c r="C362" s="256" t="s">
        <v>1195</v>
      </c>
      <c r="D362" s="247" t="s">
        <v>375</v>
      </c>
      <c r="E362" s="248">
        <v>4</v>
      </c>
      <c r="F362" s="249"/>
      <c r="G362" s="250">
        <f>ROUND(E362*F362,2)</f>
        <v>0</v>
      </c>
      <c r="H362" s="249"/>
      <c r="I362" s="250">
        <f>ROUND(E362*H362,2)</f>
        <v>0</v>
      </c>
      <c r="J362" s="249"/>
      <c r="K362" s="250">
        <f>ROUND(E362*J362,2)</f>
        <v>0</v>
      </c>
      <c r="L362" s="250">
        <v>12</v>
      </c>
      <c r="M362" s="250">
        <f>G362*(1+L362/100)</f>
        <v>0</v>
      </c>
      <c r="N362" s="248">
        <v>0</v>
      </c>
      <c r="O362" s="248">
        <f>ROUND(E362*N362,2)</f>
        <v>0</v>
      </c>
      <c r="P362" s="248">
        <v>1.8E-3</v>
      </c>
      <c r="Q362" s="248">
        <f>ROUND(E362*P362,2)</f>
        <v>0.01</v>
      </c>
      <c r="R362" s="250" t="s">
        <v>735</v>
      </c>
      <c r="S362" s="250" t="s">
        <v>315</v>
      </c>
      <c r="T362" s="251" t="s">
        <v>315</v>
      </c>
      <c r="U362" s="224">
        <v>0.11</v>
      </c>
      <c r="V362" s="224">
        <f>ROUND(E362*U362,2)</f>
        <v>0.44</v>
      </c>
      <c r="W362" s="224"/>
      <c r="X362" s="224" t="s">
        <v>336</v>
      </c>
      <c r="Y362" s="224" t="s">
        <v>317</v>
      </c>
      <c r="Z362" s="214"/>
      <c r="AA362" s="214"/>
      <c r="AB362" s="214"/>
      <c r="AC362" s="214"/>
      <c r="AD362" s="214"/>
      <c r="AE362" s="214"/>
      <c r="AF362" s="214"/>
      <c r="AG362" s="214" t="s">
        <v>337</v>
      </c>
      <c r="AH362" s="214"/>
      <c r="AI362" s="214"/>
      <c r="AJ362" s="214"/>
      <c r="AK362" s="214"/>
      <c r="AL362" s="214"/>
      <c r="AM362" s="214"/>
      <c r="AN362" s="214"/>
      <c r="AO362" s="214"/>
      <c r="AP362" s="214"/>
      <c r="AQ362" s="214"/>
      <c r="AR362" s="214"/>
      <c r="AS362" s="214"/>
      <c r="AT362" s="214"/>
      <c r="AU362" s="214"/>
      <c r="AV362" s="214"/>
      <c r="AW362" s="214"/>
      <c r="AX362" s="214"/>
      <c r="AY362" s="214"/>
      <c r="AZ362" s="214"/>
      <c r="BA362" s="214"/>
      <c r="BB362" s="214"/>
      <c r="BC362" s="214"/>
      <c r="BD362" s="214"/>
      <c r="BE362" s="214"/>
      <c r="BF362" s="214"/>
      <c r="BG362" s="214"/>
      <c r="BH362" s="214"/>
    </row>
    <row r="363" spans="1:60" outlineLevel="1" x14ac:dyDescent="0.2">
      <c r="A363" s="245">
        <v>107</v>
      </c>
      <c r="B363" s="246" t="s">
        <v>1175</v>
      </c>
      <c r="C363" s="256" t="s">
        <v>1176</v>
      </c>
      <c r="D363" s="247" t="s">
        <v>375</v>
      </c>
      <c r="E363" s="248">
        <v>1</v>
      </c>
      <c r="F363" s="249"/>
      <c r="G363" s="250">
        <f>ROUND(E363*F363,2)</f>
        <v>0</v>
      </c>
      <c r="H363" s="249"/>
      <c r="I363" s="250">
        <f>ROUND(E363*H363,2)</f>
        <v>0</v>
      </c>
      <c r="J363" s="249"/>
      <c r="K363" s="250">
        <f>ROUND(E363*J363,2)</f>
        <v>0</v>
      </c>
      <c r="L363" s="250">
        <v>12</v>
      </c>
      <c r="M363" s="250">
        <f>G363*(1+L363/100)</f>
        <v>0</v>
      </c>
      <c r="N363" s="248">
        <v>9.6000000000000002E-4</v>
      </c>
      <c r="O363" s="248">
        <f>ROUND(E363*N363,2)</f>
        <v>0</v>
      </c>
      <c r="P363" s="248">
        <v>0</v>
      </c>
      <c r="Q363" s="248">
        <f>ROUND(E363*P363,2)</f>
        <v>0</v>
      </c>
      <c r="R363" s="250" t="s">
        <v>428</v>
      </c>
      <c r="S363" s="250" t="s">
        <v>1177</v>
      </c>
      <c r="T363" s="251" t="s">
        <v>1177</v>
      </c>
      <c r="U363" s="224">
        <v>0</v>
      </c>
      <c r="V363" s="224">
        <f>ROUND(E363*U363,2)</f>
        <v>0</v>
      </c>
      <c r="W363" s="224"/>
      <c r="X363" s="224" t="s">
        <v>429</v>
      </c>
      <c r="Y363" s="224" t="s">
        <v>317</v>
      </c>
      <c r="Z363" s="214"/>
      <c r="AA363" s="214"/>
      <c r="AB363" s="214"/>
      <c r="AC363" s="214"/>
      <c r="AD363" s="214"/>
      <c r="AE363" s="214"/>
      <c r="AF363" s="214"/>
      <c r="AG363" s="214" t="s">
        <v>728</v>
      </c>
      <c r="AH363" s="214"/>
      <c r="AI363" s="214"/>
      <c r="AJ363" s="214"/>
      <c r="AK363" s="214"/>
      <c r="AL363" s="214"/>
      <c r="AM363" s="214"/>
      <c r="AN363" s="214"/>
      <c r="AO363" s="214"/>
      <c r="AP363" s="214"/>
      <c r="AQ363" s="214"/>
      <c r="AR363" s="214"/>
      <c r="AS363" s="214"/>
      <c r="AT363" s="214"/>
      <c r="AU363" s="214"/>
      <c r="AV363" s="214"/>
      <c r="AW363" s="214"/>
      <c r="AX363" s="214"/>
      <c r="AY363" s="214"/>
      <c r="AZ363" s="214"/>
      <c r="BA363" s="214"/>
      <c r="BB363" s="214"/>
      <c r="BC363" s="214"/>
      <c r="BD363" s="214"/>
      <c r="BE363" s="214"/>
      <c r="BF363" s="214"/>
      <c r="BG363" s="214"/>
      <c r="BH363" s="214"/>
    </row>
    <row r="364" spans="1:60" ht="22.5" outlineLevel="1" x14ac:dyDescent="0.2">
      <c r="A364" s="236">
        <v>108</v>
      </c>
      <c r="B364" s="237" t="s">
        <v>747</v>
      </c>
      <c r="C364" s="254" t="s">
        <v>2122</v>
      </c>
      <c r="D364" s="238" t="s">
        <v>375</v>
      </c>
      <c r="E364" s="239">
        <v>1</v>
      </c>
      <c r="F364" s="240"/>
      <c r="G364" s="241">
        <f>ROUND(E364*F364,2)</f>
        <v>0</v>
      </c>
      <c r="H364" s="240"/>
      <c r="I364" s="241">
        <f>ROUND(E364*H364,2)</f>
        <v>0</v>
      </c>
      <c r="J364" s="240"/>
      <c r="K364" s="241">
        <f>ROUND(E364*J364,2)</f>
        <v>0</v>
      </c>
      <c r="L364" s="241">
        <v>12</v>
      </c>
      <c r="M364" s="241">
        <f>G364*(1+L364/100)</f>
        <v>0</v>
      </c>
      <c r="N364" s="239">
        <v>0</v>
      </c>
      <c r="O364" s="239">
        <f>ROUND(E364*N364,2)</f>
        <v>0</v>
      </c>
      <c r="P364" s="239">
        <v>0</v>
      </c>
      <c r="Q364" s="239">
        <f>ROUND(E364*P364,2)</f>
        <v>0</v>
      </c>
      <c r="R364" s="241"/>
      <c r="S364" s="241" t="s">
        <v>331</v>
      </c>
      <c r="T364" s="242" t="s">
        <v>316</v>
      </c>
      <c r="U364" s="224">
        <v>0</v>
      </c>
      <c r="V364" s="224">
        <f>ROUND(E364*U364,2)</f>
        <v>0</v>
      </c>
      <c r="W364" s="224"/>
      <c r="X364" s="224" t="s">
        <v>336</v>
      </c>
      <c r="Y364" s="224" t="s">
        <v>317</v>
      </c>
      <c r="Z364" s="214"/>
      <c r="AA364" s="214"/>
      <c r="AB364" s="214"/>
      <c r="AC364" s="214"/>
      <c r="AD364" s="214"/>
      <c r="AE364" s="214"/>
      <c r="AF364" s="214"/>
      <c r="AG364" s="214" t="s">
        <v>367</v>
      </c>
      <c r="AH364" s="214"/>
      <c r="AI364" s="214"/>
      <c r="AJ364" s="214"/>
      <c r="AK364" s="214"/>
      <c r="AL364" s="214"/>
      <c r="AM364" s="214"/>
      <c r="AN364" s="214"/>
      <c r="AO364" s="214"/>
      <c r="AP364" s="214"/>
      <c r="AQ364" s="214"/>
      <c r="AR364" s="214"/>
      <c r="AS364" s="214"/>
      <c r="AT364" s="214"/>
      <c r="AU364" s="214"/>
      <c r="AV364" s="214"/>
      <c r="AW364" s="214"/>
      <c r="AX364" s="214"/>
      <c r="AY364" s="214"/>
      <c r="AZ364" s="214"/>
      <c r="BA364" s="214"/>
      <c r="BB364" s="214"/>
      <c r="BC364" s="214"/>
      <c r="BD364" s="214"/>
      <c r="BE364" s="214"/>
      <c r="BF364" s="214"/>
      <c r="BG364" s="214"/>
      <c r="BH364" s="214"/>
    </row>
    <row r="365" spans="1:60" outlineLevel="2" x14ac:dyDescent="0.2">
      <c r="A365" s="221"/>
      <c r="B365" s="222"/>
      <c r="C365" s="255" t="s">
        <v>1291</v>
      </c>
      <c r="D365" s="243"/>
      <c r="E365" s="243"/>
      <c r="F365" s="243"/>
      <c r="G365" s="243"/>
      <c r="H365" s="224"/>
      <c r="I365" s="224"/>
      <c r="J365" s="224"/>
      <c r="K365" s="224"/>
      <c r="L365" s="224"/>
      <c r="M365" s="224"/>
      <c r="N365" s="223"/>
      <c r="O365" s="223"/>
      <c r="P365" s="223"/>
      <c r="Q365" s="223"/>
      <c r="R365" s="224"/>
      <c r="S365" s="224"/>
      <c r="T365" s="224"/>
      <c r="U365" s="224"/>
      <c r="V365" s="224"/>
      <c r="W365" s="224"/>
      <c r="X365" s="224"/>
      <c r="Y365" s="224"/>
      <c r="Z365" s="214"/>
      <c r="AA365" s="214"/>
      <c r="AB365" s="214"/>
      <c r="AC365" s="214"/>
      <c r="AD365" s="214"/>
      <c r="AE365" s="214"/>
      <c r="AF365" s="214"/>
      <c r="AG365" s="214" t="s">
        <v>320</v>
      </c>
      <c r="AH365" s="214"/>
      <c r="AI365" s="214"/>
      <c r="AJ365" s="214"/>
      <c r="AK365" s="214"/>
      <c r="AL365" s="214"/>
      <c r="AM365" s="214"/>
      <c r="AN365" s="214"/>
      <c r="AO365" s="214"/>
      <c r="AP365" s="214"/>
      <c r="AQ365" s="214"/>
      <c r="AR365" s="214"/>
      <c r="AS365" s="214"/>
      <c r="AT365" s="214"/>
      <c r="AU365" s="214"/>
      <c r="AV365" s="214"/>
      <c r="AW365" s="214"/>
      <c r="AX365" s="214"/>
      <c r="AY365" s="214"/>
      <c r="AZ365" s="214"/>
      <c r="BA365" s="214"/>
      <c r="BB365" s="214"/>
      <c r="BC365" s="214"/>
      <c r="BD365" s="214"/>
      <c r="BE365" s="214"/>
      <c r="BF365" s="214"/>
      <c r="BG365" s="214"/>
      <c r="BH365" s="214"/>
    </row>
    <row r="366" spans="1:60" outlineLevel="3" x14ac:dyDescent="0.2">
      <c r="A366" s="221"/>
      <c r="B366" s="222"/>
      <c r="C366" s="258" t="s">
        <v>957</v>
      </c>
      <c r="D366" s="252"/>
      <c r="E366" s="252"/>
      <c r="F366" s="252"/>
      <c r="G366" s="252"/>
      <c r="H366" s="224"/>
      <c r="I366" s="224"/>
      <c r="J366" s="224"/>
      <c r="K366" s="224"/>
      <c r="L366" s="224"/>
      <c r="M366" s="224"/>
      <c r="N366" s="223"/>
      <c r="O366" s="223"/>
      <c r="P366" s="223"/>
      <c r="Q366" s="223"/>
      <c r="R366" s="224"/>
      <c r="S366" s="224"/>
      <c r="T366" s="224"/>
      <c r="U366" s="224"/>
      <c r="V366" s="224"/>
      <c r="W366" s="224"/>
      <c r="X366" s="224"/>
      <c r="Y366" s="224"/>
      <c r="Z366" s="214"/>
      <c r="AA366" s="214"/>
      <c r="AB366" s="214"/>
      <c r="AC366" s="214"/>
      <c r="AD366" s="214"/>
      <c r="AE366" s="214"/>
      <c r="AF366" s="214"/>
      <c r="AG366" s="214" t="s">
        <v>320</v>
      </c>
      <c r="AH366" s="214"/>
      <c r="AI366" s="214"/>
      <c r="AJ366" s="214"/>
      <c r="AK366" s="214"/>
      <c r="AL366" s="214"/>
      <c r="AM366" s="214"/>
      <c r="AN366" s="214"/>
      <c r="AO366" s="214"/>
      <c r="AP366" s="214"/>
      <c r="AQ366" s="214"/>
      <c r="AR366" s="214"/>
      <c r="AS366" s="214"/>
      <c r="AT366" s="214"/>
      <c r="AU366" s="214"/>
      <c r="AV366" s="214"/>
      <c r="AW366" s="214"/>
      <c r="AX366" s="214"/>
      <c r="AY366" s="214"/>
      <c r="AZ366" s="214"/>
      <c r="BA366" s="214"/>
      <c r="BB366" s="214"/>
      <c r="BC366" s="214"/>
      <c r="BD366" s="214"/>
      <c r="BE366" s="214"/>
      <c r="BF366" s="214"/>
      <c r="BG366" s="214"/>
      <c r="BH366" s="214"/>
    </row>
    <row r="367" spans="1:60" outlineLevel="3" x14ac:dyDescent="0.2">
      <c r="A367" s="221"/>
      <c r="B367" s="222"/>
      <c r="C367" s="258" t="s">
        <v>750</v>
      </c>
      <c r="D367" s="252"/>
      <c r="E367" s="252"/>
      <c r="F367" s="252"/>
      <c r="G367" s="252"/>
      <c r="H367" s="224"/>
      <c r="I367" s="224"/>
      <c r="J367" s="224"/>
      <c r="K367" s="224"/>
      <c r="L367" s="224"/>
      <c r="M367" s="224"/>
      <c r="N367" s="223"/>
      <c r="O367" s="223"/>
      <c r="P367" s="223"/>
      <c r="Q367" s="223"/>
      <c r="R367" s="224"/>
      <c r="S367" s="224"/>
      <c r="T367" s="224"/>
      <c r="U367" s="224"/>
      <c r="V367" s="224"/>
      <c r="W367" s="224"/>
      <c r="X367" s="224"/>
      <c r="Y367" s="224"/>
      <c r="Z367" s="214"/>
      <c r="AA367" s="214"/>
      <c r="AB367" s="214"/>
      <c r="AC367" s="214"/>
      <c r="AD367" s="214"/>
      <c r="AE367" s="214"/>
      <c r="AF367" s="214"/>
      <c r="AG367" s="214" t="s">
        <v>320</v>
      </c>
      <c r="AH367" s="214"/>
      <c r="AI367" s="214"/>
      <c r="AJ367" s="214"/>
      <c r="AK367" s="214"/>
      <c r="AL367" s="214"/>
      <c r="AM367" s="214"/>
      <c r="AN367" s="214"/>
      <c r="AO367" s="214"/>
      <c r="AP367" s="214"/>
      <c r="AQ367" s="214"/>
      <c r="AR367" s="214"/>
      <c r="AS367" s="214"/>
      <c r="AT367" s="214"/>
      <c r="AU367" s="214"/>
      <c r="AV367" s="214"/>
      <c r="AW367" s="214"/>
      <c r="AX367" s="214"/>
      <c r="AY367" s="214"/>
      <c r="AZ367" s="214"/>
      <c r="BA367" s="214"/>
      <c r="BB367" s="214"/>
      <c r="BC367" s="214"/>
      <c r="BD367" s="214"/>
      <c r="BE367" s="214"/>
      <c r="BF367" s="214"/>
      <c r="BG367" s="214"/>
      <c r="BH367" s="214"/>
    </row>
    <row r="368" spans="1:60" outlineLevel="3" x14ac:dyDescent="0.2">
      <c r="A368" s="221"/>
      <c r="B368" s="222"/>
      <c r="C368" s="258" t="s">
        <v>751</v>
      </c>
      <c r="D368" s="252"/>
      <c r="E368" s="252"/>
      <c r="F368" s="252"/>
      <c r="G368" s="252"/>
      <c r="H368" s="224"/>
      <c r="I368" s="224"/>
      <c r="J368" s="224"/>
      <c r="K368" s="224"/>
      <c r="L368" s="224"/>
      <c r="M368" s="224"/>
      <c r="N368" s="223"/>
      <c r="O368" s="223"/>
      <c r="P368" s="223"/>
      <c r="Q368" s="223"/>
      <c r="R368" s="224"/>
      <c r="S368" s="224"/>
      <c r="T368" s="224"/>
      <c r="U368" s="224"/>
      <c r="V368" s="224"/>
      <c r="W368" s="224"/>
      <c r="X368" s="224"/>
      <c r="Y368" s="224"/>
      <c r="Z368" s="214"/>
      <c r="AA368" s="214"/>
      <c r="AB368" s="214"/>
      <c r="AC368" s="214"/>
      <c r="AD368" s="214"/>
      <c r="AE368" s="214"/>
      <c r="AF368" s="214"/>
      <c r="AG368" s="214" t="s">
        <v>320</v>
      </c>
      <c r="AH368" s="214"/>
      <c r="AI368" s="214"/>
      <c r="AJ368" s="214"/>
      <c r="AK368" s="214"/>
      <c r="AL368" s="214"/>
      <c r="AM368" s="214"/>
      <c r="AN368" s="214"/>
      <c r="AO368" s="214"/>
      <c r="AP368" s="214"/>
      <c r="AQ368" s="214"/>
      <c r="AR368" s="214"/>
      <c r="AS368" s="214"/>
      <c r="AT368" s="214"/>
      <c r="AU368" s="214"/>
      <c r="AV368" s="214"/>
      <c r="AW368" s="214"/>
      <c r="AX368" s="214"/>
      <c r="AY368" s="214"/>
      <c r="AZ368" s="214"/>
      <c r="BA368" s="214"/>
      <c r="BB368" s="214"/>
      <c r="BC368" s="214"/>
      <c r="BD368" s="214"/>
      <c r="BE368" s="214"/>
      <c r="BF368" s="214"/>
      <c r="BG368" s="214"/>
      <c r="BH368" s="214"/>
    </row>
    <row r="369" spans="1:60" outlineLevel="3" x14ac:dyDescent="0.2">
      <c r="A369" s="221"/>
      <c r="B369" s="222"/>
      <c r="C369" s="258" t="s">
        <v>958</v>
      </c>
      <c r="D369" s="252"/>
      <c r="E369" s="252"/>
      <c r="F369" s="252"/>
      <c r="G369" s="252"/>
      <c r="H369" s="224"/>
      <c r="I369" s="224"/>
      <c r="J369" s="224"/>
      <c r="K369" s="224"/>
      <c r="L369" s="224"/>
      <c r="M369" s="224"/>
      <c r="N369" s="223"/>
      <c r="O369" s="223"/>
      <c r="P369" s="223"/>
      <c r="Q369" s="223"/>
      <c r="R369" s="224"/>
      <c r="S369" s="224"/>
      <c r="T369" s="224"/>
      <c r="U369" s="224"/>
      <c r="V369" s="224"/>
      <c r="W369" s="224"/>
      <c r="X369" s="224"/>
      <c r="Y369" s="224"/>
      <c r="Z369" s="214"/>
      <c r="AA369" s="214"/>
      <c r="AB369" s="214"/>
      <c r="AC369" s="214"/>
      <c r="AD369" s="214"/>
      <c r="AE369" s="214"/>
      <c r="AF369" s="214"/>
      <c r="AG369" s="214" t="s">
        <v>320</v>
      </c>
      <c r="AH369" s="214"/>
      <c r="AI369" s="214"/>
      <c r="AJ369" s="214"/>
      <c r="AK369" s="214"/>
      <c r="AL369" s="214"/>
      <c r="AM369" s="214"/>
      <c r="AN369" s="214"/>
      <c r="AO369" s="214"/>
      <c r="AP369" s="214"/>
      <c r="AQ369" s="214"/>
      <c r="AR369" s="214"/>
      <c r="AS369" s="214"/>
      <c r="AT369" s="214"/>
      <c r="AU369" s="214"/>
      <c r="AV369" s="214"/>
      <c r="AW369" s="214"/>
      <c r="AX369" s="214"/>
      <c r="AY369" s="214"/>
      <c r="AZ369" s="214"/>
      <c r="BA369" s="214"/>
      <c r="BB369" s="214"/>
      <c r="BC369" s="214"/>
      <c r="BD369" s="214"/>
      <c r="BE369" s="214"/>
      <c r="BF369" s="214"/>
      <c r="BG369" s="214"/>
      <c r="BH369" s="214"/>
    </row>
    <row r="370" spans="1:60" outlineLevel="3" x14ac:dyDescent="0.2">
      <c r="A370" s="221"/>
      <c r="B370" s="222"/>
      <c r="C370" s="258" t="s">
        <v>752</v>
      </c>
      <c r="D370" s="252"/>
      <c r="E370" s="252"/>
      <c r="F370" s="252"/>
      <c r="G370" s="252"/>
      <c r="H370" s="224"/>
      <c r="I370" s="224"/>
      <c r="J370" s="224"/>
      <c r="K370" s="224"/>
      <c r="L370" s="224"/>
      <c r="M370" s="224"/>
      <c r="N370" s="223"/>
      <c r="O370" s="223"/>
      <c r="P370" s="223"/>
      <c r="Q370" s="223"/>
      <c r="R370" s="224"/>
      <c r="S370" s="224"/>
      <c r="T370" s="224"/>
      <c r="U370" s="224"/>
      <c r="V370" s="224"/>
      <c r="W370" s="224"/>
      <c r="X370" s="224"/>
      <c r="Y370" s="224"/>
      <c r="Z370" s="214"/>
      <c r="AA370" s="214"/>
      <c r="AB370" s="214"/>
      <c r="AC370" s="214"/>
      <c r="AD370" s="214"/>
      <c r="AE370" s="214"/>
      <c r="AF370" s="214"/>
      <c r="AG370" s="214" t="s">
        <v>320</v>
      </c>
      <c r="AH370" s="214"/>
      <c r="AI370" s="214"/>
      <c r="AJ370" s="214"/>
      <c r="AK370" s="214"/>
      <c r="AL370" s="214"/>
      <c r="AM370" s="214"/>
      <c r="AN370" s="214"/>
      <c r="AO370" s="214"/>
      <c r="AP370" s="214"/>
      <c r="AQ370" s="214"/>
      <c r="AR370" s="214"/>
      <c r="AS370" s="214"/>
      <c r="AT370" s="214"/>
      <c r="AU370" s="214"/>
      <c r="AV370" s="214"/>
      <c r="AW370" s="214"/>
      <c r="AX370" s="214"/>
      <c r="AY370" s="214"/>
      <c r="AZ370" s="214"/>
      <c r="BA370" s="214"/>
      <c r="BB370" s="214"/>
      <c r="BC370" s="214"/>
      <c r="BD370" s="214"/>
      <c r="BE370" s="214"/>
      <c r="BF370" s="214"/>
      <c r="BG370" s="214"/>
      <c r="BH370" s="214"/>
    </row>
    <row r="371" spans="1:60" outlineLevel="3" x14ac:dyDescent="0.2">
      <c r="A371" s="221"/>
      <c r="B371" s="222"/>
      <c r="C371" s="257" t="s">
        <v>354</v>
      </c>
      <c r="D371" s="225"/>
      <c r="E371" s="226"/>
      <c r="F371" s="227"/>
      <c r="G371" s="227"/>
      <c r="H371" s="224"/>
      <c r="I371" s="224"/>
      <c r="J371" s="224"/>
      <c r="K371" s="224"/>
      <c r="L371" s="224"/>
      <c r="M371" s="224"/>
      <c r="N371" s="223"/>
      <c r="O371" s="223"/>
      <c r="P371" s="223"/>
      <c r="Q371" s="223"/>
      <c r="R371" s="224"/>
      <c r="S371" s="224"/>
      <c r="T371" s="224"/>
      <c r="U371" s="224"/>
      <c r="V371" s="224"/>
      <c r="W371" s="224"/>
      <c r="X371" s="224"/>
      <c r="Y371" s="224"/>
      <c r="Z371" s="214"/>
      <c r="AA371" s="214"/>
      <c r="AB371" s="214"/>
      <c r="AC371" s="214"/>
      <c r="AD371" s="214"/>
      <c r="AE371" s="214"/>
      <c r="AF371" s="214"/>
      <c r="AG371" s="214" t="s">
        <v>320</v>
      </c>
      <c r="AH371" s="214"/>
      <c r="AI371" s="214"/>
      <c r="AJ371" s="214"/>
      <c r="AK371" s="214"/>
      <c r="AL371" s="214"/>
      <c r="AM371" s="214"/>
      <c r="AN371" s="214"/>
      <c r="AO371" s="214"/>
      <c r="AP371" s="214"/>
      <c r="AQ371" s="214"/>
      <c r="AR371" s="214"/>
      <c r="AS371" s="214"/>
      <c r="AT371" s="214"/>
      <c r="AU371" s="214"/>
      <c r="AV371" s="214"/>
      <c r="AW371" s="214"/>
      <c r="AX371" s="214"/>
      <c r="AY371" s="214"/>
      <c r="AZ371" s="214"/>
      <c r="BA371" s="214"/>
      <c r="BB371" s="214"/>
      <c r="BC371" s="214"/>
      <c r="BD371" s="214"/>
      <c r="BE371" s="214"/>
      <c r="BF371" s="214"/>
      <c r="BG371" s="214"/>
      <c r="BH371" s="214"/>
    </row>
    <row r="372" spans="1:60" outlineLevel="3" x14ac:dyDescent="0.2">
      <c r="A372" s="221"/>
      <c r="B372" s="222"/>
      <c r="C372" s="258" t="s">
        <v>753</v>
      </c>
      <c r="D372" s="252"/>
      <c r="E372" s="252"/>
      <c r="F372" s="252"/>
      <c r="G372" s="252"/>
      <c r="H372" s="224"/>
      <c r="I372" s="224"/>
      <c r="J372" s="224"/>
      <c r="K372" s="224"/>
      <c r="L372" s="224"/>
      <c r="M372" s="224"/>
      <c r="N372" s="223"/>
      <c r="O372" s="223"/>
      <c r="P372" s="223"/>
      <c r="Q372" s="223"/>
      <c r="R372" s="224"/>
      <c r="S372" s="224"/>
      <c r="T372" s="224"/>
      <c r="U372" s="224"/>
      <c r="V372" s="224"/>
      <c r="W372" s="224"/>
      <c r="X372" s="224"/>
      <c r="Y372" s="224"/>
      <c r="Z372" s="214"/>
      <c r="AA372" s="214"/>
      <c r="AB372" s="214"/>
      <c r="AC372" s="214"/>
      <c r="AD372" s="214"/>
      <c r="AE372" s="214"/>
      <c r="AF372" s="214"/>
      <c r="AG372" s="214" t="s">
        <v>320</v>
      </c>
      <c r="AH372" s="214"/>
      <c r="AI372" s="214"/>
      <c r="AJ372" s="214"/>
      <c r="AK372" s="214"/>
      <c r="AL372" s="214"/>
      <c r="AM372" s="214"/>
      <c r="AN372" s="214"/>
      <c r="AO372" s="214"/>
      <c r="AP372" s="214"/>
      <c r="AQ372" s="214"/>
      <c r="AR372" s="214"/>
      <c r="AS372" s="214"/>
      <c r="AT372" s="214"/>
      <c r="AU372" s="214"/>
      <c r="AV372" s="214"/>
      <c r="AW372" s="214"/>
      <c r="AX372" s="214"/>
      <c r="AY372" s="214"/>
      <c r="AZ372" s="214"/>
      <c r="BA372" s="214"/>
      <c r="BB372" s="214"/>
      <c r="BC372" s="214"/>
      <c r="BD372" s="214"/>
      <c r="BE372" s="214"/>
      <c r="BF372" s="214"/>
      <c r="BG372" s="214"/>
      <c r="BH372" s="214"/>
    </row>
    <row r="373" spans="1:60" outlineLevel="2" x14ac:dyDescent="0.2">
      <c r="A373" s="221"/>
      <c r="B373" s="222"/>
      <c r="C373" s="268" t="s">
        <v>1179</v>
      </c>
      <c r="D373" s="262"/>
      <c r="E373" s="263">
        <v>1</v>
      </c>
      <c r="F373" s="224"/>
      <c r="G373" s="224"/>
      <c r="H373" s="224"/>
      <c r="I373" s="224"/>
      <c r="J373" s="224"/>
      <c r="K373" s="224"/>
      <c r="L373" s="224"/>
      <c r="M373" s="224"/>
      <c r="N373" s="223"/>
      <c r="O373" s="223"/>
      <c r="P373" s="223"/>
      <c r="Q373" s="223"/>
      <c r="R373" s="224"/>
      <c r="S373" s="224"/>
      <c r="T373" s="224"/>
      <c r="U373" s="224"/>
      <c r="V373" s="224"/>
      <c r="W373" s="224"/>
      <c r="X373" s="224"/>
      <c r="Y373" s="224"/>
      <c r="Z373" s="214"/>
      <c r="AA373" s="214"/>
      <c r="AB373" s="214"/>
      <c r="AC373" s="214"/>
      <c r="AD373" s="214"/>
      <c r="AE373" s="214"/>
      <c r="AF373" s="214"/>
      <c r="AG373" s="214" t="s">
        <v>371</v>
      </c>
      <c r="AH373" s="214">
        <v>0</v>
      </c>
      <c r="AI373" s="214"/>
      <c r="AJ373" s="214"/>
      <c r="AK373" s="214"/>
      <c r="AL373" s="214"/>
      <c r="AM373" s="214"/>
      <c r="AN373" s="214"/>
      <c r="AO373" s="214"/>
      <c r="AP373" s="214"/>
      <c r="AQ373" s="214"/>
      <c r="AR373" s="214"/>
      <c r="AS373" s="214"/>
      <c r="AT373" s="214"/>
      <c r="AU373" s="214"/>
      <c r="AV373" s="214"/>
      <c r="AW373" s="214"/>
      <c r="AX373" s="214"/>
      <c r="AY373" s="214"/>
      <c r="AZ373" s="214"/>
      <c r="BA373" s="214"/>
      <c r="BB373" s="214"/>
      <c r="BC373" s="214"/>
      <c r="BD373" s="214"/>
      <c r="BE373" s="214"/>
      <c r="BF373" s="214"/>
      <c r="BG373" s="214"/>
      <c r="BH373" s="214"/>
    </row>
    <row r="374" spans="1:60" ht="22.5" outlineLevel="1" x14ac:dyDescent="0.2">
      <c r="A374" s="236">
        <v>109</v>
      </c>
      <c r="B374" s="237" t="s">
        <v>755</v>
      </c>
      <c r="C374" s="254" t="s">
        <v>756</v>
      </c>
      <c r="D374" s="238" t="s">
        <v>375</v>
      </c>
      <c r="E374" s="239">
        <v>1</v>
      </c>
      <c r="F374" s="240"/>
      <c r="G374" s="241">
        <f>ROUND(E374*F374,2)</f>
        <v>0</v>
      </c>
      <c r="H374" s="240"/>
      <c r="I374" s="241">
        <f>ROUND(E374*H374,2)</f>
        <v>0</v>
      </c>
      <c r="J374" s="240"/>
      <c r="K374" s="241">
        <f>ROUND(E374*J374,2)</f>
        <v>0</v>
      </c>
      <c r="L374" s="241">
        <v>12</v>
      </c>
      <c r="M374" s="241">
        <f>G374*(1+L374/100)</f>
        <v>0</v>
      </c>
      <c r="N374" s="239">
        <v>0</v>
      </c>
      <c r="O374" s="239">
        <f>ROUND(E374*N374,2)</f>
        <v>0</v>
      </c>
      <c r="P374" s="239">
        <v>0</v>
      </c>
      <c r="Q374" s="239">
        <f>ROUND(E374*P374,2)</f>
        <v>0</v>
      </c>
      <c r="R374" s="241"/>
      <c r="S374" s="241" t="s">
        <v>331</v>
      </c>
      <c r="T374" s="242" t="s">
        <v>316</v>
      </c>
      <c r="U374" s="224">
        <v>0</v>
      </c>
      <c r="V374" s="224">
        <f>ROUND(E374*U374,2)</f>
        <v>0</v>
      </c>
      <c r="W374" s="224"/>
      <c r="X374" s="224" t="s">
        <v>336</v>
      </c>
      <c r="Y374" s="224" t="s">
        <v>317</v>
      </c>
      <c r="Z374" s="214"/>
      <c r="AA374" s="214"/>
      <c r="AB374" s="214"/>
      <c r="AC374" s="214"/>
      <c r="AD374" s="214"/>
      <c r="AE374" s="214"/>
      <c r="AF374" s="214"/>
      <c r="AG374" s="214" t="s">
        <v>367</v>
      </c>
      <c r="AH374" s="214"/>
      <c r="AI374" s="214"/>
      <c r="AJ374" s="214"/>
      <c r="AK374" s="214"/>
      <c r="AL374" s="214"/>
      <c r="AM374" s="214"/>
      <c r="AN374" s="214"/>
      <c r="AO374" s="214"/>
      <c r="AP374" s="214"/>
      <c r="AQ374" s="214"/>
      <c r="AR374" s="214"/>
      <c r="AS374" s="214"/>
      <c r="AT374" s="214"/>
      <c r="AU374" s="214"/>
      <c r="AV374" s="214"/>
      <c r="AW374" s="214"/>
      <c r="AX374" s="214"/>
      <c r="AY374" s="214"/>
      <c r="AZ374" s="214"/>
      <c r="BA374" s="214"/>
      <c r="BB374" s="214"/>
      <c r="BC374" s="214"/>
      <c r="BD374" s="214"/>
      <c r="BE374" s="214"/>
      <c r="BF374" s="214"/>
      <c r="BG374" s="214"/>
      <c r="BH374" s="214"/>
    </row>
    <row r="375" spans="1:60" outlineLevel="2" x14ac:dyDescent="0.2">
      <c r="A375" s="221"/>
      <c r="B375" s="222"/>
      <c r="C375" s="255" t="s">
        <v>757</v>
      </c>
      <c r="D375" s="243"/>
      <c r="E375" s="243"/>
      <c r="F375" s="243"/>
      <c r="G375" s="243"/>
      <c r="H375" s="224"/>
      <c r="I375" s="224"/>
      <c r="J375" s="224"/>
      <c r="K375" s="224"/>
      <c r="L375" s="224"/>
      <c r="M375" s="224"/>
      <c r="N375" s="223"/>
      <c r="O375" s="223"/>
      <c r="P375" s="223"/>
      <c r="Q375" s="223"/>
      <c r="R375" s="224"/>
      <c r="S375" s="224"/>
      <c r="T375" s="224"/>
      <c r="U375" s="224"/>
      <c r="V375" s="224"/>
      <c r="W375" s="224"/>
      <c r="X375" s="224"/>
      <c r="Y375" s="224"/>
      <c r="Z375" s="214"/>
      <c r="AA375" s="214"/>
      <c r="AB375" s="214"/>
      <c r="AC375" s="214"/>
      <c r="AD375" s="214"/>
      <c r="AE375" s="214"/>
      <c r="AF375" s="214"/>
      <c r="AG375" s="214" t="s">
        <v>320</v>
      </c>
      <c r="AH375" s="214"/>
      <c r="AI375" s="214"/>
      <c r="AJ375" s="214"/>
      <c r="AK375" s="214"/>
      <c r="AL375" s="214"/>
      <c r="AM375" s="214"/>
      <c r="AN375" s="214"/>
      <c r="AO375" s="214"/>
      <c r="AP375" s="214"/>
      <c r="AQ375" s="214"/>
      <c r="AR375" s="214"/>
      <c r="AS375" s="214"/>
      <c r="AT375" s="214"/>
      <c r="AU375" s="214"/>
      <c r="AV375" s="214"/>
      <c r="AW375" s="214"/>
      <c r="AX375" s="214"/>
      <c r="AY375" s="214"/>
      <c r="AZ375" s="214"/>
      <c r="BA375" s="214"/>
      <c r="BB375" s="214"/>
      <c r="BC375" s="214"/>
      <c r="BD375" s="214"/>
      <c r="BE375" s="214"/>
      <c r="BF375" s="214"/>
      <c r="BG375" s="214"/>
      <c r="BH375" s="214"/>
    </row>
    <row r="376" spans="1:60" ht="22.5" outlineLevel="3" x14ac:dyDescent="0.2">
      <c r="A376" s="221"/>
      <c r="B376" s="222"/>
      <c r="C376" s="258" t="s">
        <v>758</v>
      </c>
      <c r="D376" s="252"/>
      <c r="E376" s="252"/>
      <c r="F376" s="252"/>
      <c r="G376" s="252"/>
      <c r="H376" s="224"/>
      <c r="I376" s="224"/>
      <c r="J376" s="224"/>
      <c r="K376" s="224"/>
      <c r="L376" s="224"/>
      <c r="M376" s="224"/>
      <c r="N376" s="223"/>
      <c r="O376" s="223"/>
      <c r="P376" s="223"/>
      <c r="Q376" s="223"/>
      <c r="R376" s="224"/>
      <c r="S376" s="224"/>
      <c r="T376" s="224"/>
      <c r="U376" s="224"/>
      <c r="V376" s="224"/>
      <c r="W376" s="224"/>
      <c r="X376" s="224"/>
      <c r="Y376" s="224"/>
      <c r="Z376" s="214"/>
      <c r="AA376" s="214"/>
      <c r="AB376" s="214"/>
      <c r="AC376" s="214"/>
      <c r="AD376" s="214"/>
      <c r="AE376" s="214"/>
      <c r="AF376" s="214"/>
      <c r="AG376" s="214" t="s">
        <v>320</v>
      </c>
      <c r="AH376" s="214"/>
      <c r="AI376" s="214"/>
      <c r="AJ376" s="214"/>
      <c r="AK376" s="214"/>
      <c r="AL376" s="214"/>
      <c r="AM376" s="214"/>
      <c r="AN376" s="214"/>
      <c r="AO376" s="214"/>
      <c r="AP376" s="214"/>
      <c r="AQ376" s="214"/>
      <c r="AR376" s="214"/>
      <c r="AS376" s="214"/>
      <c r="AT376" s="214"/>
      <c r="AU376" s="214"/>
      <c r="AV376" s="214"/>
      <c r="AW376" s="214"/>
      <c r="AX376" s="214"/>
      <c r="AY376" s="214"/>
      <c r="AZ376" s="214"/>
      <c r="BA376" s="244" t="str">
        <f>C376</f>
        <v>DEKOR OPLÁŠTĚNÍ DLE VÝBĚRU INVESTORA, KONSTRUKCE KŘÍDLA Z DESEK DTD, OPLÁŠTĚNÍ KAŠÍROVACÍ FÓLIÍ, KOVÁNÍ NEREZ MATNÉ ROZETOVÉ, NÁRAZNÍKY NA KLIKU.</v>
      </c>
      <c r="BB376" s="214"/>
      <c r="BC376" s="214"/>
      <c r="BD376" s="214"/>
      <c r="BE376" s="214"/>
      <c r="BF376" s="214"/>
      <c r="BG376" s="214"/>
      <c r="BH376" s="214"/>
    </row>
    <row r="377" spans="1:60" outlineLevel="3" x14ac:dyDescent="0.2">
      <c r="A377" s="221"/>
      <c r="B377" s="222"/>
      <c r="C377" s="257" t="s">
        <v>354</v>
      </c>
      <c r="D377" s="225"/>
      <c r="E377" s="226"/>
      <c r="F377" s="227"/>
      <c r="G377" s="227"/>
      <c r="H377" s="224"/>
      <c r="I377" s="224"/>
      <c r="J377" s="224"/>
      <c r="K377" s="224"/>
      <c r="L377" s="224"/>
      <c r="M377" s="224"/>
      <c r="N377" s="223"/>
      <c r="O377" s="223"/>
      <c r="P377" s="223"/>
      <c r="Q377" s="223"/>
      <c r="R377" s="224"/>
      <c r="S377" s="224"/>
      <c r="T377" s="224"/>
      <c r="U377" s="224"/>
      <c r="V377" s="224"/>
      <c r="W377" s="224"/>
      <c r="X377" s="224"/>
      <c r="Y377" s="224"/>
      <c r="Z377" s="214"/>
      <c r="AA377" s="214"/>
      <c r="AB377" s="214"/>
      <c r="AC377" s="214"/>
      <c r="AD377" s="214"/>
      <c r="AE377" s="214"/>
      <c r="AF377" s="214"/>
      <c r="AG377" s="214" t="s">
        <v>320</v>
      </c>
      <c r="AH377" s="214"/>
      <c r="AI377" s="214"/>
      <c r="AJ377" s="214"/>
      <c r="AK377" s="214"/>
      <c r="AL377" s="214"/>
      <c r="AM377" s="214"/>
      <c r="AN377" s="214"/>
      <c r="AO377" s="214"/>
      <c r="AP377" s="214"/>
      <c r="AQ377" s="214"/>
      <c r="AR377" s="214"/>
      <c r="AS377" s="214"/>
      <c r="AT377" s="214"/>
      <c r="AU377" s="214"/>
      <c r="AV377" s="214"/>
      <c r="AW377" s="214"/>
      <c r="AX377" s="214"/>
      <c r="AY377" s="214"/>
      <c r="AZ377" s="214"/>
      <c r="BA377" s="214"/>
      <c r="BB377" s="214"/>
      <c r="BC377" s="214"/>
      <c r="BD377" s="214"/>
      <c r="BE377" s="214"/>
      <c r="BF377" s="214"/>
      <c r="BG377" s="214"/>
      <c r="BH377" s="214"/>
    </row>
    <row r="378" spans="1:60" outlineLevel="3" x14ac:dyDescent="0.2">
      <c r="A378" s="221"/>
      <c r="B378" s="222"/>
      <c r="C378" s="258" t="s">
        <v>753</v>
      </c>
      <c r="D378" s="252"/>
      <c r="E378" s="252"/>
      <c r="F378" s="252"/>
      <c r="G378" s="252"/>
      <c r="H378" s="224"/>
      <c r="I378" s="224"/>
      <c r="J378" s="224"/>
      <c r="K378" s="224"/>
      <c r="L378" s="224"/>
      <c r="M378" s="224"/>
      <c r="N378" s="223"/>
      <c r="O378" s="223"/>
      <c r="P378" s="223"/>
      <c r="Q378" s="223"/>
      <c r="R378" s="224"/>
      <c r="S378" s="224"/>
      <c r="T378" s="224"/>
      <c r="U378" s="224"/>
      <c r="V378" s="224"/>
      <c r="W378" s="224"/>
      <c r="X378" s="224"/>
      <c r="Y378" s="224"/>
      <c r="Z378" s="214"/>
      <c r="AA378" s="214"/>
      <c r="AB378" s="214"/>
      <c r="AC378" s="214"/>
      <c r="AD378" s="214"/>
      <c r="AE378" s="214"/>
      <c r="AF378" s="214"/>
      <c r="AG378" s="214" t="s">
        <v>320</v>
      </c>
      <c r="AH378" s="214"/>
      <c r="AI378" s="214"/>
      <c r="AJ378" s="214"/>
      <c r="AK378" s="214"/>
      <c r="AL378" s="214"/>
      <c r="AM378" s="214"/>
      <c r="AN378" s="214"/>
      <c r="AO378" s="214"/>
      <c r="AP378" s="214"/>
      <c r="AQ378" s="214"/>
      <c r="AR378" s="214"/>
      <c r="AS378" s="214"/>
      <c r="AT378" s="214"/>
      <c r="AU378" s="214"/>
      <c r="AV378" s="214"/>
      <c r="AW378" s="214"/>
      <c r="AX378" s="214"/>
      <c r="AY378" s="214"/>
      <c r="AZ378" s="214"/>
      <c r="BA378" s="214"/>
      <c r="BB378" s="214"/>
      <c r="BC378" s="214"/>
      <c r="BD378" s="214"/>
      <c r="BE378" s="214"/>
      <c r="BF378" s="214"/>
      <c r="BG378" s="214"/>
      <c r="BH378" s="214"/>
    </row>
    <row r="379" spans="1:60" outlineLevel="2" x14ac:dyDescent="0.2">
      <c r="A379" s="221"/>
      <c r="B379" s="222"/>
      <c r="C379" s="268" t="s">
        <v>759</v>
      </c>
      <c r="D379" s="262"/>
      <c r="E379" s="263">
        <v>1</v>
      </c>
      <c r="F379" s="224"/>
      <c r="G379" s="224"/>
      <c r="H379" s="224"/>
      <c r="I379" s="224"/>
      <c r="J379" s="224"/>
      <c r="K379" s="224"/>
      <c r="L379" s="224"/>
      <c r="M379" s="224"/>
      <c r="N379" s="223"/>
      <c r="O379" s="223"/>
      <c r="P379" s="223"/>
      <c r="Q379" s="223"/>
      <c r="R379" s="224"/>
      <c r="S379" s="224"/>
      <c r="T379" s="224"/>
      <c r="U379" s="224"/>
      <c r="V379" s="224"/>
      <c r="W379" s="224"/>
      <c r="X379" s="224"/>
      <c r="Y379" s="224"/>
      <c r="Z379" s="214"/>
      <c r="AA379" s="214"/>
      <c r="AB379" s="214"/>
      <c r="AC379" s="214"/>
      <c r="AD379" s="214"/>
      <c r="AE379" s="214"/>
      <c r="AF379" s="214"/>
      <c r="AG379" s="214" t="s">
        <v>371</v>
      </c>
      <c r="AH379" s="214">
        <v>0</v>
      </c>
      <c r="AI379" s="214"/>
      <c r="AJ379" s="214"/>
      <c r="AK379" s="214"/>
      <c r="AL379" s="214"/>
      <c r="AM379" s="214"/>
      <c r="AN379" s="214"/>
      <c r="AO379" s="214"/>
      <c r="AP379" s="214"/>
      <c r="AQ379" s="214"/>
      <c r="AR379" s="214"/>
      <c r="AS379" s="214"/>
      <c r="AT379" s="214"/>
      <c r="AU379" s="214"/>
      <c r="AV379" s="214"/>
      <c r="AW379" s="214"/>
      <c r="AX379" s="214"/>
      <c r="AY379" s="214"/>
      <c r="AZ379" s="214"/>
      <c r="BA379" s="214"/>
      <c r="BB379" s="214"/>
      <c r="BC379" s="214"/>
      <c r="BD379" s="214"/>
      <c r="BE379" s="214"/>
      <c r="BF379" s="214"/>
      <c r="BG379" s="214"/>
      <c r="BH379" s="214"/>
    </row>
    <row r="380" spans="1:60" ht="22.5" outlineLevel="1" x14ac:dyDescent="0.2">
      <c r="A380" s="236">
        <v>110</v>
      </c>
      <c r="B380" s="237" t="s">
        <v>1457</v>
      </c>
      <c r="C380" s="254" t="s">
        <v>2123</v>
      </c>
      <c r="D380" s="238" t="s">
        <v>375</v>
      </c>
      <c r="E380" s="239">
        <v>1</v>
      </c>
      <c r="F380" s="240"/>
      <c r="G380" s="241">
        <f>ROUND(E380*F380,2)</f>
        <v>0</v>
      </c>
      <c r="H380" s="240"/>
      <c r="I380" s="241">
        <f>ROUND(E380*H380,2)</f>
        <v>0</v>
      </c>
      <c r="J380" s="240"/>
      <c r="K380" s="241">
        <f>ROUND(E380*J380,2)</f>
        <v>0</v>
      </c>
      <c r="L380" s="241">
        <v>12</v>
      </c>
      <c r="M380" s="241">
        <f>G380*(1+L380/100)</f>
        <v>0</v>
      </c>
      <c r="N380" s="239">
        <v>0</v>
      </c>
      <c r="O380" s="239">
        <f>ROUND(E380*N380,2)</f>
        <v>0</v>
      </c>
      <c r="P380" s="239">
        <v>0</v>
      </c>
      <c r="Q380" s="239">
        <f>ROUND(E380*P380,2)</f>
        <v>0</v>
      </c>
      <c r="R380" s="241"/>
      <c r="S380" s="241" t="s">
        <v>331</v>
      </c>
      <c r="T380" s="242" t="s">
        <v>2124</v>
      </c>
      <c r="U380" s="224">
        <v>0</v>
      </c>
      <c r="V380" s="224">
        <f>ROUND(E380*U380,2)</f>
        <v>0</v>
      </c>
      <c r="W380" s="224"/>
      <c r="X380" s="224" t="s">
        <v>336</v>
      </c>
      <c r="Y380" s="224" t="s">
        <v>317</v>
      </c>
      <c r="Z380" s="214"/>
      <c r="AA380" s="214"/>
      <c r="AB380" s="214"/>
      <c r="AC380" s="214"/>
      <c r="AD380" s="214"/>
      <c r="AE380" s="214"/>
      <c r="AF380" s="214"/>
      <c r="AG380" s="214" t="s">
        <v>337</v>
      </c>
      <c r="AH380" s="214"/>
      <c r="AI380" s="214"/>
      <c r="AJ380" s="214"/>
      <c r="AK380" s="214"/>
      <c r="AL380" s="214"/>
      <c r="AM380" s="214"/>
      <c r="AN380" s="214"/>
      <c r="AO380" s="214"/>
      <c r="AP380" s="214"/>
      <c r="AQ380" s="214"/>
      <c r="AR380" s="214"/>
      <c r="AS380" s="214"/>
      <c r="AT380" s="214"/>
      <c r="AU380" s="214"/>
      <c r="AV380" s="214"/>
      <c r="AW380" s="214"/>
      <c r="AX380" s="214"/>
      <c r="AY380" s="214"/>
      <c r="AZ380" s="214"/>
      <c r="BA380" s="214"/>
      <c r="BB380" s="214"/>
      <c r="BC380" s="214"/>
      <c r="BD380" s="214"/>
      <c r="BE380" s="214"/>
      <c r="BF380" s="214"/>
      <c r="BG380" s="214"/>
      <c r="BH380" s="214"/>
    </row>
    <row r="381" spans="1:60" outlineLevel="2" x14ac:dyDescent="0.2">
      <c r="A381" s="221"/>
      <c r="B381" s="222"/>
      <c r="C381" s="255" t="s">
        <v>2125</v>
      </c>
      <c r="D381" s="243"/>
      <c r="E381" s="243"/>
      <c r="F381" s="243"/>
      <c r="G381" s="243"/>
      <c r="H381" s="224"/>
      <c r="I381" s="224"/>
      <c r="J381" s="224"/>
      <c r="K381" s="224"/>
      <c r="L381" s="224"/>
      <c r="M381" s="224"/>
      <c r="N381" s="223"/>
      <c r="O381" s="223"/>
      <c r="P381" s="223"/>
      <c r="Q381" s="223"/>
      <c r="R381" s="224"/>
      <c r="S381" s="224"/>
      <c r="T381" s="224"/>
      <c r="U381" s="224"/>
      <c r="V381" s="224"/>
      <c r="W381" s="224"/>
      <c r="X381" s="224"/>
      <c r="Y381" s="224"/>
      <c r="Z381" s="214"/>
      <c r="AA381" s="214"/>
      <c r="AB381" s="214"/>
      <c r="AC381" s="214"/>
      <c r="AD381" s="214"/>
      <c r="AE381" s="214"/>
      <c r="AF381" s="214"/>
      <c r="AG381" s="214" t="s">
        <v>320</v>
      </c>
      <c r="AH381" s="214"/>
      <c r="AI381" s="214"/>
      <c r="AJ381" s="214"/>
      <c r="AK381" s="214"/>
      <c r="AL381" s="214"/>
      <c r="AM381" s="214"/>
      <c r="AN381" s="214"/>
      <c r="AO381" s="214"/>
      <c r="AP381" s="214"/>
      <c r="AQ381" s="214"/>
      <c r="AR381" s="214"/>
      <c r="AS381" s="214"/>
      <c r="AT381" s="214"/>
      <c r="AU381" s="214"/>
      <c r="AV381" s="214"/>
      <c r="AW381" s="214"/>
      <c r="AX381" s="214"/>
      <c r="AY381" s="214"/>
      <c r="AZ381" s="214"/>
      <c r="BA381" s="214"/>
      <c r="BB381" s="214"/>
      <c r="BC381" s="214"/>
      <c r="BD381" s="214"/>
      <c r="BE381" s="214"/>
      <c r="BF381" s="214"/>
      <c r="BG381" s="214"/>
      <c r="BH381" s="214"/>
    </row>
    <row r="382" spans="1:60" outlineLevel="3" x14ac:dyDescent="0.2">
      <c r="A382" s="221"/>
      <c r="B382" s="222"/>
      <c r="C382" s="258" t="s">
        <v>2126</v>
      </c>
      <c r="D382" s="252"/>
      <c r="E382" s="252"/>
      <c r="F382" s="252"/>
      <c r="G382" s="252"/>
      <c r="H382" s="224"/>
      <c r="I382" s="224"/>
      <c r="J382" s="224"/>
      <c r="K382" s="224"/>
      <c r="L382" s="224"/>
      <c r="M382" s="224"/>
      <c r="N382" s="223"/>
      <c r="O382" s="223"/>
      <c r="P382" s="223"/>
      <c r="Q382" s="223"/>
      <c r="R382" s="224"/>
      <c r="S382" s="224"/>
      <c r="T382" s="224"/>
      <c r="U382" s="224"/>
      <c r="V382" s="224"/>
      <c r="W382" s="224"/>
      <c r="X382" s="224"/>
      <c r="Y382" s="224"/>
      <c r="Z382" s="214"/>
      <c r="AA382" s="214"/>
      <c r="AB382" s="214"/>
      <c r="AC382" s="214"/>
      <c r="AD382" s="214"/>
      <c r="AE382" s="214"/>
      <c r="AF382" s="214"/>
      <c r="AG382" s="214" t="s">
        <v>320</v>
      </c>
      <c r="AH382" s="214"/>
      <c r="AI382" s="214"/>
      <c r="AJ382" s="214"/>
      <c r="AK382" s="214"/>
      <c r="AL382" s="214"/>
      <c r="AM382" s="214"/>
      <c r="AN382" s="214"/>
      <c r="AO382" s="214"/>
      <c r="AP382" s="214"/>
      <c r="AQ382" s="214"/>
      <c r="AR382" s="214"/>
      <c r="AS382" s="214"/>
      <c r="AT382" s="214"/>
      <c r="AU382" s="214"/>
      <c r="AV382" s="214"/>
      <c r="AW382" s="214"/>
      <c r="AX382" s="214"/>
      <c r="AY382" s="214"/>
      <c r="AZ382" s="214"/>
      <c r="BA382" s="214"/>
      <c r="BB382" s="214"/>
      <c r="BC382" s="214"/>
      <c r="BD382" s="214"/>
      <c r="BE382" s="214"/>
      <c r="BF382" s="214"/>
      <c r="BG382" s="214"/>
      <c r="BH382" s="214"/>
    </row>
    <row r="383" spans="1:60" outlineLevel="3" x14ac:dyDescent="0.2">
      <c r="A383" s="221"/>
      <c r="B383" s="222"/>
      <c r="C383" s="258" t="s">
        <v>2127</v>
      </c>
      <c r="D383" s="252"/>
      <c r="E383" s="252"/>
      <c r="F383" s="252"/>
      <c r="G383" s="252"/>
      <c r="H383" s="224"/>
      <c r="I383" s="224"/>
      <c r="J383" s="224"/>
      <c r="K383" s="224"/>
      <c r="L383" s="224"/>
      <c r="M383" s="224"/>
      <c r="N383" s="223"/>
      <c r="O383" s="223"/>
      <c r="P383" s="223"/>
      <c r="Q383" s="223"/>
      <c r="R383" s="224"/>
      <c r="S383" s="224"/>
      <c r="T383" s="224"/>
      <c r="U383" s="224"/>
      <c r="V383" s="224"/>
      <c r="W383" s="224"/>
      <c r="X383" s="224"/>
      <c r="Y383" s="224"/>
      <c r="Z383" s="214"/>
      <c r="AA383" s="214"/>
      <c r="AB383" s="214"/>
      <c r="AC383" s="214"/>
      <c r="AD383" s="214"/>
      <c r="AE383" s="214"/>
      <c r="AF383" s="214"/>
      <c r="AG383" s="214" t="s">
        <v>320</v>
      </c>
      <c r="AH383" s="214"/>
      <c r="AI383" s="214"/>
      <c r="AJ383" s="214"/>
      <c r="AK383" s="214"/>
      <c r="AL383" s="214"/>
      <c r="AM383" s="214"/>
      <c r="AN383" s="214"/>
      <c r="AO383" s="214"/>
      <c r="AP383" s="214"/>
      <c r="AQ383" s="214"/>
      <c r="AR383" s="214"/>
      <c r="AS383" s="214"/>
      <c r="AT383" s="214"/>
      <c r="AU383" s="214"/>
      <c r="AV383" s="214"/>
      <c r="AW383" s="214"/>
      <c r="AX383" s="214"/>
      <c r="AY383" s="214"/>
      <c r="AZ383" s="214"/>
      <c r="BA383" s="214"/>
      <c r="BB383" s="214"/>
      <c r="BC383" s="214"/>
      <c r="BD383" s="214"/>
      <c r="BE383" s="214"/>
      <c r="BF383" s="214"/>
      <c r="BG383" s="214"/>
      <c r="BH383" s="214"/>
    </row>
    <row r="384" spans="1:60" outlineLevel="3" x14ac:dyDescent="0.2">
      <c r="A384" s="221"/>
      <c r="B384" s="222"/>
      <c r="C384" s="258" t="s">
        <v>2128</v>
      </c>
      <c r="D384" s="252"/>
      <c r="E384" s="252"/>
      <c r="F384" s="252"/>
      <c r="G384" s="252"/>
      <c r="H384" s="224"/>
      <c r="I384" s="224"/>
      <c r="J384" s="224"/>
      <c r="K384" s="224"/>
      <c r="L384" s="224"/>
      <c r="M384" s="224"/>
      <c r="N384" s="223"/>
      <c r="O384" s="223"/>
      <c r="P384" s="223"/>
      <c r="Q384" s="223"/>
      <c r="R384" s="224"/>
      <c r="S384" s="224"/>
      <c r="T384" s="224"/>
      <c r="U384" s="224"/>
      <c r="V384" s="224"/>
      <c r="W384" s="224"/>
      <c r="X384" s="224"/>
      <c r="Y384" s="224"/>
      <c r="Z384" s="214"/>
      <c r="AA384" s="214"/>
      <c r="AB384" s="214"/>
      <c r="AC384" s="214"/>
      <c r="AD384" s="214"/>
      <c r="AE384" s="214"/>
      <c r="AF384" s="214"/>
      <c r="AG384" s="214" t="s">
        <v>320</v>
      </c>
      <c r="AH384" s="214"/>
      <c r="AI384" s="214"/>
      <c r="AJ384" s="214"/>
      <c r="AK384" s="214"/>
      <c r="AL384" s="214"/>
      <c r="AM384" s="214"/>
      <c r="AN384" s="214"/>
      <c r="AO384" s="214"/>
      <c r="AP384" s="214"/>
      <c r="AQ384" s="214"/>
      <c r="AR384" s="214"/>
      <c r="AS384" s="214"/>
      <c r="AT384" s="214"/>
      <c r="AU384" s="214"/>
      <c r="AV384" s="214"/>
      <c r="AW384" s="214"/>
      <c r="AX384" s="214"/>
      <c r="AY384" s="214"/>
      <c r="AZ384" s="214"/>
      <c r="BA384" s="214"/>
      <c r="BB384" s="214"/>
      <c r="BC384" s="214"/>
      <c r="BD384" s="214"/>
      <c r="BE384" s="214"/>
      <c r="BF384" s="214"/>
      <c r="BG384" s="214"/>
      <c r="BH384" s="214"/>
    </row>
    <row r="385" spans="1:60" outlineLevel="3" x14ac:dyDescent="0.2">
      <c r="A385" s="221"/>
      <c r="B385" s="222"/>
      <c r="C385" s="258" t="s">
        <v>2129</v>
      </c>
      <c r="D385" s="252"/>
      <c r="E385" s="252"/>
      <c r="F385" s="252"/>
      <c r="G385" s="252"/>
      <c r="H385" s="224"/>
      <c r="I385" s="224"/>
      <c r="J385" s="224"/>
      <c r="K385" s="224"/>
      <c r="L385" s="224"/>
      <c r="M385" s="224"/>
      <c r="N385" s="223"/>
      <c r="O385" s="223"/>
      <c r="P385" s="223"/>
      <c r="Q385" s="223"/>
      <c r="R385" s="224"/>
      <c r="S385" s="224"/>
      <c r="T385" s="224"/>
      <c r="U385" s="224"/>
      <c r="V385" s="224"/>
      <c r="W385" s="224"/>
      <c r="X385" s="224"/>
      <c r="Y385" s="224"/>
      <c r="Z385" s="214"/>
      <c r="AA385" s="214"/>
      <c r="AB385" s="214"/>
      <c r="AC385" s="214"/>
      <c r="AD385" s="214"/>
      <c r="AE385" s="214"/>
      <c r="AF385" s="214"/>
      <c r="AG385" s="214" t="s">
        <v>320</v>
      </c>
      <c r="AH385" s="214"/>
      <c r="AI385" s="214"/>
      <c r="AJ385" s="214"/>
      <c r="AK385" s="214"/>
      <c r="AL385" s="214"/>
      <c r="AM385" s="214"/>
      <c r="AN385" s="214"/>
      <c r="AO385" s="214"/>
      <c r="AP385" s="214"/>
      <c r="AQ385" s="214"/>
      <c r="AR385" s="214"/>
      <c r="AS385" s="214"/>
      <c r="AT385" s="214"/>
      <c r="AU385" s="214"/>
      <c r="AV385" s="214"/>
      <c r="AW385" s="214"/>
      <c r="AX385" s="214"/>
      <c r="AY385" s="214"/>
      <c r="AZ385" s="214"/>
      <c r="BA385" s="214"/>
      <c r="BB385" s="214"/>
      <c r="BC385" s="214"/>
      <c r="BD385" s="214"/>
      <c r="BE385" s="214"/>
      <c r="BF385" s="214"/>
      <c r="BG385" s="214"/>
      <c r="BH385" s="214"/>
    </row>
    <row r="386" spans="1:60" outlineLevel="3" x14ac:dyDescent="0.2">
      <c r="A386" s="221"/>
      <c r="B386" s="222"/>
      <c r="C386" s="258" t="s">
        <v>2130</v>
      </c>
      <c r="D386" s="252"/>
      <c r="E386" s="252"/>
      <c r="F386" s="252"/>
      <c r="G386" s="252"/>
      <c r="H386" s="224"/>
      <c r="I386" s="224"/>
      <c r="J386" s="224"/>
      <c r="K386" s="224"/>
      <c r="L386" s="224"/>
      <c r="M386" s="224"/>
      <c r="N386" s="223"/>
      <c r="O386" s="223"/>
      <c r="P386" s="223"/>
      <c r="Q386" s="223"/>
      <c r="R386" s="224"/>
      <c r="S386" s="224"/>
      <c r="T386" s="224"/>
      <c r="U386" s="224"/>
      <c r="V386" s="224"/>
      <c r="W386" s="224"/>
      <c r="X386" s="224"/>
      <c r="Y386" s="224"/>
      <c r="Z386" s="214"/>
      <c r="AA386" s="214"/>
      <c r="AB386" s="214"/>
      <c r="AC386" s="214"/>
      <c r="AD386" s="214"/>
      <c r="AE386" s="214"/>
      <c r="AF386" s="214"/>
      <c r="AG386" s="214" t="s">
        <v>320</v>
      </c>
      <c r="AH386" s="214"/>
      <c r="AI386" s="214"/>
      <c r="AJ386" s="214"/>
      <c r="AK386" s="214"/>
      <c r="AL386" s="214"/>
      <c r="AM386" s="214"/>
      <c r="AN386" s="214"/>
      <c r="AO386" s="214"/>
      <c r="AP386" s="214"/>
      <c r="AQ386" s="214"/>
      <c r="AR386" s="214"/>
      <c r="AS386" s="214"/>
      <c r="AT386" s="214"/>
      <c r="AU386" s="214"/>
      <c r="AV386" s="214"/>
      <c r="AW386" s="214"/>
      <c r="AX386" s="214"/>
      <c r="AY386" s="214"/>
      <c r="AZ386" s="214"/>
      <c r="BA386" s="214"/>
      <c r="BB386" s="214"/>
      <c r="BC386" s="214"/>
      <c r="BD386" s="214"/>
      <c r="BE386" s="214"/>
      <c r="BF386" s="214"/>
      <c r="BG386" s="214"/>
      <c r="BH386" s="214"/>
    </row>
    <row r="387" spans="1:60" outlineLevel="3" x14ac:dyDescent="0.2">
      <c r="A387" s="221"/>
      <c r="B387" s="222"/>
      <c r="C387" s="258" t="s">
        <v>2131</v>
      </c>
      <c r="D387" s="252"/>
      <c r="E387" s="252"/>
      <c r="F387" s="252"/>
      <c r="G387" s="252"/>
      <c r="H387" s="224"/>
      <c r="I387" s="224"/>
      <c r="J387" s="224"/>
      <c r="K387" s="224"/>
      <c r="L387" s="224"/>
      <c r="M387" s="224"/>
      <c r="N387" s="223"/>
      <c r="O387" s="223"/>
      <c r="P387" s="223"/>
      <c r="Q387" s="223"/>
      <c r="R387" s="224"/>
      <c r="S387" s="224"/>
      <c r="T387" s="224"/>
      <c r="U387" s="224"/>
      <c r="V387" s="224"/>
      <c r="W387" s="224"/>
      <c r="X387" s="224"/>
      <c r="Y387" s="224"/>
      <c r="Z387" s="214"/>
      <c r="AA387" s="214"/>
      <c r="AB387" s="214"/>
      <c r="AC387" s="214"/>
      <c r="AD387" s="214"/>
      <c r="AE387" s="214"/>
      <c r="AF387" s="214"/>
      <c r="AG387" s="214" t="s">
        <v>320</v>
      </c>
      <c r="AH387" s="214"/>
      <c r="AI387" s="214"/>
      <c r="AJ387" s="214"/>
      <c r="AK387" s="214"/>
      <c r="AL387" s="214"/>
      <c r="AM387" s="214"/>
      <c r="AN387" s="214"/>
      <c r="AO387" s="214"/>
      <c r="AP387" s="214"/>
      <c r="AQ387" s="214"/>
      <c r="AR387" s="214"/>
      <c r="AS387" s="214"/>
      <c r="AT387" s="214"/>
      <c r="AU387" s="214"/>
      <c r="AV387" s="214"/>
      <c r="AW387" s="214"/>
      <c r="AX387" s="214"/>
      <c r="AY387" s="214"/>
      <c r="AZ387" s="214"/>
      <c r="BA387" s="214"/>
      <c r="BB387" s="214"/>
      <c r="BC387" s="214"/>
      <c r="BD387" s="214"/>
      <c r="BE387" s="214"/>
      <c r="BF387" s="214"/>
      <c r="BG387" s="214"/>
      <c r="BH387" s="214"/>
    </row>
    <row r="388" spans="1:60" outlineLevel="3" x14ac:dyDescent="0.2">
      <c r="A388" s="221"/>
      <c r="B388" s="222"/>
      <c r="C388" s="258" t="s">
        <v>1189</v>
      </c>
      <c r="D388" s="252"/>
      <c r="E388" s="252"/>
      <c r="F388" s="252"/>
      <c r="G388" s="252"/>
      <c r="H388" s="224"/>
      <c r="I388" s="224"/>
      <c r="J388" s="224"/>
      <c r="K388" s="224"/>
      <c r="L388" s="224"/>
      <c r="M388" s="224"/>
      <c r="N388" s="223"/>
      <c r="O388" s="223"/>
      <c r="P388" s="223"/>
      <c r="Q388" s="223"/>
      <c r="R388" s="224"/>
      <c r="S388" s="224"/>
      <c r="T388" s="224"/>
      <c r="U388" s="224"/>
      <c r="V388" s="224"/>
      <c r="W388" s="224"/>
      <c r="X388" s="224"/>
      <c r="Y388" s="224"/>
      <c r="Z388" s="214"/>
      <c r="AA388" s="214"/>
      <c r="AB388" s="214"/>
      <c r="AC388" s="214"/>
      <c r="AD388" s="214"/>
      <c r="AE388" s="214"/>
      <c r="AF388" s="214"/>
      <c r="AG388" s="214" t="s">
        <v>320</v>
      </c>
      <c r="AH388" s="214"/>
      <c r="AI388" s="214"/>
      <c r="AJ388" s="214"/>
      <c r="AK388" s="214"/>
      <c r="AL388" s="214"/>
      <c r="AM388" s="214"/>
      <c r="AN388" s="214"/>
      <c r="AO388" s="214"/>
      <c r="AP388" s="214"/>
      <c r="AQ388" s="214"/>
      <c r="AR388" s="214"/>
      <c r="AS388" s="214"/>
      <c r="AT388" s="214"/>
      <c r="AU388" s="214"/>
      <c r="AV388" s="214"/>
      <c r="AW388" s="214"/>
      <c r="AX388" s="214"/>
      <c r="AY388" s="214"/>
      <c r="AZ388" s="214"/>
      <c r="BA388" s="214"/>
      <c r="BB388" s="214"/>
      <c r="BC388" s="214"/>
      <c r="BD388" s="214"/>
      <c r="BE388" s="214"/>
      <c r="BF388" s="214"/>
      <c r="BG388" s="214"/>
      <c r="BH388" s="214"/>
    </row>
    <row r="389" spans="1:60" outlineLevel="3" x14ac:dyDescent="0.2">
      <c r="A389" s="221"/>
      <c r="B389" s="222"/>
      <c r="C389" s="257" t="s">
        <v>354</v>
      </c>
      <c r="D389" s="225"/>
      <c r="E389" s="226"/>
      <c r="F389" s="227"/>
      <c r="G389" s="227"/>
      <c r="H389" s="224"/>
      <c r="I389" s="224"/>
      <c r="J389" s="224"/>
      <c r="K389" s="224"/>
      <c r="L389" s="224"/>
      <c r="M389" s="224"/>
      <c r="N389" s="223"/>
      <c r="O389" s="223"/>
      <c r="P389" s="223"/>
      <c r="Q389" s="223"/>
      <c r="R389" s="224"/>
      <c r="S389" s="224"/>
      <c r="T389" s="224"/>
      <c r="U389" s="224"/>
      <c r="V389" s="224"/>
      <c r="W389" s="224"/>
      <c r="X389" s="224"/>
      <c r="Y389" s="224"/>
      <c r="Z389" s="214"/>
      <c r="AA389" s="214"/>
      <c r="AB389" s="214"/>
      <c r="AC389" s="214"/>
      <c r="AD389" s="214"/>
      <c r="AE389" s="214"/>
      <c r="AF389" s="214"/>
      <c r="AG389" s="214" t="s">
        <v>320</v>
      </c>
      <c r="AH389" s="214"/>
      <c r="AI389" s="214"/>
      <c r="AJ389" s="214"/>
      <c r="AK389" s="214"/>
      <c r="AL389" s="214"/>
      <c r="AM389" s="214"/>
      <c r="AN389" s="214"/>
      <c r="AO389" s="214"/>
      <c r="AP389" s="214"/>
      <c r="AQ389" s="214"/>
      <c r="AR389" s="214"/>
      <c r="AS389" s="214"/>
      <c r="AT389" s="214"/>
      <c r="AU389" s="214"/>
      <c r="AV389" s="214"/>
      <c r="AW389" s="214"/>
      <c r="AX389" s="214"/>
      <c r="AY389" s="214"/>
      <c r="AZ389" s="214"/>
      <c r="BA389" s="214"/>
      <c r="BB389" s="214"/>
      <c r="BC389" s="214"/>
      <c r="BD389" s="214"/>
      <c r="BE389" s="214"/>
      <c r="BF389" s="214"/>
      <c r="BG389" s="214"/>
      <c r="BH389" s="214"/>
    </row>
    <row r="390" spans="1:60" outlineLevel="3" x14ac:dyDescent="0.2">
      <c r="A390" s="221"/>
      <c r="B390" s="222"/>
      <c r="C390" s="258" t="s">
        <v>753</v>
      </c>
      <c r="D390" s="252"/>
      <c r="E390" s="252"/>
      <c r="F390" s="252"/>
      <c r="G390" s="252"/>
      <c r="H390" s="224"/>
      <c r="I390" s="224"/>
      <c r="J390" s="224"/>
      <c r="K390" s="224"/>
      <c r="L390" s="224"/>
      <c r="M390" s="224"/>
      <c r="N390" s="223"/>
      <c r="O390" s="223"/>
      <c r="P390" s="223"/>
      <c r="Q390" s="223"/>
      <c r="R390" s="224"/>
      <c r="S390" s="224"/>
      <c r="T390" s="224"/>
      <c r="U390" s="224"/>
      <c r="V390" s="224"/>
      <c r="W390" s="224"/>
      <c r="X390" s="224"/>
      <c r="Y390" s="224"/>
      <c r="Z390" s="214"/>
      <c r="AA390" s="214"/>
      <c r="AB390" s="214"/>
      <c r="AC390" s="214"/>
      <c r="AD390" s="214"/>
      <c r="AE390" s="214"/>
      <c r="AF390" s="214"/>
      <c r="AG390" s="214" t="s">
        <v>320</v>
      </c>
      <c r="AH390" s="214"/>
      <c r="AI390" s="214"/>
      <c r="AJ390" s="214"/>
      <c r="AK390" s="214"/>
      <c r="AL390" s="214"/>
      <c r="AM390" s="214"/>
      <c r="AN390" s="214"/>
      <c r="AO390" s="214"/>
      <c r="AP390" s="214"/>
      <c r="AQ390" s="214"/>
      <c r="AR390" s="214"/>
      <c r="AS390" s="214"/>
      <c r="AT390" s="214"/>
      <c r="AU390" s="214"/>
      <c r="AV390" s="214"/>
      <c r="AW390" s="214"/>
      <c r="AX390" s="214"/>
      <c r="AY390" s="214"/>
      <c r="AZ390" s="214"/>
      <c r="BA390" s="214"/>
      <c r="BB390" s="214"/>
      <c r="BC390" s="214"/>
      <c r="BD390" s="214"/>
      <c r="BE390" s="214"/>
      <c r="BF390" s="214"/>
      <c r="BG390" s="214"/>
      <c r="BH390" s="214"/>
    </row>
    <row r="391" spans="1:60" outlineLevel="2" x14ac:dyDescent="0.2">
      <c r="A391" s="221"/>
      <c r="B391" s="222"/>
      <c r="C391" s="268" t="s">
        <v>2132</v>
      </c>
      <c r="D391" s="262"/>
      <c r="E391" s="263">
        <v>1</v>
      </c>
      <c r="F391" s="224"/>
      <c r="G391" s="224"/>
      <c r="H391" s="224"/>
      <c r="I391" s="224"/>
      <c r="J391" s="224"/>
      <c r="K391" s="224"/>
      <c r="L391" s="224"/>
      <c r="M391" s="224"/>
      <c r="N391" s="223"/>
      <c r="O391" s="223"/>
      <c r="P391" s="223"/>
      <c r="Q391" s="223"/>
      <c r="R391" s="224"/>
      <c r="S391" s="224"/>
      <c r="T391" s="224"/>
      <c r="U391" s="224"/>
      <c r="V391" s="224"/>
      <c r="W391" s="224"/>
      <c r="X391" s="224"/>
      <c r="Y391" s="224"/>
      <c r="Z391" s="214"/>
      <c r="AA391" s="214"/>
      <c r="AB391" s="214"/>
      <c r="AC391" s="214"/>
      <c r="AD391" s="214"/>
      <c r="AE391" s="214"/>
      <c r="AF391" s="214"/>
      <c r="AG391" s="214" t="s">
        <v>371</v>
      </c>
      <c r="AH391" s="214">
        <v>0</v>
      </c>
      <c r="AI391" s="214"/>
      <c r="AJ391" s="214"/>
      <c r="AK391" s="214"/>
      <c r="AL391" s="214"/>
      <c r="AM391" s="214"/>
      <c r="AN391" s="214"/>
      <c r="AO391" s="214"/>
      <c r="AP391" s="214"/>
      <c r="AQ391" s="214"/>
      <c r="AR391" s="214"/>
      <c r="AS391" s="214"/>
      <c r="AT391" s="214"/>
      <c r="AU391" s="214"/>
      <c r="AV391" s="214"/>
      <c r="AW391" s="214"/>
      <c r="AX391" s="214"/>
      <c r="AY391" s="214"/>
      <c r="AZ391" s="214"/>
      <c r="BA391" s="214"/>
      <c r="BB391" s="214"/>
      <c r="BC391" s="214"/>
      <c r="BD391" s="214"/>
      <c r="BE391" s="214"/>
      <c r="BF391" s="214"/>
      <c r="BG391" s="214"/>
      <c r="BH391" s="214"/>
    </row>
    <row r="392" spans="1:60" ht="22.5" outlineLevel="1" x14ac:dyDescent="0.2">
      <c r="A392" s="236">
        <v>111</v>
      </c>
      <c r="B392" s="237" t="s">
        <v>2133</v>
      </c>
      <c r="C392" s="254" t="s">
        <v>2134</v>
      </c>
      <c r="D392" s="238" t="s">
        <v>375</v>
      </c>
      <c r="E392" s="239">
        <v>1</v>
      </c>
      <c r="F392" s="240"/>
      <c r="G392" s="241">
        <f>ROUND(E392*F392,2)</f>
        <v>0</v>
      </c>
      <c r="H392" s="240"/>
      <c r="I392" s="241">
        <f>ROUND(E392*H392,2)</f>
        <v>0</v>
      </c>
      <c r="J392" s="240"/>
      <c r="K392" s="241">
        <f>ROUND(E392*J392,2)</f>
        <v>0</v>
      </c>
      <c r="L392" s="241">
        <v>12</v>
      </c>
      <c r="M392" s="241">
        <f>G392*(1+L392/100)</f>
        <v>0</v>
      </c>
      <c r="N392" s="239">
        <v>0</v>
      </c>
      <c r="O392" s="239">
        <f>ROUND(E392*N392,2)</f>
        <v>0</v>
      </c>
      <c r="P392" s="239">
        <v>0</v>
      </c>
      <c r="Q392" s="239">
        <f>ROUND(E392*P392,2)</f>
        <v>0</v>
      </c>
      <c r="R392" s="241"/>
      <c r="S392" s="241" t="s">
        <v>331</v>
      </c>
      <c r="T392" s="242" t="s">
        <v>316</v>
      </c>
      <c r="U392" s="224">
        <v>0</v>
      </c>
      <c r="V392" s="224">
        <f>ROUND(E392*U392,2)</f>
        <v>0</v>
      </c>
      <c r="W392" s="224"/>
      <c r="X392" s="224" t="s">
        <v>336</v>
      </c>
      <c r="Y392" s="224" t="s">
        <v>317</v>
      </c>
      <c r="Z392" s="214"/>
      <c r="AA392" s="214"/>
      <c r="AB392" s="214"/>
      <c r="AC392" s="214"/>
      <c r="AD392" s="214"/>
      <c r="AE392" s="214"/>
      <c r="AF392" s="214"/>
      <c r="AG392" s="214" t="s">
        <v>337</v>
      </c>
      <c r="AH392" s="214"/>
      <c r="AI392" s="214"/>
      <c r="AJ392" s="214"/>
      <c r="AK392" s="214"/>
      <c r="AL392" s="214"/>
      <c r="AM392" s="214"/>
      <c r="AN392" s="214"/>
      <c r="AO392" s="214"/>
      <c r="AP392" s="214"/>
      <c r="AQ392" s="214"/>
      <c r="AR392" s="214"/>
      <c r="AS392" s="214"/>
      <c r="AT392" s="214"/>
      <c r="AU392" s="214"/>
      <c r="AV392" s="214"/>
      <c r="AW392" s="214"/>
      <c r="AX392" s="214"/>
      <c r="AY392" s="214"/>
      <c r="AZ392" s="214"/>
      <c r="BA392" s="214"/>
      <c r="BB392" s="214"/>
      <c r="BC392" s="214"/>
      <c r="BD392" s="214"/>
      <c r="BE392" s="214"/>
      <c r="BF392" s="214"/>
      <c r="BG392" s="214"/>
      <c r="BH392" s="214"/>
    </row>
    <row r="393" spans="1:60" outlineLevel="2" x14ac:dyDescent="0.2">
      <c r="A393" s="221"/>
      <c r="B393" s="222"/>
      <c r="C393" s="255" t="s">
        <v>2125</v>
      </c>
      <c r="D393" s="243"/>
      <c r="E393" s="243"/>
      <c r="F393" s="243"/>
      <c r="G393" s="243"/>
      <c r="H393" s="224"/>
      <c r="I393" s="224"/>
      <c r="J393" s="224"/>
      <c r="K393" s="224"/>
      <c r="L393" s="224"/>
      <c r="M393" s="224"/>
      <c r="N393" s="223"/>
      <c r="O393" s="223"/>
      <c r="P393" s="223"/>
      <c r="Q393" s="223"/>
      <c r="R393" s="224"/>
      <c r="S393" s="224"/>
      <c r="T393" s="224"/>
      <c r="U393" s="224"/>
      <c r="V393" s="224"/>
      <c r="W393" s="224"/>
      <c r="X393" s="224"/>
      <c r="Y393" s="224"/>
      <c r="Z393" s="214"/>
      <c r="AA393" s="214"/>
      <c r="AB393" s="214"/>
      <c r="AC393" s="214"/>
      <c r="AD393" s="214"/>
      <c r="AE393" s="214"/>
      <c r="AF393" s="214"/>
      <c r="AG393" s="214" t="s">
        <v>320</v>
      </c>
      <c r="AH393" s="214"/>
      <c r="AI393" s="214"/>
      <c r="AJ393" s="214"/>
      <c r="AK393" s="214"/>
      <c r="AL393" s="214"/>
      <c r="AM393" s="214"/>
      <c r="AN393" s="214"/>
      <c r="AO393" s="214"/>
      <c r="AP393" s="214"/>
      <c r="AQ393" s="214"/>
      <c r="AR393" s="214"/>
      <c r="AS393" s="214"/>
      <c r="AT393" s="214"/>
      <c r="AU393" s="214"/>
      <c r="AV393" s="214"/>
      <c r="AW393" s="214"/>
      <c r="AX393" s="214"/>
      <c r="AY393" s="214"/>
      <c r="AZ393" s="214"/>
      <c r="BA393" s="214"/>
      <c r="BB393" s="214"/>
      <c r="BC393" s="214"/>
      <c r="BD393" s="214"/>
      <c r="BE393" s="214"/>
      <c r="BF393" s="214"/>
      <c r="BG393" s="214"/>
      <c r="BH393" s="214"/>
    </row>
    <row r="394" spans="1:60" outlineLevel="3" x14ac:dyDescent="0.2">
      <c r="A394" s="221"/>
      <c r="B394" s="222"/>
      <c r="C394" s="258" t="s">
        <v>2126</v>
      </c>
      <c r="D394" s="252"/>
      <c r="E394" s="252"/>
      <c r="F394" s="252"/>
      <c r="G394" s="252"/>
      <c r="H394" s="224"/>
      <c r="I394" s="224"/>
      <c r="J394" s="224"/>
      <c r="K394" s="224"/>
      <c r="L394" s="224"/>
      <c r="M394" s="224"/>
      <c r="N394" s="223"/>
      <c r="O394" s="223"/>
      <c r="P394" s="223"/>
      <c r="Q394" s="223"/>
      <c r="R394" s="224"/>
      <c r="S394" s="224"/>
      <c r="T394" s="224"/>
      <c r="U394" s="224"/>
      <c r="V394" s="224"/>
      <c r="W394" s="224"/>
      <c r="X394" s="224"/>
      <c r="Y394" s="224"/>
      <c r="Z394" s="214"/>
      <c r="AA394" s="214"/>
      <c r="AB394" s="214"/>
      <c r="AC394" s="214"/>
      <c r="AD394" s="214"/>
      <c r="AE394" s="214"/>
      <c r="AF394" s="214"/>
      <c r="AG394" s="214" t="s">
        <v>320</v>
      </c>
      <c r="AH394" s="214"/>
      <c r="AI394" s="214"/>
      <c r="AJ394" s="214"/>
      <c r="AK394" s="214"/>
      <c r="AL394" s="214"/>
      <c r="AM394" s="214"/>
      <c r="AN394" s="214"/>
      <c r="AO394" s="214"/>
      <c r="AP394" s="214"/>
      <c r="AQ394" s="214"/>
      <c r="AR394" s="214"/>
      <c r="AS394" s="214"/>
      <c r="AT394" s="214"/>
      <c r="AU394" s="214"/>
      <c r="AV394" s="214"/>
      <c r="AW394" s="214"/>
      <c r="AX394" s="214"/>
      <c r="AY394" s="214"/>
      <c r="AZ394" s="214"/>
      <c r="BA394" s="214"/>
      <c r="BB394" s="214"/>
      <c r="BC394" s="214"/>
      <c r="BD394" s="214"/>
      <c r="BE394" s="214"/>
      <c r="BF394" s="214"/>
      <c r="BG394" s="214"/>
      <c r="BH394" s="214"/>
    </row>
    <row r="395" spans="1:60" outlineLevel="3" x14ac:dyDescent="0.2">
      <c r="A395" s="221"/>
      <c r="B395" s="222"/>
      <c r="C395" s="258" t="s">
        <v>2127</v>
      </c>
      <c r="D395" s="252"/>
      <c r="E395" s="252"/>
      <c r="F395" s="252"/>
      <c r="G395" s="252"/>
      <c r="H395" s="224"/>
      <c r="I395" s="224"/>
      <c r="J395" s="224"/>
      <c r="K395" s="224"/>
      <c r="L395" s="224"/>
      <c r="M395" s="224"/>
      <c r="N395" s="223"/>
      <c r="O395" s="223"/>
      <c r="P395" s="223"/>
      <c r="Q395" s="223"/>
      <c r="R395" s="224"/>
      <c r="S395" s="224"/>
      <c r="T395" s="224"/>
      <c r="U395" s="224"/>
      <c r="V395" s="224"/>
      <c r="W395" s="224"/>
      <c r="X395" s="224"/>
      <c r="Y395" s="224"/>
      <c r="Z395" s="214"/>
      <c r="AA395" s="214"/>
      <c r="AB395" s="214"/>
      <c r="AC395" s="214"/>
      <c r="AD395" s="214"/>
      <c r="AE395" s="214"/>
      <c r="AF395" s="214"/>
      <c r="AG395" s="214" t="s">
        <v>320</v>
      </c>
      <c r="AH395" s="214"/>
      <c r="AI395" s="214"/>
      <c r="AJ395" s="214"/>
      <c r="AK395" s="214"/>
      <c r="AL395" s="214"/>
      <c r="AM395" s="214"/>
      <c r="AN395" s="214"/>
      <c r="AO395" s="214"/>
      <c r="AP395" s="214"/>
      <c r="AQ395" s="214"/>
      <c r="AR395" s="214"/>
      <c r="AS395" s="214"/>
      <c r="AT395" s="214"/>
      <c r="AU395" s="214"/>
      <c r="AV395" s="214"/>
      <c r="AW395" s="214"/>
      <c r="AX395" s="214"/>
      <c r="AY395" s="214"/>
      <c r="AZ395" s="214"/>
      <c r="BA395" s="214"/>
      <c r="BB395" s="214"/>
      <c r="BC395" s="214"/>
      <c r="BD395" s="214"/>
      <c r="BE395" s="214"/>
      <c r="BF395" s="214"/>
      <c r="BG395" s="214"/>
      <c r="BH395" s="214"/>
    </row>
    <row r="396" spans="1:60" outlineLevel="3" x14ac:dyDescent="0.2">
      <c r="A396" s="221"/>
      <c r="B396" s="222"/>
      <c r="C396" s="258" t="s">
        <v>2128</v>
      </c>
      <c r="D396" s="252"/>
      <c r="E396" s="252"/>
      <c r="F396" s="252"/>
      <c r="G396" s="252"/>
      <c r="H396" s="224"/>
      <c r="I396" s="224"/>
      <c r="J396" s="224"/>
      <c r="K396" s="224"/>
      <c r="L396" s="224"/>
      <c r="M396" s="224"/>
      <c r="N396" s="223"/>
      <c r="O396" s="223"/>
      <c r="P396" s="223"/>
      <c r="Q396" s="223"/>
      <c r="R396" s="224"/>
      <c r="S396" s="224"/>
      <c r="T396" s="224"/>
      <c r="U396" s="224"/>
      <c r="V396" s="224"/>
      <c r="W396" s="224"/>
      <c r="X396" s="224"/>
      <c r="Y396" s="224"/>
      <c r="Z396" s="214"/>
      <c r="AA396" s="214"/>
      <c r="AB396" s="214"/>
      <c r="AC396" s="214"/>
      <c r="AD396" s="214"/>
      <c r="AE396" s="214"/>
      <c r="AF396" s="214"/>
      <c r="AG396" s="214" t="s">
        <v>320</v>
      </c>
      <c r="AH396" s="214"/>
      <c r="AI396" s="214"/>
      <c r="AJ396" s="214"/>
      <c r="AK396" s="214"/>
      <c r="AL396" s="214"/>
      <c r="AM396" s="214"/>
      <c r="AN396" s="214"/>
      <c r="AO396" s="214"/>
      <c r="AP396" s="214"/>
      <c r="AQ396" s="214"/>
      <c r="AR396" s="214"/>
      <c r="AS396" s="214"/>
      <c r="AT396" s="214"/>
      <c r="AU396" s="214"/>
      <c r="AV396" s="214"/>
      <c r="AW396" s="214"/>
      <c r="AX396" s="214"/>
      <c r="AY396" s="214"/>
      <c r="AZ396" s="214"/>
      <c r="BA396" s="214"/>
      <c r="BB396" s="214"/>
      <c r="BC396" s="214"/>
      <c r="BD396" s="214"/>
      <c r="BE396" s="214"/>
      <c r="BF396" s="214"/>
      <c r="BG396" s="214"/>
      <c r="BH396" s="214"/>
    </row>
    <row r="397" spans="1:60" outlineLevel="3" x14ac:dyDescent="0.2">
      <c r="A397" s="221"/>
      <c r="B397" s="222"/>
      <c r="C397" s="258" t="s">
        <v>2129</v>
      </c>
      <c r="D397" s="252"/>
      <c r="E397" s="252"/>
      <c r="F397" s="252"/>
      <c r="G397" s="252"/>
      <c r="H397" s="224"/>
      <c r="I397" s="224"/>
      <c r="J397" s="224"/>
      <c r="K397" s="224"/>
      <c r="L397" s="224"/>
      <c r="M397" s="224"/>
      <c r="N397" s="223"/>
      <c r="O397" s="223"/>
      <c r="P397" s="223"/>
      <c r="Q397" s="223"/>
      <c r="R397" s="224"/>
      <c r="S397" s="224"/>
      <c r="T397" s="224"/>
      <c r="U397" s="224"/>
      <c r="V397" s="224"/>
      <c r="W397" s="224"/>
      <c r="X397" s="224"/>
      <c r="Y397" s="224"/>
      <c r="Z397" s="214"/>
      <c r="AA397" s="214"/>
      <c r="AB397" s="214"/>
      <c r="AC397" s="214"/>
      <c r="AD397" s="214"/>
      <c r="AE397" s="214"/>
      <c r="AF397" s="214"/>
      <c r="AG397" s="214" t="s">
        <v>320</v>
      </c>
      <c r="AH397" s="214"/>
      <c r="AI397" s="214"/>
      <c r="AJ397" s="214"/>
      <c r="AK397" s="214"/>
      <c r="AL397" s="214"/>
      <c r="AM397" s="214"/>
      <c r="AN397" s="214"/>
      <c r="AO397" s="214"/>
      <c r="AP397" s="214"/>
      <c r="AQ397" s="214"/>
      <c r="AR397" s="214"/>
      <c r="AS397" s="214"/>
      <c r="AT397" s="214"/>
      <c r="AU397" s="214"/>
      <c r="AV397" s="214"/>
      <c r="AW397" s="214"/>
      <c r="AX397" s="214"/>
      <c r="AY397" s="214"/>
      <c r="AZ397" s="214"/>
      <c r="BA397" s="214"/>
      <c r="BB397" s="214"/>
      <c r="BC397" s="214"/>
      <c r="BD397" s="214"/>
      <c r="BE397" s="214"/>
      <c r="BF397" s="214"/>
      <c r="BG397" s="214"/>
      <c r="BH397" s="214"/>
    </row>
    <row r="398" spans="1:60" outlineLevel="3" x14ac:dyDescent="0.2">
      <c r="A398" s="221"/>
      <c r="B398" s="222"/>
      <c r="C398" s="258" t="s">
        <v>2130</v>
      </c>
      <c r="D398" s="252"/>
      <c r="E398" s="252"/>
      <c r="F398" s="252"/>
      <c r="G398" s="252"/>
      <c r="H398" s="224"/>
      <c r="I398" s="224"/>
      <c r="J398" s="224"/>
      <c r="K398" s="224"/>
      <c r="L398" s="224"/>
      <c r="M398" s="224"/>
      <c r="N398" s="223"/>
      <c r="O398" s="223"/>
      <c r="P398" s="223"/>
      <c r="Q398" s="223"/>
      <c r="R398" s="224"/>
      <c r="S398" s="224"/>
      <c r="T398" s="224"/>
      <c r="U398" s="224"/>
      <c r="V398" s="224"/>
      <c r="W398" s="224"/>
      <c r="X398" s="224"/>
      <c r="Y398" s="224"/>
      <c r="Z398" s="214"/>
      <c r="AA398" s="214"/>
      <c r="AB398" s="214"/>
      <c r="AC398" s="214"/>
      <c r="AD398" s="214"/>
      <c r="AE398" s="214"/>
      <c r="AF398" s="214"/>
      <c r="AG398" s="214" t="s">
        <v>320</v>
      </c>
      <c r="AH398" s="214"/>
      <c r="AI398" s="214"/>
      <c r="AJ398" s="214"/>
      <c r="AK398" s="214"/>
      <c r="AL398" s="214"/>
      <c r="AM398" s="214"/>
      <c r="AN398" s="214"/>
      <c r="AO398" s="214"/>
      <c r="AP398" s="214"/>
      <c r="AQ398" s="214"/>
      <c r="AR398" s="214"/>
      <c r="AS398" s="214"/>
      <c r="AT398" s="214"/>
      <c r="AU398" s="214"/>
      <c r="AV398" s="214"/>
      <c r="AW398" s="214"/>
      <c r="AX398" s="214"/>
      <c r="AY398" s="214"/>
      <c r="AZ398" s="214"/>
      <c r="BA398" s="214"/>
      <c r="BB398" s="214"/>
      <c r="BC398" s="214"/>
      <c r="BD398" s="214"/>
      <c r="BE398" s="214"/>
      <c r="BF398" s="214"/>
      <c r="BG398" s="214"/>
      <c r="BH398" s="214"/>
    </row>
    <row r="399" spans="1:60" outlineLevel="3" x14ac:dyDescent="0.2">
      <c r="A399" s="221"/>
      <c r="B399" s="222"/>
      <c r="C399" s="258" t="s">
        <v>2131</v>
      </c>
      <c r="D399" s="252"/>
      <c r="E399" s="252"/>
      <c r="F399" s="252"/>
      <c r="G399" s="252"/>
      <c r="H399" s="224"/>
      <c r="I399" s="224"/>
      <c r="J399" s="224"/>
      <c r="K399" s="224"/>
      <c r="L399" s="224"/>
      <c r="M399" s="224"/>
      <c r="N399" s="223"/>
      <c r="O399" s="223"/>
      <c r="P399" s="223"/>
      <c r="Q399" s="223"/>
      <c r="R399" s="224"/>
      <c r="S399" s="224"/>
      <c r="T399" s="224"/>
      <c r="U399" s="224"/>
      <c r="V399" s="224"/>
      <c r="W399" s="224"/>
      <c r="X399" s="224"/>
      <c r="Y399" s="224"/>
      <c r="Z399" s="214"/>
      <c r="AA399" s="214"/>
      <c r="AB399" s="214"/>
      <c r="AC399" s="214"/>
      <c r="AD399" s="214"/>
      <c r="AE399" s="214"/>
      <c r="AF399" s="214"/>
      <c r="AG399" s="214" t="s">
        <v>320</v>
      </c>
      <c r="AH399" s="214"/>
      <c r="AI399" s="214"/>
      <c r="AJ399" s="214"/>
      <c r="AK399" s="214"/>
      <c r="AL399" s="214"/>
      <c r="AM399" s="214"/>
      <c r="AN399" s="214"/>
      <c r="AO399" s="214"/>
      <c r="AP399" s="214"/>
      <c r="AQ399" s="214"/>
      <c r="AR399" s="214"/>
      <c r="AS399" s="214"/>
      <c r="AT399" s="214"/>
      <c r="AU399" s="214"/>
      <c r="AV399" s="214"/>
      <c r="AW399" s="214"/>
      <c r="AX399" s="214"/>
      <c r="AY399" s="214"/>
      <c r="AZ399" s="214"/>
      <c r="BA399" s="214"/>
      <c r="BB399" s="214"/>
      <c r="BC399" s="214"/>
      <c r="BD399" s="214"/>
      <c r="BE399" s="214"/>
      <c r="BF399" s="214"/>
      <c r="BG399" s="214"/>
      <c r="BH399" s="214"/>
    </row>
    <row r="400" spans="1:60" outlineLevel="3" x14ac:dyDescent="0.2">
      <c r="A400" s="221"/>
      <c r="B400" s="222"/>
      <c r="C400" s="258" t="s">
        <v>1189</v>
      </c>
      <c r="D400" s="252"/>
      <c r="E400" s="252"/>
      <c r="F400" s="252"/>
      <c r="G400" s="252"/>
      <c r="H400" s="224"/>
      <c r="I400" s="224"/>
      <c r="J400" s="224"/>
      <c r="K400" s="224"/>
      <c r="L400" s="224"/>
      <c r="M400" s="224"/>
      <c r="N400" s="223"/>
      <c r="O400" s="223"/>
      <c r="P400" s="223"/>
      <c r="Q400" s="223"/>
      <c r="R400" s="224"/>
      <c r="S400" s="224"/>
      <c r="T400" s="224"/>
      <c r="U400" s="224"/>
      <c r="V400" s="224"/>
      <c r="W400" s="224"/>
      <c r="X400" s="224"/>
      <c r="Y400" s="224"/>
      <c r="Z400" s="214"/>
      <c r="AA400" s="214"/>
      <c r="AB400" s="214"/>
      <c r="AC400" s="214"/>
      <c r="AD400" s="214"/>
      <c r="AE400" s="214"/>
      <c r="AF400" s="214"/>
      <c r="AG400" s="214" t="s">
        <v>320</v>
      </c>
      <c r="AH400" s="214"/>
      <c r="AI400" s="214"/>
      <c r="AJ400" s="214"/>
      <c r="AK400" s="214"/>
      <c r="AL400" s="214"/>
      <c r="AM400" s="214"/>
      <c r="AN400" s="214"/>
      <c r="AO400" s="214"/>
      <c r="AP400" s="214"/>
      <c r="AQ400" s="214"/>
      <c r="AR400" s="214"/>
      <c r="AS400" s="214"/>
      <c r="AT400" s="214"/>
      <c r="AU400" s="214"/>
      <c r="AV400" s="214"/>
      <c r="AW400" s="214"/>
      <c r="AX400" s="214"/>
      <c r="AY400" s="214"/>
      <c r="AZ400" s="214"/>
      <c r="BA400" s="214"/>
      <c r="BB400" s="214"/>
      <c r="BC400" s="214"/>
      <c r="BD400" s="214"/>
      <c r="BE400" s="214"/>
      <c r="BF400" s="214"/>
      <c r="BG400" s="214"/>
      <c r="BH400" s="214"/>
    </row>
    <row r="401" spans="1:60" outlineLevel="3" x14ac:dyDescent="0.2">
      <c r="A401" s="221"/>
      <c r="B401" s="222"/>
      <c r="C401" s="257" t="s">
        <v>354</v>
      </c>
      <c r="D401" s="225"/>
      <c r="E401" s="226"/>
      <c r="F401" s="227"/>
      <c r="G401" s="227"/>
      <c r="H401" s="224"/>
      <c r="I401" s="224"/>
      <c r="J401" s="224"/>
      <c r="K401" s="224"/>
      <c r="L401" s="224"/>
      <c r="M401" s="224"/>
      <c r="N401" s="223"/>
      <c r="O401" s="223"/>
      <c r="P401" s="223"/>
      <c r="Q401" s="223"/>
      <c r="R401" s="224"/>
      <c r="S401" s="224"/>
      <c r="T401" s="224"/>
      <c r="U401" s="224"/>
      <c r="V401" s="224"/>
      <c r="W401" s="224"/>
      <c r="X401" s="224"/>
      <c r="Y401" s="224"/>
      <c r="Z401" s="214"/>
      <c r="AA401" s="214"/>
      <c r="AB401" s="214"/>
      <c r="AC401" s="214"/>
      <c r="AD401" s="214"/>
      <c r="AE401" s="214"/>
      <c r="AF401" s="214"/>
      <c r="AG401" s="214" t="s">
        <v>320</v>
      </c>
      <c r="AH401" s="214"/>
      <c r="AI401" s="214"/>
      <c r="AJ401" s="214"/>
      <c r="AK401" s="214"/>
      <c r="AL401" s="214"/>
      <c r="AM401" s="214"/>
      <c r="AN401" s="214"/>
      <c r="AO401" s="214"/>
      <c r="AP401" s="214"/>
      <c r="AQ401" s="214"/>
      <c r="AR401" s="214"/>
      <c r="AS401" s="214"/>
      <c r="AT401" s="214"/>
      <c r="AU401" s="214"/>
      <c r="AV401" s="214"/>
      <c r="AW401" s="214"/>
      <c r="AX401" s="214"/>
      <c r="AY401" s="214"/>
      <c r="AZ401" s="214"/>
      <c r="BA401" s="214"/>
      <c r="BB401" s="214"/>
      <c r="BC401" s="214"/>
      <c r="BD401" s="214"/>
      <c r="BE401" s="214"/>
      <c r="BF401" s="214"/>
      <c r="BG401" s="214"/>
      <c r="BH401" s="214"/>
    </row>
    <row r="402" spans="1:60" outlineLevel="3" x14ac:dyDescent="0.2">
      <c r="A402" s="221"/>
      <c r="B402" s="222"/>
      <c r="C402" s="258" t="s">
        <v>753</v>
      </c>
      <c r="D402" s="252"/>
      <c r="E402" s="252"/>
      <c r="F402" s="252"/>
      <c r="G402" s="252"/>
      <c r="H402" s="224"/>
      <c r="I402" s="224"/>
      <c r="J402" s="224"/>
      <c r="K402" s="224"/>
      <c r="L402" s="224"/>
      <c r="M402" s="224"/>
      <c r="N402" s="223"/>
      <c r="O402" s="223"/>
      <c r="P402" s="223"/>
      <c r="Q402" s="223"/>
      <c r="R402" s="224"/>
      <c r="S402" s="224"/>
      <c r="T402" s="224"/>
      <c r="U402" s="224"/>
      <c r="V402" s="224"/>
      <c r="W402" s="224"/>
      <c r="X402" s="224"/>
      <c r="Y402" s="224"/>
      <c r="Z402" s="214"/>
      <c r="AA402" s="214"/>
      <c r="AB402" s="214"/>
      <c r="AC402" s="214"/>
      <c r="AD402" s="214"/>
      <c r="AE402" s="214"/>
      <c r="AF402" s="214"/>
      <c r="AG402" s="214" t="s">
        <v>320</v>
      </c>
      <c r="AH402" s="214"/>
      <c r="AI402" s="214"/>
      <c r="AJ402" s="214"/>
      <c r="AK402" s="214"/>
      <c r="AL402" s="214"/>
      <c r="AM402" s="214"/>
      <c r="AN402" s="214"/>
      <c r="AO402" s="214"/>
      <c r="AP402" s="214"/>
      <c r="AQ402" s="214"/>
      <c r="AR402" s="214"/>
      <c r="AS402" s="214"/>
      <c r="AT402" s="214"/>
      <c r="AU402" s="214"/>
      <c r="AV402" s="214"/>
      <c r="AW402" s="214"/>
      <c r="AX402" s="214"/>
      <c r="AY402" s="214"/>
      <c r="AZ402" s="214"/>
      <c r="BA402" s="214"/>
      <c r="BB402" s="214"/>
      <c r="BC402" s="214"/>
      <c r="BD402" s="214"/>
      <c r="BE402" s="214"/>
      <c r="BF402" s="214"/>
      <c r="BG402" s="214"/>
      <c r="BH402" s="214"/>
    </row>
    <row r="403" spans="1:60" outlineLevel="2" x14ac:dyDescent="0.2">
      <c r="A403" s="221"/>
      <c r="B403" s="222"/>
      <c r="C403" s="268" t="s">
        <v>2135</v>
      </c>
      <c r="D403" s="262"/>
      <c r="E403" s="263">
        <v>1</v>
      </c>
      <c r="F403" s="224"/>
      <c r="G403" s="224"/>
      <c r="H403" s="224"/>
      <c r="I403" s="224"/>
      <c r="J403" s="224"/>
      <c r="K403" s="224"/>
      <c r="L403" s="224"/>
      <c r="M403" s="224"/>
      <c r="N403" s="223"/>
      <c r="O403" s="223"/>
      <c r="P403" s="223"/>
      <c r="Q403" s="223"/>
      <c r="R403" s="224"/>
      <c r="S403" s="224"/>
      <c r="T403" s="224"/>
      <c r="U403" s="224"/>
      <c r="V403" s="224"/>
      <c r="W403" s="224"/>
      <c r="X403" s="224"/>
      <c r="Y403" s="224"/>
      <c r="Z403" s="214"/>
      <c r="AA403" s="214"/>
      <c r="AB403" s="214"/>
      <c r="AC403" s="214"/>
      <c r="AD403" s="214"/>
      <c r="AE403" s="214"/>
      <c r="AF403" s="214"/>
      <c r="AG403" s="214" t="s">
        <v>371</v>
      </c>
      <c r="AH403" s="214">
        <v>0</v>
      </c>
      <c r="AI403" s="214"/>
      <c r="AJ403" s="214"/>
      <c r="AK403" s="214"/>
      <c r="AL403" s="214"/>
      <c r="AM403" s="214"/>
      <c r="AN403" s="214"/>
      <c r="AO403" s="214"/>
      <c r="AP403" s="214"/>
      <c r="AQ403" s="214"/>
      <c r="AR403" s="214"/>
      <c r="AS403" s="214"/>
      <c r="AT403" s="214"/>
      <c r="AU403" s="214"/>
      <c r="AV403" s="214"/>
      <c r="AW403" s="214"/>
      <c r="AX403" s="214"/>
      <c r="AY403" s="214"/>
      <c r="AZ403" s="214"/>
      <c r="BA403" s="214"/>
      <c r="BB403" s="214"/>
      <c r="BC403" s="214"/>
      <c r="BD403" s="214"/>
      <c r="BE403" s="214"/>
      <c r="BF403" s="214"/>
      <c r="BG403" s="214"/>
      <c r="BH403" s="214"/>
    </row>
    <row r="404" spans="1:60" outlineLevel="1" x14ac:dyDescent="0.2">
      <c r="A404" s="236">
        <v>112</v>
      </c>
      <c r="B404" s="237" t="s">
        <v>1199</v>
      </c>
      <c r="C404" s="254" t="s">
        <v>1200</v>
      </c>
      <c r="D404" s="238" t="s">
        <v>581</v>
      </c>
      <c r="E404" s="239">
        <v>9.7000000000000005E-4</v>
      </c>
      <c r="F404" s="240"/>
      <c r="G404" s="241">
        <f>ROUND(E404*F404,2)</f>
        <v>0</v>
      </c>
      <c r="H404" s="240"/>
      <c r="I404" s="241">
        <f>ROUND(E404*H404,2)</f>
        <v>0</v>
      </c>
      <c r="J404" s="240"/>
      <c r="K404" s="241">
        <f>ROUND(E404*J404,2)</f>
        <v>0</v>
      </c>
      <c r="L404" s="241">
        <v>12</v>
      </c>
      <c r="M404" s="241">
        <f>G404*(1+L404/100)</f>
        <v>0</v>
      </c>
      <c r="N404" s="239">
        <v>0</v>
      </c>
      <c r="O404" s="239">
        <f>ROUND(E404*N404,2)</f>
        <v>0</v>
      </c>
      <c r="P404" s="239">
        <v>0</v>
      </c>
      <c r="Q404" s="239">
        <f>ROUND(E404*P404,2)</f>
        <v>0</v>
      </c>
      <c r="R404" s="241" t="s">
        <v>735</v>
      </c>
      <c r="S404" s="241" t="s">
        <v>315</v>
      </c>
      <c r="T404" s="242" t="s">
        <v>315</v>
      </c>
      <c r="U404" s="224">
        <v>2.4470000000000001</v>
      </c>
      <c r="V404" s="224">
        <f>ROUND(E404*U404,2)</f>
        <v>0</v>
      </c>
      <c r="W404" s="224"/>
      <c r="X404" s="224" t="s">
        <v>582</v>
      </c>
      <c r="Y404" s="224" t="s">
        <v>317</v>
      </c>
      <c r="Z404" s="214"/>
      <c r="AA404" s="214"/>
      <c r="AB404" s="214"/>
      <c r="AC404" s="214"/>
      <c r="AD404" s="214"/>
      <c r="AE404" s="214"/>
      <c r="AF404" s="214"/>
      <c r="AG404" s="214" t="s">
        <v>583</v>
      </c>
      <c r="AH404" s="214"/>
      <c r="AI404" s="214"/>
      <c r="AJ404" s="214"/>
      <c r="AK404" s="214"/>
      <c r="AL404" s="214"/>
      <c r="AM404" s="214"/>
      <c r="AN404" s="214"/>
      <c r="AO404" s="214"/>
      <c r="AP404" s="214"/>
      <c r="AQ404" s="214"/>
      <c r="AR404" s="214"/>
      <c r="AS404" s="214"/>
      <c r="AT404" s="214"/>
      <c r="AU404" s="214"/>
      <c r="AV404" s="214"/>
      <c r="AW404" s="214"/>
      <c r="AX404" s="214"/>
      <c r="AY404" s="214"/>
      <c r="AZ404" s="214"/>
      <c r="BA404" s="214"/>
      <c r="BB404" s="214"/>
      <c r="BC404" s="214"/>
      <c r="BD404" s="214"/>
      <c r="BE404" s="214"/>
      <c r="BF404" s="214"/>
      <c r="BG404" s="214"/>
      <c r="BH404" s="214"/>
    </row>
    <row r="405" spans="1:60" outlineLevel="2" x14ac:dyDescent="0.2">
      <c r="A405" s="221"/>
      <c r="B405" s="222"/>
      <c r="C405" s="267" t="s">
        <v>608</v>
      </c>
      <c r="D405" s="266"/>
      <c r="E405" s="266"/>
      <c r="F405" s="266"/>
      <c r="G405" s="266"/>
      <c r="H405" s="224"/>
      <c r="I405" s="224"/>
      <c r="J405" s="224"/>
      <c r="K405" s="224"/>
      <c r="L405" s="224"/>
      <c r="M405" s="224"/>
      <c r="N405" s="223"/>
      <c r="O405" s="223"/>
      <c r="P405" s="223"/>
      <c r="Q405" s="223"/>
      <c r="R405" s="224"/>
      <c r="S405" s="224"/>
      <c r="T405" s="224"/>
      <c r="U405" s="224"/>
      <c r="V405" s="224"/>
      <c r="W405" s="224"/>
      <c r="X405" s="224"/>
      <c r="Y405" s="224"/>
      <c r="Z405" s="214"/>
      <c r="AA405" s="214"/>
      <c r="AB405" s="214"/>
      <c r="AC405" s="214"/>
      <c r="AD405" s="214"/>
      <c r="AE405" s="214"/>
      <c r="AF405" s="214"/>
      <c r="AG405" s="214" t="s">
        <v>369</v>
      </c>
      <c r="AH405" s="214"/>
      <c r="AI405" s="214"/>
      <c r="AJ405" s="214"/>
      <c r="AK405" s="214"/>
      <c r="AL405" s="214"/>
      <c r="AM405" s="214"/>
      <c r="AN405" s="214"/>
      <c r="AO405" s="214"/>
      <c r="AP405" s="214"/>
      <c r="AQ405" s="214"/>
      <c r="AR405" s="214"/>
      <c r="AS405" s="214"/>
      <c r="AT405" s="214"/>
      <c r="AU405" s="214"/>
      <c r="AV405" s="214"/>
      <c r="AW405" s="214"/>
      <c r="AX405" s="214"/>
      <c r="AY405" s="214"/>
      <c r="AZ405" s="214"/>
      <c r="BA405" s="214"/>
      <c r="BB405" s="214"/>
      <c r="BC405" s="214"/>
      <c r="BD405" s="214"/>
      <c r="BE405" s="214"/>
      <c r="BF405" s="214"/>
      <c r="BG405" s="214"/>
      <c r="BH405" s="214"/>
    </row>
    <row r="406" spans="1:60" x14ac:dyDescent="0.2">
      <c r="A406" s="229" t="s">
        <v>310</v>
      </c>
      <c r="B406" s="230" t="s">
        <v>250</v>
      </c>
      <c r="C406" s="253" t="s">
        <v>251</v>
      </c>
      <c r="D406" s="231"/>
      <c r="E406" s="232"/>
      <c r="F406" s="233"/>
      <c r="G406" s="233">
        <f>SUMIF(AG407:AG408,"&lt;&gt;NOR",G407:G408)</f>
        <v>0</v>
      </c>
      <c r="H406" s="233"/>
      <c r="I406" s="233">
        <f>SUM(I407:I408)</f>
        <v>0</v>
      </c>
      <c r="J406" s="233"/>
      <c r="K406" s="233">
        <f>SUM(K407:K408)</f>
        <v>0</v>
      </c>
      <c r="L406" s="233"/>
      <c r="M406" s="233">
        <f>SUM(M407:M408)</f>
        <v>0</v>
      </c>
      <c r="N406" s="232"/>
      <c r="O406" s="232">
        <f>SUM(O407:O408)</f>
        <v>0.17</v>
      </c>
      <c r="P406" s="232"/>
      <c r="Q406" s="232">
        <f>SUM(Q407:Q408)</f>
        <v>0</v>
      </c>
      <c r="R406" s="233"/>
      <c r="S406" s="233"/>
      <c r="T406" s="234"/>
      <c r="U406" s="228"/>
      <c r="V406" s="228">
        <f>SUM(V407:V408)</f>
        <v>16.39</v>
      </c>
      <c r="W406" s="228"/>
      <c r="X406" s="228"/>
      <c r="Y406" s="228"/>
      <c r="AG406" t="s">
        <v>311</v>
      </c>
    </row>
    <row r="407" spans="1:60" outlineLevel="1" x14ac:dyDescent="0.2">
      <c r="A407" s="236">
        <v>113</v>
      </c>
      <c r="B407" s="237" t="s">
        <v>2136</v>
      </c>
      <c r="C407" s="254" t="s">
        <v>2137</v>
      </c>
      <c r="D407" s="238" t="s">
        <v>811</v>
      </c>
      <c r="E407" s="239">
        <v>163.9</v>
      </c>
      <c r="F407" s="240"/>
      <c r="G407" s="241">
        <f>ROUND(E407*F407,2)</f>
        <v>0</v>
      </c>
      <c r="H407" s="240"/>
      <c r="I407" s="241">
        <f>ROUND(E407*H407,2)</f>
        <v>0</v>
      </c>
      <c r="J407" s="240"/>
      <c r="K407" s="241">
        <f>ROUND(E407*J407,2)</f>
        <v>0</v>
      </c>
      <c r="L407" s="241">
        <v>12</v>
      </c>
      <c r="M407" s="241">
        <f>G407*(1+L407/100)</f>
        <v>0</v>
      </c>
      <c r="N407" s="239">
        <v>1.0499999999999999E-3</v>
      </c>
      <c r="O407" s="239">
        <f>ROUND(E407*N407,2)</f>
        <v>0.17</v>
      </c>
      <c r="P407" s="239">
        <v>0</v>
      </c>
      <c r="Q407" s="239">
        <f>ROUND(E407*P407,2)</f>
        <v>0</v>
      </c>
      <c r="R407" s="241" t="s">
        <v>587</v>
      </c>
      <c r="S407" s="241" t="s">
        <v>315</v>
      </c>
      <c r="T407" s="242" t="s">
        <v>315</v>
      </c>
      <c r="U407" s="224">
        <v>0.1</v>
      </c>
      <c r="V407" s="224">
        <f>ROUND(E407*U407,2)</f>
        <v>16.39</v>
      </c>
      <c r="W407" s="224"/>
      <c r="X407" s="224" t="s">
        <v>588</v>
      </c>
      <c r="Y407" s="224" t="s">
        <v>317</v>
      </c>
      <c r="Z407" s="214"/>
      <c r="AA407" s="214"/>
      <c r="AB407" s="214"/>
      <c r="AC407" s="214"/>
      <c r="AD407" s="214"/>
      <c r="AE407" s="214"/>
      <c r="AF407" s="214"/>
      <c r="AG407" s="214" t="s">
        <v>601</v>
      </c>
      <c r="AH407" s="214"/>
      <c r="AI407" s="214"/>
      <c r="AJ407" s="214"/>
      <c r="AK407" s="214"/>
      <c r="AL407" s="214"/>
      <c r="AM407" s="214"/>
      <c r="AN407" s="214"/>
      <c r="AO407" s="214"/>
      <c r="AP407" s="214"/>
      <c r="AQ407" s="214"/>
      <c r="AR407" s="214"/>
      <c r="AS407" s="214"/>
      <c r="AT407" s="214"/>
      <c r="AU407" s="214"/>
      <c r="AV407" s="214"/>
      <c r="AW407" s="214"/>
      <c r="AX407" s="214"/>
      <c r="AY407" s="214"/>
      <c r="AZ407" s="214"/>
      <c r="BA407" s="214"/>
      <c r="BB407" s="214"/>
      <c r="BC407" s="214"/>
      <c r="BD407" s="214"/>
      <c r="BE407" s="214"/>
      <c r="BF407" s="214"/>
      <c r="BG407" s="214"/>
      <c r="BH407" s="214"/>
    </row>
    <row r="408" spans="1:60" outlineLevel="2" x14ac:dyDescent="0.2">
      <c r="A408" s="221"/>
      <c r="B408" s="222"/>
      <c r="C408" s="268" t="s">
        <v>2138</v>
      </c>
      <c r="D408" s="262"/>
      <c r="E408" s="263">
        <v>163.9</v>
      </c>
      <c r="F408" s="224"/>
      <c r="G408" s="224"/>
      <c r="H408" s="224"/>
      <c r="I408" s="224"/>
      <c r="J408" s="224"/>
      <c r="K408" s="224"/>
      <c r="L408" s="224"/>
      <c r="M408" s="224"/>
      <c r="N408" s="223"/>
      <c r="O408" s="223"/>
      <c r="P408" s="223"/>
      <c r="Q408" s="223"/>
      <c r="R408" s="224"/>
      <c r="S408" s="224"/>
      <c r="T408" s="224"/>
      <c r="U408" s="224"/>
      <c r="V408" s="224"/>
      <c r="W408" s="224"/>
      <c r="X408" s="224"/>
      <c r="Y408" s="224"/>
      <c r="Z408" s="214"/>
      <c r="AA408" s="214"/>
      <c r="AB408" s="214"/>
      <c r="AC408" s="214"/>
      <c r="AD408" s="214"/>
      <c r="AE408" s="214"/>
      <c r="AF408" s="214"/>
      <c r="AG408" s="214" t="s">
        <v>371</v>
      </c>
      <c r="AH408" s="214">
        <v>0</v>
      </c>
      <c r="AI408" s="214"/>
      <c r="AJ408" s="214"/>
      <c r="AK408" s="214"/>
      <c r="AL408" s="214"/>
      <c r="AM408" s="214"/>
      <c r="AN408" s="214"/>
      <c r="AO408" s="214"/>
      <c r="AP408" s="214"/>
      <c r="AQ408" s="214"/>
      <c r="AR408" s="214"/>
      <c r="AS408" s="214"/>
      <c r="AT408" s="214"/>
      <c r="AU408" s="214"/>
      <c r="AV408" s="214"/>
      <c r="AW408" s="214"/>
      <c r="AX408" s="214"/>
      <c r="AY408" s="214"/>
      <c r="AZ408" s="214"/>
      <c r="BA408" s="214"/>
      <c r="BB408" s="214"/>
      <c r="BC408" s="214"/>
      <c r="BD408" s="214"/>
      <c r="BE408" s="214"/>
      <c r="BF408" s="214"/>
      <c r="BG408" s="214"/>
      <c r="BH408" s="214"/>
    </row>
    <row r="409" spans="1:60" x14ac:dyDescent="0.2">
      <c r="A409" s="229" t="s">
        <v>310</v>
      </c>
      <c r="B409" s="230" t="s">
        <v>252</v>
      </c>
      <c r="C409" s="253" t="s">
        <v>253</v>
      </c>
      <c r="D409" s="231"/>
      <c r="E409" s="232"/>
      <c r="F409" s="233"/>
      <c r="G409" s="233">
        <f>SUMIF(AG410:AG436,"&lt;&gt;NOR",G410:G436)</f>
        <v>0</v>
      </c>
      <c r="H409" s="233"/>
      <c r="I409" s="233">
        <f>SUM(I410:I436)</f>
        <v>0</v>
      </c>
      <c r="J409" s="233"/>
      <c r="K409" s="233">
        <f>SUM(K410:K436)</f>
        <v>0</v>
      </c>
      <c r="L409" s="233"/>
      <c r="M409" s="233">
        <f>SUM(M410:M436)</f>
        <v>0</v>
      </c>
      <c r="N409" s="232"/>
      <c r="O409" s="232">
        <f>SUM(O410:O436)</f>
        <v>0.15</v>
      </c>
      <c r="P409" s="232"/>
      <c r="Q409" s="232">
        <f>SUM(Q410:Q436)</f>
        <v>0</v>
      </c>
      <c r="R409" s="233"/>
      <c r="S409" s="233"/>
      <c r="T409" s="234"/>
      <c r="U409" s="228"/>
      <c r="V409" s="228">
        <f>SUM(V410:V436)</f>
        <v>7.48</v>
      </c>
      <c r="W409" s="228"/>
      <c r="X409" s="228"/>
      <c r="Y409" s="228"/>
      <c r="AG409" t="s">
        <v>311</v>
      </c>
    </row>
    <row r="410" spans="1:60" ht="22.5" outlineLevel="1" x14ac:dyDescent="0.2">
      <c r="A410" s="236">
        <v>114</v>
      </c>
      <c r="B410" s="237" t="s">
        <v>784</v>
      </c>
      <c r="C410" s="254" t="s">
        <v>785</v>
      </c>
      <c r="D410" s="238" t="s">
        <v>379</v>
      </c>
      <c r="E410" s="239">
        <v>4.63</v>
      </c>
      <c r="F410" s="240"/>
      <c r="G410" s="241">
        <f>ROUND(E410*F410,2)</f>
        <v>0</v>
      </c>
      <c r="H410" s="240"/>
      <c r="I410" s="241">
        <f>ROUND(E410*H410,2)</f>
        <v>0</v>
      </c>
      <c r="J410" s="240"/>
      <c r="K410" s="241">
        <f>ROUND(E410*J410,2)</f>
        <v>0</v>
      </c>
      <c r="L410" s="241">
        <v>12</v>
      </c>
      <c r="M410" s="241">
        <f>G410*(1+L410/100)</f>
        <v>0</v>
      </c>
      <c r="N410" s="239">
        <v>0</v>
      </c>
      <c r="O410" s="239">
        <f>ROUND(E410*N410,2)</f>
        <v>0</v>
      </c>
      <c r="P410" s="239">
        <v>0</v>
      </c>
      <c r="Q410" s="239">
        <f>ROUND(E410*P410,2)</f>
        <v>0</v>
      </c>
      <c r="R410" s="241" t="s">
        <v>786</v>
      </c>
      <c r="S410" s="241" t="s">
        <v>315</v>
      </c>
      <c r="T410" s="242" t="s">
        <v>315</v>
      </c>
      <c r="U410" s="224">
        <v>0.02</v>
      </c>
      <c r="V410" s="224">
        <f>ROUND(E410*U410,2)</f>
        <v>0.09</v>
      </c>
      <c r="W410" s="224"/>
      <c r="X410" s="224" t="s">
        <v>336</v>
      </c>
      <c r="Y410" s="224" t="s">
        <v>317</v>
      </c>
      <c r="Z410" s="214"/>
      <c r="AA410" s="214"/>
      <c r="AB410" s="214"/>
      <c r="AC410" s="214"/>
      <c r="AD410" s="214"/>
      <c r="AE410" s="214"/>
      <c r="AF410" s="214"/>
      <c r="AG410" s="214" t="s">
        <v>337</v>
      </c>
      <c r="AH410" s="214"/>
      <c r="AI410" s="214"/>
      <c r="AJ410" s="214"/>
      <c r="AK410" s="214"/>
      <c r="AL410" s="214"/>
      <c r="AM410" s="214"/>
      <c r="AN410" s="214"/>
      <c r="AO410" s="214"/>
      <c r="AP410" s="214"/>
      <c r="AQ410" s="214"/>
      <c r="AR410" s="214"/>
      <c r="AS410" s="214"/>
      <c r="AT410" s="214"/>
      <c r="AU410" s="214"/>
      <c r="AV410" s="214"/>
      <c r="AW410" s="214"/>
      <c r="AX410" s="214"/>
      <c r="AY410" s="214"/>
      <c r="AZ410" s="214"/>
      <c r="BA410" s="214"/>
      <c r="BB410" s="214"/>
      <c r="BC410" s="214"/>
      <c r="BD410" s="214"/>
      <c r="BE410" s="214"/>
      <c r="BF410" s="214"/>
      <c r="BG410" s="214"/>
      <c r="BH410" s="214"/>
    </row>
    <row r="411" spans="1:60" outlineLevel="2" x14ac:dyDescent="0.2">
      <c r="A411" s="221"/>
      <c r="B411" s="222"/>
      <c r="C411" s="268" t="s">
        <v>2087</v>
      </c>
      <c r="D411" s="262"/>
      <c r="E411" s="263">
        <v>4.63</v>
      </c>
      <c r="F411" s="224"/>
      <c r="G411" s="224"/>
      <c r="H411" s="224"/>
      <c r="I411" s="224"/>
      <c r="J411" s="224"/>
      <c r="K411" s="224"/>
      <c r="L411" s="224"/>
      <c r="M411" s="224"/>
      <c r="N411" s="223"/>
      <c r="O411" s="223"/>
      <c r="P411" s="223"/>
      <c r="Q411" s="223"/>
      <c r="R411" s="224"/>
      <c r="S411" s="224"/>
      <c r="T411" s="224"/>
      <c r="U411" s="224"/>
      <c r="V411" s="224"/>
      <c r="W411" s="224"/>
      <c r="X411" s="224"/>
      <c r="Y411" s="224"/>
      <c r="Z411" s="214"/>
      <c r="AA411" s="214"/>
      <c r="AB411" s="214"/>
      <c r="AC411" s="214"/>
      <c r="AD411" s="214"/>
      <c r="AE411" s="214"/>
      <c r="AF411" s="214"/>
      <c r="AG411" s="214" t="s">
        <v>371</v>
      </c>
      <c r="AH411" s="214">
        <v>5</v>
      </c>
      <c r="AI411" s="214"/>
      <c r="AJ411" s="214"/>
      <c r="AK411" s="214"/>
      <c r="AL411" s="214"/>
      <c r="AM411" s="214"/>
      <c r="AN411" s="214"/>
      <c r="AO411" s="214"/>
      <c r="AP411" s="214"/>
      <c r="AQ411" s="214"/>
      <c r="AR411" s="214"/>
      <c r="AS411" s="214"/>
      <c r="AT411" s="214"/>
      <c r="AU411" s="214"/>
      <c r="AV411" s="214"/>
      <c r="AW411" s="214"/>
      <c r="AX411" s="214"/>
      <c r="AY411" s="214"/>
      <c r="AZ411" s="214"/>
      <c r="BA411" s="214"/>
      <c r="BB411" s="214"/>
      <c r="BC411" s="214"/>
      <c r="BD411" s="214"/>
      <c r="BE411" s="214"/>
      <c r="BF411" s="214"/>
      <c r="BG411" s="214"/>
      <c r="BH411" s="214"/>
    </row>
    <row r="412" spans="1:60" ht="22.5" outlineLevel="1" x14ac:dyDescent="0.2">
      <c r="A412" s="236">
        <v>115</v>
      </c>
      <c r="B412" s="237" t="s">
        <v>787</v>
      </c>
      <c r="C412" s="254" t="s">
        <v>788</v>
      </c>
      <c r="D412" s="238" t="s">
        <v>379</v>
      </c>
      <c r="E412" s="239">
        <v>4.63</v>
      </c>
      <c r="F412" s="240"/>
      <c r="G412" s="241">
        <f>ROUND(E412*F412,2)</f>
        <v>0</v>
      </c>
      <c r="H412" s="240"/>
      <c r="I412" s="241">
        <f>ROUND(E412*H412,2)</f>
        <v>0</v>
      </c>
      <c r="J412" s="240"/>
      <c r="K412" s="241">
        <f>ROUND(E412*J412,2)</f>
        <v>0</v>
      </c>
      <c r="L412" s="241">
        <v>12</v>
      </c>
      <c r="M412" s="241">
        <f>G412*(1+L412/100)</f>
        <v>0</v>
      </c>
      <c r="N412" s="239">
        <v>0</v>
      </c>
      <c r="O412" s="239">
        <f>ROUND(E412*N412,2)</f>
        <v>0</v>
      </c>
      <c r="P412" s="239">
        <v>0</v>
      </c>
      <c r="Q412" s="239">
        <f>ROUND(E412*P412,2)</f>
        <v>0</v>
      </c>
      <c r="R412" s="241" t="s">
        <v>786</v>
      </c>
      <c r="S412" s="241" t="s">
        <v>315</v>
      </c>
      <c r="T412" s="242" t="s">
        <v>315</v>
      </c>
      <c r="U412" s="224">
        <v>0.26</v>
      </c>
      <c r="V412" s="224">
        <f>ROUND(E412*U412,2)</f>
        <v>1.2</v>
      </c>
      <c r="W412" s="224"/>
      <c r="X412" s="224" t="s">
        <v>336</v>
      </c>
      <c r="Y412" s="224" t="s">
        <v>317</v>
      </c>
      <c r="Z412" s="214"/>
      <c r="AA412" s="214"/>
      <c r="AB412" s="214"/>
      <c r="AC412" s="214"/>
      <c r="AD412" s="214"/>
      <c r="AE412" s="214"/>
      <c r="AF412" s="214"/>
      <c r="AG412" s="214" t="s">
        <v>337</v>
      </c>
      <c r="AH412" s="214"/>
      <c r="AI412" s="214"/>
      <c r="AJ412" s="214"/>
      <c r="AK412" s="214"/>
      <c r="AL412" s="214"/>
      <c r="AM412" s="214"/>
      <c r="AN412" s="214"/>
      <c r="AO412" s="214"/>
      <c r="AP412" s="214"/>
      <c r="AQ412" s="214"/>
      <c r="AR412" s="214"/>
      <c r="AS412" s="214"/>
      <c r="AT412" s="214"/>
      <c r="AU412" s="214"/>
      <c r="AV412" s="214"/>
      <c r="AW412" s="214"/>
      <c r="AX412" s="214"/>
      <c r="AY412" s="214"/>
      <c r="AZ412" s="214"/>
      <c r="BA412" s="214"/>
      <c r="BB412" s="214"/>
      <c r="BC412" s="214"/>
      <c r="BD412" s="214"/>
      <c r="BE412" s="214"/>
      <c r="BF412" s="214"/>
      <c r="BG412" s="214"/>
      <c r="BH412" s="214"/>
    </row>
    <row r="413" spans="1:60" outlineLevel="2" x14ac:dyDescent="0.2">
      <c r="A413" s="221"/>
      <c r="B413" s="222"/>
      <c r="C413" s="255" t="s">
        <v>789</v>
      </c>
      <c r="D413" s="243"/>
      <c r="E413" s="243"/>
      <c r="F413" s="243"/>
      <c r="G413" s="243"/>
      <c r="H413" s="224"/>
      <c r="I413" s="224"/>
      <c r="J413" s="224"/>
      <c r="K413" s="224"/>
      <c r="L413" s="224"/>
      <c r="M413" s="224"/>
      <c r="N413" s="223"/>
      <c r="O413" s="223"/>
      <c r="P413" s="223"/>
      <c r="Q413" s="223"/>
      <c r="R413" s="224"/>
      <c r="S413" s="224"/>
      <c r="T413" s="224"/>
      <c r="U413" s="224"/>
      <c r="V413" s="224"/>
      <c r="W413" s="224"/>
      <c r="X413" s="224"/>
      <c r="Y413" s="224"/>
      <c r="Z413" s="214"/>
      <c r="AA413" s="214"/>
      <c r="AB413" s="214"/>
      <c r="AC413" s="214"/>
      <c r="AD413" s="214"/>
      <c r="AE413" s="214"/>
      <c r="AF413" s="214"/>
      <c r="AG413" s="214" t="s">
        <v>320</v>
      </c>
      <c r="AH413" s="214"/>
      <c r="AI413" s="214"/>
      <c r="AJ413" s="214"/>
      <c r="AK413" s="214"/>
      <c r="AL413" s="214"/>
      <c r="AM413" s="214"/>
      <c r="AN413" s="214"/>
      <c r="AO413" s="214"/>
      <c r="AP413" s="214"/>
      <c r="AQ413" s="214"/>
      <c r="AR413" s="214"/>
      <c r="AS413" s="214"/>
      <c r="AT413" s="214"/>
      <c r="AU413" s="214"/>
      <c r="AV413" s="214"/>
      <c r="AW413" s="214"/>
      <c r="AX413" s="214"/>
      <c r="AY413" s="214"/>
      <c r="AZ413" s="214"/>
      <c r="BA413" s="214"/>
      <c r="BB413" s="214"/>
      <c r="BC413" s="214"/>
      <c r="BD413" s="214"/>
      <c r="BE413" s="214"/>
      <c r="BF413" s="214"/>
      <c r="BG413" s="214"/>
      <c r="BH413" s="214"/>
    </row>
    <row r="414" spans="1:60" outlineLevel="3" x14ac:dyDescent="0.2">
      <c r="A414" s="221"/>
      <c r="B414" s="222"/>
      <c r="C414" s="258" t="s">
        <v>960</v>
      </c>
      <c r="D414" s="252"/>
      <c r="E414" s="252"/>
      <c r="F414" s="252"/>
      <c r="G414" s="252"/>
      <c r="H414" s="224"/>
      <c r="I414" s="224"/>
      <c r="J414" s="224"/>
      <c r="K414" s="224"/>
      <c r="L414" s="224"/>
      <c r="M414" s="224"/>
      <c r="N414" s="223"/>
      <c r="O414" s="223"/>
      <c r="P414" s="223"/>
      <c r="Q414" s="223"/>
      <c r="R414" s="224"/>
      <c r="S414" s="224"/>
      <c r="T414" s="224"/>
      <c r="U414" s="224"/>
      <c r="V414" s="224"/>
      <c r="W414" s="224"/>
      <c r="X414" s="224"/>
      <c r="Y414" s="224"/>
      <c r="Z414" s="214"/>
      <c r="AA414" s="214"/>
      <c r="AB414" s="214"/>
      <c r="AC414" s="214"/>
      <c r="AD414" s="214"/>
      <c r="AE414" s="214"/>
      <c r="AF414" s="214"/>
      <c r="AG414" s="214" t="s">
        <v>320</v>
      </c>
      <c r="AH414" s="214"/>
      <c r="AI414" s="214"/>
      <c r="AJ414" s="214"/>
      <c r="AK414" s="214"/>
      <c r="AL414" s="214"/>
      <c r="AM414" s="214"/>
      <c r="AN414" s="214"/>
      <c r="AO414" s="214"/>
      <c r="AP414" s="214"/>
      <c r="AQ414" s="214"/>
      <c r="AR414" s="214"/>
      <c r="AS414" s="214"/>
      <c r="AT414" s="214"/>
      <c r="AU414" s="214"/>
      <c r="AV414" s="214"/>
      <c r="AW414" s="214"/>
      <c r="AX414" s="214"/>
      <c r="AY414" s="214"/>
      <c r="AZ414" s="214"/>
      <c r="BA414" s="214"/>
      <c r="BB414" s="214"/>
      <c r="BC414" s="214"/>
      <c r="BD414" s="214"/>
      <c r="BE414" s="214"/>
      <c r="BF414" s="214"/>
      <c r="BG414" s="214"/>
      <c r="BH414" s="214"/>
    </row>
    <row r="415" spans="1:60" outlineLevel="3" x14ac:dyDescent="0.2">
      <c r="A415" s="221"/>
      <c r="B415" s="222"/>
      <c r="C415" s="258" t="s">
        <v>790</v>
      </c>
      <c r="D415" s="252"/>
      <c r="E415" s="252"/>
      <c r="F415" s="252"/>
      <c r="G415" s="252"/>
      <c r="H415" s="224"/>
      <c r="I415" s="224"/>
      <c r="J415" s="224"/>
      <c r="K415" s="224"/>
      <c r="L415" s="224"/>
      <c r="M415" s="224"/>
      <c r="N415" s="223"/>
      <c r="O415" s="223"/>
      <c r="P415" s="223"/>
      <c r="Q415" s="223"/>
      <c r="R415" s="224"/>
      <c r="S415" s="224"/>
      <c r="T415" s="224"/>
      <c r="U415" s="224"/>
      <c r="V415" s="224"/>
      <c r="W415" s="224"/>
      <c r="X415" s="224"/>
      <c r="Y415" s="224"/>
      <c r="Z415" s="214"/>
      <c r="AA415" s="214"/>
      <c r="AB415" s="214"/>
      <c r="AC415" s="214"/>
      <c r="AD415" s="214"/>
      <c r="AE415" s="214"/>
      <c r="AF415" s="214"/>
      <c r="AG415" s="214" t="s">
        <v>320</v>
      </c>
      <c r="AH415" s="214"/>
      <c r="AI415" s="214"/>
      <c r="AJ415" s="214"/>
      <c r="AK415" s="214"/>
      <c r="AL415" s="214"/>
      <c r="AM415" s="214"/>
      <c r="AN415" s="214"/>
      <c r="AO415" s="214"/>
      <c r="AP415" s="214"/>
      <c r="AQ415" s="214"/>
      <c r="AR415" s="214"/>
      <c r="AS415" s="214"/>
      <c r="AT415" s="214"/>
      <c r="AU415" s="214"/>
      <c r="AV415" s="214"/>
      <c r="AW415" s="214"/>
      <c r="AX415" s="214"/>
      <c r="AY415" s="214"/>
      <c r="AZ415" s="214"/>
      <c r="BA415" s="214"/>
      <c r="BB415" s="214"/>
      <c r="BC415" s="214"/>
      <c r="BD415" s="214"/>
      <c r="BE415" s="214"/>
      <c r="BF415" s="214"/>
      <c r="BG415" s="214"/>
      <c r="BH415" s="214"/>
    </row>
    <row r="416" spans="1:60" outlineLevel="3" x14ac:dyDescent="0.2">
      <c r="A416" s="221"/>
      <c r="B416" s="222"/>
      <c r="C416" s="258" t="s">
        <v>791</v>
      </c>
      <c r="D416" s="252"/>
      <c r="E416" s="252"/>
      <c r="F416" s="252"/>
      <c r="G416" s="252"/>
      <c r="H416" s="224"/>
      <c r="I416" s="224"/>
      <c r="J416" s="224"/>
      <c r="K416" s="224"/>
      <c r="L416" s="224"/>
      <c r="M416" s="224"/>
      <c r="N416" s="223"/>
      <c r="O416" s="223"/>
      <c r="P416" s="223"/>
      <c r="Q416" s="223"/>
      <c r="R416" s="224"/>
      <c r="S416" s="224"/>
      <c r="T416" s="224"/>
      <c r="U416" s="224"/>
      <c r="V416" s="224"/>
      <c r="W416" s="224"/>
      <c r="X416" s="224"/>
      <c r="Y416" s="224"/>
      <c r="Z416" s="214"/>
      <c r="AA416" s="214"/>
      <c r="AB416" s="214"/>
      <c r="AC416" s="214"/>
      <c r="AD416" s="214"/>
      <c r="AE416" s="214"/>
      <c r="AF416" s="214"/>
      <c r="AG416" s="214" t="s">
        <v>320</v>
      </c>
      <c r="AH416" s="214"/>
      <c r="AI416" s="214"/>
      <c r="AJ416" s="214"/>
      <c r="AK416" s="214"/>
      <c r="AL416" s="214"/>
      <c r="AM416" s="214"/>
      <c r="AN416" s="214"/>
      <c r="AO416" s="214"/>
      <c r="AP416" s="214"/>
      <c r="AQ416" s="214"/>
      <c r="AR416" s="214"/>
      <c r="AS416" s="214"/>
      <c r="AT416" s="214"/>
      <c r="AU416" s="214"/>
      <c r="AV416" s="214"/>
      <c r="AW416" s="214"/>
      <c r="AX416" s="214"/>
      <c r="AY416" s="214"/>
      <c r="AZ416" s="214"/>
      <c r="BA416" s="214"/>
      <c r="BB416" s="214"/>
      <c r="BC416" s="214"/>
      <c r="BD416" s="214"/>
      <c r="BE416" s="214"/>
      <c r="BF416" s="214"/>
      <c r="BG416" s="214"/>
      <c r="BH416" s="214"/>
    </row>
    <row r="417" spans="1:60" outlineLevel="3" x14ac:dyDescent="0.2">
      <c r="A417" s="221"/>
      <c r="B417" s="222"/>
      <c r="C417" s="258" t="s">
        <v>792</v>
      </c>
      <c r="D417" s="252"/>
      <c r="E417" s="252"/>
      <c r="F417" s="252"/>
      <c r="G417" s="252"/>
      <c r="H417" s="224"/>
      <c r="I417" s="224"/>
      <c r="J417" s="224"/>
      <c r="K417" s="224"/>
      <c r="L417" s="224"/>
      <c r="M417" s="224"/>
      <c r="N417" s="223"/>
      <c r="O417" s="223"/>
      <c r="P417" s="223"/>
      <c r="Q417" s="223"/>
      <c r="R417" s="224"/>
      <c r="S417" s="224"/>
      <c r="T417" s="224"/>
      <c r="U417" s="224"/>
      <c r="V417" s="224"/>
      <c r="W417" s="224"/>
      <c r="X417" s="224"/>
      <c r="Y417" s="224"/>
      <c r="Z417" s="214"/>
      <c r="AA417" s="214"/>
      <c r="AB417" s="214"/>
      <c r="AC417" s="214"/>
      <c r="AD417" s="214"/>
      <c r="AE417" s="214"/>
      <c r="AF417" s="214"/>
      <c r="AG417" s="214" t="s">
        <v>320</v>
      </c>
      <c r="AH417" s="214"/>
      <c r="AI417" s="214"/>
      <c r="AJ417" s="214"/>
      <c r="AK417" s="214"/>
      <c r="AL417" s="214"/>
      <c r="AM417" s="214"/>
      <c r="AN417" s="214"/>
      <c r="AO417" s="214"/>
      <c r="AP417" s="214"/>
      <c r="AQ417" s="214"/>
      <c r="AR417" s="214"/>
      <c r="AS417" s="214"/>
      <c r="AT417" s="214"/>
      <c r="AU417" s="214"/>
      <c r="AV417" s="214"/>
      <c r="AW417" s="214"/>
      <c r="AX417" s="214"/>
      <c r="AY417" s="214"/>
      <c r="AZ417" s="214"/>
      <c r="BA417" s="214"/>
      <c r="BB417" s="214"/>
      <c r="BC417" s="214"/>
      <c r="BD417" s="214"/>
      <c r="BE417" s="214"/>
      <c r="BF417" s="214"/>
      <c r="BG417" s="214"/>
      <c r="BH417" s="214"/>
    </row>
    <row r="418" spans="1:60" outlineLevel="3" x14ac:dyDescent="0.2">
      <c r="A418" s="221"/>
      <c r="B418" s="222"/>
      <c r="C418" s="258" t="s">
        <v>793</v>
      </c>
      <c r="D418" s="252"/>
      <c r="E418" s="252"/>
      <c r="F418" s="252"/>
      <c r="G418" s="252"/>
      <c r="H418" s="224"/>
      <c r="I418" s="224"/>
      <c r="J418" s="224"/>
      <c r="K418" s="224"/>
      <c r="L418" s="224"/>
      <c r="M418" s="224"/>
      <c r="N418" s="223"/>
      <c r="O418" s="223"/>
      <c r="P418" s="223"/>
      <c r="Q418" s="223"/>
      <c r="R418" s="224"/>
      <c r="S418" s="224"/>
      <c r="T418" s="224"/>
      <c r="U418" s="224"/>
      <c r="V418" s="224"/>
      <c r="W418" s="224"/>
      <c r="X418" s="224"/>
      <c r="Y418" s="224"/>
      <c r="Z418" s="214"/>
      <c r="AA418" s="214"/>
      <c r="AB418" s="214"/>
      <c r="AC418" s="214"/>
      <c r="AD418" s="214"/>
      <c r="AE418" s="214"/>
      <c r="AF418" s="214"/>
      <c r="AG418" s="214" t="s">
        <v>320</v>
      </c>
      <c r="AH418" s="214"/>
      <c r="AI418" s="214"/>
      <c r="AJ418" s="214"/>
      <c r="AK418" s="214"/>
      <c r="AL418" s="214"/>
      <c r="AM418" s="214"/>
      <c r="AN418" s="214"/>
      <c r="AO418" s="214"/>
      <c r="AP418" s="214"/>
      <c r="AQ418" s="214"/>
      <c r="AR418" s="214"/>
      <c r="AS418" s="214"/>
      <c r="AT418" s="214"/>
      <c r="AU418" s="214"/>
      <c r="AV418" s="214"/>
      <c r="AW418" s="214"/>
      <c r="AX418" s="214"/>
      <c r="AY418" s="214"/>
      <c r="AZ418" s="214"/>
      <c r="BA418" s="214"/>
      <c r="BB418" s="214"/>
      <c r="BC418" s="214"/>
      <c r="BD418" s="214"/>
      <c r="BE418" s="214"/>
      <c r="BF418" s="214"/>
      <c r="BG418" s="214"/>
      <c r="BH418" s="214"/>
    </row>
    <row r="419" spans="1:60" outlineLevel="2" x14ac:dyDescent="0.2">
      <c r="A419" s="221"/>
      <c r="B419" s="222"/>
      <c r="C419" s="268" t="s">
        <v>2087</v>
      </c>
      <c r="D419" s="262"/>
      <c r="E419" s="263">
        <v>4.63</v>
      </c>
      <c r="F419" s="224"/>
      <c r="G419" s="224"/>
      <c r="H419" s="224"/>
      <c r="I419" s="224"/>
      <c r="J419" s="224"/>
      <c r="K419" s="224"/>
      <c r="L419" s="224"/>
      <c r="M419" s="224"/>
      <c r="N419" s="223"/>
      <c r="O419" s="223"/>
      <c r="P419" s="223"/>
      <c r="Q419" s="223"/>
      <c r="R419" s="224"/>
      <c r="S419" s="224"/>
      <c r="T419" s="224"/>
      <c r="U419" s="224"/>
      <c r="V419" s="224"/>
      <c r="W419" s="224"/>
      <c r="X419" s="224"/>
      <c r="Y419" s="224"/>
      <c r="Z419" s="214"/>
      <c r="AA419" s="214"/>
      <c r="AB419" s="214"/>
      <c r="AC419" s="214"/>
      <c r="AD419" s="214"/>
      <c r="AE419" s="214"/>
      <c r="AF419" s="214"/>
      <c r="AG419" s="214" t="s">
        <v>371</v>
      </c>
      <c r="AH419" s="214">
        <v>5</v>
      </c>
      <c r="AI419" s="214"/>
      <c r="AJ419" s="214"/>
      <c r="AK419" s="214"/>
      <c r="AL419" s="214"/>
      <c r="AM419" s="214"/>
      <c r="AN419" s="214"/>
      <c r="AO419" s="214"/>
      <c r="AP419" s="214"/>
      <c r="AQ419" s="214"/>
      <c r="AR419" s="214"/>
      <c r="AS419" s="214"/>
      <c r="AT419" s="214"/>
      <c r="AU419" s="214"/>
      <c r="AV419" s="214"/>
      <c r="AW419" s="214"/>
      <c r="AX419" s="214"/>
      <c r="AY419" s="214"/>
      <c r="AZ419" s="214"/>
      <c r="BA419" s="214"/>
      <c r="BB419" s="214"/>
      <c r="BC419" s="214"/>
      <c r="BD419" s="214"/>
      <c r="BE419" s="214"/>
      <c r="BF419" s="214"/>
      <c r="BG419" s="214"/>
      <c r="BH419" s="214"/>
    </row>
    <row r="420" spans="1:60" outlineLevel="1" x14ac:dyDescent="0.2">
      <c r="A420" s="236">
        <v>116</v>
      </c>
      <c r="B420" s="237" t="s">
        <v>794</v>
      </c>
      <c r="C420" s="254" t="s">
        <v>795</v>
      </c>
      <c r="D420" s="238" t="s">
        <v>379</v>
      </c>
      <c r="E420" s="239">
        <v>4.63</v>
      </c>
      <c r="F420" s="240"/>
      <c r="G420" s="241">
        <f>ROUND(E420*F420,2)</f>
        <v>0</v>
      </c>
      <c r="H420" s="240"/>
      <c r="I420" s="241">
        <f>ROUND(E420*H420,2)</f>
        <v>0</v>
      </c>
      <c r="J420" s="240"/>
      <c r="K420" s="241">
        <f>ROUND(E420*J420,2)</f>
        <v>0</v>
      </c>
      <c r="L420" s="241">
        <v>12</v>
      </c>
      <c r="M420" s="241">
        <f>G420*(1+L420/100)</f>
        <v>0</v>
      </c>
      <c r="N420" s="239">
        <v>2.1000000000000001E-4</v>
      </c>
      <c r="O420" s="239">
        <f>ROUND(E420*N420,2)</f>
        <v>0</v>
      </c>
      <c r="P420" s="239">
        <v>0</v>
      </c>
      <c r="Q420" s="239">
        <f>ROUND(E420*P420,2)</f>
        <v>0</v>
      </c>
      <c r="R420" s="241" t="s">
        <v>786</v>
      </c>
      <c r="S420" s="241" t="s">
        <v>315</v>
      </c>
      <c r="T420" s="242" t="s">
        <v>315</v>
      </c>
      <c r="U420" s="224">
        <v>0.05</v>
      </c>
      <c r="V420" s="224">
        <f>ROUND(E420*U420,2)</f>
        <v>0.23</v>
      </c>
      <c r="W420" s="224"/>
      <c r="X420" s="224" t="s">
        <v>336</v>
      </c>
      <c r="Y420" s="224" t="s">
        <v>317</v>
      </c>
      <c r="Z420" s="214"/>
      <c r="AA420" s="214"/>
      <c r="AB420" s="214"/>
      <c r="AC420" s="214"/>
      <c r="AD420" s="214"/>
      <c r="AE420" s="214"/>
      <c r="AF420" s="214"/>
      <c r="AG420" s="214" t="s">
        <v>337</v>
      </c>
      <c r="AH420" s="214"/>
      <c r="AI420" s="214"/>
      <c r="AJ420" s="214"/>
      <c r="AK420" s="214"/>
      <c r="AL420" s="214"/>
      <c r="AM420" s="214"/>
      <c r="AN420" s="214"/>
      <c r="AO420" s="214"/>
      <c r="AP420" s="214"/>
      <c r="AQ420" s="214"/>
      <c r="AR420" s="214"/>
      <c r="AS420" s="214"/>
      <c r="AT420" s="214"/>
      <c r="AU420" s="214"/>
      <c r="AV420" s="214"/>
      <c r="AW420" s="214"/>
      <c r="AX420" s="214"/>
      <c r="AY420" s="214"/>
      <c r="AZ420" s="214"/>
      <c r="BA420" s="214"/>
      <c r="BB420" s="214"/>
      <c r="BC420" s="214"/>
      <c r="BD420" s="214"/>
      <c r="BE420" s="214"/>
      <c r="BF420" s="214"/>
      <c r="BG420" s="214"/>
      <c r="BH420" s="214"/>
    </row>
    <row r="421" spans="1:60" outlineLevel="2" x14ac:dyDescent="0.2">
      <c r="A421" s="221"/>
      <c r="B421" s="222"/>
      <c r="C421" s="255" t="s">
        <v>796</v>
      </c>
      <c r="D421" s="243"/>
      <c r="E421" s="243"/>
      <c r="F421" s="243"/>
      <c r="G421" s="243"/>
      <c r="H421" s="224"/>
      <c r="I421" s="224"/>
      <c r="J421" s="224"/>
      <c r="K421" s="224"/>
      <c r="L421" s="224"/>
      <c r="M421" s="224"/>
      <c r="N421" s="223"/>
      <c r="O421" s="223"/>
      <c r="P421" s="223"/>
      <c r="Q421" s="223"/>
      <c r="R421" s="224"/>
      <c r="S421" s="224"/>
      <c r="T421" s="224"/>
      <c r="U421" s="224"/>
      <c r="V421" s="224"/>
      <c r="W421" s="224"/>
      <c r="X421" s="224"/>
      <c r="Y421" s="224"/>
      <c r="Z421" s="214"/>
      <c r="AA421" s="214"/>
      <c r="AB421" s="214"/>
      <c r="AC421" s="214"/>
      <c r="AD421" s="214"/>
      <c r="AE421" s="214"/>
      <c r="AF421" s="214"/>
      <c r="AG421" s="214" t="s">
        <v>320</v>
      </c>
      <c r="AH421" s="214"/>
      <c r="AI421" s="214"/>
      <c r="AJ421" s="214"/>
      <c r="AK421" s="214"/>
      <c r="AL421" s="214"/>
      <c r="AM421" s="214"/>
      <c r="AN421" s="214"/>
      <c r="AO421" s="214"/>
      <c r="AP421" s="214"/>
      <c r="AQ421" s="214"/>
      <c r="AR421" s="214"/>
      <c r="AS421" s="214"/>
      <c r="AT421" s="214"/>
      <c r="AU421" s="214"/>
      <c r="AV421" s="214"/>
      <c r="AW421" s="214"/>
      <c r="AX421" s="214"/>
      <c r="AY421" s="214"/>
      <c r="AZ421" s="214"/>
      <c r="BA421" s="214"/>
      <c r="BB421" s="214"/>
      <c r="BC421" s="214"/>
      <c r="BD421" s="214"/>
      <c r="BE421" s="214"/>
      <c r="BF421" s="214"/>
      <c r="BG421" s="214"/>
      <c r="BH421" s="214"/>
    </row>
    <row r="422" spans="1:60" outlineLevel="2" x14ac:dyDescent="0.2">
      <c r="A422" s="221"/>
      <c r="B422" s="222"/>
      <c r="C422" s="268" t="s">
        <v>2087</v>
      </c>
      <c r="D422" s="262"/>
      <c r="E422" s="263">
        <v>4.63</v>
      </c>
      <c r="F422" s="224"/>
      <c r="G422" s="224"/>
      <c r="H422" s="224"/>
      <c r="I422" s="224"/>
      <c r="J422" s="224"/>
      <c r="K422" s="224"/>
      <c r="L422" s="224"/>
      <c r="M422" s="224"/>
      <c r="N422" s="223"/>
      <c r="O422" s="223"/>
      <c r="P422" s="223"/>
      <c r="Q422" s="223"/>
      <c r="R422" s="224"/>
      <c r="S422" s="224"/>
      <c r="T422" s="224"/>
      <c r="U422" s="224"/>
      <c r="V422" s="224"/>
      <c r="W422" s="224"/>
      <c r="X422" s="224"/>
      <c r="Y422" s="224"/>
      <c r="Z422" s="214"/>
      <c r="AA422" s="214"/>
      <c r="AB422" s="214"/>
      <c r="AC422" s="214"/>
      <c r="AD422" s="214"/>
      <c r="AE422" s="214"/>
      <c r="AF422" s="214"/>
      <c r="AG422" s="214" t="s">
        <v>371</v>
      </c>
      <c r="AH422" s="214">
        <v>5</v>
      </c>
      <c r="AI422" s="214"/>
      <c r="AJ422" s="214"/>
      <c r="AK422" s="214"/>
      <c r="AL422" s="214"/>
      <c r="AM422" s="214"/>
      <c r="AN422" s="214"/>
      <c r="AO422" s="214"/>
      <c r="AP422" s="214"/>
      <c r="AQ422" s="214"/>
      <c r="AR422" s="214"/>
      <c r="AS422" s="214"/>
      <c r="AT422" s="214"/>
      <c r="AU422" s="214"/>
      <c r="AV422" s="214"/>
      <c r="AW422" s="214"/>
      <c r="AX422" s="214"/>
      <c r="AY422" s="214"/>
      <c r="AZ422" s="214"/>
      <c r="BA422" s="214"/>
      <c r="BB422" s="214"/>
      <c r="BC422" s="214"/>
      <c r="BD422" s="214"/>
      <c r="BE422" s="214"/>
      <c r="BF422" s="214"/>
      <c r="BG422" s="214"/>
      <c r="BH422" s="214"/>
    </row>
    <row r="423" spans="1:60" ht="22.5" outlineLevel="1" x14ac:dyDescent="0.2">
      <c r="A423" s="236">
        <v>117</v>
      </c>
      <c r="B423" s="237" t="s">
        <v>797</v>
      </c>
      <c r="C423" s="254" t="s">
        <v>798</v>
      </c>
      <c r="D423" s="238" t="s">
        <v>379</v>
      </c>
      <c r="E423" s="239">
        <v>4.63</v>
      </c>
      <c r="F423" s="240"/>
      <c r="G423" s="241">
        <f>ROUND(E423*F423,2)</f>
        <v>0</v>
      </c>
      <c r="H423" s="240"/>
      <c r="I423" s="241">
        <f>ROUND(E423*H423,2)</f>
        <v>0</v>
      </c>
      <c r="J423" s="240"/>
      <c r="K423" s="241">
        <f>ROUND(E423*J423,2)</f>
        <v>0</v>
      </c>
      <c r="L423" s="241">
        <v>12</v>
      </c>
      <c r="M423" s="241">
        <f>G423*(1+L423/100)</f>
        <v>0</v>
      </c>
      <c r="N423" s="239">
        <v>5.0400000000000002E-3</v>
      </c>
      <c r="O423" s="239">
        <f>ROUND(E423*N423,2)</f>
        <v>0.02</v>
      </c>
      <c r="P423" s="239">
        <v>0</v>
      </c>
      <c r="Q423" s="239">
        <f>ROUND(E423*P423,2)</f>
        <v>0</v>
      </c>
      <c r="R423" s="241" t="s">
        <v>786</v>
      </c>
      <c r="S423" s="241" t="s">
        <v>315</v>
      </c>
      <c r="T423" s="242" t="s">
        <v>315</v>
      </c>
      <c r="U423" s="224">
        <v>0.97799999999999998</v>
      </c>
      <c r="V423" s="224">
        <f>ROUND(E423*U423,2)</f>
        <v>4.53</v>
      </c>
      <c r="W423" s="224"/>
      <c r="X423" s="224" t="s">
        <v>336</v>
      </c>
      <c r="Y423" s="224" t="s">
        <v>317</v>
      </c>
      <c r="Z423" s="214"/>
      <c r="AA423" s="214"/>
      <c r="AB423" s="214"/>
      <c r="AC423" s="214"/>
      <c r="AD423" s="214"/>
      <c r="AE423" s="214"/>
      <c r="AF423" s="214"/>
      <c r="AG423" s="214" t="s">
        <v>337</v>
      </c>
      <c r="AH423" s="214"/>
      <c r="AI423" s="214"/>
      <c r="AJ423" s="214"/>
      <c r="AK423" s="214"/>
      <c r="AL423" s="214"/>
      <c r="AM423" s="214"/>
      <c r="AN423" s="214"/>
      <c r="AO423" s="214"/>
      <c r="AP423" s="214"/>
      <c r="AQ423" s="214"/>
      <c r="AR423" s="214"/>
      <c r="AS423" s="214"/>
      <c r="AT423" s="214"/>
      <c r="AU423" s="214"/>
      <c r="AV423" s="214"/>
      <c r="AW423" s="214"/>
      <c r="AX423" s="214"/>
      <c r="AY423" s="214"/>
      <c r="AZ423" s="214"/>
      <c r="BA423" s="214"/>
      <c r="BB423" s="214"/>
      <c r="BC423" s="214"/>
      <c r="BD423" s="214"/>
      <c r="BE423" s="214"/>
      <c r="BF423" s="214"/>
      <c r="BG423" s="214"/>
      <c r="BH423" s="214"/>
    </row>
    <row r="424" spans="1:60" outlineLevel="2" x14ac:dyDescent="0.2">
      <c r="A424" s="221"/>
      <c r="B424" s="222"/>
      <c r="C424" s="268" t="s">
        <v>2016</v>
      </c>
      <c r="D424" s="262"/>
      <c r="E424" s="263">
        <v>4.63</v>
      </c>
      <c r="F424" s="224"/>
      <c r="G424" s="224"/>
      <c r="H424" s="224"/>
      <c r="I424" s="224"/>
      <c r="J424" s="224"/>
      <c r="K424" s="224"/>
      <c r="L424" s="224"/>
      <c r="M424" s="224"/>
      <c r="N424" s="223"/>
      <c r="O424" s="223"/>
      <c r="P424" s="223"/>
      <c r="Q424" s="223"/>
      <c r="R424" s="224"/>
      <c r="S424" s="224"/>
      <c r="T424" s="224"/>
      <c r="U424" s="224"/>
      <c r="V424" s="224"/>
      <c r="W424" s="224"/>
      <c r="X424" s="224"/>
      <c r="Y424" s="224"/>
      <c r="Z424" s="214"/>
      <c r="AA424" s="214"/>
      <c r="AB424" s="214"/>
      <c r="AC424" s="214"/>
      <c r="AD424" s="214"/>
      <c r="AE424" s="214"/>
      <c r="AF424" s="214"/>
      <c r="AG424" s="214" t="s">
        <v>371</v>
      </c>
      <c r="AH424" s="214">
        <v>0</v>
      </c>
      <c r="AI424" s="214"/>
      <c r="AJ424" s="214"/>
      <c r="AK424" s="214"/>
      <c r="AL424" s="214"/>
      <c r="AM424" s="214"/>
      <c r="AN424" s="214"/>
      <c r="AO424" s="214"/>
      <c r="AP424" s="214"/>
      <c r="AQ424" s="214"/>
      <c r="AR424" s="214"/>
      <c r="AS424" s="214"/>
      <c r="AT424" s="214"/>
      <c r="AU424" s="214"/>
      <c r="AV424" s="214"/>
      <c r="AW424" s="214"/>
      <c r="AX424" s="214"/>
      <c r="AY424" s="214"/>
      <c r="AZ424" s="214"/>
      <c r="BA424" s="214"/>
      <c r="BB424" s="214"/>
      <c r="BC424" s="214"/>
      <c r="BD424" s="214"/>
      <c r="BE424" s="214"/>
      <c r="BF424" s="214"/>
      <c r="BG424" s="214"/>
      <c r="BH424" s="214"/>
    </row>
    <row r="425" spans="1:60" outlineLevel="1" x14ac:dyDescent="0.2">
      <c r="A425" s="236">
        <v>118</v>
      </c>
      <c r="B425" s="237" t="s">
        <v>800</v>
      </c>
      <c r="C425" s="254" t="s">
        <v>801</v>
      </c>
      <c r="D425" s="238" t="s">
        <v>403</v>
      </c>
      <c r="E425" s="239">
        <v>12.5</v>
      </c>
      <c r="F425" s="240"/>
      <c r="G425" s="241">
        <f>ROUND(E425*F425,2)</f>
        <v>0</v>
      </c>
      <c r="H425" s="240"/>
      <c r="I425" s="241">
        <f>ROUND(E425*H425,2)</f>
        <v>0</v>
      </c>
      <c r="J425" s="240"/>
      <c r="K425" s="241">
        <f>ROUND(E425*J425,2)</f>
        <v>0</v>
      </c>
      <c r="L425" s="241">
        <v>12</v>
      </c>
      <c r="M425" s="241">
        <f>G425*(1+L425/100)</f>
        <v>0</v>
      </c>
      <c r="N425" s="239">
        <v>4.0000000000000003E-5</v>
      </c>
      <c r="O425" s="239">
        <f>ROUND(E425*N425,2)</f>
        <v>0</v>
      </c>
      <c r="P425" s="239">
        <v>0</v>
      </c>
      <c r="Q425" s="239">
        <f>ROUND(E425*P425,2)</f>
        <v>0</v>
      </c>
      <c r="R425" s="241" t="s">
        <v>786</v>
      </c>
      <c r="S425" s="241" t="s">
        <v>315</v>
      </c>
      <c r="T425" s="242" t="s">
        <v>315</v>
      </c>
      <c r="U425" s="224">
        <v>7.0000000000000007E-2</v>
      </c>
      <c r="V425" s="224">
        <f>ROUND(E425*U425,2)</f>
        <v>0.88</v>
      </c>
      <c r="W425" s="224"/>
      <c r="X425" s="224" t="s">
        <v>336</v>
      </c>
      <c r="Y425" s="224" t="s">
        <v>317</v>
      </c>
      <c r="Z425" s="214"/>
      <c r="AA425" s="214"/>
      <c r="AB425" s="214"/>
      <c r="AC425" s="214"/>
      <c r="AD425" s="214"/>
      <c r="AE425" s="214"/>
      <c r="AF425" s="214"/>
      <c r="AG425" s="214" t="s">
        <v>337</v>
      </c>
      <c r="AH425" s="214"/>
      <c r="AI425" s="214"/>
      <c r="AJ425" s="214"/>
      <c r="AK425" s="214"/>
      <c r="AL425" s="214"/>
      <c r="AM425" s="214"/>
      <c r="AN425" s="214"/>
      <c r="AO425" s="214"/>
      <c r="AP425" s="214"/>
      <c r="AQ425" s="214"/>
      <c r="AR425" s="214"/>
      <c r="AS425" s="214"/>
      <c r="AT425" s="214"/>
      <c r="AU425" s="214"/>
      <c r="AV425" s="214"/>
      <c r="AW425" s="214"/>
      <c r="AX425" s="214"/>
      <c r="AY425" s="214"/>
      <c r="AZ425" s="214"/>
      <c r="BA425" s="214"/>
      <c r="BB425" s="214"/>
      <c r="BC425" s="214"/>
      <c r="BD425" s="214"/>
      <c r="BE425" s="214"/>
      <c r="BF425" s="214"/>
      <c r="BG425" s="214"/>
      <c r="BH425" s="214"/>
    </row>
    <row r="426" spans="1:60" outlineLevel="2" x14ac:dyDescent="0.2">
      <c r="A426" s="221"/>
      <c r="B426" s="222"/>
      <c r="C426" s="255" t="s">
        <v>802</v>
      </c>
      <c r="D426" s="243"/>
      <c r="E426" s="243"/>
      <c r="F426" s="243"/>
      <c r="G426" s="243"/>
      <c r="H426" s="224"/>
      <c r="I426" s="224"/>
      <c r="J426" s="224"/>
      <c r="K426" s="224"/>
      <c r="L426" s="224"/>
      <c r="M426" s="224"/>
      <c r="N426" s="223"/>
      <c r="O426" s="223"/>
      <c r="P426" s="223"/>
      <c r="Q426" s="223"/>
      <c r="R426" s="224"/>
      <c r="S426" s="224"/>
      <c r="T426" s="224"/>
      <c r="U426" s="224"/>
      <c r="V426" s="224"/>
      <c r="W426" s="224"/>
      <c r="X426" s="224"/>
      <c r="Y426" s="224"/>
      <c r="Z426" s="214"/>
      <c r="AA426" s="214"/>
      <c r="AB426" s="214"/>
      <c r="AC426" s="214"/>
      <c r="AD426" s="214"/>
      <c r="AE426" s="214"/>
      <c r="AF426" s="214"/>
      <c r="AG426" s="214" t="s">
        <v>320</v>
      </c>
      <c r="AH426" s="214"/>
      <c r="AI426" s="214"/>
      <c r="AJ426" s="214"/>
      <c r="AK426" s="214"/>
      <c r="AL426" s="214"/>
      <c r="AM426" s="214"/>
      <c r="AN426" s="214"/>
      <c r="AO426" s="214"/>
      <c r="AP426" s="214"/>
      <c r="AQ426" s="214"/>
      <c r="AR426" s="214"/>
      <c r="AS426" s="214"/>
      <c r="AT426" s="214"/>
      <c r="AU426" s="214"/>
      <c r="AV426" s="214"/>
      <c r="AW426" s="214"/>
      <c r="AX426" s="214"/>
      <c r="AY426" s="214"/>
      <c r="AZ426" s="214"/>
      <c r="BA426" s="214"/>
      <c r="BB426" s="214"/>
      <c r="BC426" s="214"/>
      <c r="BD426" s="214"/>
      <c r="BE426" s="214"/>
      <c r="BF426" s="214"/>
      <c r="BG426" s="214"/>
      <c r="BH426" s="214"/>
    </row>
    <row r="427" spans="1:60" outlineLevel="2" x14ac:dyDescent="0.2">
      <c r="A427" s="221"/>
      <c r="B427" s="222"/>
      <c r="C427" s="268" t="s">
        <v>2139</v>
      </c>
      <c r="D427" s="262"/>
      <c r="E427" s="263">
        <v>12.5</v>
      </c>
      <c r="F427" s="224"/>
      <c r="G427" s="224"/>
      <c r="H427" s="224"/>
      <c r="I427" s="224"/>
      <c r="J427" s="224"/>
      <c r="K427" s="224"/>
      <c r="L427" s="224"/>
      <c r="M427" s="224"/>
      <c r="N427" s="223"/>
      <c r="O427" s="223"/>
      <c r="P427" s="223"/>
      <c r="Q427" s="223"/>
      <c r="R427" s="224"/>
      <c r="S427" s="224"/>
      <c r="T427" s="224"/>
      <c r="U427" s="224"/>
      <c r="V427" s="224"/>
      <c r="W427" s="224"/>
      <c r="X427" s="224"/>
      <c r="Y427" s="224"/>
      <c r="Z427" s="214"/>
      <c r="AA427" s="214"/>
      <c r="AB427" s="214"/>
      <c r="AC427" s="214"/>
      <c r="AD427" s="214"/>
      <c r="AE427" s="214"/>
      <c r="AF427" s="214"/>
      <c r="AG427" s="214" t="s">
        <v>371</v>
      </c>
      <c r="AH427" s="214">
        <v>0</v>
      </c>
      <c r="AI427" s="214"/>
      <c r="AJ427" s="214"/>
      <c r="AK427" s="214"/>
      <c r="AL427" s="214"/>
      <c r="AM427" s="214"/>
      <c r="AN427" s="214"/>
      <c r="AO427" s="214"/>
      <c r="AP427" s="214"/>
      <c r="AQ427" s="214"/>
      <c r="AR427" s="214"/>
      <c r="AS427" s="214"/>
      <c r="AT427" s="214"/>
      <c r="AU427" s="214"/>
      <c r="AV427" s="214"/>
      <c r="AW427" s="214"/>
      <c r="AX427" s="214"/>
      <c r="AY427" s="214"/>
      <c r="AZ427" s="214"/>
      <c r="BA427" s="214"/>
      <c r="BB427" s="214"/>
      <c r="BC427" s="214"/>
      <c r="BD427" s="214"/>
      <c r="BE427" s="214"/>
      <c r="BF427" s="214"/>
      <c r="BG427" s="214"/>
      <c r="BH427" s="214"/>
    </row>
    <row r="428" spans="1:60" ht="22.5" outlineLevel="1" x14ac:dyDescent="0.2">
      <c r="A428" s="236">
        <v>119</v>
      </c>
      <c r="B428" s="237" t="s">
        <v>805</v>
      </c>
      <c r="C428" s="254" t="s">
        <v>806</v>
      </c>
      <c r="D428" s="238" t="s">
        <v>379</v>
      </c>
      <c r="E428" s="239">
        <v>5.093</v>
      </c>
      <c r="F428" s="240"/>
      <c r="G428" s="241">
        <f>ROUND(E428*F428,2)</f>
        <v>0</v>
      </c>
      <c r="H428" s="240"/>
      <c r="I428" s="241">
        <f>ROUND(E428*H428,2)</f>
        <v>0</v>
      </c>
      <c r="J428" s="240"/>
      <c r="K428" s="241">
        <f>ROUND(E428*J428,2)</f>
        <v>0</v>
      </c>
      <c r="L428" s="241">
        <v>12</v>
      </c>
      <c r="M428" s="241">
        <f>G428*(1+L428/100)</f>
        <v>0</v>
      </c>
      <c r="N428" s="239">
        <v>1.7399999999999999E-2</v>
      </c>
      <c r="O428" s="239">
        <f>ROUND(E428*N428,2)</f>
        <v>0.09</v>
      </c>
      <c r="P428" s="239">
        <v>0</v>
      </c>
      <c r="Q428" s="239">
        <f>ROUND(E428*P428,2)</f>
        <v>0</v>
      </c>
      <c r="R428" s="241" t="s">
        <v>428</v>
      </c>
      <c r="S428" s="241" t="s">
        <v>315</v>
      </c>
      <c r="T428" s="242" t="s">
        <v>315</v>
      </c>
      <c r="U428" s="224">
        <v>0</v>
      </c>
      <c r="V428" s="224">
        <f>ROUND(E428*U428,2)</f>
        <v>0</v>
      </c>
      <c r="W428" s="224"/>
      <c r="X428" s="224" t="s">
        <v>429</v>
      </c>
      <c r="Y428" s="224" t="s">
        <v>317</v>
      </c>
      <c r="Z428" s="214"/>
      <c r="AA428" s="214"/>
      <c r="AB428" s="214"/>
      <c r="AC428" s="214"/>
      <c r="AD428" s="214"/>
      <c r="AE428" s="214"/>
      <c r="AF428" s="214"/>
      <c r="AG428" s="214" t="s">
        <v>728</v>
      </c>
      <c r="AH428" s="214"/>
      <c r="AI428" s="214"/>
      <c r="AJ428" s="214"/>
      <c r="AK428" s="214"/>
      <c r="AL428" s="214"/>
      <c r="AM428" s="214"/>
      <c r="AN428" s="214"/>
      <c r="AO428" s="214"/>
      <c r="AP428" s="214"/>
      <c r="AQ428" s="214"/>
      <c r="AR428" s="214"/>
      <c r="AS428" s="214"/>
      <c r="AT428" s="214"/>
      <c r="AU428" s="214"/>
      <c r="AV428" s="214"/>
      <c r="AW428" s="214"/>
      <c r="AX428" s="214"/>
      <c r="AY428" s="214"/>
      <c r="AZ428" s="214"/>
      <c r="BA428" s="214"/>
      <c r="BB428" s="214"/>
      <c r="BC428" s="214"/>
      <c r="BD428" s="214"/>
      <c r="BE428" s="214"/>
      <c r="BF428" s="214"/>
      <c r="BG428" s="214"/>
      <c r="BH428" s="214"/>
    </row>
    <row r="429" spans="1:60" outlineLevel="2" x14ac:dyDescent="0.2">
      <c r="A429" s="221"/>
      <c r="B429" s="222"/>
      <c r="C429" s="255" t="s">
        <v>807</v>
      </c>
      <c r="D429" s="243"/>
      <c r="E429" s="243"/>
      <c r="F429" s="243"/>
      <c r="G429" s="243"/>
      <c r="H429" s="224"/>
      <c r="I429" s="224"/>
      <c r="J429" s="224"/>
      <c r="K429" s="224"/>
      <c r="L429" s="224"/>
      <c r="M429" s="224"/>
      <c r="N429" s="223"/>
      <c r="O429" s="223"/>
      <c r="P429" s="223"/>
      <c r="Q429" s="223"/>
      <c r="R429" s="224"/>
      <c r="S429" s="224"/>
      <c r="T429" s="224"/>
      <c r="U429" s="224"/>
      <c r="V429" s="224"/>
      <c r="W429" s="224"/>
      <c r="X429" s="224"/>
      <c r="Y429" s="224"/>
      <c r="Z429" s="214"/>
      <c r="AA429" s="214"/>
      <c r="AB429" s="214"/>
      <c r="AC429" s="214"/>
      <c r="AD429" s="214"/>
      <c r="AE429" s="214"/>
      <c r="AF429" s="214"/>
      <c r="AG429" s="214" t="s">
        <v>320</v>
      </c>
      <c r="AH429" s="214"/>
      <c r="AI429" s="214"/>
      <c r="AJ429" s="214"/>
      <c r="AK429" s="214"/>
      <c r="AL429" s="214"/>
      <c r="AM429" s="214"/>
      <c r="AN429" s="214"/>
      <c r="AO429" s="214"/>
      <c r="AP429" s="214"/>
      <c r="AQ429" s="214"/>
      <c r="AR429" s="214"/>
      <c r="AS429" s="214"/>
      <c r="AT429" s="214"/>
      <c r="AU429" s="214"/>
      <c r="AV429" s="214"/>
      <c r="AW429" s="214"/>
      <c r="AX429" s="214"/>
      <c r="AY429" s="214"/>
      <c r="AZ429" s="214"/>
      <c r="BA429" s="214"/>
      <c r="BB429" s="214"/>
      <c r="BC429" s="214"/>
      <c r="BD429" s="214"/>
      <c r="BE429" s="214"/>
      <c r="BF429" s="214"/>
      <c r="BG429" s="214"/>
      <c r="BH429" s="214"/>
    </row>
    <row r="430" spans="1:60" outlineLevel="2" x14ac:dyDescent="0.2">
      <c r="A430" s="221"/>
      <c r="B430" s="222"/>
      <c r="C430" s="268" t="s">
        <v>2140</v>
      </c>
      <c r="D430" s="262"/>
      <c r="E430" s="263">
        <v>5.093</v>
      </c>
      <c r="F430" s="224"/>
      <c r="G430" s="224"/>
      <c r="H430" s="224"/>
      <c r="I430" s="224"/>
      <c r="J430" s="224"/>
      <c r="K430" s="224"/>
      <c r="L430" s="224"/>
      <c r="M430" s="224"/>
      <c r="N430" s="223"/>
      <c r="O430" s="223"/>
      <c r="P430" s="223"/>
      <c r="Q430" s="223"/>
      <c r="R430" s="224"/>
      <c r="S430" s="224"/>
      <c r="T430" s="224"/>
      <c r="U430" s="224"/>
      <c r="V430" s="224"/>
      <c r="W430" s="224"/>
      <c r="X430" s="224"/>
      <c r="Y430" s="224"/>
      <c r="Z430" s="214"/>
      <c r="AA430" s="214"/>
      <c r="AB430" s="214"/>
      <c r="AC430" s="214"/>
      <c r="AD430" s="214"/>
      <c r="AE430" s="214"/>
      <c r="AF430" s="214"/>
      <c r="AG430" s="214" t="s">
        <v>371</v>
      </c>
      <c r="AH430" s="214">
        <v>0</v>
      </c>
      <c r="AI430" s="214"/>
      <c r="AJ430" s="214"/>
      <c r="AK430" s="214"/>
      <c r="AL430" s="214"/>
      <c r="AM430" s="214"/>
      <c r="AN430" s="214"/>
      <c r="AO430" s="214"/>
      <c r="AP430" s="214"/>
      <c r="AQ430" s="214"/>
      <c r="AR430" s="214"/>
      <c r="AS430" s="214"/>
      <c r="AT430" s="214"/>
      <c r="AU430" s="214"/>
      <c r="AV430" s="214"/>
      <c r="AW430" s="214"/>
      <c r="AX430" s="214"/>
      <c r="AY430" s="214"/>
      <c r="AZ430" s="214"/>
      <c r="BA430" s="214"/>
      <c r="BB430" s="214"/>
      <c r="BC430" s="214"/>
      <c r="BD430" s="214"/>
      <c r="BE430" s="214"/>
      <c r="BF430" s="214"/>
      <c r="BG430" s="214"/>
      <c r="BH430" s="214"/>
    </row>
    <row r="431" spans="1:60" ht="33.75" outlineLevel="1" x14ac:dyDescent="0.2">
      <c r="A431" s="236">
        <v>120</v>
      </c>
      <c r="B431" s="237" t="s">
        <v>1966</v>
      </c>
      <c r="C431" s="254" t="s">
        <v>1967</v>
      </c>
      <c r="D431" s="238" t="s">
        <v>403</v>
      </c>
      <c r="E431" s="239">
        <v>2.2999999999999998</v>
      </c>
      <c r="F431" s="240"/>
      <c r="G431" s="241">
        <f>ROUND(E431*F431,2)</f>
        <v>0</v>
      </c>
      <c r="H431" s="240"/>
      <c r="I431" s="241">
        <f>ROUND(E431*H431,2)</f>
        <v>0</v>
      </c>
      <c r="J431" s="240"/>
      <c r="K431" s="241">
        <f>ROUND(E431*J431,2)</f>
        <v>0</v>
      </c>
      <c r="L431" s="241">
        <v>12</v>
      </c>
      <c r="M431" s="241">
        <f>G431*(1+L431/100)</f>
        <v>0</v>
      </c>
      <c r="N431" s="239">
        <v>1.3999999999999999E-4</v>
      </c>
      <c r="O431" s="239">
        <f>ROUND(E431*N431,2)</f>
        <v>0</v>
      </c>
      <c r="P431" s="239">
        <v>0</v>
      </c>
      <c r="Q431" s="239">
        <f>ROUND(E431*P431,2)</f>
        <v>0</v>
      </c>
      <c r="R431" s="241" t="s">
        <v>786</v>
      </c>
      <c r="S431" s="241" t="s">
        <v>315</v>
      </c>
      <c r="T431" s="242" t="s">
        <v>315</v>
      </c>
      <c r="U431" s="224">
        <v>0.15</v>
      </c>
      <c r="V431" s="224">
        <f>ROUND(E431*U431,2)</f>
        <v>0.35</v>
      </c>
      <c r="W431" s="224"/>
      <c r="X431" s="224" t="s">
        <v>336</v>
      </c>
      <c r="Y431" s="224" t="s">
        <v>317</v>
      </c>
      <c r="Z431" s="214"/>
      <c r="AA431" s="214"/>
      <c r="AB431" s="214"/>
      <c r="AC431" s="214"/>
      <c r="AD431" s="214"/>
      <c r="AE431" s="214"/>
      <c r="AF431" s="214"/>
      <c r="AG431" s="214" t="s">
        <v>337</v>
      </c>
      <c r="AH431" s="214"/>
      <c r="AI431" s="214"/>
      <c r="AJ431" s="214"/>
      <c r="AK431" s="214"/>
      <c r="AL431" s="214"/>
      <c r="AM431" s="214"/>
      <c r="AN431" s="214"/>
      <c r="AO431" s="214"/>
      <c r="AP431" s="214"/>
      <c r="AQ431" s="214"/>
      <c r="AR431" s="214"/>
      <c r="AS431" s="214"/>
      <c r="AT431" s="214"/>
      <c r="AU431" s="214"/>
      <c r="AV431" s="214"/>
      <c r="AW431" s="214"/>
      <c r="AX431" s="214"/>
      <c r="AY431" s="214"/>
      <c r="AZ431" s="214"/>
      <c r="BA431" s="214"/>
      <c r="BB431" s="214"/>
      <c r="BC431" s="214"/>
      <c r="BD431" s="214"/>
      <c r="BE431" s="214"/>
      <c r="BF431" s="214"/>
      <c r="BG431" s="214"/>
      <c r="BH431" s="214"/>
    </row>
    <row r="432" spans="1:60" outlineLevel="2" x14ac:dyDescent="0.2">
      <c r="A432" s="221"/>
      <c r="B432" s="222"/>
      <c r="C432" s="268" t="s">
        <v>2141</v>
      </c>
      <c r="D432" s="262"/>
      <c r="E432" s="263">
        <v>2.2999999999999998</v>
      </c>
      <c r="F432" s="224"/>
      <c r="G432" s="224"/>
      <c r="H432" s="224"/>
      <c r="I432" s="224"/>
      <c r="J432" s="224"/>
      <c r="K432" s="224"/>
      <c r="L432" s="224"/>
      <c r="M432" s="224"/>
      <c r="N432" s="223"/>
      <c r="O432" s="223"/>
      <c r="P432" s="223"/>
      <c r="Q432" s="223"/>
      <c r="R432" s="224"/>
      <c r="S432" s="224"/>
      <c r="T432" s="224"/>
      <c r="U432" s="224"/>
      <c r="V432" s="224"/>
      <c r="W432" s="224"/>
      <c r="X432" s="224"/>
      <c r="Y432" s="224"/>
      <c r="Z432" s="214"/>
      <c r="AA432" s="214"/>
      <c r="AB432" s="214"/>
      <c r="AC432" s="214"/>
      <c r="AD432" s="214"/>
      <c r="AE432" s="214"/>
      <c r="AF432" s="214"/>
      <c r="AG432" s="214" t="s">
        <v>371</v>
      </c>
      <c r="AH432" s="214">
        <v>0</v>
      </c>
      <c r="AI432" s="214"/>
      <c r="AJ432" s="214"/>
      <c r="AK432" s="214"/>
      <c r="AL432" s="214"/>
      <c r="AM432" s="214"/>
      <c r="AN432" s="214"/>
      <c r="AO432" s="214"/>
      <c r="AP432" s="214"/>
      <c r="AQ432" s="214"/>
      <c r="AR432" s="214"/>
      <c r="AS432" s="214"/>
      <c r="AT432" s="214"/>
      <c r="AU432" s="214"/>
      <c r="AV432" s="214"/>
      <c r="AW432" s="214"/>
      <c r="AX432" s="214"/>
      <c r="AY432" s="214"/>
      <c r="AZ432" s="214"/>
      <c r="BA432" s="214"/>
      <c r="BB432" s="214"/>
      <c r="BC432" s="214"/>
      <c r="BD432" s="214"/>
      <c r="BE432" s="214"/>
      <c r="BF432" s="214"/>
      <c r="BG432" s="214"/>
      <c r="BH432" s="214"/>
    </row>
    <row r="433" spans="1:60" ht="22.5" outlineLevel="1" x14ac:dyDescent="0.2">
      <c r="A433" s="236">
        <v>121</v>
      </c>
      <c r="B433" s="237" t="s">
        <v>809</v>
      </c>
      <c r="C433" s="254" t="s">
        <v>810</v>
      </c>
      <c r="D433" s="238" t="s">
        <v>811</v>
      </c>
      <c r="E433" s="239">
        <v>39.354999999999997</v>
      </c>
      <c r="F433" s="240"/>
      <c r="G433" s="241">
        <f>ROUND(E433*F433,2)</f>
        <v>0</v>
      </c>
      <c r="H433" s="240"/>
      <c r="I433" s="241">
        <f>ROUND(E433*H433,2)</f>
        <v>0</v>
      </c>
      <c r="J433" s="240"/>
      <c r="K433" s="241">
        <f>ROUND(E433*J433,2)</f>
        <v>0</v>
      </c>
      <c r="L433" s="241">
        <v>12</v>
      </c>
      <c r="M433" s="241">
        <f>G433*(1+L433/100)</f>
        <v>0</v>
      </c>
      <c r="N433" s="239">
        <v>1E-3</v>
      </c>
      <c r="O433" s="239">
        <f>ROUND(E433*N433,2)</f>
        <v>0.04</v>
      </c>
      <c r="P433" s="239">
        <v>0</v>
      </c>
      <c r="Q433" s="239">
        <f>ROUND(E433*P433,2)</f>
        <v>0</v>
      </c>
      <c r="R433" s="241" t="s">
        <v>428</v>
      </c>
      <c r="S433" s="241" t="s">
        <v>315</v>
      </c>
      <c r="T433" s="242" t="s">
        <v>315</v>
      </c>
      <c r="U433" s="224">
        <v>0</v>
      </c>
      <c r="V433" s="224">
        <f>ROUND(E433*U433,2)</f>
        <v>0</v>
      </c>
      <c r="W433" s="224"/>
      <c r="X433" s="224" t="s">
        <v>429</v>
      </c>
      <c r="Y433" s="224" t="s">
        <v>317</v>
      </c>
      <c r="Z433" s="214"/>
      <c r="AA433" s="214"/>
      <c r="AB433" s="214"/>
      <c r="AC433" s="214"/>
      <c r="AD433" s="214"/>
      <c r="AE433" s="214"/>
      <c r="AF433" s="214"/>
      <c r="AG433" s="214" t="s">
        <v>430</v>
      </c>
      <c r="AH433" s="214"/>
      <c r="AI433" s="214"/>
      <c r="AJ433" s="214"/>
      <c r="AK433" s="214"/>
      <c r="AL433" s="214"/>
      <c r="AM433" s="214"/>
      <c r="AN433" s="214"/>
      <c r="AO433" s="214"/>
      <c r="AP433" s="214"/>
      <c r="AQ433" s="214"/>
      <c r="AR433" s="214"/>
      <c r="AS433" s="214"/>
      <c r="AT433" s="214"/>
      <c r="AU433" s="214"/>
      <c r="AV433" s="214"/>
      <c r="AW433" s="214"/>
      <c r="AX433" s="214"/>
      <c r="AY433" s="214"/>
      <c r="AZ433" s="214"/>
      <c r="BA433" s="214"/>
      <c r="BB433" s="214"/>
      <c r="BC433" s="214"/>
      <c r="BD433" s="214"/>
      <c r="BE433" s="214"/>
      <c r="BF433" s="214"/>
      <c r="BG433" s="214"/>
      <c r="BH433" s="214"/>
    </row>
    <row r="434" spans="1:60" outlineLevel="2" x14ac:dyDescent="0.2">
      <c r="A434" s="221"/>
      <c r="B434" s="222"/>
      <c r="C434" s="268" t="s">
        <v>2142</v>
      </c>
      <c r="D434" s="262"/>
      <c r="E434" s="263">
        <v>39.354999999999997</v>
      </c>
      <c r="F434" s="224"/>
      <c r="G434" s="224"/>
      <c r="H434" s="224"/>
      <c r="I434" s="224"/>
      <c r="J434" s="224"/>
      <c r="K434" s="224"/>
      <c r="L434" s="224"/>
      <c r="M434" s="224"/>
      <c r="N434" s="223"/>
      <c r="O434" s="223"/>
      <c r="P434" s="223"/>
      <c r="Q434" s="223"/>
      <c r="R434" s="224"/>
      <c r="S434" s="224"/>
      <c r="T434" s="224"/>
      <c r="U434" s="224"/>
      <c r="V434" s="224"/>
      <c r="W434" s="224"/>
      <c r="X434" s="224"/>
      <c r="Y434" s="224"/>
      <c r="Z434" s="214"/>
      <c r="AA434" s="214"/>
      <c r="AB434" s="214"/>
      <c r="AC434" s="214"/>
      <c r="AD434" s="214"/>
      <c r="AE434" s="214"/>
      <c r="AF434" s="214"/>
      <c r="AG434" s="214" t="s">
        <v>371</v>
      </c>
      <c r="AH434" s="214">
        <v>0</v>
      </c>
      <c r="AI434" s="214"/>
      <c r="AJ434" s="214"/>
      <c r="AK434" s="214"/>
      <c r="AL434" s="214"/>
      <c r="AM434" s="214"/>
      <c r="AN434" s="214"/>
      <c r="AO434" s="214"/>
      <c r="AP434" s="214"/>
      <c r="AQ434" s="214"/>
      <c r="AR434" s="214"/>
      <c r="AS434" s="214"/>
      <c r="AT434" s="214"/>
      <c r="AU434" s="214"/>
      <c r="AV434" s="214"/>
      <c r="AW434" s="214"/>
      <c r="AX434" s="214"/>
      <c r="AY434" s="214"/>
      <c r="AZ434" s="214"/>
      <c r="BA434" s="214"/>
      <c r="BB434" s="214"/>
      <c r="BC434" s="214"/>
      <c r="BD434" s="214"/>
      <c r="BE434" s="214"/>
      <c r="BF434" s="214"/>
      <c r="BG434" s="214"/>
      <c r="BH434" s="214"/>
    </row>
    <row r="435" spans="1:60" outlineLevel="1" x14ac:dyDescent="0.2">
      <c r="A435" s="236">
        <v>122</v>
      </c>
      <c r="B435" s="237" t="s">
        <v>1211</v>
      </c>
      <c r="C435" s="254" t="s">
        <v>1212</v>
      </c>
      <c r="D435" s="238" t="s">
        <v>581</v>
      </c>
      <c r="E435" s="239">
        <v>0.15310000000000001</v>
      </c>
      <c r="F435" s="240"/>
      <c r="G435" s="241">
        <f>ROUND(E435*F435,2)</f>
        <v>0</v>
      </c>
      <c r="H435" s="240"/>
      <c r="I435" s="241">
        <f>ROUND(E435*H435,2)</f>
        <v>0</v>
      </c>
      <c r="J435" s="240"/>
      <c r="K435" s="241">
        <f>ROUND(E435*J435,2)</f>
        <v>0</v>
      </c>
      <c r="L435" s="241">
        <v>12</v>
      </c>
      <c r="M435" s="241">
        <f>G435*(1+L435/100)</f>
        <v>0</v>
      </c>
      <c r="N435" s="239">
        <v>0</v>
      </c>
      <c r="O435" s="239">
        <f>ROUND(E435*N435,2)</f>
        <v>0</v>
      </c>
      <c r="P435" s="239">
        <v>0</v>
      </c>
      <c r="Q435" s="239">
        <f>ROUND(E435*P435,2)</f>
        <v>0</v>
      </c>
      <c r="R435" s="241" t="s">
        <v>786</v>
      </c>
      <c r="S435" s="241" t="s">
        <v>315</v>
      </c>
      <c r="T435" s="242" t="s">
        <v>315</v>
      </c>
      <c r="U435" s="224">
        <v>1.3049999999999999</v>
      </c>
      <c r="V435" s="224">
        <f>ROUND(E435*U435,2)</f>
        <v>0.2</v>
      </c>
      <c r="W435" s="224"/>
      <c r="X435" s="224" t="s">
        <v>582</v>
      </c>
      <c r="Y435" s="224" t="s">
        <v>317</v>
      </c>
      <c r="Z435" s="214"/>
      <c r="AA435" s="214"/>
      <c r="AB435" s="214"/>
      <c r="AC435" s="214"/>
      <c r="AD435" s="214"/>
      <c r="AE435" s="214"/>
      <c r="AF435" s="214"/>
      <c r="AG435" s="214" t="s">
        <v>583</v>
      </c>
      <c r="AH435" s="214"/>
      <c r="AI435" s="214"/>
      <c r="AJ435" s="214"/>
      <c r="AK435" s="214"/>
      <c r="AL435" s="214"/>
      <c r="AM435" s="214"/>
      <c r="AN435" s="214"/>
      <c r="AO435" s="214"/>
      <c r="AP435" s="214"/>
      <c r="AQ435" s="214"/>
      <c r="AR435" s="214"/>
      <c r="AS435" s="214"/>
      <c r="AT435" s="214"/>
      <c r="AU435" s="214"/>
      <c r="AV435" s="214"/>
      <c r="AW435" s="214"/>
      <c r="AX435" s="214"/>
      <c r="AY435" s="214"/>
      <c r="AZ435" s="214"/>
      <c r="BA435" s="214"/>
      <c r="BB435" s="214"/>
      <c r="BC435" s="214"/>
      <c r="BD435" s="214"/>
      <c r="BE435" s="214"/>
      <c r="BF435" s="214"/>
      <c r="BG435" s="214"/>
      <c r="BH435" s="214"/>
    </row>
    <row r="436" spans="1:60" outlineLevel="2" x14ac:dyDescent="0.2">
      <c r="A436" s="221"/>
      <c r="B436" s="222"/>
      <c r="C436" s="267" t="s">
        <v>608</v>
      </c>
      <c r="D436" s="266"/>
      <c r="E436" s="266"/>
      <c r="F436" s="266"/>
      <c r="G436" s="266"/>
      <c r="H436" s="224"/>
      <c r="I436" s="224"/>
      <c r="J436" s="224"/>
      <c r="K436" s="224"/>
      <c r="L436" s="224"/>
      <c r="M436" s="224"/>
      <c r="N436" s="223"/>
      <c r="O436" s="223"/>
      <c r="P436" s="223"/>
      <c r="Q436" s="223"/>
      <c r="R436" s="224"/>
      <c r="S436" s="224"/>
      <c r="T436" s="224"/>
      <c r="U436" s="224"/>
      <c r="V436" s="224"/>
      <c r="W436" s="224"/>
      <c r="X436" s="224"/>
      <c r="Y436" s="224"/>
      <c r="Z436" s="214"/>
      <c r="AA436" s="214"/>
      <c r="AB436" s="214"/>
      <c r="AC436" s="214"/>
      <c r="AD436" s="214"/>
      <c r="AE436" s="214"/>
      <c r="AF436" s="214"/>
      <c r="AG436" s="214" t="s">
        <v>369</v>
      </c>
      <c r="AH436" s="214"/>
      <c r="AI436" s="214"/>
      <c r="AJ436" s="214"/>
      <c r="AK436" s="214"/>
      <c r="AL436" s="214"/>
      <c r="AM436" s="214"/>
      <c r="AN436" s="214"/>
      <c r="AO436" s="214"/>
      <c r="AP436" s="214"/>
      <c r="AQ436" s="214"/>
      <c r="AR436" s="214"/>
      <c r="AS436" s="214"/>
      <c r="AT436" s="214"/>
      <c r="AU436" s="214"/>
      <c r="AV436" s="214"/>
      <c r="AW436" s="214"/>
      <c r="AX436" s="214"/>
      <c r="AY436" s="214"/>
      <c r="AZ436" s="214"/>
      <c r="BA436" s="214"/>
      <c r="BB436" s="214"/>
      <c r="BC436" s="214"/>
      <c r="BD436" s="214"/>
      <c r="BE436" s="214"/>
      <c r="BF436" s="214"/>
      <c r="BG436" s="214"/>
      <c r="BH436" s="214"/>
    </row>
    <row r="437" spans="1:60" x14ac:dyDescent="0.2">
      <c r="A437" s="229" t="s">
        <v>310</v>
      </c>
      <c r="B437" s="230" t="s">
        <v>256</v>
      </c>
      <c r="C437" s="253" t="s">
        <v>257</v>
      </c>
      <c r="D437" s="231"/>
      <c r="E437" s="232"/>
      <c r="F437" s="233"/>
      <c r="G437" s="233">
        <f>SUMIF(AG438:AG444,"&lt;&gt;NOR",G438:G444)</f>
        <v>0</v>
      </c>
      <c r="H437" s="233"/>
      <c r="I437" s="233">
        <f>SUM(I438:I444)</f>
        <v>0</v>
      </c>
      <c r="J437" s="233"/>
      <c r="K437" s="233">
        <f>SUM(K438:K444)</f>
        <v>0</v>
      </c>
      <c r="L437" s="233"/>
      <c r="M437" s="233">
        <f>SUM(M438:M444)</f>
        <v>0</v>
      </c>
      <c r="N437" s="232"/>
      <c r="O437" s="232">
        <f>SUM(O438:O444)</f>
        <v>0</v>
      </c>
      <c r="P437" s="232"/>
      <c r="Q437" s="232">
        <f>SUM(Q438:Q444)</f>
        <v>0.26</v>
      </c>
      <c r="R437" s="233"/>
      <c r="S437" s="233"/>
      <c r="T437" s="234"/>
      <c r="U437" s="228"/>
      <c r="V437" s="228">
        <f>SUM(V438:V444)</f>
        <v>5.28</v>
      </c>
      <c r="W437" s="228"/>
      <c r="X437" s="228"/>
      <c r="Y437" s="228"/>
      <c r="AG437" t="s">
        <v>311</v>
      </c>
    </row>
    <row r="438" spans="1:60" outlineLevel="1" x14ac:dyDescent="0.2">
      <c r="A438" s="236">
        <v>123</v>
      </c>
      <c r="B438" s="237" t="s">
        <v>1215</v>
      </c>
      <c r="C438" s="254" t="s">
        <v>1216</v>
      </c>
      <c r="D438" s="238" t="s">
        <v>379</v>
      </c>
      <c r="E438" s="239">
        <v>29.34</v>
      </c>
      <c r="F438" s="240"/>
      <c r="G438" s="241">
        <f>ROUND(E438*F438,2)</f>
        <v>0</v>
      </c>
      <c r="H438" s="240"/>
      <c r="I438" s="241">
        <f>ROUND(E438*H438,2)</f>
        <v>0</v>
      </c>
      <c r="J438" s="240"/>
      <c r="K438" s="241">
        <f>ROUND(E438*J438,2)</f>
        <v>0</v>
      </c>
      <c r="L438" s="241">
        <v>12</v>
      </c>
      <c r="M438" s="241">
        <f>G438*(1+L438/100)</f>
        <v>0</v>
      </c>
      <c r="N438" s="239">
        <v>0</v>
      </c>
      <c r="O438" s="239">
        <f>ROUND(E438*N438,2)</f>
        <v>0</v>
      </c>
      <c r="P438" s="239">
        <v>8.9499999999999996E-3</v>
      </c>
      <c r="Q438" s="239">
        <f>ROUND(E438*P438,2)</f>
        <v>0.26</v>
      </c>
      <c r="R438" s="241" t="s">
        <v>817</v>
      </c>
      <c r="S438" s="241" t="s">
        <v>315</v>
      </c>
      <c r="T438" s="242" t="s">
        <v>315</v>
      </c>
      <c r="U438" s="224">
        <v>0.18</v>
      </c>
      <c r="V438" s="224">
        <f>ROUND(E438*U438,2)</f>
        <v>5.28</v>
      </c>
      <c r="W438" s="224"/>
      <c r="X438" s="224" t="s">
        <v>336</v>
      </c>
      <c r="Y438" s="224" t="s">
        <v>317</v>
      </c>
      <c r="Z438" s="214"/>
      <c r="AA438" s="214"/>
      <c r="AB438" s="214"/>
      <c r="AC438" s="214"/>
      <c r="AD438" s="214"/>
      <c r="AE438" s="214"/>
      <c r="AF438" s="214"/>
      <c r="AG438" s="214" t="s">
        <v>337</v>
      </c>
      <c r="AH438" s="214"/>
      <c r="AI438" s="214"/>
      <c r="AJ438" s="214"/>
      <c r="AK438" s="214"/>
      <c r="AL438" s="214"/>
      <c r="AM438" s="214"/>
      <c r="AN438" s="214"/>
      <c r="AO438" s="214"/>
      <c r="AP438" s="214"/>
      <c r="AQ438" s="214"/>
      <c r="AR438" s="214"/>
      <c r="AS438" s="214"/>
      <c r="AT438" s="214"/>
      <c r="AU438" s="214"/>
      <c r="AV438" s="214"/>
      <c r="AW438" s="214"/>
      <c r="AX438" s="214"/>
      <c r="AY438" s="214"/>
      <c r="AZ438" s="214"/>
      <c r="BA438" s="214"/>
      <c r="BB438" s="214"/>
      <c r="BC438" s="214"/>
      <c r="BD438" s="214"/>
      <c r="BE438" s="214"/>
      <c r="BF438" s="214"/>
      <c r="BG438" s="214"/>
      <c r="BH438" s="214"/>
    </row>
    <row r="439" spans="1:60" outlineLevel="2" x14ac:dyDescent="0.2">
      <c r="A439" s="221"/>
      <c r="B439" s="222"/>
      <c r="C439" s="267" t="s">
        <v>1217</v>
      </c>
      <c r="D439" s="266"/>
      <c r="E439" s="266"/>
      <c r="F439" s="266"/>
      <c r="G439" s="266"/>
      <c r="H439" s="224"/>
      <c r="I439" s="224"/>
      <c r="J439" s="224"/>
      <c r="K439" s="224"/>
      <c r="L439" s="224"/>
      <c r="M439" s="224"/>
      <c r="N439" s="223"/>
      <c r="O439" s="223"/>
      <c r="P439" s="223"/>
      <c r="Q439" s="223"/>
      <c r="R439" s="224"/>
      <c r="S439" s="224"/>
      <c r="T439" s="224"/>
      <c r="U439" s="224"/>
      <c r="V439" s="224"/>
      <c r="W439" s="224"/>
      <c r="X439" s="224"/>
      <c r="Y439" s="224"/>
      <c r="Z439" s="214"/>
      <c r="AA439" s="214"/>
      <c r="AB439" s="214"/>
      <c r="AC439" s="214"/>
      <c r="AD439" s="214"/>
      <c r="AE439" s="214"/>
      <c r="AF439" s="214"/>
      <c r="AG439" s="214" t="s">
        <v>369</v>
      </c>
      <c r="AH439" s="214"/>
      <c r="AI439" s="214"/>
      <c r="AJ439" s="214"/>
      <c r="AK439" s="214"/>
      <c r="AL439" s="214"/>
      <c r="AM439" s="214"/>
      <c r="AN439" s="214"/>
      <c r="AO439" s="214"/>
      <c r="AP439" s="214"/>
      <c r="AQ439" s="214"/>
      <c r="AR439" s="214"/>
      <c r="AS439" s="214"/>
      <c r="AT439" s="214"/>
      <c r="AU439" s="214"/>
      <c r="AV439" s="214"/>
      <c r="AW439" s="214"/>
      <c r="AX439" s="214"/>
      <c r="AY439" s="214"/>
      <c r="AZ439" s="214"/>
      <c r="BA439" s="214"/>
      <c r="BB439" s="214"/>
      <c r="BC439" s="214"/>
      <c r="BD439" s="214"/>
      <c r="BE439" s="214"/>
      <c r="BF439" s="214"/>
      <c r="BG439" s="214"/>
      <c r="BH439" s="214"/>
    </row>
    <row r="440" spans="1:60" outlineLevel="2" x14ac:dyDescent="0.2">
      <c r="A440" s="221"/>
      <c r="B440" s="222"/>
      <c r="C440" s="258" t="s">
        <v>1218</v>
      </c>
      <c r="D440" s="252"/>
      <c r="E440" s="252"/>
      <c r="F440" s="252"/>
      <c r="G440" s="252"/>
      <c r="H440" s="224"/>
      <c r="I440" s="224"/>
      <c r="J440" s="224"/>
      <c r="K440" s="224"/>
      <c r="L440" s="224"/>
      <c r="M440" s="224"/>
      <c r="N440" s="223"/>
      <c r="O440" s="223"/>
      <c r="P440" s="223"/>
      <c r="Q440" s="223"/>
      <c r="R440" s="224"/>
      <c r="S440" s="224"/>
      <c r="T440" s="224"/>
      <c r="U440" s="224"/>
      <c r="V440" s="224"/>
      <c r="W440" s="224"/>
      <c r="X440" s="224"/>
      <c r="Y440" s="224"/>
      <c r="Z440" s="214"/>
      <c r="AA440" s="214"/>
      <c r="AB440" s="214"/>
      <c r="AC440" s="214"/>
      <c r="AD440" s="214"/>
      <c r="AE440" s="214"/>
      <c r="AF440" s="214"/>
      <c r="AG440" s="214" t="s">
        <v>320</v>
      </c>
      <c r="AH440" s="214"/>
      <c r="AI440" s="214"/>
      <c r="AJ440" s="214"/>
      <c r="AK440" s="214"/>
      <c r="AL440" s="214"/>
      <c r="AM440" s="214"/>
      <c r="AN440" s="214"/>
      <c r="AO440" s="214"/>
      <c r="AP440" s="214"/>
      <c r="AQ440" s="214"/>
      <c r="AR440" s="214"/>
      <c r="AS440" s="214"/>
      <c r="AT440" s="214"/>
      <c r="AU440" s="214"/>
      <c r="AV440" s="214"/>
      <c r="AW440" s="214"/>
      <c r="AX440" s="214"/>
      <c r="AY440" s="214"/>
      <c r="AZ440" s="214"/>
      <c r="BA440" s="214"/>
      <c r="BB440" s="214"/>
      <c r="BC440" s="214"/>
      <c r="BD440" s="214"/>
      <c r="BE440" s="214"/>
      <c r="BF440" s="214"/>
      <c r="BG440" s="214"/>
      <c r="BH440" s="214"/>
    </row>
    <row r="441" spans="1:60" outlineLevel="2" x14ac:dyDescent="0.2">
      <c r="A441" s="221"/>
      <c r="B441" s="222"/>
      <c r="C441" s="268" t="s">
        <v>536</v>
      </c>
      <c r="D441" s="262"/>
      <c r="E441" s="263"/>
      <c r="F441" s="224"/>
      <c r="G441" s="224"/>
      <c r="H441" s="224"/>
      <c r="I441" s="224"/>
      <c r="J441" s="224"/>
      <c r="K441" s="224"/>
      <c r="L441" s="224"/>
      <c r="M441" s="224"/>
      <c r="N441" s="223"/>
      <c r="O441" s="223"/>
      <c r="P441" s="223"/>
      <c r="Q441" s="223"/>
      <c r="R441" s="224"/>
      <c r="S441" s="224"/>
      <c r="T441" s="224"/>
      <c r="U441" s="224"/>
      <c r="V441" s="224"/>
      <c r="W441" s="224"/>
      <c r="X441" s="224"/>
      <c r="Y441" s="224"/>
      <c r="Z441" s="214"/>
      <c r="AA441" s="214"/>
      <c r="AB441" s="214"/>
      <c r="AC441" s="214"/>
      <c r="AD441" s="214"/>
      <c r="AE441" s="214"/>
      <c r="AF441" s="214"/>
      <c r="AG441" s="214" t="s">
        <v>371</v>
      </c>
      <c r="AH441" s="214">
        <v>0</v>
      </c>
      <c r="AI441" s="214"/>
      <c r="AJ441" s="214"/>
      <c r="AK441" s="214"/>
      <c r="AL441" s="214"/>
      <c r="AM441" s="214"/>
      <c r="AN441" s="214"/>
      <c r="AO441" s="214"/>
      <c r="AP441" s="214"/>
      <c r="AQ441" s="214"/>
      <c r="AR441" s="214"/>
      <c r="AS441" s="214"/>
      <c r="AT441" s="214"/>
      <c r="AU441" s="214"/>
      <c r="AV441" s="214"/>
      <c r="AW441" s="214"/>
      <c r="AX441" s="214"/>
      <c r="AY441" s="214"/>
      <c r="AZ441" s="214"/>
      <c r="BA441" s="214"/>
      <c r="BB441" s="214"/>
      <c r="BC441" s="214"/>
      <c r="BD441" s="214"/>
      <c r="BE441" s="214"/>
      <c r="BF441" s="214"/>
      <c r="BG441" s="214"/>
      <c r="BH441" s="214"/>
    </row>
    <row r="442" spans="1:60" outlineLevel="3" x14ac:dyDescent="0.2">
      <c r="A442" s="221"/>
      <c r="B442" s="222"/>
      <c r="C442" s="268" t="s">
        <v>2063</v>
      </c>
      <c r="D442" s="262"/>
      <c r="E442" s="263">
        <v>4.5</v>
      </c>
      <c r="F442" s="224"/>
      <c r="G442" s="224"/>
      <c r="H442" s="224"/>
      <c r="I442" s="224"/>
      <c r="J442" s="224"/>
      <c r="K442" s="224"/>
      <c r="L442" s="224"/>
      <c r="M442" s="224"/>
      <c r="N442" s="223"/>
      <c r="O442" s="223"/>
      <c r="P442" s="223"/>
      <c r="Q442" s="223"/>
      <c r="R442" s="224"/>
      <c r="S442" s="224"/>
      <c r="T442" s="224"/>
      <c r="U442" s="224"/>
      <c r="V442" s="224"/>
      <c r="W442" s="224"/>
      <c r="X442" s="224"/>
      <c r="Y442" s="224"/>
      <c r="Z442" s="214"/>
      <c r="AA442" s="214"/>
      <c r="AB442" s="214"/>
      <c r="AC442" s="214"/>
      <c r="AD442" s="214"/>
      <c r="AE442" s="214"/>
      <c r="AF442" s="214"/>
      <c r="AG442" s="214" t="s">
        <v>371</v>
      </c>
      <c r="AH442" s="214">
        <v>0</v>
      </c>
      <c r="AI442" s="214"/>
      <c r="AJ442" s="214"/>
      <c r="AK442" s="214"/>
      <c r="AL442" s="214"/>
      <c r="AM442" s="214"/>
      <c r="AN442" s="214"/>
      <c r="AO442" s="214"/>
      <c r="AP442" s="214"/>
      <c r="AQ442" s="214"/>
      <c r="AR442" s="214"/>
      <c r="AS442" s="214"/>
      <c r="AT442" s="214"/>
      <c r="AU442" s="214"/>
      <c r="AV442" s="214"/>
      <c r="AW442" s="214"/>
      <c r="AX442" s="214"/>
      <c r="AY442" s="214"/>
      <c r="AZ442" s="214"/>
      <c r="BA442" s="214"/>
      <c r="BB442" s="214"/>
      <c r="BC442" s="214"/>
      <c r="BD442" s="214"/>
      <c r="BE442" s="214"/>
      <c r="BF442" s="214"/>
      <c r="BG442" s="214"/>
      <c r="BH442" s="214"/>
    </row>
    <row r="443" spans="1:60" outlineLevel="3" x14ac:dyDescent="0.2">
      <c r="A443" s="221"/>
      <c r="B443" s="222"/>
      <c r="C443" s="268" t="s">
        <v>2064</v>
      </c>
      <c r="D443" s="262"/>
      <c r="E443" s="263">
        <v>7.19</v>
      </c>
      <c r="F443" s="224"/>
      <c r="G443" s="224"/>
      <c r="H443" s="224"/>
      <c r="I443" s="224"/>
      <c r="J443" s="224"/>
      <c r="K443" s="224"/>
      <c r="L443" s="224"/>
      <c r="M443" s="224"/>
      <c r="N443" s="223"/>
      <c r="O443" s="223"/>
      <c r="P443" s="223"/>
      <c r="Q443" s="223"/>
      <c r="R443" s="224"/>
      <c r="S443" s="224"/>
      <c r="T443" s="224"/>
      <c r="U443" s="224"/>
      <c r="V443" s="224"/>
      <c r="W443" s="224"/>
      <c r="X443" s="224"/>
      <c r="Y443" s="224"/>
      <c r="Z443" s="214"/>
      <c r="AA443" s="214"/>
      <c r="AB443" s="214"/>
      <c r="AC443" s="214"/>
      <c r="AD443" s="214"/>
      <c r="AE443" s="214"/>
      <c r="AF443" s="214"/>
      <c r="AG443" s="214" t="s">
        <v>371</v>
      </c>
      <c r="AH443" s="214">
        <v>0</v>
      </c>
      <c r="AI443" s="214"/>
      <c r="AJ443" s="214"/>
      <c r="AK443" s="214"/>
      <c r="AL443" s="214"/>
      <c r="AM443" s="214"/>
      <c r="AN443" s="214"/>
      <c r="AO443" s="214"/>
      <c r="AP443" s="214"/>
      <c r="AQ443" s="214"/>
      <c r="AR443" s="214"/>
      <c r="AS443" s="214"/>
      <c r="AT443" s="214"/>
      <c r="AU443" s="214"/>
      <c r="AV443" s="214"/>
      <c r="AW443" s="214"/>
      <c r="AX443" s="214"/>
      <c r="AY443" s="214"/>
      <c r="AZ443" s="214"/>
      <c r="BA443" s="214"/>
      <c r="BB443" s="214"/>
      <c r="BC443" s="214"/>
      <c r="BD443" s="214"/>
      <c r="BE443" s="214"/>
      <c r="BF443" s="214"/>
      <c r="BG443" s="214"/>
      <c r="BH443" s="214"/>
    </row>
    <row r="444" spans="1:60" outlineLevel="3" x14ac:dyDescent="0.2">
      <c r="A444" s="221"/>
      <c r="B444" s="222"/>
      <c r="C444" s="268" t="s">
        <v>2065</v>
      </c>
      <c r="D444" s="262"/>
      <c r="E444" s="263">
        <v>17.649999999999999</v>
      </c>
      <c r="F444" s="224"/>
      <c r="G444" s="224"/>
      <c r="H444" s="224"/>
      <c r="I444" s="224"/>
      <c r="J444" s="224"/>
      <c r="K444" s="224"/>
      <c r="L444" s="224"/>
      <c r="M444" s="224"/>
      <c r="N444" s="223"/>
      <c r="O444" s="223"/>
      <c r="P444" s="223"/>
      <c r="Q444" s="223"/>
      <c r="R444" s="224"/>
      <c r="S444" s="224"/>
      <c r="T444" s="224"/>
      <c r="U444" s="224"/>
      <c r="V444" s="224"/>
      <c r="W444" s="224"/>
      <c r="X444" s="224"/>
      <c r="Y444" s="224"/>
      <c r="Z444" s="214"/>
      <c r="AA444" s="214"/>
      <c r="AB444" s="214"/>
      <c r="AC444" s="214"/>
      <c r="AD444" s="214"/>
      <c r="AE444" s="214"/>
      <c r="AF444" s="214"/>
      <c r="AG444" s="214" t="s">
        <v>371</v>
      </c>
      <c r="AH444" s="214">
        <v>0</v>
      </c>
      <c r="AI444" s="214"/>
      <c r="AJ444" s="214"/>
      <c r="AK444" s="214"/>
      <c r="AL444" s="214"/>
      <c r="AM444" s="214"/>
      <c r="AN444" s="214"/>
      <c r="AO444" s="214"/>
      <c r="AP444" s="214"/>
      <c r="AQ444" s="214"/>
      <c r="AR444" s="214"/>
      <c r="AS444" s="214"/>
      <c r="AT444" s="214"/>
      <c r="AU444" s="214"/>
      <c r="AV444" s="214"/>
      <c r="AW444" s="214"/>
      <c r="AX444" s="214"/>
      <c r="AY444" s="214"/>
      <c r="AZ444" s="214"/>
      <c r="BA444" s="214"/>
      <c r="BB444" s="214"/>
      <c r="BC444" s="214"/>
      <c r="BD444" s="214"/>
      <c r="BE444" s="214"/>
      <c r="BF444" s="214"/>
      <c r="BG444" s="214"/>
      <c r="BH444" s="214"/>
    </row>
    <row r="445" spans="1:60" x14ac:dyDescent="0.2">
      <c r="A445" s="229" t="s">
        <v>310</v>
      </c>
      <c r="B445" s="230" t="s">
        <v>258</v>
      </c>
      <c r="C445" s="253" t="s">
        <v>259</v>
      </c>
      <c r="D445" s="231"/>
      <c r="E445" s="232"/>
      <c r="F445" s="233"/>
      <c r="G445" s="233">
        <f>SUMIF(AG446:AG480,"&lt;&gt;NOR",G446:G480)</f>
        <v>0</v>
      </c>
      <c r="H445" s="233"/>
      <c r="I445" s="233">
        <f>SUM(I446:I480)</f>
        <v>0</v>
      </c>
      <c r="J445" s="233"/>
      <c r="K445" s="233">
        <f>SUM(K446:K480)</f>
        <v>0</v>
      </c>
      <c r="L445" s="233"/>
      <c r="M445" s="233">
        <f>SUM(M446:M480)</f>
        <v>0</v>
      </c>
      <c r="N445" s="232"/>
      <c r="O445" s="232">
        <f>SUM(O446:O480)</f>
        <v>0.13</v>
      </c>
      <c r="P445" s="232"/>
      <c r="Q445" s="232">
        <f>SUM(Q446:Q480)</f>
        <v>0</v>
      </c>
      <c r="R445" s="233"/>
      <c r="S445" s="233"/>
      <c r="T445" s="234"/>
      <c r="U445" s="228"/>
      <c r="V445" s="228">
        <f>SUM(V446:V480)</f>
        <v>20.779999999999998</v>
      </c>
      <c r="W445" s="228"/>
      <c r="X445" s="228"/>
      <c r="Y445" s="228"/>
      <c r="AG445" t="s">
        <v>311</v>
      </c>
    </row>
    <row r="446" spans="1:60" outlineLevel="1" x14ac:dyDescent="0.2">
      <c r="A446" s="236">
        <v>124</v>
      </c>
      <c r="B446" s="237" t="s">
        <v>823</v>
      </c>
      <c r="C446" s="254" t="s">
        <v>824</v>
      </c>
      <c r="D446" s="238" t="s">
        <v>379</v>
      </c>
      <c r="E446" s="239">
        <v>29.16</v>
      </c>
      <c r="F446" s="240"/>
      <c r="G446" s="241">
        <f>ROUND(E446*F446,2)</f>
        <v>0</v>
      </c>
      <c r="H446" s="240"/>
      <c r="I446" s="241">
        <f>ROUND(E446*H446,2)</f>
        <v>0</v>
      </c>
      <c r="J446" s="240"/>
      <c r="K446" s="241">
        <f>ROUND(E446*J446,2)</f>
        <v>0</v>
      </c>
      <c r="L446" s="241">
        <v>12</v>
      </c>
      <c r="M446" s="241">
        <f>G446*(1+L446/100)</f>
        <v>0</v>
      </c>
      <c r="N446" s="239">
        <v>0</v>
      </c>
      <c r="O446" s="239">
        <f>ROUND(E446*N446,2)</f>
        <v>0</v>
      </c>
      <c r="P446" s="239">
        <v>0</v>
      </c>
      <c r="Q446" s="239">
        <f>ROUND(E446*P446,2)</f>
        <v>0</v>
      </c>
      <c r="R446" s="241" t="s">
        <v>817</v>
      </c>
      <c r="S446" s="241" t="s">
        <v>315</v>
      </c>
      <c r="T446" s="242" t="s">
        <v>315</v>
      </c>
      <c r="U446" s="224">
        <v>1.6E-2</v>
      </c>
      <c r="V446" s="224">
        <f>ROUND(E446*U446,2)</f>
        <v>0.47</v>
      </c>
      <c r="W446" s="224"/>
      <c r="X446" s="224" t="s">
        <v>336</v>
      </c>
      <c r="Y446" s="224" t="s">
        <v>317</v>
      </c>
      <c r="Z446" s="214"/>
      <c r="AA446" s="214"/>
      <c r="AB446" s="214"/>
      <c r="AC446" s="214"/>
      <c r="AD446" s="214"/>
      <c r="AE446" s="214"/>
      <c r="AF446" s="214"/>
      <c r="AG446" s="214" t="s">
        <v>337</v>
      </c>
      <c r="AH446" s="214"/>
      <c r="AI446" s="214"/>
      <c r="AJ446" s="214"/>
      <c r="AK446" s="214"/>
      <c r="AL446" s="214"/>
      <c r="AM446" s="214"/>
      <c r="AN446" s="214"/>
      <c r="AO446" s="214"/>
      <c r="AP446" s="214"/>
      <c r="AQ446" s="214"/>
      <c r="AR446" s="214"/>
      <c r="AS446" s="214"/>
      <c r="AT446" s="214"/>
      <c r="AU446" s="214"/>
      <c r="AV446" s="214"/>
      <c r="AW446" s="214"/>
      <c r="AX446" s="214"/>
      <c r="AY446" s="214"/>
      <c r="AZ446" s="214"/>
      <c r="BA446" s="214"/>
      <c r="BB446" s="214"/>
      <c r="BC446" s="214"/>
      <c r="BD446" s="214"/>
      <c r="BE446" s="214"/>
      <c r="BF446" s="214"/>
      <c r="BG446" s="214"/>
      <c r="BH446" s="214"/>
    </row>
    <row r="447" spans="1:60" outlineLevel="2" x14ac:dyDescent="0.2">
      <c r="A447" s="221"/>
      <c r="B447" s="222"/>
      <c r="C447" s="267" t="s">
        <v>825</v>
      </c>
      <c r="D447" s="266"/>
      <c r="E447" s="266"/>
      <c r="F447" s="266"/>
      <c r="G447" s="266"/>
      <c r="H447" s="224"/>
      <c r="I447" s="224"/>
      <c r="J447" s="224"/>
      <c r="K447" s="224"/>
      <c r="L447" s="224"/>
      <c r="M447" s="224"/>
      <c r="N447" s="223"/>
      <c r="O447" s="223"/>
      <c r="P447" s="223"/>
      <c r="Q447" s="223"/>
      <c r="R447" s="224"/>
      <c r="S447" s="224"/>
      <c r="T447" s="224"/>
      <c r="U447" s="224"/>
      <c r="V447" s="224"/>
      <c r="W447" s="224"/>
      <c r="X447" s="224"/>
      <c r="Y447" s="224"/>
      <c r="Z447" s="214"/>
      <c r="AA447" s="214"/>
      <c r="AB447" s="214"/>
      <c r="AC447" s="214"/>
      <c r="AD447" s="214"/>
      <c r="AE447" s="214"/>
      <c r="AF447" s="214"/>
      <c r="AG447" s="214" t="s">
        <v>369</v>
      </c>
      <c r="AH447" s="214"/>
      <c r="AI447" s="214"/>
      <c r="AJ447" s="214"/>
      <c r="AK447" s="214"/>
      <c r="AL447" s="214"/>
      <c r="AM447" s="214"/>
      <c r="AN447" s="214"/>
      <c r="AO447" s="214"/>
      <c r="AP447" s="214"/>
      <c r="AQ447" s="214"/>
      <c r="AR447" s="214"/>
      <c r="AS447" s="214"/>
      <c r="AT447" s="214"/>
      <c r="AU447" s="214"/>
      <c r="AV447" s="214"/>
      <c r="AW447" s="214"/>
      <c r="AX447" s="214"/>
      <c r="AY447" s="214"/>
      <c r="AZ447" s="214"/>
      <c r="BA447" s="214"/>
      <c r="BB447" s="214"/>
      <c r="BC447" s="214"/>
      <c r="BD447" s="214"/>
      <c r="BE447" s="214"/>
      <c r="BF447" s="214"/>
      <c r="BG447" s="214"/>
      <c r="BH447" s="214"/>
    </row>
    <row r="448" spans="1:60" outlineLevel="2" x14ac:dyDescent="0.2">
      <c r="A448" s="221"/>
      <c r="B448" s="222"/>
      <c r="C448" s="268" t="s">
        <v>2143</v>
      </c>
      <c r="D448" s="262"/>
      <c r="E448" s="263">
        <v>29.16</v>
      </c>
      <c r="F448" s="224"/>
      <c r="G448" s="224"/>
      <c r="H448" s="224"/>
      <c r="I448" s="224"/>
      <c r="J448" s="224"/>
      <c r="K448" s="224"/>
      <c r="L448" s="224"/>
      <c r="M448" s="224"/>
      <c r="N448" s="223"/>
      <c r="O448" s="223"/>
      <c r="P448" s="223"/>
      <c r="Q448" s="223"/>
      <c r="R448" s="224"/>
      <c r="S448" s="224"/>
      <c r="T448" s="224"/>
      <c r="U448" s="224"/>
      <c r="V448" s="224"/>
      <c r="W448" s="224"/>
      <c r="X448" s="224"/>
      <c r="Y448" s="224"/>
      <c r="Z448" s="214"/>
      <c r="AA448" s="214"/>
      <c r="AB448" s="214"/>
      <c r="AC448" s="214"/>
      <c r="AD448" s="214"/>
      <c r="AE448" s="214"/>
      <c r="AF448" s="214"/>
      <c r="AG448" s="214" t="s">
        <v>371</v>
      </c>
      <c r="AH448" s="214">
        <v>5</v>
      </c>
      <c r="AI448" s="214"/>
      <c r="AJ448" s="214"/>
      <c r="AK448" s="214"/>
      <c r="AL448" s="214"/>
      <c r="AM448" s="214"/>
      <c r="AN448" s="214"/>
      <c r="AO448" s="214"/>
      <c r="AP448" s="214"/>
      <c r="AQ448" s="214"/>
      <c r="AR448" s="214"/>
      <c r="AS448" s="214"/>
      <c r="AT448" s="214"/>
      <c r="AU448" s="214"/>
      <c r="AV448" s="214"/>
      <c r="AW448" s="214"/>
      <c r="AX448" s="214"/>
      <c r="AY448" s="214"/>
      <c r="AZ448" s="214"/>
      <c r="BA448" s="214"/>
      <c r="BB448" s="214"/>
      <c r="BC448" s="214"/>
      <c r="BD448" s="214"/>
      <c r="BE448" s="214"/>
      <c r="BF448" s="214"/>
      <c r="BG448" s="214"/>
      <c r="BH448" s="214"/>
    </row>
    <row r="449" spans="1:60" outlineLevel="1" x14ac:dyDescent="0.2">
      <c r="A449" s="236">
        <v>125</v>
      </c>
      <c r="B449" s="237" t="s">
        <v>827</v>
      </c>
      <c r="C449" s="254" t="s">
        <v>828</v>
      </c>
      <c r="D449" s="238" t="s">
        <v>379</v>
      </c>
      <c r="E449" s="239">
        <v>29.16</v>
      </c>
      <c r="F449" s="240"/>
      <c r="G449" s="241">
        <f>ROUND(E449*F449,2)</f>
        <v>0</v>
      </c>
      <c r="H449" s="240"/>
      <c r="I449" s="241">
        <f>ROUND(E449*H449,2)</f>
        <v>0</v>
      </c>
      <c r="J449" s="240"/>
      <c r="K449" s="241">
        <f>ROUND(E449*J449,2)</f>
        <v>0</v>
      </c>
      <c r="L449" s="241">
        <v>12</v>
      </c>
      <c r="M449" s="241">
        <f>G449*(1+L449/100)</f>
        <v>0</v>
      </c>
      <c r="N449" s="239">
        <v>0</v>
      </c>
      <c r="O449" s="239">
        <f>ROUND(E449*N449,2)</f>
        <v>0</v>
      </c>
      <c r="P449" s="239">
        <v>0</v>
      </c>
      <c r="Q449" s="239">
        <f>ROUND(E449*P449,2)</f>
        <v>0</v>
      </c>
      <c r="R449" s="241" t="s">
        <v>817</v>
      </c>
      <c r="S449" s="241" t="s">
        <v>315</v>
      </c>
      <c r="T449" s="242" t="s">
        <v>315</v>
      </c>
      <c r="U449" s="224">
        <v>4.5999999999999999E-2</v>
      </c>
      <c r="V449" s="224">
        <f>ROUND(E449*U449,2)</f>
        <v>1.34</v>
      </c>
      <c r="W449" s="224"/>
      <c r="X449" s="224" t="s">
        <v>336</v>
      </c>
      <c r="Y449" s="224" t="s">
        <v>317</v>
      </c>
      <c r="Z449" s="214"/>
      <c r="AA449" s="214"/>
      <c r="AB449" s="214"/>
      <c r="AC449" s="214"/>
      <c r="AD449" s="214"/>
      <c r="AE449" s="214"/>
      <c r="AF449" s="214"/>
      <c r="AG449" s="214" t="s">
        <v>337</v>
      </c>
      <c r="AH449" s="214"/>
      <c r="AI449" s="214"/>
      <c r="AJ449" s="214"/>
      <c r="AK449" s="214"/>
      <c r="AL449" s="214"/>
      <c r="AM449" s="214"/>
      <c r="AN449" s="214"/>
      <c r="AO449" s="214"/>
      <c r="AP449" s="214"/>
      <c r="AQ449" s="214"/>
      <c r="AR449" s="214"/>
      <c r="AS449" s="214"/>
      <c r="AT449" s="214"/>
      <c r="AU449" s="214"/>
      <c r="AV449" s="214"/>
      <c r="AW449" s="214"/>
      <c r="AX449" s="214"/>
      <c r="AY449" s="214"/>
      <c r="AZ449" s="214"/>
      <c r="BA449" s="214"/>
      <c r="BB449" s="214"/>
      <c r="BC449" s="214"/>
      <c r="BD449" s="214"/>
      <c r="BE449" s="214"/>
      <c r="BF449" s="214"/>
      <c r="BG449" s="214"/>
      <c r="BH449" s="214"/>
    </row>
    <row r="450" spans="1:60" outlineLevel="2" x14ac:dyDescent="0.2">
      <c r="A450" s="221"/>
      <c r="B450" s="222"/>
      <c r="C450" s="267" t="s">
        <v>825</v>
      </c>
      <c r="D450" s="266"/>
      <c r="E450" s="266"/>
      <c r="F450" s="266"/>
      <c r="G450" s="266"/>
      <c r="H450" s="224"/>
      <c r="I450" s="224"/>
      <c r="J450" s="224"/>
      <c r="K450" s="224"/>
      <c r="L450" s="224"/>
      <c r="M450" s="224"/>
      <c r="N450" s="223"/>
      <c r="O450" s="223"/>
      <c r="P450" s="223"/>
      <c r="Q450" s="223"/>
      <c r="R450" s="224"/>
      <c r="S450" s="224"/>
      <c r="T450" s="224"/>
      <c r="U450" s="224"/>
      <c r="V450" s="224"/>
      <c r="W450" s="224"/>
      <c r="X450" s="224"/>
      <c r="Y450" s="224"/>
      <c r="Z450" s="214"/>
      <c r="AA450" s="214"/>
      <c r="AB450" s="214"/>
      <c r="AC450" s="214"/>
      <c r="AD450" s="214"/>
      <c r="AE450" s="214"/>
      <c r="AF450" s="214"/>
      <c r="AG450" s="214" t="s">
        <v>369</v>
      </c>
      <c r="AH450" s="214"/>
      <c r="AI450" s="214"/>
      <c r="AJ450" s="214"/>
      <c r="AK450" s="214"/>
      <c r="AL450" s="214"/>
      <c r="AM450" s="214"/>
      <c r="AN450" s="214"/>
      <c r="AO450" s="214"/>
      <c r="AP450" s="214"/>
      <c r="AQ450" s="214"/>
      <c r="AR450" s="214"/>
      <c r="AS450" s="214"/>
      <c r="AT450" s="214"/>
      <c r="AU450" s="214"/>
      <c r="AV450" s="214"/>
      <c r="AW450" s="214"/>
      <c r="AX450" s="214"/>
      <c r="AY450" s="214"/>
      <c r="AZ450" s="214"/>
      <c r="BA450" s="214"/>
      <c r="BB450" s="214"/>
      <c r="BC450" s="214"/>
      <c r="BD450" s="214"/>
      <c r="BE450" s="214"/>
      <c r="BF450" s="214"/>
      <c r="BG450" s="214"/>
      <c r="BH450" s="214"/>
    </row>
    <row r="451" spans="1:60" outlineLevel="2" x14ac:dyDescent="0.2">
      <c r="A451" s="221"/>
      <c r="B451" s="222"/>
      <c r="C451" s="268" t="s">
        <v>2143</v>
      </c>
      <c r="D451" s="262"/>
      <c r="E451" s="263">
        <v>29.16</v>
      </c>
      <c r="F451" s="224"/>
      <c r="G451" s="224"/>
      <c r="H451" s="224"/>
      <c r="I451" s="224"/>
      <c r="J451" s="224"/>
      <c r="K451" s="224"/>
      <c r="L451" s="224"/>
      <c r="M451" s="224"/>
      <c r="N451" s="223"/>
      <c r="O451" s="223"/>
      <c r="P451" s="223"/>
      <c r="Q451" s="223"/>
      <c r="R451" s="224"/>
      <c r="S451" s="224"/>
      <c r="T451" s="224"/>
      <c r="U451" s="224"/>
      <c r="V451" s="224"/>
      <c r="W451" s="224"/>
      <c r="X451" s="224"/>
      <c r="Y451" s="224"/>
      <c r="Z451" s="214"/>
      <c r="AA451" s="214"/>
      <c r="AB451" s="214"/>
      <c r="AC451" s="214"/>
      <c r="AD451" s="214"/>
      <c r="AE451" s="214"/>
      <c r="AF451" s="214"/>
      <c r="AG451" s="214" t="s">
        <v>371</v>
      </c>
      <c r="AH451" s="214">
        <v>5</v>
      </c>
      <c r="AI451" s="214"/>
      <c r="AJ451" s="214"/>
      <c r="AK451" s="214"/>
      <c r="AL451" s="214"/>
      <c r="AM451" s="214"/>
      <c r="AN451" s="214"/>
      <c r="AO451" s="214"/>
      <c r="AP451" s="214"/>
      <c r="AQ451" s="214"/>
      <c r="AR451" s="214"/>
      <c r="AS451" s="214"/>
      <c r="AT451" s="214"/>
      <c r="AU451" s="214"/>
      <c r="AV451" s="214"/>
      <c r="AW451" s="214"/>
      <c r="AX451" s="214"/>
      <c r="AY451" s="214"/>
      <c r="AZ451" s="214"/>
      <c r="BA451" s="214"/>
      <c r="BB451" s="214"/>
      <c r="BC451" s="214"/>
      <c r="BD451" s="214"/>
      <c r="BE451" s="214"/>
      <c r="BF451" s="214"/>
      <c r="BG451" s="214"/>
      <c r="BH451" s="214"/>
    </row>
    <row r="452" spans="1:60" outlineLevel="1" x14ac:dyDescent="0.2">
      <c r="A452" s="236">
        <v>126</v>
      </c>
      <c r="B452" s="237" t="s">
        <v>829</v>
      </c>
      <c r="C452" s="254" t="s">
        <v>830</v>
      </c>
      <c r="D452" s="238" t="s">
        <v>379</v>
      </c>
      <c r="E452" s="239">
        <v>29.16</v>
      </c>
      <c r="F452" s="240"/>
      <c r="G452" s="241">
        <f>ROUND(E452*F452,2)</f>
        <v>0</v>
      </c>
      <c r="H452" s="240"/>
      <c r="I452" s="241">
        <f>ROUND(E452*H452,2)</f>
        <v>0</v>
      </c>
      <c r="J452" s="240"/>
      <c r="K452" s="241">
        <f>ROUND(E452*J452,2)</f>
        <v>0</v>
      </c>
      <c r="L452" s="241">
        <v>12</v>
      </c>
      <c r="M452" s="241">
        <f>G452*(1+L452/100)</f>
        <v>0</v>
      </c>
      <c r="N452" s="239">
        <v>0</v>
      </c>
      <c r="O452" s="239">
        <f>ROUND(E452*N452,2)</f>
        <v>0</v>
      </c>
      <c r="P452" s="239">
        <v>0</v>
      </c>
      <c r="Q452" s="239">
        <f>ROUND(E452*P452,2)</f>
        <v>0</v>
      </c>
      <c r="R452" s="241" t="s">
        <v>817</v>
      </c>
      <c r="S452" s="241" t="s">
        <v>315</v>
      </c>
      <c r="T452" s="242" t="s">
        <v>315</v>
      </c>
      <c r="U452" s="224">
        <v>0.02</v>
      </c>
      <c r="V452" s="224">
        <f>ROUND(E452*U452,2)</f>
        <v>0.57999999999999996</v>
      </c>
      <c r="W452" s="224"/>
      <c r="X452" s="224" t="s">
        <v>336</v>
      </c>
      <c r="Y452" s="224" t="s">
        <v>317</v>
      </c>
      <c r="Z452" s="214"/>
      <c r="AA452" s="214"/>
      <c r="AB452" s="214"/>
      <c r="AC452" s="214"/>
      <c r="AD452" s="214"/>
      <c r="AE452" s="214"/>
      <c r="AF452" s="214"/>
      <c r="AG452" s="214" t="s">
        <v>337</v>
      </c>
      <c r="AH452" s="214"/>
      <c r="AI452" s="214"/>
      <c r="AJ452" s="214"/>
      <c r="AK452" s="214"/>
      <c r="AL452" s="214"/>
      <c r="AM452" s="214"/>
      <c r="AN452" s="214"/>
      <c r="AO452" s="214"/>
      <c r="AP452" s="214"/>
      <c r="AQ452" s="214"/>
      <c r="AR452" s="214"/>
      <c r="AS452" s="214"/>
      <c r="AT452" s="214"/>
      <c r="AU452" s="214"/>
      <c r="AV452" s="214"/>
      <c r="AW452" s="214"/>
      <c r="AX452" s="214"/>
      <c r="AY452" s="214"/>
      <c r="AZ452" s="214"/>
      <c r="BA452" s="214"/>
      <c r="BB452" s="214"/>
      <c r="BC452" s="214"/>
      <c r="BD452" s="214"/>
      <c r="BE452" s="214"/>
      <c r="BF452" s="214"/>
      <c r="BG452" s="214"/>
      <c r="BH452" s="214"/>
    </row>
    <row r="453" spans="1:60" outlineLevel="2" x14ac:dyDescent="0.2">
      <c r="A453" s="221"/>
      <c r="B453" s="222"/>
      <c r="C453" s="268" t="s">
        <v>2143</v>
      </c>
      <c r="D453" s="262"/>
      <c r="E453" s="263">
        <v>29.16</v>
      </c>
      <c r="F453" s="224"/>
      <c r="G453" s="224"/>
      <c r="H453" s="224"/>
      <c r="I453" s="224"/>
      <c r="J453" s="224"/>
      <c r="K453" s="224"/>
      <c r="L453" s="224"/>
      <c r="M453" s="224"/>
      <c r="N453" s="223"/>
      <c r="O453" s="223"/>
      <c r="P453" s="223"/>
      <c r="Q453" s="223"/>
      <c r="R453" s="224"/>
      <c r="S453" s="224"/>
      <c r="T453" s="224"/>
      <c r="U453" s="224"/>
      <c r="V453" s="224"/>
      <c r="W453" s="224"/>
      <c r="X453" s="224"/>
      <c r="Y453" s="224"/>
      <c r="Z453" s="214"/>
      <c r="AA453" s="214"/>
      <c r="AB453" s="214"/>
      <c r="AC453" s="214"/>
      <c r="AD453" s="214"/>
      <c r="AE453" s="214"/>
      <c r="AF453" s="214"/>
      <c r="AG453" s="214" t="s">
        <v>371</v>
      </c>
      <c r="AH453" s="214">
        <v>5</v>
      </c>
      <c r="AI453" s="214"/>
      <c r="AJ453" s="214"/>
      <c r="AK453" s="214"/>
      <c r="AL453" s="214"/>
      <c r="AM453" s="214"/>
      <c r="AN453" s="214"/>
      <c r="AO453" s="214"/>
      <c r="AP453" s="214"/>
      <c r="AQ453" s="214"/>
      <c r="AR453" s="214"/>
      <c r="AS453" s="214"/>
      <c r="AT453" s="214"/>
      <c r="AU453" s="214"/>
      <c r="AV453" s="214"/>
      <c r="AW453" s="214"/>
      <c r="AX453" s="214"/>
      <c r="AY453" s="214"/>
      <c r="AZ453" s="214"/>
      <c r="BA453" s="214"/>
      <c r="BB453" s="214"/>
      <c r="BC453" s="214"/>
      <c r="BD453" s="214"/>
      <c r="BE453" s="214"/>
      <c r="BF453" s="214"/>
      <c r="BG453" s="214"/>
      <c r="BH453" s="214"/>
    </row>
    <row r="454" spans="1:60" ht="22.5" outlineLevel="1" x14ac:dyDescent="0.2">
      <c r="A454" s="236">
        <v>127</v>
      </c>
      <c r="B454" s="237" t="s">
        <v>831</v>
      </c>
      <c r="C454" s="254" t="s">
        <v>832</v>
      </c>
      <c r="D454" s="238" t="s">
        <v>379</v>
      </c>
      <c r="E454" s="239">
        <v>29.16</v>
      </c>
      <c r="F454" s="240"/>
      <c r="G454" s="241">
        <f>ROUND(E454*F454,2)</f>
        <v>0</v>
      </c>
      <c r="H454" s="240"/>
      <c r="I454" s="241">
        <f>ROUND(E454*H454,2)</f>
        <v>0</v>
      </c>
      <c r="J454" s="240"/>
      <c r="K454" s="241">
        <f>ROUND(E454*J454,2)</f>
        <v>0</v>
      </c>
      <c r="L454" s="241">
        <v>12</v>
      </c>
      <c r="M454" s="241">
        <f>G454*(1+L454/100)</f>
        <v>0</v>
      </c>
      <c r="N454" s="239">
        <v>2.0000000000000001E-4</v>
      </c>
      <c r="O454" s="239">
        <f>ROUND(E454*N454,2)</f>
        <v>0.01</v>
      </c>
      <c r="P454" s="239">
        <v>0</v>
      </c>
      <c r="Q454" s="239">
        <f>ROUND(E454*P454,2)</f>
        <v>0</v>
      </c>
      <c r="R454" s="241" t="s">
        <v>428</v>
      </c>
      <c r="S454" s="241" t="s">
        <v>315</v>
      </c>
      <c r="T454" s="242" t="s">
        <v>315</v>
      </c>
      <c r="U454" s="224">
        <v>0</v>
      </c>
      <c r="V454" s="224">
        <f>ROUND(E454*U454,2)</f>
        <v>0</v>
      </c>
      <c r="W454" s="224"/>
      <c r="X454" s="224" t="s">
        <v>429</v>
      </c>
      <c r="Y454" s="224" t="s">
        <v>317</v>
      </c>
      <c r="Z454" s="214"/>
      <c r="AA454" s="214"/>
      <c r="AB454" s="214"/>
      <c r="AC454" s="214"/>
      <c r="AD454" s="214"/>
      <c r="AE454" s="214"/>
      <c r="AF454" s="214"/>
      <c r="AG454" s="214" t="s">
        <v>430</v>
      </c>
      <c r="AH454" s="214"/>
      <c r="AI454" s="214"/>
      <c r="AJ454" s="214"/>
      <c r="AK454" s="214"/>
      <c r="AL454" s="214"/>
      <c r="AM454" s="214"/>
      <c r="AN454" s="214"/>
      <c r="AO454" s="214"/>
      <c r="AP454" s="214"/>
      <c r="AQ454" s="214"/>
      <c r="AR454" s="214"/>
      <c r="AS454" s="214"/>
      <c r="AT454" s="214"/>
      <c r="AU454" s="214"/>
      <c r="AV454" s="214"/>
      <c r="AW454" s="214"/>
      <c r="AX454" s="214"/>
      <c r="AY454" s="214"/>
      <c r="AZ454" s="214"/>
      <c r="BA454" s="214"/>
      <c r="BB454" s="214"/>
      <c r="BC454" s="214"/>
      <c r="BD454" s="214"/>
      <c r="BE454" s="214"/>
      <c r="BF454" s="214"/>
      <c r="BG454" s="214"/>
      <c r="BH454" s="214"/>
    </row>
    <row r="455" spans="1:60" outlineLevel="2" x14ac:dyDescent="0.2">
      <c r="A455" s="221"/>
      <c r="B455" s="222"/>
      <c r="C455" s="268" t="s">
        <v>833</v>
      </c>
      <c r="D455" s="262"/>
      <c r="E455" s="263"/>
      <c r="F455" s="224"/>
      <c r="G455" s="224"/>
      <c r="H455" s="224"/>
      <c r="I455" s="224"/>
      <c r="J455" s="224"/>
      <c r="K455" s="224"/>
      <c r="L455" s="224"/>
      <c r="M455" s="224"/>
      <c r="N455" s="223"/>
      <c r="O455" s="223"/>
      <c r="P455" s="223"/>
      <c r="Q455" s="223"/>
      <c r="R455" s="224"/>
      <c r="S455" s="224"/>
      <c r="T455" s="224"/>
      <c r="U455" s="224"/>
      <c r="V455" s="224"/>
      <c r="W455" s="224"/>
      <c r="X455" s="224"/>
      <c r="Y455" s="224"/>
      <c r="Z455" s="214"/>
      <c r="AA455" s="214"/>
      <c r="AB455" s="214"/>
      <c r="AC455" s="214"/>
      <c r="AD455" s="214"/>
      <c r="AE455" s="214"/>
      <c r="AF455" s="214"/>
      <c r="AG455" s="214" t="s">
        <v>371</v>
      </c>
      <c r="AH455" s="214">
        <v>0</v>
      </c>
      <c r="AI455" s="214"/>
      <c r="AJ455" s="214"/>
      <c r="AK455" s="214"/>
      <c r="AL455" s="214"/>
      <c r="AM455" s="214"/>
      <c r="AN455" s="214"/>
      <c r="AO455" s="214"/>
      <c r="AP455" s="214"/>
      <c r="AQ455" s="214"/>
      <c r="AR455" s="214"/>
      <c r="AS455" s="214"/>
      <c r="AT455" s="214"/>
      <c r="AU455" s="214"/>
      <c r="AV455" s="214"/>
      <c r="AW455" s="214"/>
      <c r="AX455" s="214"/>
      <c r="AY455" s="214"/>
      <c r="AZ455" s="214"/>
      <c r="BA455" s="214"/>
      <c r="BB455" s="214"/>
      <c r="BC455" s="214"/>
      <c r="BD455" s="214"/>
      <c r="BE455" s="214"/>
      <c r="BF455" s="214"/>
      <c r="BG455" s="214"/>
      <c r="BH455" s="214"/>
    </row>
    <row r="456" spans="1:60" outlineLevel="3" x14ac:dyDescent="0.2">
      <c r="A456" s="221"/>
      <c r="B456" s="222"/>
      <c r="C456" s="268" t="s">
        <v>2144</v>
      </c>
      <c r="D456" s="262"/>
      <c r="E456" s="263">
        <v>29.16</v>
      </c>
      <c r="F456" s="224"/>
      <c r="G456" s="224"/>
      <c r="H456" s="224"/>
      <c r="I456" s="224"/>
      <c r="J456" s="224"/>
      <c r="K456" s="224"/>
      <c r="L456" s="224"/>
      <c r="M456" s="224"/>
      <c r="N456" s="223"/>
      <c r="O456" s="223"/>
      <c r="P456" s="223"/>
      <c r="Q456" s="223"/>
      <c r="R456" s="224"/>
      <c r="S456" s="224"/>
      <c r="T456" s="224"/>
      <c r="U456" s="224"/>
      <c r="V456" s="224"/>
      <c r="W456" s="224"/>
      <c r="X456" s="224"/>
      <c r="Y456" s="224"/>
      <c r="Z456" s="214"/>
      <c r="AA456" s="214"/>
      <c r="AB456" s="214"/>
      <c r="AC456" s="214"/>
      <c r="AD456" s="214"/>
      <c r="AE456" s="214"/>
      <c r="AF456" s="214"/>
      <c r="AG456" s="214" t="s">
        <v>371</v>
      </c>
      <c r="AH456" s="214">
        <v>5</v>
      </c>
      <c r="AI456" s="214"/>
      <c r="AJ456" s="214"/>
      <c r="AK456" s="214"/>
      <c r="AL456" s="214"/>
      <c r="AM456" s="214"/>
      <c r="AN456" s="214"/>
      <c r="AO456" s="214"/>
      <c r="AP456" s="214"/>
      <c r="AQ456" s="214"/>
      <c r="AR456" s="214"/>
      <c r="AS456" s="214"/>
      <c r="AT456" s="214"/>
      <c r="AU456" s="214"/>
      <c r="AV456" s="214"/>
      <c r="AW456" s="214"/>
      <c r="AX456" s="214"/>
      <c r="AY456" s="214"/>
      <c r="AZ456" s="214"/>
      <c r="BA456" s="214"/>
      <c r="BB456" s="214"/>
      <c r="BC456" s="214"/>
      <c r="BD456" s="214"/>
      <c r="BE456" s="214"/>
      <c r="BF456" s="214"/>
      <c r="BG456" s="214"/>
      <c r="BH456" s="214"/>
    </row>
    <row r="457" spans="1:60" ht="22.5" outlineLevel="1" x14ac:dyDescent="0.2">
      <c r="A457" s="236">
        <v>128</v>
      </c>
      <c r="B457" s="237" t="s">
        <v>835</v>
      </c>
      <c r="C457" s="254" t="s">
        <v>836</v>
      </c>
      <c r="D457" s="238" t="s">
        <v>403</v>
      </c>
      <c r="E457" s="239">
        <v>34.21</v>
      </c>
      <c r="F457" s="240"/>
      <c r="G457" s="241">
        <f>ROUND(E457*F457,2)</f>
        <v>0</v>
      </c>
      <c r="H457" s="240"/>
      <c r="I457" s="241">
        <f>ROUND(E457*H457,2)</f>
        <v>0</v>
      </c>
      <c r="J457" s="240"/>
      <c r="K457" s="241">
        <f>ROUND(E457*J457,2)</f>
        <v>0</v>
      </c>
      <c r="L457" s="241">
        <v>12</v>
      </c>
      <c r="M457" s="241">
        <f>G457*(1+L457/100)</f>
        <v>0</v>
      </c>
      <c r="N457" s="239">
        <v>3.0000000000000001E-5</v>
      </c>
      <c r="O457" s="239">
        <f>ROUND(E457*N457,2)</f>
        <v>0</v>
      </c>
      <c r="P457" s="239">
        <v>0</v>
      </c>
      <c r="Q457" s="239">
        <f>ROUND(E457*P457,2)</f>
        <v>0</v>
      </c>
      <c r="R457" s="241" t="s">
        <v>817</v>
      </c>
      <c r="S457" s="241" t="s">
        <v>315</v>
      </c>
      <c r="T457" s="242" t="s">
        <v>315</v>
      </c>
      <c r="U457" s="224">
        <v>0.14000000000000001</v>
      </c>
      <c r="V457" s="224">
        <f>ROUND(E457*U457,2)</f>
        <v>4.79</v>
      </c>
      <c r="W457" s="224"/>
      <c r="X457" s="224" t="s">
        <v>336</v>
      </c>
      <c r="Y457" s="224" t="s">
        <v>317</v>
      </c>
      <c r="Z457" s="214"/>
      <c r="AA457" s="214"/>
      <c r="AB457" s="214"/>
      <c r="AC457" s="214"/>
      <c r="AD457" s="214"/>
      <c r="AE457" s="214"/>
      <c r="AF457" s="214"/>
      <c r="AG457" s="214" t="s">
        <v>337</v>
      </c>
      <c r="AH457" s="214"/>
      <c r="AI457" s="214"/>
      <c r="AJ457" s="214"/>
      <c r="AK457" s="214"/>
      <c r="AL457" s="214"/>
      <c r="AM457" s="214"/>
      <c r="AN457" s="214"/>
      <c r="AO457" s="214"/>
      <c r="AP457" s="214"/>
      <c r="AQ457" s="214"/>
      <c r="AR457" s="214"/>
      <c r="AS457" s="214"/>
      <c r="AT457" s="214"/>
      <c r="AU457" s="214"/>
      <c r="AV457" s="214"/>
      <c r="AW457" s="214"/>
      <c r="AX457" s="214"/>
      <c r="AY457" s="214"/>
      <c r="AZ457" s="214"/>
      <c r="BA457" s="214"/>
      <c r="BB457" s="214"/>
      <c r="BC457" s="214"/>
      <c r="BD457" s="214"/>
      <c r="BE457" s="214"/>
      <c r="BF457" s="214"/>
      <c r="BG457" s="214"/>
      <c r="BH457" s="214"/>
    </row>
    <row r="458" spans="1:60" outlineLevel="2" x14ac:dyDescent="0.2">
      <c r="A458" s="221"/>
      <c r="B458" s="222"/>
      <c r="C458" s="268" t="s">
        <v>381</v>
      </c>
      <c r="D458" s="262"/>
      <c r="E458" s="263"/>
      <c r="F458" s="224"/>
      <c r="G458" s="224"/>
      <c r="H458" s="224"/>
      <c r="I458" s="224"/>
      <c r="J458" s="224"/>
      <c r="K458" s="224"/>
      <c r="L458" s="224"/>
      <c r="M458" s="224"/>
      <c r="N458" s="223"/>
      <c r="O458" s="223"/>
      <c r="P458" s="223"/>
      <c r="Q458" s="223"/>
      <c r="R458" s="224"/>
      <c r="S458" s="224"/>
      <c r="T458" s="224"/>
      <c r="U458" s="224"/>
      <c r="V458" s="224"/>
      <c r="W458" s="224"/>
      <c r="X458" s="224"/>
      <c r="Y458" s="224"/>
      <c r="Z458" s="214"/>
      <c r="AA458" s="214"/>
      <c r="AB458" s="214"/>
      <c r="AC458" s="214"/>
      <c r="AD458" s="214"/>
      <c r="AE458" s="214"/>
      <c r="AF458" s="214"/>
      <c r="AG458" s="214" t="s">
        <v>371</v>
      </c>
      <c r="AH458" s="214">
        <v>0</v>
      </c>
      <c r="AI458" s="214"/>
      <c r="AJ458" s="214"/>
      <c r="AK458" s="214"/>
      <c r="AL458" s="214"/>
      <c r="AM458" s="214"/>
      <c r="AN458" s="214"/>
      <c r="AO458" s="214"/>
      <c r="AP458" s="214"/>
      <c r="AQ458" s="214"/>
      <c r="AR458" s="214"/>
      <c r="AS458" s="214"/>
      <c r="AT458" s="214"/>
      <c r="AU458" s="214"/>
      <c r="AV458" s="214"/>
      <c r="AW458" s="214"/>
      <c r="AX458" s="214"/>
      <c r="AY458" s="214"/>
      <c r="AZ458" s="214"/>
      <c r="BA458" s="214"/>
      <c r="BB458" s="214"/>
      <c r="BC458" s="214"/>
      <c r="BD458" s="214"/>
      <c r="BE458" s="214"/>
      <c r="BF458" s="214"/>
      <c r="BG458" s="214"/>
      <c r="BH458" s="214"/>
    </row>
    <row r="459" spans="1:60" outlineLevel="3" x14ac:dyDescent="0.2">
      <c r="A459" s="221"/>
      <c r="B459" s="222"/>
      <c r="C459" s="268" t="s">
        <v>1225</v>
      </c>
      <c r="D459" s="262"/>
      <c r="E459" s="263"/>
      <c r="F459" s="224"/>
      <c r="G459" s="224"/>
      <c r="H459" s="224"/>
      <c r="I459" s="224"/>
      <c r="J459" s="224"/>
      <c r="K459" s="224"/>
      <c r="L459" s="224"/>
      <c r="M459" s="224"/>
      <c r="N459" s="223"/>
      <c r="O459" s="223"/>
      <c r="P459" s="223"/>
      <c r="Q459" s="223"/>
      <c r="R459" s="224"/>
      <c r="S459" s="224"/>
      <c r="T459" s="224"/>
      <c r="U459" s="224"/>
      <c r="V459" s="224"/>
      <c r="W459" s="224"/>
      <c r="X459" s="224"/>
      <c r="Y459" s="224"/>
      <c r="Z459" s="214"/>
      <c r="AA459" s="214"/>
      <c r="AB459" s="214"/>
      <c r="AC459" s="214"/>
      <c r="AD459" s="214"/>
      <c r="AE459" s="214"/>
      <c r="AF459" s="214"/>
      <c r="AG459" s="214" t="s">
        <v>371</v>
      </c>
      <c r="AH459" s="214">
        <v>0</v>
      </c>
      <c r="AI459" s="214"/>
      <c r="AJ459" s="214"/>
      <c r="AK459" s="214"/>
      <c r="AL459" s="214"/>
      <c r="AM459" s="214"/>
      <c r="AN459" s="214"/>
      <c r="AO459" s="214"/>
      <c r="AP459" s="214"/>
      <c r="AQ459" s="214"/>
      <c r="AR459" s="214"/>
      <c r="AS459" s="214"/>
      <c r="AT459" s="214"/>
      <c r="AU459" s="214"/>
      <c r="AV459" s="214"/>
      <c r="AW459" s="214"/>
      <c r="AX459" s="214"/>
      <c r="AY459" s="214"/>
      <c r="AZ459" s="214"/>
      <c r="BA459" s="214"/>
      <c r="BB459" s="214"/>
      <c r="BC459" s="214"/>
      <c r="BD459" s="214"/>
      <c r="BE459" s="214"/>
      <c r="BF459" s="214"/>
      <c r="BG459" s="214"/>
      <c r="BH459" s="214"/>
    </row>
    <row r="460" spans="1:60" outlineLevel="3" x14ac:dyDescent="0.2">
      <c r="A460" s="221"/>
      <c r="B460" s="222"/>
      <c r="C460" s="268" t="s">
        <v>2145</v>
      </c>
      <c r="D460" s="262"/>
      <c r="E460" s="263">
        <v>4.18</v>
      </c>
      <c r="F460" s="224"/>
      <c r="G460" s="224"/>
      <c r="H460" s="224"/>
      <c r="I460" s="224"/>
      <c r="J460" s="224"/>
      <c r="K460" s="224"/>
      <c r="L460" s="224"/>
      <c r="M460" s="224"/>
      <c r="N460" s="223"/>
      <c r="O460" s="223"/>
      <c r="P460" s="223"/>
      <c r="Q460" s="223"/>
      <c r="R460" s="224"/>
      <c r="S460" s="224"/>
      <c r="T460" s="224"/>
      <c r="U460" s="224"/>
      <c r="V460" s="224"/>
      <c r="W460" s="224"/>
      <c r="X460" s="224"/>
      <c r="Y460" s="224"/>
      <c r="Z460" s="214"/>
      <c r="AA460" s="214"/>
      <c r="AB460" s="214"/>
      <c r="AC460" s="214"/>
      <c r="AD460" s="214"/>
      <c r="AE460" s="214"/>
      <c r="AF460" s="214"/>
      <c r="AG460" s="214" t="s">
        <v>371</v>
      </c>
      <c r="AH460" s="214">
        <v>0</v>
      </c>
      <c r="AI460" s="214"/>
      <c r="AJ460" s="214"/>
      <c r="AK460" s="214"/>
      <c r="AL460" s="214"/>
      <c r="AM460" s="214"/>
      <c r="AN460" s="214"/>
      <c r="AO460" s="214"/>
      <c r="AP460" s="214"/>
      <c r="AQ460" s="214"/>
      <c r="AR460" s="214"/>
      <c r="AS460" s="214"/>
      <c r="AT460" s="214"/>
      <c r="AU460" s="214"/>
      <c r="AV460" s="214"/>
      <c r="AW460" s="214"/>
      <c r="AX460" s="214"/>
      <c r="AY460" s="214"/>
      <c r="AZ460" s="214"/>
      <c r="BA460" s="214"/>
      <c r="BB460" s="214"/>
      <c r="BC460" s="214"/>
      <c r="BD460" s="214"/>
      <c r="BE460" s="214"/>
      <c r="BF460" s="214"/>
      <c r="BG460" s="214"/>
      <c r="BH460" s="214"/>
    </row>
    <row r="461" spans="1:60" outlineLevel="3" x14ac:dyDescent="0.2">
      <c r="A461" s="221"/>
      <c r="B461" s="222"/>
      <c r="C461" s="268" t="s">
        <v>2146</v>
      </c>
      <c r="D461" s="262"/>
      <c r="E461" s="263">
        <v>15.07</v>
      </c>
      <c r="F461" s="224"/>
      <c r="G461" s="224"/>
      <c r="H461" s="224"/>
      <c r="I461" s="224"/>
      <c r="J461" s="224"/>
      <c r="K461" s="224"/>
      <c r="L461" s="224"/>
      <c r="M461" s="224"/>
      <c r="N461" s="223"/>
      <c r="O461" s="223"/>
      <c r="P461" s="223"/>
      <c r="Q461" s="223"/>
      <c r="R461" s="224"/>
      <c r="S461" s="224"/>
      <c r="T461" s="224"/>
      <c r="U461" s="224"/>
      <c r="V461" s="224"/>
      <c r="W461" s="224"/>
      <c r="X461" s="224"/>
      <c r="Y461" s="224"/>
      <c r="Z461" s="214"/>
      <c r="AA461" s="214"/>
      <c r="AB461" s="214"/>
      <c r="AC461" s="214"/>
      <c r="AD461" s="214"/>
      <c r="AE461" s="214"/>
      <c r="AF461" s="214"/>
      <c r="AG461" s="214" t="s">
        <v>371</v>
      </c>
      <c r="AH461" s="214">
        <v>0</v>
      </c>
      <c r="AI461" s="214"/>
      <c r="AJ461" s="214"/>
      <c r="AK461" s="214"/>
      <c r="AL461" s="214"/>
      <c r="AM461" s="214"/>
      <c r="AN461" s="214"/>
      <c r="AO461" s="214"/>
      <c r="AP461" s="214"/>
      <c r="AQ461" s="214"/>
      <c r="AR461" s="214"/>
      <c r="AS461" s="214"/>
      <c r="AT461" s="214"/>
      <c r="AU461" s="214"/>
      <c r="AV461" s="214"/>
      <c r="AW461" s="214"/>
      <c r="AX461" s="214"/>
      <c r="AY461" s="214"/>
      <c r="AZ461" s="214"/>
      <c r="BA461" s="214"/>
      <c r="BB461" s="214"/>
      <c r="BC461" s="214"/>
      <c r="BD461" s="214"/>
      <c r="BE461" s="214"/>
      <c r="BF461" s="214"/>
      <c r="BG461" s="214"/>
      <c r="BH461" s="214"/>
    </row>
    <row r="462" spans="1:60" outlineLevel="3" x14ac:dyDescent="0.2">
      <c r="A462" s="221"/>
      <c r="B462" s="222"/>
      <c r="C462" s="268" t="s">
        <v>2147</v>
      </c>
      <c r="D462" s="262"/>
      <c r="E462" s="263"/>
      <c r="F462" s="224"/>
      <c r="G462" s="224"/>
      <c r="H462" s="224"/>
      <c r="I462" s="224"/>
      <c r="J462" s="224"/>
      <c r="K462" s="224"/>
      <c r="L462" s="224"/>
      <c r="M462" s="224"/>
      <c r="N462" s="223"/>
      <c r="O462" s="223"/>
      <c r="P462" s="223"/>
      <c r="Q462" s="223"/>
      <c r="R462" s="224"/>
      <c r="S462" s="224"/>
      <c r="T462" s="224"/>
      <c r="U462" s="224"/>
      <c r="V462" s="224"/>
      <c r="W462" s="224"/>
      <c r="X462" s="224"/>
      <c r="Y462" s="224"/>
      <c r="Z462" s="214"/>
      <c r="AA462" s="214"/>
      <c r="AB462" s="214"/>
      <c r="AC462" s="214"/>
      <c r="AD462" s="214"/>
      <c r="AE462" s="214"/>
      <c r="AF462" s="214"/>
      <c r="AG462" s="214" t="s">
        <v>371</v>
      </c>
      <c r="AH462" s="214">
        <v>0</v>
      </c>
      <c r="AI462" s="214"/>
      <c r="AJ462" s="214"/>
      <c r="AK462" s="214"/>
      <c r="AL462" s="214"/>
      <c r="AM462" s="214"/>
      <c r="AN462" s="214"/>
      <c r="AO462" s="214"/>
      <c r="AP462" s="214"/>
      <c r="AQ462" s="214"/>
      <c r="AR462" s="214"/>
      <c r="AS462" s="214"/>
      <c r="AT462" s="214"/>
      <c r="AU462" s="214"/>
      <c r="AV462" s="214"/>
      <c r="AW462" s="214"/>
      <c r="AX462" s="214"/>
      <c r="AY462" s="214"/>
      <c r="AZ462" s="214"/>
      <c r="BA462" s="214"/>
      <c r="BB462" s="214"/>
      <c r="BC462" s="214"/>
      <c r="BD462" s="214"/>
      <c r="BE462" s="214"/>
      <c r="BF462" s="214"/>
      <c r="BG462" s="214"/>
      <c r="BH462" s="214"/>
    </row>
    <row r="463" spans="1:60" outlineLevel="3" x14ac:dyDescent="0.2">
      <c r="A463" s="221"/>
      <c r="B463" s="222"/>
      <c r="C463" s="268" t="s">
        <v>2148</v>
      </c>
      <c r="D463" s="262"/>
      <c r="E463" s="263">
        <v>14.96</v>
      </c>
      <c r="F463" s="224"/>
      <c r="G463" s="224"/>
      <c r="H463" s="224"/>
      <c r="I463" s="224"/>
      <c r="J463" s="224"/>
      <c r="K463" s="224"/>
      <c r="L463" s="224"/>
      <c r="M463" s="224"/>
      <c r="N463" s="223"/>
      <c r="O463" s="223"/>
      <c r="P463" s="223"/>
      <c r="Q463" s="223"/>
      <c r="R463" s="224"/>
      <c r="S463" s="224"/>
      <c r="T463" s="224"/>
      <c r="U463" s="224"/>
      <c r="V463" s="224"/>
      <c r="W463" s="224"/>
      <c r="X463" s="224"/>
      <c r="Y463" s="224"/>
      <c r="Z463" s="214"/>
      <c r="AA463" s="214"/>
      <c r="AB463" s="214"/>
      <c r="AC463" s="214"/>
      <c r="AD463" s="214"/>
      <c r="AE463" s="214"/>
      <c r="AF463" s="214"/>
      <c r="AG463" s="214" t="s">
        <v>371</v>
      </c>
      <c r="AH463" s="214">
        <v>0</v>
      </c>
      <c r="AI463" s="214"/>
      <c r="AJ463" s="214"/>
      <c r="AK463" s="214"/>
      <c r="AL463" s="214"/>
      <c r="AM463" s="214"/>
      <c r="AN463" s="214"/>
      <c r="AO463" s="214"/>
      <c r="AP463" s="214"/>
      <c r="AQ463" s="214"/>
      <c r="AR463" s="214"/>
      <c r="AS463" s="214"/>
      <c r="AT463" s="214"/>
      <c r="AU463" s="214"/>
      <c r="AV463" s="214"/>
      <c r="AW463" s="214"/>
      <c r="AX463" s="214"/>
      <c r="AY463" s="214"/>
      <c r="AZ463" s="214"/>
      <c r="BA463" s="214"/>
      <c r="BB463" s="214"/>
      <c r="BC463" s="214"/>
      <c r="BD463" s="214"/>
      <c r="BE463" s="214"/>
      <c r="BF463" s="214"/>
      <c r="BG463" s="214"/>
      <c r="BH463" s="214"/>
    </row>
    <row r="464" spans="1:60" ht="22.5" outlineLevel="1" x14ac:dyDescent="0.2">
      <c r="A464" s="236">
        <v>129</v>
      </c>
      <c r="B464" s="237" t="s">
        <v>841</v>
      </c>
      <c r="C464" s="254" t="s">
        <v>842</v>
      </c>
      <c r="D464" s="238" t="s">
        <v>379</v>
      </c>
      <c r="E464" s="239">
        <v>29.16</v>
      </c>
      <c r="F464" s="240"/>
      <c r="G464" s="241">
        <f>ROUND(E464*F464,2)</f>
        <v>0</v>
      </c>
      <c r="H464" s="240"/>
      <c r="I464" s="241">
        <f>ROUND(E464*H464,2)</f>
        <v>0</v>
      </c>
      <c r="J464" s="240"/>
      <c r="K464" s="241">
        <f>ROUND(E464*J464,2)</f>
        <v>0</v>
      </c>
      <c r="L464" s="241">
        <v>12</v>
      </c>
      <c r="M464" s="241">
        <f>G464*(1+L464/100)</f>
        <v>0</v>
      </c>
      <c r="N464" s="239">
        <v>2.4000000000000001E-4</v>
      </c>
      <c r="O464" s="239">
        <f>ROUND(E464*N464,2)</f>
        <v>0.01</v>
      </c>
      <c r="P464" s="239">
        <v>0</v>
      </c>
      <c r="Q464" s="239">
        <f>ROUND(E464*P464,2)</f>
        <v>0</v>
      </c>
      <c r="R464" s="241" t="s">
        <v>817</v>
      </c>
      <c r="S464" s="241" t="s">
        <v>315</v>
      </c>
      <c r="T464" s="242" t="s">
        <v>315</v>
      </c>
      <c r="U464" s="224">
        <v>0.45</v>
      </c>
      <c r="V464" s="224">
        <f>ROUND(E464*U464,2)</f>
        <v>13.12</v>
      </c>
      <c r="W464" s="224"/>
      <c r="X464" s="224" t="s">
        <v>336</v>
      </c>
      <c r="Y464" s="224" t="s">
        <v>317</v>
      </c>
      <c r="Z464" s="214"/>
      <c r="AA464" s="214"/>
      <c r="AB464" s="214"/>
      <c r="AC464" s="214"/>
      <c r="AD464" s="214"/>
      <c r="AE464" s="214"/>
      <c r="AF464" s="214"/>
      <c r="AG464" s="214" t="s">
        <v>337</v>
      </c>
      <c r="AH464" s="214"/>
      <c r="AI464" s="214"/>
      <c r="AJ464" s="214"/>
      <c r="AK464" s="214"/>
      <c r="AL464" s="214"/>
      <c r="AM464" s="214"/>
      <c r="AN464" s="214"/>
      <c r="AO464" s="214"/>
      <c r="AP464" s="214"/>
      <c r="AQ464" s="214"/>
      <c r="AR464" s="214"/>
      <c r="AS464" s="214"/>
      <c r="AT464" s="214"/>
      <c r="AU464" s="214"/>
      <c r="AV464" s="214"/>
      <c r="AW464" s="214"/>
      <c r="AX464" s="214"/>
      <c r="AY464" s="214"/>
      <c r="AZ464" s="214"/>
      <c r="BA464" s="214"/>
      <c r="BB464" s="214"/>
      <c r="BC464" s="214"/>
      <c r="BD464" s="214"/>
      <c r="BE464" s="214"/>
      <c r="BF464" s="214"/>
      <c r="BG464" s="214"/>
      <c r="BH464" s="214"/>
    </row>
    <row r="465" spans="1:60" outlineLevel="2" x14ac:dyDescent="0.2">
      <c r="A465" s="221"/>
      <c r="B465" s="222"/>
      <c r="C465" s="268" t="s">
        <v>1225</v>
      </c>
      <c r="D465" s="262"/>
      <c r="E465" s="263"/>
      <c r="F465" s="224"/>
      <c r="G465" s="224"/>
      <c r="H465" s="224"/>
      <c r="I465" s="224"/>
      <c r="J465" s="224"/>
      <c r="K465" s="224"/>
      <c r="L465" s="224"/>
      <c r="M465" s="224"/>
      <c r="N465" s="223"/>
      <c r="O465" s="223"/>
      <c r="P465" s="223"/>
      <c r="Q465" s="223"/>
      <c r="R465" s="224"/>
      <c r="S465" s="224"/>
      <c r="T465" s="224"/>
      <c r="U465" s="224"/>
      <c r="V465" s="224"/>
      <c r="W465" s="224"/>
      <c r="X465" s="224"/>
      <c r="Y465" s="224"/>
      <c r="Z465" s="214"/>
      <c r="AA465" s="214"/>
      <c r="AB465" s="214"/>
      <c r="AC465" s="214"/>
      <c r="AD465" s="214"/>
      <c r="AE465" s="214"/>
      <c r="AF465" s="214"/>
      <c r="AG465" s="214" t="s">
        <v>371</v>
      </c>
      <c r="AH465" s="214">
        <v>0</v>
      </c>
      <c r="AI465" s="214"/>
      <c r="AJ465" s="214"/>
      <c r="AK465" s="214"/>
      <c r="AL465" s="214"/>
      <c r="AM465" s="214"/>
      <c r="AN465" s="214"/>
      <c r="AO465" s="214"/>
      <c r="AP465" s="214"/>
      <c r="AQ465" s="214"/>
      <c r="AR465" s="214"/>
      <c r="AS465" s="214"/>
      <c r="AT465" s="214"/>
      <c r="AU465" s="214"/>
      <c r="AV465" s="214"/>
      <c r="AW465" s="214"/>
      <c r="AX465" s="214"/>
      <c r="AY465" s="214"/>
      <c r="AZ465" s="214"/>
      <c r="BA465" s="214"/>
      <c r="BB465" s="214"/>
      <c r="BC465" s="214"/>
      <c r="BD465" s="214"/>
      <c r="BE465" s="214"/>
      <c r="BF465" s="214"/>
      <c r="BG465" s="214"/>
      <c r="BH465" s="214"/>
    </row>
    <row r="466" spans="1:60" outlineLevel="3" x14ac:dyDescent="0.2">
      <c r="A466" s="221"/>
      <c r="B466" s="222"/>
      <c r="C466" s="268" t="s">
        <v>2012</v>
      </c>
      <c r="D466" s="262"/>
      <c r="E466" s="263">
        <v>3.7</v>
      </c>
      <c r="F466" s="224"/>
      <c r="G466" s="224"/>
      <c r="H466" s="224"/>
      <c r="I466" s="224"/>
      <c r="J466" s="224"/>
      <c r="K466" s="224"/>
      <c r="L466" s="224"/>
      <c r="M466" s="224"/>
      <c r="N466" s="223"/>
      <c r="O466" s="223"/>
      <c r="P466" s="223"/>
      <c r="Q466" s="223"/>
      <c r="R466" s="224"/>
      <c r="S466" s="224"/>
      <c r="T466" s="224"/>
      <c r="U466" s="224"/>
      <c r="V466" s="224"/>
      <c r="W466" s="224"/>
      <c r="X466" s="224"/>
      <c r="Y466" s="224"/>
      <c r="Z466" s="214"/>
      <c r="AA466" s="214"/>
      <c r="AB466" s="214"/>
      <c r="AC466" s="214"/>
      <c r="AD466" s="214"/>
      <c r="AE466" s="214"/>
      <c r="AF466" s="214"/>
      <c r="AG466" s="214" t="s">
        <v>371</v>
      </c>
      <c r="AH466" s="214">
        <v>0</v>
      </c>
      <c r="AI466" s="214"/>
      <c r="AJ466" s="214"/>
      <c r="AK466" s="214"/>
      <c r="AL466" s="214"/>
      <c r="AM466" s="214"/>
      <c r="AN466" s="214"/>
      <c r="AO466" s="214"/>
      <c r="AP466" s="214"/>
      <c r="AQ466" s="214"/>
      <c r="AR466" s="214"/>
      <c r="AS466" s="214"/>
      <c r="AT466" s="214"/>
      <c r="AU466" s="214"/>
      <c r="AV466" s="214"/>
      <c r="AW466" s="214"/>
      <c r="AX466" s="214"/>
      <c r="AY466" s="214"/>
      <c r="AZ466" s="214"/>
      <c r="BA466" s="214"/>
      <c r="BB466" s="214"/>
      <c r="BC466" s="214"/>
      <c r="BD466" s="214"/>
      <c r="BE466" s="214"/>
      <c r="BF466" s="214"/>
      <c r="BG466" s="214"/>
      <c r="BH466" s="214"/>
    </row>
    <row r="467" spans="1:60" outlineLevel="3" x14ac:dyDescent="0.2">
      <c r="A467" s="221"/>
      <c r="B467" s="222"/>
      <c r="C467" s="268" t="s">
        <v>2015</v>
      </c>
      <c r="D467" s="262"/>
      <c r="E467" s="263">
        <v>13.21</v>
      </c>
      <c r="F467" s="224"/>
      <c r="G467" s="224"/>
      <c r="H467" s="224"/>
      <c r="I467" s="224"/>
      <c r="J467" s="224"/>
      <c r="K467" s="224"/>
      <c r="L467" s="224"/>
      <c r="M467" s="224"/>
      <c r="N467" s="223"/>
      <c r="O467" s="223"/>
      <c r="P467" s="223"/>
      <c r="Q467" s="223"/>
      <c r="R467" s="224"/>
      <c r="S467" s="224"/>
      <c r="T467" s="224"/>
      <c r="U467" s="224"/>
      <c r="V467" s="224"/>
      <c r="W467" s="224"/>
      <c r="X467" s="224"/>
      <c r="Y467" s="224"/>
      <c r="Z467" s="214"/>
      <c r="AA467" s="214"/>
      <c r="AB467" s="214"/>
      <c r="AC467" s="214"/>
      <c r="AD467" s="214"/>
      <c r="AE467" s="214"/>
      <c r="AF467" s="214"/>
      <c r="AG467" s="214" t="s">
        <v>371</v>
      </c>
      <c r="AH467" s="214">
        <v>0</v>
      </c>
      <c r="AI467" s="214"/>
      <c r="AJ467" s="214"/>
      <c r="AK467" s="214"/>
      <c r="AL467" s="214"/>
      <c r="AM467" s="214"/>
      <c r="AN467" s="214"/>
      <c r="AO467" s="214"/>
      <c r="AP467" s="214"/>
      <c r="AQ467" s="214"/>
      <c r="AR467" s="214"/>
      <c r="AS467" s="214"/>
      <c r="AT467" s="214"/>
      <c r="AU467" s="214"/>
      <c r="AV467" s="214"/>
      <c r="AW467" s="214"/>
      <c r="AX467" s="214"/>
      <c r="AY467" s="214"/>
      <c r="AZ467" s="214"/>
      <c r="BA467" s="214"/>
      <c r="BB467" s="214"/>
      <c r="BC467" s="214"/>
      <c r="BD467" s="214"/>
      <c r="BE467" s="214"/>
      <c r="BF467" s="214"/>
      <c r="BG467" s="214"/>
      <c r="BH467" s="214"/>
    </row>
    <row r="468" spans="1:60" outlineLevel="3" x14ac:dyDescent="0.2">
      <c r="A468" s="221"/>
      <c r="B468" s="222"/>
      <c r="C468" s="268" t="s">
        <v>2147</v>
      </c>
      <c r="D468" s="262"/>
      <c r="E468" s="263"/>
      <c r="F468" s="224"/>
      <c r="G468" s="224"/>
      <c r="H468" s="224"/>
      <c r="I468" s="224"/>
      <c r="J468" s="224"/>
      <c r="K468" s="224"/>
      <c r="L468" s="224"/>
      <c r="M468" s="224"/>
      <c r="N468" s="223"/>
      <c r="O468" s="223"/>
      <c r="P468" s="223"/>
      <c r="Q468" s="223"/>
      <c r="R468" s="224"/>
      <c r="S468" s="224"/>
      <c r="T468" s="224"/>
      <c r="U468" s="224"/>
      <c r="V468" s="224"/>
      <c r="W468" s="224"/>
      <c r="X468" s="224"/>
      <c r="Y468" s="224"/>
      <c r="Z468" s="214"/>
      <c r="AA468" s="214"/>
      <c r="AB468" s="214"/>
      <c r="AC468" s="214"/>
      <c r="AD468" s="214"/>
      <c r="AE468" s="214"/>
      <c r="AF468" s="214"/>
      <c r="AG468" s="214" t="s">
        <v>371</v>
      </c>
      <c r="AH468" s="214">
        <v>0</v>
      </c>
      <c r="AI468" s="214"/>
      <c r="AJ468" s="214"/>
      <c r="AK468" s="214"/>
      <c r="AL468" s="214"/>
      <c r="AM468" s="214"/>
      <c r="AN468" s="214"/>
      <c r="AO468" s="214"/>
      <c r="AP468" s="214"/>
      <c r="AQ468" s="214"/>
      <c r="AR468" s="214"/>
      <c r="AS468" s="214"/>
      <c r="AT468" s="214"/>
      <c r="AU468" s="214"/>
      <c r="AV468" s="214"/>
      <c r="AW468" s="214"/>
      <c r="AX468" s="214"/>
      <c r="AY468" s="214"/>
      <c r="AZ468" s="214"/>
      <c r="BA468" s="214"/>
      <c r="BB468" s="214"/>
      <c r="BC468" s="214"/>
      <c r="BD468" s="214"/>
      <c r="BE468" s="214"/>
      <c r="BF468" s="214"/>
      <c r="BG468" s="214"/>
      <c r="BH468" s="214"/>
    </row>
    <row r="469" spans="1:60" outlineLevel="3" x14ac:dyDescent="0.2">
      <c r="A469" s="221"/>
      <c r="B469" s="222"/>
      <c r="C469" s="268" t="s">
        <v>2013</v>
      </c>
      <c r="D469" s="262"/>
      <c r="E469" s="263">
        <v>12.25</v>
      </c>
      <c r="F469" s="224"/>
      <c r="G469" s="224"/>
      <c r="H469" s="224"/>
      <c r="I469" s="224"/>
      <c r="J469" s="224"/>
      <c r="K469" s="224"/>
      <c r="L469" s="224"/>
      <c r="M469" s="224"/>
      <c r="N469" s="223"/>
      <c r="O469" s="223"/>
      <c r="P469" s="223"/>
      <c r="Q469" s="223"/>
      <c r="R469" s="224"/>
      <c r="S469" s="224"/>
      <c r="T469" s="224"/>
      <c r="U469" s="224"/>
      <c r="V469" s="224"/>
      <c r="W469" s="224"/>
      <c r="X469" s="224"/>
      <c r="Y469" s="224"/>
      <c r="Z469" s="214"/>
      <c r="AA469" s="214"/>
      <c r="AB469" s="214"/>
      <c r="AC469" s="214"/>
      <c r="AD469" s="214"/>
      <c r="AE469" s="214"/>
      <c r="AF469" s="214"/>
      <c r="AG469" s="214" t="s">
        <v>371</v>
      </c>
      <c r="AH469" s="214">
        <v>0</v>
      </c>
      <c r="AI469" s="214"/>
      <c r="AJ469" s="214"/>
      <c r="AK469" s="214"/>
      <c r="AL469" s="214"/>
      <c r="AM469" s="214"/>
      <c r="AN469" s="214"/>
      <c r="AO469" s="214"/>
      <c r="AP469" s="214"/>
      <c r="AQ469" s="214"/>
      <c r="AR469" s="214"/>
      <c r="AS469" s="214"/>
      <c r="AT469" s="214"/>
      <c r="AU469" s="214"/>
      <c r="AV469" s="214"/>
      <c r="AW469" s="214"/>
      <c r="AX469" s="214"/>
      <c r="AY469" s="214"/>
      <c r="AZ469" s="214"/>
      <c r="BA469" s="214"/>
      <c r="BB469" s="214"/>
      <c r="BC469" s="214"/>
      <c r="BD469" s="214"/>
      <c r="BE469" s="214"/>
      <c r="BF469" s="214"/>
      <c r="BG469" s="214"/>
      <c r="BH469" s="214"/>
    </row>
    <row r="470" spans="1:60" ht="33.75" outlineLevel="1" x14ac:dyDescent="0.2">
      <c r="A470" s="236">
        <v>130</v>
      </c>
      <c r="B470" s="237" t="s">
        <v>843</v>
      </c>
      <c r="C470" s="254" t="s">
        <v>844</v>
      </c>
      <c r="D470" s="238" t="s">
        <v>379</v>
      </c>
      <c r="E470" s="239">
        <v>30.034800000000001</v>
      </c>
      <c r="F470" s="240"/>
      <c r="G470" s="241">
        <f>ROUND(E470*F470,2)</f>
        <v>0</v>
      </c>
      <c r="H470" s="240"/>
      <c r="I470" s="241">
        <f>ROUND(E470*H470,2)</f>
        <v>0</v>
      </c>
      <c r="J470" s="240"/>
      <c r="K470" s="241">
        <f>ROUND(E470*J470,2)</f>
        <v>0</v>
      </c>
      <c r="L470" s="241">
        <v>12</v>
      </c>
      <c r="M470" s="241">
        <f>G470*(1+L470/100)</f>
        <v>0</v>
      </c>
      <c r="N470" s="239">
        <v>3.0000000000000001E-3</v>
      </c>
      <c r="O470" s="239">
        <f>ROUND(E470*N470,2)</f>
        <v>0.09</v>
      </c>
      <c r="P470" s="239">
        <v>0</v>
      </c>
      <c r="Q470" s="239">
        <f>ROUND(E470*P470,2)</f>
        <v>0</v>
      </c>
      <c r="R470" s="241" t="s">
        <v>428</v>
      </c>
      <c r="S470" s="241" t="s">
        <v>315</v>
      </c>
      <c r="T470" s="242" t="s">
        <v>315</v>
      </c>
      <c r="U470" s="224">
        <v>0</v>
      </c>
      <c r="V470" s="224">
        <f>ROUND(E470*U470,2)</f>
        <v>0</v>
      </c>
      <c r="W470" s="224"/>
      <c r="X470" s="224" t="s">
        <v>429</v>
      </c>
      <c r="Y470" s="224" t="s">
        <v>317</v>
      </c>
      <c r="Z470" s="214"/>
      <c r="AA470" s="214"/>
      <c r="AB470" s="214"/>
      <c r="AC470" s="214"/>
      <c r="AD470" s="214"/>
      <c r="AE470" s="214"/>
      <c r="AF470" s="214"/>
      <c r="AG470" s="214" t="s">
        <v>430</v>
      </c>
      <c r="AH470" s="214"/>
      <c r="AI470" s="214"/>
      <c r="AJ470" s="214"/>
      <c r="AK470" s="214"/>
      <c r="AL470" s="214"/>
      <c r="AM470" s="214"/>
      <c r="AN470" s="214"/>
      <c r="AO470" s="214"/>
      <c r="AP470" s="214"/>
      <c r="AQ470" s="214"/>
      <c r="AR470" s="214"/>
      <c r="AS470" s="214"/>
      <c r="AT470" s="214"/>
      <c r="AU470" s="214"/>
      <c r="AV470" s="214"/>
      <c r="AW470" s="214"/>
      <c r="AX470" s="214"/>
      <c r="AY470" s="214"/>
      <c r="AZ470" s="214"/>
      <c r="BA470" s="214"/>
      <c r="BB470" s="214"/>
      <c r="BC470" s="214"/>
      <c r="BD470" s="214"/>
      <c r="BE470" s="214"/>
      <c r="BF470" s="214"/>
      <c r="BG470" s="214"/>
      <c r="BH470" s="214"/>
    </row>
    <row r="471" spans="1:60" outlineLevel="2" x14ac:dyDescent="0.2">
      <c r="A471" s="221"/>
      <c r="B471" s="222"/>
      <c r="C471" s="255" t="s">
        <v>807</v>
      </c>
      <c r="D471" s="243"/>
      <c r="E471" s="243"/>
      <c r="F471" s="243"/>
      <c r="G471" s="243"/>
      <c r="H471" s="224"/>
      <c r="I471" s="224"/>
      <c r="J471" s="224"/>
      <c r="K471" s="224"/>
      <c r="L471" s="224"/>
      <c r="M471" s="224"/>
      <c r="N471" s="223"/>
      <c r="O471" s="223"/>
      <c r="P471" s="223"/>
      <c r="Q471" s="223"/>
      <c r="R471" s="224"/>
      <c r="S471" s="224"/>
      <c r="T471" s="224"/>
      <c r="U471" s="224"/>
      <c r="V471" s="224"/>
      <c r="W471" s="224"/>
      <c r="X471" s="224"/>
      <c r="Y471" s="224"/>
      <c r="Z471" s="214"/>
      <c r="AA471" s="214"/>
      <c r="AB471" s="214"/>
      <c r="AC471" s="214"/>
      <c r="AD471" s="214"/>
      <c r="AE471" s="214"/>
      <c r="AF471" s="214"/>
      <c r="AG471" s="214" t="s">
        <v>320</v>
      </c>
      <c r="AH471" s="214"/>
      <c r="AI471" s="214"/>
      <c r="AJ471" s="214"/>
      <c r="AK471" s="214"/>
      <c r="AL471" s="214"/>
      <c r="AM471" s="214"/>
      <c r="AN471" s="214"/>
      <c r="AO471" s="214"/>
      <c r="AP471" s="214"/>
      <c r="AQ471" s="214"/>
      <c r="AR471" s="214"/>
      <c r="AS471" s="214"/>
      <c r="AT471" s="214"/>
      <c r="AU471" s="214"/>
      <c r="AV471" s="214"/>
      <c r="AW471" s="214"/>
      <c r="AX471" s="214"/>
      <c r="AY471" s="214"/>
      <c r="AZ471" s="214"/>
      <c r="BA471" s="214"/>
      <c r="BB471" s="214"/>
      <c r="BC471" s="214"/>
      <c r="BD471" s="214"/>
      <c r="BE471" s="214"/>
      <c r="BF471" s="214"/>
      <c r="BG471" s="214"/>
      <c r="BH471" s="214"/>
    </row>
    <row r="472" spans="1:60" outlineLevel="2" x14ac:dyDescent="0.2">
      <c r="A472" s="221"/>
      <c r="B472" s="222"/>
      <c r="C472" s="268" t="s">
        <v>2149</v>
      </c>
      <c r="D472" s="262"/>
      <c r="E472" s="263">
        <v>30.034800000000001</v>
      </c>
      <c r="F472" s="224"/>
      <c r="G472" s="224"/>
      <c r="H472" s="224"/>
      <c r="I472" s="224"/>
      <c r="J472" s="224"/>
      <c r="K472" s="224"/>
      <c r="L472" s="224"/>
      <c r="M472" s="224"/>
      <c r="N472" s="223"/>
      <c r="O472" s="223"/>
      <c r="P472" s="223"/>
      <c r="Q472" s="223"/>
      <c r="R472" s="224"/>
      <c r="S472" s="224"/>
      <c r="T472" s="224"/>
      <c r="U472" s="224"/>
      <c r="V472" s="224"/>
      <c r="W472" s="224"/>
      <c r="X472" s="224"/>
      <c r="Y472" s="224"/>
      <c r="Z472" s="214"/>
      <c r="AA472" s="214"/>
      <c r="AB472" s="214"/>
      <c r="AC472" s="214"/>
      <c r="AD472" s="214"/>
      <c r="AE472" s="214"/>
      <c r="AF472" s="214"/>
      <c r="AG472" s="214" t="s">
        <v>371</v>
      </c>
      <c r="AH472" s="214">
        <v>0</v>
      </c>
      <c r="AI472" s="214"/>
      <c r="AJ472" s="214"/>
      <c r="AK472" s="214"/>
      <c r="AL472" s="214"/>
      <c r="AM472" s="214"/>
      <c r="AN472" s="214"/>
      <c r="AO472" s="214"/>
      <c r="AP472" s="214"/>
      <c r="AQ472" s="214"/>
      <c r="AR472" s="214"/>
      <c r="AS472" s="214"/>
      <c r="AT472" s="214"/>
      <c r="AU472" s="214"/>
      <c r="AV472" s="214"/>
      <c r="AW472" s="214"/>
      <c r="AX472" s="214"/>
      <c r="AY472" s="214"/>
      <c r="AZ472" s="214"/>
      <c r="BA472" s="214"/>
      <c r="BB472" s="214"/>
      <c r="BC472" s="214"/>
      <c r="BD472" s="214"/>
      <c r="BE472" s="214"/>
      <c r="BF472" s="214"/>
      <c r="BG472" s="214"/>
      <c r="BH472" s="214"/>
    </row>
    <row r="473" spans="1:60" outlineLevel="1" x14ac:dyDescent="0.2">
      <c r="A473" s="236">
        <v>131</v>
      </c>
      <c r="B473" s="237" t="s">
        <v>846</v>
      </c>
      <c r="C473" s="254" t="s">
        <v>847</v>
      </c>
      <c r="D473" s="238" t="s">
        <v>403</v>
      </c>
      <c r="E473" s="239">
        <v>34.894199999999998</v>
      </c>
      <c r="F473" s="240"/>
      <c r="G473" s="241">
        <f>ROUND(E473*F473,2)</f>
        <v>0</v>
      </c>
      <c r="H473" s="240"/>
      <c r="I473" s="241">
        <f>ROUND(E473*H473,2)</f>
        <v>0</v>
      </c>
      <c r="J473" s="240"/>
      <c r="K473" s="241">
        <f>ROUND(E473*J473,2)</f>
        <v>0</v>
      </c>
      <c r="L473" s="241">
        <v>12</v>
      </c>
      <c r="M473" s="241">
        <f>G473*(1+L473/100)</f>
        <v>0</v>
      </c>
      <c r="N473" s="239">
        <v>2.9999999999999997E-4</v>
      </c>
      <c r="O473" s="239">
        <f>ROUND(E473*N473,2)</f>
        <v>0.01</v>
      </c>
      <c r="P473" s="239">
        <v>0</v>
      </c>
      <c r="Q473" s="239">
        <f>ROUND(E473*P473,2)</f>
        <v>0</v>
      </c>
      <c r="R473" s="241" t="s">
        <v>428</v>
      </c>
      <c r="S473" s="241" t="s">
        <v>315</v>
      </c>
      <c r="T473" s="242" t="s">
        <v>315</v>
      </c>
      <c r="U473" s="224">
        <v>0</v>
      </c>
      <c r="V473" s="224">
        <f>ROUND(E473*U473,2)</f>
        <v>0</v>
      </c>
      <c r="W473" s="224"/>
      <c r="X473" s="224" t="s">
        <v>429</v>
      </c>
      <c r="Y473" s="224" t="s">
        <v>317</v>
      </c>
      <c r="Z473" s="214"/>
      <c r="AA473" s="214"/>
      <c r="AB473" s="214"/>
      <c r="AC473" s="214"/>
      <c r="AD473" s="214"/>
      <c r="AE473" s="214"/>
      <c r="AF473" s="214"/>
      <c r="AG473" s="214" t="s">
        <v>430</v>
      </c>
      <c r="AH473" s="214"/>
      <c r="AI473" s="214"/>
      <c r="AJ473" s="214"/>
      <c r="AK473" s="214"/>
      <c r="AL473" s="214"/>
      <c r="AM473" s="214"/>
      <c r="AN473" s="214"/>
      <c r="AO473" s="214"/>
      <c r="AP473" s="214"/>
      <c r="AQ473" s="214"/>
      <c r="AR473" s="214"/>
      <c r="AS473" s="214"/>
      <c r="AT473" s="214"/>
      <c r="AU473" s="214"/>
      <c r="AV473" s="214"/>
      <c r="AW473" s="214"/>
      <c r="AX473" s="214"/>
      <c r="AY473" s="214"/>
      <c r="AZ473" s="214"/>
      <c r="BA473" s="214"/>
      <c r="BB473" s="214"/>
      <c r="BC473" s="214"/>
      <c r="BD473" s="214"/>
      <c r="BE473" s="214"/>
      <c r="BF473" s="214"/>
      <c r="BG473" s="214"/>
      <c r="BH473" s="214"/>
    </row>
    <row r="474" spans="1:60" outlineLevel="2" x14ac:dyDescent="0.2">
      <c r="A474" s="221"/>
      <c r="B474" s="222"/>
      <c r="C474" s="268" t="s">
        <v>2150</v>
      </c>
      <c r="D474" s="262"/>
      <c r="E474" s="263">
        <v>34.894199999999998</v>
      </c>
      <c r="F474" s="224"/>
      <c r="G474" s="224"/>
      <c r="H474" s="224"/>
      <c r="I474" s="224"/>
      <c r="J474" s="224"/>
      <c r="K474" s="224"/>
      <c r="L474" s="224"/>
      <c r="M474" s="224"/>
      <c r="N474" s="223"/>
      <c r="O474" s="223"/>
      <c r="P474" s="223"/>
      <c r="Q474" s="223"/>
      <c r="R474" s="224"/>
      <c r="S474" s="224"/>
      <c r="T474" s="224"/>
      <c r="U474" s="224"/>
      <c r="V474" s="224"/>
      <c r="W474" s="224"/>
      <c r="X474" s="224"/>
      <c r="Y474" s="224"/>
      <c r="Z474" s="214"/>
      <c r="AA474" s="214"/>
      <c r="AB474" s="214"/>
      <c r="AC474" s="214"/>
      <c r="AD474" s="214"/>
      <c r="AE474" s="214"/>
      <c r="AF474" s="214"/>
      <c r="AG474" s="214" t="s">
        <v>371</v>
      </c>
      <c r="AH474" s="214">
        <v>0</v>
      </c>
      <c r="AI474" s="214"/>
      <c r="AJ474" s="214"/>
      <c r="AK474" s="214"/>
      <c r="AL474" s="214"/>
      <c r="AM474" s="214"/>
      <c r="AN474" s="214"/>
      <c r="AO474" s="214"/>
      <c r="AP474" s="214"/>
      <c r="AQ474" s="214"/>
      <c r="AR474" s="214"/>
      <c r="AS474" s="214"/>
      <c r="AT474" s="214"/>
      <c r="AU474" s="214"/>
      <c r="AV474" s="214"/>
      <c r="AW474" s="214"/>
      <c r="AX474" s="214"/>
      <c r="AY474" s="214"/>
      <c r="AZ474" s="214"/>
      <c r="BA474" s="214"/>
      <c r="BB474" s="214"/>
      <c r="BC474" s="214"/>
      <c r="BD474" s="214"/>
      <c r="BE474" s="214"/>
      <c r="BF474" s="214"/>
      <c r="BG474" s="214"/>
      <c r="BH474" s="214"/>
    </row>
    <row r="475" spans="1:60" ht="22.5" outlineLevel="1" x14ac:dyDescent="0.2">
      <c r="A475" s="236">
        <v>132</v>
      </c>
      <c r="B475" s="237" t="s">
        <v>1229</v>
      </c>
      <c r="C475" s="254" t="s">
        <v>1230</v>
      </c>
      <c r="D475" s="238" t="s">
        <v>403</v>
      </c>
      <c r="E475" s="239">
        <v>2.2999999999999998</v>
      </c>
      <c r="F475" s="240"/>
      <c r="G475" s="241">
        <f>ROUND(E475*F475,2)</f>
        <v>0</v>
      </c>
      <c r="H475" s="240"/>
      <c r="I475" s="241">
        <f>ROUND(E475*H475,2)</f>
        <v>0</v>
      </c>
      <c r="J475" s="240"/>
      <c r="K475" s="241">
        <f>ROUND(E475*J475,2)</f>
        <v>0</v>
      </c>
      <c r="L475" s="241">
        <v>12</v>
      </c>
      <c r="M475" s="241">
        <f>G475*(1+L475/100)</f>
        <v>0</v>
      </c>
      <c r="N475" s="239">
        <v>1.7000000000000001E-4</v>
      </c>
      <c r="O475" s="239">
        <f>ROUND(E475*N475,2)</f>
        <v>0</v>
      </c>
      <c r="P475" s="239">
        <v>0</v>
      </c>
      <c r="Q475" s="239">
        <f>ROUND(E475*P475,2)</f>
        <v>0</v>
      </c>
      <c r="R475" s="241" t="s">
        <v>817</v>
      </c>
      <c r="S475" s="241" t="s">
        <v>315</v>
      </c>
      <c r="T475" s="242" t="s">
        <v>315</v>
      </c>
      <c r="U475" s="224">
        <v>0.152</v>
      </c>
      <c r="V475" s="224">
        <f>ROUND(E475*U475,2)</f>
        <v>0.35</v>
      </c>
      <c r="W475" s="224"/>
      <c r="X475" s="224" t="s">
        <v>336</v>
      </c>
      <c r="Y475" s="224" t="s">
        <v>317</v>
      </c>
      <c r="Z475" s="214"/>
      <c r="AA475" s="214"/>
      <c r="AB475" s="214"/>
      <c r="AC475" s="214"/>
      <c r="AD475" s="214"/>
      <c r="AE475" s="214"/>
      <c r="AF475" s="214"/>
      <c r="AG475" s="214" t="s">
        <v>337</v>
      </c>
      <c r="AH475" s="214"/>
      <c r="AI475" s="214"/>
      <c r="AJ475" s="214"/>
      <c r="AK475" s="214"/>
      <c r="AL475" s="214"/>
      <c r="AM475" s="214"/>
      <c r="AN475" s="214"/>
      <c r="AO475" s="214"/>
      <c r="AP475" s="214"/>
      <c r="AQ475" s="214"/>
      <c r="AR475" s="214"/>
      <c r="AS475" s="214"/>
      <c r="AT475" s="214"/>
      <c r="AU475" s="214"/>
      <c r="AV475" s="214"/>
      <c r="AW475" s="214"/>
      <c r="AX475" s="214"/>
      <c r="AY475" s="214"/>
      <c r="AZ475" s="214"/>
      <c r="BA475" s="214"/>
      <c r="BB475" s="214"/>
      <c r="BC475" s="214"/>
      <c r="BD475" s="214"/>
      <c r="BE475" s="214"/>
      <c r="BF475" s="214"/>
      <c r="BG475" s="214"/>
      <c r="BH475" s="214"/>
    </row>
    <row r="476" spans="1:60" outlineLevel="2" x14ac:dyDescent="0.2">
      <c r="A476" s="221"/>
      <c r="B476" s="222"/>
      <c r="C476" s="268" t="s">
        <v>1485</v>
      </c>
      <c r="D476" s="262"/>
      <c r="E476" s="263">
        <v>2.2999999999999998</v>
      </c>
      <c r="F476" s="224"/>
      <c r="G476" s="224"/>
      <c r="H476" s="224"/>
      <c r="I476" s="224"/>
      <c r="J476" s="224"/>
      <c r="K476" s="224"/>
      <c r="L476" s="224"/>
      <c r="M476" s="224"/>
      <c r="N476" s="223"/>
      <c r="O476" s="223"/>
      <c r="P476" s="223"/>
      <c r="Q476" s="223"/>
      <c r="R476" s="224"/>
      <c r="S476" s="224"/>
      <c r="T476" s="224"/>
      <c r="U476" s="224"/>
      <c r="V476" s="224"/>
      <c r="W476" s="224"/>
      <c r="X476" s="224"/>
      <c r="Y476" s="224"/>
      <c r="Z476" s="214"/>
      <c r="AA476" s="214"/>
      <c r="AB476" s="214"/>
      <c r="AC476" s="214"/>
      <c r="AD476" s="214"/>
      <c r="AE476" s="214"/>
      <c r="AF476" s="214"/>
      <c r="AG476" s="214" t="s">
        <v>371</v>
      </c>
      <c r="AH476" s="214">
        <v>0</v>
      </c>
      <c r="AI476" s="214"/>
      <c r="AJ476" s="214"/>
      <c r="AK476" s="214"/>
      <c r="AL476" s="214"/>
      <c r="AM476" s="214"/>
      <c r="AN476" s="214"/>
      <c r="AO476" s="214"/>
      <c r="AP476" s="214"/>
      <c r="AQ476" s="214"/>
      <c r="AR476" s="214"/>
      <c r="AS476" s="214"/>
      <c r="AT476" s="214"/>
      <c r="AU476" s="214"/>
      <c r="AV476" s="214"/>
      <c r="AW476" s="214"/>
      <c r="AX476" s="214"/>
      <c r="AY476" s="214"/>
      <c r="AZ476" s="214"/>
      <c r="BA476" s="214"/>
      <c r="BB476" s="214"/>
      <c r="BC476" s="214"/>
      <c r="BD476" s="214"/>
      <c r="BE476" s="214"/>
      <c r="BF476" s="214"/>
      <c r="BG476" s="214"/>
      <c r="BH476" s="214"/>
    </row>
    <row r="477" spans="1:60" ht="22.5" outlineLevel="1" x14ac:dyDescent="0.2">
      <c r="A477" s="236">
        <v>133</v>
      </c>
      <c r="B477" s="237" t="s">
        <v>852</v>
      </c>
      <c r="C477" s="254" t="s">
        <v>853</v>
      </c>
      <c r="D477" s="238" t="s">
        <v>811</v>
      </c>
      <c r="E477" s="239">
        <v>5.8319999999999999</v>
      </c>
      <c r="F477" s="240"/>
      <c r="G477" s="241">
        <f>ROUND(E477*F477,2)</f>
        <v>0</v>
      </c>
      <c r="H477" s="240"/>
      <c r="I477" s="241">
        <f>ROUND(E477*H477,2)</f>
        <v>0</v>
      </c>
      <c r="J477" s="240"/>
      <c r="K477" s="241">
        <f>ROUND(E477*J477,2)</f>
        <v>0</v>
      </c>
      <c r="L477" s="241">
        <v>12</v>
      </c>
      <c r="M477" s="241">
        <f>G477*(1+L477/100)</f>
        <v>0</v>
      </c>
      <c r="N477" s="239">
        <v>1E-3</v>
      </c>
      <c r="O477" s="239">
        <f>ROUND(E477*N477,2)</f>
        <v>0.01</v>
      </c>
      <c r="P477" s="239">
        <v>0</v>
      </c>
      <c r="Q477" s="239">
        <f>ROUND(E477*P477,2)</f>
        <v>0</v>
      </c>
      <c r="R477" s="241" t="s">
        <v>428</v>
      </c>
      <c r="S477" s="241" t="s">
        <v>315</v>
      </c>
      <c r="T477" s="242" t="s">
        <v>315</v>
      </c>
      <c r="U477" s="224">
        <v>0</v>
      </c>
      <c r="V477" s="224">
        <f>ROUND(E477*U477,2)</f>
        <v>0</v>
      </c>
      <c r="W477" s="224"/>
      <c r="X477" s="224" t="s">
        <v>429</v>
      </c>
      <c r="Y477" s="224" t="s">
        <v>317</v>
      </c>
      <c r="Z477" s="214"/>
      <c r="AA477" s="214"/>
      <c r="AB477" s="214"/>
      <c r="AC477" s="214"/>
      <c r="AD477" s="214"/>
      <c r="AE477" s="214"/>
      <c r="AF477" s="214"/>
      <c r="AG477" s="214" t="s">
        <v>430</v>
      </c>
      <c r="AH477" s="214"/>
      <c r="AI477" s="214"/>
      <c r="AJ477" s="214"/>
      <c r="AK477" s="214"/>
      <c r="AL477" s="214"/>
      <c r="AM477" s="214"/>
      <c r="AN477" s="214"/>
      <c r="AO477" s="214"/>
      <c r="AP477" s="214"/>
      <c r="AQ477" s="214"/>
      <c r="AR477" s="214"/>
      <c r="AS477" s="214"/>
      <c r="AT477" s="214"/>
      <c r="AU477" s="214"/>
      <c r="AV477" s="214"/>
      <c r="AW477" s="214"/>
      <c r="AX477" s="214"/>
      <c r="AY477" s="214"/>
      <c r="AZ477" s="214"/>
      <c r="BA477" s="214"/>
      <c r="BB477" s="214"/>
      <c r="BC477" s="214"/>
      <c r="BD477" s="214"/>
      <c r="BE477" s="214"/>
      <c r="BF477" s="214"/>
      <c r="BG477" s="214"/>
      <c r="BH477" s="214"/>
    </row>
    <row r="478" spans="1:60" outlineLevel="2" x14ac:dyDescent="0.2">
      <c r="A478" s="221"/>
      <c r="B478" s="222"/>
      <c r="C478" s="268" t="s">
        <v>2151</v>
      </c>
      <c r="D478" s="262"/>
      <c r="E478" s="263">
        <v>5.8319999999999999</v>
      </c>
      <c r="F478" s="224"/>
      <c r="G478" s="224"/>
      <c r="H478" s="224"/>
      <c r="I478" s="224"/>
      <c r="J478" s="224"/>
      <c r="K478" s="224"/>
      <c r="L478" s="224"/>
      <c r="M478" s="224"/>
      <c r="N478" s="223"/>
      <c r="O478" s="223"/>
      <c r="P478" s="223"/>
      <c r="Q478" s="223"/>
      <c r="R478" s="224"/>
      <c r="S478" s="224"/>
      <c r="T478" s="224"/>
      <c r="U478" s="224"/>
      <c r="V478" s="224"/>
      <c r="W478" s="224"/>
      <c r="X478" s="224"/>
      <c r="Y478" s="224"/>
      <c r="Z478" s="214"/>
      <c r="AA478" s="214"/>
      <c r="AB478" s="214"/>
      <c r="AC478" s="214"/>
      <c r="AD478" s="214"/>
      <c r="AE478" s="214"/>
      <c r="AF478" s="214"/>
      <c r="AG478" s="214" t="s">
        <v>371</v>
      </c>
      <c r="AH478" s="214">
        <v>0</v>
      </c>
      <c r="AI478" s="214"/>
      <c r="AJ478" s="214"/>
      <c r="AK478" s="214"/>
      <c r="AL478" s="214"/>
      <c r="AM478" s="214"/>
      <c r="AN478" s="214"/>
      <c r="AO478" s="214"/>
      <c r="AP478" s="214"/>
      <c r="AQ478" s="214"/>
      <c r="AR478" s="214"/>
      <c r="AS478" s="214"/>
      <c r="AT478" s="214"/>
      <c r="AU478" s="214"/>
      <c r="AV478" s="214"/>
      <c r="AW478" s="214"/>
      <c r="AX478" s="214"/>
      <c r="AY478" s="214"/>
      <c r="AZ478" s="214"/>
      <c r="BA478" s="214"/>
      <c r="BB478" s="214"/>
      <c r="BC478" s="214"/>
      <c r="BD478" s="214"/>
      <c r="BE478" s="214"/>
      <c r="BF478" s="214"/>
      <c r="BG478" s="214"/>
      <c r="BH478" s="214"/>
    </row>
    <row r="479" spans="1:60" outlineLevel="1" x14ac:dyDescent="0.2">
      <c r="A479" s="236">
        <v>134</v>
      </c>
      <c r="B479" s="237" t="s">
        <v>2152</v>
      </c>
      <c r="C479" s="254" t="s">
        <v>2153</v>
      </c>
      <c r="D479" s="238" t="s">
        <v>581</v>
      </c>
      <c r="E479" s="239">
        <v>0.12064999999999999</v>
      </c>
      <c r="F479" s="240"/>
      <c r="G479" s="241">
        <f>ROUND(E479*F479,2)</f>
        <v>0</v>
      </c>
      <c r="H479" s="240"/>
      <c r="I479" s="241">
        <f>ROUND(E479*H479,2)</f>
        <v>0</v>
      </c>
      <c r="J479" s="240"/>
      <c r="K479" s="241">
        <f>ROUND(E479*J479,2)</f>
        <v>0</v>
      </c>
      <c r="L479" s="241">
        <v>12</v>
      </c>
      <c r="M479" s="241">
        <f>G479*(1+L479/100)</f>
        <v>0</v>
      </c>
      <c r="N479" s="239">
        <v>0</v>
      </c>
      <c r="O479" s="239">
        <f>ROUND(E479*N479,2)</f>
        <v>0</v>
      </c>
      <c r="P479" s="239">
        <v>0</v>
      </c>
      <c r="Q479" s="239">
        <f>ROUND(E479*P479,2)</f>
        <v>0</v>
      </c>
      <c r="R479" s="241" t="s">
        <v>817</v>
      </c>
      <c r="S479" s="241" t="s">
        <v>315</v>
      </c>
      <c r="T479" s="242" t="s">
        <v>315</v>
      </c>
      <c r="U479" s="224">
        <v>1.1140000000000001</v>
      </c>
      <c r="V479" s="224">
        <f>ROUND(E479*U479,2)</f>
        <v>0.13</v>
      </c>
      <c r="W479" s="224"/>
      <c r="X479" s="224" t="s">
        <v>582</v>
      </c>
      <c r="Y479" s="224" t="s">
        <v>317</v>
      </c>
      <c r="Z479" s="214"/>
      <c r="AA479" s="214"/>
      <c r="AB479" s="214"/>
      <c r="AC479" s="214"/>
      <c r="AD479" s="214"/>
      <c r="AE479" s="214"/>
      <c r="AF479" s="214"/>
      <c r="AG479" s="214" t="s">
        <v>583</v>
      </c>
      <c r="AH479" s="214"/>
      <c r="AI479" s="214"/>
      <c r="AJ479" s="214"/>
      <c r="AK479" s="214"/>
      <c r="AL479" s="214"/>
      <c r="AM479" s="214"/>
      <c r="AN479" s="214"/>
      <c r="AO479" s="214"/>
      <c r="AP479" s="214"/>
      <c r="AQ479" s="214"/>
      <c r="AR479" s="214"/>
      <c r="AS479" s="214"/>
      <c r="AT479" s="214"/>
      <c r="AU479" s="214"/>
      <c r="AV479" s="214"/>
      <c r="AW479" s="214"/>
      <c r="AX479" s="214"/>
      <c r="AY479" s="214"/>
      <c r="AZ479" s="214"/>
      <c r="BA479" s="214"/>
      <c r="BB479" s="214"/>
      <c r="BC479" s="214"/>
      <c r="BD479" s="214"/>
      <c r="BE479" s="214"/>
      <c r="BF479" s="214"/>
      <c r="BG479" s="214"/>
      <c r="BH479" s="214"/>
    </row>
    <row r="480" spans="1:60" outlineLevel="2" x14ac:dyDescent="0.2">
      <c r="A480" s="221"/>
      <c r="B480" s="222"/>
      <c r="C480" s="267" t="s">
        <v>692</v>
      </c>
      <c r="D480" s="266"/>
      <c r="E480" s="266"/>
      <c r="F480" s="266"/>
      <c r="G480" s="266"/>
      <c r="H480" s="224"/>
      <c r="I480" s="224"/>
      <c r="J480" s="224"/>
      <c r="K480" s="224"/>
      <c r="L480" s="224"/>
      <c r="M480" s="224"/>
      <c r="N480" s="223"/>
      <c r="O480" s="223"/>
      <c r="P480" s="223"/>
      <c r="Q480" s="223"/>
      <c r="R480" s="224"/>
      <c r="S480" s="224"/>
      <c r="T480" s="224"/>
      <c r="U480" s="224"/>
      <c r="V480" s="224"/>
      <c r="W480" s="224"/>
      <c r="X480" s="224"/>
      <c r="Y480" s="224"/>
      <c r="Z480" s="214"/>
      <c r="AA480" s="214"/>
      <c r="AB480" s="214"/>
      <c r="AC480" s="214"/>
      <c r="AD480" s="214"/>
      <c r="AE480" s="214"/>
      <c r="AF480" s="214"/>
      <c r="AG480" s="214" t="s">
        <v>369</v>
      </c>
      <c r="AH480" s="214"/>
      <c r="AI480" s="214"/>
      <c r="AJ480" s="214"/>
      <c r="AK480" s="214"/>
      <c r="AL480" s="214"/>
      <c r="AM480" s="214"/>
      <c r="AN480" s="214"/>
      <c r="AO480" s="214"/>
      <c r="AP480" s="214"/>
      <c r="AQ480" s="214"/>
      <c r="AR480" s="214"/>
      <c r="AS480" s="214"/>
      <c r="AT480" s="214"/>
      <c r="AU480" s="214"/>
      <c r="AV480" s="214"/>
      <c r="AW480" s="214"/>
      <c r="AX480" s="214"/>
      <c r="AY480" s="214"/>
      <c r="AZ480" s="214"/>
      <c r="BA480" s="214"/>
      <c r="BB480" s="214"/>
      <c r="BC480" s="214"/>
      <c r="BD480" s="214"/>
      <c r="BE480" s="214"/>
      <c r="BF480" s="214"/>
      <c r="BG480" s="214"/>
      <c r="BH480" s="214"/>
    </row>
    <row r="481" spans="1:60" x14ac:dyDescent="0.2">
      <c r="A481" s="229" t="s">
        <v>310</v>
      </c>
      <c r="B481" s="230" t="s">
        <v>260</v>
      </c>
      <c r="C481" s="253" t="s">
        <v>261</v>
      </c>
      <c r="D481" s="231"/>
      <c r="E481" s="232"/>
      <c r="F481" s="233"/>
      <c r="G481" s="233">
        <f>SUMIF(AG482:AG493,"&lt;&gt;NOR",G482:G493)</f>
        <v>0</v>
      </c>
      <c r="H481" s="233"/>
      <c r="I481" s="233">
        <f>SUM(I482:I493)</f>
        <v>0</v>
      </c>
      <c r="J481" s="233"/>
      <c r="K481" s="233">
        <f>SUM(K482:K493)</f>
        <v>0</v>
      </c>
      <c r="L481" s="233"/>
      <c r="M481" s="233">
        <f>SUM(M482:M493)</f>
        <v>0</v>
      </c>
      <c r="N481" s="232"/>
      <c r="O481" s="232">
        <f>SUM(O482:O493)</f>
        <v>0.78</v>
      </c>
      <c r="P481" s="232"/>
      <c r="Q481" s="232">
        <f>SUM(Q482:Q493)</f>
        <v>0</v>
      </c>
      <c r="R481" s="233"/>
      <c r="S481" s="233"/>
      <c r="T481" s="234"/>
      <c r="U481" s="228"/>
      <c r="V481" s="228">
        <f>SUM(V482:V493)</f>
        <v>31.64</v>
      </c>
      <c r="W481" s="228"/>
      <c r="X481" s="228"/>
      <c r="Y481" s="228"/>
      <c r="AG481" t="s">
        <v>311</v>
      </c>
    </row>
    <row r="482" spans="1:60" outlineLevel="1" x14ac:dyDescent="0.2">
      <c r="A482" s="236">
        <v>135</v>
      </c>
      <c r="B482" s="237" t="s">
        <v>857</v>
      </c>
      <c r="C482" s="254" t="s">
        <v>858</v>
      </c>
      <c r="D482" s="238" t="s">
        <v>379</v>
      </c>
      <c r="E482" s="239">
        <v>29.027999999999999</v>
      </c>
      <c r="F482" s="240"/>
      <c r="G482" s="241">
        <f>ROUND(E482*F482,2)</f>
        <v>0</v>
      </c>
      <c r="H482" s="240"/>
      <c r="I482" s="241">
        <f>ROUND(E482*H482,2)</f>
        <v>0</v>
      </c>
      <c r="J482" s="240"/>
      <c r="K482" s="241">
        <f>ROUND(E482*J482,2)</f>
        <v>0</v>
      </c>
      <c r="L482" s="241">
        <v>12</v>
      </c>
      <c r="M482" s="241">
        <f>G482*(1+L482/100)</f>
        <v>0</v>
      </c>
      <c r="N482" s="239">
        <v>2.1000000000000001E-4</v>
      </c>
      <c r="O482" s="239">
        <f>ROUND(E482*N482,2)</f>
        <v>0.01</v>
      </c>
      <c r="P482" s="239">
        <v>0</v>
      </c>
      <c r="Q482" s="239">
        <f>ROUND(E482*P482,2)</f>
        <v>0</v>
      </c>
      <c r="R482" s="241" t="s">
        <v>786</v>
      </c>
      <c r="S482" s="241" t="s">
        <v>315</v>
      </c>
      <c r="T482" s="242" t="s">
        <v>315</v>
      </c>
      <c r="U482" s="224">
        <v>0.05</v>
      </c>
      <c r="V482" s="224">
        <f>ROUND(E482*U482,2)</f>
        <v>1.45</v>
      </c>
      <c r="W482" s="224"/>
      <c r="X482" s="224" t="s">
        <v>336</v>
      </c>
      <c r="Y482" s="224" t="s">
        <v>317</v>
      </c>
      <c r="Z482" s="214"/>
      <c r="AA482" s="214"/>
      <c r="AB482" s="214"/>
      <c r="AC482" s="214"/>
      <c r="AD482" s="214"/>
      <c r="AE482" s="214"/>
      <c r="AF482" s="214"/>
      <c r="AG482" s="214" t="s">
        <v>337</v>
      </c>
      <c r="AH482" s="214"/>
      <c r="AI482" s="214"/>
      <c r="AJ482" s="214"/>
      <c r="AK482" s="214"/>
      <c r="AL482" s="214"/>
      <c r="AM482" s="214"/>
      <c r="AN482" s="214"/>
      <c r="AO482" s="214"/>
      <c r="AP482" s="214"/>
      <c r="AQ482" s="214"/>
      <c r="AR482" s="214"/>
      <c r="AS482" s="214"/>
      <c r="AT482" s="214"/>
      <c r="AU482" s="214"/>
      <c r="AV482" s="214"/>
      <c r="AW482" s="214"/>
      <c r="AX482" s="214"/>
      <c r="AY482" s="214"/>
      <c r="AZ482" s="214"/>
      <c r="BA482" s="214"/>
      <c r="BB482" s="214"/>
      <c r="BC482" s="214"/>
      <c r="BD482" s="214"/>
      <c r="BE482" s="214"/>
      <c r="BF482" s="214"/>
      <c r="BG482" s="214"/>
      <c r="BH482" s="214"/>
    </row>
    <row r="483" spans="1:60" outlineLevel="2" x14ac:dyDescent="0.2">
      <c r="A483" s="221"/>
      <c r="B483" s="222"/>
      <c r="C483" s="255" t="s">
        <v>1231</v>
      </c>
      <c r="D483" s="243"/>
      <c r="E483" s="243"/>
      <c r="F483" s="243"/>
      <c r="G483" s="243"/>
      <c r="H483" s="224"/>
      <c r="I483" s="224"/>
      <c r="J483" s="224"/>
      <c r="K483" s="224"/>
      <c r="L483" s="224"/>
      <c r="M483" s="224"/>
      <c r="N483" s="223"/>
      <c r="O483" s="223"/>
      <c r="P483" s="223"/>
      <c r="Q483" s="223"/>
      <c r="R483" s="224"/>
      <c r="S483" s="224"/>
      <c r="T483" s="224"/>
      <c r="U483" s="224"/>
      <c r="V483" s="224"/>
      <c r="W483" s="224"/>
      <c r="X483" s="224"/>
      <c r="Y483" s="224"/>
      <c r="Z483" s="214"/>
      <c r="AA483" s="214"/>
      <c r="AB483" s="214"/>
      <c r="AC483" s="214"/>
      <c r="AD483" s="214"/>
      <c r="AE483" s="214"/>
      <c r="AF483" s="214"/>
      <c r="AG483" s="214" t="s">
        <v>320</v>
      </c>
      <c r="AH483" s="214"/>
      <c r="AI483" s="214"/>
      <c r="AJ483" s="214"/>
      <c r="AK483" s="214"/>
      <c r="AL483" s="214"/>
      <c r="AM483" s="214"/>
      <c r="AN483" s="214"/>
      <c r="AO483" s="214"/>
      <c r="AP483" s="214"/>
      <c r="AQ483" s="214"/>
      <c r="AR483" s="214"/>
      <c r="AS483" s="214"/>
      <c r="AT483" s="214"/>
      <c r="AU483" s="214"/>
      <c r="AV483" s="214"/>
      <c r="AW483" s="214"/>
      <c r="AX483" s="214"/>
      <c r="AY483" s="214"/>
      <c r="AZ483" s="214"/>
      <c r="BA483" s="214"/>
      <c r="BB483" s="214"/>
      <c r="BC483" s="214"/>
      <c r="BD483" s="214"/>
      <c r="BE483" s="214"/>
      <c r="BF483" s="214"/>
      <c r="BG483" s="214"/>
      <c r="BH483" s="214"/>
    </row>
    <row r="484" spans="1:60" outlineLevel="2" x14ac:dyDescent="0.2">
      <c r="A484" s="221"/>
      <c r="B484" s="222"/>
      <c r="C484" s="268" t="s">
        <v>2086</v>
      </c>
      <c r="D484" s="262"/>
      <c r="E484" s="263">
        <v>29.027999999999999</v>
      </c>
      <c r="F484" s="224"/>
      <c r="G484" s="224"/>
      <c r="H484" s="224"/>
      <c r="I484" s="224"/>
      <c r="J484" s="224"/>
      <c r="K484" s="224"/>
      <c r="L484" s="224"/>
      <c r="M484" s="224"/>
      <c r="N484" s="223"/>
      <c r="O484" s="223"/>
      <c r="P484" s="223"/>
      <c r="Q484" s="223"/>
      <c r="R484" s="224"/>
      <c r="S484" s="224"/>
      <c r="T484" s="224"/>
      <c r="U484" s="224"/>
      <c r="V484" s="224"/>
      <c r="W484" s="224"/>
      <c r="X484" s="224"/>
      <c r="Y484" s="224"/>
      <c r="Z484" s="214"/>
      <c r="AA484" s="214"/>
      <c r="AB484" s="214"/>
      <c r="AC484" s="214"/>
      <c r="AD484" s="214"/>
      <c r="AE484" s="214"/>
      <c r="AF484" s="214"/>
      <c r="AG484" s="214" t="s">
        <v>371</v>
      </c>
      <c r="AH484" s="214">
        <v>5</v>
      </c>
      <c r="AI484" s="214"/>
      <c r="AJ484" s="214"/>
      <c r="AK484" s="214"/>
      <c r="AL484" s="214"/>
      <c r="AM484" s="214"/>
      <c r="AN484" s="214"/>
      <c r="AO484" s="214"/>
      <c r="AP484" s="214"/>
      <c r="AQ484" s="214"/>
      <c r="AR484" s="214"/>
      <c r="AS484" s="214"/>
      <c r="AT484" s="214"/>
      <c r="AU484" s="214"/>
      <c r="AV484" s="214"/>
      <c r="AW484" s="214"/>
      <c r="AX484" s="214"/>
      <c r="AY484" s="214"/>
      <c r="AZ484" s="214"/>
      <c r="BA484" s="214"/>
      <c r="BB484" s="214"/>
      <c r="BC484" s="214"/>
      <c r="BD484" s="214"/>
      <c r="BE484" s="214"/>
      <c r="BF484" s="214"/>
      <c r="BG484" s="214"/>
      <c r="BH484" s="214"/>
    </row>
    <row r="485" spans="1:60" ht="22.5" outlineLevel="1" x14ac:dyDescent="0.2">
      <c r="A485" s="236">
        <v>136</v>
      </c>
      <c r="B485" s="237" t="s">
        <v>860</v>
      </c>
      <c r="C485" s="254" t="s">
        <v>861</v>
      </c>
      <c r="D485" s="238" t="s">
        <v>379</v>
      </c>
      <c r="E485" s="239">
        <v>29.027999999999999</v>
      </c>
      <c r="F485" s="240"/>
      <c r="G485" s="241">
        <f>ROUND(E485*F485,2)</f>
        <v>0</v>
      </c>
      <c r="H485" s="240"/>
      <c r="I485" s="241">
        <f>ROUND(E485*H485,2)</f>
        <v>0</v>
      </c>
      <c r="J485" s="240"/>
      <c r="K485" s="241">
        <f>ROUND(E485*J485,2)</f>
        <v>0</v>
      </c>
      <c r="L485" s="241">
        <v>12</v>
      </c>
      <c r="M485" s="241">
        <f>G485*(1+L485/100)</f>
        <v>0</v>
      </c>
      <c r="N485" s="239">
        <v>5.2399999999999999E-3</v>
      </c>
      <c r="O485" s="239">
        <f>ROUND(E485*N485,2)</f>
        <v>0.15</v>
      </c>
      <c r="P485" s="239">
        <v>0</v>
      </c>
      <c r="Q485" s="239">
        <f>ROUND(E485*P485,2)</f>
        <v>0</v>
      </c>
      <c r="R485" s="241" t="s">
        <v>786</v>
      </c>
      <c r="S485" s="241" t="s">
        <v>315</v>
      </c>
      <c r="T485" s="242" t="s">
        <v>315</v>
      </c>
      <c r="U485" s="224">
        <v>0.95840000000000003</v>
      </c>
      <c r="V485" s="224">
        <f>ROUND(E485*U485,2)</f>
        <v>27.82</v>
      </c>
      <c r="W485" s="224"/>
      <c r="X485" s="224" t="s">
        <v>336</v>
      </c>
      <c r="Y485" s="224" t="s">
        <v>317</v>
      </c>
      <c r="Z485" s="214"/>
      <c r="AA485" s="214"/>
      <c r="AB485" s="214"/>
      <c r="AC485" s="214"/>
      <c r="AD485" s="214"/>
      <c r="AE485" s="214"/>
      <c r="AF485" s="214"/>
      <c r="AG485" s="214" t="s">
        <v>367</v>
      </c>
      <c r="AH485" s="214"/>
      <c r="AI485" s="214"/>
      <c r="AJ485" s="214"/>
      <c r="AK485" s="214"/>
      <c r="AL485" s="214"/>
      <c r="AM485" s="214"/>
      <c r="AN485" s="214"/>
      <c r="AO485" s="214"/>
      <c r="AP485" s="214"/>
      <c r="AQ485" s="214"/>
      <c r="AR485" s="214"/>
      <c r="AS485" s="214"/>
      <c r="AT485" s="214"/>
      <c r="AU485" s="214"/>
      <c r="AV485" s="214"/>
      <c r="AW485" s="214"/>
      <c r="AX485" s="214"/>
      <c r="AY485" s="214"/>
      <c r="AZ485" s="214"/>
      <c r="BA485" s="214"/>
      <c r="BB485" s="214"/>
      <c r="BC485" s="214"/>
      <c r="BD485" s="214"/>
      <c r="BE485" s="214"/>
      <c r="BF485" s="214"/>
      <c r="BG485" s="214"/>
      <c r="BH485" s="214"/>
    </row>
    <row r="486" spans="1:60" outlineLevel="2" x14ac:dyDescent="0.2">
      <c r="A486" s="221"/>
      <c r="B486" s="222"/>
      <c r="C486" s="268" t="s">
        <v>991</v>
      </c>
      <c r="D486" s="262"/>
      <c r="E486" s="263"/>
      <c r="F486" s="224"/>
      <c r="G486" s="224"/>
      <c r="H486" s="224"/>
      <c r="I486" s="224"/>
      <c r="J486" s="224"/>
      <c r="K486" s="224"/>
      <c r="L486" s="224"/>
      <c r="M486" s="224"/>
      <c r="N486" s="223"/>
      <c r="O486" s="223"/>
      <c r="P486" s="223"/>
      <c r="Q486" s="223"/>
      <c r="R486" s="224"/>
      <c r="S486" s="224"/>
      <c r="T486" s="224"/>
      <c r="U486" s="224"/>
      <c r="V486" s="224"/>
      <c r="W486" s="224"/>
      <c r="X486" s="224"/>
      <c r="Y486" s="224"/>
      <c r="Z486" s="214"/>
      <c r="AA486" s="214"/>
      <c r="AB486" s="214"/>
      <c r="AC486" s="214"/>
      <c r="AD486" s="214"/>
      <c r="AE486" s="214"/>
      <c r="AF486" s="214"/>
      <c r="AG486" s="214" t="s">
        <v>371</v>
      </c>
      <c r="AH486" s="214">
        <v>0</v>
      </c>
      <c r="AI486" s="214"/>
      <c r="AJ486" s="214"/>
      <c r="AK486" s="214"/>
      <c r="AL486" s="214"/>
      <c r="AM486" s="214"/>
      <c r="AN486" s="214"/>
      <c r="AO486" s="214"/>
      <c r="AP486" s="214"/>
      <c r="AQ486" s="214"/>
      <c r="AR486" s="214"/>
      <c r="AS486" s="214"/>
      <c r="AT486" s="214"/>
      <c r="AU486" s="214"/>
      <c r="AV486" s="214"/>
      <c r="AW486" s="214"/>
      <c r="AX486" s="214"/>
      <c r="AY486" s="214"/>
      <c r="AZ486" s="214"/>
      <c r="BA486" s="214"/>
      <c r="BB486" s="214"/>
      <c r="BC486" s="214"/>
      <c r="BD486" s="214"/>
      <c r="BE486" s="214"/>
      <c r="BF486" s="214"/>
      <c r="BG486" s="214"/>
      <c r="BH486" s="214"/>
    </row>
    <row r="487" spans="1:60" outlineLevel="3" x14ac:dyDescent="0.2">
      <c r="A487" s="221"/>
      <c r="B487" s="222"/>
      <c r="C487" s="268" t="s">
        <v>2154</v>
      </c>
      <c r="D487" s="262"/>
      <c r="E487" s="263">
        <v>30.74</v>
      </c>
      <c r="F487" s="224"/>
      <c r="G487" s="224"/>
      <c r="H487" s="224"/>
      <c r="I487" s="224"/>
      <c r="J487" s="224"/>
      <c r="K487" s="224"/>
      <c r="L487" s="224"/>
      <c r="M487" s="224"/>
      <c r="N487" s="223"/>
      <c r="O487" s="223"/>
      <c r="P487" s="223"/>
      <c r="Q487" s="223"/>
      <c r="R487" s="224"/>
      <c r="S487" s="224"/>
      <c r="T487" s="224"/>
      <c r="U487" s="224"/>
      <c r="V487" s="224"/>
      <c r="W487" s="224"/>
      <c r="X487" s="224"/>
      <c r="Y487" s="224"/>
      <c r="Z487" s="214"/>
      <c r="AA487" s="214"/>
      <c r="AB487" s="214"/>
      <c r="AC487" s="214"/>
      <c r="AD487" s="214"/>
      <c r="AE487" s="214"/>
      <c r="AF487" s="214"/>
      <c r="AG487" s="214" t="s">
        <v>371</v>
      </c>
      <c r="AH487" s="214">
        <v>0</v>
      </c>
      <c r="AI487" s="214"/>
      <c r="AJ487" s="214"/>
      <c r="AK487" s="214"/>
      <c r="AL487" s="214"/>
      <c r="AM487" s="214"/>
      <c r="AN487" s="214"/>
      <c r="AO487" s="214"/>
      <c r="AP487" s="214"/>
      <c r="AQ487" s="214"/>
      <c r="AR487" s="214"/>
      <c r="AS487" s="214"/>
      <c r="AT487" s="214"/>
      <c r="AU487" s="214"/>
      <c r="AV487" s="214"/>
      <c r="AW487" s="214"/>
      <c r="AX487" s="214"/>
      <c r="AY487" s="214"/>
      <c r="AZ487" s="214"/>
      <c r="BA487" s="214"/>
      <c r="BB487" s="214"/>
      <c r="BC487" s="214"/>
      <c r="BD487" s="214"/>
      <c r="BE487" s="214"/>
      <c r="BF487" s="214"/>
      <c r="BG487" s="214"/>
      <c r="BH487" s="214"/>
    </row>
    <row r="488" spans="1:60" outlineLevel="3" x14ac:dyDescent="0.2">
      <c r="A488" s="221"/>
      <c r="B488" s="222"/>
      <c r="C488" s="268" t="s">
        <v>2155</v>
      </c>
      <c r="D488" s="262"/>
      <c r="E488" s="263">
        <v>-1.712</v>
      </c>
      <c r="F488" s="224"/>
      <c r="G488" s="224"/>
      <c r="H488" s="224"/>
      <c r="I488" s="224"/>
      <c r="J488" s="224"/>
      <c r="K488" s="224"/>
      <c r="L488" s="224"/>
      <c r="M488" s="224"/>
      <c r="N488" s="223"/>
      <c r="O488" s="223"/>
      <c r="P488" s="223"/>
      <c r="Q488" s="223"/>
      <c r="R488" s="224"/>
      <c r="S488" s="224"/>
      <c r="T488" s="224"/>
      <c r="U488" s="224"/>
      <c r="V488" s="224"/>
      <c r="W488" s="224"/>
      <c r="X488" s="224"/>
      <c r="Y488" s="224"/>
      <c r="Z488" s="214"/>
      <c r="AA488" s="214"/>
      <c r="AB488" s="214"/>
      <c r="AC488" s="214"/>
      <c r="AD488" s="214"/>
      <c r="AE488" s="214"/>
      <c r="AF488" s="214"/>
      <c r="AG488" s="214" t="s">
        <v>371</v>
      </c>
      <c r="AH488" s="214">
        <v>0</v>
      </c>
      <c r="AI488" s="214"/>
      <c r="AJ488" s="214"/>
      <c r="AK488" s="214"/>
      <c r="AL488" s="214"/>
      <c r="AM488" s="214"/>
      <c r="AN488" s="214"/>
      <c r="AO488" s="214"/>
      <c r="AP488" s="214"/>
      <c r="AQ488" s="214"/>
      <c r="AR488" s="214"/>
      <c r="AS488" s="214"/>
      <c r="AT488" s="214"/>
      <c r="AU488" s="214"/>
      <c r="AV488" s="214"/>
      <c r="AW488" s="214"/>
      <c r="AX488" s="214"/>
      <c r="AY488" s="214"/>
      <c r="AZ488" s="214"/>
      <c r="BA488" s="214"/>
      <c r="BB488" s="214"/>
      <c r="BC488" s="214"/>
      <c r="BD488" s="214"/>
      <c r="BE488" s="214"/>
      <c r="BF488" s="214"/>
      <c r="BG488" s="214"/>
      <c r="BH488" s="214"/>
    </row>
    <row r="489" spans="1:60" ht="22.5" outlineLevel="1" x14ac:dyDescent="0.2">
      <c r="A489" s="236">
        <v>137</v>
      </c>
      <c r="B489" s="237" t="s">
        <v>862</v>
      </c>
      <c r="C489" s="254" t="s">
        <v>863</v>
      </c>
      <c r="D489" s="238" t="s">
        <v>403</v>
      </c>
      <c r="E489" s="239">
        <v>11.6</v>
      </c>
      <c r="F489" s="240"/>
      <c r="G489" s="241">
        <f>ROUND(E489*F489,2)</f>
        <v>0</v>
      </c>
      <c r="H489" s="240"/>
      <c r="I489" s="241">
        <f>ROUND(E489*H489,2)</f>
        <v>0</v>
      </c>
      <c r="J489" s="240"/>
      <c r="K489" s="241">
        <f>ROUND(E489*J489,2)</f>
        <v>0</v>
      </c>
      <c r="L489" s="241">
        <v>12</v>
      </c>
      <c r="M489" s="241">
        <f>G489*(1+L489/100)</f>
        <v>0</v>
      </c>
      <c r="N489" s="239">
        <v>6.6E-4</v>
      </c>
      <c r="O489" s="239">
        <f>ROUND(E489*N489,2)</f>
        <v>0.01</v>
      </c>
      <c r="P489" s="239">
        <v>0</v>
      </c>
      <c r="Q489" s="239">
        <f>ROUND(E489*P489,2)</f>
        <v>0</v>
      </c>
      <c r="R489" s="241" t="s">
        <v>786</v>
      </c>
      <c r="S489" s="241" t="s">
        <v>315</v>
      </c>
      <c r="T489" s="242" t="s">
        <v>315</v>
      </c>
      <c r="U489" s="224">
        <v>0.12</v>
      </c>
      <c r="V489" s="224">
        <f>ROUND(E489*U489,2)</f>
        <v>1.39</v>
      </c>
      <c r="W489" s="224"/>
      <c r="X489" s="224" t="s">
        <v>336</v>
      </c>
      <c r="Y489" s="224" t="s">
        <v>317</v>
      </c>
      <c r="Z489" s="214"/>
      <c r="AA489" s="214"/>
      <c r="AB489" s="214"/>
      <c r="AC489" s="214"/>
      <c r="AD489" s="214"/>
      <c r="AE489" s="214"/>
      <c r="AF489" s="214"/>
      <c r="AG489" s="214" t="s">
        <v>337</v>
      </c>
      <c r="AH489" s="214"/>
      <c r="AI489" s="214"/>
      <c r="AJ489" s="214"/>
      <c r="AK489" s="214"/>
      <c r="AL489" s="214"/>
      <c r="AM489" s="214"/>
      <c r="AN489" s="214"/>
      <c r="AO489" s="214"/>
      <c r="AP489" s="214"/>
      <c r="AQ489" s="214"/>
      <c r="AR489" s="214"/>
      <c r="AS489" s="214"/>
      <c r="AT489" s="214"/>
      <c r="AU489" s="214"/>
      <c r="AV489" s="214"/>
      <c r="AW489" s="214"/>
      <c r="AX489" s="214"/>
      <c r="AY489" s="214"/>
      <c r="AZ489" s="214"/>
      <c r="BA489" s="214"/>
      <c r="BB489" s="214"/>
      <c r="BC489" s="214"/>
      <c r="BD489" s="214"/>
      <c r="BE489" s="214"/>
      <c r="BF489" s="214"/>
      <c r="BG489" s="214"/>
      <c r="BH489" s="214"/>
    </row>
    <row r="490" spans="1:60" outlineLevel="2" x14ac:dyDescent="0.2">
      <c r="A490" s="221"/>
      <c r="B490" s="222"/>
      <c r="C490" s="268" t="s">
        <v>2156</v>
      </c>
      <c r="D490" s="262"/>
      <c r="E490" s="263">
        <v>11.6</v>
      </c>
      <c r="F490" s="224"/>
      <c r="G490" s="224"/>
      <c r="H490" s="224"/>
      <c r="I490" s="224"/>
      <c r="J490" s="224"/>
      <c r="K490" s="224"/>
      <c r="L490" s="224"/>
      <c r="M490" s="224"/>
      <c r="N490" s="223"/>
      <c r="O490" s="223"/>
      <c r="P490" s="223"/>
      <c r="Q490" s="223"/>
      <c r="R490" s="224"/>
      <c r="S490" s="224"/>
      <c r="T490" s="224"/>
      <c r="U490" s="224"/>
      <c r="V490" s="224"/>
      <c r="W490" s="224"/>
      <c r="X490" s="224"/>
      <c r="Y490" s="224"/>
      <c r="Z490" s="214"/>
      <c r="AA490" s="214"/>
      <c r="AB490" s="214"/>
      <c r="AC490" s="214"/>
      <c r="AD490" s="214"/>
      <c r="AE490" s="214"/>
      <c r="AF490" s="214"/>
      <c r="AG490" s="214" t="s">
        <v>371</v>
      </c>
      <c r="AH490" s="214">
        <v>0</v>
      </c>
      <c r="AI490" s="214"/>
      <c r="AJ490" s="214"/>
      <c r="AK490" s="214"/>
      <c r="AL490" s="214"/>
      <c r="AM490" s="214"/>
      <c r="AN490" s="214"/>
      <c r="AO490" s="214"/>
      <c r="AP490" s="214"/>
      <c r="AQ490" s="214"/>
      <c r="AR490" s="214"/>
      <c r="AS490" s="214"/>
      <c r="AT490" s="214"/>
      <c r="AU490" s="214"/>
      <c r="AV490" s="214"/>
      <c r="AW490" s="214"/>
      <c r="AX490" s="214"/>
      <c r="AY490" s="214"/>
      <c r="AZ490" s="214"/>
      <c r="BA490" s="214"/>
      <c r="BB490" s="214"/>
      <c r="BC490" s="214"/>
      <c r="BD490" s="214"/>
      <c r="BE490" s="214"/>
      <c r="BF490" s="214"/>
      <c r="BG490" s="214"/>
      <c r="BH490" s="214"/>
    </row>
    <row r="491" spans="1:60" ht="22.5" outlineLevel="1" x14ac:dyDescent="0.2">
      <c r="A491" s="236">
        <v>138</v>
      </c>
      <c r="B491" s="237" t="s">
        <v>865</v>
      </c>
      <c r="C491" s="254" t="s">
        <v>866</v>
      </c>
      <c r="D491" s="238" t="s">
        <v>379</v>
      </c>
      <c r="E491" s="239">
        <v>31.930800000000001</v>
      </c>
      <c r="F491" s="240"/>
      <c r="G491" s="241">
        <f>ROUND(E491*F491,2)</f>
        <v>0</v>
      </c>
      <c r="H491" s="240"/>
      <c r="I491" s="241">
        <f>ROUND(E491*H491,2)</f>
        <v>0</v>
      </c>
      <c r="J491" s="240"/>
      <c r="K491" s="241">
        <f>ROUND(E491*J491,2)</f>
        <v>0</v>
      </c>
      <c r="L491" s="241">
        <v>12</v>
      </c>
      <c r="M491" s="241">
        <f>G491*(1+L491/100)</f>
        <v>0</v>
      </c>
      <c r="N491" s="239">
        <v>1.9E-2</v>
      </c>
      <c r="O491" s="239">
        <f>ROUND(E491*N491,2)</f>
        <v>0.61</v>
      </c>
      <c r="P491" s="239">
        <v>0</v>
      </c>
      <c r="Q491" s="239">
        <f>ROUND(E491*P491,2)</f>
        <v>0</v>
      </c>
      <c r="R491" s="241" t="s">
        <v>428</v>
      </c>
      <c r="S491" s="241" t="s">
        <v>315</v>
      </c>
      <c r="T491" s="242" t="s">
        <v>315</v>
      </c>
      <c r="U491" s="224">
        <v>0</v>
      </c>
      <c r="V491" s="224">
        <f>ROUND(E491*U491,2)</f>
        <v>0</v>
      </c>
      <c r="W491" s="224"/>
      <c r="X491" s="224" t="s">
        <v>429</v>
      </c>
      <c r="Y491" s="224" t="s">
        <v>317</v>
      </c>
      <c r="Z491" s="214"/>
      <c r="AA491" s="214"/>
      <c r="AB491" s="214"/>
      <c r="AC491" s="214"/>
      <c r="AD491" s="214"/>
      <c r="AE491" s="214"/>
      <c r="AF491" s="214"/>
      <c r="AG491" s="214" t="s">
        <v>728</v>
      </c>
      <c r="AH491" s="214"/>
      <c r="AI491" s="214"/>
      <c r="AJ491" s="214"/>
      <c r="AK491" s="214"/>
      <c r="AL491" s="214"/>
      <c r="AM491" s="214"/>
      <c r="AN491" s="214"/>
      <c r="AO491" s="214"/>
      <c r="AP491" s="214"/>
      <c r="AQ491" s="214"/>
      <c r="AR491" s="214"/>
      <c r="AS491" s="214"/>
      <c r="AT491" s="214"/>
      <c r="AU491" s="214"/>
      <c r="AV491" s="214"/>
      <c r="AW491" s="214"/>
      <c r="AX491" s="214"/>
      <c r="AY491" s="214"/>
      <c r="AZ491" s="214"/>
      <c r="BA491" s="214"/>
      <c r="BB491" s="214"/>
      <c r="BC491" s="214"/>
      <c r="BD491" s="214"/>
      <c r="BE491" s="214"/>
      <c r="BF491" s="214"/>
      <c r="BG491" s="214"/>
      <c r="BH491" s="214"/>
    </row>
    <row r="492" spans="1:60" outlineLevel="2" x14ac:dyDescent="0.2">
      <c r="A492" s="221"/>
      <c r="B492" s="222"/>
      <c r="C492" s="268" t="s">
        <v>2157</v>
      </c>
      <c r="D492" s="262"/>
      <c r="E492" s="263">
        <v>31.930800000000001</v>
      </c>
      <c r="F492" s="224"/>
      <c r="G492" s="224"/>
      <c r="H492" s="224"/>
      <c r="I492" s="224"/>
      <c r="J492" s="224"/>
      <c r="K492" s="224"/>
      <c r="L492" s="224"/>
      <c r="M492" s="224"/>
      <c r="N492" s="223"/>
      <c r="O492" s="223"/>
      <c r="P492" s="223"/>
      <c r="Q492" s="223"/>
      <c r="R492" s="224"/>
      <c r="S492" s="224"/>
      <c r="T492" s="224"/>
      <c r="U492" s="224"/>
      <c r="V492" s="224"/>
      <c r="W492" s="224"/>
      <c r="X492" s="224"/>
      <c r="Y492" s="224"/>
      <c r="Z492" s="214"/>
      <c r="AA492" s="214"/>
      <c r="AB492" s="214"/>
      <c r="AC492" s="214"/>
      <c r="AD492" s="214"/>
      <c r="AE492" s="214"/>
      <c r="AF492" s="214"/>
      <c r="AG492" s="214" t="s">
        <v>371</v>
      </c>
      <c r="AH492" s="214">
        <v>0</v>
      </c>
      <c r="AI492" s="214"/>
      <c r="AJ492" s="214"/>
      <c r="AK492" s="214"/>
      <c r="AL492" s="214"/>
      <c r="AM492" s="214"/>
      <c r="AN492" s="214"/>
      <c r="AO492" s="214"/>
      <c r="AP492" s="214"/>
      <c r="AQ492" s="214"/>
      <c r="AR492" s="214"/>
      <c r="AS492" s="214"/>
      <c r="AT492" s="214"/>
      <c r="AU492" s="214"/>
      <c r="AV492" s="214"/>
      <c r="AW492" s="214"/>
      <c r="AX492" s="214"/>
      <c r="AY492" s="214"/>
      <c r="AZ492" s="214"/>
      <c r="BA492" s="214"/>
      <c r="BB492" s="214"/>
      <c r="BC492" s="214"/>
      <c r="BD492" s="214"/>
      <c r="BE492" s="214"/>
      <c r="BF492" s="214"/>
      <c r="BG492" s="214"/>
      <c r="BH492" s="214"/>
    </row>
    <row r="493" spans="1:60" outlineLevel="1" x14ac:dyDescent="0.2">
      <c r="A493" s="245">
        <v>139</v>
      </c>
      <c r="B493" s="246" t="s">
        <v>1493</v>
      </c>
      <c r="C493" s="256" t="s">
        <v>1494</v>
      </c>
      <c r="D493" s="247" t="s">
        <v>581</v>
      </c>
      <c r="E493" s="248">
        <v>0.77254</v>
      </c>
      <c r="F493" s="249"/>
      <c r="G493" s="250">
        <f>ROUND(E493*F493,2)</f>
        <v>0</v>
      </c>
      <c r="H493" s="249"/>
      <c r="I493" s="250">
        <f>ROUND(E493*H493,2)</f>
        <v>0</v>
      </c>
      <c r="J493" s="249"/>
      <c r="K493" s="250">
        <f>ROUND(E493*J493,2)</f>
        <v>0</v>
      </c>
      <c r="L493" s="250">
        <v>12</v>
      </c>
      <c r="M493" s="250">
        <f>G493*(1+L493/100)</f>
        <v>0</v>
      </c>
      <c r="N493" s="248">
        <v>0</v>
      </c>
      <c r="O493" s="248">
        <f>ROUND(E493*N493,2)</f>
        <v>0</v>
      </c>
      <c r="P493" s="248">
        <v>0</v>
      </c>
      <c r="Q493" s="248">
        <f>ROUND(E493*P493,2)</f>
        <v>0</v>
      </c>
      <c r="R493" s="250" t="s">
        <v>786</v>
      </c>
      <c r="S493" s="250" t="s">
        <v>315</v>
      </c>
      <c r="T493" s="251" t="s">
        <v>315</v>
      </c>
      <c r="U493" s="224">
        <v>1.2649999999999999</v>
      </c>
      <c r="V493" s="224">
        <f>ROUND(E493*U493,2)</f>
        <v>0.98</v>
      </c>
      <c r="W493" s="224"/>
      <c r="X493" s="224" t="s">
        <v>582</v>
      </c>
      <c r="Y493" s="224" t="s">
        <v>317</v>
      </c>
      <c r="Z493" s="214"/>
      <c r="AA493" s="214"/>
      <c r="AB493" s="214"/>
      <c r="AC493" s="214"/>
      <c r="AD493" s="214"/>
      <c r="AE493" s="214"/>
      <c r="AF493" s="214"/>
      <c r="AG493" s="214" t="s">
        <v>1236</v>
      </c>
      <c r="AH493" s="214"/>
      <c r="AI493" s="214"/>
      <c r="AJ493" s="214"/>
      <c r="AK493" s="214"/>
      <c r="AL493" s="214"/>
      <c r="AM493" s="214"/>
      <c r="AN493" s="214"/>
      <c r="AO493" s="214"/>
      <c r="AP493" s="214"/>
      <c r="AQ493" s="214"/>
      <c r="AR493" s="214"/>
      <c r="AS493" s="214"/>
      <c r="AT493" s="214"/>
      <c r="AU493" s="214"/>
      <c r="AV493" s="214"/>
      <c r="AW493" s="214"/>
      <c r="AX493" s="214"/>
      <c r="AY493" s="214"/>
      <c r="AZ493" s="214"/>
      <c r="BA493" s="214"/>
      <c r="BB493" s="214"/>
      <c r="BC493" s="214"/>
      <c r="BD493" s="214"/>
      <c r="BE493" s="214"/>
      <c r="BF493" s="214"/>
      <c r="BG493" s="214"/>
      <c r="BH493" s="214"/>
    </row>
    <row r="494" spans="1:60" x14ac:dyDescent="0.2">
      <c r="A494" s="229" t="s">
        <v>310</v>
      </c>
      <c r="B494" s="230" t="s">
        <v>264</v>
      </c>
      <c r="C494" s="253" t="s">
        <v>265</v>
      </c>
      <c r="D494" s="231"/>
      <c r="E494" s="232"/>
      <c r="F494" s="233"/>
      <c r="G494" s="233">
        <f>SUMIF(AG495:AG534,"&lt;&gt;NOR",G495:G534)</f>
        <v>0</v>
      </c>
      <c r="H494" s="233"/>
      <c r="I494" s="233">
        <f>SUM(I495:I534)</f>
        <v>0</v>
      </c>
      <c r="J494" s="233"/>
      <c r="K494" s="233">
        <f>SUM(K495:K534)</f>
        <v>0</v>
      </c>
      <c r="L494" s="233"/>
      <c r="M494" s="233">
        <f>SUM(M495:M534)</f>
        <v>0</v>
      </c>
      <c r="N494" s="232"/>
      <c r="O494" s="232">
        <f>SUM(O495:O534)</f>
        <v>6.9999999999999993E-2</v>
      </c>
      <c r="P494" s="232"/>
      <c r="Q494" s="232">
        <f>SUM(Q495:Q534)</f>
        <v>0.05</v>
      </c>
      <c r="R494" s="233"/>
      <c r="S494" s="233"/>
      <c r="T494" s="234"/>
      <c r="U494" s="228"/>
      <c r="V494" s="228">
        <f>SUM(V495:V534)</f>
        <v>24.6</v>
      </c>
      <c r="W494" s="228"/>
      <c r="X494" s="228"/>
      <c r="Y494" s="228"/>
      <c r="AG494" t="s">
        <v>311</v>
      </c>
    </row>
    <row r="495" spans="1:60" outlineLevel="1" x14ac:dyDescent="0.2">
      <c r="A495" s="236">
        <v>140</v>
      </c>
      <c r="B495" s="237" t="s">
        <v>881</v>
      </c>
      <c r="C495" s="254" t="s">
        <v>882</v>
      </c>
      <c r="D495" s="238" t="s">
        <v>379</v>
      </c>
      <c r="E495" s="239">
        <v>11.57</v>
      </c>
      <c r="F495" s="240"/>
      <c r="G495" s="241">
        <f>ROUND(E495*F495,2)</f>
        <v>0</v>
      </c>
      <c r="H495" s="240"/>
      <c r="I495" s="241">
        <f>ROUND(E495*H495,2)</f>
        <v>0</v>
      </c>
      <c r="J495" s="240"/>
      <c r="K495" s="241">
        <f>ROUND(E495*J495,2)</f>
        <v>0</v>
      </c>
      <c r="L495" s="241">
        <v>12</v>
      </c>
      <c r="M495" s="241">
        <f>G495*(1+L495/100)</f>
        <v>0</v>
      </c>
      <c r="N495" s="239">
        <v>1.0000000000000001E-5</v>
      </c>
      <c r="O495" s="239">
        <f>ROUND(E495*N495,2)</f>
        <v>0</v>
      </c>
      <c r="P495" s="239">
        <v>0</v>
      </c>
      <c r="Q495" s="239">
        <f>ROUND(E495*P495,2)</f>
        <v>0</v>
      </c>
      <c r="R495" s="241" t="s">
        <v>877</v>
      </c>
      <c r="S495" s="241" t="s">
        <v>315</v>
      </c>
      <c r="T495" s="242" t="s">
        <v>315</v>
      </c>
      <c r="U495" s="224">
        <v>2.9000000000000001E-2</v>
      </c>
      <c r="V495" s="224">
        <f>ROUND(E495*U495,2)</f>
        <v>0.34</v>
      </c>
      <c r="W495" s="224"/>
      <c r="X495" s="224" t="s">
        <v>336</v>
      </c>
      <c r="Y495" s="224" t="s">
        <v>317</v>
      </c>
      <c r="Z495" s="214"/>
      <c r="AA495" s="214"/>
      <c r="AB495" s="214"/>
      <c r="AC495" s="214"/>
      <c r="AD495" s="214"/>
      <c r="AE495" s="214"/>
      <c r="AF495" s="214"/>
      <c r="AG495" s="214" t="s">
        <v>367</v>
      </c>
      <c r="AH495" s="214"/>
      <c r="AI495" s="214"/>
      <c r="AJ495" s="214"/>
      <c r="AK495" s="214"/>
      <c r="AL495" s="214"/>
      <c r="AM495" s="214"/>
      <c r="AN495" s="214"/>
      <c r="AO495" s="214"/>
      <c r="AP495" s="214"/>
      <c r="AQ495" s="214"/>
      <c r="AR495" s="214"/>
      <c r="AS495" s="214"/>
      <c r="AT495" s="214"/>
      <c r="AU495" s="214"/>
      <c r="AV495" s="214"/>
      <c r="AW495" s="214"/>
      <c r="AX495" s="214"/>
      <c r="AY495" s="214"/>
      <c r="AZ495" s="214"/>
      <c r="BA495" s="214"/>
      <c r="BB495" s="214"/>
      <c r="BC495" s="214"/>
      <c r="BD495" s="214"/>
      <c r="BE495" s="214"/>
      <c r="BF495" s="214"/>
      <c r="BG495" s="214"/>
      <c r="BH495" s="214"/>
    </row>
    <row r="496" spans="1:60" outlineLevel="2" x14ac:dyDescent="0.2">
      <c r="A496" s="221"/>
      <c r="B496" s="222"/>
      <c r="C496" s="268" t="s">
        <v>1240</v>
      </c>
      <c r="D496" s="262"/>
      <c r="E496" s="263">
        <v>4.7279999999999998</v>
      </c>
      <c r="F496" s="224"/>
      <c r="G496" s="224"/>
      <c r="H496" s="224"/>
      <c r="I496" s="224"/>
      <c r="J496" s="224"/>
      <c r="K496" s="224"/>
      <c r="L496" s="224"/>
      <c r="M496" s="224"/>
      <c r="N496" s="223"/>
      <c r="O496" s="223"/>
      <c r="P496" s="223"/>
      <c r="Q496" s="223"/>
      <c r="R496" s="224"/>
      <c r="S496" s="224"/>
      <c r="T496" s="224"/>
      <c r="U496" s="224"/>
      <c r="V496" s="224"/>
      <c r="W496" s="224"/>
      <c r="X496" s="224"/>
      <c r="Y496" s="224"/>
      <c r="Z496" s="214"/>
      <c r="AA496" s="214"/>
      <c r="AB496" s="214"/>
      <c r="AC496" s="214"/>
      <c r="AD496" s="214"/>
      <c r="AE496" s="214"/>
      <c r="AF496" s="214"/>
      <c r="AG496" s="214" t="s">
        <v>371</v>
      </c>
      <c r="AH496" s="214">
        <v>0</v>
      </c>
      <c r="AI496" s="214"/>
      <c r="AJ496" s="214"/>
      <c r="AK496" s="214"/>
      <c r="AL496" s="214"/>
      <c r="AM496" s="214"/>
      <c r="AN496" s="214"/>
      <c r="AO496" s="214"/>
      <c r="AP496" s="214"/>
      <c r="AQ496" s="214"/>
      <c r="AR496" s="214"/>
      <c r="AS496" s="214"/>
      <c r="AT496" s="214"/>
      <c r="AU496" s="214"/>
      <c r="AV496" s="214"/>
      <c r="AW496" s="214"/>
      <c r="AX496" s="214"/>
      <c r="AY496" s="214"/>
      <c r="AZ496" s="214"/>
      <c r="BA496" s="214"/>
      <c r="BB496" s="214"/>
      <c r="BC496" s="214"/>
      <c r="BD496" s="214"/>
      <c r="BE496" s="214"/>
      <c r="BF496" s="214"/>
      <c r="BG496" s="214"/>
      <c r="BH496" s="214"/>
    </row>
    <row r="497" spans="1:60" outlineLevel="3" x14ac:dyDescent="0.2">
      <c r="A497" s="221"/>
      <c r="B497" s="222"/>
      <c r="C497" s="268" t="s">
        <v>1017</v>
      </c>
      <c r="D497" s="262"/>
      <c r="E497" s="263">
        <v>1.379</v>
      </c>
      <c r="F497" s="224"/>
      <c r="G497" s="224"/>
      <c r="H497" s="224"/>
      <c r="I497" s="224"/>
      <c r="J497" s="224"/>
      <c r="K497" s="224"/>
      <c r="L497" s="224"/>
      <c r="M497" s="224"/>
      <c r="N497" s="223"/>
      <c r="O497" s="223"/>
      <c r="P497" s="223"/>
      <c r="Q497" s="223"/>
      <c r="R497" s="224"/>
      <c r="S497" s="224"/>
      <c r="T497" s="224"/>
      <c r="U497" s="224"/>
      <c r="V497" s="224"/>
      <c r="W497" s="224"/>
      <c r="X497" s="224"/>
      <c r="Y497" s="224"/>
      <c r="Z497" s="214"/>
      <c r="AA497" s="214"/>
      <c r="AB497" s="214"/>
      <c r="AC497" s="214"/>
      <c r="AD497" s="214"/>
      <c r="AE497" s="214"/>
      <c r="AF497" s="214"/>
      <c r="AG497" s="214" t="s">
        <v>371</v>
      </c>
      <c r="AH497" s="214">
        <v>0</v>
      </c>
      <c r="AI497" s="214"/>
      <c r="AJ497" s="214"/>
      <c r="AK497" s="214"/>
      <c r="AL497" s="214"/>
      <c r="AM497" s="214"/>
      <c r="AN497" s="214"/>
      <c r="AO497" s="214"/>
      <c r="AP497" s="214"/>
      <c r="AQ497" s="214"/>
      <c r="AR497" s="214"/>
      <c r="AS497" s="214"/>
      <c r="AT497" s="214"/>
      <c r="AU497" s="214"/>
      <c r="AV497" s="214"/>
      <c r="AW497" s="214"/>
      <c r="AX497" s="214"/>
      <c r="AY497" s="214"/>
      <c r="AZ497" s="214"/>
      <c r="BA497" s="214"/>
      <c r="BB497" s="214"/>
      <c r="BC497" s="214"/>
      <c r="BD497" s="214"/>
      <c r="BE497" s="214"/>
      <c r="BF497" s="214"/>
      <c r="BG497" s="214"/>
      <c r="BH497" s="214"/>
    </row>
    <row r="498" spans="1:60" outlineLevel="3" x14ac:dyDescent="0.2">
      <c r="A498" s="221"/>
      <c r="B498" s="222"/>
      <c r="C498" s="268" t="s">
        <v>2026</v>
      </c>
      <c r="D498" s="262"/>
      <c r="E498" s="263">
        <v>5.4630000000000001</v>
      </c>
      <c r="F498" s="224"/>
      <c r="G498" s="224"/>
      <c r="H498" s="224"/>
      <c r="I498" s="224"/>
      <c r="J498" s="224"/>
      <c r="K498" s="224"/>
      <c r="L498" s="224"/>
      <c r="M498" s="224"/>
      <c r="N498" s="223"/>
      <c r="O498" s="223"/>
      <c r="P498" s="223"/>
      <c r="Q498" s="223"/>
      <c r="R498" s="224"/>
      <c r="S498" s="224"/>
      <c r="T498" s="224"/>
      <c r="U498" s="224"/>
      <c r="V498" s="224"/>
      <c r="W498" s="224"/>
      <c r="X498" s="224"/>
      <c r="Y498" s="224"/>
      <c r="Z498" s="214"/>
      <c r="AA498" s="214"/>
      <c r="AB498" s="214"/>
      <c r="AC498" s="214"/>
      <c r="AD498" s="214"/>
      <c r="AE498" s="214"/>
      <c r="AF498" s="214"/>
      <c r="AG498" s="214" t="s">
        <v>371</v>
      </c>
      <c r="AH498" s="214">
        <v>0</v>
      </c>
      <c r="AI498" s="214"/>
      <c r="AJ498" s="214"/>
      <c r="AK498" s="214"/>
      <c r="AL498" s="214"/>
      <c r="AM498" s="214"/>
      <c r="AN498" s="214"/>
      <c r="AO498" s="214"/>
      <c r="AP498" s="214"/>
      <c r="AQ498" s="214"/>
      <c r="AR498" s="214"/>
      <c r="AS498" s="214"/>
      <c r="AT498" s="214"/>
      <c r="AU498" s="214"/>
      <c r="AV498" s="214"/>
      <c r="AW498" s="214"/>
      <c r="AX498" s="214"/>
      <c r="AY498" s="214"/>
      <c r="AZ498" s="214"/>
      <c r="BA498" s="214"/>
      <c r="BB498" s="214"/>
      <c r="BC498" s="214"/>
      <c r="BD498" s="214"/>
      <c r="BE498" s="214"/>
      <c r="BF498" s="214"/>
      <c r="BG498" s="214"/>
      <c r="BH498" s="214"/>
    </row>
    <row r="499" spans="1:60" outlineLevel="1" x14ac:dyDescent="0.2">
      <c r="A499" s="236">
        <v>141</v>
      </c>
      <c r="B499" s="237" t="s">
        <v>885</v>
      </c>
      <c r="C499" s="254" t="s">
        <v>886</v>
      </c>
      <c r="D499" s="238" t="s">
        <v>379</v>
      </c>
      <c r="E499" s="239">
        <v>33.79</v>
      </c>
      <c r="F499" s="240"/>
      <c r="G499" s="241">
        <f>ROUND(E499*F499,2)</f>
        <v>0</v>
      </c>
      <c r="H499" s="240"/>
      <c r="I499" s="241">
        <f>ROUND(E499*H499,2)</f>
        <v>0</v>
      </c>
      <c r="J499" s="240"/>
      <c r="K499" s="241">
        <f>ROUND(E499*J499,2)</f>
        <v>0</v>
      </c>
      <c r="L499" s="241">
        <v>12</v>
      </c>
      <c r="M499" s="241">
        <f>G499*(1+L499/100)</f>
        <v>0</v>
      </c>
      <c r="N499" s="239">
        <v>3.5E-4</v>
      </c>
      <c r="O499" s="239">
        <f>ROUND(E499*N499,2)</f>
        <v>0.01</v>
      </c>
      <c r="P499" s="239">
        <v>0</v>
      </c>
      <c r="Q499" s="239">
        <f>ROUND(E499*P499,2)</f>
        <v>0</v>
      </c>
      <c r="R499" s="241" t="s">
        <v>877</v>
      </c>
      <c r="S499" s="241" t="s">
        <v>315</v>
      </c>
      <c r="T499" s="242" t="s">
        <v>315</v>
      </c>
      <c r="U499" s="224">
        <v>0.01</v>
      </c>
      <c r="V499" s="224">
        <f>ROUND(E499*U499,2)</f>
        <v>0.34</v>
      </c>
      <c r="W499" s="224"/>
      <c r="X499" s="224" t="s">
        <v>336</v>
      </c>
      <c r="Y499" s="224" t="s">
        <v>317</v>
      </c>
      <c r="Z499" s="214"/>
      <c r="AA499" s="214"/>
      <c r="AB499" s="214"/>
      <c r="AC499" s="214"/>
      <c r="AD499" s="214"/>
      <c r="AE499" s="214"/>
      <c r="AF499" s="214"/>
      <c r="AG499" s="214" t="s">
        <v>367</v>
      </c>
      <c r="AH499" s="214"/>
      <c r="AI499" s="214"/>
      <c r="AJ499" s="214"/>
      <c r="AK499" s="214"/>
      <c r="AL499" s="214"/>
      <c r="AM499" s="214"/>
      <c r="AN499" s="214"/>
      <c r="AO499" s="214"/>
      <c r="AP499" s="214"/>
      <c r="AQ499" s="214"/>
      <c r="AR499" s="214"/>
      <c r="AS499" s="214"/>
      <c r="AT499" s="214"/>
      <c r="AU499" s="214"/>
      <c r="AV499" s="214"/>
      <c r="AW499" s="214"/>
      <c r="AX499" s="214"/>
      <c r="AY499" s="214"/>
      <c r="AZ499" s="214"/>
      <c r="BA499" s="214"/>
      <c r="BB499" s="214"/>
      <c r="BC499" s="214"/>
      <c r="BD499" s="214"/>
      <c r="BE499" s="214"/>
      <c r="BF499" s="214"/>
      <c r="BG499" s="214"/>
      <c r="BH499" s="214"/>
    </row>
    <row r="500" spans="1:60" outlineLevel="2" x14ac:dyDescent="0.2">
      <c r="A500" s="221"/>
      <c r="B500" s="222"/>
      <c r="C500" s="268" t="s">
        <v>2012</v>
      </c>
      <c r="D500" s="262"/>
      <c r="E500" s="263">
        <v>3.7</v>
      </c>
      <c r="F500" s="224"/>
      <c r="G500" s="224"/>
      <c r="H500" s="224"/>
      <c r="I500" s="224"/>
      <c r="J500" s="224"/>
      <c r="K500" s="224"/>
      <c r="L500" s="224"/>
      <c r="M500" s="224"/>
      <c r="N500" s="223"/>
      <c r="O500" s="223"/>
      <c r="P500" s="223"/>
      <c r="Q500" s="223"/>
      <c r="R500" s="224"/>
      <c r="S500" s="224"/>
      <c r="T500" s="224"/>
      <c r="U500" s="224"/>
      <c r="V500" s="224"/>
      <c r="W500" s="224"/>
      <c r="X500" s="224"/>
      <c r="Y500" s="224"/>
      <c r="Z500" s="214"/>
      <c r="AA500" s="214"/>
      <c r="AB500" s="214"/>
      <c r="AC500" s="214"/>
      <c r="AD500" s="214"/>
      <c r="AE500" s="214"/>
      <c r="AF500" s="214"/>
      <c r="AG500" s="214" t="s">
        <v>371</v>
      </c>
      <c r="AH500" s="214">
        <v>0</v>
      </c>
      <c r="AI500" s="214"/>
      <c r="AJ500" s="214"/>
      <c r="AK500" s="214"/>
      <c r="AL500" s="214"/>
      <c r="AM500" s="214"/>
      <c r="AN500" s="214"/>
      <c r="AO500" s="214"/>
      <c r="AP500" s="214"/>
      <c r="AQ500" s="214"/>
      <c r="AR500" s="214"/>
      <c r="AS500" s="214"/>
      <c r="AT500" s="214"/>
      <c r="AU500" s="214"/>
      <c r="AV500" s="214"/>
      <c r="AW500" s="214"/>
      <c r="AX500" s="214"/>
      <c r="AY500" s="214"/>
      <c r="AZ500" s="214"/>
      <c r="BA500" s="214"/>
      <c r="BB500" s="214"/>
      <c r="BC500" s="214"/>
      <c r="BD500" s="214"/>
      <c r="BE500" s="214"/>
      <c r="BF500" s="214"/>
      <c r="BG500" s="214"/>
      <c r="BH500" s="214"/>
    </row>
    <row r="501" spans="1:60" outlineLevel="3" x14ac:dyDescent="0.2">
      <c r="A501" s="221"/>
      <c r="B501" s="222"/>
      <c r="C501" s="268" t="s">
        <v>2015</v>
      </c>
      <c r="D501" s="262"/>
      <c r="E501" s="263">
        <v>13.21</v>
      </c>
      <c r="F501" s="224"/>
      <c r="G501" s="224"/>
      <c r="H501" s="224"/>
      <c r="I501" s="224"/>
      <c r="J501" s="224"/>
      <c r="K501" s="224"/>
      <c r="L501" s="224"/>
      <c r="M501" s="224"/>
      <c r="N501" s="223"/>
      <c r="O501" s="223"/>
      <c r="P501" s="223"/>
      <c r="Q501" s="223"/>
      <c r="R501" s="224"/>
      <c r="S501" s="224"/>
      <c r="T501" s="224"/>
      <c r="U501" s="224"/>
      <c r="V501" s="224"/>
      <c r="W501" s="224"/>
      <c r="X501" s="224"/>
      <c r="Y501" s="224"/>
      <c r="Z501" s="214"/>
      <c r="AA501" s="214"/>
      <c r="AB501" s="214"/>
      <c r="AC501" s="214"/>
      <c r="AD501" s="214"/>
      <c r="AE501" s="214"/>
      <c r="AF501" s="214"/>
      <c r="AG501" s="214" t="s">
        <v>371</v>
      </c>
      <c r="AH501" s="214">
        <v>0</v>
      </c>
      <c r="AI501" s="214"/>
      <c r="AJ501" s="214"/>
      <c r="AK501" s="214"/>
      <c r="AL501" s="214"/>
      <c r="AM501" s="214"/>
      <c r="AN501" s="214"/>
      <c r="AO501" s="214"/>
      <c r="AP501" s="214"/>
      <c r="AQ501" s="214"/>
      <c r="AR501" s="214"/>
      <c r="AS501" s="214"/>
      <c r="AT501" s="214"/>
      <c r="AU501" s="214"/>
      <c r="AV501" s="214"/>
      <c r="AW501" s="214"/>
      <c r="AX501" s="214"/>
      <c r="AY501" s="214"/>
      <c r="AZ501" s="214"/>
      <c r="BA501" s="214"/>
      <c r="BB501" s="214"/>
      <c r="BC501" s="214"/>
      <c r="BD501" s="214"/>
      <c r="BE501" s="214"/>
      <c r="BF501" s="214"/>
      <c r="BG501" s="214"/>
      <c r="BH501" s="214"/>
    </row>
    <row r="502" spans="1:60" outlineLevel="3" x14ac:dyDescent="0.2">
      <c r="A502" s="221"/>
      <c r="B502" s="222"/>
      <c r="C502" s="268" t="s">
        <v>2013</v>
      </c>
      <c r="D502" s="262"/>
      <c r="E502" s="263">
        <v>12.25</v>
      </c>
      <c r="F502" s="224"/>
      <c r="G502" s="224"/>
      <c r="H502" s="224"/>
      <c r="I502" s="224"/>
      <c r="J502" s="224"/>
      <c r="K502" s="224"/>
      <c r="L502" s="224"/>
      <c r="M502" s="224"/>
      <c r="N502" s="223"/>
      <c r="O502" s="223"/>
      <c r="P502" s="223"/>
      <c r="Q502" s="223"/>
      <c r="R502" s="224"/>
      <c r="S502" s="224"/>
      <c r="T502" s="224"/>
      <c r="U502" s="224"/>
      <c r="V502" s="224"/>
      <c r="W502" s="224"/>
      <c r="X502" s="224"/>
      <c r="Y502" s="224"/>
      <c r="Z502" s="214"/>
      <c r="AA502" s="214"/>
      <c r="AB502" s="214"/>
      <c r="AC502" s="214"/>
      <c r="AD502" s="214"/>
      <c r="AE502" s="214"/>
      <c r="AF502" s="214"/>
      <c r="AG502" s="214" t="s">
        <v>371</v>
      </c>
      <c r="AH502" s="214">
        <v>0</v>
      </c>
      <c r="AI502" s="214"/>
      <c r="AJ502" s="214"/>
      <c r="AK502" s="214"/>
      <c r="AL502" s="214"/>
      <c r="AM502" s="214"/>
      <c r="AN502" s="214"/>
      <c r="AO502" s="214"/>
      <c r="AP502" s="214"/>
      <c r="AQ502" s="214"/>
      <c r="AR502" s="214"/>
      <c r="AS502" s="214"/>
      <c r="AT502" s="214"/>
      <c r="AU502" s="214"/>
      <c r="AV502" s="214"/>
      <c r="AW502" s="214"/>
      <c r="AX502" s="214"/>
      <c r="AY502" s="214"/>
      <c r="AZ502" s="214"/>
      <c r="BA502" s="214"/>
      <c r="BB502" s="214"/>
      <c r="BC502" s="214"/>
      <c r="BD502" s="214"/>
      <c r="BE502" s="214"/>
      <c r="BF502" s="214"/>
      <c r="BG502" s="214"/>
      <c r="BH502" s="214"/>
    </row>
    <row r="503" spans="1:60" outlineLevel="3" x14ac:dyDescent="0.2">
      <c r="A503" s="221"/>
      <c r="B503" s="222"/>
      <c r="C503" s="268" t="s">
        <v>2016</v>
      </c>
      <c r="D503" s="262"/>
      <c r="E503" s="263">
        <v>4.63</v>
      </c>
      <c r="F503" s="224"/>
      <c r="G503" s="224"/>
      <c r="H503" s="224"/>
      <c r="I503" s="224"/>
      <c r="J503" s="224"/>
      <c r="K503" s="224"/>
      <c r="L503" s="224"/>
      <c r="M503" s="224"/>
      <c r="N503" s="223"/>
      <c r="O503" s="223"/>
      <c r="P503" s="223"/>
      <c r="Q503" s="223"/>
      <c r="R503" s="224"/>
      <c r="S503" s="224"/>
      <c r="T503" s="224"/>
      <c r="U503" s="224"/>
      <c r="V503" s="224"/>
      <c r="W503" s="224"/>
      <c r="X503" s="224"/>
      <c r="Y503" s="224"/>
      <c r="Z503" s="214"/>
      <c r="AA503" s="214"/>
      <c r="AB503" s="214"/>
      <c r="AC503" s="214"/>
      <c r="AD503" s="214"/>
      <c r="AE503" s="214"/>
      <c r="AF503" s="214"/>
      <c r="AG503" s="214" t="s">
        <v>371</v>
      </c>
      <c r="AH503" s="214">
        <v>0</v>
      </c>
      <c r="AI503" s="214"/>
      <c r="AJ503" s="214"/>
      <c r="AK503" s="214"/>
      <c r="AL503" s="214"/>
      <c r="AM503" s="214"/>
      <c r="AN503" s="214"/>
      <c r="AO503" s="214"/>
      <c r="AP503" s="214"/>
      <c r="AQ503" s="214"/>
      <c r="AR503" s="214"/>
      <c r="AS503" s="214"/>
      <c r="AT503" s="214"/>
      <c r="AU503" s="214"/>
      <c r="AV503" s="214"/>
      <c r="AW503" s="214"/>
      <c r="AX503" s="214"/>
      <c r="AY503" s="214"/>
      <c r="AZ503" s="214"/>
      <c r="BA503" s="214"/>
      <c r="BB503" s="214"/>
      <c r="BC503" s="214"/>
      <c r="BD503" s="214"/>
      <c r="BE503" s="214"/>
      <c r="BF503" s="214"/>
      <c r="BG503" s="214"/>
      <c r="BH503" s="214"/>
    </row>
    <row r="504" spans="1:60" outlineLevel="1" x14ac:dyDescent="0.2">
      <c r="A504" s="236">
        <v>142</v>
      </c>
      <c r="B504" s="237" t="s">
        <v>887</v>
      </c>
      <c r="C504" s="254" t="s">
        <v>888</v>
      </c>
      <c r="D504" s="238" t="s">
        <v>379</v>
      </c>
      <c r="E504" s="239">
        <v>137.50649999999999</v>
      </c>
      <c r="F504" s="240"/>
      <c r="G504" s="241">
        <f>ROUND(E504*F504,2)</f>
        <v>0</v>
      </c>
      <c r="H504" s="240"/>
      <c r="I504" s="241">
        <f>ROUND(E504*H504,2)</f>
        <v>0</v>
      </c>
      <c r="J504" s="240"/>
      <c r="K504" s="241">
        <f>ROUND(E504*J504,2)</f>
        <v>0</v>
      </c>
      <c r="L504" s="241">
        <v>12</v>
      </c>
      <c r="M504" s="241">
        <f>G504*(1+L504/100)</f>
        <v>0</v>
      </c>
      <c r="N504" s="239">
        <v>0</v>
      </c>
      <c r="O504" s="239">
        <f>ROUND(E504*N504,2)</f>
        <v>0</v>
      </c>
      <c r="P504" s="239">
        <v>0</v>
      </c>
      <c r="Q504" s="239">
        <f>ROUND(E504*P504,2)</f>
        <v>0</v>
      </c>
      <c r="R504" s="241" t="s">
        <v>877</v>
      </c>
      <c r="S504" s="241" t="s">
        <v>315</v>
      </c>
      <c r="T504" s="242" t="s">
        <v>315</v>
      </c>
      <c r="U504" s="224">
        <v>0.01</v>
      </c>
      <c r="V504" s="224">
        <f>ROUND(E504*U504,2)</f>
        <v>1.38</v>
      </c>
      <c r="W504" s="224"/>
      <c r="X504" s="224" t="s">
        <v>336</v>
      </c>
      <c r="Y504" s="224" t="s">
        <v>317</v>
      </c>
      <c r="Z504" s="214"/>
      <c r="AA504" s="214"/>
      <c r="AB504" s="214"/>
      <c r="AC504" s="214"/>
      <c r="AD504" s="214"/>
      <c r="AE504" s="214"/>
      <c r="AF504" s="214"/>
      <c r="AG504" s="214" t="s">
        <v>367</v>
      </c>
      <c r="AH504" s="214"/>
      <c r="AI504" s="214"/>
      <c r="AJ504" s="214"/>
      <c r="AK504" s="214"/>
      <c r="AL504" s="214"/>
      <c r="AM504" s="214"/>
      <c r="AN504" s="214"/>
      <c r="AO504" s="214"/>
      <c r="AP504" s="214"/>
      <c r="AQ504" s="214"/>
      <c r="AR504" s="214"/>
      <c r="AS504" s="214"/>
      <c r="AT504" s="214"/>
      <c r="AU504" s="214"/>
      <c r="AV504" s="214"/>
      <c r="AW504" s="214"/>
      <c r="AX504" s="214"/>
      <c r="AY504" s="214"/>
      <c r="AZ504" s="214"/>
      <c r="BA504" s="214"/>
      <c r="BB504" s="214"/>
      <c r="BC504" s="214"/>
      <c r="BD504" s="214"/>
      <c r="BE504" s="214"/>
      <c r="BF504" s="214"/>
      <c r="BG504" s="214"/>
      <c r="BH504" s="214"/>
    </row>
    <row r="505" spans="1:60" outlineLevel="2" x14ac:dyDescent="0.2">
      <c r="A505" s="221"/>
      <c r="B505" s="222"/>
      <c r="C505" s="268" t="s">
        <v>2158</v>
      </c>
      <c r="D505" s="262"/>
      <c r="E505" s="263">
        <v>137.50649999999999</v>
      </c>
      <c r="F505" s="224"/>
      <c r="G505" s="224"/>
      <c r="H505" s="224"/>
      <c r="I505" s="224"/>
      <c r="J505" s="224"/>
      <c r="K505" s="224"/>
      <c r="L505" s="224"/>
      <c r="M505" s="224"/>
      <c r="N505" s="223"/>
      <c r="O505" s="223"/>
      <c r="P505" s="223"/>
      <c r="Q505" s="223"/>
      <c r="R505" s="224"/>
      <c r="S505" s="224"/>
      <c r="T505" s="224"/>
      <c r="U505" s="224"/>
      <c r="V505" s="224"/>
      <c r="W505" s="224"/>
      <c r="X505" s="224"/>
      <c r="Y505" s="224"/>
      <c r="Z505" s="214"/>
      <c r="AA505" s="214"/>
      <c r="AB505" s="214"/>
      <c r="AC505" s="214"/>
      <c r="AD505" s="214"/>
      <c r="AE505" s="214"/>
      <c r="AF505" s="214"/>
      <c r="AG505" s="214" t="s">
        <v>371</v>
      </c>
      <c r="AH505" s="214">
        <v>5</v>
      </c>
      <c r="AI505" s="214"/>
      <c r="AJ505" s="214"/>
      <c r="AK505" s="214"/>
      <c r="AL505" s="214"/>
      <c r="AM505" s="214"/>
      <c r="AN505" s="214"/>
      <c r="AO505" s="214"/>
      <c r="AP505" s="214"/>
      <c r="AQ505" s="214"/>
      <c r="AR505" s="214"/>
      <c r="AS505" s="214"/>
      <c r="AT505" s="214"/>
      <c r="AU505" s="214"/>
      <c r="AV505" s="214"/>
      <c r="AW505" s="214"/>
      <c r="AX505" s="214"/>
      <c r="AY505" s="214"/>
      <c r="AZ505" s="214"/>
      <c r="BA505" s="214"/>
      <c r="BB505" s="214"/>
      <c r="BC505" s="214"/>
      <c r="BD505" s="214"/>
      <c r="BE505" s="214"/>
      <c r="BF505" s="214"/>
      <c r="BG505" s="214"/>
      <c r="BH505" s="214"/>
    </row>
    <row r="506" spans="1:60" outlineLevel="1" x14ac:dyDescent="0.2">
      <c r="A506" s="236">
        <v>143</v>
      </c>
      <c r="B506" s="237" t="s">
        <v>875</v>
      </c>
      <c r="C506" s="254" t="s">
        <v>876</v>
      </c>
      <c r="D506" s="238" t="s">
        <v>379</v>
      </c>
      <c r="E506" s="239">
        <v>58.285600000000002</v>
      </c>
      <c r="F506" s="240"/>
      <c r="G506" s="241">
        <f>ROUND(E506*F506,2)</f>
        <v>0</v>
      </c>
      <c r="H506" s="240"/>
      <c r="I506" s="241">
        <f>ROUND(E506*H506,2)</f>
        <v>0</v>
      </c>
      <c r="J506" s="240"/>
      <c r="K506" s="241">
        <f>ROUND(E506*J506,2)</f>
        <v>0</v>
      </c>
      <c r="L506" s="241">
        <v>12</v>
      </c>
      <c r="M506" s="241">
        <f>G506*(1+L506/100)</f>
        <v>0</v>
      </c>
      <c r="N506" s="239">
        <v>0</v>
      </c>
      <c r="O506" s="239">
        <f>ROUND(E506*N506,2)</f>
        <v>0</v>
      </c>
      <c r="P506" s="239">
        <v>8.9999999999999998E-4</v>
      </c>
      <c r="Q506" s="239">
        <f>ROUND(E506*P506,2)</f>
        <v>0.05</v>
      </c>
      <c r="R506" s="241" t="s">
        <v>877</v>
      </c>
      <c r="S506" s="241" t="s">
        <v>315</v>
      </c>
      <c r="T506" s="242" t="s">
        <v>315</v>
      </c>
      <c r="U506" s="224">
        <v>0.08</v>
      </c>
      <c r="V506" s="224">
        <f>ROUND(E506*U506,2)</f>
        <v>4.66</v>
      </c>
      <c r="W506" s="224"/>
      <c r="X506" s="224" t="s">
        <v>336</v>
      </c>
      <c r="Y506" s="224" t="s">
        <v>317</v>
      </c>
      <c r="Z506" s="214"/>
      <c r="AA506" s="214"/>
      <c r="AB506" s="214"/>
      <c r="AC506" s="214"/>
      <c r="AD506" s="214"/>
      <c r="AE506" s="214"/>
      <c r="AF506" s="214"/>
      <c r="AG506" s="214" t="s">
        <v>367</v>
      </c>
      <c r="AH506" s="214"/>
      <c r="AI506" s="214"/>
      <c r="AJ506" s="214"/>
      <c r="AK506" s="214"/>
      <c r="AL506" s="214"/>
      <c r="AM506" s="214"/>
      <c r="AN506" s="214"/>
      <c r="AO506" s="214"/>
      <c r="AP506" s="214"/>
      <c r="AQ506" s="214"/>
      <c r="AR506" s="214"/>
      <c r="AS506" s="214"/>
      <c r="AT506" s="214"/>
      <c r="AU506" s="214"/>
      <c r="AV506" s="214"/>
      <c r="AW506" s="214"/>
      <c r="AX506" s="214"/>
      <c r="AY506" s="214"/>
      <c r="AZ506" s="214"/>
      <c r="BA506" s="214"/>
      <c r="BB506" s="214"/>
      <c r="BC506" s="214"/>
      <c r="BD506" s="214"/>
      <c r="BE506" s="214"/>
      <c r="BF506" s="214"/>
      <c r="BG506" s="214"/>
      <c r="BH506" s="214"/>
    </row>
    <row r="507" spans="1:60" outlineLevel="2" x14ac:dyDescent="0.2">
      <c r="A507" s="221"/>
      <c r="B507" s="222"/>
      <c r="C507" s="268" t="s">
        <v>536</v>
      </c>
      <c r="D507" s="262"/>
      <c r="E507" s="263"/>
      <c r="F507" s="224"/>
      <c r="G507" s="224"/>
      <c r="H507" s="224"/>
      <c r="I507" s="224"/>
      <c r="J507" s="224"/>
      <c r="K507" s="224"/>
      <c r="L507" s="224"/>
      <c r="M507" s="224"/>
      <c r="N507" s="223"/>
      <c r="O507" s="223"/>
      <c r="P507" s="223"/>
      <c r="Q507" s="223"/>
      <c r="R507" s="224"/>
      <c r="S507" s="224"/>
      <c r="T507" s="224"/>
      <c r="U507" s="224"/>
      <c r="V507" s="224"/>
      <c r="W507" s="224"/>
      <c r="X507" s="224"/>
      <c r="Y507" s="224"/>
      <c r="Z507" s="214"/>
      <c r="AA507" s="214"/>
      <c r="AB507" s="214"/>
      <c r="AC507" s="214"/>
      <c r="AD507" s="214"/>
      <c r="AE507" s="214"/>
      <c r="AF507" s="214"/>
      <c r="AG507" s="214" t="s">
        <v>371</v>
      </c>
      <c r="AH507" s="214">
        <v>0</v>
      </c>
      <c r="AI507" s="214"/>
      <c r="AJ507" s="214"/>
      <c r="AK507" s="214"/>
      <c r="AL507" s="214"/>
      <c r="AM507" s="214"/>
      <c r="AN507" s="214"/>
      <c r="AO507" s="214"/>
      <c r="AP507" s="214"/>
      <c r="AQ507" s="214"/>
      <c r="AR507" s="214"/>
      <c r="AS507" s="214"/>
      <c r="AT507" s="214"/>
      <c r="AU507" s="214"/>
      <c r="AV507" s="214"/>
      <c r="AW507" s="214"/>
      <c r="AX507" s="214"/>
      <c r="AY507" s="214"/>
      <c r="AZ507" s="214"/>
      <c r="BA507" s="214"/>
      <c r="BB507" s="214"/>
      <c r="BC507" s="214"/>
      <c r="BD507" s="214"/>
      <c r="BE507" s="214"/>
      <c r="BF507" s="214"/>
      <c r="BG507" s="214"/>
      <c r="BH507" s="214"/>
    </row>
    <row r="508" spans="1:60" outlineLevel="3" x14ac:dyDescent="0.2">
      <c r="A508" s="221"/>
      <c r="B508" s="222"/>
      <c r="C508" s="268" t="s">
        <v>2159</v>
      </c>
      <c r="D508" s="262"/>
      <c r="E508" s="263"/>
      <c r="F508" s="224"/>
      <c r="G508" s="224"/>
      <c r="H508" s="224"/>
      <c r="I508" s="224"/>
      <c r="J508" s="224"/>
      <c r="K508" s="224"/>
      <c r="L508" s="224"/>
      <c r="M508" s="224"/>
      <c r="N508" s="223"/>
      <c r="O508" s="223"/>
      <c r="P508" s="223"/>
      <c r="Q508" s="223"/>
      <c r="R508" s="224"/>
      <c r="S508" s="224"/>
      <c r="T508" s="224"/>
      <c r="U508" s="224"/>
      <c r="V508" s="224"/>
      <c r="W508" s="224"/>
      <c r="X508" s="224"/>
      <c r="Y508" s="224"/>
      <c r="Z508" s="214"/>
      <c r="AA508" s="214"/>
      <c r="AB508" s="214"/>
      <c r="AC508" s="214"/>
      <c r="AD508" s="214"/>
      <c r="AE508" s="214"/>
      <c r="AF508" s="214"/>
      <c r="AG508" s="214" t="s">
        <v>371</v>
      </c>
      <c r="AH508" s="214">
        <v>0</v>
      </c>
      <c r="AI508" s="214"/>
      <c r="AJ508" s="214"/>
      <c r="AK508" s="214"/>
      <c r="AL508" s="214"/>
      <c r="AM508" s="214"/>
      <c r="AN508" s="214"/>
      <c r="AO508" s="214"/>
      <c r="AP508" s="214"/>
      <c r="AQ508" s="214"/>
      <c r="AR508" s="214"/>
      <c r="AS508" s="214"/>
      <c r="AT508" s="214"/>
      <c r="AU508" s="214"/>
      <c r="AV508" s="214"/>
      <c r="AW508" s="214"/>
      <c r="AX508" s="214"/>
      <c r="AY508" s="214"/>
      <c r="AZ508" s="214"/>
      <c r="BA508" s="214"/>
      <c r="BB508" s="214"/>
      <c r="BC508" s="214"/>
      <c r="BD508" s="214"/>
      <c r="BE508" s="214"/>
      <c r="BF508" s="214"/>
      <c r="BG508" s="214"/>
      <c r="BH508" s="214"/>
    </row>
    <row r="509" spans="1:60" outlineLevel="3" x14ac:dyDescent="0.2">
      <c r="A509" s="221"/>
      <c r="B509" s="222"/>
      <c r="C509" s="268" t="s">
        <v>2027</v>
      </c>
      <c r="D509" s="262"/>
      <c r="E509" s="263">
        <v>11.07</v>
      </c>
      <c r="F509" s="224"/>
      <c r="G509" s="224"/>
      <c r="H509" s="224"/>
      <c r="I509" s="224"/>
      <c r="J509" s="224"/>
      <c r="K509" s="224"/>
      <c r="L509" s="224"/>
      <c r="M509" s="224"/>
      <c r="N509" s="223"/>
      <c r="O509" s="223"/>
      <c r="P509" s="223"/>
      <c r="Q509" s="223"/>
      <c r="R509" s="224"/>
      <c r="S509" s="224"/>
      <c r="T509" s="224"/>
      <c r="U509" s="224"/>
      <c r="V509" s="224"/>
      <c r="W509" s="224"/>
      <c r="X509" s="224"/>
      <c r="Y509" s="224"/>
      <c r="Z509" s="214"/>
      <c r="AA509" s="214"/>
      <c r="AB509" s="214"/>
      <c r="AC509" s="214"/>
      <c r="AD509" s="214"/>
      <c r="AE509" s="214"/>
      <c r="AF509" s="214"/>
      <c r="AG509" s="214" t="s">
        <v>371</v>
      </c>
      <c r="AH509" s="214">
        <v>0</v>
      </c>
      <c r="AI509" s="214"/>
      <c r="AJ509" s="214"/>
      <c r="AK509" s="214"/>
      <c r="AL509" s="214"/>
      <c r="AM509" s="214"/>
      <c r="AN509" s="214"/>
      <c r="AO509" s="214"/>
      <c r="AP509" s="214"/>
      <c r="AQ509" s="214"/>
      <c r="AR509" s="214"/>
      <c r="AS509" s="214"/>
      <c r="AT509" s="214"/>
      <c r="AU509" s="214"/>
      <c r="AV509" s="214"/>
      <c r="AW509" s="214"/>
      <c r="AX509" s="214"/>
      <c r="AY509" s="214"/>
      <c r="AZ509" s="214"/>
      <c r="BA509" s="214"/>
      <c r="BB509" s="214"/>
      <c r="BC509" s="214"/>
      <c r="BD509" s="214"/>
      <c r="BE509" s="214"/>
      <c r="BF509" s="214"/>
      <c r="BG509" s="214"/>
      <c r="BH509" s="214"/>
    </row>
    <row r="510" spans="1:60" outlineLevel="3" x14ac:dyDescent="0.2">
      <c r="A510" s="221"/>
      <c r="B510" s="222"/>
      <c r="C510" s="268" t="s">
        <v>2028</v>
      </c>
      <c r="D510" s="262"/>
      <c r="E510" s="263">
        <v>-1.7139</v>
      </c>
      <c r="F510" s="224"/>
      <c r="G510" s="224"/>
      <c r="H510" s="224"/>
      <c r="I510" s="224"/>
      <c r="J510" s="224"/>
      <c r="K510" s="224"/>
      <c r="L510" s="224"/>
      <c r="M510" s="224"/>
      <c r="N510" s="223"/>
      <c r="O510" s="223"/>
      <c r="P510" s="223"/>
      <c r="Q510" s="223"/>
      <c r="R510" s="224"/>
      <c r="S510" s="224"/>
      <c r="T510" s="224"/>
      <c r="U510" s="224"/>
      <c r="V510" s="224"/>
      <c r="W510" s="224"/>
      <c r="X510" s="224"/>
      <c r="Y510" s="224"/>
      <c r="Z510" s="214"/>
      <c r="AA510" s="214"/>
      <c r="AB510" s="214"/>
      <c r="AC510" s="214"/>
      <c r="AD510" s="214"/>
      <c r="AE510" s="214"/>
      <c r="AF510" s="214"/>
      <c r="AG510" s="214" t="s">
        <v>371</v>
      </c>
      <c r="AH510" s="214">
        <v>0</v>
      </c>
      <c r="AI510" s="214"/>
      <c r="AJ510" s="214"/>
      <c r="AK510" s="214"/>
      <c r="AL510" s="214"/>
      <c r="AM510" s="214"/>
      <c r="AN510" s="214"/>
      <c r="AO510" s="214"/>
      <c r="AP510" s="214"/>
      <c r="AQ510" s="214"/>
      <c r="AR510" s="214"/>
      <c r="AS510" s="214"/>
      <c r="AT510" s="214"/>
      <c r="AU510" s="214"/>
      <c r="AV510" s="214"/>
      <c r="AW510" s="214"/>
      <c r="AX510" s="214"/>
      <c r="AY510" s="214"/>
      <c r="AZ510" s="214"/>
      <c r="BA510" s="214"/>
      <c r="BB510" s="214"/>
      <c r="BC510" s="214"/>
      <c r="BD510" s="214"/>
      <c r="BE510" s="214"/>
      <c r="BF510" s="214"/>
      <c r="BG510" s="214"/>
      <c r="BH510" s="214"/>
    </row>
    <row r="511" spans="1:60" outlineLevel="3" x14ac:dyDescent="0.2">
      <c r="A511" s="221"/>
      <c r="B511" s="222"/>
      <c r="C511" s="268" t="s">
        <v>2029</v>
      </c>
      <c r="D511" s="262"/>
      <c r="E511" s="263">
        <v>1.0044999999999999</v>
      </c>
      <c r="F511" s="224"/>
      <c r="G511" s="224"/>
      <c r="H511" s="224"/>
      <c r="I511" s="224"/>
      <c r="J511" s="224"/>
      <c r="K511" s="224"/>
      <c r="L511" s="224"/>
      <c r="M511" s="224"/>
      <c r="N511" s="223"/>
      <c r="O511" s="223"/>
      <c r="P511" s="223"/>
      <c r="Q511" s="223"/>
      <c r="R511" s="224"/>
      <c r="S511" s="224"/>
      <c r="T511" s="224"/>
      <c r="U511" s="224"/>
      <c r="V511" s="224"/>
      <c r="W511" s="224"/>
      <c r="X511" s="224"/>
      <c r="Y511" s="224"/>
      <c r="Z511" s="214"/>
      <c r="AA511" s="214"/>
      <c r="AB511" s="214"/>
      <c r="AC511" s="214"/>
      <c r="AD511" s="214"/>
      <c r="AE511" s="214"/>
      <c r="AF511" s="214"/>
      <c r="AG511" s="214" t="s">
        <v>371</v>
      </c>
      <c r="AH511" s="214">
        <v>0</v>
      </c>
      <c r="AI511" s="214"/>
      <c r="AJ511" s="214"/>
      <c r="AK511" s="214"/>
      <c r="AL511" s="214"/>
      <c r="AM511" s="214"/>
      <c r="AN511" s="214"/>
      <c r="AO511" s="214"/>
      <c r="AP511" s="214"/>
      <c r="AQ511" s="214"/>
      <c r="AR511" s="214"/>
      <c r="AS511" s="214"/>
      <c r="AT511" s="214"/>
      <c r="AU511" s="214"/>
      <c r="AV511" s="214"/>
      <c r="AW511" s="214"/>
      <c r="AX511" s="214"/>
      <c r="AY511" s="214"/>
      <c r="AZ511" s="214"/>
      <c r="BA511" s="214"/>
      <c r="BB511" s="214"/>
      <c r="BC511" s="214"/>
      <c r="BD511" s="214"/>
      <c r="BE511" s="214"/>
      <c r="BF511" s="214"/>
      <c r="BG511" s="214"/>
      <c r="BH511" s="214"/>
    </row>
    <row r="512" spans="1:60" outlineLevel="3" x14ac:dyDescent="0.2">
      <c r="A512" s="221"/>
      <c r="B512" s="222"/>
      <c r="C512" s="268" t="s">
        <v>2160</v>
      </c>
      <c r="D512" s="262"/>
      <c r="E512" s="263">
        <v>16.094999999999999</v>
      </c>
      <c r="F512" s="224"/>
      <c r="G512" s="224"/>
      <c r="H512" s="224"/>
      <c r="I512" s="224"/>
      <c r="J512" s="224"/>
      <c r="K512" s="224"/>
      <c r="L512" s="224"/>
      <c r="M512" s="224"/>
      <c r="N512" s="223"/>
      <c r="O512" s="223"/>
      <c r="P512" s="223"/>
      <c r="Q512" s="223"/>
      <c r="R512" s="224"/>
      <c r="S512" s="224"/>
      <c r="T512" s="224"/>
      <c r="U512" s="224"/>
      <c r="V512" s="224"/>
      <c r="W512" s="224"/>
      <c r="X512" s="224"/>
      <c r="Y512" s="224"/>
      <c r="Z512" s="214"/>
      <c r="AA512" s="214"/>
      <c r="AB512" s="214"/>
      <c r="AC512" s="214"/>
      <c r="AD512" s="214"/>
      <c r="AE512" s="214"/>
      <c r="AF512" s="214"/>
      <c r="AG512" s="214" t="s">
        <v>371</v>
      </c>
      <c r="AH512" s="214">
        <v>0</v>
      </c>
      <c r="AI512" s="214"/>
      <c r="AJ512" s="214"/>
      <c r="AK512" s="214"/>
      <c r="AL512" s="214"/>
      <c r="AM512" s="214"/>
      <c r="AN512" s="214"/>
      <c r="AO512" s="214"/>
      <c r="AP512" s="214"/>
      <c r="AQ512" s="214"/>
      <c r="AR512" s="214"/>
      <c r="AS512" s="214"/>
      <c r="AT512" s="214"/>
      <c r="AU512" s="214"/>
      <c r="AV512" s="214"/>
      <c r="AW512" s="214"/>
      <c r="AX512" s="214"/>
      <c r="AY512" s="214"/>
      <c r="AZ512" s="214"/>
      <c r="BA512" s="214"/>
      <c r="BB512" s="214"/>
      <c r="BC512" s="214"/>
      <c r="BD512" s="214"/>
      <c r="BE512" s="214"/>
      <c r="BF512" s="214"/>
      <c r="BG512" s="214"/>
      <c r="BH512" s="214"/>
    </row>
    <row r="513" spans="1:60" outlineLevel="3" x14ac:dyDescent="0.2">
      <c r="A513" s="221"/>
      <c r="B513" s="222"/>
      <c r="C513" s="268" t="s">
        <v>2031</v>
      </c>
      <c r="D513" s="262"/>
      <c r="E513" s="263">
        <v>-3.42</v>
      </c>
      <c r="F513" s="224"/>
      <c r="G513" s="224"/>
      <c r="H513" s="224"/>
      <c r="I513" s="224"/>
      <c r="J513" s="224"/>
      <c r="K513" s="224"/>
      <c r="L513" s="224"/>
      <c r="M513" s="224"/>
      <c r="N513" s="223"/>
      <c r="O513" s="223"/>
      <c r="P513" s="223"/>
      <c r="Q513" s="223"/>
      <c r="R513" s="224"/>
      <c r="S513" s="224"/>
      <c r="T513" s="224"/>
      <c r="U513" s="224"/>
      <c r="V513" s="224"/>
      <c r="W513" s="224"/>
      <c r="X513" s="224"/>
      <c r="Y513" s="224"/>
      <c r="Z513" s="214"/>
      <c r="AA513" s="214"/>
      <c r="AB513" s="214"/>
      <c r="AC513" s="214"/>
      <c r="AD513" s="214"/>
      <c r="AE513" s="214"/>
      <c r="AF513" s="214"/>
      <c r="AG513" s="214" t="s">
        <v>371</v>
      </c>
      <c r="AH513" s="214">
        <v>0</v>
      </c>
      <c r="AI513" s="214"/>
      <c r="AJ513" s="214"/>
      <c r="AK513" s="214"/>
      <c r="AL513" s="214"/>
      <c r="AM513" s="214"/>
      <c r="AN513" s="214"/>
      <c r="AO513" s="214"/>
      <c r="AP513" s="214"/>
      <c r="AQ513" s="214"/>
      <c r="AR513" s="214"/>
      <c r="AS513" s="214"/>
      <c r="AT513" s="214"/>
      <c r="AU513" s="214"/>
      <c r="AV513" s="214"/>
      <c r="AW513" s="214"/>
      <c r="AX513" s="214"/>
      <c r="AY513" s="214"/>
      <c r="AZ513" s="214"/>
      <c r="BA513" s="214"/>
      <c r="BB513" s="214"/>
      <c r="BC513" s="214"/>
      <c r="BD513" s="214"/>
      <c r="BE513" s="214"/>
      <c r="BF513" s="214"/>
      <c r="BG513" s="214"/>
      <c r="BH513" s="214"/>
    </row>
    <row r="514" spans="1:60" outlineLevel="3" x14ac:dyDescent="0.2">
      <c r="A514" s="221"/>
      <c r="B514" s="222"/>
      <c r="C514" s="268" t="s">
        <v>2032</v>
      </c>
      <c r="D514" s="262"/>
      <c r="E514" s="263">
        <v>4.8</v>
      </c>
      <c r="F514" s="224"/>
      <c r="G514" s="224"/>
      <c r="H514" s="224"/>
      <c r="I514" s="224"/>
      <c r="J514" s="224"/>
      <c r="K514" s="224"/>
      <c r="L514" s="224"/>
      <c r="M514" s="224"/>
      <c r="N514" s="223"/>
      <c r="O514" s="223"/>
      <c r="P514" s="223"/>
      <c r="Q514" s="223"/>
      <c r="R514" s="224"/>
      <c r="S514" s="224"/>
      <c r="T514" s="224"/>
      <c r="U514" s="224"/>
      <c r="V514" s="224"/>
      <c r="W514" s="224"/>
      <c r="X514" s="224"/>
      <c r="Y514" s="224"/>
      <c r="Z514" s="214"/>
      <c r="AA514" s="214"/>
      <c r="AB514" s="214"/>
      <c r="AC514" s="214"/>
      <c r="AD514" s="214"/>
      <c r="AE514" s="214"/>
      <c r="AF514" s="214"/>
      <c r="AG514" s="214" t="s">
        <v>371</v>
      </c>
      <c r="AH514" s="214">
        <v>0</v>
      </c>
      <c r="AI514" s="214"/>
      <c r="AJ514" s="214"/>
      <c r="AK514" s="214"/>
      <c r="AL514" s="214"/>
      <c r="AM514" s="214"/>
      <c r="AN514" s="214"/>
      <c r="AO514" s="214"/>
      <c r="AP514" s="214"/>
      <c r="AQ514" s="214"/>
      <c r="AR514" s="214"/>
      <c r="AS514" s="214"/>
      <c r="AT514" s="214"/>
      <c r="AU514" s="214"/>
      <c r="AV514" s="214"/>
      <c r="AW514" s="214"/>
      <c r="AX514" s="214"/>
      <c r="AY514" s="214"/>
      <c r="AZ514" s="214"/>
      <c r="BA514" s="214"/>
      <c r="BB514" s="214"/>
      <c r="BC514" s="214"/>
      <c r="BD514" s="214"/>
      <c r="BE514" s="214"/>
      <c r="BF514" s="214"/>
      <c r="BG514" s="214"/>
      <c r="BH514" s="214"/>
    </row>
    <row r="515" spans="1:60" outlineLevel="3" x14ac:dyDescent="0.2">
      <c r="A515" s="221"/>
      <c r="B515" s="222"/>
      <c r="C515" s="268" t="s">
        <v>2033</v>
      </c>
      <c r="D515" s="262"/>
      <c r="E515" s="263">
        <v>29.76</v>
      </c>
      <c r="F515" s="224"/>
      <c r="G515" s="224"/>
      <c r="H515" s="224"/>
      <c r="I515" s="224"/>
      <c r="J515" s="224"/>
      <c r="K515" s="224"/>
      <c r="L515" s="224"/>
      <c r="M515" s="224"/>
      <c r="N515" s="223"/>
      <c r="O515" s="223"/>
      <c r="P515" s="223"/>
      <c r="Q515" s="223"/>
      <c r="R515" s="224"/>
      <c r="S515" s="224"/>
      <c r="T515" s="224"/>
      <c r="U515" s="224"/>
      <c r="V515" s="224"/>
      <c r="W515" s="224"/>
      <c r="X515" s="224"/>
      <c r="Y515" s="224"/>
      <c r="Z515" s="214"/>
      <c r="AA515" s="214"/>
      <c r="AB515" s="214"/>
      <c r="AC515" s="214"/>
      <c r="AD515" s="214"/>
      <c r="AE515" s="214"/>
      <c r="AF515" s="214"/>
      <c r="AG515" s="214" t="s">
        <v>371</v>
      </c>
      <c r="AH515" s="214">
        <v>0</v>
      </c>
      <c r="AI515" s="214"/>
      <c r="AJ515" s="214"/>
      <c r="AK515" s="214"/>
      <c r="AL515" s="214"/>
      <c r="AM515" s="214"/>
      <c r="AN515" s="214"/>
      <c r="AO515" s="214"/>
      <c r="AP515" s="214"/>
      <c r="AQ515" s="214"/>
      <c r="AR515" s="214"/>
      <c r="AS515" s="214"/>
      <c r="AT515" s="214"/>
      <c r="AU515" s="214"/>
      <c r="AV515" s="214"/>
      <c r="AW515" s="214"/>
      <c r="AX515" s="214"/>
      <c r="AY515" s="214"/>
      <c r="AZ515" s="214"/>
      <c r="BA515" s="214"/>
      <c r="BB515" s="214"/>
      <c r="BC515" s="214"/>
      <c r="BD515" s="214"/>
      <c r="BE515" s="214"/>
      <c r="BF515" s="214"/>
      <c r="BG515" s="214"/>
      <c r="BH515" s="214"/>
    </row>
    <row r="516" spans="1:60" outlineLevel="3" x14ac:dyDescent="0.2">
      <c r="A516" s="221"/>
      <c r="B516" s="222"/>
      <c r="C516" s="268" t="s">
        <v>2034</v>
      </c>
      <c r="D516" s="262"/>
      <c r="E516" s="263">
        <v>-1.71</v>
      </c>
      <c r="F516" s="224"/>
      <c r="G516" s="224"/>
      <c r="H516" s="224"/>
      <c r="I516" s="224"/>
      <c r="J516" s="224"/>
      <c r="K516" s="224"/>
      <c r="L516" s="224"/>
      <c r="M516" s="224"/>
      <c r="N516" s="223"/>
      <c r="O516" s="223"/>
      <c r="P516" s="223"/>
      <c r="Q516" s="223"/>
      <c r="R516" s="224"/>
      <c r="S516" s="224"/>
      <c r="T516" s="224"/>
      <c r="U516" s="224"/>
      <c r="V516" s="224"/>
      <c r="W516" s="224"/>
      <c r="X516" s="224"/>
      <c r="Y516" s="224"/>
      <c r="Z516" s="214"/>
      <c r="AA516" s="214"/>
      <c r="AB516" s="214"/>
      <c r="AC516" s="214"/>
      <c r="AD516" s="214"/>
      <c r="AE516" s="214"/>
      <c r="AF516" s="214"/>
      <c r="AG516" s="214" t="s">
        <v>371</v>
      </c>
      <c r="AH516" s="214">
        <v>0</v>
      </c>
      <c r="AI516" s="214"/>
      <c r="AJ516" s="214"/>
      <c r="AK516" s="214"/>
      <c r="AL516" s="214"/>
      <c r="AM516" s="214"/>
      <c r="AN516" s="214"/>
      <c r="AO516" s="214"/>
      <c r="AP516" s="214"/>
      <c r="AQ516" s="214"/>
      <c r="AR516" s="214"/>
      <c r="AS516" s="214"/>
      <c r="AT516" s="214"/>
      <c r="AU516" s="214"/>
      <c r="AV516" s="214"/>
      <c r="AW516" s="214"/>
      <c r="AX516" s="214"/>
      <c r="AY516" s="214"/>
      <c r="AZ516" s="214"/>
      <c r="BA516" s="214"/>
      <c r="BB516" s="214"/>
      <c r="BC516" s="214"/>
      <c r="BD516" s="214"/>
      <c r="BE516" s="214"/>
      <c r="BF516" s="214"/>
      <c r="BG516" s="214"/>
      <c r="BH516" s="214"/>
    </row>
    <row r="517" spans="1:60" outlineLevel="3" x14ac:dyDescent="0.2">
      <c r="A517" s="221"/>
      <c r="B517" s="222"/>
      <c r="C517" s="268" t="s">
        <v>2035</v>
      </c>
      <c r="D517" s="262"/>
      <c r="E517" s="263">
        <v>2.4</v>
      </c>
      <c r="F517" s="224"/>
      <c r="G517" s="224"/>
      <c r="H517" s="224"/>
      <c r="I517" s="224"/>
      <c r="J517" s="224"/>
      <c r="K517" s="224"/>
      <c r="L517" s="224"/>
      <c r="M517" s="224"/>
      <c r="N517" s="223"/>
      <c r="O517" s="223"/>
      <c r="P517" s="223"/>
      <c r="Q517" s="223"/>
      <c r="R517" s="224"/>
      <c r="S517" s="224"/>
      <c r="T517" s="224"/>
      <c r="U517" s="224"/>
      <c r="V517" s="224"/>
      <c r="W517" s="224"/>
      <c r="X517" s="224"/>
      <c r="Y517" s="224"/>
      <c r="Z517" s="214"/>
      <c r="AA517" s="214"/>
      <c r="AB517" s="214"/>
      <c r="AC517" s="214"/>
      <c r="AD517" s="214"/>
      <c r="AE517" s="214"/>
      <c r="AF517" s="214"/>
      <c r="AG517" s="214" t="s">
        <v>371</v>
      </c>
      <c r="AH517" s="214">
        <v>0</v>
      </c>
      <c r="AI517" s="214"/>
      <c r="AJ517" s="214"/>
      <c r="AK517" s="214"/>
      <c r="AL517" s="214"/>
      <c r="AM517" s="214"/>
      <c r="AN517" s="214"/>
      <c r="AO517" s="214"/>
      <c r="AP517" s="214"/>
      <c r="AQ517" s="214"/>
      <c r="AR517" s="214"/>
      <c r="AS517" s="214"/>
      <c r="AT517" s="214"/>
      <c r="AU517" s="214"/>
      <c r="AV517" s="214"/>
      <c r="AW517" s="214"/>
      <c r="AX517" s="214"/>
      <c r="AY517" s="214"/>
      <c r="AZ517" s="214"/>
      <c r="BA517" s="214"/>
      <c r="BB517" s="214"/>
      <c r="BC517" s="214"/>
      <c r="BD517" s="214"/>
      <c r="BE517" s="214"/>
      <c r="BF517" s="214"/>
      <c r="BG517" s="214"/>
      <c r="BH517" s="214"/>
    </row>
    <row r="518" spans="1:60" outlineLevel="1" x14ac:dyDescent="0.2">
      <c r="A518" s="236">
        <v>144</v>
      </c>
      <c r="B518" s="237" t="s">
        <v>900</v>
      </c>
      <c r="C518" s="254" t="s">
        <v>901</v>
      </c>
      <c r="D518" s="238" t="s">
        <v>379</v>
      </c>
      <c r="E518" s="239">
        <v>137.50649999999999</v>
      </c>
      <c r="F518" s="240"/>
      <c r="G518" s="241">
        <f>ROUND(E518*F518,2)</f>
        <v>0</v>
      </c>
      <c r="H518" s="240"/>
      <c r="I518" s="241">
        <f>ROUND(E518*H518,2)</f>
        <v>0</v>
      </c>
      <c r="J518" s="240"/>
      <c r="K518" s="241">
        <f>ROUND(E518*J518,2)</f>
        <v>0</v>
      </c>
      <c r="L518" s="241">
        <v>12</v>
      </c>
      <c r="M518" s="241">
        <f>G518*(1+L518/100)</f>
        <v>0</v>
      </c>
      <c r="N518" s="239">
        <v>4.2000000000000002E-4</v>
      </c>
      <c r="O518" s="239">
        <f>ROUND(E518*N518,2)</f>
        <v>0.06</v>
      </c>
      <c r="P518" s="239">
        <v>0</v>
      </c>
      <c r="Q518" s="239">
        <f>ROUND(E518*P518,2)</f>
        <v>0</v>
      </c>
      <c r="R518" s="241" t="s">
        <v>587</v>
      </c>
      <c r="S518" s="241" t="s">
        <v>315</v>
      </c>
      <c r="T518" s="242" t="s">
        <v>315</v>
      </c>
      <c r="U518" s="224">
        <v>0.13</v>
      </c>
      <c r="V518" s="224">
        <f>ROUND(E518*U518,2)</f>
        <v>17.88</v>
      </c>
      <c r="W518" s="224"/>
      <c r="X518" s="224" t="s">
        <v>588</v>
      </c>
      <c r="Y518" s="224" t="s">
        <v>317</v>
      </c>
      <c r="Z518" s="214"/>
      <c r="AA518" s="214"/>
      <c r="AB518" s="214"/>
      <c r="AC518" s="214"/>
      <c r="AD518" s="214"/>
      <c r="AE518" s="214"/>
      <c r="AF518" s="214"/>
      <c r="AG518" s="214" t="s">
        <v>601</v>
      </c>
      <c r="AH518" s="214"/>
      <c r="AI518" s="214"/>
      <c r="AJ518" s="214"/>
      <c r="AK518" s="214"/>
      <c r="AL518" s="214"/>
      <c r="AM518" s="214"/>
      <c r="AN518" s="214"/>
      <c r="AO518" s="214"/>
      <c r="AP518" s="214"/>
      <c r="AQ518" s="214"/>
      <c r="AR518" s="214"/>
      <c r="AS518" s="214"/>
      <c r="AT518" s="214"/>
      <c r="AU518" s="214"/>
      <c r="AV518" s="214"/>
      <c r="AW518" s="214"/>
      <c r="AX518" s="214"/>
      <c r="AY518" s="214"/>
      <c r="AZ518" s="214"/>
      <c r="BA518" s="214"/>
      <c r="BB518" s="214"/>
      <c r="BC518" s="214"/>
      <c r="BD518" s="214"/>
      <c r="BE518" s="214"/>
      <c r="BF518" s="214"/>
      <c r="BG518" s="214"/>
      <c r="BH518" s="214"/>
    </row>
    <row r="519" spans="1:60" outlineLevel="2" x14ac:dyDescent="0.2">
      <c r="A519" s="221"/>
      <c r="B519" s="222"/>
      <c r="C519" s="268" t="s">
        <v>991</v>
      </c>
      <c r="D519" s="262"/>
      <c r="E519" s="263"/>
      <c r="F519" s="224"/>
      <c r="G519" s="224"/>
      <c r="H519" s="224"/>
      <c r="I519" s="224"/>
      <c r="J519" s="224"/>
      <c r="K519" s="224"/>
      <c r="L519" s="224"/>
      <c r="M519" s="224"/>
      <c r="N519" s="223"/>
      <c r="O519" s="223"/>
      <c r="P519" s="223"/>
      <c r="Q519" s="223"/>
      <c r="R519" s="224"/>
      <c r="S519" s="224"/>
      <c r="T519" s="224"/>
      <c r="U519" s="224"/>
      <c r="V519" s="224"/>
      <c r="W519" s="224"/>
      <c r="X519" s="224"/>
      <c r="Y519" s="224"/>
      <c r="Z519" s="214"/>
      <c r="AA519" s="214"/>
      <c r="AB519" s="214"/>
      <c r="AC519" s="214"/>
      <c r="AD519" s="214"/>
      <c r="AE519" s="214"/>
      <c r="AF519" s="214"/>
      <c r="AG519" s="214" t="s">
        <v>371</v>
      </c>
      <c r="AH519" s="214">
        <v>0</v>
      </c>
      <c r="AI519" s="214"/>
      <c r="AJ519" s="214"/>
      <c r="AK519" s="214"/>
      <c r="AL519" s="214"/>
      <c r="AM519" s="214"/>
      <c r="AN519" s="214"/>
      <c r="AO519" s="214"/>
      <c r="AP519" s="214"/>
      <c r="AQ519" s="214"/>
      <c r="AR519" s="214"/>
      <c r="AS519" s="214"/>
      <c r="AT519" s="214"/>
      <c r="AU519" s="214"/>
      <c r="AV519" s="214"/>
      <c r="AW519" s="214"/>
      <c r="AX519" s="214"/>
      <c r="AY519" s="214"/>
      <c r="AZ519" s="214"/>
      <c r="BA519" s="214"/>
      <c r="BB519" s="214"/>
      <c r="BC519" s="214"/>
      <c r="BD519" s="214"/>
      <c r="BE519" s="214"/>
      <c r="BF519" s="214"/>
      <c r="BG519" s="214"/>
      <c r="BH519" s="214"/>
    </row>
    <row r="520" spans="1:60" outlineLevel="3" x14ac:dyDescent="0.2">
      <c r="A520" s="221"/>
      <c r="B520" s="222"/>
      <c r="C520" s="268" t="s">
        <v>878</v>
      </c>
      <c r="D520" s="262"/>
      <c r="E520" s="263"/>
      <c r="F520" s="224"/>
      <c r="G520" s="224"/>
      <c r="H520" s="224"/>
      <c r="I520" s="224"/>
      <c r="J520" s="224"/>
      <c r="K520" s="224"/>
      <c r="L520" s="224"/>
      <c r="M520" s="224"/>
      <c r="N520" s="223"/>
      <c r="O520" s="223"/>
      <c r="P520" s="223"/>
      <c r="Q520" s="223"/>
      <c r="R520" s="224"/>
      <c r="S520" s="224"/>
      <c r="T520" s="224"/>
      <c r="U520" s="224"/>
      <c r="V520" s="224"/>
      <c r="W520" s="224"/>
      <c r="X520" s="224"/>
      <c r="Y520" s="224"/>
      <c r="Z520" s="214"/>
      <c r="AA520" s="214"/>
      <c r="AB520" s="214"/>
      <c r="AC520" s="214"/>
      <c r="AD520" s="214"/>
      <c r="AE520" s="214"/>
      <c r="AF520" s="214"/>
      <c r="AG520" s="214" t="s">
        <v>371</v>
      </c>
      <c r="AH520" s="214">
        <v>0</v>
      </c>
      <c r="AI520" s="214"/>
      <c r="AJ520" s="214"/>
      <c r="AK520" s="214"/>
      <c r="AL520" s="214"/>
      <c r="AM520" s="214"/>
      <c r="AN520" s="214"/>
      <c r="AO520" s="214"/>
      <c r="AP520" s="214"/>
      <c r="AQ520" s="214"/>
      <c r="AR520" s="214"/>
      <c r="AS520" s="214"/>
      <c r="AT520" s="214"/>
      <c r="AU520" s="214"/>
      <c r="AV520" s="214"/>
      <c r="AW520" s="214"/>
      <c r="AX520" s="214"/>
      <c r="AY520" s="214"/>
      <c r="AZ520" s="214"/>
      <c r="BA520" s="214"/>
      <c r="BB520" s="214"/>
      <c r="BC520" s="214"/>
      <c r="BD520" s="214"/>
      <c r="BE520" s="214"/>
      <c r="BF520" s="214"/>
      <c r="BG520" s="214"/>
      <c r="BH520" s="214"/>
    </row>
    <row r="521" spans="1:60" outlineLevel="3" x14ac:dyDescent="0.2">
      <c r="A521" s="221"/>
      <c r="B521" s="222"/>
      <c r="C521" s="268" t="s">
        <v>2161</v>
      </c>
      <c r="D521" s="262"/>
      <c r="E521" s="263">
        <v>21.402000000000001</v>
      </c>
      <c r="F521" s="224"/>
      <c r="G521" s="224"/>
      <c r="H521" s="224"/>
      <c r="I521" s="224"/>
      <c r="J521" s="224"/>
      <c r="K521" s="224"/>
      <c r="L521" s="224"/>
      <c r="M521" s="224"/>
      <c r="N521" s="223"/>
      <c r="O521" s="223"/>
      <c r="P521" s="223"/>
      <c r="Q521" s="223"/>
      <c r="R521" s="224"/>
      <c r="S521" s="224"/>
      <c r="T521" s="224"/>
      <c r="U521" s="224"/>
      <c r="V521" s="224"/>
      <c r="W521" s="224"/>
      <c r="X521" s="224"/>
      <c r="Y521" s="224"/>
      <c r="Z521" s="214"/>
      <c r="AA521" s="214"/>
      <c r="AB521" s="214"/>
      <c r="AC521" s="214"/>
      <c r="AD521" s="214"/>
      <c r="AE521" s="214"/>
      <c r="AF521" s="214"/>
      <c r="AG521" s="214" t="s">
        <v>371</v>
      </c>
      <c r="AH521" s="214">
        <v>0</v>
      </c>
      <c r="AI521" s="214"/>
      <c r="AJ521" s="214"/>
      <c r="AK521" s="214"/>
      <c r="AL521" s="214"/>
      <c r="AM521" s="214"/>
      <c r="AN521" s="214"/>
      <c r="AO521" s="214"/>
      <c r="AP521" s="214"/>
      <c r="AQ521" s="214"/>
      <c r="AR521" s="214"/>
      <c r="AS521" s="214"/>
      <c r="AT521" s="214"/>
      <c r="AU521" s="214"/>
      <c r="AV521" s="214"/>
      <c r="AW521" s="214"/>
      <c r="AX521" s="214"/>
      <c r="AY521" s="214"/>
      <c r="AZ521" s="214"/>
      <c r="BA521" s="214"/>
      <c r="BB521" s="214"/>
      <c r="BC521" s="214"/>
      <c r="BD521" s="214"/>
      <c r="BE521" s="214"/>
      <c r="BF521" s="214"/>
      <c r="BG521" s="214"/>
      <c r="BH521" s="214"/>
    </row>
    <row r="522" spans="1:60" outlineLevel="3" x14ac:dyDescent="0.2">
      <c r="A522" s="221"/>
      <c r="B522" s="222"/>
      <c r="C522" s="268" t="s">
        <v>1252</v>
      </c>
      <c r="D522" s="262"/>
      <c r="E522" s="263">
        <v>-4.5309999999999997</v>
      </c>
      <c r="F522" s="224"/>
      <c r="G522" s="224"/>
      <c r="H522" s="224"/>
      <c r="I522" s="224"/>
      <c r="J522" s="224"/>
      <c r="K522" s="224"/>
      <c r="L522" s="224"/>
      <c r="M522" s="224"/>
      <c r="N522" s="223"/>
      <c r="O522" s="223"/>
      <c r="P522" s="223"/>
      <c r="Q522" s="223"/>
      <c r="R522" s="224"/>
      <c r="S522" s="224"/>
      <c r="T522" s="224"/>
      <c r="U522" s="224"/>
      <c r="V522" s="224"/>
      <c r="W522" s="224"/>
      <c r="X522" s="224"/>
      <c r="Y522" s="224"/>
      <c r="Z522" s="214"/>
      <c r="AA522" s="214"/>
      <c r="AB522" s="214"/>
      <c r="AC522" s="214"/>
      <c r="AD522" s="214"/>
      <c r="AE522" s="214"/>
      <c r="AF522" s="214"/>
      <c r="AG522" s="214" t="s">
        <v>371</v>
      </c>
      <c r="AH522" s="214">
        <v>0</v>
      </c>
      <c r="AI522" s="214"/>
      <c r="AJ522" s="214"/>
      <c r="AK522" s="214"/>
      <c r="AL522" s="214"/>
      <c r="AM522" s="214"/>
      <c r="AN522" s="214"/>
      <c r="AO522" s="214"/>
      <c r="AP522" s="214"/>
      <c r="AQ522" s="214"/>
      <c r="AR522" s="214"/>
      <c r="AS522" s="214"/>
      <c r="AT522" s="214"/>
      <c r="AU522" s="214"/>
      <c r="AV522" s="214"/>
      <c r="AW522" s="214"/>
      <c r="AX522" s="214"/>
      <c r="AY522" s="214"/>
      <c r="AZ522" s="214"/>
      <c r="BA522" s="214"/>
      <c r="BB522" s="214"/>
      <c r="BC522" s="214"/>
      <c r="BD522" s="214"/>
      <c r="BE522" s="214"/>
      <c r="BF522" s="214"/>
      <c r="BG522" s="214"/>
      <c r="BH522" s="214"/>
    </row>
    <row r="523" spans="1:60" outlineLevel="3" x14ac:dyDescent="0.2">
      <c r="A523" s="221"/>
      <c r="B523" s="222"/>
      <c r="C523" s="268" t="s">
        <v>2029</v>
      </c>
      <c r="D523" s="262"/>
      <c r="E523" s="263">
        <v>1.0044999999999999</v>
      </c>
      <c r="F523" s="224"/>
      <c r="G523" s="224"/>
      <c r="H523" s="224"/>
      <c r="I523" s="224"/>
      <c r="J523" s="224"/>
      <c r="K523" s="224"/>
      <c r="L523" s="224"/>
      <c r="M523" s="224"/>
      <c r="N523" s="223"/>
      <c r="O523" s="223"/>
      <c r="P523" s="223"/>
      <c r="Q523" s="223"/>
      <c r="R523" s="224"/>
      <c r="S523" s="224"/>
      <c r="T523" s="224"/>
      <c r="U523" s="224"/>
      <c r="V523" s="224"/>
      <c r="W523" s="224"/>
      <c r="X523" s="224"/>
      <c r="Y523" s="224"/>
      <c r="Z523" s="214"/>
      <c r="AA523" s="214"/>
      <c r="AB523" s="214"/>
      <c r="AC523" s="214"/>
      <c r="AD523" s="214"/>
      <c r="AE523" s="214"/>
      <c r="AF523" s="214"/>
      <c r="AG523" s="214" t="s">
        <v>371</v>
      </c>
      <c r="AH523" s="214">
        <v>0</v>
      </c>
      <c r="AI523" s="214"/>
      <c r="AJ523" s="214"/>
      <c r="AK523" s="214"/>
      <c r="AL523" s="214"/>
      <c r="AM523" s="214"/>
      <c r="AN523" s="214"/>
      <c r="AO523" s="214"/>
      <c r="AP523" s="214"/>
      <c r="AQ523" s="214"/>
      <c r="AR523" s="214"/>
      <c r="AS523" s="214"/>
      <c r="AT523" s="214"/>
      <c r="AU523" s="214"/>
      <c r="AV523" s="214"/>
      <c r="AW523" s="214"/>
      <c r="AX523" s="214"/>
      <c r="AY523" s="214"/>
      <c r="AZ523" s="214"/>
      <c r="BA523" s="214"/>
      <c r="BB523" s="214"/>
      <c r="BC523" s="214"/>
      <c r="BD523" s="214"/>
      <c r="BE523" s="214"/>
      <c r="BF523" s="214"/>
      <c r="BG523" s="214"/>
      <c r="BH523" s="214"/>
    </row>
    <row r="524" spans="1:60" outlineLevel="3" x14ac:dyDescent="0.2">
      <c r="A524" s="221"/>
      <c r="B524" s="222"/>
      <c r="C524" s="268" t="s">
        <v>2162</v>
      </c>
      <c r="D524" s="262"/>
      <c r="E524" s="263">
        <v>42.542999999999999</v>
      </c>
      <c r="F524" s="224"/>
      <c r="G524" s="224"/>
      <c r="H524" s="224"/>
      <c r="I524" s="224"/>
      <c r="J524" s="224"/>
      <c r="K524" s="224"/>
      <c r="L524" s="224"/>
      <c r="M524" s="224"/>
      <c r="N524" s="223"/>
      <c r="O524" s="223"/>
      <c r="P524" s="223"/>
      <c r="Q524" s="223"/>
      <c r="R524" s="224"/>
      <c r="S524" s="224"/>
      <c r="T524" s="224"/>
      <c r="U524" s="224"/>
      <c r="V524" s="224"/>
      <c r="W524" s="224"/>
      <c r="X524" s="224"/>
      <c r="Y524" s="224"/>
      <c r="Z524" s="214"/>
      <c r="AA524" s="214"/>
      <c r="AB524" s="214"/>
      <c r="AC524" s="214"/>
      <c r="AD524" s="214"/>
      <c r="AE524" s="214"/>
      <c r="AF524" s="214"/>
      <c r="AG524" s="214" t="s">
        <v>371</v>
      </c>
      <c r="AH524" s="214">
        <v>0</v>
      </c>
      <c r="AI524" s="214"/>
      <c r="AJ524" s="214"/>
      <c r="AK524" s="214"/>
      <c r="AL524" s="214"/>
      <c r="AM524" s="214"/>
      <c r="AN524" s="214"/>
      <c r="AO524" s="214"/>
      <c r="AP524" s="214"/>
      <c r="AQ524" s="214"/>
      <c r="AR524" s="214"/>
      <c r="AS524" s="214"/>
      <c r="AT524" s="214"/>
      <c r="AU524" s="214"/>
      <c r="AV524" s="214"/>
      <c r="AW524" s="214"/>
      <c r="AX524" s="214"/>
      <c r="AY524" s="214"/>
      <c r="AZ524" s="214"/>
      <c r="BA524" s="214"/>
      <c r="BB524" s="214"/>
      <c r="BC524" s="214"/>
      <c r="BD524" s="214"/>
      <c r="BE524" s="214"/>
      <c r="BF524" s="214"/>
      <c r="BG524" s="214"/>
      <c r="BH524" s="214"/>
    </row>
    <row r="525" spans="1:60" outlineLevel="3" x14ac:dyDescent="0.2">
      <c r="A525" s="221"/>
      <c r="B525" s="222"/>
      <c r="C525" s="268" t="s">
        <v>2031</v>
      </c>
      <c r="D525" s="262"/>
      <c r="E525" s="263">
        <v>-3.42</v>
      </c>
      <c r="F525" s="224"/>
      <c r="G525" s="224"/>
      <c r="H525" s="224"/>
      <c r="I525" s="224"/>
      <c r="J525" s="224"/>
      <c r="K525" s="224"/>
      <c r="L525" s="224"/>
      <c r="M525" s="224"/>
      <c r="N525" s="223"/>
      <c r="O525" s="223"/>
      <c r="P525" s="223"/>
      <c r="Q525" s="223"/>
      <c r="R525" s="224"/>
      <c r="S525" s="224"/>
      <c r="T525" s="224"/>
      <c r="U525" s="224"/>
      <c r="V525" s="224"/>
      <c r="W525" s="224"/>
      <c r="X525" s="224"/>
      <c r="Y525" s="224"/>
      <c r="Z525" s="214"/>
      <c r="AA525" s="214"/>
      <c r="AB525" s="214"/>
      <c r="AC525" s="214"/>
      <c r="AD525" s="214"/>
      <c r="AE525" s="214"/>
      <c r="AF525" s="214"/>
      <c r="AG525" s="214" t="s">
        <v>371</v>
      </c>
      <c r="AH525" s="214">
        <v>0</v>
      </c>
      <c r="AI525" s="214"/>
      <c r="AJ525" s="214"/>
      <c r="AK525" s="214"/>
      <c r="AL525" s="214"/>
      <c r="AM525" s="214"/>
      <c r="AN525" s="214"/>
      <c r="AO525" s="214"/>
      <c r="AP525" s="214"/>
      <c r="AQ525" s="214"/>
      <c r="AR525" s="214"/>
      <c r="AS525" s="214"/>
      <c r="AT525" s="214"/>
      <c r="AU525" s="214"/>
      <c r="AV525" s="214"/>
      <c r="AW525" s="214"/>
      <c r="AX525" s="214"/>
      <c r="AY525" s="214"/>
      <c r="AZ525" s="214"/>
      <c r="BA525" s="214"/>
      <c r="BB525" s="214"/>
      <c r="BC525" s="214"/>
      <c r="BD525" s="214"/>
      <c r="BE525" s="214"/>
      <c r="BF525" s="214"/>
      <c r="BG525" s="214"/>
      <c r="BH525" s="214"/>
    </row>
    <row r="526" spans="1:60" outlineLevel="3" x14ac:dyDescent="0.2">
      <c r="A526" s="221"/>
      <c r="B526" s="222"/>
      <c r="C526" s="268" t="s">
        <v>2032</v>
      </c>
      <c r="D526" s="262"/>
      <c r="E526" s="263">
        <v>4.8</v>
      </c>
      <c r="F526" s="224"/>
      <c r="G526" s="224"/>
      <c r="H526" s="224"/>
      <c r="I526" s="224"/>
      <c r="J526" s="224"/>
      <c r="K526" s="224"/>
      <c r="L526" s="224"/>
      <c r="M526" s="224"/>
      <c r="N526" s="223"/>
      <c r="O526" s="223"/>
      <c r="P526" s="223"/>
      <c r="Q526" s="223"/>
      <c r="R526" s="224"/>
      <c r="S526" s="224"/>
      <c r="T526" s="224"/>
      <c r="U526" s="224"/>
      <c r="V526" s="224"/>
      <c r="W526" s="224"/>
      <c r="X526" s="224"/>
      <c r="Y526" s="224"/>
      <c r="Z526" s="214"/>
      <c r="AA526" s="214"/>
      <c r="AB526" s="214"/>
      <c r="AC526" s="214"/>
      <c r="AD526" s="214"/>
      <c r="AE526" s="214"/>
      <c r="AF526" s="214"/>
      <c r="AG526" s="214" t="s">
        <v>371</v>
      </c>
      <c r="AH526" s="214">
        <v>0</v>
      </c>
      <c r="AI526" s="214"/>
      <c r="AJ526" s="214"/>
      <c r="AK526" s="214"/>
      <c r="AL526" s="214"/>
      <c r="AM526" s="214"/>
      <c r="AN526" s="214"/>
      <c r="AO526" s="214"/>
      <c r="AP526" s="214"/>
      <c r="AQ526" s="214"/>
      <c r="AR526" s="214"/>
      <c r="AS526" s="214"/>
      <c r="AT526" s="214"/>
      <c r="AU526" s="214"/>
      <c r="AV526" s="214"/>
      <c r="AW526" s="214"/>
      <c r="AX526" s="214"/>
      <c r="AY526" s="214"/>
      <c r="AZ526" s="214"/>
      <c r="BA526" s="214"/>
      <c r="BB526" s="214"/>
      <c r="BC526" s="214"/>
      <c r="BD526" s="214"/>
      <c r="BE526" s="214"/>
      <c r="BF526" s="214"/>
      <c r="BG526" s="214"/>
      <c r="BH526" s="214"/>
    </row>
    <row r="527" spans="1:60" outlineLevel="3" x14ac:dyDescent="0.2">
      <c r="A527" s="221"/>
      <c r="B527" s="222"/>
      <c r="C527" s="268" t="s">
        <v>2163</v>
      </c>
      <c r="D527" s="262"/>
      <c r="E527" s="263">
        <v>42.804000000000002</v>
      </c>
      <c r="F527" s="224"/>
      <c r="G527" s="224"/>
      <c r="H527" s="224"/>
      <c r="I527" s="224"/>
      <c r="J527" s="224"/>
      <c r="K527" s="224"/>
      <c r="L527" s="224"/>
      <c r="M527" s="224"/>
      <c r="N527" s="223"/>
      <c r="O527" s="223"/>
      <c r="P527" s="223"/>
      <c r="Q527" s="223"/>
      <c r="R527" s="224"/>
      <c r="S527" s="224"/>
      <c r="T527" s="224"/>
      <c r="U527" s="224"/>
      <c r="V527" s="224"/>
      <c r="W527" s="224"/>
      <c r="X527" s="224"/>
      <c r="Y527" s="224"/>
      <c r="Z527" s="214"/>
      <c r="AA527" s="214"/>
      <c r="AB527" s="214"/>
      <c r="AC527" s="214"/>
      <c r="AD527" s="214"/>
      <c r="AE527" s="214"/>
      <c r="AF527" s="214"/>
      <c r="AG527" s="214" t="s">
        <v>371</v>
      </c>
      <c r="AH527" s="214">
        <v>0</v>
      </c>
      <c r="AI527" s="214"/>
      <c r="AJ527" s="214"/>
      <c r="AK527" s="214"/>
      <c r="AL527" s="214"/>
      <c r="AM527" s="214"/>
      <c r="AN527" s="214"/>
      <c r="AO527" s="214"/>
      <c r="AP527" s="214"/>
      <c r="AQ527" s="214"/>
      <c r="AR527" s="214"/>
      <c r="AS527" s="214"/>
      <c r="AT527" s="214"/>
      <c r="AU527" s="214"/>
      <c r="AV527" s="214"/>
      <c r="AW527" s="214"/>
      <c r="AX527" s="214"/>
      <c r="AY527" s="214"/>
      <c r="AZ527" s="214"/>
      <c r="BA527" s="214"/>
      <c r="BB527" s="214"/>
      <c r="BC527" s="214"/>
      <c r="BD527" s="214"/>
      <c r="BE527" s="214"/>
      <c r="BF527" s="214"/>
      <c r="BG527" s="214"/>
      <c r="BH527" s="214"/>
    </row>
    <row r="528" spans="1:60" outlineLevel="3" x14ac:dyDescent="0.2">
      <c r="A528" s="221"/>
      <c r="B528" s="222"/>
      <c r="C528" s="268" t="s">
        <v>2164</v>
      </c>
      <c r="D528" s="262"/>
      <c r="E528" s="263">
        <v>-3.286</v>
      </c>
      <c r="F528" s="224"/>
      <c r="G528" s="224"/>
      <c r="H528" s="224"/>
      <c r="I528" s="224"/>
      <c r="J528" s="224"/>
      <c r="K528" s="224"/>
      <c r="L528" s="224"/>
      <c r="M528" s="224"/>
      <c r="N528" s="223"/>
      <c r="O528" s="223"/>
      <c r="P528" s="223"/>
      <c r="Q528" s="223"/>
      <c r="R528" s="224"/>
      <c r="S528" s="224"/>
      <c r="T528" s="224"/>
      <c r="U528" s="224"/>
      <c r="V528" s="224"/>
      <c r="W528" s="224"/>
      <c r="X528" s="224"/>
      <c r="Y528" s="224"/>
      <c r="Z528" s="214"/>
      <c r="AA528" s="214"/>
      <c r="AB528" s="214"/>
      <c r="AC528" s="214"/>
      <c r="AD528" s="214"/>
      <c r="AE528" s="214"/>
      <c r="AF528" s="214"/>
      <c r="AG528" s="214" t="s">
        <v>371</v>
      </c>
      <c r="AH528" s="214">
        <v>0</v>
      </c>
      <c r="AI528" s="214"/>
      <c r="AJ528" s="214"/>
      <c r="AK528" s="214"/>
      <c r="AL528" s="214"/>
      <c r="AM528" s="214"/>
      <c r="AN528" s="214"/>
      <c r="AO528" s="214"/>
      <c r="AP528" s="214"/>
      <c r="AQ528" s="214"/>
      <c r="AR528" s="214"/>
      <c r="AS528" s="214"/>
      <c r="AT528" s="214"/>
      <c r="AU528" s="214"/>
      <c r="AV528" s="214"/>
      <c r="AW528" s="214"/>
      <c r="AX528" s="214"/>
      <c r="AY528" s="214"/>
      <c r="AZ528" s="214"/>
      <c r="BA528" s="214"/>
      <c r="BB528" s="214"/>
      <c r="BC528" s="214"/>
      <c r="BD528" s="214"/>
      <c r="BE528" s="214"/>
      <c r="BF528" s="214"/>
      <c r="BG528" s="214"/>
      <c r="BH528" s="214"/>
    </row>
    <row r="529" spans="1:60" outlineLevel="3" x14ac:dyDescent="0.2">
      <c r="A529" s="221"/>
      <c r="B529" s="222"/>
      <c r="C529" s="268" t="s">
        <v>2035</v>
      </c>
      <c r="D529" s="262"/>
      <c r="E529" s="263">
        <v>2.4</v>
      </c>
      <c r="F529" s="224"/>
      <c r="G529" s="224"/>
      <c r="H529" s="224"/>
      <c r="I529" s="224"/>
      <c r="J529" s="224"/>
      <c r="K529" s="224"/>
      <c r="L529" s="224"/>
      <c r="M529" s="224"/>
      <c r="N529" s="223"/>
      <c r="O529" s="223"/>
      <c r="P529" s="223"/>
      <c r="Q529" s="223"/>
      <c r="R529" s="224"/>
      <c r="S529" s="224"/>
      <c r="T529" s="224"/>
      <c r="U529" s="224"/>
      <c r="V529" s="224"/>
      <c r="W529" s="224"/>
      <c r="X529" s="224"/>
      <c r="Y529" s="224"/>
      <c r="Z529" s="214"/>
      <c r="AA529" s="214"/>
      <c r="AB529" s="214"/>
      <c r="AC529" s="214"/>
      <c r="AD529" s="214"/>
      <c r="AE529" s="214"/>
      <c r="AF529" s="214"/>
      <c r="AG529" s="214" t="s">
        <v>371</v>
      </c>
      <c r="AH529" s="214">
        <v>0</v>
      </c>
      <c r="AI529" s="214"/>
      <c r="AJ529" s="214"/>
      <c r="AK529" s="214"/>
      <c r="AL529" s="214"/>
      <c r="AM529" s="214"/>
      <c r="AN529" s="214"/>
      <c r="AO529" s="214"/>
      <c r="AP529" s="214"/>
      <c r="AQ529" s="214"/>
      <c r="AR529" s="214"/>
      <c r="AS529" s="214"/>
      <c r="AT529" s="214"/>
      <c r="AU529" s="214"/>
      <c r="AV529" s="214"/>
      <c r="AW529" s="214"/>
      <c r="AX529" s="214"/>
      <c r="AY529" s="214"/>
      <c r="AZ529" s="214"/>
      <c r="BA529" s="214"/>
      <c r="BB529" s="214"/>
      <c r="BC529" s="214"/>
      <c r="BD529" s="214"/>
      <c r="BE529" s="214"/>
      <c r="BF529" s="214"/>
      <c r="BG529" s="214"/>
      <c r="BH529" s="214"/>
    </row>
    <row r="530" spans="1:60" outlineLevel="3" x14ac:dyDescent="0.2">
      <c r="A530" s="221"/>
      <c r="B530" s="222"/>
      <c r="C530" s="268" t="s">
        <v>905</v>
      </c>
      <c r="D530" s="262"/>
      <c r="E530" s="263"/>
      <c r="F530" s="224"/>
      <c r="G530" s="224"/>
      <c r="H530" s="224"/>
      <c r="I530" s="224"/>
      <c r="J530" s="224"/>
      <c r="K530" s="224"/>
      <c r="L530" s="224"/>
      <c r="M530" s="224"/>
      <c r="N530" s="223"/>
      <c r="O530" s="223"/>
      <c r="P530" s="223"/>
      <c r="Q530" s="223"/>
      <c r="R530" s="224"/>
      <c r="S530" s="224"/>
      <c r="T530" s="224"/>
      <c r="U530" s="224"/>
      <c r="V530" s="224"/>
      <c r="W530" s="224"/>
      <c r="X530" s="224"/>
      <c r="Y530" s="224"/>
      <c r="Z530" s="214"/>
      <c r="AA530" s="214"/>
      <c r="AB530" s="214"/>
      <c r="AC530" s="214"/>
      <c r="AD530" s="214"/>
      <c r="AE530" s="214"/>
      <c r="AF530" s="214"/>
      <c r="AG530" s="214" t="s">
        <v>371</v>
      </c>
      <c r="AH530" s="214">
        <v>0</v>
      </c>
      <c r="AI530" s="214"/>
      <c r="AJ530" s="214"/>
      <c r="AK530" s="214"/>
      <c r="AL530" s="214"/>
      <c r="AM530" s="214"/>
      <c r="AN530" s="214"/>
      <c r="AO530" s="214"/>
      <c r="AP530" s="214"/>
      <c r="AQ530" s="214"/>
      <c r="AR530" s="214"/>
      <c r="AS530" s="214"/>
      <c r="AT530" s="214"/>
      <c r="AU530" s="214"/>
      <c r="AV530" s="214"/>
      <c r="AW530" s="214"/>
      <c r="AX530" s="214"/>
      <c r="AY530" s="214"/>
      <c r="AZ530" s="214"/>
      <c r="BA530" s="214"/>
      <c r="BB530" s="214"/>
      <c r="BC530" s="214"/>
      <c r="BD530" s="214"/>
      <c r="BE530" s="214"/>
      <c r="BF530" s="214"/>
      <c r="BG530" s="214"/>
      <c r="BH530" s="214"/>
    </row>
    <row r="531" spans="1:60" outlineLevel="3" x14ac:dyDescent="0.2">
      <c r="A531" s="221"/>
      <c r="B531" s="222"/>
      <c r="C531" s="268" t="s">
        <v>2012</v>
      </c>
      <c r="D531" s="262"/>
      <c r="E531" s="263">
        <v>3.7</v>
      </c>
      <c r="F531" s="224"/>
      <c r="G531" s="224"/>
      <c r="H531" s="224"/>
      <c r="I531" s="224"/>
      <c r="J531" s="224"/>
      <c r="K531" s="224"/>
      <c r="L531" s="224"/>
      <c r="M531" s="224"/>
      <c r="N531" s="223"/>
      <c r="O531" s="223"/>
      <c r="P531" s="223"/>
      <c r="Q531" s="223"/>
      <c r="R531" s="224"/>
      <c r="S531" s="224"/>
      <c r="T531" s="224"/>
      <c r="U531" s="224"/>
      <c r="V531" s="224"/>
      <c r="W531" s="224"/>
      <c r="X531" s="224"/>
      <c r="Y531" s="224"/>
      <c r="Z531" s="214"/>
      <c r="AA531" s="214"/>
      <c r="AB531" s="214"/>
      <c r="AC531" s="214"/>
      <c r="AD531" s="214"/>
      <c r="AE531" s="214"/>
      <c r="AF531" s="214"/>
      <c r="AG531" s="214" t="s">
        <v>371</v>
      </c>
      <c r="AH531" s="214">
        <v>0</v>
      </c>
      <c r="AI531" s="214"/>
      <c r="AJ531" s="214"/>
      <c r="AK531" s="214"/>
      <c r="AL531" s="214"/>
      <c r="AM531" s="214"/>
      <c r="AN531" s="214"/>
      <c r="AO531" s="214"/>
      <c r="AP531" s="214"/>
      <c r="AQ531" s="214"/>
      <c r="AR531" s="214"/>
      <c r="AS531" s="214"/>
      <c r="AT531" s="214"/>
      <c r="AU531" s="214"/>
      <c r="AV531" s="214"/>
      <c r="AW531" s="214"/>
      <c r="AX531" s="214"/>
      <c r="AY531" s="214"/>
      <c r="AZ531" s="214"/>
      <c r="BA531" s="214"/>
      <c r="BB531" s="214"/>
      <c r="BC531" s="214"/>
      <c r="BD531" s="214"/>
      <c r="BE531" s="214"/>
      <c r="BF531" s="214"/>
      <c r="BG531" s="214"/>
      <c r="BH531" s="214"/>
    </row>
    <row r="532" spans="1:60" outlineLevel="3" x14ac:dyDescent="0.2">
      <c r="A532" s="221"/>
      <c r="B532" s="222"/>
      <c r="C532" s="268" t="s">
        <v>2015</v>
      </c>
      <c r="D532" s="262"/>
      <c r="E532" s="263">
        <v>13.21</v>
      </c>
      <c r="F532" s="224"/>
      <c r="G532" s="224"/>
      <c r="H532" s="224"/>
      <c r="I532" s="224"/>
      <c r="J532" s="224"/>
      <c r="K532" s="224"/>
      <c r="L532" s="224"/>
      <c r="M532" s="224"/>
      <c r="N532" s="223"/>
      <c r="O532" s="223"/>
      <c r="P532" s="223"/>
      <c r="Q532" s="223"/>
      <c r="R532" s="224"/>
      <c r="S532" s="224"/>
      <c r="T532" s="224"/>
      <c r="U532" s="224"/>
      <c r="V532" s="224"/>
      <c r="W532" s="224"/>
      <c r="X532" s="224"/>
      <c r="Y532" s="224"/>
      <c r="Z532" s="214"/>
      <c r="AA532" s="214"/>
      <c r="AB532" s="214"/>
      <c r="AC532" s="214"/>
      <c r="AD532" s="214"/>
      <c r="AE532" s="214"/>
      <c r="AF532" s="214"/>
      <c r="AG532" s="214" t="s">
        <v>371</v>
      </c>
      <c r="AH532" s="214">
        <v>0</v>
      </c>
      <c r="AI532" s="214"/>
      <c r="AJ532" s="214"/>
      <c r="AK532" s="214"/>
      <c r="AL532" s="214"/>
      <c r="AM532" s="214"/>
      <c r="AN532" s="214"/>
      <c r="AO532" s="214"/>
      <c r="AP532" s="214"/>
      <c r="AQ532" s="214"/>
      <c r="AR532" s="214"/>
      <c r="AS532" s="214"/>
      <c r="AT532" s="214"/>
      <c r="AU532" s="214"/>
      <c r="AV532" s="214"/>
      <c r="AW532" s="214"/>
      <c r="AX532" s="214"/>
      <c r="AY532" s="214"/>
      <c r="AZ532" s="214"/>
      <c r="BA532" s="214"/>
      <c r="BB532" s="214"/>
      <c r="BC532" s="214"/>
      <c r="BD532" s="214"/>
      <c r="BE532" s="214"/>
      <c r="BF532" s="214"/>
      <c r="BG532" s="214"/>
      <c r="BH532" s="214"/>
    </row>
    <row r="533" spans="1:60" outlineLevel="3" x14ac:dyDescent="0.2">
      <c r="A533" s="221"/>
      <c r="B533" s="222"/>
      <c r="C533" s="268" t="s">
        <v>2013</v>
      </c>
      <c r="D533" s="262"/>
      <c r="E533" s="263">
        <v>12.25</v>
      </c>
      <c r="F533" s="224"/>
      <c r="G533" s="224"/>
      <c r="H533" s="224"/>
      <c r="I533" s="224"/>
      <c r="J533" s="224"/>
      <c r="K533" s="224"/>
      <c r="L533" s="224"/>
      <c r="M533" s="224"/>
      <c r="N533" s="223"/>
      <c r="O533" s="223"/>
      <c r="P533" s="223"/>
      <c r="Q533" s="223"/>
      <c r="R533" s="224"/>
      <c r="S533" s="224"/>
      <c r="T533" s="224"/>
      <c r="U533" s="224"/>
      <c r="V533" s="224"/>
      <c r="W533" s="224"/>
      <c r="X533" s="224"/>
      <c r="Y533" s="224"/>
      <c r="Z533" s="214"/>
      <c r="AA533" s="214"/>
      <c r="AB533" s="214"/>
      <c r="AC533" s="214"/>
      <c r="AD533" s="214"/>
      <c r="AE533" s="214"/>
      <c r="AF533" s="214"/>
      <c r="AG533" s="214" t="s">
        <v>371</v>
      </c>
      <c r="AH533" s="214">
        <v>0</v>
      </c>
      <c r="AI533" s="214"/>
      <c r="AJ533" s="214"/>
      <c r="AK533" s="214"/>
      <c r="AL533" s="214"/>
      <c r="AM533" s="214"/>
      <c r="AN533" s="214"/>
      <c r="AO533" s="214"/>
      <c r="AP533" s="214"/>
      <c r="AQ533" s="214"/>
      <c r="AR533" s="214"/>
      <c r="AS533" s="214"/>
      <c r="AT533" s="214"/>
      <c r="AU533" s="214"/>
      <c r="AV533" s="214"/>
      <c r="AW533" s="214"/>
      <c r="AX533" s="214"/>
      <c r="AY533" s="214"/>
      <c r="AZ533" s="214"/>
      <c r="BA533" s="214"/>
      <c r="BB533" s="214"/>
      <c r="BC533" s="214"/>
      <c r="BD533" s="214"/>
      <c r="BE533" s="214"/>
      <c r="BF533" s="214"/>
      <c r="BG533" s="214"/>
      <c r="BH533" s="214"/>
    </row>
    <row r="534" spans="1:60" outlineLevel="3" x14ac:dyDescent="0.2">
      <c r="A534" s="221"/>
      <c r="B534" s="222"/>
      <c r="C534" s="268" t="s">
        <v>2016</v>
      </c>
      <c r="D534" s="262"/>
      <c r="E534" s="263">
        <v>4.63</v>
      </c>
      <c r="F534" s="224"/>
      <c r="G534" s="224"/>
      <c r="H534" s="224"/>
      <c r="I534" s="224"/>
      <c r="J534" s="224"/>
      <c r="K534" s="224"/>
      <c r="L534" s="224"/>
      <c r="M534" s="224"/>
      <c r="N534" s="223"/>
      <c r="O534" s="223"/>
      <c r="P534" s="223"/>
      <c r="Q534" s="223"/>
      <c r="R534" s="224"/>
      <c r="S534" s="224"/>
      <c r="T534" s="224"/>
      <c r="U534" s="224"/>
      <c r="V534" s="224"/>
      <c r="W534" s="224"/>
      <c r="X534" s="224"/>
      <c r="Y534" s="224"/>
      <c r="Z534" s="214"/>
      <c r="AA534" s="214"/>
      <c r="AB534" s="214"/>
      <c r="AC534" s="214"/>
      <c r="AD534" s="214"/>
      <c r="AE534" s="214"/>
      <c r="AF534" s="214"/>
      <c r="AG534" s="214" t="s">
        <v>371</v>
      </c>
      <c r="AH534" s="214">
        <v>0</v>
      </c>
      <c r="AI534" s="214"/>
      <c r="AJ534" s="214"/>
      <c r="AK534" s="214"/>
      <c r="AL534" s="214"/>
      <c r="AM534" s="214"/>
      <c r="AN534" s="214"/>
      <c r="AO534" s="214"/>
      <c r="AP534" s="214"/>
      <c r="AQ534" s="214"/>
      <c r="AR534" s="214"/>
      <c r="AS534" s="214"/>
      <c r="AT534" s="214"/>
      <c r="AU534" s="214"/>
      <c r="AV534" s="214"/>
      <c r="AW534" s="214"/>
      <c r="AX534" s="214"/>
      <c r="AY534" s="214"/>
      <c r="AZ534" s="214"/>
      <c r="BA534" s="214"/>
      <c r="BB534" s="214"/>
      <c r="BC534" s="214"/>
      <c r="BD534" s="214"/>
      <c r="BE534" s="214"/>
      <c r="BF534" s="214"/>
      <c r="BG534" s="214"/>
      <c r="BH534" s="214"/>
    </row>
    <row r="535" spans="1:60" x14ac:dyDescent="0.2">
      <c r="A535" s="229" t="s">
        <v>310</v>
      </c>
      <c r="B535" s="230" t="s">
        <v>270</v>
      </c>
      <c r="C535" s="253" t="s">
        <v>271</v>
      </c>
      <c r="D535" s="231"/>
      <c r="E535" s="232"/>
      <c r="F535" s="233"/>
      <c r="G535" s="233">
        <f>SUMIF(AG536:AG536,"&lt;&gt;NOR",G536:G536)</f>
        <v>0</v>
      </c>
      <c r="H535" s="233"/>
      <c r="I535" s="233">
        <f>SUM(I536:I536)</f>
        <v>0</v>
      </c>
      <c r="J535" s="233"/>
      <c r="K535" s="233">
        <f>SUM(K536:K536)</f>
        <v>0</v>
      </c>
      <c r="L535" s="233"/>
      <c r="M535" s="233">
        <f>SUM(M536:M536)</f>
        <v>0</v>
      </c>
      <c r="N535" s="232"/>
      <c r="O535" s="232">
        <f>SUM(O536:O536)</f>
        <v>0</v>
      </c>
      <c r="P535" s="232"/>
      <c r="Q535" s="232">
        <f>SUM(Q536:Q536)</f>
        <v>0</v>
      </c>
      <c r="R535" s="233"/>
      <c r="S535" s="233"/>
      <c r="T535" s="234"/>
      <c r="U535" s="228"/>
      <c r="V535" s="228">
        <f>SUM(V536:V536)</f>
        <v>0</v>
      </c>
      <c r="W535" s="228"/>
      <c r="X535" s="228"/>
      <c r="Y535" s="228"/>
      <c r="AG535" t="s">
        <v>311</v>
      </c>
    </row>
    <row r="536" spans="1:60" outlineLevel="1" x14ac:dyDescent="0.2">
      <c r="A536" s="245">
        <v>145</v>
      </c>
      <c r="B536" s="246" t="s">
        <v>906</v>
      </c>
      <c r="C536" s="256" t="s">
        <v>907</v>
      </c>
      <c r="D536" s="247" t="s">
        <v>330</v>
      </c>
      <c r="E536" s="248">
        <v>1</v>
      </c>
      <c r="F536" s="249"/>
      <c r="G536" s="250">
        <f>ROUND(E536*F536,2)</f>
        <v>0</v>
      </c>
      <c r="H536" s="249"/>
      <c r="I536" s="250">
        <f>ROUND(E536*H536,2)</f>
        <v>0</v>
      </c>
      <c r="J536" s="249"/>
      <c r="K536" s="250">
        <f>ROUND(E536*J536,2)</f>
        <v>0</v>
      </c>
      <c r="L536" s="250">
        <v>12</v>
      </c>
      <c r="M536" s="250">
        <f>G536*(1+L536/100)</f>
        <v>0</v>
      </c>
      <c r="N536" s="248">
        <v>0</v>
      </c>
      <c r="O536" s="248">
        <f>ROUND(E536*N536,2)</f>
        <v>0</v>
      </c>
      <c r="P536" s="248">
        <v>0</v>
      </c>
      <c r="Q536" s="248">
        <f>ROUND(E536*P536,2)</f>
        <v>0</v>
      </c>
      <c r="R536" s="250"/>
      <c r="S536" s="250" t="s">
        <v>331</v>
      </c>
      <c r="T536" s="251" t="s">
        <v>316</v>
      </c>
      <c r="U536" s="224">
        <v>0</v>
      </c>
      <c r="V536" s="224">
        <f>ROUND(E536*U536,2)</f>
        <v>0</v>
      </c>
      <c r="W536" s="224"/>
      <c r="X536" s="224" t="s">
        <v>336</v>
      </c>
      <c r="Y536" s="224" t="s">
        <v>317</v>
      </c>
      <c r="Z536" s="214"/>
      <c r="AA536" s="214"/>
      <c r="AB536" s="214"/>
      <c r="AC536" s="214"/>
      <c r="AD536" s="214"/>
      <c r="AE536" s="214"/>
      <c r="AF536" s="214"/>
      <c r="AG536" s="214" t="s">
        <v>337</v>
      </c>
      <c r="AH536" s="214"/>
      <c r="AI536" s="214"/>
      <c r="AJ536" s="214"/>
      <c r="AK536" s="214"/>
      <c r="AL536" s="214"/>
      <c r="AM536" s="214"/>
      <c r="AN536" s="214"/>
      <c r="AO536" s="214"/>
      <c r="AP536" s="214"/>
      <c r="AQ536" s="214"/>
      <c r="AR536" s="214"/>
      <c r="AS536" s="214"/>
      <c r="AT536" s="214"/>
      <c r="AU536" s="214"/>
      <c r="AV536" s="214"/>
      <c r="AW536" s="214"/>
      <c r="AX536" s="214"/>
      <c r="AY536" s="214"/>
      <c r="AZ536" s="214"/>
      <c r="BA536" s="214"/>
      <c r="BB536" s="214"/>
      <c r="BC536" s="214"/>
      <c r="BD536" s="214"/>
      <c r="BE536" s="214"/>
      <c r="BF536" s="214"/>
      <c r="BG536" s="214"/>
      <c r="BH536" s="214"/>
    </row>
    <row r="537" spans="1:60" x14ac:dyDescent="0.2">
      <c r="A537" s="229" t="s">
        <v>310</v>
      </c>
      <c r="B537" s="230" t="s">
        <v>276</v>
      </c>
      <c r="C537" s="253" t="s">
        <v>277</v>
      </c>
      <c r="D537" s="231"/>
      <c r="E537" s="232"/>
      <c r="F537" s="233"/>
      <c r="G537" s="233">
        <f>SUMIF(AG538:AG538,"&lt;&gt;NOR",G538:G538)</f>
        <v>0</v>
      </c>
      <c r="H537" s="233"/>
      <c r="I537" s="233">
        <f>SUM(I538:I538)</f>
        <v>0</v>
      </c>
      <c r="J537" s="233"/>
      <c r="K537" s="233">
        <f>SUM(K538:K538)</f>
        <v>0</v>
      </c>
      <c r="L537" s="233"/>
      <c r="M537" s="233">
        <f>SUM(M538:M538)</f>
        <v>0</v>
      </c>
      <c r="N537" s="232"/>
      <c r="O537" s="232">
        <f>SUM(O538:O538)</f>
        <v>0</v>
      </c>
      <c r="P537" s="232"/>
      <c r="Q537" s="232">
        <f>SUM(Q538:Q538)</f>
        <v>0</v>
      </c>
      <c r="R537" s="233"/>
      <c r="S537" s="233"/>
      <c r="T537" s="234"/>
      <c r="U537" s="228"/>
      <c r="V537" s="228">
        <f>SUM(V538:V538)</f>
        <v>0</v>
      </c>
      <c r="W537" s="228"/>
      <c r="X537" s="228"/>
      <c r="Y537" s="228"/>
      <c r="AG537" t="s">
        <v>311</v>
      </c>
    </row>
    <row r="538" spans="1:60" ht="22.5" outlineLevel="1" x14ac:dyDescent="0.2">
      <c r="A538" s="245">
        <v>146</v>
      </c>
      <c r="B538" s="246" t="s">
        <v>908</v>
      </c>
      <c r="C538" s="256" t="s">
        <v>909</v>
      </c>
      <c r="D538" s="247" t="s">
        <v>330</v>
      </c>
      <c r="E538" s="248">
        <v>1</v>
      </c>
      <c r="F538" s="249"/>
      <c r="G538" s="250">
        <f>ROUND(E538*F538,2)</f>
        <v>0</v>
      </c>
      <c r="H538" s="249"/>
      <c r="I538" s="250">
        <f>ROUND(E538*H538,2)</f>
        <v>0</v>
      </c>
      <c r="J538" s="249"/>
      <c r="K538" s="250">
        <f>ROUND(E538*J538,2)</f>
        <v>0</v>
      </c>
      <c r="L538" s="250">
        <v>12</v>
      </c>
      <c r="M538" s="250">
        <f>G538*(1+L538/100)</f>
        <v>0</v>
      </c>
      <c r="N538" s="248">
        <v>0</v>
      </c>
      <c r="O538" s="248">
        <f>ROUND(E538*N538,2)</f>
        <v>0</v>
      </c>
      <c r="P538" s="248">
        <v>0</v>
      </c>
      <c r="Q538" s="248">
        <f>ROUND(E538*P538,2)</f>
        <v>0</v>
      </c>
      <c r="R538" s="250"/>
      <c r="S538" s="250" t="s">
        <v>331</v>
      </c>
      <c r="T538" s="251" t="s">
        <v>316</v>
      </c>
      <c r="U538" s="224">
        <v>0</v>
      </c>
      <c r="V538" s="224">
        <f>ROUND(E538*U538,2)</f>
        <v>0</v>
      </c>
      <c r="W538" s="224"/>
      <c r="X538" s="224" t="s">
        <v>336</v>
      </c>
      <c r="Y538" s="224" t="s">
        <v>317</v>
      </c>
      <c r="Z538" s="214"/>
      <c r="AA538" s="214"/>
      <c r="AB538" s="214"/>
      <c r="AC538" s="214"/>
      <c r="AD538" s="214"/>
      <c r="AE538" s="214"/>
      <c r="AF538" s="214"/>
      <c r="AG538" s="214" t="s">
        <v>367</v>
      </c>
      <c r="AH538" s="214"/>
      <c r="AI538" s="214"/>
      <c r="AJ538" s="214"/>
      <c r="AK538" s="214"/>
      <c r="AL538" s="214"/>
      <c r="AM538" s="214"/>
      <c r="AN538" s="214"/>
      <c r="AO538" s="214"/>
      <c r="AP538" s="214"/>
      <c r="AQ538" s="214"/>
      <c r="AR538" s="214"/>
      <c r="AS538" s="214"/>
      <c r="AT538" s="214"/>
      <c r="AU538" s="214"/>
      <c r="AV538" s="214"/>
      <c r="AW538" s="214"/>
      <c r="AX538" s="214"/>
      <c r="AY538" s="214"/>
      <c r="AZ538" s="214"/>
      <c r="BA538" s="214"/>
      <c r="BB538" s="214"/>
      <c r="BC538" s="214"/>
      <c r="BD538" s="214"/>
      <c r="BE538" s="214"/>
      <c r="BF538" s="214"/>
      <c r="BG538" s="214"/>
      <c r="BH538" s="214"/>
    </row>
    <row r="539" spans="1:60" x14ac:dyDescent="0.2">
      <c r="A539" s="229" t="s">
        <v>310</v>
      </c>
      <c r="B539" s="230" t="s">
        <v>217</v>
      </c>
      <c r="C539" s="253" t="s">
        <v>218</v>
      </c>
      <c r="D539" s="231"/>
      <c r="E539" s="232"/>
      <c r="F539" s="233"/>
      <c r="G539" s="233">
        <f>SUMIF(AG540:AG577,"&lt;&gt;NOR",G540:G577)</f>
        <v>0</v>
      </c>
      <c r="H539" s="233"/>
      <c r="I539" s="233">
        <f>SUM(I540:I577)</f>
        <v>0</v>
      </c>
      <c r="J539" s="233"/>
      <c r="K539" s="233">
        <f>SUM(K540:K577)</f>
        <v>0</v>
      </c>
      <c r="L539" s="233"/>
      <c r="M539" s="233">
        <f>SUM(M540:M577)</f>
        <v>0</v>
      </c>
      <c r="N539" s="232"/>
      <c r="O539" s="232">
        <f>SUM(O540:O577)</f>
        <v>0</v>
      </c>
      <c r="P539" s="232"/>
      <c r="Q539" s="232">
        <f>SUM(Q540:Q577)</f>
        <v>0</v>
      </c>
      <c r="R539" s="233"/>
      <c r="S539" s="233"/>
      <c r="T539" s="234"/>
      <c r="U539" s="228"/>
      <c r="V539" s="228">
        <f>SUM(V540:V577)</f>
        <v>134.31</v>
      </c>
      <c r="W539" s="228"/>
      <c r="X539" s="228"/>
      <c r="Y539" s="228"/>
      <c r="AG539" t="s">
        <v>311</v>
      </c>
    </row>
    <row r="540" spans="1:60" ht="22.5" outlineLevel="1" x14ac:dyDescent="0.2">
      <c r="A540" s="236">
        <v>147</v>
      </c>
      <c r="B540" s="237" t="s">
        <v>910</v>
      </c>
      <c r="C540" s="254" t="s">
        <v>1257</v>
      </c>
      <c r="D540" s="238" t="s">
        <v>581</v>
      </c>
      <c r="E540" s="239">
        <v>20.24916</v>
      </c>
      <c r="F540" s="240"/>
      <c r="G540" s="241">
        <f>ROUND(E540*F540,2)</f>
        <v>0</v>
      </c>
      <c r="H540" s="240"/>
      <c r="I540" s="241">
        <f>ROUND(E540*H540,2)</f>
        <v>0</v>
      </c>
      <c r="J540" s="240"/>
      <c r="K540" s="241">
        <f>ROUND(E540*J540,2)</f>
        <v>0</v>
      </c>
      <c r="L540" s="241">
        <v>12</v>
      </c>
      <c r="M540" s="241">
        <f>G540*(1+L540/100)</f>
        <v>0</v>
      </c>
      <c r="N540" s="239">
        <v>0</v>
      </c>
      <c r="O540" s="239">
        <f>ROUND(E540*N540,2)</f>
        <v>0</v>
      </c>
      <c r="P540" s="239">
        <v>0</v>
      </c>
      <c r="Q540" s="239">
        <f>ROUND(E540*P540,2)</f>
        <v>0</v>
      </c>
      <c r="R540" s="241" t="s">
        <v>519</v>
      </c>
      <c r="S540" s="241" t="s">
        <v>315</v>
      </c>
      <c r="T540" s="242" t="s">
        <v>315</v>
      </c>
      <c r="U540" s="224">
        <v>2.0089999999999999</v>
      </c>
      <c r="V540" s="224">
        <f>ROUND(E540*U540,2)</f>
        <v>40.68</v>
      </c>
      <c r="W540" s="224"/>
      <c r="X540" s="224" t="s">
        <v>336</v>
      </c>
      <c r="Y540" s="224" t="s">
        <v>317</v>
      </c>
      <c r="Z540" s="214"/>
      <c r="AA540" s="214"/>
      <c r="AB540" s="214"/>
      <c r="AC540" s="214"/>
      <c r="AD540" s="214"/>
      <c r="AE540" s="214"/>
      <c r="AF540" s="214"/>
      <c r="AG540" s="214" t="s">
        <v>337</v>
      </c>
      <c r="AH540" s="214"/>
      <c r="AI540" s="214"/>
      <c r="AJ540" s="214"/>
      <c r="AK540" s="214"/>
      <c r="AL540" s="214"/>
      <c r="AM540" s="214"/>
      <c r="AN540" s="214"/>
      <c r="AO540" s="214"/>
      <c r="AP540" s="214"/>
      <c r="AQ540" s="214"/>
      <c r="AR540" s="214"/>
      <c r="AS540" s="214"/>
      <c r="AT540" s="214"/>
      <c r="AU540" s="214"/>
      <c r="AV540" s="214"/>
      <c r="AW540" s="214"/>
      <c r="AX540" s="214"/>
      <c r="AY540" s="214"/>
      <c r="AZ540" s="214"/>
      <c r="BA540" s="214"/>
      <c r="BB540" s="214"/>
      <c r="BC540" s="214"/>
      <c r="BD540" s="214"/>
      <c r="BE540" s="214"/>
      <c r="BF540" s="214"/>
      <c r="BG540" s="214"/>
      <c r="BH540" s="214"/>
    </row>
    <row r="541" spans="1:60" outlineLevel="2" x14ac:dyDescent="0.2">
      <c r="A541" s="221"/>
      <c r="B541" s="222"/>
      <c r="C541" s="268" t="s">
        <v>2165</v>
      </c>
      <c r="D541" s="262"/>
      <c r="E541" s="263">
        <v>18.066130000000001</v>
      </c>
      <c r="F541" s="224"/>
      <c r="G541" s="224"/>
      <c r="H541" s="224"/>
      <c r="I541" s="224"/>
      <c r="J541" s="224"/>
      <c r="K541" s="224"/>
      <c r="L541" s="224"/>
      <c r="M541" s="224"/>
      <c r="N541" s="223"/>
      <c r="O541" s="223"/>
      <c r="P541" s="223"/>
      <c r="Q541" s="223"/>
      <c r="R541" s="224"/>
      <c r="S541" s="224"/>
      <c r="T541" s="224"/>
      <c r="U541" s="224"/>
      <c r="V541" s="224"/>
      <c r="W541" s="224"/>
      <c r="X541" s="224"/>
      <c r="Y541" s="224"/>
      <c r="Z541" s="214"/>
      <c r="AA541" s="214"/>
      <c r="AB541" s="214"/>
      <c r="AC541" s="214"/>
      <c r="AD541" s="214"/>
      <c r="AE541" s="214"/>
      <c r="AF541" s="214"/>
      <c r="AG541" s="214" t="s">
        <v>371</v>
      </c>
      <c r="AH541" s="214">
        <v>5</v>
      </c>
      <c r="AI541" s="214"/>
      <c r="AJ541" s="214"/>
      <c r="AK541" s="214"/>
      <c r="AL541" s="214"/>
      <c r="AM541" s="214"/>
      <c r="AN541" s="214"/>
      <c r="AO541" s="214"/>
      <c r="AP541" s="214"/>
      <c r="AQ541" s="214"/>
      <c r="AR541" s="214"/>
      <c r="AS541" s="214"/>
      <c r="AT541" s="214"/>
      <c r="AU541" s="214"/>
      <c r="AV541" s="214"/>
      <c r="AW541" s="214"/>
      <c r="AX541" s="214"/>
      <c r="AY541" s="214"/>
      <c r="AZ541" s="214"/>
      <c r="BA541" s="214"/>
      <c r="BB541" s="214"/>
      <c r="BC541" s="214"/>
      <c r="BD541" s="214"/>
      <c r="BE541" s="214"/>
      <c r="BF541" s="214"/>
      <c r="BG541" s="214"/>
      <c r="BH541" s="214"/>
    </row>
    <row r="542" spans="1:60" outlineLevel="3" x14ac:dyDescent="0.2">
      <c r="A542" s="221"/>
      <c r="B542" s="222"/>
      <c r="C542" s="268" t="s">
        <v>2166</v>
      </c>
      <c r="D542" s="262"/>
      <c r="E542" s="263">
        <v>1.78128</v>
      </c>
      <c r="F542" s="224"/>
      <c r="G542" s="224"/>
      <c r="H542" s="224"/>
      <c r="I542" s="224"/>
      <c r="J542" s="224"/>
      <c r="K542" s="224"/>
      <c r="L542" s="224"/>
      <c r="M542" s="224"/>
      <c r="N542" s="223"/>
      <c r="O542" s="223"/>
      <c r="P542" s="223"/>
      <c r="Q542" s="223"/>
      <c r="R542" s="224"/>
      <c r="S542" s="224"/>
      <c r="T542" s="224"/>
      <c r="U542" s="224"/>
      <c r="V542" s="224"/>
      <c r="W542" s="224"/>
      <c r="X542" s="224"/>
      <c r="Y542" s="224"/>
      <c r="Z542" s="214"/>
      <c r="AA542" s="214"/>
      <c r="AB542" s="214"/>
      <c r="AC542" s="214"/>
      <c r="AD542" s="214"/>
      <c r="AE542" s="214"/>
      <c r="AF542" s="214"/>
      <c r="AG542" s="214" t="s">
        <v>371</v>
      </c>
      <c r="AH542" s="214">
        <v>5</v>
      </c>
      <c r="AI542" s="214"/>
      <c r="AJ542" s="214"/>
      <c r="AK542" s="214"/>
      <c r="AL542" s="214"/>
      <c r="AM542" s="214"/>
      <c r="AN542" s="214"/>
      <c r="AO542" s="214"/>
      <c r="AP542" s="214"/>
      <c r="AQ542" s="214"/>
      <c r="AR542" s="214"/>
      <c r="AS542" s="214"/>
      <c r="AT542" s="214"/>
      <c r="AU542" s="214"/>
      <c r="AV542" s="214"/>
      <c r="AW542" s="214"/>
      <c r="AX542" s="214"/>
      <c r="AY542" s="214"/>
      <c r="AZ542" s="214"/>
      <c r="BA542" s="214"/>
      <c r="BB542" s="214"/>
      <c r="BC542" s="214"/>
      <c r="BD542" s="214"/>
      <c r="BE542" s="214"/>
      <c r="BF542" s="214"/>
      <c r="BG542" s="214"/>
      <c r="BH542" s="214"/>
    </row>
    <row r="543" spans="1:60" outlineLevel="3" x14ac:dyDescent="0.2">
      <c r="A543" s="221"/>
      <c r="B543" s="222"/>
      <c r="C543" s="268" t="s">
        <v>2167</v>
      </c>
      <c r="D543" s="262"/>
      <c r="E543" s="263">
        <v>0.40175</v>
      </c>
      <c r="F543" s="224"/>
      <c r="G543" s="224"/>
      <c r="H543" s="224"/>
      <c r="I543" s="224"/>
      <c r="J543" s="224"/>
      <c r="K543" s="224"/>
      <c r="L543" s="224"/>
      <c r="M543" s="224"/>
      <c r="N543" s="223"/>
      <c r="O543" s="223"/>
      <c r="P543" s="223"/>
      <c r="Q543" s="223"/>
      <c r="R543" s="224"/>
      <c r="S543" s="224"/>
      <c r="T543" s="224"/>
      <c r="U543" s="224"/>
      <c r="V543" s="224"/>
      <c r="W543" s="224"/>
      <c r="X543" s="224"/>
      <c r="Y543" s="224"/>
      <c r="Z543" s="214"/>
      <c r="AA543" s="214"/>
      <c r="AB543" s="214"/>
      <c r="AC543" s="214"/>
      <c r="AD543" s="214"/>
      <c r="AE543" s="214"/>
      <c r="AF543" s="214"/>
      <c r="AG543" s="214" t="s">
        <v>371</v>
      </c>
      <c r="AH543" s="214">
        <v>5</v>
      </c>
      <c r="AI543" s="214"/>
      <c r="AJ543" s="214"/>
      <c r="AK543" s="214"/>
      <c r="AL543" s="214"/>
      <c r="AM543" s="214"/>
      <c r="AN543" s="214"/>
      <c r="AO543" s="214"/>
      <c r="AP543" s="214"/>
      <c r="AQ543" s="214"/>
      <c r="AR543" s="214"/>
      <c r="AS543" s="214"/>
      <c r="AT543" s="214"/>
      <c r="AU543" s="214"/>
      <c r="AV543" s="214"/>
      <c r="AW543" s="214"/>
      <c r="AX543" s="214"/>
      <c r="AY543" s="214"/>
      <c r="AZ543" s="214"/>
      <c r="BA543" s="214"/>
      <c r="BB543" s="214"/>
      <c r="BC543" s="214"/>
      <c r="BD543" s="214"/>
      <c r="BE543" s="214"/>
      <c r="BF543" s="214"/>
      <c r="BG543" s="214"/>
      <c r="BH543" s="214"/>
    </row>
    <row r="544" spans="1:60" ht="22.5" outlineLevel="1" x14ac:dyDescent="0.2">
      <c r="A544" s="236">
        <v>148</v>
      </c>
      <c r="B544" s="237" t="s">
        <v>1260</v>
      </c>
      <c r="C544" s="254" t="s">
        <v>1261</v>
      </c>
      <c r="D544" s="238" t="s">
        <v>581</v>
      </c>
      <c r="E544" s="239">
        <v>60.747480000000003</v>
      </c>
      <c r="F544" s="240"/>
      <c r="G544" s="241">
        <f>ROUND(E544*F544,2)</f>
        <v>0</v>
      </c>
      <c r="H544" s="240"/>
      <c r="I544" s="241">
        <f>ROUND(E544*H544,2)</f>
        <v>0</v>
      </c>
      <c r="J544" s="240"/>
      <c r="K544" s="241">
        <f>ROUND(E544*J544,2)</f>
        <v>0</v>
      </c>
      <c r="L544" s="241">
        <v>12</v>
      </c>
      <c r="M544" s="241">
        <f>G544*(1+L544/100)</f>
        <v>0</v>
      </c>
      <c r="N544" s="239">
        <v>0</v>
      </c>
      <c r="O544" s="239">
        <f>ROUND(E544*N544,2)</f>
        <v>0</v>
      </c>
      <c r="P544" s="239">
        <v>0</v>
      </c>
      <c r="Q544" s="239">
        <f>ROUND(E544*P544,2)</f>
        <v>0</v>
      </c>
      <c r="R544" s="241" t="s">
        <v>519</v>
      </c>
      <c r="S544" s="241" t="s">
        <v>315</v>
      </c>
      <c r="T544" s="242" t="s">
        <v>315</v>
      </c>
      <c r="U544" s="224">
        <v>0.95899999999999996</v>
      </c>
      <c r="V544" s="224">
        <f>ROUND(E544*U544,2)</f>
        <v>58.26</v>
      </c>
      <c r="W544" s="224"/>
      <c r="X544" s="224" t="s">
        <v>336</v>
      </c>
      <c r="Y544" s="224" t="s">
        <v>317</v>
      </c>
      <c r="Z544" s="214"/>
      <c r="AA544" s="214"/>
      <c r="AB544" s="214"/>
      <c r="AC544" s="214"/>
      <c r="AD544" s="214"/>
      <c r="AE544" s="214"/>
      <c r="AF544" s="214"/>
      <c r="AG544" s="214" t="s">
        <v>337</v>
      </c>
      <c r="AH544" s="214"/>
      <c r="AI544" s="214"/>
      <c r="AJ544" s="214"/>
      <c r="AK544" s="214"/>
      <c r="AL544" s="214"/>
      <c r="AM544" s="214"/>
      <c r="AN544" s="214"/>
      <c r="AO544" s="214"/>
      <c r="AP544" s="214"/>
      <c r="AQ544" s="214"/>
      <c r="AR544" s="214"/>
      <c r="AS544" s="214"/>
      <c r="AT544" s="214"/>
      <c r="AU544" s="214"/>
      <c r="AV544" s="214"/>
      <c r="AW544" s="214"/>
      <c r="AX544" s="214"/>
      <c r="AY544" s="214"/>
      <c r="AZ544" s="214"/>
      <c r="BA544" s="214"/>
      <c r="BB544" s="214"/>
      <c r="BC544" s="214"/>
      <c r="BD544" s="214"/>
      <c r="BE544" s="214"/>
      <c r="BF544" s="214"/>
      <c r="BG544" s="214"/>
      <c r="BH544" s="214"/>
    </row>
    <row r="545" spans="1:60" outlineLevel="2" x14ac:dyDescent="0.2">
      <c r="A545" s="221"/>
      <c r="B545" s="222"/>
      <c r="C545" s="268" t="s">
        <v>2168</v>
      </c>
      <c r="D545" s="262"/>
      <c r="E545" s="263">
        <v>60.747480000000003</v>
      </c>
      <c r="F545" s="224"/>
      <c r="G545" s="224"/>
      <c r="H545" s="224"/>
      <c r="I545" s="224"/>
      <c r="J545" s="224"/>
      <c r="K545" s="224"/>
      <c r="L545" s="224"/>
      <c r="M545" s="224"/>
      <c r="N545" s="223"/>
      <c r="O545" s="223"/>
      <c r="P545" s="223"/>
      <c r="Q545" s="223"/>
      <c r="R545" s="224"/>
      <c r="S545" s="224"/>
      <c r="T545" s="224"/>
      <c r="U545" s="224"/>
      <c r="V545" s="224"/>
      <c r="W545" s="224"/>
      <c r="X545" s="224"/>
      <c r="Y545" s="224"/>
      <c r="Z545" s="214"/>
      <c r="AA545" s="214"/>
      <c r="AB545" s="214"/>
      <c r="AC545" s="214"/>
      <c r="AD545" s="214"/>
      <c r="AE545" s="214"/>
      <c r="AF545" s="214"/>
      <c r="AG545" s="214" t="s">
        <v>371</v>
      </c>
      <c r="AH545" s="214">
        <v>5</v>
      </c>
      <c r="AI545" s="214"/>
      <c r="AJ545" s="214"/>
      <c r="AK545" s="214"/>
      <c r="AL545" s="214"/>
      <c r="AM545" s="214"/>
      <c r="AN545" s="214"/>
      <c r="AO545" s="214"/>
      <c r="AP545" s="214"/>
      <c r="AQ545" s="214"/>
      <c r="AR545" s="214"/>
      <c r="AS545" s="214"/>
      <c r="AT545" s="214"/>
      <c r="AU545" s="214"/>
      <c r="AV545" s="214"/>
      <c r="AW545" s="214"/>
      <c r="AX545" s="214"/>
      <c r="AY545" s="214"/>
      <c r="AZ545" s="214"/>
      <c r="BA545" s="214"/>
      <c r="BB545" s="214"/>
      <c r="BC545" s="214"/>
      <c r="BD545" s="214"/>
      <c r="BE545" s="214"/>
      <c r="BF545" s="214"/>
      <c r="BG545" s="214"/>
      <c r="BH545" s="214"/>
    </row>
    <row r="546" spans="1:60" ht="22.5" outlineLevel="1" x14ac:dyDescent="0.2">
      <c r="A546" s="236">
        <v>149</v>
      </c>
      <c r="B546" s="237" t="s">
        <v>914</v>
      </c>
      <c r="C546" s="254" t="s">
        <v>1263</v>
      </c>
      <c r="D546" s="238" t="s">
        <v>581</v>
      </c>
      <c r="E546" s="239">
        <v>20.24916</v>
      </c>
      <c r="F546" s="240"/>
      <c r="G546" s="241">
        <f>ROUND(E546*F546,2)</f>
        <v>0</v>
      </c>
      <c r="H546" s="240"/>
      <c r="I546" s="241">
        <f>ROUND(E546*H546,2)</f>
        <v>0</v>
      </c>
      <c r="J546" s="240"/>
      <c r="K546" s="241">
        <f>ROUND(E546*J546,2)</f>
        <v>0</v>
      </c>
      <c r="L546" s="241">
        <v>12</v>
      </c>
      <c r="M546" s="241">
        <f>G546*(1+L546/100)</f>
        <v>0</v>
      </c>
      <c r="N546" s="239">
        <v>0</v>
      </c>
      <c r="O546" s="239">
        <f>ROUND(E546*N546,2)</f>
        <v>0</v>
      </c>
      <c r="P546" s="239">
        <v>0</v>
      </c>
      <c r="Q546" s="239">
        <f>ROUND(E546*P546,2)</f>
        <v>0</v>
      </c>
      <c r="R546" s="241" t="s">
        <v>519</v>
      </c>
      <c r="S546" s="241" t="s">
        <v>315</v>
      </c>
      <c r="T546" s="242" t="s">
        <v>315</v>
      </c>
      <c r="U546" s="224">
        <v>0.49</v>
      </c>
      <c r="V546" s="224">
        <f>ROUND(E546*U546,2)</f>
        <v>9.92</v>
      </c>
      <c r="W546" s="224"/>
      <c r="X546" s="224" t="s">
        <v>336</v>
      </c>
      <c r="Y546" s="224" t="s">
        <v>317</v>
      </c>
      <c r="Z546" s="214"/>
      <c r="AA546" s="214"/>
      <c r="AB546" s="214"/>
      <c r="AC546" s="214"/>
      <c r="AD546" s="214"/>
      <c r="AE546" s="214"/>
      <c r="AF546" s="214"/>
      <c r="AG546" s="214" t="s">
        <v>337</v>
      </c>
      <c r="AH546" s="214"/>
      <c r="AI546" s="214"/>
      <c r="AJ546" s="214"/>
      <c r="AK546" s="214"/>
      <c r="AL546" s="214"/>
      <c r="AM546" s="214"/>
      <c r="AN546" s="214"/>
      <c r="AO546" s="214"/>
      <c r="AP546" s="214"/>
      <c r="AQ546" s="214"/>
      <c r="AR546" s="214"/>
      <c r="AS546" s="214"/>
      <c r="AT546" s="214"/>
      <c r="AU546" s="214"/>
      <c r="AV546" s="214"/>
      <c r="AW546" s="214"/>
      <c r="AX546" s="214"/>
      <c r="AY546" s="214"/>
      <c r="AZ546" s="214"/>
      <c r="BA546" s="214"/>
      <c r="BB546" s="214"/>
      <c r="BC546" s="214"/>
      <c r="BD546" s="214"/>
      <c r="BE546" s="214"/>
      <c r="BF546" s="214"/>
      <c r="BG546" s="214"/>
      <c r="BH546" s="214"/>
    </row>
    <row r="547" spans="1:60" outlineLevel="2" x14ac:dyDescent="0.2">
      <c r="A547" s="221"/>
      <c r="B547" s="222"/>
      <c r="C547" s="255" t="s">
        <v>916</v>
      </c>
      <c r="D547" s="243"/>
      <c r="E547" s="243"/>
      <c r="F547" s="243"/>
      <c r="G547" s="243"/>
      <c r="H547" s="224"/>
      <c r="I547" s="224"/>
      <c r="J547" s="224"/>
      <c r="K547" s="224"/>
      <c r="L547" s="224"/>
      <c r="M547" s="224"/>
      <c r="N547" s="223"/>
      <c r="O547" s="223"/>
      <c r="P547" s="223"/>
      <c r="Q547" s="223"/>
      <c r="R547" s="224"/>
      <c r="S547" s="224"/>
      <c r="T547" s="224"/>
      <c r="U547" s="224"/>
      <c r="V547" s="224"/>
      <c r="W547" s="224"/>
      <c r="X547" s="224"/>
      <c r="Y547" s="224"/>
      <c r="Z547" s="214"/>
      <c r="AA547" s="214"/>
      <c r="AB547" s="214"/>
      <c r="AC547" s="214"/>
      <c r="AD547" s="214"/>
      <c r="AE547" s="214"/>
      <c r="AF547" s="214"/>
      <c r="AG547" s="214" t="s">
        <v>320</v>
      </c>
      <c r="AH547" s="214"/>
      <c r="AI547" s="214"/>
      <c r="AJ547" s="214"/>
      <c r="AK547" s="214"/>
      <c r="AL547" s="214"/>
      <c r="AM547" s="214"/>
      <c r="AN547" s="214"/>
      <c r="AO547" s="214"/>
      <c r="AP547" s="214"/>
      <c r="AQ547" s="214"/>
      <c r="AR547" s="214"/>
      <c r="AS547" s="214"/>
      <c r="AT547" s="214"/>
      <c r="AU547" s="214"/>
      <c r="AV547" s="214"/>
      <c r="AW547" s="214"/>
      <c r="AX547" s="214"/>
      <c r="AY547" s="214"/>
      <c r="AZ547" s="214"/>
      <c r="BA547" s="214"/>
      <c r="BB547" s="214"/>
      <c r="BC547" s="214"/>
      <c r="BD547" s="214"/>
      <c r="BE547" s="214"/>
      <c r="BF547" s="214"/>
      <c r="BG547" s="214"/>
      <c r="BH547" s="214"/>
    </row>
    <row r="548" spans="1:60" outlineLevel="2" x14ac:dyDescent="0.2">
      <c r="A548" s="221"/>
      <c r="B548" s="222"/>
      <c r="C548" s="268" t="s">
        <v>2169</v>
      </c>
      <c r="D548" s="262"/>
      <c r="E548" s="263">
        <v>20.24916</v>
      </c>
      <c r="F548" s="224"/>
      <c r="G548" s="224"/>
      <c r="H548" s="224"/>
      <c r="I548" s="224"/>
      <c r="J548" s="224"/>
      <c r="K548" s="224"/>
      <c r="L548" s="224"/>
      <c r="M548" s="224"/>
      <c r="N548" s="223"/>
      <c r="O548" s="223"/>
      <c r="P548" s="223"/>
      <c r="Q548" s="223"/>
      <c r="R548" s="224"/>
      <c r="S548" s="224"/>
      <c r="T548" s="224"/>
      <c r="U548" s="224"/>
      <c r="V548" s="224"/>
      <c r="W548" s="224"/>
      <c r="X548" s="224"/>
      <c r="Y548" s="224"/>
      <c r="Z548" s="214"/>
      <c r="AA548" s="214"/>
      <c r="AB548" s="214"/>
      <c r="AC548" s="214"/>
      <c r="AD548" s="214"/>
      <c r="AE548" s="214"/>
      <c r="AF548" s="214"/>
      <c r="AG548" s="214" t="s">
        <v>371</v>
      </c>
      <c r="AH548" s="214">
        <v>5</v>
      </c>
      <c r="AI548" s="214"/>
      <c r="AJ548" s="214"/>
      <c r="AK548" s="214"/>
      <c r="AL548" s="214"/>
      <c r="AM548" s="214"/>
      <c r="AN548" s="214"/>
      <c r="AO548" s="214"/>
      <c r="AP548" s="214"/>
      <c r="AQ548" s="214"/>
      <c r="AR548" s="214"/>
      <c r="AS548" s="214"/>
      <c r="AT548" s="214"/>
      <c r="AU548" s="214"/>
      <c r="AV548" s="214"/>
      <c r="AW548" s="214"/>
      <c r="AX548" s="214"/>
      <c r="AY548" s="214"/>
      <c r="AZ548" s="214"/>
      <c r="BA548" s="214"/>
      <c r="BB548" s="214"/>
      <c r="BC548" s="214"/>
      <c r="BD548" s="214"/>
      <c r="BE548" s="214"/>
      <c r="BF548" s="214"/>
      <c r="BG548" s="214"/>
      <c r="BH548" s="214"/>
    </row>
    <row r="549" spans="1:60" outlineLevel="1" x14ac:dyDescent="0.2">
      <c r="A549" s="236">
        <v>150</v>
      </c>
      <c r="B549" s="237" t="s">
        <v>918</v>
      </c>
      <c r="C549" s="254" t="s">
        <v>919</v>
      </c>
      <c r="D549" s="238" t="s">
        <v>581</v>
      </c>
      <c r="E549" s="239">
        <v>283.48822000000001</v>
      </c>
      <c r="F549" s="240"/>
      <c r="G549" s="241">
        <f>ROUND(E549*F549,2)</f>
        <v>0</v>
      </c>
      <c r="H549" s="240"/>
      <c r="I549" s="241">
        <f>ROUND(E549*H549,2)</f>
        <v>0</v>
      </c>
      <c r="J549" s="240"/>
      <c r="K549" s="241">
        <f>ROUND(E549*J549,2)</f>
        <v>0</v>
      </c>
      <c r="L549" s="241">
        <v>12</v>
      </c>
      <c r="M549" s="241">
        <f>G549*(1+L549/100)</f>
        <v>0</v>
      </c>
      <c r="N549" s="239">
        <v>0</v>
      </c>
      <c r="O549" s="239">
        <f>ROUND(E549*N549,2)</f>
        <v>0</v>
      </c>
      <c r="P549" s="239">
        <v>0</v>
      </c>
      <c r="Q549" s="239">
        <f>ROUND(E549*P549,2)</f>
        <v>0</v>
      </c>
      <c r="R549" s="241" t="s">
        <v>519</v>
      </c>
      <c r="S549" s="241" t="s">
        <v>315</v>
      </c>
      <c r="T549" s="242" t="s">
        <v>315</v>
      </c>
      <c r="U549" s="224">
        <v>0</v>
      </c>
      <c r="V549" s="224">
        <f>ROUND(E549*U549,2)</f>
        <v>0</v>
      </c>
      <c r="W549" s="224"/>
      <c r="X549" s="224" t="s">
        <v>336</v>
      </c>
      <c r="Y549" s="224" t="s">
        <v>317</v>
      </c>
      <c r="Z549" s="214"/>
      <c r="AA549" s="214"/>
      <c r="AB549" s="214"/>
      <c r="AC549" s="214"/>
      <c r="AD549" s="214"/>
      <c r="AE549" s="214"/>
      <c r="AF549" s="214"/>
      <c r="AG549" s="214" t="s">
        <v>337</v>
      </c>
      <c r="AH549" s="214"/>
      <c r="AI549" s="214"/>
      <c r="AJ549" s="214"/>
      <c r="AK549" s="214"/>
      <c r="AL549" s="214"/>
      <c r="AM549" s="214"/>
      <c r="AN549" s="214"/>
      <c r="AO549" s="214"/>
      <c r="AP549" s="214"/>
      <c r="AQ549" s="214"/>
      <c r="AR549" s="214"/>
      <c r="AS549" s="214"/>
      <c r="AT549" s="214"/>
      <c r="AU549" s="214"/>
      <c r="AV549" s="214"/>
      <c r="AW549" s="214"/>
      <c r="AX549" s="214"/>
      <c r="AY549" s="214"/>
      <c r="AZ549" s="214"/>
      <c r="BA549" s="214"/>
      <c r="BB549" s="214"/>
      <c r="BC549" s="214"/>
      <c r="BD549" s="214"/>
      <c r="BE549" s="214"/>
      <c r="BF549" s="214"/>
      <c r="BG549" s="214"/>
      <c r="BH549" s="214"/>
    </row>
    <row r="550" spans="1:60" outlineLevel="2" x14ac:dyDescent="0.2">
      <c r="A550" s="221"/>
      <c r="B550" s="222"/>
      <c r="C550" s="268" t="s">
        <v>2170</v>
      </c>
      <c r="D550" s="262"/>
      <c r="E550" s="263">
        <v>283.48822000000001</v>
      </c>
      <c r="F550" s="224"/>
      <c r="G550" s="224"/>
      <c r="H550" s="224"/>
      <c r="I550" s="224"/>
      <c r="J550" s="224"/>
      <c r="K550" s="224"/>
      <c r="L550" s="224"/>
      <c r="M550" s="224"/>
      <c r="N550" s="223"/>
      <c r="O550" s="223"/>
      <c r="P550" s="223"/>
      <c r="Q550" s="223"/>
      <c r="R550" s="224"/>
      <c r="S550" s="224"/>
      <c r="T550" s="224"/>
      <c r="U550" s="224"/>
      <c r="V550" s="224"/>
      <c r="W550" s="224"/>
      <c r="X550" s="224"/>
      <c r="Y550" s="224"/>
      <c r="Z550" s="214"/>
      <c r="AA550" s="214"/>
      <c r="AB550" s="214"/>
      <c r="AC550" s="214"/>
      <c r="AD550" s="214"/>
      <c r="AE550" s="214"/>
      <c r="AF550" s="214"/>
      <c r="AG550" s="214" t="s">
        <v>371</v>
      </c>
      <c r="AH550" s="214">
        <v>5</v>
      </c>
      <c r="AI550" s="214"/>
      <c r="AJ550" s="214"/>
      <c r="AK550" s="214"/>
      <c r="AL550" s="214"/>
      <c r="AM550" s="214"/>
      <c r="AN550" s="214"/>
      <c r="AO550" s="214"/>
      <c r="AP550" s="214"/>
      <c r="AQ550" s="214"/>
      <c r="AR550" s="214"/>
      <c r="AS550" s="214"/>
      <c r="AT550" s="214"/>
      <c r="AU550" s="214"/>
      <c r="AV550" s="214"/>
      <c r="AW550" s="214"/>
      <c r="AX550" s="214"/>
      <c r="AY550" s="214"/>
      <c r="AZ550" s="214"/>
      <c r="BA550" s="214"/>
      <c r="BB550" s="214"/>
      <c r="BC550" s="214"/>
      <c r="BD550" s="214"/>
      <c r="BE550" s="214"/>
      <c r="BF550" s="214"/>
      <c r="BG550" s="214"/>
      <c r="BH550" s="214"/>
    </row>
    <row r="551" spans="1:60" ht="22.5" outlineLevel="1" x14ac:dyDescent="0.2">
      <c r="A551" s="236">
        <v>151</v>
      </c>
      <c r="B551" s="237" t="s">
        <v>921</v>
      </c>
      <c r="C551" s="254" t="s">
        <v>1266</v>
      </c>
      <c r="D551" s="238" t="s">
        <v>581</v>
      </c>
      <c r="E551" s="239">
        <v>20.24916</v>
      </c>
      <c r="F551" s="240"/>
      <c r="G551" s="241">
        <f>ROUND(E551*F551,2)</f>
        <v>0</v>
      </c>
      <c r="H551" s="240"/>
      <c r="I551" s="241">
        <f>ROUND(E551*H551,2)</f>
        <v>0</v>
      </c>
      <c r="J551" s="240"/>
      <c r="K551" s="241">
        <f>ROUND(E551*J551,2)</f>
        <v>0</v>
      </c>
      <c r="L551" s="241">
        <v>12</v>
      </c>
      <c r="M551" s="241">
        <f>G551*(1+L551/100)</f>
        <v>0</v>
      </c>
      <c r="N551" s="239">
        <v>0</v>
      </c>
      <c r="O551" s="239">
        <f>ROUND(E551*N551,2)</f>
        <v>0</v>
      </c>
      <c r="P551" s="239">
        <v>0</v>
      </c>
      <c r="Q551" s="239">
        <f>ROUND(E551*P551,2)</f>
        <v>0</v>
      </c>
      <c r="R551" s="241" t="s">
        <v>519</v>
      </c>
      <c r="S551" s="241" t="s">
        <v>315</v>
      </c>
      <c r="T551" s="242" t="s">
        <v>315</v>
      </c>
      <c r="U551" s="224">
        <v>0.94199999999999995</v>
      </c>
      <c r="V551" s="224">
        <f>ROUND(E551*U551,2)</f>
        <v>19.07</v>
      </c>
      <c r="W551" s="224"/>
      <c r="X551" s="224" t="s">
        <v>336</v>
      </c>
      <c r="Y551" s="224" t="s">
        <v>317</v>
      </c>
      <c r="Z551" s="214"/>
      <c r="AA551" s="214"/>
      <c r="AB551" s="214"/>
      <c r="AC551" s="214"/>
      <c r="AD551" s="214"/>
      <c r="AE551" s="214"/>
      <c r="AF551" s="214"/>
      <c r="AG551" s="214" t="s">
        <v>337</v>
      </c>
      <c r="AH551" s="214"/>
      <c r="AI551" s="214"/>
      <c r="AJ551" s="214"/>
      <c r="AK551" s="214"/>
      <c r="AL551" s="214"/>
      <c r="AM551" s="214"/>
      <c r="AN551" s="214"/>
      <c r="AO551" s="214"/>
      <c r="AP551" s="214"/>
      <c r="AQ551" s="214"/>
      <c r="AR551" s="214"/>
      <c r="AS551" s="214"/>
      <c r="AT551" s="214"/>
      <c r="AU551" s="214"/>
      <c r="AV551" s="214"/>
      <c r="AW551" s="214"/>
      <c r="AX551" s="214"/>
      <c r="AY551" s="214"/>
      <c r="AZ551" s="214"/>
      <c r="BA551" s="214"/>
      <c r="BB551" s="214"/>
      <c r="BC551" s="214"/>
      <c r="BD551" s="214"/>
      <c r="BE551" s="214"/>
      <c r="BF551" s="214"/>
      <c r="BG551" s="214"/>
      <c r="BH551" s="214"/>
    </row>
    <row r="552" spans="1:60" outlineLevel="2" x14ac:dyDescent="0.2">
      <c r="A552" s="221"/>
      <c r="B552" s="222"/>
      <c r="C552" s="268" t="s">
        <v>2169</v>
      </c>
      <c r="D552" s="262"/>
      <c r="E552" s="263">
        <v>20.24916</v>
      </c>
      <c r="F552" s="224"/>
      <c r="G552" s="224"/>
      <c r="H552" s="224"/>
      <c r="I552" s="224"/>
      <c r="J552" s="224"/>
      <c r="K552" s="224"/>
      <c r="L552" s="224"/>
      <c r="M552" s="224"/>
      <c r="N552" s="223"/>
      <c r="O552" s="223"/>
      <c r="P552" s="223"/>
      <c r="Q552" s="223"/>
      <c r="R552" s="224"/>
      <c r="S552" s="224"/>
      <c r="T552" s="224"/>
      <c r="U552" s="224"/>
      <c r="V552" s="224"/>
      <c r="W552" s="224"/>
      <c r="X552" s="224"/>
      <c r="Y552" s="224"/>
      <c r="Z552" s="214"/>
      <c r="AA552" s="214"/>
      <c r="AB552" s="214"/>
      <c r="AC552" s="214"/>
      <c r="AD552" s="214"/>
      <c r="AE552" s="214"/>
      <c r="AF552" s="214"/>
      <c r="AG552" s="214" t="s">
        <v>371</v>
      </c>
      <c r="AH552" s="214">
        <v>5</v>
      </c>
      <c r="AI552" s="214"/>
      <c r="AJ552" s="214"/>
      <c r="AK552" s="214"/>
      <c r="AL552" s="214"/>
      <c r="AM552" s="214"/>
      <c r="AN552" s="214"/>
      <c r="AO552" s="214"/>
      <c r="AP552" s="214"/>
      <c r="AQ552" s="214"/>
      <c r="AR552" s="214"/>
      <c r="AS552" s="214"/>
      <c r="AT552" s="214"/>
      <c r="AU552" s="214"/>
      <c r="AV552" s="214"/>
      <c r="AW552" s="214"/>
      <c r="AX552" s="214"/>
      <c r="AY552" s="214"/>
      <c r="AZ552" s="214"/>
      <c r="BA552" s="214"/>
      <c r="BB552" s="214"/>
      <c r="BC552" s="214"/>
      <c r="BD552" s="214"/>
      <c r="BE552" s="214"/>
      <c r="BF552" s="214"/>
      <c r="BG552" s="214"/>
      <c r="BH552" s="214"/>
    </row>
    <row r="553" spans="1:60" ht="22.5" outlineLevel="1" x14ac:dyDescent="0.2">
      <c r="A553" s="236">
        <v>152</v>
      </c>
      <c r="B553" s="237" t="s">
        <v>923</v>
      </c>
      <c r="C553" s="254" t="s">
        <v>924</v>
      </c>
      <c r="D553" s="238" t="s">
        <v>581</v>
      </c>
      <c r="E553" s="239">
        <v>60.747480000000003</v>
      </c>
      <c r="F553" s="240"/>
      <c r="G553" s="241">
        <f>ROUND(E553*F553,2)</f>
        <v>0</v>
      </c>
      <c r="H553" s="240"/>
      <c r="I553" s="241">
        <f>ROUND(E553*H553,2)</f>
        <v>0</v>
      </c>
      <c r="J553" s="240"/>
      <c r="K553" s="241">
        <f>ROUND(E553*J553,2)</f>
        <v>0</v>
      </c>
      <c r="L553" s="241">
        <v>12</v>
      </c>
      <c r="M553" s="241">
        <f>G553*(1+L553/100)</f>
        <v>0</v>
      </c>
      <c r="N553" s="239">
        <v>0</v>
      </c>
      <c r="O553" s="239">
        <f>ROUND(E553*N553,2)</f>
        <v>0</v>
      </c>
      <c r="P553" s="239">
        <v>0</v>
      </c>
      <c r="Q553" s="239">
        <f>ROUND(E553*P553,2)</f>
        <v>0</v>
      </c>
      <c r="R553" s="241" t="s">
        <v>519</v>
      </c>
      <c r="S553" s="241" t="s">
        <v>315</v>
      </c>
      <c r="T553" s="242" t="s">
        <v>315</v>
      </c>
      <c r="U553" s="224">
        <v>0.105</v>
      </c>
      <c r="V553" s="224">
        <f>ROUND(E553*U553,2)</f>
        <v>6.38</v>
      </c>
      <c r="W553" s="224"/>
      <c r="X553" s="224" t="s">
        <v>336</v>
      </c>
      <c r="Y553" s="224" t="s">
        <v>317</v>
      </c>
      <c r="Z553" s="214"/>
      <c r="AA553" s="214"/>
      <c r="AB553" s="214"/>
      <c r="AC553" s="214"/>
      <c r="AD553" s="214"/>
      <c r="AE553" s="214"/>
      <c r="AF553" s="214"/>
      <c r="AG553" s="214" t="s">
        <v>337</v>
      </c>
      <c r="AH553" s="214"/>
      <c r="AI553" s="214"/>
      <c r="AJ553" s="214"/>
      <c r="AK553" s="214"/>
      <c r="AL553" s="214"/>
      <c r="AM553" s="214"/>
      <c r="AN553" s="214"/>
      <c r="AO553" s="214"/>
      <c r="AP553" s="214"/>
      <c r="AQ553" s="214"/>
      <c r="AR553" s="214"/>
      <c r="AS553" s="214"/>
      <c r="AT553" s="214"/>
      <c r="AU553" s="214"/>
      <c r="AV553" s="214"/>
      <c r="AW553" s="214"/>
      <c r="AX553" s="214"/>
      <c r="AY553" s="214"/>
      <c r="AZ553" s="214"/>
      <c r="BA553" s="214"/>
      <c r="BB553" s="214"/>
      <c r="BC553" s="214"/>
      <c r="BD553" s="214"/>
      <c r="BE553" s="214"/>
      <c r="BF553" s="214"/>
      <c r="BG553" s="214"/>
      <c r="BH553" s="214"/>
    </row>
    <row r="554" spans="1:60" outlineLevel="2" x14ac:dyDescent="0.2">
      <c r="A554" s="221"/>
      <c r="B554" s="222"/>
      <c r="C554" s="268" t="s">
        <v>2168</v>
      </c>
      <c r="D554" s="262"/>
      <c r="E554" s="263">
        <v>60.747480000000003</v>
      </c>
      <c r="F554" s="224"/>
      <c r="G554" s="224"/>
      <c r="H554" s="224"/>
      <c r="I554" s="224"/>
      <c r="J554" s="224"/>
      <c r="K554" s="224"/>
      <c r="L554" s="224"/>
      <c r="M554" s="224"/>
      <c r="N554" s="223"/>
      <c r="O554" s="223"/>
      <c r="P554" s="223"/>
      <c r="Q554" s="223"/>
      <c r="R554" s="224"/>
      <c r="S554" s="224"/>
      <c r="T554" s="224"/>
      <c r="U554" s="224"/>
      <c r="V554" s="224"/>
      <c r="W554" s="224"/>
      <c r="X554" s="224"/>
      <c r="Y554" s="224"/>
      <c r="Z554" s="214"/>
      <c r="AA554" s="214"/>
      <c r="AB554" s="214"/>
      <c r="AC554" s="214"/>
      <c r="AD554" s="214"/>
      <c r="AE554" s="214"/>
      <c r="AF554" s="214"/>
      <c r="AG554" s="214" t="s">
        <v>371</v>
      </c>
      <c r="AH554" s="214">
        <v>5</v>
      </c>
      <c r="AI554" s="214"/>
      <c r="AJ554" s="214"/>
      <c r="AK554" s="214"/>
      <c r="AL554" s="214"/>
      <c r="AM554" s="214"/>
      <c r="AN554" s="214"/>
      <c r="AO554" s="214"/>
      <c r="AP554" s="214"/>
      <c r="AQ554" s="214"/>
      <c r="AR554" s="214"/>
      <c r="AS554" s="214"/>
      <c r="AT554" s="214"/>
      <c r="AU554" s="214"/>
      <c r="AV554" s="214"/>
      <c r="AW554" s="214"/>
      <c r="AX554" s="214"/>
      <c r="AY554" s="214"/>
      <c r="AZ554" s="214"/>
      <c r="BA554" s="214"/>
      <c r="BB554" s="214"/>
      <c r="BC554" s="214"/>
      <c r="BD554" s="214"/>
      <c r="BE554" s="214"/>
      <c r="BF554" s="214"/>
      <c r="BG554" s="214"/>
      <c r="BH554" s="214"/>
    </row>
    <row r="555" spans="1:60" outlineLevel="1" x14ac:dyDescent="0.2">
      <c r="A555" s="236">
        <v>153</v>
      </c>
      <c r="B555" s="237" t="s">
        <v>926</v>
      </c>
      <c r="C555" s="254" t="s">
        <v>1268</v>
      </c>
      <c r="D555" s="238" t="s">
        <v>581</v>
      </c>
      <c r="E555" s="239">
        <v>18.066130000000001</v>
      </c>
      <c r="F555" s="240"/>
      <c r="G555" s="241">
        <f>ROUND(E555*F555,2)</f>
        <v>0</v>
      </c>
      <c r="H555" s="240"/>
      <c r="I555" s="241">
        <f>ROUND(E555*H555,2)</f>
        <v>0</v>
      </c>
      <c r="J555" s="240"/>
      <c r="K555" s="241">
        <f>ROUND(E555*J555,2)</f>
        <v>0</v>
      </c>
      <c r="L555" s="241">
        <v>12</v>
      </c>
      <c r="M555" s="241">
        <f>G555*(1+L555/100)</f>
        <v>0</v>
      </c>
      <c r="N555" s="239">
        <v>0</v>
      </c>
      <c r="O555" s="239">
        <f>ROUND(E555*N555,2)</f>
        <v>0</v>
      </c>
      <c r="P555" s="239">
        <v>0</v>
      </c>
      <c r="Q555" s="239">
        <f>ROUND(E555*P555,2)</f>
        <v>0</v>
      </c>
      <c r="R555" s="241" t="s">
        <v>519</v>
      </c>
      <c r="S555" s="241" t="s">
        <v>315</v>
      </c>
      <c r="T555" s="242" t="s">
        <v>315</v>
      </c>
      <c r="U555" s="224">
        <v>0</v>
      </c>
      <c r="V555" s="224">
        <f>ROUND(E555*U555,2)</f>
        <v>0</v>
      </c>
      <c r="W555" s="224"/>
      <c r="X555" s="224" t="s">
        <v>336</v>
      </c>
      <c r="Y555" s="224" t="s">
        <v>317</v>
      </c>
      <c r="Z555" s="214"/>
      <c r="AA555" s="214"/>
      <c r="AB555" s="214"/>
      <c r="AC555" s="214"/>
      <c r="AD555" s="214"/>
      <c r="AE555" s="214"/>
      <c r="AF555" s="214"/>
      <c r="AG555" s="214" t="s">
        <v>367</v>
      </c>
      <c r="AH555" s="214"/>
      <c r="AI555" s="214"/>
      <c r="AJ555" s="214"/>
      <c r="AK555" s="214"/>
      <c r="AL555" s="214"/>
      <c r="AM555" s="214"/>
      <c r="AN555" s="214"/>
      <c r="AO555" s="214"/>
      <c r="AP555" s="214"/>
      <c r="AQ555" s="214"/>
      <c r="AR555" s="214"/>
      <c r="AS555" s="214"/>
      <c r="AT555" s="214"/>
      <c r="AU555" s="214"/>
      <c r="AV555" s="214"/>
      <c r="AW555" s="214"/>
      <c r="AX555" s="214"/>
      <c r="AY555" s="214"/>
      <c r="AZ555" s="214"/>
      <c r="BA555" s="214"/>
      <c r="BB555" s="214"/>
      <c r="BC555" s="214"/>
      <c r="BD555" s="214"/>
      <c r="BE555" s="214"/>
      <c r="BF555" s="214"/>
      <c r="BG555" s="214"/>
      <c r="BH555" s="214"/>
    </row>
    <row r="556" spans="1:60" outlineLevel="2" x14ac:dyDescent="0.2">
      <c r="A556" s="221"/>
      <c r="B556" s="222"/>
      <c r="C556" s="255" t="s">
        <v>928</v>
      </c>
      <c r="D556" s="243"/>
      <c r="E556" s="243"/>
      <c r="F556" s="243"/>
      <c r="G556" s="243"/>
      <c r="H556" s="224"/>
      <c r="I556" s="224"/>
      <c r="J556" s="224"/>
      <c r="K556" s="224"/>
      <c r="L556" s="224"/>
      <c r="M556" s="224"/>
      <c r="N556" s="223"/>
      <c r="O556" s="223"/>
      <c r="P556" s="223"/>
      <c r="Q556" s="223"/>
      <c r="R556" s="224"/>
      <c r="S556" s="224"/>
      <c r="T556" s="224"/>
      <c r="U556" s="224"/>
      <c r="V556" s="224"/>
      <c r="W556" s="224"/>
      <c r="X556" s="224"/>
      <c r="Y556" s="224"/>
      <c r="Z556" s="214"/>
      <c r="AA556" s="214"/>
      <c r="AB556" s="214"/>
      <c r="AC556" s="214"/>
      <c r="AD556" s="214"/>
      <c r="AE556" s="214"/>
      <c r="AF556" s="214"/>
      <c r="AG556" s="214" t="s">
        <v>320</v>
      </c>
      <c r="AH556" s="214"/>
      <c r="AI556" s="214"/>
      <c r="AJ556" s="214"/>
      <c r="AK556" s="214"/>
      <c r="AL556" s="214"/>
      <c r="AM556" s="214"/>
      <c r="AN556" s="214"/>
      <c r="AO556" s="214"/>
      <c r="AP556" s="214"/>
      <c r="AQ556" s="214"/>
      <c r="AR556" s="214"/>
      <c r="AS556" s="214"/>
      <c r="AT556" s="214"/>
      <c r="AU556" s="214"/>
      <c r="AV556" s="214"/>
      <c r="AW556" s="214"/>
      <c r="AX556" s="214"/>
      <c r="AY556" s="214"/>
      <c r="AZ556" s="214"/>
      <c r="BA556" s="214"/>
      <c r="BB556" s="214"/>
      <c r="BC556" s="214"/>
      <c r="BD556" s="214"/>
      <c r="BE556" s="214"/>
      <c r="BF556" s="214"/>
      <c r="BG556" s="214"/>
      <c r="BH556" s="214"/>
    </row>
    <row r="557" spans="1:60" outlineLevel="2" x14ac:dyDescent="0.2">
      <c r="A557" s="221"/>
      <c r="B557" s="222"/>
      <c r="C557" s="268" t="s">
        <v>2171</v>
      </c>
      <c r="D557" s="262"/>
      <c r="E557" s="263">
        <v>5.3622399999999999</v>
      </c>
      <c r="F557" s="224"/>
      <c r="G557" s="224"/>
      <c r="H557" s="224"/>
      <c r="I557" s="224"/>
      <c r="J557" s="224"/>
      <c r="K557" s="224"/>
      <c r="L557" s="224"/>
      <c r="M557" s="224"/>
      <c r="N557" s="223"/>
      <c r="O557" s="223"/>
      <c r="P557" s="223"/>
      <c r="Q557" s="223"/>
      <c r="R557" s="224"/>
      <c r="S557" s="224"/>
      <c r="T557" s="224"/>
      <c r="U557" s="224"/>
      <c r="V557" s="224"/>
      <c r="W557" s="224"/>
      <c r="X557" s="224"/>
      <c r="Y557" s="224"/>
      <c r="Z557" s="214"/>
      <c r="AA557" s="214"/>
      <c r="AB557" s="214"/>
      <c r="AC557" s="214"/>
      <c r="AD557" s="214"/>
      <c r="AE557" s="214"/>
      <c r="AF557" s="214"/>
      <c r="AG557" s="214" t="s">
        <v>371</v>
      </c>
      <c r="AH557" s="214">
        <v>7</v>
      </c>
      <c r="AI557" s="214"/>
      <c r="AJ557" s="214"/>
      <c r="AK557" s="214"/>
      <c r="AL557" s="214"/>
      <c r="AM557" s="214"/>
      <c r="AN557" s="214"/>
      <c r="AO557" s="214"/>
      <c r="AP557" s="214"/>
      <c r="AQ557" s="214"/>
      <c r="AR557" s="214"/>
      <c r="AS557" s="214"/>
      <c r="AT557" s="214"/>
      <c r="AU557" s="214"/>
      <c r="AV557" s="214"/>
      <c r="AW557" s="214"/>
      <c r="AX557" s="214"/>
      <c r="AY557" s="214"/>
      <c r="AZ557" s="214"/>
      <c r="BA557" s="214"/>
      <c r="BB557" s="214"/>
      <c r="BC557" s="214"/>
      <c r="BD557" s="214"/>
      <c r="BE557" s="214"/>
      <c r="BF557" s="214"/>
      <c r="BG557" s="214"/>
      <c r="BH557" s="214"/>
    </row>
    <row r="558" spans="1:60" outlineLevel="3" x14ac:dyDescent="0.2">
      <c r="A558" s="221"/>
      <c r="B558" s="222"/>
      <c r="C558" s="268" t="s">
        <v>2172</v>
      </c>
      <c r="D558" s="262"/>
      <c r="E558" s="263">
        <v>7.6070399999999996</v>
      </c>
      <c r="F558" s="224"/>
      <c r="G558" s="224"/>
      <c r="H558" s="224"/>
      <c r="I558" s="224"/>
      <c r="J558" s="224"/>
      <c r="K558" s="224"/>
      <c r="L558" s="224"/>
      <c r="M558" s="224"/>
      <c r="N558" s="223"/>
      <c r="O558" s="223"/>
      <c r="P558" s="223"/>
      <c r="Q558" s="223"/>
      <c r="R558" s="224"/>
      <c r="S558" s="224"/>
      <c r="T558" s="224"/>
      <c r="U558" s="224"/>
      <c r="V558" s="224"/>
      <c r="W558" s="224"/>
      <c r="X558" s="224"/>
      <c r="Y558" s="224"/>
      <c r="Z558" s="214"/>
      <c r="AA558" s="214"/>
      <c r="AB558" s="214"/>
      <c r="AC558" s="214"/>
      <c r="AD558" s="214"/>
      <c r="AE558" s="214"/>
      <c r="AF558" s="214"/>
      <c r="AG558" s="214" t="s">
        <v>371</v>
      </c>
      <c r="AH558" s="214">
        <v>7</v>
      </c>
      <c r="AI558" s="214"/>
      <c r="AJ558" s="214"/>
      <c r="AK558" s="214"/>
      <c r="AL558" s="214"/>
      <c r="AM558" s="214"/>
      <c r="AN558" s="214"/>
      <c r="AO558" s="214"/>
      <c r="AP558" s="214"/>
      <c r="AQ558" s="214"/>
      <c r="AR558" s="214"/>
      <c r="AS558" s="214"/>
      <c r="AT558" s="214"/>
      <c r="AU558" s="214"/>
      <c r="AV558" s="214"/>
      <c r="AW558" s="214"/>
      <c r="AX558" s="214"/>
      <c r="AY558" s="214"/>
      <c r="AZ558" s="214"/>
      <c r="BA558" s="214"/>
      <c r="BB558" s="214"/>
      <c r="BC558" s="214"/>
      <c r="BD558" s="214"/>
      <c r="BE558" s="214"/>
      <c r="BF558" s="214"/>
      <c r="BG558" s="214"/>
      <c r="BH558" s="214"/>
    </row>
    <row r="559" spans="1:60" outlineLevel="3" x14ac:dyDescent="0.2">
      <c r="A559" s="221"/>
      <c r="B559" s="222"/>
      <c r="C559" s="268" t="s">
        <v>2173</v>
      </c>
      <c r="D559" s="262"/>
      <c r="E559" s="263">
        <v>4.3999999999999997E-2</v>
      </c>
      <c r="F559" s="224"/>
      <c r="G559" s="224"/>
      <c r="H559" s="224"/>
      <c r="I559" s="224"/>
      <c r="J559" s="224"/>
      <c r="K559" s="224"/>
      <c r="L559" s="224"/>
      <c r="M559" s="224"/>
      <c r="N559" s="223"/>
      <c r="O559" s="223"/>
      <c r="P559" s="223"/>
      <c r="Q559" s="223"/>
      <c r="R559" s="224"/>
      <c r="S559" s="224"/>
      <c r="T559" s="224"/>
      <c r="U559" s="224"/>
      <c r="V559" s="224"/>
      <c r="W559" s="224"/>
      <c r="X559" s="224"/>
      <c r="Y559" s="224"/>
      <c r="Z559" s="214"/>
      <c r="AA559" s="214"/>
      <c r="AB559" s="214"/>
      <c r="AC559" s="214"/>
      <c r="AD559" s="214"/>
      <c r="AE559" s="214"/>
      <c r="AF559" s="214"/>
      <c r="AG559" s="214" t="s">
        <v>371</v>
      </c>
      <c r="AH559" s="214">
        <v>7</v>
      </c>
      <c r="AI559" s="214"/>
      <c r="AJ559" s="214"/>
      <c r="AK559" s="214"/>
      <c r="AL559" s="214"/>
      <c r="AM559" s="214"/>
      <c r="AN559" s="214"/>
      <c r="AO559" s="214"/>
      <c r="AP559" s="214"/>
      <c r="AQ559" s="214"/>
      <c r="AR559" s="214"/>
      <c r="AS559" s="214"/>
      <c r="AT559" s="214"/>
      <c r="AU559" s="214"/>
      <c r="AV559" s="214"/>
      <c r="AW559" s="214"/>
      <c r="AX559" s="214"/>
      <c r="AY559" s="214"/>
      <c r="AZ559" s="214"/>
      <c r="BA559" s="214"/>
      <c r="BB559" s="214"/>
      <c r="BC559" s="214"/>
      <c r="BD559" s="214"/>
      <c r="BE559" s="214"/>
      <c r="BF559" s="214"/>
      <c r="BG559" s="214"/>
      <c r="BH559" s="214"/>
    </row>
    <row r="560" spans="1:60" outlineLevel="3" x14ac:dyDescent="0.2">
      <c r="A560" s="221"/>
      <c r="B560" s="222"/>
      <c r="C560" s="268" t="s">
        <v>2174</v>
      </c>
      <c r="D560" s="262"/>
      <c r="E560" s="263">
        <v>2.18845</v>
      </c>
      <c r="F560" s="224"/>
      <c r="G560" s="224"/>
      <c r="H560" s="224"/>
      <c r="I560" s="224"/>
      <c r="J560" s="224"/>
      <c r="K560" s="224"/>
      <c r="L560" s="224"/>
      <c r="M560" s="224"/>
      <c r="N560" s="223"/>
      <c r="O560" s="223"/>
      <c r="P560" s="223"/>
      <c r="Q560" s="223"/>
      <c r="R560" s="224"/>
      <c r="S560" s="224"/>
      <c r="T560" s="224"/>
      <c r="U560" s="224"/>
      <c r="V560" s="224"/>
      <c r="W560" s="224"/>
      <c r="X560" s="224"/>
      <c r="Y560" s="224"/>
      <c r="Z560" s="214"/>
      <c r="AA560" s="214"/>
      <c r="AB560" s="214"/>
      <c r="AC560" s="214"/>
      <c r="AD560" s="214"/>
      <c r="AE560" s="214"/>
      <c r="AF560" s="214"/>
      <c r="AG560" s="214" t="s">
        <v>371</v>
      </c>
      <c r="AH560" s="214">
        <v>7</v>
      </c>
      <c r="AI560" s="214"/>
      <c r="AJ560" s="214"/>
      <c r="AK560" s="214"/>
      <c r="AL560" s="214"/>
      <c r="AM560" s="214"/>
      <c r="AN560" s="214"/>
      <c r="AO560" s="214"/>
      <c r="AP560" s="214"/>
      <c r="AQ560" s="214"/>
      <c r="AR560" s="214"/>
      <c r="AS560" s="214"/>
      <c r="AT560" s="214"/>
      <c r="AU560" s="214"/>
      <c r="AV560" s="214"/>
      <c r="AW560" s="214"/>
      <c r="AX560" s="214"/>
      <c r="AY560" s="214"/>
      <c r="AZ560" s="214"/>
      <c r="BA560" s="214"/>
      <c r="BB560" s="214"/>
      <c r="BC560" s="214"/>
      <c r="BD560" s="214"/>
      <c r="BE560" s="214"/>
      <c r="BF560" s="214"/>
      <c r="BG560" s="214"/>
      <c r="BH560" s="214"/>
    </row>
    <row r="561" spans="1:60" outlineLevel="3" x14ac:dyDescent="0.2">
      <c r="A561" s="221"/>
      <c r="B561" s="222"/>
      <c r="C561" s="268" t="s">
        <v>948</v>
      </c>
      <c r="D561" s="262"/>
      <c r="E561" s="263">
        <v>0.32500000000000001</v>
      </c>
      <c r="F561" s="224"/>
      <c r="G561" s="224"/>
      <c r="H561" s="224"/>
      <c r="I561" s="224"/>
      <c r="J561" s="224"/>
      <c r="K561" s="224"/>
      <c r="L561" s="224"/>
      <c r="M561" s="224"/>
      <c r="N561" s="223"/>
      <c r="O561" s="223"/>
      <c r="P561" s="223"/>
      <c r="Q561" s="223"/>
      <c r="R561" s="224"/>
      <c r="S561" s="224"/>
      <c r="T561" s="224"/>
      <c r="U561" s="224"/>
      <c r="V561" s="224"/>
      <c r="W561" s="224"/>
      <c r="X561" s="224"/>
      <c r="Y561" s="224"/>
      <c r="Z561" s="214"/>
      <c r="AA561" s="214"/>
      <c r="AB561" s="214"/>
      <c r="AC561" s="214"/>
      <c r="AD561" s="214"/>
      <c r="AE561" s="214"/>
      <c r="AF561" s="214"/>
      <c r="AG561" s="214" t="s">
        <v>371</v>
      </c>
      <c r="AH561" s="214">
        <v>7</v>
      </c>
      <c r="AI561" s="214"/>
      <c r="AJ561" s="214"/>
      <c r="AK561" s="214"/>
      <c r="AL561" s="214"/>
      <c r="AM561" s="214"/>
      <c r="AN561" s="214"/>
      <c r="AO561" s="214"/>
      <c r="AP561" s="214"/>
      <c r="AQ561" s="214"/>
      <c r="AR561" s="214"/>
      <c r="AS561" s="214"/>
      <c r="AT561" s="214"/>
      <c r="AU561" s="214"/>
      <c r="AV561" s="214"/>
      <c r="AW561" s="214"/>
      <c r="AX561" s="214"/>
      <c r="AY561" s="214"/>
      <c r="AZ561" s="214"/>
      <c r="BA561" s="214"/>
      <c r="BB561" s="214"/>
      <c r="BC561" s="214"/>
      <c r="BD561" s="214"/>
      <c r="BE561" s="214"/>
      <c r="BF561" s="214"/>
      <c r="BG561" s="214"/>
      <c r="BH561" s="214"/>
    </row>
    <row r="562" spans="1:60" outlineLevel="3" x14ac:dyDescent="0.2">
      <c r="A562" s="221"/>
      <c r="B562" s="222"/>
      <c r="C562" s="268" t="s">
        <v>2175</v>
      </c>
      <c r="D562" s="262"/>
      <c r="E562" s="263">
        <v>0.48099999999999998</v>
      </c>
      <c r="F562" s="224"/>
      <c r="G562" s="224"/>
      <c r="H562" s="224"/>
      <c r="I562" s="224"/>
      <c r="J562" s="224"/>
      <c r="K562" s="224"/>
      <c r="L562" s="224"/>
      <c r="M562" s="224"/>
      <c r="N562" s="223"/>
      <c r="O562" s="223"/>
      <c r="P562" s="223"/>
      <c r="Q562" s="223"/>
      <c r="R562" s="224"/>
      <c r="S562" s="224"/>
      <c r="T562" s="224"/>
      <c r="U562" s="224"/>
      <c r="V562" s="224"/>
      <c r="W562" s="224"/>
      <c r="X562" s="224"/>
      <c r="Y562" s="224"/>
      <c r="Z562" s="214"/>
      <c r="AA562" s="214"/>
      <c r="AB562" s="214"/>
      <c r="AC562" s="214"/>
      <c r="AD562" s="214"/>
      <c r="AE562" s="214"/>
      <c r="AF562" s="214"/>
      <c r="AG562" s="214" t="s">
        <v>371</v>
      </c>
      <c r="AH562" s="214">
        <v>7</v>
      </c>
      <c r="AI562" s="214"/>
      <c r="AJ562" s="214"/>
      <c r="AK562" s="214"/>
      <c r="AL562" s="214"/>
      <c r="AM562" s="214"/>
      <c r="AN562" s="214"/>
      <c r="AO562" s="214"/>
      <c r="AP562" s="214"/>
      <c r="AQ562" s="214"/>
      <c r="AR562" s="214"/>
      <c r="AS562" s="214"/>
      <c r="AT562" s="214"/>
      <c r="AU562" s="214"/>
      <c r="AV562" s="214"/>
      <c r="AW562" s="214"/>
      <c r="AX562" s="214"/>
      <c r="AY562" s="214"/>
      <c r="AZ562" s="214"/>
      <c r="BA562" s="214"/>
      <c r="BB562" s="214"/>
      <c r="BC562" s="214"/>
      <c r="BD562" s="214"/>
      <c r="BE562" s="214"/>
      <c r="BF562" s="214"/>
      <c r="BG562" s="214"/>
      <c r="BH562" s="214"/>
    </row>
    <row r="563" spans="1:60" outlineLevel="3" x14ac:dyDescent="0.2">
      <c r="A563" s="221"/>
      <c r="B563" s="222"/>
      <c r="C563" s="268" t="s">
        <v>2176</v>
      </c>
      <c r="D563" s="262"/>
      <c r="E563" s="263">
        <v>0.47543999999999997</v>
      </c>
      <c r="F563" s="224"/>
      <c r="G563" s="224"/>
      <c r="H563" s="224"/>
      <c r="I563" s="224"/>
      <c r="J563" s="224"/>
      <c r="K563" s="224"/>
      <c r="L563" s="224"/>
      <c r="M563" s="224"/>
      <c r="N563" s="223"/>
      <c r="O563" s="223"/>
      <c r="P563" s="223"/>
      <c r="Q563" s="223"/>
      <c r="R563" s="224"/>
      <c r="S563" s="224"/>
      <c r="T563" s="224"/>
      <c r="U563" s="224"/>
      <c r="V563" s="224"/>
      <c r="W563" s="224"/>
      <c r="X563" s="224"/>
      <c r="Y563" s="224"/>
      <c r="Z563" s="214"/>
      <c r="AA563" s="214"/>
      <c r="AB563" s="214"/>
      <c r="AC563" s="214"/>
      <c r="AD563" s="214"/>
      <c r="AE563" s="214"/>
      <c r="AF563" s="214"/>
      <c r="AG563" s="214" t="s">
        <v>371</v>
      </c>
      <c r="AH563" s="214">
        <v>7</v>
      </c>
      <c r="AI563" s="214"/>
      <c r="AJ563" s="214"/>
      <c r="AK563" s="214"/>
      <c r="AL563" s="214"/>
      <c r="AM563" s="214"/>
      <c r="AN563" s="214"/>
      <c r="AO563" s="214"/>
      <c r="AP563" s="214"/>
      <c r="AQ563" s="214"/>
      <c r="AR563" s="214"/>
      <c r="AS563" s="214"/>
      <c r="AT563" s="214"/>
      <c r="AU563" s="214"/>
      <c r="AV563" s="214"/>
      <c r="AW563" s="214"/>
      <c r="AX563" s="214"/>
      <c r="AY563" s="214"/>
      <c r="AZ563" s="214"/>
      <c r="BA563" s="214"/>
      <c r="BB563" s="214"/>
      <c r="BC563" s="214"/>
      <c r="BD563" s="214"/>
      <c r="BE563" s="214"/>
      <c r="BF563" s="214"/>
      <c r="BG563" s="214"/>
      <c r="BH563" s="214"/>
    </row>
    <row r="564" spans="1:60" outlineLevel="3" x14ac:dyDescent="0.2">
      <c r="A564" s="221"/>
      <c r="B564" s="222"/>
      <c r="C564" s="268" t="s">
        <v>2177</v>
      </c>
      <c r="D564" s="262"/>
      <c r="E564" s="263">
        <v>0.47543999999999997</v>
      </c>
      <c r="F564" s="224"/>
      <c r="G564" s="224"/>
      <c r="H564" s="224"/>
      <c r="I564" s="224"/>
      <c r="J564" s="224"/>
      <c r="K564" s="224"/>
      <c r="L564" s="224"/>
      <c r="M564" s="224"/>
      <c r="N564" s="223"/>
      <c r="O564" s="223"/>
      <c r="P564" s="223"/>
      <c r="Q564" s="223"/>
      <c r="R564" s="224"/>
      <c r="S564" s="224"/>
      <c r="T564" s="224"/>
      <c r="U564" s="224"/>
      <c r="V564" s="224"/>
      <c r="W564" s="224"/>
      <c r="X564" s="224"/>
      <c r="Y564" s="224"/>
      <c r="Z564" s="214"/>
      <c r="AA564" s="214"/>
      <c r="AB564" s="214"/>
      <c r="AC564" s="214"/>
      <c r="AD564" s="214"/>
      <c r="AE564" s="214"/>
      <c r="AF564" s="214"/>
      <c r="AG564" s="214" t="s">
        <v>371</v>
      </c>
      <c r="AH564" s="214">
        <v>7</v>
      </c>
      <c r="AI564" s="214"/>
      <c r="AJ564" s="214"/>
      <c r="AK564" s="214"/>
      <c r="AL564" s="214"/>
      <c r="AM564" s="214"/>
      <c r="AN564" s="214"/>
      <c r="AO564" s="214"/>
      <c r="AP564" s="214"/>
      <c r="AQ564" s="214"/>
      <c r="AR564" s="214"/>
      <c r="AS564" s="214"/>
      <c r="AT564" s="214"/>
      <c r="AU564" s="214"/>
      <c r="AV564" s="214"/>
      <c r="AW564" s="214"/>
      <c r="AX564" s="214"/>
      <c r="AY564" s="214"/>
      <c r="AZ564" s="214"/>
      <c r="BA564" s="214"/>
      <c r="BB564" s="214"/>
      <c r="BC564" s="214"/>
      <c r="BD564" s="214"/>
      <c r="BE564" s="214"/>
      <c r="BF564" s="214"/>
      <c r="BG564" s="214"/>
      <c r="BH564" s="214"/>
    </row>
    <row r="565" spans="1:60" outlineLevel="3" x14ac:dyDescent="0.2">
      <c r="A565" s="221"/>
      <c r="B565" s="222"/>
      <c r="C565" s="268" t="s">
        <v>2178</v>
      </c>
      <c r="D565" s="262"/>
      <c r="E565" s="263">
        <v>0.61128000000000005</v>
      </c>
      <c r="F565" s="224"/>
      <c r="G565" s="224"/>
      <c r="H565" s="224"/>
      <c r="I565" s="224"/>
      <c r="J565" s="224"/>
      <c r="K565" s="224"/>
      <c r="L565" s="224"/>
      <c r="M565" s="224"/>
      <c r="N565" s="223"/>
      <c r="O565" s="223"/>
      <c r="P565" s="223"/>
      <c r="Q565" s="223"/>
      <c r="R565" s="224"/>
      <c r="S565" s="224"/>
      <c r="T565" s="224"/>
      <c r="U565" s="224"/>
      <c r="V565" s="224"/>
      <c r="W565" s="224"/>
      <c r="X565" s="224"/>
      <c r="Y565" s="224"/>
      <c r="Z565" s="214"/>
      <c r="AA565" s="214"/>
      <c r="AB565" s="214"/>
      <c r="AC565" s="214"/>
      <c r="AD565" s="214"/>
      <c r="AE565" s="214"/>
      <c r="AF565" s="214"/>
      <c r="AG565" s="214" t="s">
        <v>371</v>
      </c>
      <c r="AH565" s="214">
        <v>7</v>
      </c>
      <c r="AI565" s="214"/>
      <c r="AJ565" s="214"/>
      <c r="AK565" s="214"/>
      <c r="AL565" s="214"/>
      <c r="AM565" s="214"/>
      <c r="AN565" s="214"/>
      <c r="AO565" s="214"/>
      <c r="AP565" s="214"/>
      <c r="AQ565" s="214"/>
      <c r="AR565" s="214"/>
      <c r="AS565" s="214"/>
      <c r="AT565" s="214"/>
      <c r="AU565" s="214"/>
      <c r="AV565" s="214"/>
      <c r="AW565" s="214"/>
      <c r="AX565" s="214"/>
      <c r="AY565" s="214"/>
      <c r="AZ565" s="214"/>
      <c r="BA565" s="214"/>
      <c r="BB565" s="214"/>
      <c r="BC565" s="214"/>
      <c r="BD565" s="214"/>
      <c r="BE565" s="214"/>
      <c r="BF565" s="214"/>
      <c r="BG565" s="214"/>
      <c r="BH565" s="214"/>
    </row>
    <row r="566" spans="1:60" outlineLevel="3" x14ac:dyDescent="0.2">
      <c r="A566" s="221"/>
      <c r="B566" s="222"/>
      <c r="C566" s="268" t="s">
        <v>2179</v>
      </c>
      <c r="D566" s="262"/>
      <c r="E566" s="263">
        <v>0.17399999999999999</v>
      </c>
      <c r="F566" s="224"/>
      <c r="G566" s="224"/>
      <c r="H566" s="224"/>
      <c r="I566" s="224"/>
      <c r="J566" s="224"/>
      <c r="K566" s="224"/>
      <c r="L566" s="224"/>
      <c r="M566" s="224"/>
      <c r="N566" s="223"/>
      <c r="O566" s="223"/>
      <c r="P566" s="223"/>
      <c r="Q566" s="223"/>
      <c r="R566" s="224"/>
      <c r="S566" s="224"/>
      <c r="T566" s="224"/>
      <c r="U566" s="224"/>
      <c r="V566" s="224"/>
      <c r="W566" s="224"/>
      <c r="X566" s="224"/>
      <c r="Y566" s="224"/>
      <c r="Z566" s="214"/>
      <c r="AA566" s="214"/>
      <c r="AB566" s="214"/>
      <c r="AC566" s="214"/>
      <c r="AD566" s="214"/>
      <c r="AE566" s="214"/>
      <c r="AF566" s="214"/>
      <c r="AG566" s="214" t="s">
        <v>371</v>
      </c>
      <c r="AH566" s="214">
        <v>7</v>
      </c>
      <c r="AI566" s="214"/>
      <c r="AJ566" s="214"/>
      <c r="AK566" s="214"/>
      <c r="AL566" s="214"/>
      <c r="AM566" s="214"/>
      <c r="AN566" s="214"/>
      <c r="AO566" s="214"/>
      <c r="AP566" s="214"/>
      <c r="AQ566" s="214"/>
      <c r="AR566" s="214"/>
      <c r="AS566" s="214"/>
      <c r="AT566" s="214"/>
      <c r="AU566" s="214"/>
      <c r="AV566" s="214"/>
      <c r="AW566" s="214"/>
      <c r="AX566" s="214"/>
      <c r="AY566" s="214"/>
      <c r="AZ566" s="214"/>
      <c r="BA566" s="214"/>
      <c r="BB566" s="214"/>
      <c r="BC566" s="214"/>
      <c r="BD566" s="214"/>
      <c r="BE566" s="214"/>
      <c r="BF566" s="214"/>
      <c r="BG566" s="214"/>
      <c r="BH566" s="214"/>
    </row>
    <row r="567" spans="1:60" outlineLevel="3" x14ac:dyDescent="0.2">
      <c r="A567" s="221"/>
      <c r="B567" s="222"/>
      <c r="C567" s="268" t="s">
        <v>2180</v>
      </c>
      <c r="D567" s="262"/>
      <c r="E567" s="263">
        <v>7.1999999999999998E-3</v>
      </c>
      <c r="F567" s="224"/>
      <c r="G567" s="224"/>
      <c r="H567" s="224"/>
      <c r="I567" s="224"/>
      <c r="J567" s="224"/>
      <c r="K567" s="224"/>
      <c r="L567" s="224"/>
      <c r="M567" s="224"/>
      <c r="N567" s="223"/>
      <c r="O567" s="223"/>
      <c r="P567" s="223"/>
      <c r="Q567" s="223"/>
      <c r="R567" s="224"/>
      <c r="S567" s="224"/>
      <c r="T567" s="224"/>
      <c r="U567" s="224"/>
      <c r="V567" s="224"/>
      <c r="W567" s="224"/>
      <c r="X567" s="224"/>
      <c r="Y567" s="224"/>
      <c r="Z567" s="214"/>
      <c r="AA567" s="214"/>
      <c r="AB567" s="214"/>
      <c r="AC567" s="214"/>
      <c r="AD567" s="214"/>
      <c r="AE567" s="214"/>
      <c r="AF567" s="214"/>
      <c r="AG567" s="214" t="s">
        <v>371</v>
      </c>
      <c r="AH567" s="214">
        <v>7</v>
      </c>
      <c r="AI567" s="214"/>
      <c r="AJ567" s="214"/>
      <c r="AK567" s="214"/>
      <c r="AL567" s="214"/>
      <c r="AM567" s="214"/>
      <c r="AN567" s="214"/>
      <c r="AO567" s="214"/>
      <c r="AP567" s="214"/>
      <c r="AQ567" s="214"/>
      <c r="AR567" s="214"/>
      <c r="AS567" s="214"/>
      <c r="AT567" s="214"/>
      <c r="AU567" s="214"/>
      <c r="AV567" s="214"/>
      <c r="AW567" s="214"/>
      <c r="AX567" s="214"/>
      <c r="AY567" s="214"/>
      <c r="AZ567" s="214"/>
      <c r="BA567" s="214"/>
      <c r="BB567" s="214"/>
      <c r="BC567" s="214"/>
      <c r="BD567" s="214"/>
      <c r="BE567" s="214"/>
      <c r="BF567" s="214"/>
      <c r="BG567" s="214"/>
      <c r="BH567" s="214"/>
    </row>
    <row r="568" spans="1:60" outlineLevel="3" x14ac:dyDescent="0.2">
      <c r="A568" s="221"/>
      <c r="B568" s="222"/>
      <c r="C568" s="268" t="s">
        <v>2181</v>
      </c>
      <c r="D568" s="262"/>
      <c r="E568" s="263">
        <v>0.26258999999999999</v>
      </c>
      <c r="F568" s="224"/>
      <c r="G568" s="224"/>
      <c r="H568" s="224"/>
      <c r="I568" s="224"/>
      <c r="J568" s="224"/>
      <c r="K568" s="224"/>
      <c r="L568" s="224"/>
      <c r="M568" s="224"/>
      <c r="N568" s="223"/>
      <c r="O568" s="223"/>
      <c r="P568" s="223"/>
      <c r="Q568" s="223"/>
      <c r="R568" s="224"/>
      <c r="S568" s="224"/>
      <c r="T568" s="224"/>
      <c r="U568" s="224"/>
      <c r="V568" s="224"/>
      <c r="W568" s="224"/>
      <c r="X568" s="224"/>
      <c r="Y568" s="224"/>
      <c r="Z568" s="214"/>
      <c r="AA568" s="214"/>
      <c r="AB568" s="214"/>
      <c r="AC568" s="214"/>
      <c r="AD568" s="214"/>
      <c r="AE568" s="214"/>
      <c r="AF568" s="214"/>
      <c r="AG568" s="214" t="s">
        <v>371</v>
      </c>
      <c r="AH568" s="214">
        <v>7</v>
      </c>
      <c r="AI568" s="214"/>
      <c r="AJ568" s="214"/>
      <c r="AK568" s="214"/>
      <c r="AL568" s="214"/>
      <c r="AM568" s="214"/>
      <c r="AN568" s="214"/>
      <c r="AO568" s="214"/>
      <c r="AP568" s="214"/>
      <c r="AQ568" s="214"/>
      <c r="AR568" s="214"/>
      <c r="AS568" s="214"/>
      <c r="AT568" s="214"/>
      <c r="AU568" s="214"/>
      <c r="AV568" s="214"/>
      <c r="AW568" s="214"/>
      <c r="AX568" s="214"/>
      <c r="AY568" s="214"/>
      <c r="AZ568" s="214"/>
      <c r="BA568" s="214"/>
      <c r="BB568" s="214"/>
      <c r="BC568" s="214"/>
      <c r="BD568" s="214"/>
      <c r="BE568" s="214"/>
      <c r="BF568" s="214"/>
      <c r="BG568" s="214"/>
      <c r="BH568" s="214"/>
    </row>
    <row r="569" spans="1:60" outlineLevel="3" x14ac:dyDescent="0.2">
      <c r="A569" s="221"/>
      <c r="B569" s="222"/>
      <c r="C569" s="268" t="s">
        <v>2182</v>
      </c>
      <c r="D569" s="262"/>
      <c r="E569" s="263">
        <v>5.246E-2</v>
      </c>
      <c r="F569" s="224"/>
      <c r="G569" s="224"/>
      <c r="H569" s="224"/>
      <c r="I569" s="224"/>
      <c r="J569" s="224"/>
      <c r="K569" s="224"/>
      <c r="L569" s="224"/>
      <c r="M569" s="224"/>
      <c r="N569" s="223"/>
      <c r="O569" s="223"/>
      <c r="P569" s="223"/>
      <c r="Q569" s="223"/>
      <c r="R569" s="224"/>
      <c r="S569" s="224"/>
      <c r="T569" s="224"/>
      <c r="U569" s="224"/>
      <c r="V569" s="224"/>
      <c r="W569" s="224"/>
      <c r="X569" s="224"/>
      <c r="Y569" s="224"/>
      <c r="Z569" s="214"/>
      <c r="AA569" s="214"/>
      <c r="AB569" s="214"/>
      <c r="AC569" s="214"/>
      <c r="AD569" s="214"/>
      <c r="AE569" s="214"/>
      <c r="AF569" s="214"/>
      <c r="AG569" s="214" t="s">
        <v>371</v>
      </c>
      <c r="AH569" s="214">
        <v>7</v>
      </c>
      <c r="AI569" s="214"/>
      <c r="AJ569" s="214"/>
      <c r="AK569" s="214"/>
      <c r="AL569" s="214"/>
      <c r="AM569" s="214"/>
      <c r="AN569" s="214"/>
      <c r="AO569" s="214"/>
      <c r="AP569" s="214"/>
      <c r="AQ569" s="214"/>
      <c r="AR569" s="214"/>
      <c r="AS569" s="214"/>
      <c r="AT569" s="214"/>
      <c r="AU569" s="214"/>
      <c r="AV569" s="214"/>
      <c r="AW569" s="214"/>
      <c r="AX569" s="214"/>
      <c r="AY569" s="214"/>
      <c r="AZ569" s="214"/>
      <c r="BA569" s="214"/>
      <c r="BB569" s="214"/>
      <c r="BC569" s="214"/>
      <c r="BD569" s="214"/>
      <c r="BE569" s="214"/>
      <c r="BF569" s="214"/>
      <c r="BG569" s="214"/>
      <c r="BH569" s="214"/>
    </row>
    <row r="570" spans="1:60" ht="22.5" outlineLevel="1" x14ac:dyDescent="0.2">
      <c r="A570" s="236">
        <v>154</v>
      </c>
      <c r="B570" s="237" t="s">
        <v>1286</v>
      </c>
      <c r="C570" s="254" t="s">
        <v>1533</v>
      </c>
      <c r="D570" s="238" t="s">
        <v>581</v>
      </c>
      <c r="E570" s="239">
        <v>1.78128</v>
      </c>
      <c r="F570" s="240"/>
      <c r="G570" s="241">
        <f>ROUND(E570*F570,2)</f>
        <v>0</v>
      </c>
      <c r="H570" s="240"/>
      <c r="I570" s="241">
        <f>ROUND(E570*H570,2)</f>
        <v>0</v>
      </c>
      <c r="J570" s="240"/>
      <c r="K570" s="241">
        <f>ROUND(E570*J570,2)</f>
        <v>0</v>
      </c>
      <c r="L570" s="241">
        <v>12</v>
      </c>
      <c r="M570" s="241">
        <f>G570*(1+L570/100)</f>
        <v>0</v>
      </c>
      <c r="N570" s="239">
        <v>0</v>
      </c>
      <c r="O570" s="239">
        <f>ROUND(E570*N570,2)</f>
        <v>0</v>
      </c>
      <c r="P570" s="239">
        <v>0</v>
      </c>
      <c r="Q570" s="239">
        <f>ROUND(E570*P570,2)</f>
        <v>0</v>
      </c>
      <c r="R570" s="241" t="s">
        <v>519</v>
      </c>
      <c r="S570" s="241" t="s">
        <v>315</v>
      </c>
      <c r="T570" s="242" t="s">
        <v>315</v>
      </c>
      <c r="U570" s="224">
        <v>0</v>
      </c>
      <c r="V570" s="224">
        <f>ROUND(E570*U570,2)</f>
        <v>0</v>
      </c>
      <c r="W570" s="224"/>
      <c r="X570" s="224" t="s">
        <v>336</v>
      </c>
      <c r="Y570" s="224" t="s">
        <v>317</v>
      </c>
      <c r="Z570" s="214"/>
      <c r="AA570" s="214"/>
      <c r="AB570" s="214"/>
      <c r="AC570" s="214"/>
      <c r="AD570" s="214"/>
      <c r="AE570" s="214"/>
      <c r="AF570" s="214"/>
      <c r="AG570" s="214" t="s">
        <v>337</v>
      </c>
      <c r="AH570" s="214"/>
      <c r="AI570" s="214"/>
      <c r="AJ570" s="214"/>
      <c r="AK570" s="214"/>
      <c r="AL570" s="214"/>
      <c r="AM570" s="214"/>
      <c r="AN570" s="214"/>
      <c r="AO570" s="214"/>
      <c r="AP570" s="214"/>
      <c r="AQ570" s="214"/>
      <c r="AR570" s="214"/>
      <c r="AS570" s="214"/>
      <c r="AT570" s="214"/>
      <c r="AU570" s="214"/>
      <c r="AV570" s="214"/>
      <c r="AW570" s="214"/>
      <c r="AX570" s="214"/>
      <c r="AY570" s="214"/>
      <c r="AZ570" s="214"/>
      <c r="BA570" s="214"/>
      <c r="BB570" s="214"/>
      <c r="BC570" s="214"/>
      <c r="BD570" s="214"/>
      <c r="BE570" s="214"/>
      <c r="BF570" s="214"/>
      <c r="BG570" s="214"/>
      <c r="BH570" s="214"/>
    </row>
    <row r="571" spans="1:60" outlineLevel="2" x14ac:dyDescent="0.2">
      <c r="A571" s="221"/>
      <c r="B571" s="222"/>
      <c r="C571" s="268" t="s">
        <v>2183</v>
      </c>
      <c r="D571" s="262"/>
      <c r="E571" s="263">
        <v>9.2399999999999996E-2</v>
      </c>
      <c r="F571" s="224"/>
      <c r="G571" s="224"/>
      <c r="H571" s="224"/>
      <c r="I571" s="224"/>
      <c r="J571" s="224"/>
      <c r="K571" s="224"/>
      <c r="L571" s="224"/>
      <c r="M571" s="224"/>
      <c r="N571" s="223"/>
      <c r="O571" s="223"/>
      <c r="P571" s="223"/>
      <c r="Q571" s="223"/>
      <c r="R571" s="224"/>
      <c r="S571" s="224"/>
      <c r="T571" s="224"/>
      <c r="U571" s="224"/>
      <c r="V571" s="224"/>
      <c r="W571" s="224"/>
      <c r="X571" s="224"/>
      <c r="Y571" s="224"/>
      <c r="Z571" s="214"/>
      <c r="AA571" s="214"/>
      <c r="AB571" s="214"/>
      <c r="AC571" s="214"/>
      <c r="AD571" s="214"/>
      <c r="AE571" s="214"/>
      <c r="AF571" s="214"/>
      <c r="AG571" s="214" t="s">
        <v>371</v>
      </c>
      <c r="AH571" s="214">
        <v>7</v>
      </c>
      <c r="AI571" s="214"/>
      <c r="AJ571" s="214"/>
      <c r="AK571" s="214"/>
      <c r="AL571" s="214"/>
      <c r="AM571" s="214"/>
      <c r="AN571" s="214"/>
      <c r="AO571" s="214"/>
      <c r="AP571" s="214"/>
      <c r="AQ571" s="214"/>
      <c r="AR571" s="214"/>
      <c r="AS571" s="214"/>
      <c r="AT571" s="214"/>
      <c r="AU571" s="214"/>
      <c r="AV571" s="214"/>
      <c r="AW571" s="214"/>
      <c r="AX571" s="214"/>
      <c r="AY571" s="214"/>
      <c r="AZ571" s="214"/>
      <c r="BA571" s="214"/>
      <c r="BB571" s="214"/>
      <c r="BC571" s="214"/>
      <c r="BD571" s="214"/>
      <c r="BE571" s="214"/>
      <c r="BF571" s="214"/>
      <c r="BG571" s="214"/>
      <c r="BH571" s="214"/>
    </row>
    <row r="572" spans="1:60" outlineLevel="3" x14ac:dyDescent="0.2">
      <c r="A572" s="221"/>
      <c r="B572" s="222"/>
      <c r="C572" s="268" t="s">
        <v>2184</v>
      </c>
      <c r="D572" s="262"/>
      <c r="E572" s="263">
        <v>1.63768</v>
      </c>
      <c r="F572" s="224"/>
      <c r="G572" s="224"/>
      <c r="H572" s="224"/>
      <c r="I572" s="224"/>
      <c r="J572" s="224"/>
      <c r="K572" s="224"/>
      <c r="L572" s="224"/>
      <c r="M572" s="224"/>
      <c r="N572" s="223"/>
      <c r="O572" s="223"/>
      <c r="P572" s="223"/>
      <c r="Q572" s="223"/>
      <c r="R572" s="224"/>
      <c r="S572" s="224"/>
      <c r="T572" s="224"/>
      <c r="U572" s="224"/>
      <c r="V572" s="224"/>
      <c r="W572" s="224"/>
      <c r="X572" s="224"/>
      <c r="Y572" s="224"/>
      <c r="Z572" s="214"/>
      <c r="AA572" s="214"/>
      <c r="AB572" s="214"/>
      <c r="AC572" s="214"/>
      <c r="AD572" s="214"/>
      <c r="AE572" s="214"/>
      <c r="AF572" s="214"/>
      <c r="AG572" s="214" t="s">
        <v>371</v>
      </c>
      <c r="AH572" s="214">
        <v>7</v>
      </c>
      <c r="AI572" s="214"/>
      <c r="AJ572" s="214"/>
      <c r="AK572" s="214"/>
      <c r="AL572" s="214"/>
      <c r="AM572" s="214"/>
      <c r="AN572" s="214"/>
      <c r="AO572" s="214"/>
      <c r="AP572" s="214"/>
      <c r="AQ572" s="214"/>
      <c r="AR572" s="214"/>
      <c r="AS572" s="214"/>
      <c r="AT572" s="214"/>
      <c r="AU572" s="214"/>
      <c r="AV572" s="214"/>
      <c r="AW572" s="214"/>
      <c r="AX572" s="214"/>
      <c r="AY572" s="214"/>
      <c r="AZ572" s="214"/>
      <c r="BA572" s="214"/>
      <c r="BB572" s="214"/>
      <c r="BC572" s="214"/>
      <c r="BD572" s="214"/>
      <c r="BE572" s="214"/>
      <c r="BF572" s="214"/>
      <c r="BG572" s="214"/>
      <c r="BH572" s="214"/>
    </row>
    <row r="573" spans="1:60" outlineLevel="3" x14ac:dyDescent="0.2">
      <c r="A573" s="221"/>
      <c r="B573" s="222"/>
      <c r="C573" s="268" t="s">
        <v>2185</v>
      </c>
      <c r="D573" s="262"/>
      <c r="E573" s="263">
        <v>1.933E-2</v>
      </c>
      <c r="F573" s="224"/>
      <c r="G573" s="224"/>
      <c r="H573" s="224"/>
      <c r="I573" s="224"/>
      <c r="J573" s="224"/>
      <c r="K573" s="224"/>
      <c r="L573" s="224"/>
      <c r="M573" s="224"/>
      <c r="N573" s="223"/>
      <c r="O573" s="223"/>
      <c r="P573" s="223"/>
      <c r="Q573" s="223"/>
      <c r="R573" s="224"/>
      <c r="S573" s="224"/>
      <c r="T573" s="224"/>
      <c r="U573" s="224"/>
      <c r="V573" s="224"/>
      <c r="W573" s="224"/>
      <c r="X573" s="224"/>
      <c r="Y573" s="224"/>
      <c r="Z573" s="214"/>
      <c r="AA573" s="214"/>
      <c r="AB573" s="214"/>
      <c r="AC573" s="214"/>
      <c r="AD573" s="214"/>
      <c r="AE573" s="214"/>
      <c r="AF573" s="214"/>
      <c r="AG573" s="214" t="s">
        <v>371</v>
      </c>
      <c r="AH573" s="214">
        <v>7</v>
      </c>
      <c r="AI573" s="214"/>
      <c r="AJ573" s="214"/>
      <c r="AK573" s="214"/>
      <c r="AL573" s="214"/>
      <c r="AM573" s="214"/>
      <c r="AN573" s="214"/>
      <c r="AO573" s="214"/>
      <c r="AP573" s="214"/>
      <c r="AQ573" s="214"/>
      <c r="AR573" s="214"/>
      <c r="AS573" s="214"/>
      <c r="AT573" s="214"/>
      <c r="AU573" s="214"/>
      <c r="AV573" s="214"/>
      <c r="AW573" s="214"/>
      <c r="AX573" s="214"/>
      <c r="AY573" s="214"/>
      <c r="AZ573" s="214"/>
      <c r="BA573" s="214"/>
      <c r="BB573" s="214"/>
      <c r="BC573" s="214"/>
      <c r="BD573" s="214"/>
      <c r="BE573" s="214"/>
      <c r="BF573" s="214"/>
      <c r="BG573" s="214"/>
      <c r="BH573" s="214"/>
    </row>
    <row r="574" spans="1:60" outlineLevel="3" x14ac:dyDescent="0.2">
      <c r="A574" s="221"/>
      <c r="B574" s="222"/>
      <c r="C574" s="268" t="s">
        <v>2186</v>
      </c>
      <c r="D574" s="262"/>
      <c r="E574" s="263">
        <v>3.1870000000000002E-2</v>
      </c>
      <c r="F574" s="224"/>
      <c r="G574" s="224"/>
      <c r="H574" s="224"/>
      <c r="I574" s="224"/>
      <c r="J574" s="224"/>
      <c r="K574" s="224"/>
      <c r="L574" s="224"/>
      <c r="M574" s="224"/>
      <c r="N574" s="223"/>
      <c r="O574" s="223"/>
      <c r="P574" s="223"/>
      <c r="Q574" s="223"/>
      <c r="R574" s="224"/>
      <c r="S574" s="224"/>
      <c r="T574" s="224"/>
      <c r="U574" s="224"/>
      <c r="V574" s="224"/>
      <c r="W574" s="224"/>
      <c r="X574" s="224"/>
      <c r="Y574" s="224"/>
      <c r="Z574" s="214"/>
      <c r="AA574" s="214"/>
      <c r="AB574" s="214"/>
      <c r="AC574" s="214"/>
      <c r="AD574" s="214"/>
      <c r="AE574" s="214"/>
      <c r="AF574" s="214"/>
      <c r="AG574" s="214" t="s">
        <v>371</v>
      </c>
      <c r="AH574" s="214">
        <v>7</v>
      </c>
      <c r="AI574" s="214"/>
      <c r="AJ574" s="214"/>
      <c r="AK574" s="214"/>
      <c r="AL574" s="214"/>
      <c r="AM574" s="214"/>
      <c r="AN574" s="214"/>
      <c r="AO574" s="214"/>
      <c r="AP574" s="214"/>
      <c r="AQ574" s="214"/>
      <c r="AR574" s="214"/>
      <c r="AS574" s="214"/>
      <c r="AT574" s="214"/>
      <c r="AU574" s="214"/>
      <c r="AV574" s="214"/>
      <c r="AW574" s="214"/>
      <c r="AX574" s="214"/>
      <c r="AY574" s="214"/>
      <c r="AZ574" s="214"/>
      <c r="BA574" s="214"/>
      <c r="BB574" s="214"/>
      <c r="BC574" s="214"/>
      <c r="BD574" s="214"/>
      <c r="BE574" s="214"/>
      <c r="BF574" s="214"/>
      <c r="BG574" s="214"/>
      <c r="BH574" s="214"/>
    </row>
    <row r="575" spans="1:60" outlineLevel="1" x14ac:dyDescent="0.2">
      <c r="A575" s="236">
        <v>155</v>
      </c>
      <c r="B575" s="237" t="s">
        <v>1529</v>
      </c>
      <c r="C575" s="254" t="s">
        <v>1530</v>
      </c>
      <c r="D575" s="238" t="s">
        <v>581</v>
      </c>
      <c r="E575" s="239">
        <v>0.40175</v>
      </c>
      <c r="F575" s="240"/>
      <c r="G575" s="241">
        <f>ROUND(E575*F575,2)</f>
        <v>0</v>
      </c>
      <c r="H575" s="240"/>
      <c r="I575" s="241">
        <f>ROUND(E575*H575,2)</f>
        <v>0</v>
      </c>
      <c r="J575" s="240"/>
      <c r="K575" s="241">
        <f>ROUND(E575*J575,2)</f>
        <v>0</v>
      </c>
      <c r="L575" s="241">
        <v>12</v>
      </c>
      <c r="M575" s="241">
        <f>G575*(1+L575/100)</f>
        <v>0</v>
      </c>
      <c r="N575" s="239">
        <v>0</v>
      </c>
      <c r="O575" s="239">
        <f>ROUND(E575*N575,2)</f>
        <v>0</v>
      </c>
      <c r="P575" s="239">
        <v>0</v>
      </c>
      <c r="Q575" s="239">
        <f>ROUND(E575*P575,2)</f>
        <v>0</v>
      </c>
      <c r="R575" s="241" t="s">
        <v>519</v>
      </c>
      <c r="S575" s="241" t="s">
        <v>315</v>
      </c>
      <c r="T575" s="242" t="s">
        <v>315</v>
      </c>
      <c r="U575" s="224">
        <v>0</v>
      </c>
      <c r="V575" s="224">
        <f>ROUND(E575*U575,2)</f>
        <v>0</v>
      </c>
      <c r="W575" s="224"/>
      <c r="X575" s="224" t="s">
        <v>336</v>
      </c>
      <c r="Y575" s="224" t="s">
        <v>317</v>
      </c>
      <c r="Z575" s="214"/>
      <c r="AA575" s="214"/>
      <c r="AB575" s="214"/>
      <c r="AC575" s="214"/>
      <c r="AD575" s="214"/>
      <c r="AE575" s="214"/>
      <c r="AF575" s="214"/>
      <c r="AG575" s="214" t="s">
        <v>337</v>
      </c>
      <c r="AH575" s="214"/>
      <c r="AI575" s="214"/>
      <c r="AJ575" s="214"/>
      <c r="AK575" s="214"/>
      <c r="AL575" s="214"/>
      <c r="AM575" s="214"/>
      <c r="AN575" s="214"/>
      <c r="AO575" s="214"/>
      <c r="AP575" s="214"/>
      <c r="AQ575" s="214"/>
      <c r="AR575" s="214"/>
      <c r="AS575" s="214"/>
      <c r="AT575" s="214"/>
      <c r="AU575" s="214"/>
      <c r="AV575" s="214"/>
      <c r="AW575" s="214"/>
      <c r="AX575" s="214"/>
      <c r="AY575" s="214"/>
      <c r="AZ575" s="214"/>
      <c r="BA575" s="214"/>
      <c r="BB575" s="214"/>
      <c r="BC575" s="214"/>
      <c r="BD575" s="214"/>
      <c r="BE575" s="214"/>
      <c r="BF575" s="214"/>
      <c r="BG575" s="214"/>
      <c r="BH575" s="214"/>
    </row>
    <row r="576" spans="1:60" outlineLevel="2" x14ac:dyDescent="0.2">
      <c r="A576" s="221"/>
      <c r="B576" s="222"/>
      <c r="C576" s="255" t="s">
        <v>1531</v>
      </c>
      <c r="D576" s="243"/>
      <c r="E576" s="243"/>
      <c r="F576" s="243"/>
      <c r="G576" s="243"/>
      <c r="H576" s="224"/>
      <c r="I576" s="224"/>
      <c r="J576" s="224"/>
      <c r="K576" s="224"/>
      <c r="L576" s="224"/>
      <c r="M576" s="224"/>
      <c r="N576" s="223"/>
      <c r="O576" s="223"/>
      <c r="P576" s="223"/>
      <c r="Q576" s="223"/>
      <c r="R576" s="224"/>
      <c r="S576" s="224"/>
      <c r="T576" s="224"/>
      <c r="U576" s="224"/>
      <c r="V576" s="224"/>
      <c r="W576" s="224"/>
      <c r="X576" s="224"/>
      <c r="Y576" s="224"/>
      <c r="Z576" s="214"/>
      <c r="AA576" s="214"/>
      <c r="AB576" s="214"/>
      <c r="AC576" s="214"/>
      <c r="AD576" s="214"/>
      <c r="AE576" s="214"/>
      <c r="AF576" s="214"/>
      <c r="AG576" s="214" t="s">
        <v>320</v>
      </c>
      <c r="AH576" s="214"/>
      <c r="AI576" s="214"/>
      <c r="AJ576" s="214"/>
      <c r="AK576" s="214"/>
      <c r="AL576" s="214"/>
      <c r="AM576" s="214"/>
      <c r="AN576" s="214"/>
      <c r="AO576" s="214"/>
      <c r="AP576" s="214"/>
      <c r="AQ576" s="214"/>
      <c r="AR576" s="214"/>
      <c r="AS576" s="214"/>
      <c r="AT576" s="214"/>
      <c r="AU576" s="214"/>
      <c r="AV576" s="214"/>
      <c r="AW576" s="214"/>
      <c r="AX576" s="214"/>
      <c r="AY576" s="214"/>
      <c r="AZ576" s="214"/>
      <c r="BA576" s="214"/>
      <c r="BB576" s="214"/>
      <c r="BC576" s="214"/>
      <c r="BD576" s="214"/>
      <c r="BE576" s="214"/>
      <c r="BF576" s="214"/>
      <c r="BG576" s="214"/>
      <c r="BH576" s="214"/>
    </row>
    <row r="577" spans="1:60" outlineLevel="2" x14ac:dyDescent="0.2">
      <c r="A577" s="221"/>
      <c r="B577" s="222"/>
      <c r="C577" s="268" t="s">
        <v>2187</v>
      </c>
      <c r="D577" s="262"/>
      <c r="E577" s="263">
        <v>0.40175</v>
      </c>
      <c r="F577" s="224"/>
      <c r="G577" s="224"/>
      <c r="H577" s="224"/>
      <c r="I577" s="224"/>
      <c r="J577" s="224"/>
      <c r="K577" s="224"/>
      <c r="L577" s="224"/>
      <c r="M577" s="224"/>
      <c r="N577" s="223"/>
      <c r="O577" s="223"/>
      <c r="P577" s="223"/>
      <c r="Q577" s="223"/>
      <c r="R577" s="224"/>
      <c r="S577" s="224"/>
      <c r="T577" s="224"/>
      <c r="U577" s="224"/>
      <c r="V577" s="224"/>
      <c r="W577" s="224"/>
      <c r="X577" s="224"/>
      <c r="Y577" s="224"/>
      <c r="Z577" s="214"/>
      <c r="AA577" s="214"/>
      <c r="AB577" s="214"/>
      <c r="AC577" s="214"/>
      <c r="AD577" s="214"/>
      <c r="AE577" s="214"/>
      <c r="AF577" s="214"/>
      <c r="AG577" s="214" t="s">
        <v>371</v>
      </c>
      <c r="AH577" s="214">
        <v>7</v>
      </c>
      <c r="AI577" s="214"/>
      <c r="AJ577" s="214"/>
      <c r="AK577" s="214"/>
      <c r="AL577" s="214"/>
      <c r="AM577" s="214"/>
      <c r="AN577" s="214"/>
      <c r="AO577" s="214"/>
      <c r="AP577" s="214"/>
      <c r="AQ577" s="214"/>
      <c r="AR577" s="214"/>
      <c r="AS577" s="214"/>
      <c r="AT577" s="214"/>
      <c r="AU577" s="214"/>
      <c r="AV577" s="214"/>
      <c r="AW577" s="214"/>
      <c r="AX577" s="214"/>
      <c r="AY577" s="214"/>
      <c r="AZ577" s="214"/>
      <c r="BA577" s="214"/>
      <c r="BB577" s="214"/>
      <c r="BC577" s="214"/>
      <c r="BD577" s="214"/>
      <c r="BE577" s="214"/>
      <c r="BF577" s="214"/>
      <c r="BG577" s="214"/>
      <c r="BH577" s="214"/>
    </row>
    <row r="578" spans="1:60" x14ac:dyDescent="0.2">
      <c r="A578" s="3"/>
      <c r="B578" s="4"/>
      <c r="C578" s="259"/>
      <c r="D578" s="6"/>
      <c r="E578" s="3"/>
      <c r="F578" s="3"/>
      <c r="G578" s="3"/>
      <c r="H578" s="3"/>
      <c r="I578" s="3"/>
      <c r="J578" s="3"/>
      <c r="K578" s="3"/>
      <c r="L578" s="3"/>
      <c r="M578" s="3"/>
      <c r="N578" s="3"/>
      <c r="O578" s="3"/>
      <c r="P578" s="3"/>
      <c r="Q578" s="3"/>
      <c r="R578" s="3"/>
      <c r="S578" s="3"/>
      <c r="T578" s="3"/>
      <c r="U578" s="3"/>
      <c r="V578" s="3"/>
      <c r="W578" s="3"/>
      <c r="X578" s="3"/>
      <c r="Y578" s="3"/>
      <c r="AE578">
        <v>12</v>
      </c>
      <c r="AF578">
        <v>21</v>
      </c>
      <c r="AG578" t="s">
        <v>296</v>
      </c>
    </row>
    <row r="579" spans="1:60" x14ac:dyDescent="0.2">
      <c r="A579" s="217"/>
      <c r="B579" s="218" t="s">
        <v>29</v>
      </c>
      <c r="C579" s="260"/>
      <c r="D579" s="219"/>
      <c r="E579" s="220"/>
      <c r="F579" s="220"/>
      <c r="G579" s="235">
        <f>G8+G11+G27+G47+G80+G93+G109+G115+G131+G139+G208+G211+G218+G240+G260+G262+G265+G294+G300+G302+G339+G356+G406+G409+G437+G445+G481+G494+G535+G537+G539</f>
        <v>0</v>
      </c>
      <c r="H579" s="3"/>
      <c r="I579" s="3"/>
      <c r="J579" s="3"/>
      <c r="K579" s="3"/>
      <c r="L579" s="3"/>
      <c r="M579" s="3"/>
      <c r="N579" s="3"/>
      <c r="O579" s="3"/>
      <c r="P579" s="3"/>
      <c r="Q579" s="3"/>
      <c r="R579" s="3"/>
      <c r="S579" s="3"/>
      <c r="T579" s="3"/>
      <c r="U579" s="3"/>
      <c r="V579" s="3"/>
      <c r="W579" s="3"/>
      <c r="X579" s="3"/>
      <c r="Y579" s="3"/>
      <c r="AE579">
        <f>SUMIF(L7:L577,AE578,G7:G577)</f>
        <v>0</v>
      </c>
      <c r="AF579">
        <f>SUMIF(L7:L577,AF578,G7:G577)</f>
        <v>0</v>
      </c>
      <c r="AG579" t="s">
        <v>360</v>
      </c>
    </row>
    <row r="580" spans="1:60" x14ac:dyDescent="0.2">
      <c r="C580" s="261"/>
      <c r="D580" s="10"/>
      <c r="AG580" t="s">
        <v>361</v>
      </c>
    </row>
    <row r="581" spans="1:60" x14ac:dyDescent="0.2">
      <c r="D581" s="10"/>
    </row>
    <row r="582" spans="1:60" x14ac:dyDescent="0.2">
      <c r="D582" s="10"/>
    </row>
    <row r="583" spans="1:60" x14ac:dyDescent="0.2">
      <c r="D583" s="10"/>
    </row>
    <row r="584" spans="1:60" x14ac:dyDescent="0.2">
      <c r="D584" s="10"/>
    </row>
    <row r="585" spans="1:60" x14ac:dyDescent="0.2">
      <c r="D585" s="10"/>
    </row>
    <row r="586" spans="1:60" x14ac:dyDescent="0.2">
      <c r="D586" s="10"/>
    </row>
    <row r="587" spans="1:60" x14ac:dyDescent="0.2">
      <c r="D587" s="10"/>
    </row>
    <row r="588" spans="1:60" x14ac:dyDescent="0.2">
      <c r="D588" s="10"/>
    </row>
    <row r="589" spans="1:60" x14ac:dyDescent="0.2">
      <c r="D589" s="10"/>
    </row>
    <row r="590" spans="1:60" x14ac:dyDescent="0.2">
      <c r="D590" s="10"/>
    </row>
    <row r="591" spans="1:60" x14ac:dyDescent="0.2">
      <c r="D591" s="10"/>
    </row>
    <row r="592" spans="1:60"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j9mDLlwMy5ndsVxQz60/08F3ryUTTKpDgXEspvc0k5IzB4brQh3BxJX2RMizWMb1JZ9D7Ez8kcCgboRpBpzdLA==" saltValue="v5mbi6+BP8LzAwcokQwoaA==" spinCount="100000" sheet="1" formatRows="0"/>
  <mergeCells count="109">
    <mergeCell ref="C576:G576"/>
    <mergeCell ref="C450:G450"/>
    <mergeCell ref="C471:G471"/>
    <mergeCell ref="C480:G480"/>
    <mergeCell ref="C483:G483"/>
    <mergeCell ref="C547:G547"/>
    <mergeCell ref="C556:G556"/>
    <mergeCell ref="C426:G426"/>
    <mergeCell ref="C429:G429"/>
    <mergeCell ref="C436:G436"/>
    <mergeCell ref="C439:G439"/>
    <mergeCell ref="C440:G440"/>
    <mergeCell ref="C447:G447"/>
    <mergeCell ref="C414:G414"/>
    <mergeCell ref="C415:G415"/>
    <mergeCell ref="C416:G416"/>
    <mergeCell ref="C417:G417"/>
    <mergeCell ref="C418:G418"/>
    <mergeCell ref="C421:G421"/>
    <mergeCell ref="C398:G398"/>
    <mergeCell ref="C399:G399"/>
    <mergeCell ref="C400:G400"/>
    <mergeCell ref="C402:G402"/>
    <mergeCell ref="C405:G405"/>
    <mergeCell ref="C413:G413"/>
    <mergeCell ref="C390:G390"/>
    <mergeCell ref="C393:G393"/>
    <mergeCell ref="C394:G394"/>
    <mergeCell ref="C395:G395"/>
    <mergeCell ref="C396:G396"/>
    <mergeCell ref="C397:G397"/>
    <mergeCell ref="C383:G383"/>
    <mergeCell ref="C384:G384"/>
    <mergeCell ref="C385:G385"/>
    <mergeCell ref="C386:G386"/>
    <mergeCell ref="C387:G387"/>
    <mergeCell ref="C388:G388"/>
    <mergeCell ref="C372:G372"/>
    <mergeCell ref="C375:G375"/>
    <mergeCell ref="C376:G376"/>
    <mergeCell ref="C378:G378"/>
    <mergeCell ref="C381:G381"/>
    <mergeCell ref="C382:G382"/>
    <mergeCell ref="C365:G365"/>
    <mergeCell ref="C366:G366"/>
    <mergeCell ref="C367:G367"/>
    <mergeCell ref="C368:G368"/>
    <mergeCell ref="C369:G369"/>
    <mergeCell ref="C370:G370"/>
    <mergeCell ref="C296:G296"/>
    <mergeCell ref="C299:G299"/>
    <mergeCell ref="C338:G338"/>
    <mergeCell ref="C341:G341"/>
    <mergeCell ref="C347:G347"/>
    <mergeCell ref="C355:G355"/>
    <mergeCell ref="C257:G257"/>
    <mergeCell ref="C259:G259"/>
    <mergeCell ref="C267:G267"/>
    <mergeCell ref="C280:G280"/>
    <mergeCell ref="C290:G290"/>
    <mergeCell ref="C293:G293"/>
    <mergeCell ref="C245:G245"/>
    <mergeCell ref="C246:G246"/>
    <mergeCell ref="C248:G248"/>
    <mergeCell ref="C250:G250"/>
    <mergeCell ref="C252:G252"/>
    <mergeCell ref="C255:G255"/>
    <mergeCell ref="C203:G203"/>
    <mergeCell ref="C210:G210"/>
    <mergeCell ref="C213:G213"/>
    <mergeCell ref="C239:G239"/>
    <mergeCell ref="C242:G242"/>
    <mergeCell ref="C243:G243"/>
    <mergeCell ref="C173:G173"/>
    <mergeCell ref="C177:G177"/>
    <mergeCell ref="C180:G180"/>
    <mergeCell ref="C193:G193"/>
    <mergeCell ref="C194:G194"/>
    <mergeCell ref="C199:G199"/>
    <mergeCell ref="C136:G136"/>
    <mergeCell ref="C137:G137"/>
    <mergeCell ref="C138:G138"/>
    <mergeCell ref="C141:G141"/>
    <mergeCell ref="C159:G159"/>
    <mergeCell ref="C169:G169"/>
    <mergeCell ref="C127:G127"/>
    <mergeCell ref="C128:G128"/>
    <mergeCell ref="C129:G129"/>
    <mergeCell ref="C133:G133"/>
    <mergeCell ref="C134:G134"/>
    <mergeCell ref="C135:G135"/>
    <mergeCell ref="C97:G97"/>
    <mergeCell ref="C99:G99"/>
    <mergeCell ref="C102:G102"/>
    <mergeCell ref="C105:G105"/>
    <mergeCell ref="C125:G125"/>
    <mergeCell ref="C126:G126"/>
    <mergeCell ref="C45:G45"/>
    <mergeCell ref="C52:G52"/>
    <mergeCell ref="C55:G55"/>
    <mergeCell ref="C59:G59"/>
    <mergeCell ref="C92:G92"/>
    <mergeCell ref="C95:G95"/>
    <mergeCell ref="A1:G1"/>
    <mergeCell ref="C2:G2"/>
    <mergeCell ref="C3:G3"/>
    <mergeCell ref="C4:G4"/>
    <mergeCell ref="C13:G13"/>
    <mergeCell ref="C18:G18"/>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8" customWidth="1"/>
    <col min="3" max="3" width="63.28515625" style="178"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9" t="s">
        <v>362</v>
      </c>
      <c r="B1" s="199"/>
      <c r="C1" s="199"/>
      <c r="D1" s="199"/>
      <c r="E1" s="199"/>
      <c r="F1" s="199"/>
      <c r="G1" s="199"/>
      <c r="AG1" t="s">
        <v>282</v>
      </c>
    </row>
    <row r="2" spans="1:60" ht="24.95" customHeight="1" x14ac:dyDescent="0.2">
      <c r="A2" s="200" t="s">
        <v>7</v>
      </c>
      <c r="B2" s="49" t="s">
        <v>43</v>
      </c>
      <c r="C2" s="203" t="s">
        <v>44</v>
      </c>
      <c r="D2" s="201"/>
      <c r="E2" s="201"/>
      <c r="F2" s="201"/>
      <c r="G2" s="202"/>
      <c r="AG2" t="s">
        <v>283</v>
      </c>
    </row>
    <row r="3" spans="1:60" ht="24.95" customHeight="1" x14ac:dyDescent="0.2">
      <c r="A3" s="200" t="s">
        <v>8</v>
      </c>
      <c r="B3" s="49" t="s">
        <v>56</v>
      </c>
      <c r="C3" s="203" t="s">
        <v>57</v>
      </c>
      <c r="D3" s="201"/>
      <c r="E3" s="201"/>
      <c r="F3" s="201"/>
      <c r="G3" s="202"/>
      <c r="AC3" s="178" t="s">
        <v>283</v>
      </c>
      <c r="AG3" t="s">
        <v>286</v>
      </c>
    </row>
    <row r="4" spans="1:60" ht="24.95" customHeight="1" x14ac:dyDescent="0.2">
      <c r="A4" s="204" t="s">
        <v>9</v>
      </c>
      <c r="B4" s="205" t="s">
        <v>70</v>
      </c>
      <c r="C4" s="206" t="s">
        <v>71</v>
      </c>
      <c r="D4" s="207"/>
      <c r="E4" s="207"/>
      <c r="F4" s="207"/>
      <c r="G4" s="208"/>
      <c r="AG4" t="s">
        <v>287</v>
      </c>
    </row>
    <row r="5" spans="1:60" x14ac:dyDescent="0.2">
      <c r="D5" s="10"/>
    </row>
    <row r="6" spans="1:60" ht="38.25" x14ac:dyDescent="0.2">
      <c r="A6" s="210" t="s">
        <v>288</v>
      </c>
      <c r="B6" s="212" t="s">
        <v>289</v>
      </c>
      <c r="C6" s="212" t="s">
        <v>290</v>
      </c>
      <c r="D6" s="211" t="s">
        <v>291</v>
      </c>
      <c r="E6" s="210" t="s">
        <v>292</v>
      </c>
      <c r="F6" s="209" t="s">
        <v>293</v>
      </c>
      <c r="G6" s="210" t="s">
        <v>29</v>
      </c>
      <c r="H6" s="213" t="s">
        <v>30</v>
      </c>
      <c r="I6" s="213" t="s">
        <v>294</v>
      </c>
      <c r="J6" s="213" t="s">
        <v>31</v>
      </c>
      <c r="K6" s="213" t="s">
        <v>295</v>
      </c>
      <c r="L6" s="213" t="s">
        <v>296</v>
      </c>
      <c r="M6" s="213" t="s">
        <v>297</v>
      </c>
      <c r="N6" s="213" t="s">
        <v>298</v>
      </c>
      <c r="O6" s="213" t="s">
        <v>299</v>
      </c>
      <c r="P6" s="213" t="s">
        <v>300</v>
      </c>
      <c r="Q6" s="213" t="s">
        <v>301</v>
      </c>
      <c r="R6" s="213" t="s">
        <v>302</v>
      </c>
      <c r="S6" s="213" t="s">
        <v>303</v>
      </c>
      <c r="T6" s="213" t="s">
        <v>304</v>
      </c>
      <c r="U6" s="213" t="s">
        <v>305</v>
      </c>
      <c r="V6" s="213" t="s">
        <v>306</v>
      </c>
      <c r="W6" s="213" t="s">
        <v>307</v>
      </c>
      <c r="X6" s="213" t="s">
        <v>308</v>
      </c>
      <c r="Y6" s="213" t="s">
        <v>309</v>
      </c>
    </row>
    <row r="7" spans="1:60" hidden="1" x14ac:dyDescent="0.2">
      <c r="A7" s="3"/>
      <c r="B7" s="4"/>
      <c r="C7" s="4"/>
      <c r="D7" s="6"/>
      <c r="E7" s="215"/>
      <c r="F7" s="216"/>
      <c r="G7" s="216"/>
      <c r="H7" s="216"/>
      <c r="I7" s="216"/>
      <c r="J7" s="216"/>
      <c r="K7" s="216"/>
      <c r="L7" s="216"/>
      <c r="M7" s="216"/>
      <c r="N7" s="215"/>
      <c r="O7" s="215"/>
      <c r="P7" s="215"/>
      <c r="Q7" s="215"/>
      <c r="R7" s="216"/>
      <c r="S7" s="216"/>
      <c r="T7" s="216"/>
      <c r="U7" s="216"/>
      <c r="V7" s="216"/>
      <c r="W7" s="216"/>
      <c r="X7" s="216"/>
      <c r="Y7" s="216"/>
    </row>
    <row r="8" spans="1:60" x14ac:dyDescent="0.2">
      <c r="A8" s="229" t="s">
        <v>310</v>
      </c>
      <c r="B8" s="230" t="s">
        <v>181</v>
      </c>
      <c r="C8" s="253" t="s">
        <v>182</v>
      </c>
      <c r="D8" s="231"/>
      <c r="E8" s="232"/>
      <c r="F8" s="233"/>
      <c r="G8" s="233">
        <f>SUMIF(AG9:AG10,"&lt;&gt;NOR",G9:G10)</f>
        <v>0</v>
      </c>
      <c r="H8" s="233"/>
      <c r="I8" s="233">
        <f>SUM(I9:I10)</f>
        <v>0</v>
      </c>
      <c r="J8" s="233"/>
      <c r="K8" s="233">
        <f>SUM(K9:K10)</f>
        <v>0</v>
      </c>
      <c r="L8" s="233"/>
      <c r="M8" s="233">
        <f>SUM(M9:M10)</f>
        <v>0</v>
      </c>
      <c r="N8" s="232"/>
      <c r="O8" s="232">
        <f>SUM(O9:O10)</f>
        <v>0.11</v>
      </c>
      <c r="P8" s="232"/>
      <c r="Q8" s="232">
        <f>SUM(Q9:Q10)</f>
        <v>0</v>
      </c>
      <c r="R8" s="233"/>
      <c r="S8" s="233"/>
      <c r="T8" s="234"/>
      <c r="U8" s="228"/>
      <c r="V8" s="228">
        <f>SUM(V9:V10)</f>
        <v>0.84</v>
      </c>
      <c r="W8" s="228"/>
      <c r="X8" s="228"/>
      <c r="Y8" s="228"/>
      <c r="AG8" t="s">
        <v>311</v>
      </c>
    </row>
    <row r="9" spans="1:60" outlineLevel="1" x14ac:dyDescent="0.2">
      <c r="A9" s="236">
        <v>1</v>
      </c>
      <c r="B9" s="237" t="s">
        <v>377</v>
      </c>
      <c r="C9" s="254" t="s">
        <v>378</v>
      </c>
      <c r="D9" s="238" t="s">
        <v>379</v>
      </c>
      <c r="E9" s="239">
        <v>1.02</v>
      </c>
      <c r="F9" s="240"/>
      <c r="G9" s="241">
        <f>ROUND(E9*F9,2)</f>
        <v>0</v>
      </c>
      <c r="H9" s="240"/>
      <c r="I9" s="241">
        <f>ROUND(E9*H9,2)</f>
        <v>0</v>
      </c>
      <c r="J9" s="240"/>
      <c r="K9" s="241">
        <f>ROUND(E9*J9,2)</f>
        <v>0</v>
      </c>
      <c r="L9" s="241">
        <v>12</v>
      </c>
      <c r="M9" s="241">
        <f>G9*(1+L9/100)</f>
        <v>0</v>
      </c>
      <c r="N9" s="239">
        <v>0.1114</v>
      </c>
      <c r="O9" s="239">
        <f>ROUND(E9*N9,2)</f>
        <v>0.11</v>
      </c>
      <c r="P9" s="239">
        <v>0</v>
      </c>
      <c r="Q9" s="239">
        <f>ROUND(E9*P9,2)</f>
        <v>0</v>
      </c>
      <c r="R9" s="241" t="s">
        <v>380</v>
      </c>
      <c r="S9" s="241" t="s">
        <v>315</v>
      </c>
      <c r="T9" s="242" t="s">
        <v>315</v>
      </c>
      <c r="U9" s="224">
        <v>0.81899999999999995</v>
      </c>
      <c r="V9" s="224">
        <f>ROUND(E9*U9,2)</f>
        <v>0.84</v>
      </c>
      <c r="W9" s="224"/>
      <c r="X9" s="224" t="s">
        <v>336</v>
      </c>
      <c r="Y9" s="224" t="s">
        <v>317</v>
      </c>
      <c r="Z9" s="214"/>
      <c r="AA9" s="214"/>
      <c r="AB9" s="214"/>
      <c r="AC9" s="214"/>
      <c r="AD9" s="214"/>
      <c r="AE9" s="214"/>
      <c r="AF9" s="214"/>
      <c r="AG9" s="214" t="s">
        <v>337</v>
      </c>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row>
    <row r="10" spans="1:60" outlineLevel="2" x14ac:dyDescent="0.2">
      <c r="A10" s="221"/>
      <c r="B10" s="222"/>
      <c r="C10" s="268" t="s">
        <v>2188</v>
      </c>
      <c r="D10" s="262"/>
      <c r="E10" s="263">
        <v>1.02</v>
      </c>
      <c r="F10" s="224"/>
      <c r="G10" s="224"/>
      <c r="H10" s="224"/>
      <c r="I10" s="224"/>
      <c r="J10" s="224"/>
      <c r="K10" s="224"/>
      <c r="L10" s="224"/>
      <c r="M10" s="224"/>
      <c r="N10" s="223"/>
      <c r="O10" s="223"/>
      <c r="P10" s="223"/>
      <c r="Q10" s="223"/>
      <c r="R10" s="224"/>
      <c r="S10" s="224"/>
      <c r="T10" s="224"/>
      <c r="U10" s="224"/>
      <c r="V10" s="224"/>
      <c r="W10" s="224"/>
      <c r="X10" s="224"/>
      <c r="Y10" s="224"/>
      <c r="Z10" s="214"/>
      <c r="AA10" s="214"/>
      <c r="AB10" s="214"/>
      <c r="AC10" s="214"/>
      <c r="AD10" s="214"/>
      <c r="AE10" s="214"/>
      <c r="AF10" s="214"/>
      <c r="AG10" s="214" t="s">
        <v>371</v>
      </c>
      <c r="AH10" s="214">
        <v>0</v>
      </c>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x14ac:dyDescent="0.2">
      <c r="A11" s="229" t="s">
        <v>310</v>
      </c>
      <c r="B11" s="230" t="s">
        <v>191</v>
      </c>
      <c r="C11" s="253" t="s">
        <v>192</v>
      </c>
      <c r="D11" s="231"/>
      <c r="E11" s="232"/>
      <c r="F11" s="233"/>
      <c r="G11" s="233">
        <f>SUMIF(AG12:AG20,"&lt;&gt;NOR",G12:G20)</f>
        <v>0</v>
      </c>
      <c r="H11" s="233"/>
      <c r="I11" s="233">
        <f>SUM(I12:I20)</f>
        <v>0</v>
      </c>
      <c r="J11" s="233"/>
      <c r="K11" s="233">
        <f>SUM(K12:K20)</f>
        <v>0</v>
      </c>
      <c r="L11" s="233"/>
      <c r="M11" s="233">
        <f>SUM(M12:M20)</f>
        <v>0</v>
      </c>
      <c r="N11" s="232"/>
      <c r="O11" s="232">
        <f>SUM(O12:O20)</f>
        <v>0.08</v>
      </c>
      <c r="P11" s="232"/>
      <c r="Q11" s="232">
        <f>SUM(Q12:Q20)</f>
        <v>0</v>
      </c>
      <c r="R11" s="233"/>
      <c r="S11" s="233"/>
      <c r="T11" s="234"/>
      <c r="U11" s="228"/>
      <c r="V11" s="228">
        <f>SUM(V12:V20)</f>
        <v>9.2000000000000011</v>
      </c>
      <c r="W11" s="228"/>
      <c r="X11" s="228"/>
      <c r="Y11" s="228"/>
      <c r="AG11" t="s">
        <v>311</v>
      </c>
    </row>
    <row r="12" spans="1:60" ht="33.75" outlineLevel="1" x14ac:dyDescent="0.2">
      <c r="A12" s="236">
        <v>2</v>
      </c>
      <c r="B12" s="237" t="s">
        <v>411</v>
      </c>
      <c r="C12" s="254" t="s">
        <v>412</v>
      </c>
      <c r="D12" s="238" t="s">
        <v>379</v>
      </c>
      <c r="E12" s="239">
        <v>6.74</v>
      </c>
      <c r="F12" s="240"/>
      <c r="G12" s="241">
        <f>ROUND(E12*F12,2)</f>
        <v>0</v>
      </c>
      <c r="H12" s="240"/>
      <c r="I12" s="241">
        <f>ROUND(E12*H12,2)</f>
        <v>0</v>
      </c>
      <c r="J12" s="240"/>
      <c r="K12" s="241">
        <f>ROUND(E12*J12,2)</f>
        <v>0</v>
      </c>
      <c r="L12" s="241">
        <v>12</v>
      </c>
      <c r="M12" s="241">
        <f>G12*(1+L12/100)</f>
        <v>0</v>
      </c>
      <c r="N12" s="239">
        <v>1.201E-2</v>
      </c>
      <c r="O12" s="239">
        <f>ROUND(E12*N12,2)</f>
        <v>0.08</v>
      </c>
      <c r="P12" s="239">
        <v>0</v>
      </c>
      <c r="Q12" s="239">
        <f>ROUND(E12*P12,2)</f>
        <v>0</v>
      </c>
      <c r="R12" s="241" t="s">
        <v>380</v>
      </c>
      <c r="S12" s="241" t="s">
        <v>315</v>
      </c>
      <c r="T12" s="242" t="s">
        <v>315</v>
      </c>
      <c r="U12" s="224">
        <v>0.95</v>
      </c>
      <c r="V12" s="224">
        <f>ROUND(E12*U12,2)</f>
        <v>6.4</v>
      </c>
      <c r="W12" s="224"/>
      <c r="X12" s="224" t="s">
        <v>336</v>
      </c>
      <c r="Y12" s="224" t="s">
        <v>317</v>
      </c>
      <c r="Z12" s="214"/>
      <c r="AA12" s="214"/>
      <c r="AB12" s="214"/>
      <c r="AC12" s="214"/>
      <c r="AD12" s="214"/>
      <c r="AE12" s="214"/>
      <c r="AF12" s="214"/>
      <c r="AG12" s="214" t="s">
        <v>367</v>
      </c>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2" x14ac:dyDescent="0.2">
      <c r="A13" s="221"/>
      <c r="B13" s="222"/>
      <c r="C13" s="268" t="s">
        <v>991</v>
      </c>
      <c r="D13" s="262"/>
      <c r="E13" s="263"/>
      <c r="F13" s="224"/>
      <c r="G13" s="224"/>
      <c r="H13" s="224"/>
      <c r="I13" s="224"/>
      <c r="J13" s="224"/>
      <c r="K13" s="224"/>
      <c r="L13" s="224"/>
      <c r="M13" s="224"/>
      <c r="N13" s="223"/>
      <c r="O13" s="223"/>
      <c r="P13" s="223"/>
      <c r="Q13" s="223"/>
      <c r="R13" s="224"/>
      <c r="S13" s="224"/>
      <c r="T13" s="224"/>
      <c r="U13" s="224"/>
      <c r="V13" s="224"/>
      <c r="W13" s="224"/>
      <c r="X13" s="224"/>
      <c r="Y13" s="224"/>
      <c r="Z13" s="214"/>
      <c r="AA13" s="214"/>
      <c r="AB13" s="214"/>
      <c r="AC13" s="214"/>
      <c r="AD13" s="214"/>
      <c r="AE13" s="214"/>
      <c r="AF13" s="214"/>
      <c r="AG13" s="214" t="s">
        <v>371</v>
      </c>
      <c r="AH13" s="214">
        <v>0</v>
      </c>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outlineLevel="3" x14ac:dyDescent="0.2">
      <c r="A14" s="221"/>
      <c r="B14" s="222"/>
      <c r="C14" s="268" t="s">
        <v>2189</v>
      </c>
      <c r="D14" s="262"/>
      <c r="E14" s="263">
        <v>6.74</v>
      </c>
      <c r="F14" s="224"/>
      <c r="G14" s="224"/>
      <c r="H14" s="224"/>
      <c r="I14" s="224"/>
      <c r="J14" s="224"/>
      <c r="K14" s="224"/>
      <c r="L14" s="224"/>
      <c r="M14" s="224"/>
      <c r="N14" s="223"/>
      <c r="O14" s="223"/>
      <c r="P14" s="223"/>
      <c r="Q14" s="223"/>
      <c r="R14" s="224"/>
      <c r="S14" s="224"/>
      <c r="T14" s="224"/>
      <c r="U14" s="224"/>
      <c r="V14" s="224"/>
      <c r="W14" s="224"/>
      <c r="X14" s="224"/>
      <c r="Y14" s="224"/>
      <c r="Z14" s="214"/>
      <c r="AA14" s="214"/>
      <c r="AB14" s="214"/>
      <c r="AC14" s="214"/>
      <c r="AD14" s="214"/>
      <c r="AE14" s="214"/>
      <c r="AF14" s="214"/>
      <c r="AG14" s="214" t="s">
        <v>371</v>
      </c>
      <c r="AH14" s="214">
        <v>0</v>
      </c>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ht="22.5" outlineLevel="1" x14ac:dyDescent="0.2">
      <c r="A15" s="236">
        <v>3</v>
      </c>
      <c r="B15" s="237" t="s">
        <v>1315</v>
      </c>
      <c r="C15" s="254" t="s">
        <v>1316</v>
      </c>
      <c r="D15" s="238" t="s">
        <v>379</v>
      </c>
      <c r="E15" s="239">
        <v>6.74</v>
      </c>
      <c r="F15" s="240"/>
      <c r="G15" s="241">
        <f>ROUND(E15*F15,2)</f>
        <v>0</v>
      </c>
      <c r="H15" s="240"/>
      <c r="I15" s="241">
        <f>ROUND(E15*H15,2)</f>
        <v>0</v>
      </c>
      <c r="J15" s="240"/>
      <c r="K15" s="241">
        <f>ROUND(E15*J15,2)</f>
        <v>0</v>
      </c>
      <c r="L15" s="241">
        <v>12</v>
      </c>
      <c r="M15" s="241">
        <f>G15*(1+L15/100)</f>
        <v>0</v>
      </c>
      <c r="N15" s="239">
        <v>0</v>
      </c>
      <c r="O15" s="239">
        <f>ROUND(E15*N15,2)</f>
        <v>0</v>
      </c>
      <c r="P15" s="239">
        <v>0</v>
      </c>
      <c r="Q15" s="239">
        <f>ROUND(E15*P15,2)</f>
        <v>0</v>
      </c>
      <c r="R15" s="241" t="s">
        <v>380</v>
      </c>
      <c r="S15" s="241" t="s">
        <v>315</v>
      </c>
      <c r="T15" s="242" t="s">
        <v>315</v>
      </c>
      <c r="U15" s="224">
        <v>0.28000000000000003</v>
      </c>
      <c r="V15" s="224">
        <f>ROUND(E15*U15,2)</f>
        <v>1.89</v>
      </c>
      <c r="W15" s="224"/>
      <c r="X15" s="224" t="s">
        <v>336</v>
      </c>
      <c r="Y15" s="224" t="s">
        <v>317</v>
      </c>
      <c r="Z15" s="214"/>
      <c r="AA15" s="214"/>
      <c r="AB15" s="214"/>
      <c r="AC15" s="214"/>
      <c r="AD15" s="214"/>
      <c r="AE15" s="214"/>
      <c r="AF15" s="214"/>
      <c r="AG15" s="214" t="s">
        <v>367</v>
      </c>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2" x14ac:dyDescent="0.2">
      <c r="A16" s="221"/>
      <c r="B16" s="222"/>
      <c r="C16" s="268" t="s">
        <v>991</v>
      </c>
      <c r="D16" s="262"/>
      <c r="E16" s="263"/>
      <c r="F16" s="224"/>
      <c r="G16" s="224"/>
      <c r="H16" s="224"/>
      <c r="I16" s="224"/>
      <c r="J16" s="224"/>
      <c r="K16" s="224"/>
      <c r="L16" s="224"/>
      <c r="M16" s="224"/>
      <c r="N16" s="223"/>
      <c r="O16" s="223"/>
      <c r="P16" s="223"/>
      <c r="Q16" s="223"/>
      <c r="R16" s="224"/>
      <c r="S16" s="224"/>
      <c r="T16" s="224"/>
      <c r="U16" s="224"/>
      <c r="V16" s="224"/>
      <c r="W16" s="224"/>
      <c r="X16" s="224"/>
      <c r="Y16" s="224"/>
      <c r="Z16" s="214"/>
      <c r="AA16" s="214"/>
      <c r="AB16" s="214"/>
      <c r="AC16" s="214"/>
      <c r="AD16" s="214"/>
      <c r="AE16" s="214"/>
      <c r="AF16" s="214"/>
      <c r="AG16" s="214" t="s">
        <v>371</v>
      </c>
      <c r="AH16" s="214">
        <v>0</v>
      </c>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outlineLevel="3" x14ac:dyDescent="0.2">
      <c r="A17" s="221"/>
      <c r="B17" s="222"/>
      <c r="C17" s="268" t="s">
        <v>2189</v>
      </c>
      <c r="D17" s="262"/>
      <c r="E17" s="263">
        <v>6.74</v>
      </c>
      <c r="F17" s="224"/>
      <c r="G17" s="224"/>
      <c r="H17" s="224"/>
      <c r="I17" s="224"/>
      <c r="J17" s="224"/>
      <c r="K17" s="224"/>
      <c r="L17" s="224"/>
      <c r="M17" s="224"/>
      <c r="N17" s="223"/>
      <c r="O17" s="223"/>
      <c r="P17" s="223"/>
      <c r="Q17" s="223"/>
      <c r="R17" s="224"/>
      <c r="S17" s="224"/>
      <c r="T17" s="224"/>
      <c r="U17" s="224"/>
      <c r="V17" s="224"/>
      <c r="W17" s="224"/>
      <c r="X17" s="224"/>
      <c r="Y17" s="224"/>
      <c r="Z17" s="214"/>
      <c r="AA17" s="214"/>
      <c r="AB17" s="214"/>
      <c r="AC17" s="214"/>
      <c r="AD17" s="214"/>
      <c r="AE17" s="214"/>
      <c r="AF17" s="214"/>
      <c r="AG17" s="214" t="s">
        <v>371</v>
      </c>
      <c r="AH17" s="214">
        <v>0</v>
      </c>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ht="22.5" outlineLevel="1" x14ac:dyDescent="0.2">
      <c r="A18" s="236">
        <v>4</v>
      </c>
      <c r="B18" s="237" t="s">
        <v>420</v>
      </c>
      <c r="C18" s="254" t="s">
        <v>421</v>
      </c>
      <c r="D18" s="238" t="s">
        <v>403</v>
      </c>
      <c r="E18" s="239">
        <v>15.16</v>
      </c>
      <c r="F18" s="240"/>
      <c r="G18" s="241">
        <f>ROUND(E18*F18,2)</f>
        <v>0</v>
      </c>
      <c r="H18" s="240"/>
      <c r="I18" s="241">
        <f>ROUND(E18*H18,2)</f>
        <v>0</v>
      </c>
      <c r="J18" s="240"/>
      <c r="K18" s="241">
        <f>ROUND(E18*J18,2)</f>
        <v>0</v>
      </c>
      <c r="L18" s="241">
        <v>12</v>
      </c>
      <c r="M18" s="241">
        <f>G18*(1+L18/100)</f>
        <v>0</v>
      </c>
      <c r="N18" s="239">
        <v>1.3999999999999999E-4</v>
      </c>
      <c r="O18" s="239">
        <f>ROUND(E18*N18,2)</f>
        <v>0</v>
      </c>
      <c r="P18" s="239">
        <v>0</v>
      </c>
      <c r="Q18" s="239">
        <f>ROUND(E18*P18,2)</f>
        <v>0</v>
      </c>
      <c r="R18" s="241" t="s">
        <v>380</v>
      </c>
      <c r="S18" s="241" t="s">
        <v>315</v>
      </c>
      <c r="T18" s="242" t="s">
        <v>315</v>
      </c>
      <c r="U18" s="224">
        <v>0.06</v>
      </c>
      <c r="V18" s="224">
        <f>ROUND(E18*U18,2)</f>
        <v>0.91</v>
      </c>
      <c r="W18" s="224"/>
      <c r="X18" s="224" t="s">
        <v>336</v>
      </c>
      <c r="Y18" s="224" t="s">
        <v>317</v>
      </c>
      <c r="Z18" s="214"/>
      <c r="AA18" s="214"/>
      <c r="AB18" s="214"/>
      <c r="AC18" s="214"/>
      <c r="AD18" s="214"/>
      <c r="AE18" s="214"/>
      <c r="AF18" s="214"/>
      <c r="AG18" s="214" t="s">
        <v>367</v>
      </c>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2" x14ac:dyDescent="0.2">
      <c r="A19" s="221"/>
      <c r="B19" s="222"/>
      <c r="C19" s="268" t="s">
        <v>991</v>
      </c>
      <c r="D19" s="262"/>
      <c r="E19" s="263"/>
      <c r="F19" s="224"/>
      <c r="G19" s="224"/>
      <c r="H19" s="224"/>
      <c r="I19" s="224"/>
      <c r="J19" s="224"/>
      <c r="K19" s="224"/>
      <c r="L19" s="224"/>
      <c r="M19" s="224"/>
      <c r="N19" s="223"/>
      <c r="O19" s="223"/>
      <c r="P19" s="223"/>
      <c r="Q19" s="223"/>
      <c r="R19" s="224"/>
      <c r="S19" s="224"/>
      <c r="T19" s="224"/>
      <c r="U19" s="224"/>
      <c r="V19" s="224"/>
      <c r="W19" s="224"/>
      <c r="X19" s="224"/>
      <c r="Y19" s="224"/>
      <c r="Z19" s="214"/>
      <c r="AA19" s="214"/>
      <c r="AB19" s="214"/>
      <c r="AC19" s="214"/>
      <c r="AD19" s="214"/>
      <c r="AE19" s="214"/>
      <c r="AF19" s="214"/>
      <c r="AG19" s="214" t="s">
        <v>371</v>
      </c>
      <c r="AH19" s="214">
        <v>0</v>
      </c>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3" x14ac:dyDescent="0.2">
      <c r="A20" s="221"/>
      <c r="B20" s="222"/>
      <c r="C20" s="268" t="s">
        <v>2190</v>
      </c>
      <c r="D20" s="262"/>
      <c r="E20" s="263">
        <v>15.16</v>
      </c>
      <c r="F20" s="224"/>
      <c r="G20" s="224"/>
      <c r="H20" s="224"/>
      <c r="I20" s="224"/>
      <c r="J20" s="224"/>
      <c r="K20" s="224"/>
      <c r="L20" s="224"/>
      <c r="M20" s="224"/>
      <c r="N20" s="223"/>
      <c r="O20" s="223"/>
      <c r="P20" s="223"/>
      <c r="Q20" s="223"/>
      <c r="R20" s="224"/>
      <c r="S20" s="224"/>
      <c r="T20" s="224"/>
      <c r="U20" s="224"/>
      <c r="V20" s="224"/>
      <c r="W20" s="224"/>
      <c r="X20" s="224"/>
      <c r="Y20" s="224"/>
      <c r="Z20" s="214"/>
      <c r="AA20" s="214"/>
      <c r="AB20" s="214"/>
      <c r="AC20" s="214"/>
      <c r="AD20" s="214"/>
      <c r="AE20" s="214"/>
      <c r="AF20" s="214"/>
      <c r="AG20" s="214" t="s">
        <v>371</v>
      </c>
      <c r="AH20" s="214">
        <v>0</v>
      </c>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x14ac:dyDescent="0.2">
      <c r="A21" s="229" t="s">
        <v>310</v>
      </c>
      <c r="B21" s="230" t="s">
        <v>193</v>
      </c>
      <c r="C21" s="253" t="s">
        <v>195</v>
      </c>
      <c r="D21" s="231"/>
      <c r="E21" s="232"/>
      <c r="F21" s="233"/>
      <c r="G21" s="233">
        <f>SUMIF(AG22:AG65,"&lt;&gt;NOR",G22:G65)</f>
        <v>0</v>
      </c>
      <c r="H21" s="233"/>
      <c r="I21" s="233">
        <f>SUM(I22:I65)</f>
        <v>0</v>
      </c>
      <c r="J21" s="233"/>
      <c r="K21" s="233">
        <f>SUM(K22:K65)</f>
        <v>0</v>
      </c>
      <c r="L21" s="233"/>
      <c r="M21" s="233">
        <f>SUM(M22:M65)</f>
        <v>0</v>
      </c>
      <c r="N21" s="232"/>
      <c r="O21" s="232">
        <f>SUM(O22:O65)</f>
        <v>5.21</v>
      </c>
      <c r="P21" s="232"/>
      <c r="Q21" s="232">
        <f>SUM(Q22:Q65)</f>
        <v>0</v>
      </c>
      <c r="R21" s="233"/>
      <c r="S21" s="233"/>
      <c r="T21" s="234"/>
      <c r="U21" s="228"/>
      <c r="V21" s="228">
        <f>SUM(V22:V65)</f>
        <v>184.62</v>
      </c>
      <c r="W21" s="228"/>
      <c r="X21" s="228"/>
      <c r="Y21" s="228"/>
      <c r="AG21" t="s">
        <v>311</v>
      </c>
    </row>
    <row r="22" spans="1:60" ht="22.5" outlineLevel="1" x14ac:dyDescent="0.2">
      <c r="A22" s="236">
        <v>5</v>
      </c>
      <c r="B22" s="237" t="s">
        <v>431</v>
      </c>
      <c r="C22" s="254" t="s">
        <v>432</v>
      </c>
      <c r="D22" s="238" t="s">
        <v>379</v>
      </c>
      <c r="E22" s="239">
        <v>133.14445000000001</v>
      </c>
      <c r="F22" s="240"/>
      <c r="G22" s="241">
        <f>ROUND(E22*F22,2)</f>
        <v>0</v>
      </c>
      <c r="H22" s="240"/>
      <c r="I22" s="241">
        <f>ROUND(E22*H22,2)</f>
        <v>0</v>
      </c>
      <c r="J22" s="240"/>
      <c r="K22" s="241">
        <f>ROUND(E22*J22,2)</f>
        <v>0</v>
      </c>
      <c r="L22" s="241">
        <v>12</v>
      </c>
      <c r="M22" s="241">
        <f>G22*(1+L22/100)</f>
        <v>0</v>
      </c>
      <c r="N22" s="239">
        <v>8.0000000000000007E-5</v>
      </c>
      <c r="O22" s="239">
        <f>ROUND(E22*N22,2)</f>
        <v>0.01</v>
      </c>
      <c r="P22" s="239">
        <v>0</v>
      </c>
      <c r="Q22" s="239">
        <f>ROUND(E22*P22,2)</f>
        <v>0</v>
      </c>
      <c r="R22" s="241" t="s">
        <v>380</v>
      </c>
      <c r="S22" s="241" t="s">
        <v>315</v>
      </c>
      <c r="T22" s="242" t="s">
        <v>315</v>
      </c>
      <c r="U22" s="224">
        <v>0.12</v>
      </c>
      <c r="V22" s="224">
        <f>ROUND(E22*U22,2)</f>
        <v>15.98</v>
      </c>
      <c r="W22" s="224"/>
      <c r="X22" s="224" t="s">
        <v>336</v>
      </c>
      <c r="Y22" s="224" t="s">
        <v>317</v>
      </c>
      <c r="Z22" s="214"/>
      <c r="AA22" s="214"/>
      <c r="AB22" s="214"/>
      <c r="AC22" s="214"/>
      <c r="AD22" s="214"/>
      <c r="AE22" s="214"/>
      <c r="AF22" s="214"/>
      <c r="AG22" s="214" t="s">
        <v>367</v>
      </c>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2" x14ac:dyDescent="0.2">
      <c r="A23" s="221"/>
      <c r="B23" s="222"/>
      <c r="C23" s="268" t="s">
        <v>2191</v>
      </c>
      <c r="D23" s="262"/>
      <c r="E23" s="263">
        <v>89.042450000000002</v>
      </c>
      <c r="F23" s="224"/>
      <c r="G23" s="224"/>
      <c r="H23" s="224"/>
      <c r="I23" s="224"/>
      <c r="J23" s="224"/>
      <c r="K23" s="224"/>
      <c r="L23" s="224"/>
      <c r="M23" s="224"/>
      <c r="N23" s="223"/>
      <c r="O23" s="223"/>
      <c r="P23" s="223"/>
      <c r="Q23" s="223"/>
      <c r="R23" s="224"/>
      <c r="S23" s="224"/>
      <c r="T23" s="224"/>
      <c r="U23" s="224"/>
      <c r="V23" s="224"/>
      <c r="W23" s="224"/>
      <c r="X23" s="224"/>
      <c r="Y23" s="224"/>
      <c r="Z23" s="214"/>
      <c r="AA23" s="214"/>
      <c r="AB23" s="214"/>
      <c r="AC23" s="214"/>
      <c r="AD23" s="214"/>
      <c r="AE23" s="214"/>
      <c r="AF23" s="214"/>
      <c r="AG23" s="214" t="s">
        <v>371</v>
      </c>
      <c r="AH23" s="214">
        <v>5</v>
      </c>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3" x14ac:dyDescent="0.2">
      <c r="A24" s="221"/>
      <c r="B24" s="222"/>
      <c r="C24" s="268" t="s">
        <v>2192</v>
      </c>
      <c r="D24" s="262"/>
      <c r="E24" s="263">
        <v>44.101999999999997</v>
      </c>
      <c r="F24" s="224"/>
      <c r="G24" s="224"/>
      <c r="H24" s="224"/>
      <c r="I24" s="224"/>
      <c r="J24" s="224"/>
      <c r="K24" s="224"/>
      <c r="L24" s="224"/>
      <c r="M24" s="224"/>
      <c r="N24" s="223"/>
      <c r="O24" s="223"/>
      <c r="P24" s="223"/>
      <c r="Q24" s="223"/>
      <c r="R24" s="224"/>
      <c r="S24" s="224"/>
      <c r="T24" s="224"/>
      <c r="U24" s="224"/>
      <c r="V24" s="224"/>
      <c r="W24" s="224"/>
      <c r="X24" s="224"/>
      <c r="Y24" s="224"/>
      <c r="Z24" s="214"/>
      <c r="AA24" s="214"/>
      <c r="AB24" s="214"/>
      <c r="AC24" s="214"/>
      <c r="AD24" s="214"/>
      <c r="AE24" s="214"/>
      <c r="AF24" s="214"/>
      <c r="AG24" s="214" t="s">
        <v>371</v>
      </c>
      <c r="AH24" s="214">
        <v>5</v>
      </c>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ht="22.5" outlineLevel="1" x14ac:dyDescent="0.2">
      <c r="A25" s="236">
        <v>6</v>
      </c>
      <c r="B25" s="237" t="s">
        <v>435</v>
      </c>
      <c r="C25" s="254" t="s">
        <v>436</v>
      </c>
      <c r="D25" s="238" t="s">
        <v>379</v>
      </c>
      <c r="E25" s="239">
        <v>89.042450000000002</v>
      </c>
      <c r="F25" s="240"/>
      <c r="G25" s="241">
        <f>ROUND(E25*F25,2)</f>
        <v>0</v>
      </c>
      <c r="H25" s="240"/>
      <c r="I25" s="241">
        <f>ROUND(E25*H25,2)</f>
        <v>0</v>
      </c>
      <c r="J25" s="240"/>
      <c r="K25" s="241">
        <f>ROUND(E25*J25,2)</f>
        <v>0</v>
      </c>
      <c r="L25" s="241">
        <v>12</v>
      </c>
      <c r="M25" s="241">
        <f>G25*(1+L25/100)</f>
        <v>0</v>
      </c>
      <c r="N25" s="239">
        <v>6.8999999999999999E-3</v>
      </c>
      <c r="O25" s="239">
        <f>ROUND(E25*N25,2)</f>
        <v>0.61</v>
      </c>
      <c r="P25" s="239">
        <v>0</v>
      </c>
      <c r="Q25" s="239">
        <f>ROUND(E25*P25,2)</f>
        <v>0</v>
      </c>
      <c r="R25" s="241" t="s">
        <v>380</v>
      </c>
      <c r="S25" s="241" t="s">
        <v>315</v>
      </c>
      <c r="T25" s="242" t="s">
        <v>315</v>
      </c>
      <c r="U25" s="224">
        <v>0.43</v>
      </c>
      <c r="V25" s="224">
        <f>ROUND(E25*U25,2)</f>
        <v>38.29</v>
      </c>
      <c r="W25" s="224"/>
      <c r="X25" s="224" t="s">
        <v>336</v>
      </c>
      <c r="Y25" s="224" t="s">
        <v>317</v>
      </c>
      <c r="Z25" s="214"/>
      <c r="AA25" s="214"/>
      <c r="AB25" s="214"/>
      <c r="AC25" s="214"/>
      <c r="AD25" s="214"/>
      <c r="AE25" s="214"/>
      <c r="AF25" s="214"/>
      <c r="AG25" s="214" t="s">
        <v>367</v>
      </c>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2" x14ac:dyDescent="0.2">
      <c r="A26" s="221"/>
      <c r="B26" s="222"/>
      <c r="C26" s="267" t="s">
        <v>437</v>
      </c>
      <c r="D26" s="266"/>
      <c r="E26" s="266"/>
      <c r="F26" s="266"/>
      <c r="G26" s="266"/>
      <c r="H26" s="224"/>
      <c r="I26" s="224"/>
      <c r="J26" s="224"/>
      <c r="K26" s="224"/>
      <c r="L26" s="224"/>
      <c r="M26" s="224"/>
      <c r="N26" s="223"/>
      <c r="O26" s="223"/>
      <c r="P26" s="223"/>
      <c r="Q26" s="223"/>
      <c r="R26" s="224"/>
      <c r="S26" s="224"/>
      <c r="T26" s="224"/>
      <c r="U26" s="224"/>
      <c r="V26" s="224"/>
      <c r="W26" s="224"/>
      <c r="X26" s="224"/>
      <c r="Y26" s="224"/>
      <c r="Z26" s="214"/>
      <c r="AA26" s="214"/>
      <c r="AB26" s="214"/>
      <c r="AC26" s="214"/>
      <c r="AD26" s="214"/>
      <c r="AE26" s="214"/>
      <c r="AF26" s="214"/>
      <c r="AG26" s="214" t="s">
        <v>369</v>
      </c>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2" x14ac:dyDescent="0.2">
      <c r="A27" s="221"/>
      <c r="B27" s="222"/>
      <c r="C27" s="268" t="s">
        <v>1007</v>
      </c>
      <c r="D27" s="262"/>
      <c r="E27" s="263"/>
      <c r="F27" s="224"/>
      <c r="G27" s="224"/>
      <c r="H27" s="224"/>
      <c r="I27" s="224"/>
      <c r="J27" s="224"/>
      <c r="K27" s="224"/>
      <c r="L27" s="224"/>
      <c r="M27" s="224"/>
      <c r="N27" s="223"/>
      <c r="O27" s="223"/>
      <c r="P27" s="223"/>
      <c r="Q27" s="223"/>
      <c r="R27" s="224"/>
      <c r="S27" s="224"/>
      <c r="T27" s="224"/>
      <c r="U27" s="224"/>
      <c r="V27" s="224"/>
      <c r="W27" s="224"/>
      <c r="X27" s="224"/>
      <c r="Y27" s="224"/>
      <c r="Z27" s="214"/>
      <c r="AA27" s="214"/>
      <c r="AB27" s="214"/>
      <c r="AC27" s="214"/>
      <c r="AD27" s="214"/>
      <c r="AE27" s="214"/>
      <c r="AF27" s="214"/>
      <c r="AG27" s="214" t="s">
        <v>371</v>
      </c>
      <c r="AH27" s="214">
        <v>0</v>
      </c>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3" x14ac:dyDescent="0.2">
      <c r="A28" s="221"/>
      <c r="B28" s="222"/>
      <c r="C28" s="268" t="s">
        <v>1324</v>
      </c>
      <c r="D28" s="262"/>
      <c r="E28" s="263"/>
      <c r="F28" s="224"/>
      <c r="G28" s="224"/>
      <c r="H28" s="224"/>
      <c r="I28" s="224"/>
      <c r="J28" s="224"/>
      <c r="K28" s="224"/>
      <c r="L28" s="224"/>
      <c r="M28" s="224"/>
      <c r="N28" s="223"/>
      <c r="O28" s="223"/>
      <c r="P28" s="223"/>
      <c r="Q28" s="223"/>
      <c r="R28" s="224"/>
      <c r="S28" s="224"/>
      <c r="T28" s="224"/>
      <c r="U28" s="224"/>
      <c r="V28" s="224"/>
      <c r="W28" s="224"/>
      <c r="X28" s="224"/>
      <c r="Y28" s="224"/>
      <c r="Z28" s="214"/>
      <c r="AA28" s="214"/>
      <c r="AB28" s="214"/>
      <c r="AC28" s="214"/>
      <c r="AD28" s="214"/>
      <c r="AE28" s="214"/>
      <c r="AF28" s="214"/>
      <c r="AG28" s="214" t="s">
        <v>371</v>
      </c>
      <c r="AH28" s="214">
        <v>0</v>
      </c>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3" x14ac:dyDescent="0.2">
      <c r="A29" s="221"/>
      <c r="B29" s="222"/>
      <c r="C29" s="268" t="s">
        <v>2193</v>
      </c>
      <c r="D29" s="262"/>
      <c r="E29" s="263">
        <v>44.560499999999998</v>
      </c>
      <c r="F29" s="224"/>
      <c r="G29" s="224"/>
      <c r="H29" s="224"/>
      <c r="I29" s="224"/>
      <c r="J29" s="224"/>
      <c r="K29" s="224"/>
      <c r="L29" s="224"/>
      <c r="M29" s="224"/>
      <c r="N29" s="223"/>
      <c r="O29" s="223"/>
      <c r="P29" s="223"/>
      <c r="Q29" s="223"/>
      <c r="R29" s="224"/>
      <c r="S29" s="224"/>
      <c r="T29" s="224"/>
      <c r="U29" s="224"/>
      <c r="V29" s="224"/>
      <c r="W29" s="224"/>
      <c r="X29" s="224"/>
      <c r="Y29" s="224"/>
      <c r="Z29" s="214"/>
      <c r="AA29" s="214"/>
      <c r="AB29" s="214"/>
      <c r="AC29" s="214"/>
      <c r="AD29" s="214"/>
      <c r="AE29" s="214"/>
      <c r="AF29" s="214"/>
      <c r="AG29" s="214" t="s">
        <v>371</v>
      </c>
      <c r="AH29" s="214">
        <v>0</v>
      </c>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3" x14ac:dyDescent="0.2">
      <c r="A30" s="221"/>
      <c r="B30" s="222"/>
      <c r="C30" s="268" t="s">
        <v>2194</v>
      </c>
      <c r="D30" s="262"/>
      <c r="E30" s="263">
        <v>-6.4183000000000003</v>
      </c>
      <c r="F30" s="224"/>
      <c r="G30" s="224"/>
      <c r="H30" s="224"/>
      <c r="I30" s="224"/>
      <c r="J30" s="224"/>
      <c r="K30" s="224"/>
      <c r="L30" s="224"/>
      <c r="M30" s="224"/>
      <c r="N30" s="223"/>
      <c r="O30" s="223"/>
      <c r="P30" s="223"/>
      <c r="Q30" s="223"/>
      <c r="R30" s="224"/>
      <c r="S30" s="224"/>
      <c r="T30" s="224"/>
      <c r="U30" s="224"/>
      <c r="V30" s="224"/>
      <c r="W30" s="224"/>
      <c r="X30" s="224"/>
      <c r="Y30" s="224"/>
      <c r="Z30" s="214"/>
      <c r="AA30" s="214"/>
      <c r="AB30" s="214"/>
      <c r="AC30" s="214"/>
      <c r="AD30" s="214"/>
      <c r="AE30" s="214"/>
      <c r="AF30" s="214"/>
      <c r="AG30" s="214" t="s">
        <v>371</v>
      </c>
      <c r="AH30" s="214">
        <v>0</v>
      </c>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3" x14ac:dyDescent="0.2">
      <c r="A31" s="221"/>
      <c r="B31" s="222"/>
      <c r="C31" s="268" t="s">
        <v>2195</v>
      </c>
      <c r="D31" s="262"/>
      <c r="E31" s="263">
        <v>3.2</v>
      </c>
      <c r="F31" s="224"/>
      <c r="G31" s="224"/>
      <c r="H31" s="224"/>
      <c r="I31" s="224"/>
      <c r="J31" s="224"/>
      <c r="K31" s="224"/>
      <c r="L31" s="224"/>
      <c r="M31" s="224"/>
      <c r="N31" s="223"/>
      <c r="O31" s="223"/>
      <c r="P31" s="223"/>
      <c r="Q31" s="223"/>
      <c r="R31" s="224"/>
      <c r="S31" s="224"/>
      <c r="T31" s="224"/>
      <c r="U31" s="224"/>
      <c r="V31" s="224"/>
      <c r="W31" s="224"/>
      <c r="X31" s="224"/>
      <c r="Y31" s="224"/>
      <c r="Z31" s="214"/>
      <c r="AA31" s="214"/>
      <c r="AB31" s="214"/>
      <c r="AC31" s="214"/>
      <c r="AD31" s="214"/>
      <c r="AE31" s="214"/>
      <c r="AF31" s="214"/>
      <c r="AG31" s="214" t="s">
        <v>371</v>
      </c>
      <c r="AH31" s="214">
        <v>0</v>
      </c>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3" x14ac:dyDescent="0.2">
      <c r="A32" s="221"/>
      <c r="B32" s="222"/>
      <c r="C32" s="268" t="s">
        <v>2196</v>
      </c>
      <c r="D32" s="262"/>
      <c r="E32" s="263">
        <v>-2.2000000000000002</v>
      </c>
      <c r="F32" s="224"/>
      <c r="G32" s="224"/>
      <c r="H32" s="224"/>
      <c r="I32" s="224"/>
      <c r="J32" s="224"/>
      <c r="K32" s="224"/>
      <c r="L32" s="224"/>
      <c r="M32" s="224"/>
      <c r="N32" s="223"/>
      <c r="O32" s="223"/>
      <c r="P32" s="223"/>
      <c r="Q32" s="223"/>
      <c r="R32" s="224"/>
      <c r="S32" s="224"/>
      <c r="T32" s="224"/>
      <c r="U32" s="224"/>
      <c r="V32" s="224"/>
      <c r="W32" s="224"/>
      <c r="X32" s="224"/>
      <c r="Y32" s="224"/>
      <c r="Z32" s="214"/>
      <c r="AA32" s="214"/>
      <c r="AB32" s="214"/>
      <c r="AC32" s="214"/>
      <c r="AD32" s="214"/>
      <c r="AE32" s="214"/>
      <c r="AF32" s="214"/>
      <c r="AG32" s="214" t="s">
        <v>371</v>
      </c>
      <c r="AH32" s="214">
        <v>0</v>
      </c>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3" x14ac:dyDescent="0.2">
      <c r="A33" s="221"/>
      <c r="B33" s="222"/>
      <c r="C33" s="268" t="s">
        <v>2197</v>
      </c>
      <c r="D33" s="262"/>
      <c r="E33" s="263">
        <v>48.693249999999999</v>
      </c>
      <c r="F33" s="224"/>
      <c r="G33" s="224"/>
      <c r="H33" s="224"/>
      <c r="I33" s="224"/>
      <c r="J33" s="224"/>
      <c r="K33" s="224"/>
      <c r="L33" s="224"/>
      <c r="M33" s="224"/>
      <c r="N33" s="223"/>
      <c r="O33" s="223"/>
      <c r="P33" s="223"/>
      <c r="Q33" s="223"/>
      <c r="R33" s="224"/>
      <c r="S33" s="224"/>
      <c r="T33" s="224"/>
      <c r="U33" s="224"/>
      <c r="V33" s="224"/>
      <c r="W33" s="224"/>
      <c r="X33" s="224"/>
      <c r="Y33" s="224"/>
      <c r="Z33" s="214"/>
      <c r="AA33" s="214"/>
      <c r="AB33" s="214"/>
      <c r="AC33" s="214"/>
      <c r="AD33" s="214"/>
      <c r="AE33" s="214"/>
      <c r="AF33" s="214"/>
      <c r="AG33" s="214" t="s">
        <v>371</v>
      </c>
      <c r="AH33" s="214">
        <v>0</v>
      </c>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3" x14ac:dyDescent="0.2">
      <c r="A34" s="221"/>
      <c r="B34" s="222"/>
      <c r="C34" s="268" t="s">
        <v>2198</v>
      </c>
      <c r="D34" s="262"/>
      <c r="E34" s="263">
        <v>-5.1929999999999996</v>
      </c>
      <c r="F34" s="224"/>
      <c r="G34" s="224"/>
      <c r="H34" s="224"/>
      <c r="I34" s="224"/>
      <c r="J34" s="224"/>
      <c r="K34" s="224"/>
      <c r="L34" s="224"/>
      <c r="M34" s="224"/>
      <c r="N34" s="223"/>
      <c r="O34" s="223"/>
      <c r="P34" s="223"/>
      <c r="Q34" s="223"/>
      <c r="R34" s="224"/>
      <c r="S34" s="224"/>
      <c r="T34" s="224"/>
      <c r="U34" s="224"/>
      <c r="V34" s="224"/>
      <c r="W34" s="224"/>
      <c r="X34" s="224"/>
      <c r="Y34" s="224"/>
      <c r="Z34" s="214"/>
      <c r="AA34" s="214"/>
      <c r="AB34" s="214"/>
      <c r="AC34" s="214"/>
      <c r="AD34" s="214"/>
      <c r="AE34" s="214"/>
      <c r="AF34" s="214"/>
      <c r="AG34" s="214" t="s">
        <v>371</v>
      </c>
      <c r="AH34" s="214">
        <v>0</v>
      </c>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3" x14ac:dyDescent="0.2">
      <c r="A35" s="221"/>
      <c r="B35" s="222"/>
      <c r="C35" s="268" t="s">
        <v>2199</v>
      </c>
      <c r="D35" s="262"/>
      <c r="E35" s="263">
        <v>6.4</v>
      </c>
      <c r="F35" s="224"/>
      <c r="G35" s="224"/>
      <c r="H35" s="224"/>
      <c r="I35" s="224"/>
      <c r="J35" s="224"/>
      <c r="K35" s="224"/>
      <c r="L35" s="224"/>
      <c r="M35" s="224"/>
      <c r="N35" s="223"/>
      <c r="O35" s="223"/>
      <c r="P35" s="223"/>
      <c r="Q35" s="223"/>
      <c r="R35" s="224"/>
      <c r="S35" s="224"/>
      <c r="T35" s="224"/>
      <c r="U35" s="224"/>
      <c r="V35" s="224"/>
      <c r="W35" s="224"/>
      <c r="X35" s="224"/>
      <c r="Y35" s="224"/>
      <c r="Z35" s="214"/>
      <c r="AA35" s="214"/>
      <c r="AB35" s="214"/>
      <c r="AC35" s="214"/>
      <c r="AD35" s="214"/>
      <c r="AE35" s="214"/>
      <c r="AF35" s="214"/>
      <c r="AG35" s="214" t="s">
        <v>371</v>
      </c>
      <c r="AH35" s="214">
        <v>0</v>
      </c>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1" x14ac:dyDescent="0.2">
      <c r="A36" s="245">
        <v>7</v>
      </c>
      <c r="B36" s="246" t="s">
        <v>2200</v>
      </c>
      <c r="C36" s="256" t="s">
        <v>2201</v>
      </c>
      <c r="D36" s="247" t="s">
        <v>379</v>
      </c>
      <c r="E36" s="248">
        <v>5</v>
      </c>
      <c r="F36" s="249"/>
      <c r="G36" s="250">
        <f>ROUND(E36*F36,2)</f>
        <v>0</v>
      </c>
      <c r="H36" s="249"/>
      <c r="I36" s="250">
        <f>ROUND(E36*H36,2)</f>
        <v>0</v>
      </c>
      <c r="J36" s="249"/>
      <c r="K36" s="250">
        <f>ROUND(E36*J36,2)</f>
        <v>0</v>
      </c>
      <c r="L36" s="250">
        <v>12</v>
      </c>
      <c r="M36" s="250">
        <f>G36*(1+L36/100)</f>
        <v>0</v>
      </c>
      <c r="N36" s="248">
        <v>6.8000000000000005E-2</v>
      </c>
      <c r="O36" s="248">
        <f>ROUND(E36*N36,2)</f>
        <v>0.34</v>
      </c>
      <c r="P36" s="248">
        <v>0</v>
      </c>
      <c r="Q36" s="248">
        <f>ROUND(E36*P36,2)</f>
        <v>0</v>
      </c>
      <c r="R36" s="250" t="s">
        <v>366</v>
      </c>
      <c r="S36" s="250" t="s">
        <v>315</v>
      </c>
      <c r="T36" s="251" t="s">
        <v>315</v>
      </c>
      <c r="U36" s="224">
        <v>0.81945000000000001</v>
      </c>
      <c r="V36" s="224">
        <f>ROUND(E36*U36,2)</f>
        <v>4.0999999999999996</v>
      </c>
      <c r="W36" s="224"/>
      <c r="X36" s="224" t="s">
        <v>336</v>
      </c>
      <c r="Y36" s="224" t="s">
        <v>317</v>
      </c>
      <c r="Z36" s="214"/>
      <c r="AA36" s="214"/>
      <c r="AB36" s="214"/>
      <c r="AC36" s="214"/>
      <c r="AD36" s="214"/>
      <c r="AE36" s="214"/>
      <c r="AF36" s="214"/>
      <c r="AG36" s="214" t="s">
        <v>337</v>
      </c>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1" x14ac:dyDescent="0.2">
      <c r="A37" s="236">
        <v>8</v>
      </c>
      <c r="B37" s="237" t="s">
        <v>1894</v>
      </c>
      <c r="C37" s="254" t="s">
        <v>1895</v>
      </c>
      <c r="D37" s="238" t="s">
        <v>379</v>
      </c>
      <c r="E37" s="239">
        <v>5</v>
      </c>
      <c r="F37" s="240"/>
      <c r="G37" s="241">
        <f>ROUND(E37*F37,2)</f>
        <v>0</v>
      </c>
      <c r="H37" s="240"/>
      <c r="I37" s="241">
        <f>ROUND(E37*H37,2)</f>
        <v>0</v>
      </c>
      <c r="J37" s="240"/>
      <c r="K37" s="241">
        <f>ROUND(E37*J37,2)</f>
        <v>0</v>
      </c>
      <c r="L37" s="241">
        <v>12</v>
      </c>
      <c r="M37" s="241">
        <f>G37*(1+L37/100)</f>
        <v>0</v>
      </c>
      <c r="N37" s="239">
        <v>3.9039999999999998E-2</v>
      </c>
      <c r="O37" s="239">
        <f>ROUND(E37*N37,2)</f>
        <v>0.2</v>
      </c>
      <c r="P37" s="239">
        <v>0</v>
      </c>
      <c r="Q37" s="239">
        <f>ROUND(E37*P37,2)</f>
        <v>0</v>
      </c>
      <c r="R37" s="241" t="s">
        <v>366</v>
      </c>
      <c r="S37" s="241" t="s">
        <v>315</v>
      </c>
      <c r="T37" s="242" t="s">
        <v>315</v>
      </c>
      <c r="U37" s="224">
        <v>1.8764099999999999</v>
      </c>
      <c r="V37" s="224">
        <f>ROUND(E37*U37,2)</f>
        <v>9.3800000000000008</v>
      </c>
      <c r="W37" s="224"/>
      <c r="X37" s="224" t="s">
        <v>336</v>
      </c>
      <c r="Y37" s="224" t="s">
        <v>317</v>
      </c>
      <c r="Z37" s="214"/>
      <c r="AA37" s="214"/>
      <c r="AB37" s="214"/>
      <c r="AC37" s="214"/>
      <c r="AD37" s="214"/>
      <c r="AE37" s="214"/>
      <c r="AF37" s="214"/>
      <c r="AG37" s="214" t="s">
        <v>337</v>
      </c>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2" x14ac:dyDescent="0.2">
      <c r="A38" s="221"/>
      <c r="B38" s="222"/>
      <c r="C38" s="267" t="s">
        <v>1896</v>
      </c>
      <c r="D38" s="266"/>
      <c r="E38" s="266"/>
      <c r="F38" s="266"/>
      <c r="G38" s="266"/>
      <c r="H38" s="224"/>
      <c r="I38" s="224"/>
      <c r="J38" s="224"/>
      <c r="K38" s="224"/>
      <c r="L38" s="224"/>
      <c r="M38" s="224"/>
      <c r="N38" s="223"/>
      <c r="O38" s="223"/>
      <c r="P38" s="223"/>
      <c r="Q38" s="223"/>
      <c r="R38" s="224"/>
      <c r="S38" s="224"/>
      <c r="T38" s="224"/>
      <c r="U38" s="224"/>
      <c r="V38" s="224"/>
      <c r="W38" s="224"/>
      <c r="X38" s="224"/>
      <c r="Y38" s="224"/>
      <c r="Z38" s="214"/>
      <c r="AA38" s="214"/>
      <c r="AB38" s="214"/>
      <c r="AC38" s="214"/>
      <c r="AD38" s="214"/>
      <c r="AE38" s="214"/>
      <c r="AF38" s="214"/>
      <c r="AG38" s="214" t="s">
        <v>369</v>
      </c>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ht="22.5" outlineLevel="1" x14ac:dyDescent="0.2">
      <c r="A39" s="236">
        <v>9</v>
      </c>
      <c r="B39" s="237" t="s">
        <v>1608</v>
      </c>
      <c r="C39" s="254" t="s">
        <v>1609</v>
      </c>
      <c r="D39" s="238" t="s">
        <v>379</v>
      </c>
      <c r="E39" s="239">
        <v>69.278999999999996</v>
      </c>
      <c r="F39" s="240"/>
      <c r="G39" s="241">
        <f>ROUND(E39*F39,2)</f>
        <v>0</v>
      </c>
      <c r="H39" s="240"/>
      <c r="I39" s="241">
        <f>ROUND(E39*H39,2)</f>
        <v>0</v>
      </c>
      <c r="J39" s="240"/>
      <c r="K39" s="241">
        <f>ROUND(E39*J39,2)</f>
        <v>0</v>
      </c>
      <c r="L39" s="241">
        <v>12</v>
      </c>
      <c r="M39" s="241">
        <f>G39*(1+L39/100)</f>
        <v>0</v>
      </c>
      <c r="N39" s="239">
        <v>2.46E-2</v>
      </c>
      <c r="O39" s="239">
        <f>ROUND(E39*N39,2)</f>
        <v>1.7</v>
      </c>
      <c r="P39" s="239">
        <v>0</v>
      </c>
      <c r="Q39" s="239">
        <f>ROUND(E39*P39,2)</f>
        <v>0</v>
      </c>
      <c r="R39" s="241" t="s">
        <v>366</v>
      </c>
      <c r="S39" s="241" t="s">
        <v>315</v>
      </c>
      <c r="T39" s="242" t="s">
        <v>315</v>
      </c>
      <c r="U39" s="224">
        <v>0.42759999999999998</v>
      </c>
      <c r="V39" s="224">
        <f>ROUND(E39*U39,2)</f>
        <v>29.62</v>
      </c>
      <c r="W39" s="224"/>
      <c r="X39" s="224" t="s">
        <v>336</v>
      </c>
      <c r="Y39" s="224" t="s">
        <v>317</v>
      </c>
      <c r="Z39" s="214"/>
      <c r="AA39" s="214"/>
      <c r="AB39" s="214"/>
      <c r="AC39" s="214"/>
      <c r="AD39" s="214"/>
      <c r="AE39" s="214"/>
      <c r="AF39" s="214"/>
      <c r="AG39" s="214" t="s">
        <v>367</v>
      </c>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2" x14ac:dyDescent="0.2">
      <c r="A40" s="221"/>
      <c r="B40" s="222"/>
      <c r="C40" s="255" t="s">
        <v>465</v>
      </c>
      <c r="D40" s="243"/>
      <c r="E40" s="243"/>
      <c r="F40" s="243"/>
      <c r="G40" s="243"/>
      <c r="H40" s="224"/>
      <c r="I40" s="224"/>
      <c r="J40" s="224"/>
      <c r="K40" s="224"/>
      <c r="L40" s="224"/>
      <c r="M40" s="224"/>
      <c r="N40" s="223"/>
      <c r="O40" s="223"/>
      <c r="P40" s="223"/>
      <c r="Q40" s="223"/>
      <c r="R40" s="224"/>
      <c r="S40" s="224"/>
      <c r="T40" s="224"/>
      <c r="U40" s="224"/>
      <c r="V40" s="224"/>
      <c r="W40" s="224"/>
      <c r="X40" s="224"/>
      <c r="Y40" s="224"/>
      <c r="Z40" s="214"/>
      <c r="AA40" s="214"/>
      <c r="AB40" s="214"/>
      <c r="AC40" s="214"/>
      <c r="AD40" s="214"/>
      <c r="AE40" s="214"/>
      <c r="AF40" s="214"/>
      <c r="AG40" s="214" t="s">
        <v>320</v>
      </c>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ht="33.75" outlineLevel="1" x14ac:dyDescent="0.2">
      <c r="A41" s="236">
        <v>10</v>
      </c>
      <c r="B41" s="237" t="s">
        <v>2202</v>
      </c>
      <c r="C41" s="254" t="s">
        <v>2203</v>
      </c>
      <c r="D41" s="238" t="s">
        <v>379</v>
      </c>
      <c r="E41" s="239">
        <v>1.02</v>
      </c>
      <c r="F41" s="240"/>
      <c r="G41" s="241">
        <f>ROUND(E41*F41,2)</f>
        <v>0</v>
      </c>
      <c r="H41" s="240"/>
      <c r="I41" s="241">
        <f>ROUND(E41*H41,2)</f>
        <v>0</v>
      </c>
      <c r="J41" s="240"/>
      <c r="K41" s="241">
        <f>ROUND(E41*J41,2)</f>
        <v>0</v>
      </c>
      <c r="L41" s="241">
        <v>12</v>
      </c>
      <c r="M41" s="241">
        <f>G41*(1+L41/100)</f>
        <v>0</v>
      </c>
      <c r="N41" s="239">
        <v>2.768E-2</v>
      </c>
      <c r="O41" s="239">
        <f>ROUND(E41*N41,2)</f>
        <v>0.03</v>
      </c>
      <c r="P41" s="239">
        <v>0</v>
      </c>
      <c r="Q41" s="239">
        <f>ROUND(E41*P41,2)</f>
        <v>0</v>
      </c>
      <c r="R41" s="241" t="s">
        <v>366</v>
      </c>
      <c r="S41" s="241" t="s">
        <v>315</v>
      </c>
      <c r="T41" s="242" t="s">
        <v>315</v>
      </c>
      <c r="U41" s="224">
        <v>0.50990000000000002</v>
      </c>
      <c r="V41" s="224">
        <f>ROUND(E41*U41,2)</f>
        <v>0.52</v>
      </c>
      <c r="W41" s="224"/>
      <c r="X41" s="224" t="s">
        <v>336</v>
      </c>
      <c r="Y41" s="224" t="s">
        <v>317</v>
      </c>
      <c r="Z41" s="214"/>
      <c r="AA41" s="214"/>
      <c r="AB41" s="214"/>
      <c r="AC41" s="214"/>
      <c r="AD41" s="214"/>
      <c r="AE41" s="214"/>
      <c r="AF41" s="214"/>
      <c r="AG41" s="214" t="s">
        <v>337</v>
      </c>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outlineLevel="2" x14ac:dyDescent="0.2">
      <c r="A42" s="221"/>
      <c r="B42" s="222"/>
      <c r="C42" s="255" t="s">
        <v>465</v>
      </c>
      <c r="D42" s="243"/>
      <c r="E42" s="243"/>
      <c r="F42" s="243"/>
      <c r="G42" s="243"/>
      <c r="H42" s="224"/>
      <c r="I42" s="224"/>
      <c r="J42" s="224"/>
      <c r="K42" s="224"/>
      <c r="L42" s="224"/>
      <c r="M42" s="224"/>
      <c r="N42" s="223"/>
      <c r="O42" s="223"/>
      <c r="P42" s="223"/>
      <c r="Q42" s="223"/>
      <c r="R42" s="224"/>
      <c r="S42" s="224"/>
      <c r="T42" s="224"/>
      <c r="U42" s="224"/>
      <c r="V42" s="224"/>
      <c r="W42" s="224"/>
      <c r="X42" s="224"/>
      <c r="Y42" s="224"/>
      <c r="Z42" s="214"/>
      <c r="AA42" s="214"/>
      <c r="AB42" s="214"/>
      <c r="AC42" s="214"/>
      <c r="AD42" s="214"/>
      <c r="AE42" s="214"/>
      <c r="AF42" s="214"/>
      <c r="AG42" s="214" t="s">
        <v>320</v>
      </c>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outlineLevel="2" x14ac:dyDescent="0.2">
      <c r="A43" s="221"/>
      <c r="B43" s="222"/>
      <c r="C43" s="268" t="s">
        <v>991</v>
      </c>
      <c r="D43" s="262"/>
      <c r="E43" s="263"/>
      <c r="F43" s="224"/>
      <c r="G43" s="224"/>
      <c r="H43" s="224"/>
      <c r="I43" s="224"/>
      <c r="J43" s="224"/>
      <c r="K43" s="224"/>
      <c r="L43" s="224"/>
      <c r="M43" s="224"/>
      <c r="N43" s="223"/>
      <c r="O43" s="223"/>
      <c r="P43" s="223"/>
      <c r="Q43" s="223"/>
      <c r="R43" s="224"/>
      <c r="S43" s="224"/>
      <c r="T43" s="224"/>
      <c r="U43" s="224"/>
      <c r="V43" s="224"/>
      <c r="W43" s="224"/>
      <c r="X43" s="224"/>
      <c r="Y43" s="224"/>
      <c r="Z43" s="214"/>
      <c r="AA43" s="214"/>
      <c r="AB43" s="214"/>
      <c r="AC43" s="214"/>
      <c r="AD43" s="214"/>
      <c r="AE43" s="214"/>
      <c r="AF43" s="214"/>
      <c r="AG43" s="214" t="s">
        <v>371</v>
      </c>
      <c r="AH43" s="214">
        <v>0</v>
      </c>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outlineLevel="3" x14ac:dyDescent="0.2">
      <c r="A44" s="221"/>
      <c r="B44" s="222"/>
      <c r="C44" s="268" t="s">
        <v>2204</v>
      </c>
      <c r="D44" s="262"/>
      <c r="E44" s="263">
        <v>1.02</v>
      </c>
      <c r="F44" s="224"/>
      <c r="G44" s="224"/>
      <c r="H44" s="224"/>
      <c r="I44" s="224"/>
      <c r="J44" s="224"/>
      <c r="K44" s="224"/>
      <c r="L44" s="224"/>
      <c r="M44" s="224"/>
      <c r="N44" s="223"/>
      <c r="O44" s="223"/>
      <c r="P44" s="223"/>
      <c r="Q44" s="223"/>
      <c r="R44" s="224"/>
      <c r="S44" s="224"/>
      <c r="T44" s="224"/>
      <c r="U44" s="224"/>
      <c r="V44" s="224"/>
      <c r="W44" s="224"/>
      <c r="X44" s="224"/>
      <c r="Y44" s="224"/>
      <c r="Z44" s="214"/>
      <c r="AA44" s="214"/>
      <c r="AB44" s="214"/>
      <c r="AC44" s="214"/>
      <c r="AD44" s="214"/>
      <c r="AE44" s="214"/>
      <c r="AF44" s="214"/>
      <c r="AG44" s="214" t="s">
        <v>371</v>
      </c>
      <c r="AH44" s="214">
        <v>0</v>
      </c>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1" x14ac:dyDescent="0.2">
      <c r="A45" s="236">
        <v>11</v>
      </c>
      <c r="B45" s="237" t="s">
        <v>445</v>
      </c>
      <c r="C45" s="254" t="s">
        <v>446</v>
      </c>
      <c r="D45" s="238" t="s">
        <v>379</v>
      </c>
      <c r="E45" s="239">
        <v>44.101999999999997</v>
      </c>
      <c r="F45" s="240"/>
      <c r="G45" s="241">
        <f>ROUND(E45*F45,2)</f>
        <v>0</v>
      </c>
      <c r="H45" s="240"/>
      <c r="I45" s="241">
        <f>ROUND(E45*H45,2)</f>
        <v>0</v>
      </c>
      <c r="J45" s="240"/>
      <c r="K45" s="241">
        <f>ROUND(E45*J45,2)</f>
        <v>0</v>
      </c>
      <c r="L45" s="241">
        <v>12</v>
      </c>
      <c r="M45" s="241">
        <f>G45*(1+L45/100)</f>
        <v>0</v>
      </c>
      <c r="N45" s="239">
        <v>6.0499999999999998E-3</v>
      </c>
      <c r="O45" s="239">
        <f>ROUND(E45*N45,2)</f>
        <v>0.27</v>
      </c>
      <c r="P45" s="239">
        <v>0</v>
      </c>
      <c r="Q45" s="239">
        <f>ROUND(E45*P45,2)</f>
        <v>0</v>
      </c>
      <c r="R45" s="241" t="s">
        <v>380</v>
      </c>
      <c r="S45" s="241" t="s">
        <v>315</v>
      </c>
      <c r="T45" s="242" t="s">
        <v>315</v>
      </c>
      <c r="U45" s="224">
        <v>8.1000000000000003E-2</v>
      </c>
      <c r="V45" s="224">
        <f>ROUND(E45*U45,2)</f>
        <v>3.57</v>
      </c>
      <c r="W45" s="224"/>
      <c r="X45" s="224" t="s">
        <v>336</v>
      </c>
      <c r="Y45" s="224" t="s">
        <v>317</v>
      </c>
      <c r="Z45" s="214"/>
      <c r="AA45" s="214"/>
      <c r="AB45" s="214"/>
      <c r="AC45" s="214"/>
      <c r="AD45" s="214"/>
      <c r="AE45" s="214"/>
      <c r="AF45" s="214"/>
      <c r="AG45" s="214" t="s">
        <v>337</v>
      </c>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2" x14ac:dyDescent="0.2">
      <c r="A46" s="221"/>
      <c r="B46" s="222"/>
      <c r="C46" s="267" t="s">
        <v>437</v>
      </c>
      <c r="D46" s="266"/>
      <c r="E46" s="266"/>
      <c r="F46" s="266"/>
      <c r="G46" s="266"/>
      <c r="H46" s="224"/>
      <c r="I46" s="224"/>
      <c r="J46" s="224"/>
      <c r="K46" s="224"/>
      <c r="L46" s="224"/>
      <c r="M46" s="224"/>
      <c r="N46" s="223"/>
      <c r="O46" s="223"/>
      <c r="P46" s="223"/>
      <c r="Q46" s="223"/>
      <c r="R46" s="224"/>
      <c r="S46" s="224"/>
      <c r="T46" s="224"/>
      <c r="U46" s="224"/>
      <c r="V46" s="224"/>
      <c r="W46" s="224"/>
      <c r="X46" s="224"/>
      <c r="Y46" s="224"/>
      <c r="Z46" s="214"/>
      <c r="AA46" s="214"/>
      <c r="AB46" s="214"/>
      <c r="AC46" s="214"/>
      <c r="AD46" s="214"/>
      <c r="AE46" s="214"/>
      <c r="AF46" s="214"/>
      <c r="AG46" s="214" t="s">
        <v>369</v>
      </c>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outlineLevel="2" x14ac:dyDescent="0.2">
      <c r="A47" s="221"/>
      <c r="B47" s="222"/>
      <c r="C47" s="268" t="s">
        <v>1332</v>
      </c>
      <c r="D47" s="262"/>
      <c r="E47" s="263"/>
      <c r="F47" s="224"/>
      <c r="G47" s="224"/>
      <c r="H47" s="224"/>
      <c r="I47" s="224"/>
      <c r="J47" s="224"/>
      <c r="K47" s="224"/>
      <c r="L47" s="224"/>
      <c r="M47" s="224"/>
      <c r="N47" s="223"/>
      <c r="O47" s="223"/>
      <c r="P47" s="223"/>
      <c r="Q47" s="223"/>
      <c r="R47" s="224"/>
      <c r="S47" s="224"/>
      <c r="T47" s="224"/>
      <c r="U47" s="224"/>
      <c r="V47" s="224"/>
      <c r="W47" s="224"/>
      <c r="X47" s="224"/>
      <c r="Y47" s="224"/>
      <c r="Z47" s="214"/>
      <c r="AA47" s="214"/>
      <c r="AB47" s="214"/>
      <c r="AC47" s="214"/>
      <c r="AD47" s="214"/>
      <c r="AE47" s="214"/>
      <c r="AF47" s="214"/>
      <c r="AG47" s="214" t="s">
        <v>371</v>
      </c>
      <c r="AH47" s="214">
        <v>0</v>
      </c>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3" x14ac:dyDescent="0.2">
      <c r="A48" s="221"/>
      <c r="B48" s="222"/>
      <c r="C48" s="268" t="s">
        <v>991</v>
      </c>
      <c r="D48" s="262"/>
      <c r="E48" s="263"/>
      <c r="F48" s="224"/>
      <c r="G48" s="224"/>
      <c r="H48" s="224"/>
      <c r="I48" s="224"/>
      <c r="J48" s="224"/>
      <c r="K48" s="224"/>
      <c r="L48" s="224"/>
      <c r="M48" s="224"/>
      <c r="N48" s="223"/>
      <c r="O48" s="223"/>
      <c r="P48" s="223"/>
      <c r="Q48" s="223"/>
      <c r="R48" s="224"/>
      <c r="S48" s="224"/>
      <c r="T48" s="224"/>
      <c r="U48" s="224"/>
      <c r="V48" s="224"/>
      <c r="W48" s="224"/>
      <c r="X48" s="224"/>
      <c r="Y48" s="224"/>
      <c r="Z48" s="214"/>
      <c r="AA48" s="214"/>
      <c r="AB48" s="214"/>
      <c r="AC48" s="214"/>
      <c r="AD48" s="214"/>
      <c r="AE48" s="214"/>
      <c r="AF48" s="214"/>
      <c r="AG48" s="214" t="s">
        <v>371</v>
      </c>
      <c r="AH48" s="214">
        <v>0</v>
      </c>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3" x14ac:dyDescent="0.2">
      <c r="A49" s="221"/>
      <c r="B49" s="222"/>
      <c r="C49" s="268" t="s">
        <v>2205</v>
      </c>
      <c r="D49" s="262"/>
      <c r="E49" s="263">
        <v>44.66</v>
      </c>
      <c r="F49" s="224"/>
      <c r="G49" s="224"/>
      <c r="H49" s="224"/>
      <c r="I49" s="224"/>
      <c r="J49" s="224"/>
      <c r="K49" s="224"/>
      <c r="L49" s="224"/>
      <c r="M49" s="224"/>
      <c r="N49" s="223"/>
      <c r="O49" s="223"/>
      <c r="P49" s="223"/>
      <c r="Q49" s="223"/>
      <c r="R49" s="224"/>
      <c r="S49" s="224"/>
      <c r="T49" s="224"/>
      <c r="U49" s="224"/>
      <c r="V49" s="224"/>
      <c r="W49" s="224"/>
      <c r="X49" s="224"/>
      <c r="Y49" s="224"/>
      <c r="Z49" s="214"/>
      <c r="AA49" s="214"/>
      <c r="AB49" s="214"/>
      <c r="AC49" s="214"/>
      <c r="AD49" s="214"/>
      <c r="AE49" s="214"/>
      <c r="AF49" s="214"/>
      <c r="AG49" s="214" t="s">
        <v>371</v>
      </c>
      <c r="AH49" s="214">
        <v>0</v>
      </c>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3" x14ac:dyDescent="0.2">
      <c r="A50" s="221"/>
      <c r="B50" s="222"/>
      <c r="C50" s="268" t="s">
        <v>2206</v>
      </c>
      <c r="D50" s="262"/>
      <c r="E50" s="263">
        <v>-2.758</v>
      </c>
      <c r="F50" s="224"/>
      <c r="G50" s="224"/>
      <c r="H50" s="224"/>
      <c r="I50" s="224"/>
      <c r="J50" s="224"/>
      <c r="K50" s="224"/>
      <c r="L50" s="224"/>
      <c r="M50" s="224"/>
      <c r="N50" s="223"/>
      <c r="O50" s="223"/>
      <c r="P50" s="223"/>
      <c r="Q50" s="223"/>
      <c r="R50" s="224"/>
      <c r="S50" s="224"/>
      <c r="T50" s="224"/>
      <c r="U50" s="224"/>
      <c r="V50" s="224"/>
      <c r="W50" s="224"/>
      <c r="X50" s="224"/>
      <c r="Y50" s="224"/>
      <c r="Z50" s="214"/>
      <c r="AA50" s="214"/>
      <c r="AB50" s="214"/>
      <c r="AC50" s="214"/>
      <c r="AD50" s="214"/>
      <c r="AE50" s="214"/>
      <c r="AF50" s="214"/>
      <c r="AG50" s="214" t="s">
        <v>371</v>
      </c>
      <c r="AH50" s="214">
        <v>0</v>
      </c>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outlineLevel="3" x14ac:dyDescent="0.2">
      <c r="A51" s="221"/>
      <c r="B51" s="222"/>
      <c r="C51" s="268" t="s">
        <v>2207</v>
      </c>
      <c r="D51" s="262"/>
      <c r="E51" s="263">
        <v>2.2000000000000002</v>
      </c>
      <c r="F51" s="224"/>
      <c r="G51" s="224"/>
      <c r="H51" s="224"/>
      <c r="I51" s="224"/>
      <c r="J51" s="224"/>
      <c r="K51" s="224"/>
      <c r="L51" s="224"/>
      <c r="M51" s="224"/>
      <c r="N51" s="223"/>
      <c r="O51" s="223"/>
      <c r="P51" s="223"/>
      <c r="Q51" s="223"/>
      <c r="R51" s="224"/>
      <c r="S51" s="224"/>
      <c r="T51" s="224"/>
      <c r="U51" s="224"/>
      <c r="V51" s="224"/>
      <c r="W51" s="224"/>
      <c r="X51" s="224"/>
      <c r="Y51" s="224"/>
      <c r="Z51" s="214"/>
      <c r="AA51" s="214"/>
      <c r="AB51" s="214"/>
      <c r="AC51" s="214"/>
      <c r="AD51" s="214"/>
      <c r="AE51" s="214"/>
      <c r="AF51" s="214"/>
      <c r="AG51" s="214" t="s">
        <v>371</v>
      </c>
      <c r="AH51" s="214">
        <v>0</v>
      </c>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1" x14ac:dyDescent="0.2">
      <c r="A52" s="236">
        <v>12</v>
      </c>
      <c r="B52" s="237" t="s">
        <v>451</v>
      </c>
      <c r="C52" s="254" t="s">
        <v>452</v>
      </c>
      <c r="D52" s="238" t="s">
        <v>379</v>
      </c>
      <c r="E52" s="239">
        <v>10.1713</v>
      </c>
      <c r="F52" s="240"/>
      <c r="G52" s="241">
        <f>ROUND(E52*F52,2)</f>
        <v>0</v>
      </c>
      <c r="H52" s="240"/>
      <c r="I52" s="241">
        <f>ROUND(E52*H52,2)</f>
        <v>0</v>
      </c>
      <c r="J52" s="240"/>
      <c r="K52" s="241">
        <f>ROUND(E52*J52,2)</f>
        <v>0</v>
      </c>
      <c r="L52" s="241">
        <v>12</v>
      </c>
      <c r="M52" s="241">
        <f>G52*(1+L52/100)</f>
        <v>0</v>
      </c>
      <c r="N52" s="239">
        <v>4.0000000000000003E-5</v>
      </c>
      <c r="O52" s="239">
        <f>ROUND(E52*N52,2)</f>
        <v>0</v>
      </c>
      <c r="P52" s="239">
        <v>0</v>
      </c>
      <c r="Q52" s="239">
        <f>ROUND(E52*P52,2)</f>
        <v>0</v>
      </c>
      <c r="R52" s="241" t="s">
        <v>380</v>
      </c>
      <c r="S52" s="241" t="s">
        <v>315</v>
      </c>
      <c r="T52" s="242" t="s">
        <v>315</v>
      </c>
      <c r="U52" s="224">
        <v>7.8E-2</v>
      </c>
      <c r="V52" s="224">
        <f>ROUND(E52*U52,2)</f>
        <v>0.79</v>
      </c>
      <c r="W52" s="224"/>
      <c r="X52" s="224" t="s">
        <v>336</v>
      </c>
      <c r="Y52" s="224" t="s">
        <v>317</v>
      </c>
      <c r="Z52" s="214"/>
      <c r="AA52" s="214"/>
      <c r="AB52" s="214"/>
      <c r="AC52" s="214"/>
      <c r="AD52" s="214"/>
      <c r="AE52" s="214"/>
      <c r="AF52" s="214"/>
      <c r="AG52" s="214" t="s">
        <v>337</v>
      </c>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ht="22.5" outlineLevel="2" x14ac:dyDescent="0.2">
      <c r="A53" s="221"/>
      <c r="B53" s="222"/>
      <c r="C53" s="267" t="s">
        <v>453</v>
      </c>
      <c r="D53" s="266"/>
      <c r="E53" s="266"/>
      <c r="F53" s="266"/>
      <c r="G53" s="266"/>
      <c r="H53" s="224"/>
      <c r="I53" s="224"/>
      <c r="J53" s="224"/>
      <c r="K53" s="224"/>
      <c r="L53" s="224"/>
      <c r="M53" s="224"/>
      <c r="N53" s="223"/>
      <c r="O53" s="223"/>
      <c r="P53" s="223"/>
      <c r="Q53" s="223"/>
      <c r="R53" s="224"/>
      <c r="S53" s="224"/>
      <c r="T53" s="224"/>
      <c r="U53" s="224"/>
      <c r="V53" s="224"/>
      <c r="W53" s="224"/>
      <c r="X53" s="224"/>
      <c r="Y53" s="224"/>
      <c r="Z53" s="214"/>
      <c r="AA53" s="214"/>
      <c r="AB53" s="214"/>
      <c r="AC53" s="214"/>
      <c r="AD53" s="214"/>
      <c r="AE53" s="214"/>
      <c r="AF53" s="214"/>
      <c r="AG53" s="214" t="s">
        <v>369</v>
      </c>
      <c r="AH53" s="214"/>
      <c r="AI53" s="214"/>
      <c r="AJ53" s="214"/>
      <c r="AK53" s="214"/>
      <c r="AL53" s="214"/>
      <c r="AM53" s="214"/>
      <c r="AN53" s="214"/>
      <c r="AO53" s="214"/>
      <c r="AP53" s="214"/>
      <c r="AQ53" s="214"/>
      <c r="AR53" s="214"/>
      <c r="AS53" s="214"/>
      <c r="AT53" s="214"/>
      <c r="AU53" s="214"/>
      <c r="AV53" s="214"/>
      <c r="AW53" s="214"/>
      <c r="AX53" s="214"/>
      <c r="AY53" s="214"/>
      <c r="AZ53" s="214"/>
      <c r="BA53" s="244" t="str">
        <f>C53</f>
        <v>které se zřizují před úpravami povrchu, a obalení osazených dveřních zárubní před znečištěním při úpravách povrchu nástřikem plastických maltovin včetně pozdějšího odkrytí,</v>
      </c>
      <c r="BB53" s="214"/>
      <c r="BC53" s="214"/>
      <c r="BD53" s="214"/>
      <c r="BE53" s="214"/>
      <c r="BF53" s="214"/>
      <c r="BG53" s="214"/>
      <c r="BH53" s="214"/>
    </row>
    <row r="54" spans="1:60" outlineLevel="2" x14ac:dyDescent="0.2">
      <c r="A54" s="221"/>
      <c r="B54" s="222"/>
      <c r="C54" s="258" t="s">
        <v>454</v>
      </c>
      <c r="D54" s="252"/>
      <c r="E54" s="252"/>
      <c r="F54" s="252"/>
      <c r="G54" s="252"/>
      <c r="H54" s="224"/>
      <c r="I54" s="224"/>
      <c r="J54" s="224"/>
      <c r="K54" s="224"/>
      <c r="L54" s="224"/>
      <c r="M54" s="224"/>
      <c r="N54" s="223"/>
      <c r="O54" s="223"/>
      <c r="P54" s="223"/>
      <c r="Q54" s="223"/>
      <c r="R54" s="224"/>
      <c r="S54" s="224"/>
      <c r="T54" s="224"/>
      <c r="U54" s="224"/>
      <c r="V54" s="224"/>
      <c r="W54" s="224"/>
      <c r="X54" s="224"/>
      <c r="Y54" s="224"/>
      <c r="Z54" s="214"/>
      <c r="AA54" s="214"/>
      <c r="AB54" s="214"/>
      <c r="AC54" s="214"/>
      <c r="AD54" s="214"/>
      <c r="AE54" s="214"/>
      <c r="AF54" s="214"/>
      <c r="AG54" s="214" t="s">
        <v>320</v>
      </c>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outlineLevel="2" x14ac:dyDescent="0.2">
      <c r="A55" s="221"/>
      <c r="B55" s="222"/>
      <c r="C55" s="268" t="s">
        <v>2208</v>
      </c>
      <c r="D55" s="262"/>
      <c r="E55" s="263">
        <v>1.6548</v>
      </c>
      <c r="F55" s="224"/>
      <c r="G55" s="224"/>
      <c r="H55" s="224"/>
      <c r="I55" s="224"/>
      <c r="J55" s="224"/>
      <c r="K55" s="224"/>
      <c r="L55" s="224"/>
      <c r="M55" s="224"/>
      <c r="N55" s="223"/>
      <c r="O55" s="223"/>
      <c r="P55" s="223"/>
      <c r="Q55" s="223"/>
      <c r="R55" s="224"/>
      <c r="S55" s="224"/>
      <c r="T55" s="224"/>
      <c r="U55" s="224"/>
      <c r="V55" s="224"/>
      <c r="W55" s="224"/>
      <c r="X55" s="224"/>
      <c r="Y55" s="224"/>
      <c r="Z55" s="214"/>
      <c r="AA55" s="214"/>
      <c r="AB55" s="214"/>
      <c r="AC55" s="214"/>
      <c r="AD55" s="214"/>
      <c r="AE55" s="214"/>
      <c r="AF55" s="214"/>
      <c r="AG55" s="214" t="s">
        <v>371</v>
      </c>
      <c r="AH55" s="214">
        <v>0</v>
      </c>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outlineLevel="3" x14ac:dyDescent="0.2">
      <c r="A56" s="221"/>
      <c r="B56" s="222"/>
      <c r="C56" s="268" t="s">
        <v>2209</v>
      </c>
      <c r="D56" s="262"/>
      <c r="E56" s="263">
        <v>1.7729999999999999</v>
      </c>
      <c r="F56" s="224"/>
      <c r="G56" s="224"/>
      <c r="H56" s="224"/>
      <c r="I56" s="224"/>
      <c r="J56" s="224"/>
      <c r="K56" s="224"/>
      <c r="L56" s="224"/>
      <c r="M56" s="224"/>
      <c r="N56" s="223"/>
      <c r="O56" s="223"/>
      <c r="P56" s="223"/>
      <c r="Q56" s="223"/>
      <c r="R56" s="224"/>
      <c r="S56" s="224"/>
      <c r="T56" s="224"/>
      <c r="U56" s="224"/>
      <c r="V56" s="224"/>
      <c r="W56" s="224"/>
      <c r="X56" s="224"/>
      <c r="Y56" s="224"/>
      <c r="Z56" s="214"/>
      <c r="AA56" s="214"/>
      <c r="AB56" s="214"/>
      <c r="AC56" s="214"/>
      <c r="AD56" s="214"/>
      <c r="AE56" s="214"/>
      <c r="AF56" s="214"/>
      <c r="AG56" s="214" t="s">
        <v>371</v>
      </c>
      <c r="AH56" s="214">
        <v>0</v>
      </c>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outlineLevel="3" x14ac:dyDescent="0.2">
      <c r="A57" s="221"/>
      <c r="B57" s="222"/>
      <c r="C57" s="268" t="s">
        <v>2210</v>
      </c>
      <c r="D57" s="262"/>
      <c r="E57" s="263">
        <v>1.2805</v>
      </c>
      <c r="F57" s="224"/>
      <c r="G57" s="224"/>
      <c r="H57" s="224"/>
      <c r="I57" s="224"/>
      <c r="J57" s="224"/>
      <c r="K57" s="224"/>
      <c r="L57" s="224"/>
      <c r="M57" s="224"/>
      <c r="N57" s="223"/>
      <c r="O57" s="223"/>
      <c r="P57" s="223"/>
      <c r="Q57" s="223"/>
      <c r="R57" s="224"/>
      <c r="S57" s="224"/>
      <c r="T57" s="224"/>
      <c r="U57" s="224"/>
      <c r="V57" s="224"/>
      <c r="W57" s="224"/>
      <c r="X57" s="224"/>
      <c r="Y57" s="224"/>
      <c r="Z57" s="214"/>
      <c r="AA57" s="214"/>
      <c r="AB57" s="214"/>
      <c r="AC57" s="214"/>
      <c r="AD57" s="214"/>
      <c r="AE57" s="214"/>
      <c r="AF57" s="214"/>
      <c r="AG57" s="214" t="s">
        <v>371</v>
      </c>
      <c r="AH57" s="214">
        <v>0</v>
      </c>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outlineLevel="3" x14ac:dyDescent="0.2">
      <c r="A58" s="221"/>
      <c r="B58" s="222"/>
      <c r="C58" s="268" t="s">
        <v>1241</v>
      </c>
      <c r="D58" s="262"/>
      <c r="E58" s="263">
        <v>5.13</v>
      </c>
      <c r="F58" s="224"/>
      <c r="G58" s="224"/>
      <c r="H58" s="224"/>
      <c r="I58" s="224"/>
      <c r="J58" s="224"/>
      <c r="K58" s="224"/>
      <c r="L58" s="224"/>
      <c r="M58" s="224"/>
      <c r="N58" s="223"/>
      <c r="O58" s="223"/>
      <c r="P58" s="223"/>
      <c r="Q58" s="223"/>
      <c r="R58" s="224"/>
      <c r="S58" s="224"/>
      <c r="T58" s="224"/>
      <c r="U58" s="224"/>
      <c r="V58" s="224"/>
      <c r="W58" s="224"/>
      <c r="X58" s="224"/>
      <c r="Y58" s="224"/>
      <c r="Z58" s="214"/>
      <c r="AA58" s="214"/>
      <c r="AB58" s="214"/>
      <c r="AC58" s="214"/>
      <c r="AD58" s="214"/>
      <c r="AE58" s="214"/>
      <c r="AF58" s="214"/>
      <c r="AG58" s="214" t="s">
        <v>371</v>
      </c>
      <c r="AH58" s="214">
        <v>0</v>
      </c>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3" x14ac:dyDescent="0.2">
      <c r="A59" s="221"/>
      <c r="B59" s="222"/>
      <c r="C59" s="268" t="s">
        <v>1019</v>
      </c>
      <c r="D59" s="262"/>
      <c r="E59" s="263">
        <v>0.33300000000000002</v>
      </c>
      <c r="F59" s="224"/>
      <c r="G59" s="224"/>
      <c r="H59" s="224"/>
      <c r="I59" s="224"/>
      <c r="J59" s="224"/>
      <c r="K59" s="224"/>
      <c r="L59" s="224"/>
      <c r="M59" s="224"/>
      <c r="N59" s="223"/>
      <c r="O59" s="223"/>
      <c r="P59" s="223"/>
      <c r="Q59" s="223"/>
      <c r="R59" s="224"/>
      <c r="S59" s="224"/>
      <c r="T59" s="224"/>
      <c r="U59" s="224"/>
      <c r="V59" s="224"/>
      <c r="W59" s="224"/>
      <c r="X59" s="224"/>
      <c r="Y59" s="224"/>
      <c r="Z59" s="214"/>
      <c r="AA59" s="214"/>
      <c r="AB59" s="214"/>
      <c r="AC59" s="214"/>
      <c r="AD59" s="214"/>
      <c r="AE59" s="214"/>
      <c r="AF59" s="214"/>
      <c r="AG59" s="214" t="s">
        <v>371</v>
      </c>
      <c r="AH59" s="214">
        <v>0</v>
      </c>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ht="22.5" outlineLevel="1" x14ac:dyDescent="0.2">
      <c r="A60" s="236">
        <v>13</v>
      </c>
      <c r="B60" s="237" t="s">
        <v>457</v>
      </c>
      <c r="C60" s="254" t="s">
        <v>458</v>
      </c>
      <c r="D60" s="238" t="s">
        <v>379</v>
      </c>
      <c r="E60" s="239">
        <v>133.14445000000001</v>
      </c>
      <c r="F60" s="240"/>
      <c r="G60" s="241">
        <f>ROUND(E60*F60,2)</f>
        <v>0</v>
      </c>
      <c r="H60" s="240"/>
      <c r="I60" s="241">
        <f>ROUND(E60*H60,2)</f>
        <v>0</v>
      </c>
      <c r="J60" s="240"/>
      <c r="K60" s="241">
        <f>ROUND(E60*J60,2)</f>
        <v>0</v>
      </c>
      <c r="L60" s="241">
        <v>12</v>
      </c>
      <c r="M60" s="241">
        <f>G60*(1+L60/100)</f>
        <v>0</v>
      </c>
      <c r="N60" s="239">
        <v>3.6099999999999999E-3</v>
      </c>
      <c r="O60" s="239">
        <f>ROUND(E60*N60,2)</f>
        <v>0.48</v>
      </c>
      <c r="P60" s="239">
        <v>0</v>
      </c>
      <c r="Q60" s="239">
        <f>ROUND(E60*P60,2)</f>
        <v>0</v>
      </c>
      <c r="R60" s="241" t="s">
        <v>380</v>
      </c>
      <c r="S60" s="241" t="s">
        <v>315</v>
      </c>
      <c r="T60" s="242" t="s">
        <v>315</v>
      </c>
      <c r="U60" s="224">
        <v>0.36</v>
      </c>
      <c r="V60" s="224">
        <f>ROUND(E60*U60,2)</f>
        <v>47.93</v>
      </c>
      <c r="W60" s="224"/>
      <c r="X60" s="224" t="s">
        <v>336</v>
      </c>
      <c r="Y60" s="224" t="s">
        <v>317</v>
      </c>
      <c r="Z60" s="214"/>
      <c r="AA60" s="214"/>
      <c r="AB60" s="214"/>
      <c r="AC60" s="214"/>
      <c r="AD60" s="214"/>
      <c r="AE60" s="214"/>
      <c r="AF60" s="214"/>
      <c r="AG60" s="214" t="s">
        <v>367</v>
      </c>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2" x14ac:dyDescent="0.2">
      <c r="A61" s="221"/>
      <c r="B61" s="222"/>
      <c r="C61" s="268" t="s">
        <v>2191</v>
      </c>
      <c r="D61" s="262"/>
      <c r="E61" s="263">
        <v>89.042450000000002</v>
      </c>
      <c r="F61" s="224"/>
      <c r="G61" s="224"/>
      <c r="H61" s="224"/>
      <c r="I61" s="224"/>
      <c r="J61" s="224"/>
      <c r="K61" s="224"/>
      <c r="L61" s="224"/>
      <c r="M61" s="224"/>
      <c r="N61" s="223"/>
      <c r="O61" s="223"/>
      <c r="P61" s="223"/>
      <c r="Q61" s="223"/>
      <c r="R61" s="224"/>
      <c r="S61" s="224"/>
      <c r="T61" s="224"/>
      <c r="U61" s="224"/>
      <c r="V61" s="224"/>
      <c r="W61" s="224"/>
      <c r="X61" s="224"/>
      <c r="Y61" s="224"/>
      <c r="Z61" s="214"/>
      <c r="AA61" s="214"/>
      <c r="AB61" s="214"/>
      <c r="AC61" s="214"/>
      <c r="AD61" s="214"/>
      <c r="AE61" s="214"/>
      <c r="AF61" s="214"/>
      <c r="AG61" s="214" t="s">
        <v>371</v>
      </c>
      <c r="AH61" s="214">
        <v>5</v>
      </c>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3" x14ac:dyDescent="0.2">
      <c r="A62" s="221"/>
      <c r="B62" s="222"/>
      <c r="C62" s="268" t="s">
        <v>2192</v>
      </c>
      <c r="D62" s="262"/>
      <c r="E62" s="263">
        <v>44.101999999999997</v>
      </c>
      <c r="F62" s="224"/>
      <c r="G62" s="224"/>
      <c r="H62" s="224"/>
      <c r="I62" s="224"/>
      <c r="J62" s="224"/>
      <c r="K62" s="224"/>
      <c r="L62" s="224"/>
      <c r="M62" s="224"/>
      <c r="N62" s="223"/>
      <c r="O62" s="223"/>
      <c r="P62" s="223"/>
      <c r="Q62" s="223"/>
      <c r="R62" s="224"/>
      <c r="S62" s="224"/>
      <c r="T62" s="224"/>
      <c r="U62" s="224"/>
      <c r="V62" s="224"/>
      <c r="W62" s="224"/>
      <c r="X62" s="224"/>
      <c r="Y62" s="224"/>
      <c r="Z62" s="214"/>
      <c r="AA62" s="214"/>
      <c r="AB62" s="214"/>
      <c r="AC62" s="214"/>
      <c r="AD62" s="214"/>
      <c r="AE62" s="214"/>
      <c r="AF62" s="214"/>
      <c r="AG62" s="214" t="s">
        <v>371</v>
      </c>
      <c r="AH62" s="214">
        <v>5</v>
      </c>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1" x14ac:dyDescent="0.2">
      <c r="A63" s="236">
        <v>14</v>
      </c>
      <c r="B63" s="237" t="s">
        <v>466</v>
      </c>
      <c r="C63" s="254" t="s">
        <v>467</v>
      </c>
      <c r="D63" s="238" t="s">
        <v>403</v>
      </c>
      <c r="E63" s="239">
        <v>29.26</v>
      </c>
      <c r="F63" s="240"/>
      <c r="G63" s="241">
        <f>ROUND(E63*F63,2)</f>
        <v>0</v>
      </c>
      <c r="H63" s="240"/>
      <c r="I63" s="241">
        <f>ROUND(E63*H63,2)</f>
        <v>0</v>
      </c>
      <c r="J63" s="240"/>
      <c r="K63" s="241">
        <f>ROUND(E63*J63,2)</f>
        <v>0</v>
      </c>
      <c r="L63" s="241">
        <v>12</v>
      </c>
      <c r="M63" s="241">
        <f>G63*(1+L63/100)</f>
        <v>0</v>
      </c>
      <c r="N63" s="239">
        <v>5.3690000000000002E-2</v>
      </c>
      <c r="O63" s="239">
        <f>ROUND(E63*N63,2)</f>
        <v>1.57</v>
      </c>
      <c r="P63" s="239">
        <v>0</v>
      </c>
      <c r="Q63" s="239">
        <f>ROUND(E63*P63,2)</f>
        <v>0</v>
      </c>
      <c r="R63" s="241"/>
      <c r="S63" s="241" t="s">
        <v>331</v>
      </c>
      <c r="T63" s="242" t="s">
        <v>316</v>
      </c>
      <c r="U63" s="224">
        <v>1.17717</v>
      </c>
      <c r="V63" s="224">
        <f>ROUND(E63*U63,2)</f>
        <v>34.44</v>
      </c>
      <c r="W63" s="224"/>
      <c r="X63" s="224" t="s">
        <v>336</v>
      </c>
      <c r="Y63" s="224" t="s">
        <v>317</v>
      </c>
      <c r="Z63" s="214"/>
      <c r="AA63" s="214"/>
      <c r="AB63" s="214"/>
      <c r="AC63" s="214"/>
      <c r="AD63" s="214"/>
      <c r="AE63" s="214"/>
      <c r="AF63" s="214"/>
      <c r="AG63" s="214" t="s">
        <v>337</v>
      </c>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2" x14ac:dyDescent="0.2">
      <c r="A64" s="221"/>
      <c r="B64" s="222"/>
      <c r="C64" s="268" t="s">
        <v>2211</v>
      </c>
      <c r="D64" s="262"/>
      <c r="E64" s="263">
        <v>19.760000000000002</v>
      </c>
      <c r="F64" s="224"/>
      <c r="G64" s="224"/>
      <c r="H64" s="224"/>
      <c r="I64" s="224"/>
      <c r="J64" s="224"/>
      <c r="K64" s="224"/>
      <c r="L64" s="224"/>
      <c r="M64" s="224"/>
      <c r="N64" s="223"/>
      <c r="O64" s="223"/>
      <c r="P64" s="223"/>
      <c r="Q64" s="223"/>
      <c r="R64" s="224"/>
      <c r="S64" s="224"/>
      <c r="T64" s="224"/>
      <c r="U64" s="224"/>
      <c r="V64" s="224"/>
      <c r="W64" s="224"/>
      <c r="X64" s="224"/>
      <c r="Y64" s="224"/>
      <c r="Z64" s="214"/>
      <c r="AA64" s="214"/>
      <c r="AB64" s="214"/>
      <c r="AC64" s="214"/>
      <c r="AD64" s="214"/>
      <c r="AE64" s="214"/>
      <c r="AF64" s="214"/>
      <c r="AG64" s="214" t="s">
        <v>371</v>
      </c>
      <c r="AH64" s="214">
        <v>0</v>
      </c>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outlineLevel="3" x14ac:dyDescent="0.2">
      <c r="A65" s="221"/>
      <c r="B65" s="222"/>
      <c r="C65" s="268" t="s">
        <v>2212</v>
      </c>
      <c r="D65" s="262"/>
      <c r="E65" s="263">
        <v>9.5</v>
      </c>
      <c r="F65" s="224"/>
      <c r="G65" s="224"/>
      <c r="H65" s="224"/>
      <c r="I65" s="224"/>
      <c r="J65" s="224"/>
      <c r="K65" s="224"/>
      <c r="L65" s="224"/>
      <c r="M65" s="224"/>
      <c r="N65" s="223"/>
      <c r="O65" s="223"/>
      <c r="P65" s="223"/>
      <c r="Q65" s="223"/>
      <c r="R65" s="224"/>
      <c r="S65" s="224"/>
      <c r="T65" s="224"/>
      <c r="U65" s="224"/>
      <c r="V65" s="224"/>
      <c r="W65" s="224"/>
      <c r="X65" s="224"/>
      <c r="Y65" s="224"/>
      <c r="Z65" s="214"/>
      <c r="AA65" s="214"/>
      <c r="AB65" s="214"/>
      <c r="AC65" s="214"/>
      <c r="AD65" s="214"/>
      <c r="AE65" s="214"/>
      <c r="AF65" s="214"/>
      <c r="AG65" s="214" t="s">
        <v>371</v>
      </c>
      <c r="AH65" s="214">
        <v>0</v>
      </c>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x14ac:dyDescent="0.2">
      <c r="A66" s="229" t="s">
        <v>310</v>
      </c>
      <c r="B66" s="230" t="s">
        <v>198</v>
      </c>
      <c r="C66" s="253" t="s">
        <v>199</v>
      </c>
      <c r="D66" s="231"/>
      <c r="E66" s="232"/>
      <c r="F66" s="233"/>
      <c r="G66" s="233">
        <f>SUMIF(AG67:AG72,"&lt;&gt;NOR",G67:G72)</f>
        <v>0</v>
      </c>
      <c r="H66" s="233"/>
      <c r="I66" s="233">
        <f>SUM(I67:I72)</f>
        <v>0</v>
      </c>
      <c r="J66" s="233"/>
      <c r="K66" s="233">
        <f>SUM(K67:K72)</f>
        <v>0</v>
      </c>
      <c r="L66" s="233"/>
      <c r="M66" s="233">
        <f>SUM(M67:M72)</f>
        <v>0</v>
      </c>
      <c r="N66" s="232"/>
      <c r="O66" s="232">
        <f>SUM(O67:O72)</f>
        <v>0.11</v>
      </c>
      <c r="P66" s="232"/>
      <c r="Q66" s="232">
        <f>SUM(Q67:Q72)</f>
        <v>0</v>
      </c>
      <c r="R66" s="233"/>
      <c r="S66" s="233"/>
      <c r="T66" s="234"/>
      <c r="U66" s="228"/>
      <c r="V66" s="228">
        <f>SUM(V67:V72)</f>
        <v>2.09</v>
      </c>
      <c r="W66" s="228"/>
      <c r="X66" s="228"/>
      <c r="Y66" s="228"/>
      <c r="AG66" t="s">
        <v>311</v>
      </c>
    </row>
    <row r="67" spans="1:60" ht="22.5" outlineLevel="1" x14ac:dyDescent="0.2">
      <c r="A67" s="236">
        <v>15</v>
      </c>
      <c r="B67" s="237" t="s">
        <v>475</v>
      </c>
      <c r="C67" s="254" t="s">
        <v>476</v>
      </c>
      <c r="D67" s="238" t="s">
        <v>365</v>
      </c>
      <c r="E67" s="239">
        <v>0.33700000000000002</v>
      </c>
      <c r="F67" s="240"/>
      <c r="G67" s="241">
        <f>ROUND(E67*F67,2)</f>
        <v>0</v>
      </c>
      <c r="H67" s="240"/>
      <c r="I67" s="241">
        <f>ROUND(E67*H67,2)</f>
        <v>0</v>
      </c>
      <c r="J67" s="240"/>
      <c r="K67" s="241">
        <f>ROUND(E67*J67,2)</f>
        <v>0</v>
      </c>
      <c r="L67" s="241">
        <v>12</v>
      </c>
      <c r="M67" s="241">
        <f>G67*(1+L67/100)</f>
        <v>0</v>
      </c>
      <c r="N67" s="239">
        <v>0.30802000000000002</v>
      </c>
      <c r="O67" s="239">
        <f>ROUND(E67*N67,2)</f>
        <v>0.1</v>
      </c>
      <c r="P67" s="239">
        <v>0</v>
      </c>
      <c r="Q67" s="239">
        <f>ROUND(E67*P67,2)</f>
        <v>0</v>
      </c>
      <c r="R67" s="241" t="s">
        <v>380</v>
      </c>
      <c r="S67" s="241" t="s">
        <v>315</v>
      </c>
      <c r="T67" s="242" t="s">
        <v>315</v>
      </c>
      <c r="U67" s="224">
        <v>5.24</v>
      </c>
      <c r="V67" s="224">
        <f>ROUND(E67*U67,2)</f>
        <v>1.77</v>
      </c>
      <c r="W67" s="224"/>
      <c r="X67" s="224" t="s">
        <v>336</v>
      </c>
      <c r="Y67" s="224" t="s">
        <v>317</v>
      </c>
      <c r="Z67" s="214"/>
      <c r="AA67" s="214"/>
      <c r="AB67" s="214"/>
      <c r="AC67" s="214"/>
      <c r="AD67" s="214"/>
      <c r="AE67" s="214"/>
      <c r="AF67" s="214"/>
      <c r="AG67" s="214" t="s">
        <v>367</v>
      </c>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2" x14ac:dyDescent="0.2">
      <c r="A68" s="221"/>
      <c r="B68" s="222"/>
      <c r="C68" s="268" t="s">
        <v>991</v>
      </c>
      <c r="D68" s="262"/>
      <c r="E68" s="263"/>
      <c r="F68" s="224"/>
      <c r="G68" s="224"/>
      <c r="H68" s="224"/>
      <c r="I68" s="224"/>
      <c r="J68" s="224"/>
      <c r="K68" s="224"/>
      <c r="L68" s="224"/>
      <c r="M68" s="224"/>
      <c r="N68" s="223"/>
      <c r="O68" s="223"/>
      <c r="P68" s="223"/>
      <c r="Q68" s="223"/>
      <c r="R68" s="224"/>
      <c r="S68" s="224"/>
      <c r="T68" s="224"/>
      <c r="U68" s="224"/>
      <c r="V68" s="224"/>
      <c r="W68" s="224"/>
      <c r="X68" s="224"/>
      <c r="Y68" s="224"/>
      <c r="Z68" s="214"/>
      <c r="AA68" s="214"/>
      <c r="AB68" s="214"/>
      <c r="AC68" s="214"/>
      <c r="AD68" s="214"/>
      <c r="AE68" s="214"/>
      <c r="AF68" s="214"/>
      <c r="AG68" s="214" t="s">
        <v>371</v>
      </c>
      <c r="AH68" s="214">
        <v>0</v>
      </c>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3" x14ac:dyDescent="0.2">
      <c r="A69" s="221"/>
      <c r="B69" s="222"/>
      <c r="C69" s="268" t="s">
        <v>1345</v>
      </c>
      <c r="D69" s="262"/>
      <c r="E69" s="263"/>
      <c r="F69" s="224"/>
      <c r="G69" s="224"/>
      <c r="H69" s="224"/>
      <c r="I69" s="224"/>
      <c r="J69" s="224"/>
      <c r="K69" s="224"/>
      <c r="L69" s="224"/>
      <c r="M69" s="224"/>
      <c r="N69" s="223"/>
      <c r="O69" s="223"/>
      <c r="P69" s="223"/>
      <c r="Q69" s="223"/>
      <c r="R69" s="224"/>
      <c r="S69" s="224"/>
      <c r="T69" s="224"/>
      <c r="U69" s="224"/>
      <c r="V69" s="224"/>
      <c r="W69" s="224"/>
      <c r="X69" s="224"/>
      <c r="Y69" s="224"/>
      <c r="Z69" s="214"/>
      <c r="AA69" s="214"/>
      <c r="AB69" s="214"/>
      <c r="AC69" s="214"/>
      <c r="AD69" s="214"/>
      <c r="AE69" s="214"/>
      <c r="AF69" s="214"/>
      <c r="AG69" s="214" t="s">
        <v>371</v>
      </c>
      <c r="AH69" s="214">
        <v>0</v>
      </c>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outlineLevel="3" x14ac:dyDescent="0.2">
      <c r="A70" s="221"/>
      <c r="B70" s="222"/>
      <c r="C70" s="268" t="s">
        <v>2213</v>
      </c>
      <c r="D70" s="262"/>
      <c r="E70" s="263">
        <v>0.33700000000000002</v>
      </c>
      <c r="F70" s="224"/>
      <c r="G70" s="224"/>
      <c r="H70" s="224"/>
      <c r="I70" s="224"/>
      <c r="J70" s="224"/>
      <c r="K70" s="224"/>
      <c r="L70" s="224"/>
      <c r="M70" s="224"/>
      <c r="N70" s="223"/>
      <c r="O70" s="223"/>
      <c r="P70" s="223"/>
      <c r="Q70" s="223"/>
      <c r="R70" s="224"/>
      <c r="S70" s="224"/>
      <c r="T70" s="224"/>
      <c r="U70" s="224"/>
      <c r="V70" s="224"/>
      <c r="W70" s="224"/>
      <c r="X70" s="224"/>
      <c r="Y70" s="224"/>
      <c r="Z70" s="214"/>
      <c r="AA70" s="214"/>
      <c r="AB70" s="214"/>
      <c r="AC70" s="214"/>
      <c r="AD70" s="214"/>
      <c r="AE70" s="214"/>
      <c r="AF70" s="214"/>
      <c r="AG70" s="214" t="s">
        <v>371</v>
      </c>
      <c r="AH70" s="214">
        <v>0</v>
      </c>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1" x14ac:dyDescent="0.2">
      <c r="A71" s="245">
        <v>16</v>
      </c>
      <c r="B71" s="246" t="s">
        <v>485</v>
      </c>
      <c r="C71" s="256" t="s">
        <v>486</v>
      </c>
      <c r="D71" s="247" t="s">
        <v>379</v>
      </c>
      <c r="E71" s="248">
        <v>0.5</v>
      </c>
      <c r="F71" s="249"/>
      <c r="G71" s="250">
        <f>ROUND(E71*F71,2)</f>
        <v>0</v>
      </c>
      <c r="H71" s="249"/>
      <c r="I71" s="250">
        <f>ROUND(E71*H71,2)</f>
        <v>0</v>
      </c>
      <c r="J71" s="249"/>
      <c r="K71" s="250">
        <f>ROUND(E71*J71,2)</f>
        <v>0</v>
      </c>
      <c r="L71" s="250">
        <v>12</v>
      </c>
      <c r="M71" s="250">
        <f>G71*(1+L71/100)</f>
        <v>0</v>
      </c>
      <c r="N71" s="248">
        <v>1.41E-2</v>
      </c>
      <c r="O71" s="248">
        <f>ROUND(E71*N71,2)</f>
        <v>0.01</v>
      </c>
      <c r="P71" s="248">
        <v>0</v>
      </c>
      <c r="Q71" s="248">
        <f>ROUND(E71*P71,2)</f>
        <v>0</v>
      </c>
      <c r="R71" s="250" t="s">
        <v>380</v>
      </c>
      <c r="S71" s="250" t="s">
        <v>315</v>
      </c>
      <c r="T71" s="251" t="s">
        <v>315</v>
      </c>
      <c r="U71" s="224">
        <v>0.39600000000000002</v>
      </c>
      <c r="V71" s="224">
        <f>ROUND(E71*U71,2)</f>
        <v>0.2</v>
      </c>
      <c r="W71" s="224"/>
      <c r="X71" s="224" t="s">
        <v>336</v>
      </c>
      <c r="Y71" s="224" t="s">
        <v>317</v>
      </c>
      <c r="Z71" s="214"/>
      <c r="AA71" s="214"/>
      <c r="AB71" s="214"/>
      <c r="AC71" s="214"/>
      <c r="AD71" s="214"/>
      <c r="AE71" s="214"/>
      <c r="AF71" s="214"/>
      <c r="AG71" s="214" t="s">
        <v>367</v>
      </c>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outlineLevel="1" x14ac:dyDescent="0.2">
      <c r="A72" s="245">
        <v>17</v>
      </c>
      <c r="B72" s="246" t="s">
        <v>487</v>
      </c>
      <c r="C72" s="256" t="s">
        <v>488</v>
      </c>
      <c r="D72" s="247" t="s">
        <v>379</v>
      </c>
      <c r="E72" s="248">
        <v>0.5</v>
      </c>
      <c r="F72" s="249"/>
      <c r="G72" s="250">
        <f>ROUND(E72*F72,2)</f>
        <v>0</v>
      </c>
      <c r="H72" s="249"/>
      <c r="I72" s="250">
        <f>ROUND(E72*H72,2)</f>
        <v>0</v>
      </c>
      <c r="J72" s="249"/>
      <c r="K72" s="250">
        <f>ROUND(E72*J72,2)</f>
        <v>0</v>
      </c>
      <c r="L72" s="250">
        <v>12</v>
      </c>
      <c r="M72" s="250">
        <f>G72*(1+L72/100)</f>
        <v>0</v>
      </c>
      <c r="N72" s="248">
        <v>0</v>
      </c>
      <c r="O72" s="248">
        <f>ROUND(E72*N72,2)</f>
        <v>0</v>
      </c>
      <c r="P72" s="248">
        <v>0</v>
      </c>
      <c r="Q72" s="248">
        <f>ROUND(E72*P72,2)</f>
        <v>0</v>
      </c>
      <c r="R72" s="250" t="s">
        <v>380</v>
      </c>
      <c r="S72" s="250" t="s">
        <v>315</v>
      </c>
      <c r="T72" s="251" t="s">
        <v>315</v>
      </c>
      <c r="U72" s="224">
        <v>0.24</v>
      </c>
      <c r="V72" s="224">
        <f>ROUND(E72*U72,2)</f>
        <v>0.12</v>
      </c>
      <c r="W72" s="224"/>
      <c r="X72" s="224" t="s">
        <v>336</v>
      </c>
      <c r="Y72" s="224" t="s">
        <v>317</v>
      </c>
      <c r="Z72" s="214"/>
      <c r="AA72" s="214"/>
      <c r="AB72" s="214"/>
      <c r="AC72" s="214"/>
      <c r="AD72" s="214"/>
      <c r="AE72" s="214"/>
      <c r="AF72" s="214"/>
      <c r="AG72" s="214" t="s">
        <v>367</v>
      </c>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x14ac:dyDescent="0.2">
      <c r="A73" s="229" t="s">
        <v>310</v>
      </c>
      <c r="B73" s="230" t="s">
        <v>200</v>
      </c>
      <c r="C73" s="253" t="s">
        <v>201</v>
      </c>
      <c r="D73" s="231"/>
      <c r="E73" s="232"/>
      <c r="F73" s="233"/>
      <c r="G73" s="233">
        <f>SUMIF(AG74:AG77,"&lt;&gt;NOR",G74:G77)</f>
        <v>0</v>
      </c>
      <c r="H73" s="233"/>
      <c r="I73" s="233">
        <f>SUM(I74:I77)</f>
        <v>0</v>
      </c>
      <c r="J73" s="233"/>
      <c r="K73" s="233">
        <f>SUM(K74:K77)</f>
        <v>0</v>
      </c>
      <c r="L73" s="233"/>
      <c r="M73" s="233">
        <f>SUM(M74:M77)</f>
        <v>0</v>
      </c>
      <c r="N73" s="232"/>
      <c r="O73" s="232">
        <f>SUM(O74:O77)</f>
        <v>0</v>
      </c>
      <c r="P73" s="232"/>
      <c r="Q73" s="232">
        <f>SUM(Q74:Q77)</f>
        <v>0</v>
      </c>
      <c r="R73" s="233"/>
      <c r="S73" s="233"/>
      <c r="T73" s="234"/>
      <c r="U73" s="228"/>
      <c r="V73" s="228">
        <f>SUM(V74:V77)</f>
        <v>3.75</v>
      </c>
      <c r="W73" s="228"/>
      <c r="X73" s="228"/>
      <c r="Y73" s="228"/>
      <c r="AG73" t="s">
        <v>311</v>
      </c>
    </row>
    <row r="74" spans="1:60" outlineLevel="1" x14ac:dyDescent="0.2">
      <c r="A74" s="236">
        <v>18</v>
      </c>
      <c r="B74" s="237" t="s">
        <v>493</v>
      </c>
      <c r="C74" s="254" t="s">
        <v>494</v>
      </c>
      <c r="D74" s="238" t="s">
        <v>403</v>
      </c>
      <c r="E74" s="239">
        <v>18.739999999999998</v>
      </c>
      <c r="F74" s="240"/>
      <c r="G74" s="241">
        <f>ROUND(E74*F74,2)</f>
        <v>0</v>
      </c>
      <c r="H74" s="240"/>
      <c r="I74" s="241">
        <f>ROUND(E74*H74,2)</f>
        <v>0</v>
      </c>
      <c r="J74" s="240"/>
      <c r="K74" s="241">
        <f>ROUND(E74*J74,2)</f>
        <v>0</v>
      </c>
      <c r="L74" s="241">
        <v>12</v>
      </c>
      <c r="M74" s="241">
        <f>G74*(1+L74/100)</f>
        <v>0</v>
      </c>
      <c r="N74" s="239">
        <v>0</v>
      </c>
      <c r="O74" s="239">
        <f>ROUND(E74*N74,2)</f>
        <v>0</v>
      </c>
      <c r="P74" s="239">
        <v>0</v>
      </c>
      <c r="Q74" s="239">
        <f>ROUND(E74*P74,2)</f>
        <v>0</v>
      </c>
      <c r="R74" s="241"/>
      <c r="S74" s="241" t="s">
        <v>331</v>
      </c>
      <c r="T74" s="242" t="s">
        <v>316</v>
      </c>
      <c r="U74" s="224">
        <v>0.2</v>
      </c>
      <c r="V74" s="224">
        <f>ROUND(E74*U74,2)</f>
        <v>3.75</v>
      </c>
      <c r="W74" s="224"/>
      <c r="X74" s="224" t="s">
        <v>336</v>
      </c>
      <c r="Y74" s="224" t="s">
        <v>317</v>
      </c>
      <c r="Z74" s="214"/>
      <c r="AA74" s="214"/>
      <c r="AB74" s="214"/>
      <c r="AC74" s="214"/>
      <c r="AD74" s="214"/>
      <c r="AE74" s="214"/>
      <c r="AF74" s="214"/>
      <c r="AG74" s="214" t="s">
        <v>337</v>
      </c>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2" x14ac:dyDescent="0.2">
      <c r="A75" s="221"/>
      <c r="B75" s="222"/>
      <c r="C75" s="255" t="s">
        <v>495</v>
      </c>
      <c r="D75" s="243"/>
      <c r="E75" s="243"/>
      <c r="F75" s="243"/>
      <c r="G75" s="243"/>
      <c r="H75" s="224"/>
      <c r="I75" s="224"/>
      <c r="J75" s="224"/>
      <c r="K75" s="224"/>
      <c r="L75" s="224"/>
      <c r="M75" s="224"/>
      <c r="N75" s="223"/>
      <c r="O75" s="223"/>
      <c r="P75" s="223"/>
      <c r="Q75" s="223"/>
      <c r="R75" s="224"/>
      <c r="S75" s="224"/>
      <c r="T75" s="224"/>
      <c r="U75" s="224"/>
      <c r="V75" s="224"/>
      <c r="W75" s="224"/>
      <c r="X75" s="224"/>
      <c r="Y75" s="224"/>
      <c r="Z75" s="214"/>
      <c r="AA75" s="214"/>
      <c r="AB75" s="214"/>
      <c r="AC75" s="214"/>
      <c r="AD75" s="214"/>
      <c r="AE75" s="214"/>
      <c r="AF75" s="214"/>
      <c r="AG75" s="214" t="s">
        <v>320</v>
      </c>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outlineLevel="2" x14ac:dyDescent="0.2">
      <c r="A76" s="221"/>
      <c r="B76" s="222"/>
      <c r="C76" s="268" t="s">
        <v>2214</v>
      </c>
      <c r="D76" s="262"/>
      <c r="E76" s="263">
        <v>9.56</v>
      </c>
      <c r="F76" s="224"/>
      <c r="G76" s="224"/>
      <c r="H76" s="224"/>
      <c r="I76" s="224"/>
      <c r="J76" s="224"/>
      <c r="K76" s="224"/>
      <c r="L76" s="224"/>
      <c r="M76" s="224"/>
      <c r="N76" s="223"/>
      <c r="O76" s="223"/>
      <c r="P76" s="223"/>
      <c r="Q76" s="223"/>
      <c r="R76" s="224"/>
      <c r="S76" s="224"/>
      <c r="T76" s="224"/>
      <c r="U76" s="224"/>
      <c r="V76" s="224"/>
      <c r="W76" s="224"/>
      <c r="X76" s="224"/>
      <c r="Y76" s="224"/>
      <c r="Z76" s="214"/>
      <c r="AA76" s="214"/>
      <c r="AB76" s="214"/>
      <c r="AC76" s="214"/>
      <c r="AD76" s="214"/>
      <c r="AE76" s="214"/>
      <c r="AF76" s="214"/>
      <c r="AG76" s="214" t="s">
        <v>371</v>
      </c>
      <c r="AH76" s="214">
        <v>0</v>
      </c>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outlineLevel="3" x14ac:dyDescent="0.2">
      <c r="A77" s="221"/>
      <c r="B77" s="222"/>
      <c r="C77" s="268" t="s">
        <v>2215</v>
      </c>
      <c r="D77" s="262"/>
      <c r="E77" s="263">
        <v>9.18</v>
      </c>
      <c r="F77" s="224"/>
      <c r="G77" s="224"/>
      <c r="H77" s="224"/>
      <c r="I77" s="224"/>
      <c r="J77" s="224"/>
      <c r="K77" s="224"/>
      <c r="L77" s="224"/>
      <c r="M77" s="224"/>
      <c r="N77" s="223"/>
      <c r="O77" s="223"/>
      <c r="P77" s="223"/>
      <c r="Q77" s="223"/>
      <c r="R77" s="224"/>
      <c r="S77" s="224"/>
      <c r="T77" s="224"/>
      <c r="U77" s="224"/>
      <c r="V77" s="224"/>
      <c r="W77" s="224"/>
      <c r="X77" s="224"/>
      <c r="Y77" s="224"/>
      <c r="Z77" s="214"/>
      <c r="AA77" s="214"/>
      <c r="AB77" s="214"/>
      <c r="AC77" s="214"/>
      <c r="AD77" s="214"/>
      <c r="AE77" s="214"/>
      <c r="AF77" s="214"/>
      <c r="AG77" s="214" t="s">
        <v>371</v>
      </c>
      <c r="AH77" s="214">
        <v>0</v>
      </c>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x14ac:dyDescent="0.2">
      <c r="A78" s="229" t="s">
        <v>310</v>
      </c>
      <c r="B78" s="230" t="s">
        <v>202</v>
      </c>
      <c r="C78" s="253" t="s">
        <v>203</v>
      </c>
      <c r="D78" s="231"/>
      <c r="E78" s="232"/>
      <c r="F78" s="233"/>
      <c r="G78" s="233">
        <f>SUMIF(AG79:AG83,"&lt;&gt;NOR",G79:G83)</f>
        <v>0</v>
      </c>
      <c r="H78" s="233"/>
      <c r="I78" s="233">
        <f>SUM(I79:I83)</f>
        <v>0</v>
      </c>
      <c r="J78" s="233"/>
      <c r="K78" s="233">
        <f>SUM(K79:K83)</f>
        <v>0</v>
      </c>
      <c r="L78" s="233"/>
      <c r="M78" s="233">
        <f>SUM(M79:M83)</f>
        <v>0</v>
      </c>
      <c r="N78" s="232"/>
      <c r="O78" s="232">
        <f>SUM(O79:O83)</f>
        <v>0.05</v>
      </c>
      <c r="P78" s="232"/>
      <c r="Q78" s="232">
        <f>SUM(Q79:Q83)</f>
        <v>0</v>
      </c>
      <c r="R78" s="233"/>
      <c r="S78" s="233"/>
      <c r="T78" s="234"/>
      <c r="U78" s="228"/>
      <c r="V78" s="228">
        <f>SUM(V79:V83)</f>
        <v>7.27</v>
      </c>
      <c r="W78" s="228"/>
      <c r="X78" s="228"/>
      <c r="Y78" s="228"/>
      <c r="AG78" t="s">
        <v>311</v>
      </c>
    </row>
    <row r="79" spans="1:60" outlineLevel="1" x14ac:dyDescent="0.2">
      <c r="A79" s="236">
        <v>19</v>
      </c>
      <c r="B79" s="237" t="s">
        <v>500</v>
      </c>
      <c r="C79" s="254" t="s">
        <v>501</v>
      </c>
      <c r="D79" s="238" t="s">
        <v>379</v>
      </c>
      <c r="E79" s="239">
        <v>34.630000000000003</v>
      </c>
      <c r="F79" s="240"/>
      <c r="G79" s="241">
        <f>ROUND(E79*F79,2)</f>
        <v>0</v>
      </c>
      <c r="H79" s="240"/>
      <c r="I79" s="241">
        <f>ROUND(E79*H79,2)</f>
        <v>0</v>
      </c>
      <c r="J79" s="240"/>
      <c r="K79" s="241">
        <f>ROUND(E79*J79,2)</f>
        <v>0</v>
      </c>
      <c r="L79" s="241">
        <v>12</v>
      </c>
      <c r="M79" s="241">
        <f>G79*(1+L79/100)</f>
        <v>0</v>
      </c>
      <c r="N79" s="239">
        <v>1.58E-3</v>
      </c>
      <c r="O79" s="239">
        <f>ROUND(E79*N79,2)</f>
        <v>0.05</v>
      </c>
      <c r="P79" s="239">
        <v>0</v>
      </c>
      <c r="Q79" s="239">
        <f>ROUND(E79*P79,2)</f>
        <v>0</v>
      </c>
      <c r="R79" s="241" t="s">
        <v>502</v>
      </c>
      <c r="S79" s="241" t="s">
        <v>315</v>
      </c>
      <c r="T79" s="242" t="s">
        <v>315</v>
      </c>
      <c r="U79" s="224">
        <v>0.21</v>
      </c>
      <c r="V79" s="224">
        <f>ROUND(E79*U79,2)</f>
        <v>7.27</v>
      </c>
      <c r="W79" s="224"/>
      <c r="X79" s="224" t="s">
        <v>336</v>
      </c>
      <c r="Y79" s="224" t="s">
        <v>317</v>
      </c>
      <c r="Z79" s="214"/>
      <c r="AA79" s="214"/>
      <c r="AB79" s="214"/>
      <c r="AC79" s="214"/>
      <c r="AD79" s="214"/>
      <c r="AE79" s="214"/>
      <c r="AF79" s="214"/>
      <c r="AG79" s="214" t="s">
        <v>367</v>
      </c>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outlineLevel="2" x14ac:dyDescent="0.2">
      <c r="A80" s="221"/>
      <c r="B80" s="222"/>
      <c r="C80" s="268" t="s">
        <v>991</v>
      </c>
      <c r="D80" s="262"/>
      <c r="E80" s="263"/>
      <c r="F80" s="224"/>
      <c r="G80" s="224"/>
      <c r="H80" s="224"/>
      <c r="I80" s="224"/>
      <c r="J80" s="224"/>
      <c r="K80" s="224"/>
      <c r="L80" s="224"/>
      <c r="M80" s="224"/>
      <c r="N80" s="223"/>
      <c r="O80" s="223"/>
      <c r="P80" s="223"/>
      <c r="Q80" s="223"/>
      <c r="R80" s="224"/>
      <c r="S80" s="224"/>
      <c r="T80" s="224"/>
      <c r="U80" s="224"/>
      <c r="V80" s="224"/>
      <c r="W80" s="224"/>
      <c r="X80" s="224"/>
      <c r="Y80" s="224"/>
      <c r="Z80" s="214"/>
      <c r="AA80" s="214"/>
      <c r="AB80" s="214"/>
      <c r="AC80" s="214"/>
      <c r="AD80" s="214"/>
      <c r="AE80" s="214"/>
      <c r="AF80" s="214"/>
      <c r="AG80" s="214" t="s">
        <v>371</v>
      </c>
      <c r="AH80" s="214">
        <v>0</v>
      </c>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outlineLevel="3" x14ac:dyDescent="0.2">
      <c r="A81" s="221"/>
      <c r="B81" s="222"/>
      <c r="C81" s="268" t="s">
        <v>2216</v>
      </c>
      <c r="D81" s="262"/>
      <c r="E81" s="263">
        <v>11.98</v>
      </c>
      <c r="F81" s="224"/>
      <c r="G81" s="224"/>
      <c r="H81" s="224"/>
      <c r="I81" s="224"/>
      <c r="J81" s="224"/>
      <c r="K81" s="224"/>
      <c r="L81" s="224"/>
      <c r="M81" s="224"/>
      <c r="N81" s="223"/>
      <c r="O81" s="223"/>
      <c r="P81" s="223"/>
      <c r="Q81" s="223"/>
      <c r="R81" s="224"/>
      <c r="S81" s="224"/>
      <c r="T81" s="224"/>
      <c r="U81" s="224"/>
      <c r="V81" s="224"/>
      <c r="W81" s="224"/>
      <c r="X81" s="224"/>
      <c r="Y81" s="224"/>
      <c r="Z81" s="214"/>
      <c r="AA81" s="214"/>
      <c r="AB81" s="214"/>
      <c r="AC81" s="214"/>
      <c r="AD81" s="214"/>
      <c r="AE81" s="214"/>
      <c r="AF81" s="214"/>
      <c r="AG81" s="214" t="s">
        <v>371</v>
      </c>
      <c r="AH81" s="214">
        <v>0</v>
      </c>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outlineLevel="3" x14ac:dyDescent="0.2">
      <c r="A82" s="221"/>
      <c r="B82" s="222"/>
      <c r="C82" s="268" t="s">
        <v>2189</v>
      </c>
      <c r="D82" s="262"/>
      <c r="E82" s="263">
        <v>6.74</v>
      </c>
      <c r="F82" s="224"/>
      <c r="G82" s="224"/>
      <c r="H82" s="224"/>
      <c r="I82" s="224"/>
      <c r="J82" s="224"/>
      <c r="K82" s="224"/>
      <c r="L82" s="224"/>
      <c r="M82" s="224"/>
      <c r="N82" s="223"/>
      <c r="O82" s="223"/>
      <c r="P82" s="223"/>
      <c r="Q82" s="223"/>
      <c r="R82" s="224"/>
      <c r="S82" s="224"/>
      <c r="T82" s="224"/>
      <c r="U82" s="224"/>
      <c r="V82" s="224"/>
      <c r="W82" s="224"/>
      <c r="X82" s="224"/>
      <c r="Y82" s="224"/>
      <c r="Z82" s="214"/>
      <c r="AA82" s="214"/>
      <c r="AB82" s="214"/>
      <c r="AC82" s="214"/>
      <c r="AD82" s="214"/>
      <c r="AE82" s="214"/>
      <c r="AF82" s="214"/>
      <c r="AG82" s="214" t="s">
        <v>371</v>
      </c>
      <c r="AH82" s="214">
        <v>0</v>
      </c>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outlineLevel="3" x14ac:dyDescent="0.2">
      <c r="A83" s="221"/>
      <c r="B83" s="222"/>
      <c r="C83" s="268" t="s">
        <v>2217</v>
      </c>
      <c r="D83" s="262"/>
      <c r="E83" s="263">
        <v>15.91</v>
      </c>
      <c r="F83" s="224"/>
      <c r="G83" s="224"/>
      <c r="H83" s="224"/>
      <c r="I83" s="224"/>
      <c r="J83" s="224"/>
      <c r="K83" s="224"/>
      <c r="L83" s="224"/>
      <c r="M83" s="224"/>
      <c r="N83" s="223"/>
      <c r="O83" s="223"/>
      <c r="P83" s="223"/>
      <c r="Q83" s="223"/>
      <c r="R83" s="224"/>
      <c r="S83" s="224"/>
      <c r="T83" s="224"/>
      <c r="U83" s="224"/>
      <c r="V83" s="224"/>
      <c r="W83" s="224"/>
      <c r="X83" s="224"/>
      <c r="Y83" s="224"/>
      <c r="Z83" s="214"/>
      <c r="AA83" s="214"/>
      <c r="AB83" s="214"/>
      <c r="AC83" s="214"/>
      <c r="AD83" s="214"/>
      <c r="AE83" s="214"/>
      <c r="AF83" s="214"/>
      <c r="AG83" s="214" t="s">
        <v>371</v>
      </c>
      <c r="AH83" s="214">
        <v>0</v>
      </c>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x14ac:dyDescent="0.2">
      <c r="A84" s="229" t="s">
        <v>310</v>
      </c>
      <c r="B84" s="230" t="s">
        <v>204</v>
      </c>
      <c r="C84" s="253" t="s">
        <v>206</v>
      </c>
      <c r="D84" s="231"/>
      <c r="E84" s="232"/>
      <c r="F84" s="233"/>
      <c r="G84" s="233">
        <f>SUMIF(AG85:AG99,"&lt;&gt;NOR",G85:G99)</f>
        <v>0</v>
      </c>
      <c r="H84" s="233"/>
      <c r="I84" s="233">
        <f>SUM(I85:I99)</f>
        <v>0</v>
      </c>
      <c r="J84" s="233"/>
      <c r="K84" s="233">
        <f>SUM(K85:K99)</f>
        <v>0</v>
      </c>
      <c r="L84" s="233"/>
      <c r="M84" s="233">
        <f>SUM(M85:M99)</f>
        <v>0</v>
      </c>
      <c r="N84" s="232"/>
      <c r="O84" s="232">
        <f>SUM(O85:O99)</f>
        <v>0</v>
      </c>
      <c r="P84" s="232"/>
      <c r="Q84" s="232">
        <f>SUM(Q85:Q99)</f>
        <v>0</v>
      </c>
      <c r="R84" s="233"/>
      <c r="S84" s="233"/>
      <c r="T84" s="234"/>
      <c r="U84" s="228"/>
      <c r="V84" s="228">
        <f>SUM(V85:V99)</f>
        <v>10.76</v>
      </c>
      <c r="W84" s="228"/>
      <c r="X84" s="228"/>
      <c r="Y84" s="228"/>
      <c r="AG84" t="s">
        <v>311</v>
      </c>
    </row>
    <row r="85" spans="1:60" ht="56.25" outlineLevel="1" x14ac:dyDescent="0.2">
      <c r="A85" s="236">
        <v>20</v>
      </c>
      <c r="B85" s="237" t="s">
        <v>503</v>
      </c>
      <c r="C85" s="254" t="s">
        <v>504</v>
      </c>
      <c r="D85" s="238" t="s">
        <v>379</v>
      </c>
      <c r="E85" s="239">
        <v>34.630000000000003</v>
      </c>
      <c r="F85" s="240"/>
      <c r="G85" s="241">
        <f>ROUND(E85*F85,2)</f>
        <v>0</v>
      </c>
      <c r="H85" s="240"/>
      <c r="I85" s="241">
        <f>ROUND(E85*H85,2)</f>
        <v>0</v>
      </c>
      <c r="J85" s="240"/>
      <c r="K85" s="241">
        <f>ROUND(E85*J85,2)</f>
        <v>0</v>
      </c>
      <c r="L85" s="241">
        <v>12</v>
      </c>
      <c r="M85" s="241">
        <f>G85*(1+L85/100)</f>
        <v>0</v>
      </c>
      <c r="N85" s="239">
        <v>4.0000000000000003E-5</v>
      </c>
      <c r="O85" s="239">
        <f>ROUND(E85*N85,2)</f>
        <v>0</v>
      </c>
      <c r="P85" s="239">
        <v>0</v>
      </c>
      <c r="Q85" s="239">
        <f>ROUND(E85*P85,2)</f>
        <v>0</v>
      </c>
      <c r="R85" s="241" t="s">
        <v>380</v>
      </c>
      <c r="S85" s="241" t="s">
        <v>315</v>
      </c>
      <c r="T85" s="242" t="s">
        <v>315</v>
      </c>
      <c r="U85" s="224">
        <v>0.31</v>
      </c>
      <c r="V85" s="224">
        <f>ROUND(E85*U85,2)</f>
        <v>10.74</v>
      </c>
      <c r="W85" s="224"/>
      <c r="X85" s="224" t="s">
        <v>336</v>
      </c>
      <c r="Y85" s="224" t="s">
        <v>317</v>
      </c>
      <c r="Z85" s="214"/>
      <c r="AA85" s="214"/>
      <c r="AB85" s="214"/>
      <c r="AC85" s="214"/>
      <c r="AD85" s="214"/>
      <c r="AE85" s="214"/>
      <c r="AF85" s="214"/>
      <c r="AG85" s="214" t="s">
        <v>367</v>
      </c>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outlineLevel="2" x14ac:dyDescent="0.2">
      <c r="A86" s="221"/>
      <c r="B86" s="222"/>
      <c r="C86" s="268" t="s">
        <v>1359</v>
      </c>
      <c r="D86" s="262"/>
      <c r="E86" s="263"/>
      <c r="F86" s="224"/>
      <c r="G86" s="224"/>
      <c r="H86" s="224"/>
      <c r="I86" s="224"/>
      <c r="J86" s="224"/>
      <c r="K86" s="224"/>
      <c r="L86" s="224"/>
      <c r="M86" s="224"/>
      <c r="N86" s="223"/>
      <c r="O86" s="223"/>
      <c r="P86" s="223"/>
      <c r="Q86" s="223"/>
      <c r="R86" s="224"/>
      <c r="S86" s="224"/>
      <c r="T86" s="224"/>
      <c r="U86" s="224"/>
      <c r="V86" s="224"/>
      <c r="W86" s="224"/>
      <c r="X86" s="224"/>
      <c r="Y86" s="224"/>
      <c r="Z86" s="214"/>
      <c r="AA86" s="214"/>
      <c r="AB86" s="214"/>
      <c r="AC86" s="214"/>
      <c r="AD86" s="214"/>
      <c r="AE86" s="214"/>
      <c r="AF86" s="214"/>
      <c r="AG86" s="214" t="s">
        <v>371</v>
      </c>
      <c r="AH86" s="214">
        <v>0</v>
      </c>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outlineLevel="3" x14ac:dyDescent="0.2">
      <c r="A87" s="221"/>
      <c r="B87" s="222"/>
      <c r="C87" s="268" t="s">
        <v>991</v>
      </c>
      <c r="D87" s="262"/>
      <c r="E87" s="263"/>
      <c r="F87" s="224"/>
      <c r="G87" s="224"/>
      <c r="H87" s="224"/>
      <c r="I87" s="224"/>
      <c r="J87" s="224"/>
      <c r="K87" s="224"/>
      <c r="L87" s="224"/>
      <c r="M87" s="224"/>
      <c r="N87" s="223"/>
      <c r="O87" s="223"/>
      <c r="P87" s="223"/>
      <c r="Q87" s="223"/>
      <c r="R87" s="224"/>
      <c r="S87" s="224"/>
      <c r="T87" s="224"/>
      <c r="U87" s="224"/>
      <c r="V87" s="224"/>
      <c r="W87" s="224"/>
      <c r="X87" s="224"/>
      <c r="Y87" s="224"/>
      <c r="Z87" s="214"/>
      <c r="AA87" s="214"/>
      <c r="AB87" s="214"/>
      <c r="AC87" s="214"/>
      <c r="AD87" s="214"/>
      <c r="AE87" s="214"/>
      <c r="AF87" s="214"/>
      <c r="AG87" s="214" t="s">
        <v>371</v>
      </c>
      <c r="AH87" s="214">
        <v>0</v>
      </c>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row>
    <row r="88" spans="1:60" outlineLevel="3" x14ac:dyDescent="0.2">
      <c r="A88" s="221"/>
      <c r="B88" s="222"/>
      <c r="C88" s="268" t="s">
        <v>2216</v>
      </c>
      <c r="D88" s="262"/>
      <c r="E88" s="263">
        <v>11.98</v>
      </c>
      <c r="F88" s="224"/>
      <c r="G88" s="224"/>
      <c r="H88" s="224"/>
      <c r="I88" s="224"/>
      <c r="J88" s="224"/>
      <c r="K88" s="224"/>
      <c r="L88" s="224"/>
      <c r="M88" s="224"/>
      <c r="N88" s="223"/>
      <c r="O88" s="223"/>
      <c r="P88" s="223"/>
      <c r="Q88" s="223"/>
      <c r="R88" s="224"/>
      <c r="S88" s="224"/>
      <c r="T88" s="224"/>
      <c r="U88" s="224"/>
      <c r="V88" s="224"/>
      <c r="W88" s="224"/>
      <c r="X88" s="224"/>
      <c r="Y88" s="224"/>
      <c r="Z88" s="214"/>
      <c r="AA88" s="214"/>
      <c r="AB88" s="214"/>
      <c r="AC88" s="214"/>
      <c r="AD88" s="214"/>
      <c r="AE88" s="214"/>
      <c r="AF88" s="214"/>
      <c r="AG88" s="214" t="s">
        <v>371</v>
      </c>
      <c r="AH88" s="214">
        <v>0</v>
      </c>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0" outlineLevel="3" x14ac:dyDescent="0.2">
      <c r="A89" s="221"/>
      <c r="B89" s="222"/>
      <c r="C89" s="268" t="s">
        <v>2189</v>
      </c>
      <c r="D89" s="262"/>
      <c r="E89" s="263">
        <v>6.74</v>
      </c>
      <c r="F89" s="224"/>
      <c r="G89" s="224"/>
      <c r="H89" s="224"/>
      <c r="I89" s="224"/>
      <c r="J89" s="224"/>
      <c r="K89" s="224"/>
      <c r="L89" s="224"/>
      <c r="M89" s="224"/>
      <c r="N89" s="223"/>
      <c r="O89" s="223"/>
      <c r="P89" s="223"/>
      <c r="Q89" s="223"/>
      <c r="R89" s="224"/>
      <c r="S89" s="224"/>
      <c r="T89" s="224"/>
      <c r="U89" s="224"/>
      <c r="V89" s="224"/>
      <c r="W89" s="224"/>
      <c r="X89" s="224"/>
      <c r="Y89" s="224"/>
      <c r="Z89" s="214"/>
      <c r="AA89" s="214"/>
      <c r="AB89" s="214"/>
      <c r="AC89" s="214"/>
      <c r="AD89" s="214"/>
      <c r="AE89" s="214"/>
      <c r="AF89" s="214"/>
      <c r="AG89" s="214" t="s">
        <v>371</v>
      </c>
      <c r="AH89" s="214">
        <v>0</v>
      </c>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outlineLevel="3" x14ac:dyDescent="0.2">
      <c r="A90" s="221"/>
      <c r="B90" s="222"/>
      <c r="C90" s="268" t="s">
        <v>2217</v>
      </c>
      <c r="D90" s="262"/>
      <c r="E90" s="263">
        <v>15.91</v>
      </c>
      <c r="F90" s="224"/>
      <c r="G90" s="224"/>
      <c r="H90" s="224"/>
      <c r="I90" s="224"/>
      <c r="J90" s="224"/>
      <c r="K90" s="224"/>
      <c r="L90" s="224"/>
      <c r="M90" s="224"/>
      <c r="N90" s="223"/>
      <c r="O90" s="223"/>
      <c r="P90" s="223"/>
      <c r="Q90" s="223"/>
      <c r="R90" s="224"/>
      <c r="S90" s="224"/>
      <c r="T90" s="224"/>
      <c r="U90" s="224"/>
      <c r="V90" s="224"/>
      <c r="W90" s="224"/>
      <c r="X90" s="224"/>
      <c r="Y90" s="224"/>
      <c r="Z90" s="214"/>
      <c r="AA90" s="214"/>
      <c r="AB90" s="214"/>
      <c r="AC90" s="214"/>
      <c r="AD90" s="214"/>
      <c r="AE90" s="214"/>
      <c r="AF90" s="214"/>
      <c r="AG90" s="214" t="s">
        <v>371</v>
      </c>
      <c r="AH90" s="214">
        <v>0</v>
      </c>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outlineLevel="1" x14ac:dyDescent="0.2">
      <c r="A91" s="236">
        <v>21</v>
      </c>
      <c r="B91" s="237" t="s">
        <v>1360</v>
      </c>
      <c r="C91" s="254" t="s">
        <v>1361</v>
      </c>
      <c r="D91" s="238" t="s">
        <v>330</v>
      </c>
      <c r="E91" s="239">
        <v>1</v>
      </c>
      <c r="F91" s="240"/>
      <c r="G91" s="241">
        <f>ROUND(E91*F91,2)</f>
        <v>0</v>
      </c>
      <c r="H91" s="240"/>
      <c r="I91" s="241">
        <f>ROUND(E91*H91,2)</f>
        <v>0</v>
      </c>
      <c r="J91" s="240"/>
      <c r="K91" s="241">
        <f>ROUND(E91*J91,2)</f>
        <v>0</v>
      </c>
      <c r="L91" s="241">
        <v>12</v>
      </c>
      <c r="M91" s="241">
        <f>G91*(1+L91/100)</f>
        <v>0</v>
      </c>
      <c r="N91" s="239">
        <v>0</v>
      </c>
      <c r="O91" s="239">
        <f>ROUND(E91*N91,2)</f>
        <v>0</v>
      </c>
      <c r="P91" s="239">
        <v>0</v>
      </c>
      <c r="Q91" s="239">
        <f>ROUND(E91*P91,2)</f>
        <v>0</v>
      </c>
      <c r="R91" s="241"/>
      <c r="S91" s="241" t="s">
        <v>331</v>
      </c>
      <c r="T91" s="242" t="s">
        <v>316</v>
      </c>
      <c r="U91" s="224">
        <v>1.4999999999999999E-2</v>
      </c>
      <c r="V91" s="224">
        <f>ROUND(E91*U91,2)</f>
        <v>0.02</v>
      </c>
      <c r="W91" s="224"/>
      <c r="X91" s="224" t="s">
        <v>336</v>
      </c>
      <c r="Y91" s="224" t="s">
        <v>317</v>
      </c>
      <c r="Z91" s="214"/>
      <c r="AA91" s="214"/>
      <c r="AB91" s="214"/>
      <c r="AC91" s="214"/>
      <c r="AD91" s="214"/>
      <c r="AE91" s="214"/>
      <c r="AF91" s="214"/>
      <c r="AG91" s="214" t="s">
        <v>337</v>
      </c>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outlineLevel="2" x14ac:dyDescent="0.2">
      <c r="A92" s="221"/>
      <c r="B92" s="222"/>
      <c r="C92" s="268" t="s">
        <v>2218</v>
      </c>
      <c r="D92" s="262"/>
      <c r="E92" s="263">
        <v>1</v>
      </c>
      <c r="F92" s="224"/>
      <c r="G92" s="224"/>
      <c r="H92" s="224"/>
      <c r="I92" s="224"/>
      <c r="J92" s="224"/>
      <c r="K92" s="224"/>
      <c r="L92" s="224"/>
      <c r="M92" s="224"/>
      <c r="N92" s="223"/>
      <c r="O92" s="223"/>
      <c r="P92" s="223"/>
      <c r="Q92" s="223"/>
      <c r="R92" s="224"/>
      <c r="S92" s="224"/>
      <c r="T92" s="224"/>
      <c r="U92" s="224"/>
      <c r="V92" s="224"/>
      <c r="W92" s="224"/>
      <c r="X92" s="224"/>
      <c r="Y92" s="224"/>
      <c r="Z92" s="214"/>
      <c r="AA92" s="214"/>
      <c r="AB92" s="214"/>
      <c r="AC92" s="214"/>
      <c r="AD92" s="214"/>
      <c r="AE92" s="214"/>
      <c r="AF92" s="214"/>
      <c r="AG92" s="214" t="s">
        <v>371</v>
      </c>
      <c r="AH92" s="214">
        <v>0</v>
      </c>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row>
    <row r="93" spans="1:60" outlineLevel="1" x14ac:dyDescent="0.2">
      <c r="A93" s="236">
        <v>22</v>
      </c>
      <c r="B93" s="237" t="s">
        <v>1053</v>
      </c>
      <c r="C93" s="254" t="s">
        <v>1054</v>
      </c>
      <c r="D93" s="238" t="s">
        <v>1055</v>
      </c>
      <c r="E93" s="239">
        <v>1</v>
      </c>
      <c r="F93" s="240"/>
      <c r="G93" s="241">
        <f>ROUND(E93*F93,2)</f>
        <v>0</v>
      </c>
      <c r="H93" s="240"/>
      <c r="I93" s="241">
        <f>ROUND(E93*H93,2)</f>
        <v>0</v>
      </c>
      <c r="J93" s="240"/>
      <c r="K93" s="241">
        <f>ROUND(E93*J93,2)</f>
        <v>0</v>
      </c>
      <c r="L93" s="241">
        <v>12</v>
      </c>
      <c r="M93" s="241">
        <f>G93*(1+L93/100)</f>
        <v>0</v>
      </c>
      <c r="N93" s="239">
        <v>0</v>
      </c>
      <c r="O93" s="239">
        <f>ROUND(E93*N93,2)</f>
        <v>0</v>
      </c>
      <c r="P93" s="239">
        <v>0</v>
      </c>
      <c r="Q93" s="239">
        <f>ROUND(E93*P93,2)</f>
        <v>0</v>
      </c>
      <c r="R93" s="241"/>
      <c r="S93" s="241" t="s">
        <v>331</v>
      </c>
      <c r="T93" s="242" t="s">
        <v>316</v>
      </c>
      <c r="U93" s="224">
        <v>0</v>
      </c>
      <c r="V93" s="224">
        <f>ROUND(E93*U93,2)</f>
        <v>0</v>
      </c>
      <c r="W93" s="224"/>
      <c r="X93" s="224" t="s">
        <v>336</v>
      </c>
      <c r="Y93" s="224" t="s">
        <v>317</v>
      </c>
      <c r="Z93" s="214"/>
      <c r="AA93" s="214"/>
      <c r="AB93" s="214"/>
      <c r="AC93" s="214"/>
      <c r="AD93" s="214"/>
      <c r="AE93" s="214"/>
      <c r="AF93" s="214"/>
      <c r="AG93" s="214" t="s">
        <v>367</v>
      </c>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row>
    <row r="94" spans="1:60" outlineLevel="2" x14ac:dyDescent="0.2">
      <c r="A94" s="221"/>
      <c r="B94" s="222"/>
      <c r="C94" s="255" t="s">
        <v>1056</v>
      </c>
      <c r="D94" s="243"/>
      <c r="E94" s="243"/>
      <c r="F94" s="243"/>
      <c r="G94" s="243"/>
      <c r="H94" s="224"/>
      <c r="I94" s="224"/>
      <c r="J94" s="224"/>
      <c r="K94" s="224"/>
      <c r="L94" s="224"/>
      <c r="M94" s="224"/>
      <c r="N94" s="223"/>
      <c r="O94" s="223"/>
      <c r="P94" s="223"/>
      <c r="Q94" s="223"/>
      <c r="R94" s="224"/>
      <c r="S94" s="224"/>
      <c r="T94" s="224"/>
      <c r="U94" s="224"/>
      <c r="V94" s="224"/>
      <c r="W94" s="224"/>
      <c r="X94" s="224"/>
      <c r="Y94" s="224"/>
      <c r="Z94" s="214"/>
      <c r="AA94" s="214"/>
      <c r="AB94" s="214"/>
      <c r="AC94" s="214"/>
      <c r="AD94" s="214"/>
      <c r="AE94" s="214"/>
      <c r="AF94" s="214"/>
      <c r="AG94" s="214" t="s">
        <v>320</v>
      </c>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row>
    <row r="95" spans="1:60" outlineLevel="3" x14ac:dyDescent="0.2">
      <c r="A95" s="221"/>
      <c r="B95" s="222"/>
      <c r="C95" s="258" t="s">
        <v>1057</v>
      </c>
      <c r="D95" s="252"/>
      <c r="E95" s="252"/>
      <c r="F95" s="252"/>
      <c r="G95" s="252"/>
      <c r="H95" s="224"/>
      <c r="I95" s="224"/>
      <c r="J95" s="224"/>
      <c r="K95" s="224"/>
      <c r="L95" s="224"/>
      <c r="M95" s="224"/>
      <c r="N95" s="223"/>
      <c r="O95" s="223"/>
      <c r="P95" s="223"/>
      <c r="Q95" s="223"/>
      <c r="R95" s="224"/>
      <c r="S95" s="224"/>
      <c r="T95" s="224"/>
      <c r="U95" s="224"/>
      <c r="V95" s="224"/>
      <c r="W95" s="224"/>
      <c r="X95" s="224"/>
      <c r="Y95" s="224"/>
      <c r="Z95" s="214"/>
      <c r="AA95" s="214"/>
      <c r="AB95" s="214"/>
      <c r="AC95" s="214"/>
      <c r="AD95" s="214"/>
      <c r="AE95" s="214"/>
      <c r="AF95" s="214"/>
      <c r="AG95" s="214" t="s">
        <v>320</v>
      </c>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0" outlineLevel="3" x14ac:dyDescent="0.2">
      <c r="A96" s="221"/>
      <c r="B96" s="222"/>
      <c r="C96" s="258" t="s">
        <v>1058</v>
      </c>
      <c r="D96" s="252"/>
      <c r="E96" s="252"/>
      <c r="F96" s="252"/>
      <c r="G96" s="252"/>
      <c r="H96" s="224"/>
      <c r="I96" s="224"/>
      <c r="J96" s="224"/>
      <c r="K96" s="224"/>
      <c r="L96" s="224"/>
      <c r="M96" s="224"/>
      <c r="N96" s="223"/>
      <c r="O96" s="223"/>
      <c r="P96" s="223"/>
      <c r="Q96" s="223"/>
      <c r="R96" s="224"/>
      <c r="S96" s="224"/>
      <c r="T96" s="224"/>
      <c r="U96" s="224"/>
      <c r="V96" s="224"/>
      <c r="W96" s="224"/>
      <c r="X96" s="224"/>
      <c r="Y96" s="224"/>
      <c r="Z96" s="214"/>
      <c r="AA96" s="214"/>
      <c r="AB96" s="214"/>
      <c r="AC96" s="214"/>
      <c r="AD96" s="214"/>
      <c r="AE96" s="214"/>
      <c r="AF96" s="214"/>
      <c r="AG96" s="214" t="s">
        <v>320</v>
      </c>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row>
    <row r="97" spans="1:60" outlineLevel="3" x14ac:dyDescent="0.2">
      <c r="A97" s="221"/>
      <c r="B97" s="222"/>
      <c r="C97" s="258" t="s">
        <v>1059</v>
      </c>
      <c r="D97" s="252"/>
      <c r="E97" s="252"/>
      <c r="F97" s="252"/>
      <c r="G97" s="252"/>
      <c r="H97" s="224"/>
      <c r="I97" s="224"/>
      <c r="J97" s="224"/>
      <c r="K97" s="224"/>
      <c r="L97" s="224"/>
      <c r="M97" s="224"/>
      <c r="N97" s="223"/>
      <c r="O97" s="223"/>
      <c r="P97" s="223"/>
      <c r="Q97" s="223"/>
      <c r="R97" s="224"/>
      <c r="S97" s="224"/>
      <c r="T97" s="224"/>
      <c r="U97" s="224"/>
      <c r="V97" s="224"/>
      <c r="W97" s="224"/>
      <c r="X97" s="224"/>
      <c r="Y97" s="224"/>
      <c r="Z97" s="214"/>
      <c r="AA97" s="214"/>
      <c r="AB97" s="214"/>
      <c r="AC97" s="214"/>
      <c r="AD97" s="214"/>
      <c r="AE97" s="214"/>
      <c r="AF97" s="214"/>
      <c r="AG97" s="214" t="s">
        <v>320</v>
      </c>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row>
    <row r="98" spans="1:60" outlineLevel="3" x14ac:dyDescent="0.2">
      <c r="A98" s="221"/>
      <c r="B98" s="222"/>
      <c r="C98" s="258" t="s">
        <v>1060</v>
      </c>
      <c r="D98" s="252"/>
      <c r="E98" s="252"/>
      <c r="F98" s="252"/>
      <c r="G98" s="252"/>
      <c r="H98" s="224"/>
      <c r="I98" s="224"/>
      <c r="J98" s="224"/>
      <c r="K98" s="224"/>
      <c r="L98" s="224"/>
      <c r="M98" s="224"/>
      <c r="N98" s="223"/>
      <c r="O98" s="223"/>
      <c r="P98" s="223"/>
      <c r="Q98" s="223"/>
      <c r="R98" s="224"/>
      <c r="S98" s="224"/>
      <c r="T98" s="224"/>
      <c r="U98" s="224"/>
      <c r="V98" s="224"/>
      <c r="W98" s="224"/>
      <c r="X98" s="224"/>
      <c r="Y98" s="224"/>
      <c r="Z98" s="214"/>
      <c r="AA98" s="214"/>
      <c r="AB98" s="214"/>
      <c r="AC98" s="214"/>
      <c r="AD98" s="214"/>
      <c r="AE98" s="214"/>
      <c r="AF98" s="214"/>
      <c r="AG98" s="214" t="s">
        <v>320</v>
      </c>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row>
    <row r="99" spans="1:60" outlineLevel="2" x14ac:dyDescent="0.2">
      <c r="A99" s="221"/>
      <c r="B99" s="222"/>
      <c r="C99" s="268" t="s">
        <v>2219</v>
      </c>
      <c r="D99" s="262"/>
      <c r="E99" s="263">
        <v>1</v>
      </c>
      <c r="F99" s="224"/>
      <c r="G99" s="224"/>
      <c r="H99" s="224"/>
      <c r="I99" s="224"/>
      <c r="J99" s="224"/>
      <c r="K99" s="224"/>
      <c r="L99" s="224"/>
      <c r="M99" s="224"/>
      <c r="N99" s="223"/>
      <c r="O99" s="223"/>
      <c r="P99" s="223"/>
      <c r="Q99" s="223"/>
      <c r="R99" s="224"/>
      <c r="S99" s="224"/>
      <c r="T99" s="224"/>
      <c r="U99" s="224"/>
      <c r="V99" s="224"/>
      <c r="W99" s="224"/>
      <c r="X99" s="224"/>
      <c r="Y99" s="224"/>
      <c r="Z99" s="214"/>
      <c r="AA99" s="214"/>
      <c r="AB99" s="214"/>
      <c r="AC99" s="214"/>
      <c r="AD99" s="214"/>
      <c r="AE99" s="214"/>
      <c r="AF99" s="214"/>
      <c r="AG99" s="214" t="s">
        <v>371</v>
      </c>
      <c r="AH99" s="214">
        <v>0</v>
      </c>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row>
    <row r="100" spans="1:60" x14ac:dyDescent="0.2">
      <c r="A100" s="229" t="s">
        <v>310</v>
      </c>
      <c r="B100" s="230" t="s">
        <v>209</v>
      </c>
      <c r="C100" s="253" t="s">
        <v>210</v>
      </c>
      <c r="D100" s="231"/>
      <c r="E100" s="232"/>
      <c r="F100" s="233"/>
      <c r="G100" s="233">
        <f>SUMIF(AG101:AG147,"&lt;&gt;NOR",G101:G147)</f>
        <v>0</v>
      </c>
      <c r="H100" s="233"/>
      <c r="I100" s="233">
        <f>SUM(I101:I147)</f>
        <v>0</v>
      </c>
      <c r="J100" s="233"/>
      <c r="K100" s="233">
        <f>SUM(K101:K147)</f>
        <v>0</v>
      </c>
      <c r="L100" s="233"/>
      <c r="M100" s="233">
        <f>SUM(M101:M147)</f>
        <v>0</v>
      </c>
      <c r="N100" s="232"/>
      <c r="O100" s="232">
        <f>SUM(O101:O147)</f>
        <v>0.02</v>
      </c>
      <c r="P100" s="232"/>
      <c r="Q100" s="232">
        <f>SUM(Q101:Q147)</f>
        <v>13.47</v>
      </c>
      <c r="R100" s="233"/>
      <c r="S100" s="233"/>
      <c r="T100" s="234"/>
      <c r="U100" s="228"/>
      <c r="V100" s="228">
        <f>SUM(V101:V147)</f>
        <v>44.68</v>
      </c>
      <c r="W100" s="228"/>
      <c r="X100" s="228"/>
      <c r="Y100" s="228"/>
      <c r="AG100" t="s">
        <v>311</v>
      </c>
    </row>
    <row r="101" spans="1:60" ht="22.5" outlineLevel="1" x14ac:dyDescent="0.2">
      <c r="A101" s="236">
        <v>23</v>
      </c>
      <c r="B101" s="237" t="s">
        <v>527</v>
      </c>
      <c r="C101" s="254" t="s">
        <v>528</v>
      </c>
      <c r="D101" s="238" t="s">
        <v>365</v>
      </c>
      <c r="E101" s="239">
        <v>5.36</v>
      </c>
      <c r="F101" s="240"/>
      <c r="G101" s="241">
        <f>ROUND(E101*F101,2)</f>
        <v>0</v>
      </c>
      <c r="H101" s="240"/>
      <c r="I101" s="241">
        <f>ROUND(E101*H101,2)</f>
        <v>0</v>
      </c>
      <c r="J101" s="240"/>
      <c r="K101" s="241">
        <f>ROUND(E101*J101,2)</f>
        <v>0</v>
      </c>
      <c r="L101" s="241">
        <v>12</v>
      </c>
      <c r="M101" s="241">
        <f>G101*(1+L101/100)</f>
        <v>0</v>
      </c>
      <c r="N101" s="239">
        <v>0</v>
      </c>
      <c r="O101" s="239">
        <f>ROUND(E101*N101,2)</f>
        <v>0</v>
      </c>
      <c r="P101" s="239">
        <v>1.4</v>
      </c>
      <c r="Q101" s="239">
        <f>ROUND(E101*P101,2)</f>
        <v>7.5</v>
      </c>
      <c r="R101" s="241" t="s">
        <v>519</v>
      </c>
      <c r="S101" s="241" t="s">
        <v>315</v>
      </c>
      <c r="T101" s="242" t="s">
        <v>315</v>
      </c>
      <c r="U101" s="224">
        <v>1.0509999999999999</v>
      </c>
      <c r="V101" s="224">
        <f>ROUND(E101*U101,2)</f>
        <v>5.63</v>
      </c>
      <c r="W101" s="224"/>
      <c r="X101" s="224" t="s">
        <v>336</v>
      </c>
      <c r="Y101" s="224" t="s">
        <v>317</v>
      </c>
      <c r="Z101" s="214"/>
      <c r="AA101" s="214"/>
      <c r="AB101" s="214"/>
      <c r="AC101" s="214"/>
      <c r="AD101" s="214"/>
      <c r="AE101" s="214"/>
      <c r="AF101" s="214"/>
      <c r="AG101" s="214" t="s">
        <v>337</v>
      </c>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row>
    <row r="102" spans="1:60" outlineLevel="2" x14ac:dyDescent="0.2">
      <c r="A102" s="221"/>
      <c r="B102" s="222"/>
      <c r="C102" s="268" t="s">
        <v>536</v>
      </c>
      <c r="D102" s="262"/>
      <c r="E102" s="263"/>
      <c r="F102" s="224"/>
      <c r="G102" s="224"/>
      <c r="H102" s="224"/>
      <c r="I102" s="224"/>
      <c r="J102" s="224"/>
      <c r="K102" s="224"/>
      <c r="L102" s="224"/>
      <c r="M102" s="224"/>
      <c r="N102" s="223"/>
      <c r="O102" s="223"/>
      <c r="P102" s="223"/>
      <c r="Q102" s="223"/>
      <c r="R102" s="224"/>
      <c r="S102" s="224"/>
      <c r="T102" s="224"/>
      <c r="U102" s="224"/>
      <c r="V102" s="224"/>
      <c r="W102" s="224"/>
      <c r="X102" s="224"/>
      <c r="Y102" s="224"/>
      <c r="Z102" s="214"/>
      <c r="AA102" s="214"/>
      <c r="AB102" s="214"/>
      <c r="AC102" s="214"/>
      <c r="AD102" s="214"/>
      <c r="AE102" s="214"/>
      <c r="AF102" s="214"/>
      <c r="AG102" s="214" t="s">
        <v>371</v>
      </c>
      <c r="AH102" s="214">
        <v>0</v>
      </c>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row>
    <row r="103" spans="1:60" outlineLevel="3" x14ac:dyDescent="0.2">
      <c r="A103" s="221"/>
      <c r="B103" s="222"/>
      <c r="C103" s="268" t="s">
        <v>2220</v>
      </c>
      <c r="D103" s="262"/>
      <c r="E103" s="263">
        <v>5.36</v>
      </c>
      <c r="F103" s="224"/>
      <c r="G103" s="224"/>
      <c r="H103" s="224"/>
      <c r="I103" s="224"/>
      <c r="J103" s="224"/>
      <c r="K103" s="224"/>
      <c r="L103" s="224"/>
      <c r="M103" s="224"/>
      <c r="N103" s="223"/>
      <c r="O103" s="223"/>
      <c r="P103" s="223"/>
      <c r="Q103" s="223"/>
      <c r="R103" s="224"/>
      <c r="S103" s="224"/>
      <c r="T103" s="224"/>
      <c r="U103" s="224"/>
      <c r="V103" s="224"/>
      <c r="W103" s="224"/>
      <c r="X103" s="224"/>
      <c r="Y103" s="224"/>
      <c r="Z103" s="214"/>
      <c r="AA103" s="214"/>
      <c r="AB103" s="214"/>
      <c r="AC103" s="214"/>
      <c r="AD103" s="214"/>
      <c r="AE103" s="214"/>
      <c r="AF103" s="214"/>
      <c r="AG103" s="214" t="s">
        <v>371</v>
      </c>
      <c r="AH103" s="214">
        <v>0</v>
      </c>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row>
    <row r="104" spans="1:60" outlineLevel="1" x14ac:dyDescent="0.2">
      <c r="A104" s="236">
        <v>24</v>
      </c>
      <c r="B104" s="237" t="s">
        <v>1650</v>
      </c>
      <c r="C104" s="254" t="s">
        <v>1651</v>
      </c>
      <c r="D104" s="238" t="s">
        <v>379</v>
      </c>
      <c r="E104" s="239">
        <v>6.3259999999999996</v>
      </c>
      <c r="F104" s="240"/>
      <c r="G104" s="241">
        <f>ROUND(E104*F104,2)</f>
        <v>0</v>
      </c>
      <c r="H104" s="240"/>
      <c r="I104" s="241">
        <f>ROUND(E104*H104,2)</f>
        <v>0</v>
      </c>
      <c r="J104" s="240"/>
      <c r="K104" s="241">
        <f>ROUND(E104*J104,2)</f>
        <v>0</v>
      </c>
      <c r="L104" s="241">
        <v>12</v>
      </c>
      <c r="M104" s="241">
        <f>G104*(1+L104/100)</f>
        <v>0</v>
      </c>
      <c r="N104" s="239">
        <v>0</v>
      </c>
      <c r="O104" s="239">
        <f>ROUND(E104*N104,2)</f>
        <v>0</v>
      </c>
      <c r="P104" s="239">
        <v>0.02</v>
      </c>
      <c r="Q104" s="239">
        <f>ROUND(E104*P104,2)</f>
        <v>0.13</v>
      </c>
      <c r="R104" s="241" t="s">
        <v>519</v>
      </c>
      <c r="S104" s="241" t="s">
        <v>315</v>
      </c>
      <c r="T104" s="242" t="s">
        <v>315</v>
      </c>
      <c r="U104" s="224">
        <v>0.14699999999999999</v>
      </c>
      <c r="V104" s="224">
        <f>ROUND(E104*U104,2)</f>
        <v>0.93</v>
      </c>
      <c r="W104" s="224"/>
      <c r="X104" s="224" t="s">
        <v>336</v>
      </c>
      <c r="Y104" s="224" t="s">
        <v>317</v>
      </c>
      <c r="Z104" s="214"/>
      <c r="AA104" s="214"/>
      <c r="AB104" s="214"/>
      <c r="AC104" s="214"/>
      <c r="AD104" s="214"/>
      <c r="AE104" s="214"/>
      <c r="AF104" s="214"/>
      <c r="AG104" s="214" t="s">
        <v>337</v>
      </c>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row>
    <row r="105" spans="1:60" outlineLevel="2" x14ac:dyDescent="0.2">
      <c r="A105" s="221"/>
      <c r="B105" s="222"/>
      <c r="C105" s="267" t="s">
        <v>535</v>
      </c>
      <c r="D105" s="266"/>
      <c r="E105" s="266"/>
      <c r="F105" s="266"/>
      <c r="G105" s="266"/>
      <c r="H105" s="224"/>
      <c r="I105" s="224"/>
      <c r="J105" s="224"/>
      <c r="K105" s="224"/>
      <c r="L105" s="224"/>
      <c r="M105" s="224"/>
      <c r="N105" s="223"/>
      <c r="O105" s="223"/>
      <c r="P105" s="223"/>
      <c r="Q105" s="223"/>
      <c r="R105" s="224"/>
      <c r="S105" s="224"/>
      <c r="T105" s="224"/>
      <c r="U105" s="224"/>
      <c r="V105" s="224"/>
      <c r="W105" s="224"/>
      <c r="X105" s="224"/>
      <c r="Y105" s="224"/>
      <c r="Z105" s="214"/>
      <c r="AA105" s="214"/>
      <c r="AB105" s="214"/>
      <c r="AC105" s="214"/>
      <c r="AD105" s="214"/>
      <c r="AE105" s="214"/>
      <c r="AF105" s="214"/>
      <c r="AG105" s="214" t="s">
        <v>369</v>
      </c>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row>
    <row r="106" spans="1:60" outlineLevel="2" x14ac:dyDescent="0.2">
      <c r="A106" s="221"/>
      <c r="B106" s="222"/>
      <c r="C106" s="268" t="s">
        <v>2221</v>
      </c>
      <c r="D106" s="262"/>
      <c r="E106" s="263"/>
      <c r="F106" s="224"/>
      <c r="G106" s="224"/>
      <c r="H106" s="224"/>
      <c r="I106" s="224"/>
      <c r="J106" s="224"/>
      <c r="K106" s="224"/>
      <c r="L106" s="224"/>
      <c r="M106" s="224"/>
      <c r="N106" s="223"/>
      <c r="O106" s="223"/>
      <c r="P106" s="223"/>
      <c r="Q106" s="223"/>
      <c r="R106" s="224"/>
      <c r="S106" s="224"/>
      <c r="T106" s="224"/>
      <c r="U106" s="224"/>
      <c r="V106" s="224"/>
      <c r="W106" s="224"/>
      <c r="X106" s="224"/>
      <c r="Y106" s="224"/>
      <c r="Z106" s="214"/>
      <c r="AA106" s="214"/>
      <c r="AB106" s="214"/>
      <c r="AC106" s="214"/>
      <c r="AD106" s="214"/>
      <c r="AE106" s="214"/>
      <c r="AF106" s="214"/>
      <c r="AG106" s="214" t="s">
        <v>371</v>
      </c>
      <c r="AH106" s="214">
        <v>0</v>
      </c>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row>
    <row r="107" spans="1:60" outlineLevel="3" x14ac:dyDescent="0.2">
      <c r="A107" s="221"/>
      <c r="B107" s="222"/>
      <c r="C107" s="268" t="s">
        <v>2222</v>
      </c>
      <c r="D107" s="262"/>
      <c r="E107" s="263">
        <v>5.306</v>
      </c>
      <c r="F107" s="224"/>
      <c r="G107" s="224"/>
      <c r="H107" s="224"/>
      <c r="I107" s="224"/>
      <c r="J107" s="224"/>
      <c r="K107" s="224"/>
      <c r="L107" s="224"/>
      <c r="M107" s="224"/>
      <c r="N107" s="223"/>
      <c r="O107" s="223"/>
      <c r="P107" s="223"/>
      <c r="Q107" s="223"/>
      <c r="R107" s="224"/>
      <c r="S107" s="224"/>
      <c r="T107" s="224"/>
      <c r="U107" s="224"/>
      <c r="V107" s="224"/>
      <c r="W107" s="224"/>
      <c r="X107" s="224"/>
      <c r="Y107" s="224"/>
      <c r="Z107" s="214"/>
      <c r="AA107" s="214"/>
      <c r="AB107" s="214"/>
      <c r="AC107" s="214"/>
      <c r="AD107" s="214"/>
      <c r="AE107" s="214"/>
      <c r="AF107" s="214"/>
      <c r="AG107" s="214" t="s">
        <v>371</v>
      </c>
      <c r="AH107" s="214">
        <v>0</v>
      </c>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row>
    <row r="108" spans="1:60" outlineLevel="3" x14ac:dyDescent="0.2">
      <c r="A108" s="221"/>
      <c r="B108" s="222"/>
      <c r="C108" s="268" t="s">
        <v>2223</v>
      </c>
      <c r="D108" s="262"/>
      <c r="E108" s="263">
        <v>1.02</v>
      </c>
      <c r="F108" s="224"/>
      <c r="G108" s="224"/>
      <c r="H108" s="224"/>
      <c r="I108" s="224"/>
      <c r="J108" s="224"/>
      <c r="K108" s="224"/>
      <c r="L108" s="224"/>
      <c r="M108" s="224"/>
      <c r="N108" s="223"/>
      <c r="O108" s="223"/>
      <c r="P108" s="223"/>
      <c r="Q108" s="223"/>
      <c r="R108" s="224"/>
      <c r="S108" s="224"/>
      <c r="T108" s="224"/>
      <c r="U108" s="224"/>
      <c r="V108" s="224"/>
      <c r="W108" s="224"/>
      <c r="X108" s="224"/>
      <c r="Y108" s="224"/>
      <c r="Z108" s="214"/>
      <c r="AA108" s="214"/>
      <c r="AB108" s="214"/>
      <c r="AC108" s="214"/>
      <c r="AD108" s="214"/>
      <c r="AE108" s="214"/>
      <c r="AF108" s="214"/>
      <c r="AG108" s="214" t="s">
        <v>371</v>
      </c>
      <c r="AH108" s="214">
        <v>0</v>
      </c>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row>
    <row r="109" spans="1:60" outlineLevel="1" x14ac:dyDescent="0.2">
      <c r="A109" s="236">
        <v>25</v>
      </c>
      <c r="B109" s="237" t="s">
        <v>538</v>
      </c>
      <c r="C109" s="254" t="s">
        <v>539</v>
      </c>
      <c r="D109" s="238" t="s">
        <v>375</v>
      </c>
      <c r="E109" s="239">
        <v>4.3339999999999996</v>
      </c>
      <c r="F109" s="240"/>
      <c r="G109" s="241">
        <f>ROUND(E109*F109,2)</f>
        <v>0</v>
      </c>
      <c r="H109" s="240"/>
      <c r="I109" s="241">
        <f>ROUND(E109*H109,2)</f>
        <v>0</v>
      </c>
      <c r="J109" s="240"/>
      <c r="K109" s="241">
        <f>ROUND(E109*J109,2)</f>
        <v>0</v>
      </c>
      <c r="L109" s="241">
        <v>12</v>
      </c>
      <c r="M109" s="241">
        <f>G109*(1+L109/100)</f>
        <v>0</v>
      </c>
      <c r="N109" s="239">
        <v>0</v>
      </c>
      <c r="O109" s="239">
        <f>ROUND(E109*N109,2)</f>
        <v>0</v>
      </c>
      <c r="P109" s="239">
        <v>0</v>
      </c>
      <c r="Q109" s="239">
        <f>ROUND(E109*P109,2)</f>
        <v>0</v>
      </c>
      <c r="R109" s="241" t="s">
        <v>519</v>
      </c>
      <c r="S109" s="241" t="s">
        <v>315</v>
      </c>
      <c r="T109" s="242" t="s">
        <v>315</v>
      </c>
      <c r="U109" s="224">
        <v>0.05</v>
      </c>
      <c r="V109" s="224">
        <f>ROUND(E109*U109,2)</f>
        <v>0.22</v>
      </c>
      <c r="W109" s="224"/>
      <c r="X109" s="224" t="s">
        <v>336</v>
      </c>
      <c r="Y109" s="224" t="s">
        <v>317</v>
      </c>
      <c r="Z109" s="214"/>
      <c r="AA109" s="214"/>
      <c r="AB109" s="214"/>
      <c r="AC109" s="214"/>
      <c r="AD109" s="214"/>
      <c r="AE109" s="214"/>
      <c r="AF109" s="214"/>
      <c r="AG109" s="214" t="s">
        <v>367</v>
      </c>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row>
    <row r="110" spans="1:60" outlineLevel="2" x14ac:dyDescent="0.2">
      <c r="A110" s="221"/>
      <c r="B110" s="222"/>
      <c r="C110" s="267" t="s">
        <v>540</v>
      </c>
      <c r="D110" s="266"/>
      <c r="E110" s="266"/>
      <c r="F110" s="266"/>
      <c r="G110" s="266"/>
      <c r="H110" s="224"/>
      <c r="I110" s="224"/>
      <c r="J110" s="224"/>
      <c r="K110" s="224"/>
      <c r="L110" s="224"/>
      <c r="M110" s="224"/>
      <c r="N110" s="223"/>
      <c r="O110" s="223"/>
      <c r="P110" s="223"/>
      <c r="Q110" s="223"/>
      <c r="R110" s="224"/>
      <c r="S110" s="224"/>
      <c r="T110" s="224"/>
      <c r="U110" s="224"/>
      <c r="V110" s="224"/>
      <c r="W110" s="224"/>
      <c r="X110" s="224"/>
      <c r="Y110" s="224"/>
      <c r="Z110" s="214"/>
      <c r="AA110" s="214"/>
      <c r="AB110" s="214"/>
      <c r="AC110" s="214"/>
      <c r="AD110" s="214"/>
      <c r="AE110" s="214"/>
      <c r="AF110" s="214"/>
      <c r="AG110" s="214" t="s">
        <v>369</v>
      </c>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row>
    <row r="111" spans="1:60" outlineLevel="2" x14ac:dyDescent="0.2">
      <c r="A111" s="221"/>
      <c r="B111" s="222"/>
      <c r="C111" s="268" t="s">
        <v>2224</v>
      </c>
      <c r="D111" s="262"/>
      <c r="E111" s="263">
        <v>2.5609999999999999</v>
      </c>
      <c r="F111" s="224"/>
      <c r="G111" s="224"/>
      <c r="H111" s="224"/>
      <c r="I111" s="224"/>
      <c r="J111" s="224"/>
      <c r="K111" s="224"/>
      <c r="L111" s="224"/>
      <c r="M111" s="224"/>
      <c r="N111" s="223"/>
      <c r="O111" s="223"/>
      <c r="P111" s="223"/>
      <c r="Q111" s="223"/>
      <c r="R111" s="224"/>
      <c r="S111" s="224"/>
      <c r="T111" s="224"/>
      <c r="U111" s="224"/>
      <c r="V111" s="224"/>
      <c r="W111" s="224"/>
      <c r="X111" s="224"/>
      <c r="Y111" s="224"/>
      <c r="Z111" s="214"/>
      <c r="AA111" s="214"/>
      <c r="AB111" s="214"/>
      <c r="AC111" s="214"/>
      <c r="AD111" s="214"/>
      <c r="AE111" s="214"/>
      <c r="AF111" s="214"/>
      <c r="AG111" s="214" t="s">
        <v>371</v>
      </c>
      <c r="AH111" s="214">
        <v>0</v>
      </c>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row>
    <row r="112" spans="1:60" outlineLevel="3" x14ac:dyDescent="0.2">
      <c r="A112" s="221"/>
      <c r="B112" s="222"/>
      <c r="C112" s="268" t="s">
        <v>1369</v>
      </c>
      <c r="D112" s="262"/>
      <c r="E112" s="263">
        <v>1.7729999999999999</v>
      </c>
      <c r="F112" s="224"/>
      <c r="G112" s="224"/>
      <c r="H112" s="224"/>
      <c r="I112" s="224"/>
      <c r="J112" s="224"/>
      <c r="K112" s="224"/>
      <c r="L112" s="224"/>
      <c r="M112" s="224"/>
      <c r="N112" s="223"/>
      <c r="O112" s="223"/>
      <c r="P112" s="223"/>
      <c r="Q112" s="223"/>
      <c r="R112" s="224"/>
      <c r="S112" s="224"/>
      <c r="T112" s="224"/>
      <c r="U112" s="224"/>
      <c r="V112" s="224"/>
      <c r="W112" s="224"/>
      <c r="X112" s="224"/>
      <c r="Y112" s="224"/>
      <c r="Z112" s="214"/>
      <c r="AA112" s="214"/>
      <c r="AB112" s="214"/>
      <c r="AC112" s="214"/>
      <c r="AD112" s="214"/>
      <c r="AE112" s="214"/>
      <c r="AF112" s="214"/>
      <c r="AG112" s="214" t="s">
        <v>371</v>
      </c>
      <c r="AH112" s="214">
        <v>0</v>
      </c>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row>
    <row r="113" spans="1:60" ht="22.5" outlineLevel="1" x14ac:dyDescent="0.2">
      <c r="A113" s="236">
        <v>26</v>
      </c>
      <c r="B113" s="237" t="s">
        <v>1086</v>
      </c>
      <c r="C113" s="254" t="s">
        <v>1087</v>
      </c>
      <c r="D113" s="238" t="s">
        <v>379</v>
      </c>
      <c r="E113" s="239">
        <v>1.02</v>
      </c>
      <c r="F113" s="240"/>
      <c r="G113" s="241">
        <f>ROUND(E113*F113,2)</f>
        <v>0</v>
      </c>
      <c r="H113" s="240"/>
      <c r="I113" s="241">
        <f>ROUND(E113*H113,2)</f>
        <v>0</v>
      </c>
      <c r="J113" s="240"/>
      <c r="K113" s="241">
        <f>ROUND(E113*J113,2)</f>
        <v>0</v>
      </c>
      <c r="L113" s="241">
        <v>12</v>
      </c>
      <c r="M113" s="241">
        <f>G113*(1+L113/100)</f>
        <v>0</v>
      </c>
      <c r="N113" s="239">
        <v>0</v>
      </c>
      <c r="O113" s="239">
        <f>ROUND(E113*N113,2)</f>
        <v>0</v>
      </c>
      <c r="P113" s="239">
        <v>0.02</v>
      </c>
      <c r="Q113" s="239">
        <f>ROUND(E113*P113,2)</f>
        <v>0.02</v>
      </c>
      <c r="R113" s="241" t="s">
        <v>519</v>
      </c>
      <c r="S113" s="241" t="s">
        <v>315</v>
      </c>
      <c r="T113" s="242" t="s">
        <v>315</v>
      </c>
      <c r="U113" s="224">
        <v>0.17</v>
      </c>
      <c r="V113" s="224">
        <f>ROUND(E113*U113,2)</f>
        <v>0.17</v>
      </c>
      <c r="W113" s="224"/>
      <c r="X113" s="224" t="s">
        <v>336</v>
      </c>
      <c r="Y113" s="224" t="s">
        <v>317</v>
      </c>
      <c r="Z113" s="214"/>
      <c r="AA113" s="214"/>
      <c r="AB113" s="214"/>
      <c r="AC113" s="214"/>
      <c r="AD113" s="214"/>
      <c r="AE113" s="214"/>
      <c r="AF113" s="214"/>
      <c r="AG113" s="214" t="s">
        <v>367</v>
      </c>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row>
    <row r="114" spans="1:60" outlineLevel="2" x14ac:dyDescent="0.2">
      <c r="A114" s="221"/>
      <c r="B114" s="222"/>
      <c r="C114" s="268" t="s">
        <v>536</v>
      </c>
      <c r="D114" s="262"/>
      <c r="E114" s="263"/>
      <c r="F114" s="224"/>
      <c r="G114" s="224"/>
      <c r="H114" s="224"/>
      <c r="I114" s="224"/>
      <c r="J114" s="224"/>
      <c r="K114" s="224"/>
      <c r="L114" s="224"/>
      <c r="M114" s="224"/>
      <c r="N114" s="223"/>
      <c r="O114" s="223"/>
      <c r="P114" s="223"/>
      <c r="Q114" s="223"/>
      <c r="R114" s="224"/>
      <c r="S114" s="224"/>
      <c r="T114" s="224"/>
      <c r="U114" s="224"/>
      <c r="V114" s="224"/>
      <c r="W114" s="224"/>
      <c r="X114" s="224"/>
      <c r="Y114" s="224"/>
      <c r="Z114" s="214"/>
      <c r="AA114" s="214"/>
      <c r="AB114" s="214"/>
      <c r="AC114" s="214"/>
      <c r="AD114" s="214"/>
      <c r="AE114" s="214"/>
      <c r="AF114" s="214"/>
      <c r="AG114" s="214" t="s">
        <v>371</v>
      </c>
      <c r="AH114" s="214">
        <v>0</v>
      </c>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row>
    <row r="115" spans="1:60" outlineLevel="3" x14ac:dyDescent="0.2">
      <c r="A115" s="221"/>
      <c r="B115" s="222"/>
      <c r="C115" s="268" t="s">
        <v>2225</v>
      </c>
      <c r="D115" s="262"/>
      <c r="E115" s="263">
        <v>1.02</v>
      </c>
      <c r="F115" s="224"/>
      <c r="G115" s="224"/>
      <c r="H115" s="224"/>
      <c r="I115" s="224"/>
      <c r="J115" s="224"/>
      <c r="K115" s="224"/>
      <c r="L115" s="224"/>
      <c r="M115" s="224"/>
      <c r="N115" s="223"/>
      <c r="O115" s="223"/>
      <c r="P115" s="223"/>
      <c r="Q115" s="223"/>
      <c r="R115" s="224"/>
      <c r="S115" s="224"/>
      <c r="T115" s="224"/>
      <c r="U115" s="224"/>
      <c r="V115" s="224"/>
      <c r="W115" s="224"/>
      <c r="X115" s="224"/>
      <c r="Y115" s="224"/>
      <c r="Z115" s="214"/>
      <c r="AA115" s="214"/>
      <c r="AB115" s="214"/>
      <c r="AC115" s="214"/>
      <c r="AD115" s="214"/>
      <c r="AE115" s="214"/>
      <c r="AF115" s="214"/>
      <c r="AG115" s="214" t="s">
        <v>371</v>
      </c>
      <c r="AH115" s="214">
        <v>0</v>
      </c>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row>
    <row r="116" spans="1:60" ht="22.5" outlineLevel="1" x14ac:dyDescent="0.2">
      <c r="A116" s="236">
        <v>27</v>
      </c>
      <c r="B116" s="237" t="s">
        <v>552</v>
      </c>
      <c r="C116" s="254" t="s">
        <v>553</v>
      </c>
      <c r="D116" s="238" t="s">
        <v>379</v>
      </c>
      <c r="E116" s="239">
        <v>5.36</v>
      </c>
      <c r="F116" s="240"/>
      <c r="G116" s="241">
        <f>ROUND(E116*F116,2)</f>
        <v>0</v>
      </c>
      <c r="H116" s="240"/>
      <c r="I116" s="241">
        <f>ROUND(E116*H116,2)</f>
        <v>0</v>
      </c>
      <c r="J116" s="240"/>
      <c r="K116" s="241">
        <f>ROUND(E116*J116,2)</f>
        <v>0</v>
      </c>
      <c r="L116" s="241">
        <v>12</v>
      </c>
      <c r="M116" s="241">
        <f>G116*(1+L116/100)</f>
        <v>0</v>
      </c>
      <c r="N116" s="239">
        <v>0</v>
      </c>
      <c r="O116" s="239">
        <f>ROUND(E116*N116,2)</f>
        <v>0</v>
      </c>
      <c r="P116" s="239">
        <v>0.05</v>
      </c>
      <c r="Q116" s="239">
        <f>ROUND(E116*P116,2)</f>
        <v>0.27</v>
      </c>
      <c r="R116" s="241" t="s">
        <v>519</v>
      </c>
      <c r="S116" s="241" t="s">
        <v>315</v>
      </c>
      <c r="T116" s="242" t="s">
        <v>315</v>
      </c>
      <c r="U116" s="224">
        <v>0.46200000000000002</v>
      </c>
      <c r="V116" s="224">
        <f>ROUND(E116*U116,2)</f>
        <v>2.48</v>
      </c>
      <c r="W116" s="224"/>
      <c r="X116" s="224" t="s">
        <v>336</v>
      </c>
      <c r="Y116" s="224" t="s">
        <v>317</v>
      </c>
      <c r="Z116" s="214"/>
      <c r="AA116" s="214"/>
      <c r="AB116" s="214"/>
      <c r="AC116" s="214"/>
      <c r="AD116" s="214"/>
      <c r="AE116" s="214"/>
      <c r="AF116" s="214"/>
      <c r="AG116" s="214" t="s">
        <v>337</v>
      </c>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row>
    <row r="117" spans="1:60" outlineLevel="2" x14ac:dyDescent="0.2">
      <c r="A117" s="221"/>
      <c r="B117" s="222"/>
      <c r="C117" s="268" t="s">
        <v>536</v>
      </c>
      <c r="D117" s="262"/>
      <c r="E117" s="263"/>
      <c r="F117" s="224"/>
      <c r="G117" s="224"/>
      <c r="H117" s="224"/>
      <c r="I117" s="224"/>
      <c r="J117" s="224"/>
      <c r="K117" s="224"/>
      <c r="L117" s="224"/>
      <c r="M117" s="224"/>
      <c r="N117" s="223"/>
      <c r="O117" s="223"/>
      <c r="P117" s="223"/>
      <c r="Q117" s="223"/>
      <c r="R117" s="224"/>
      <c r="S117" s="224"/>
      <c r="T117" s="224"/>
      <c r="U117" s="224"/>
      <c r="V117" s="224"/>
      <c r="W117" s="224"/>
      <c r="X117" s="224"/>
      <c r="Y117" s="224"/>
      <c r="Z117" s="214"/>
      <c r="AA117" s="214"/>
      <c r="AB117" s="214"/>
      <c r="AC117" s="214"/>
      <c r="AD117" s="214"/>
      <c r="AE117" s="214"/>
      <c r="AF117" s="214"/>
      <c r="AG117" s="214" t="s">
        <v>371</v>
      </c>
      <c r="AH117" s="214">
        <v>0</v>
      </c>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row>
    <row r="118" spans="1:60" outlineLevel="3" x14ac:dyDescent="0.2">
      <c r="A118" s="221"/>
      <c r="B118" s="222"/>
      <c r="C118" s="268" t="s">
        <v>2220</v>
      </c>
      <c r="D118" s="262"/>
      <c r="E118" s="263">
        <v>5.36</v>
      </c>
      <c r="F118" s="224"/>
      <c r="G118" s="224"/>
      <c r="H118" s="224"/>
      <c r="I118" s="224"/>
      <c r="J118" s="224"/>
      <c r="K118" s="224"/>
      <c r="L118" s="224"/>
      <c r="M118" s="224"/>
      <c r="N118" s="223"/>
      <c r="O118" s="223"/>
      <c r="P118" s="223"/>
      <c r="Q118" s="223"/>
      <c r="R118" s="224"/>
      <c r="S118" s="224"/>
      <c r="T118" s="224"/>
      <c r="U118" s="224"/>
      <c r="V118" s="224"/>
      <c r="W118" s="224"/>
      <c r="X118" s="224"/>
      <c r="Y118" s="224"/>
      <c r="Z118" s="214"/>
      <c r="AA118" s="214"/>
      <c r="AB118" s="214"/>
      <c r="AC118" s="214"/>
      <c r="AD118" s="214"/>
      <c r="AE118" s="214"/>
      <c r="AF118" s="214"/>
      <c r="AG118" s="214" t="s">
        <v>371</v>
      </c>
      <c r="AH118" s="214">
        <v>0</v>
      </c>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row>
    <row r="119" spans="1:60" ht="22.5" outlineLevel="1" x14ac:dyDescent="0.2">
      <c r="A119" s="236">
        <v>28</v>
      </c>
      <c r="B119" s="237" t="s">
        <v>557</v>
      </c>
      <c r="C119" s="254" t="s">
        <v>558</v>
      </c>
      <c r="D119" s="238" t="s">
        <v>379</v>
      </c>
      <c r="E119" s="239">
        <v>91.124250000000004</v>
      </c>
      <c r="F119" s="240"/>
      <c r="G119" s="241">
        <f>ROUND(E119*F119,2)</f>
        <v>0</v>
      </c>
      <c r="H119" s="240"/>
      <c r="I119" s="241">
        <f>ROUND(E119*H119,2)</f>
        <v>0</v>
      </c>
      <c r="J119" s="240"/>
      <c r="K119" s="241">
        <f>ROUND(E119*J119,2)</f>
        <v>0</v>
      </c>
      <c r="L119" s="241">
        <v>12</v>
      </c>
      <c r="M119" s="241">
        <f>G119*(1+L119/100)</f>
        <v>0</v>
      </c>
      <c r="N119" s="239">
        <v>0</v>
      </c>
      <c r="O119" s="239">
        <f>ROUND(E119*N119,2)</f>
        <v>0</v>
      </c>
      <c r="P119" s="239">
        <v>0.02</v>
      </c>
      <c r="Q119" s="239">
        <f>ROUND(E119*P119,2)</f>
        <v>1.82</v>
      </c>
      <c r="R119" s="241" t="s">
        <v>519</v>
      </c>
      <c r="S119" s="241" t="s">
        <v>315</v>
      </c>
      <c r="T119" s="242" t="s">
        <v>315</v>
      </c>
      <c r="U119" s="224">
        <v>0.13</v>
      </c>
      <c r="V119" s="224">
        <f>ROUND(E119*U119,2)</f>
        <v>11.85</v>
      </c>
      <c r="W119" s="224"/>
      <c r="X119" s="224" t="s">
        <v>336</v>
      </c>
      <c r="Y119" s="224" t="s">
        <v>317</v>
      </c>
      <c r="Z119" s="214"/>
      <c r="AA119" s="214"/>
      <c r="AB119" s="214"/>
      <c r="AC119" s="214"/>
      <c r="AD119" s="214"/>
      <c r="AE119" s="214"/>
      <c r="AF119" s="214"/>
      <c r="AG119" s="214" t="s">
        <v>367</v>
      </c>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row>
    <row r="120" spans="1:60" outlineLevel="2" x14ac:dyDescent="0.2">
      <c r="A120" s="221"/>
      <c r="B120" s="222"/>
      <c r="C120" s="268" t="s">
        <v>536</v>
      </c>
      <c r="D120" s="262"/>
      <c r="E120" s="263"/>
      <c r="F120" s="224"/>
      <c r="G120" s="224"/>
      <c r="H120" s="224"/>
      <c r="I120" s="224"/>
      <c r="J120" s="224"/>
      <c r="K120" s="224"/>
      <c r="L120" s="224"/>
      <c r="M120" s="224"/>
      <c r="N120" s="223"/>
      <c r="O120" s="223"/>
      <c r="P120" s="223"/>
      <c r="Q120" s="223"/>
      <c r="R120" s="224"/>
      <c r="S120" s="224"/>
      <c r="T120" s="224"/>
      <c r="U120" s="224"/>
      <c r="V120" s="224"/>
      <c r="W120" s="224"/>
      <c r="X120" s="224"/>
      <c r="Y120" s="224"/>
      <c r="Z120" s="214"/>
      <c r="AA120" s="214"/>
      <c r="AB120" s="214"/>
      <c r="AC120" s="214"/>
      <c r="AD120" s="214"/>
      <c r="AE120" s="214"/>
      <c r="AF120" s="214"/>
      <c r="AG120" s="214" t="s">
        <v>371</v>
      </c>
      <c r="AH120" s="214">
        <v>0</v>
      </c>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row>
    <row r="121" spans="1:60" outlineLevel="3" x14ac:dyDescent="0.2">
      <c r="A121" s="221"/>
      <c r="B121" s="222"/>
      <c r="C121" s="268" t="s">
        <v>2193</v>
      </c>
      <c r="D121" s="262"/>
      <c r="E121" s="263">
        <v>44.560499999999998</v>
      </c>
      <c r="F121" s="224"/>
      <c r="G121" s="224"/>
      <c r="H121" s="224"/>
      <c r="I121" s="224"/>
      <c r="J121" s="224"/>
      <c r="K121" s="224"/>
      <c r="L121" s="224"/>
      <c r="M121" s="224"/>
      <c r="N121" s="223"/>
      <c r="O121" s="223"/>
      <c r="P121" s="223"/>
      <c r="Q121" s="223"/>
      <c r="R121" s="224"/>
      <c r="S121" s="224"/>
      <c r="T121" s="224"/>
      <c r="U121" s="224"/>
      <c r="V121" s="224"/>
      <c r="W121" s="224"/>
      <c r="X121" s="224"/>
      <c r="Y121" s="224"/>
      <c r="Z121" s="214"/>
      <c r="AA121" s="214"/>
      <c r="AB121" s="214"/>
      <c r="AC121" s="214"/>
      <c r="AD121" s="214"/>
      <c r="AE121" s="214"/>
      <c r="AF121" s="214"/>
      <c r="AG121" s="214" t="s">
        <v>371</v>
      </c>
      <c r="AH121" s="214">
        <v>0</v>
      </c>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row>
    <row r="122" spans="1:60" outlineLevel="3" x14ac:dyDescent="0.2">
      <c r="A122" s="221"/>
      <c r="B122" s="222"/>
      <c r="C122" s="268" t="s">
        <v>2226</v>
      </c>
      <c r="D122" s="262"/>
      <c r="E122" s="263">
        <v>-6.5365000000000002</v>
      </c>
      <c r="F122" s="224"/>
      <c r="G122" s="224"/>
      <c r="H122" s="224"/>
      <c r="I122" s="224"/>
      <c r="J122" s="224"/>
      <c r="K122" s="224"/>
      <c r="L122" s="224"/>
      <c r="M122" s="224"/>
      <c r="N122" s="223"/>
      <c r="O122" s="223"/>
      <c r="P122" s="223"/>
      <c r="Q122" s="223"/>
      <c r="R122" s="224"/>
      <c r="S122" s="224"/>
      <c r="T122" s="224"/>
      <c r="U122" s="224"/>
      <c r="V122" s="224"/>
      <c r="W122" s="224"/>
      <c r="X122" s="224"/>
      <c r="Y122" s="224"/>
      <c r="Z122" s="214"/>
      <c r="AA122" s="214"/>
      <c r="AB122" s="214"/>
      <c r="AC122" s="214"/>
      <c r="AD122" s="214"/>
      <c r="AE122" s="214"/>
      <c r="AF122" s="214"/>
      <c r="AG122" s="214" t="s">
        <v>371</v>
      </c>
      <c r="AH122" s="214">
        <v>0</v>
      </c>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row>
    <row r="123" spans="1:60" outlineLevel="3" x14ac:dyDescent="0.2">
      <c r="A123" s="221"/>
      <c r="B123" s="222"/>
      <c r="C123" s="268" t="s">
        <v>2195</v>
      </c>
      <c r="D123" s="262"/>
      <c r="E123" s="263">
        <v>3.2</v>
      </c>
      <c r="F123" s="224"/>
      <c r="G123" s="224"/>
      <c r="H123" s="224"/>
      <c r="I123" s="224"/>
      <c r="J123" s="224"/>
      <c r="K123" s="224"/>
      <c r="L123" s="224"/>
      <c r="M123" s="224"/>
      <c r="N123" s="223"/>
      <c r="O123" s="223"/>
      <c r="P123" s="223"/>
      <c r="Q123" s="223"/>
      <c r="R123" s="224"/>
      <c r="S123" s="224"/>
      <c r="T123" s="224"/>
      <c r="U123" s="224"/>
      <c r="V123" s="224"/>
      <c r="W123" s="224"/>
      <c r="X123" s="224"/>
      <c r="Y123" s="224"/>
      <c r="Z123" s="214"/>
      <c r="AA123" s="214"/>
      <c r="AB123" s="214"/>
      <c r="AC123" s="214"/>
      <c r="AD123" s="214"/>
      <c r="AE123" s="214"/>
      <c r="AF123" s="214"/>
      <c r="AG123" s="214" t="s">
        <v>371</v>
      </c>
      <c r="AH123" s="214">
        <v>0</v>
      </c>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row>
    <row r="124" spans="1:60" outlineLevel="3" x14ac:dyDescent="0.2">
      <c r="A124" s="221"/>
      <c r="B124" s="222"/>
      <c r="C124" s="268" t="s">
        <v>2227</v>
      </c>
      <c r="D124" s="262"/>
      <c r="E124" s="263">
        <v>48.693249999999999</v>
      </c>
      <c r="F124" s="224"/>
      <c r="G124" s="224"/>
      <c r="H124" s="224"/>
      <c r="I124" s="224"/>
      <c r="J124" s="224"/>
      <c r="K124" s="224"/>
      <c r="L124" s="224"/>
      <c r="M124" s="224"/>
      <c r="N124" s="223"/>
      <c r="O124" s="223"/>
      <c r="P124" s="223"/>
      <c r="Q124" s="223"/>
      <c r="R124" s="224"/>
      <c r="S124" s="224"/>
      <c r="T124" s="224"/>
      <c r="U124" s="224"/>
      <c r="V124" s="224"/>
      <c r="W124" s="224"/>
      <c r="X124" s="224"/>
      <c r="Y124" s="224"/>
      <c r="Z124" s="214"/>
      <c r="AA124" s="214"/>
      <c r="AB124" s="214"/>
      <c r="AC124" s="214"/>
      <c r="AD124" s="214"/>
      <c r="AE124" s="214"/>
      <c r="AF124" s="214"/>
      <c r="AG124" s="214" t="s">
        <v>371</v>
      </c>
      <c r="AH124" s="214">
        <v>0</v>
      </c>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row>
    <row r="125" spans="1:60" outlineLevel="3" x14ac:dyDescent="0.2">
      <c r="A125" s="221"/>
      <c r="B125" s="222"/>
      <c r="C125" s="268" t="s">
        <v>2198</v>
      </c>
      <c r="D125" s="262"/>
      <c r="E125" s="263">
        <v>-5.1929999999999996</v>
      </c>
      <c r="F125" s="224"/>
      <c r="G125" s="224"/>
      <c r="H125" s="224"/>
      <c r="I125" s="224"/>
      <c r="J125" s="224"/>
      <c r="K125" s="224"/>
      <c r="L125" s="224"/>
      <c r="M125" s="224"/>
      <c r="N125" s="223"/>
      <c r="O125" s="223"/>
      <c r="P125" s="223"/>
      <c r="Q125" s="223"/>
      <c r="R125" s="224"/>
      <c r="S125" s="224"/>
      <c r="T125" s="224"/>
      <c r="U125" s="224"/>
      <c r="V125" s="224"/>
      <c r="W125" s="224"/>
      <c r="X125" s="224"/>
      <c r="Y125" s="224"/>
      <c r="Z125" s="214"/>
      <c r="AA125" s="214"/>
      <c r="AB125" s="214"/>
      <c r="AC125" s="214"/>
      <c r="AD125" s="214"/>
      <c r="AE125" s="214"/>
      <c r="AF125" s="214"/>
      <c r="AG125" s="214" t="s">
        <v>371</v>
      </c>
      <c r="AH125" s="214">
        <v>0</v>
      </c>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row>
    <row r="126" spans="1:60" outlineLevel="3" x14ac:dyDescent="0.2">
      <c r="A126" s="221"/>
      <c r="B126" s="222"/>
      <c r="C126" s="268" t="s">
        <v>2199</v>
      </c>
      <c r="D126" s="262"/>
      <c r="E126" s="263">
        <v>6.4</v>
      </c>
      <c r="F126" s="224"/>
      <c r="G126" s="224"/>
      <c r="H126" s="224"/>
      <c r="I126" s="224"/>
      <c r="J126" s="224"/>
      <c r="K126" s="224"/>
      <c r="L126" s="224"/>
      <c r="M126" s="224"/>
      <c r="N126" s="223"/>
      <c r="O126" s="223"/>
      <c r="P126" s="223"/>
      <c r="Q126" s="223"/>
      <c r="R126" s="224"/>
      <c r="S126" s="224"/>
      <c r="T126" s="224"/>
      <c r="U126" s="224"/>
      <c r="V126" s="224"/>
      <c r="W126" s="224"/>
      <c r="X126" s="224"/>
      <c r="Y126" s="224"/>
      <c r="Z126" s="214"/>
      <c r="AA126" s="214"/>
      <c r="AB126" s="214"/>
      <c r="AC126" s="214"/>
      <c r="AD126" s="214"/>
      <c r="AE126" s="214"/>
      <c r="AF126" s="214"/>
      <c r="AG126" s="214" t="s">
        <v>371</v>
      </c>
      <c r="AH126" s="214">
        <v>0</v>
      </c>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row>
    <row r="127" spans="1:60" outlineLevel="3" x14ac:dyDescent="0.2">
      <c r="A127" s="221"/>
      <c r="B127" s="222"/>
      <c r="C127" s="273" t="s">
        <v>2228</v>
      </c>
      <c r="D127" s="271"/>
      <c r="E127" s="272">
        <v>91.124250000000004</v>
      </c>
      <c r="F127" s="224"/>
      <c r="G127" s="224"/>
      <c r="H127" s="224"/>
      <c r="I127" s="224"/>
      <c r="J127" s="224"/>
      <c r="K127" s="224"/>
      <c r="L127" s="224"/>
      <c r="M127" s="224"/>
      <c r="N127" s="223"/>
      <c r="O127" s="223"/>
      <c r="P127" s="223"/>
      <c r="Q127" s="223"/>
      <c r="R127" s="224"/>
      <c r="S127" s="224"/>
      <c r="T127" s="224"/>
      <c r="U127" s="224"/>
      <c r="V127" s="224"/>
      <c r="W127" s="224"/>
      <c r="X127" s="224"/>
      <c r="Y127" s="224"/>
      <c r="Z127" s="214"/>
      <c r="AA127" s="214"/>
      <c r="AB127" s="214"/>
      <c r="AC127" s="214"/>
      <c r="AD127" s="214"/>
      <c r="AE127" s="214"/>
      <c r="AF127" s="214"/>
      <c r="AG127" s="214" t="s">
        <v>371</v>
      </c>
      <c r="AH127" s="214">
        <v>1</v>
      </c>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row>
    <row r="128" spans="1:60" ht="22.5" outlineLevel="1" x14ac:dyDescent="0.2">
      <c r="A128" s="236">
        <v>29</v>
      </c>
      <c r="B128" s="237" t="s">
        <v>2229</v>
      </c>
      <c r="C128" s="254" t="s">
        <v>2230</v>
      </c>
      <c r="D128" s="238" t="s">
        <v>379</v>
      </c>
      <c r="E128" s="239">
        <v>10.734999999999999</v>
      </c>
      <c r="F128" s="240"/>
      <c r="G128" s="241">
        <f>ROUND(E128*F128,2)</f>
        <v>0</v>
      </c>
      <c r="H128" s="240"/>
      <c r="I128" s="241">
        <f>ROUND(E128*H128,2)</f>
        <v>0</v>
      </c>
      <c r="J128" s="240"/>
      <c r="K128" s="241">
        <f>ROUND(E128*J128,2)</f>
        <v>0</v>
      </c>
      <c r="L128" s="241">
        <v>12</v>
      </c>
      <c r="M128" s="241">
        <f>G128*(1+L128/100)</f>
        <v>0</v>
      </c>
      <c r="N128" s="239">
        <v>0</v>
      </c>
      <c r="O128" s="239">
        <f>ROUND(E128*N128,2)</f>
        <v>0</v>
      </c>
      <c r="P128" s="239">
        <v>4.5999999999999999E-2</v>
      </c>
      <c r="Q128" s="239">
        <f>ROUND(E128*P128,2)</f>
        <v>0.49</v>
      </c>
      <c r="R128" s="241" t="s">
        <v>519</v>
      </c>
      <c r="S128" s="241" t="s">
        <v>315</v>
      </c>
      <c r="T128" s="242" t="s">
        <v>315</v>
      </c>
      <c r="U128" s="224">
        <v>0.26</v>
      </c>
      <c r="V128" s="224">
        <f>ROUND(E128*U128,2)</f>
        <v>2.79</v>
      </c>
      <c r="W128" s="224"/>
      <c r="X128" s="224" t="s">
        <v>336</v>
      </c>
      <c r="Y128" s="224" t="s">
        <v>317</v>
      </c>
      <c r="Z128" s="214"/>
      <c r="AA128" s="214"/>
      <c r="AB128" s="214"/>
      <c r="AC128" s="214"/>
      <c r="AD128" s="214"/>
      <c r="AE128" s="214"/>
      <c r="AF128" s="214"/>
      <c r="AG128" s="214" t="s">
        <v>367</v>
      </c>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row>
    <row r="129" spans="1:60" outlineLevel="2" x14ac:dyDescent="0.2">
      <c r="A129" s="221"/>
      <c r="B129" s="222"/>
      <c r="C129" s="268" t="s">
        <v>536</v>
      </c>
      <c r="D129" s="262"/>
      <c r="E129" s="263"/>
      <c r="F129" s="224"/>
      <c r="G129" s="224"/>
      <c r="H129" s="224"/>
      <c r="I129" s="224"/>
      <c r="J129" s="224"/>
      <c r="K129" s="224"/>
      <c r="L129" s="224"/>
      <c r="M129" s="224"/>
      <c r="N129" s="223"/>
      <c r="O129" s="223"/>
      <c r="P129" s="223"/>
      <c r="Q129" s="223"/>
      <c r="R129" s="224"/>
      <c r="S129" s="224"/>
      <c r="T129" s="224"/>
      <c r="U129" s="224"/>
      <c r="V129" s="224"/>
      <c r="W129" s="224"/>
      <c r="X129" s="224"/>
      <c r="Y129" s="224"/>
      <c r="Z129" s="214"/>
      <c r="AA129" s="214"/>
      <c r="AB129" s="214"/>
      <c r="AC129" s="214"/>
      <c r="AD129" s="214"/>
      <c r="AE129" s="214"/>
      <c r="AF129" s="214"/>
      <c r="AG129" s="214" t="s">
        <v>371</v>
      </c>
      <c r="AH129" s="214">
        <v>0</v>
      </c>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row>
    <row r="130" spans="1:60" outlineLevel="3" x14ac:dyDescent="0.2">
      <c r="A130" s="221"/>
      <c r="B130" s="222"/>
      <c r="C130" s="268" t="s">
        <v>2231</v>
      </c>
      <c r="D130" s="262"/>
      <c r="E130" s="263">
        <v>10.734999999999999</v>
      </c>
      <c r="F130" s="224"/>
      <c r="G130" s="224"/>
      <c r="H130" s="224"/>
      <c r="I130" s="224"/>
      <c r="J130" s="224"/>
      <c r="K130" s="224"/>
      <c r="L130" s="224"/>
      <c r="M130" s="224"/>
      <c r="N130" s="223"/>
      <c r="O130" s="223"/>
      <c r="P130" s="223"/>
      <c r="Q130" s="223"/>
      <c r="R130" s="224"/>
      <c r="S130" s="224"/>
      <c r="T130" s="224"/>
      <c r="U130" s="224"/>
      <c r="V130" s="224"/>
      <c r="W130" s="224"/>
      <c r="X130" s="224"/>
      <c r="Y130" s="224"/>
      <c r="Z130" s="214"/>
      <c r="AA130" s="214"/>
      <c r="AB130" s="214"/>
      <c r="AC130" s="214"/>
      <c r="AD130" s="214"/>
      <c r="AE130" s="214"/>
      <c r="AF130" s="214"/>
      <c r="AG130" s="214" t="s">
        <v>371</v>
      </c>
      <c r="AH130" s="214">
        <v>0</v>
      </c>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row>
    <row r="131" spans="1:60" ht="33.75" outlineLevel="1" x14ac:dyDescent="0.2">
      <c r="A131" s="236">
        <v>30</v>
      </c>
      <c r="B131" s="237" t="s">
        <v>544</v>
      </c>
      <c r="C131" s="254" t="s">
        <v>545</v>
      </c>
      <c r="D131" s="238" t="s">
        <v>379</v>
      </c>
      <c r="E131" s="239">
        <v>4.3339999999999996</v>
      </c>
      <c r="F131" s="240"/>
      <c r="G131" s="241">
        <f>ROUND(E131*F131,2)</f>
        <v>0</v>
      </c>
      <c r="H131" s="240"/>
      <c r="I131" s="241">
        <f>ROUND(E131*H131,2)</f>
        <v>0</v>
      </c>
      <c r="J131" s="240"/>
      <c r="K131" s="241">
        <f>ROUND(E131*J131,2)</f>
        <v>0</v>
      </c>
      <c r="L131" s="241">
        <v>12</v>
      </c>
      <c r="M131" s="241">
        <f>G131*(1+L131/100)</f>
        <v>0</v>
      </c>
      <c r="N131" s="239">
        <v>1.17E-3</v>
      </c>
      <c r="O131" s="239">
        <f>ROUND(E131*N131,2)</f>
        <v>0.01</v>
      </c>
      <c r="P131" s="239">
        <v>7.5999999999999998E-2</v>
      </c>
      <c r="Q131" s="239">
        <f>ROUND(E131*P131,2)</f>
        <v>0.33</v>
      </c>
      <c r="R131" s="241" t="s">
        <v>519</v>
      </c>
      <c r="S131" s="241" t="s">
        <v>315</v>
      </c>
      <c r="T131" s="242" t="s">
        <v>315</v>
      </c>
      <c r="U131" s="224">
        <v>0.94</v>
      </c>
      <c r="V131" s="224">
        <f>ROUND(E131*U131,2)</f>
        <v>4.07</v>
      </c>
      <c r="W131" s="224"/>
      <c r="X131" s="224" t="s">
        <v>336</v>
      </c>
      <c r="Y131" s="224" t="s">
        <v>317</v>
      </c>
      <c r="Z131" s="214"/>
      <c r="AA131" s="214"/>
      <c r="AB131" s="214"/>
      <c r="AC131" s="214"/>
      <c r="AD131" s="214"/>
      <c r="AE131" s="214"/>
      <c r="AF131" s="214"/>
      <c r="AG131" s="214" t="s">
        <v>367</v>
      </c>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row>
    <row r="132" spans="1:60" outlineLevel="2" x14ac:dyDescent="0.2">
      <c r="A132" s="221"/>
      <c r="B132" s="222"/>
      <c r="C132" s="268" t="s">
        <v>2232</v>
      </c>
      <c r="D132" s="262"/>
      <c r="E132" s="263">
        <v>2.5609999999999999</v>
      </c>
      <c r="F132" s="224"/>
      <c r="G132" s="224"/>
      <c r="H132" s="224"/>
      <c r="I132" s="224"/>
      <c r="J132" s="224"/>
      <c r="K132" s="224"/>
      <c r="L132" s="224"/>
      <c r="M132" s="224"/>
      <c r="N132" s="223"/>
      <c r="O132" s="223"/>
      <c r="P132" s="223"/>
      <c r="Q132" s="223"/>
      <c r="R132" s="224"/>
      <c r="S132" s="224"/>
      <c r="T132" s="224"/>
      <c r="U132" s="224"/>
      <c r="V132" s="224"/>
      <c r="W132" s="224"/>
      <c r="X132" s="224"/>
      <c r="Y132" s="224"/>
      <c r="Z132" s="214"/>
      <c r="AA132" s="214"/>
      <c r="AB132" s="214"/>
      <c r="AC132" s="214"/>
      <c r="AD132" s="214"/>
      <c r="AE132" s="214"/>
      <c r="AF132" s="214"/>
      <c r="AG132" s="214" t="s">
        <v>371</v>
      </c>
      <c r="AH132" s="214">
        <v>0</v>
      </c>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row>
    <row r="133" spans="1:60" outlineLevel="3" x14ac:dyDescent="0.2">
      <c r="A133" s="221"/>
      <c r="B133" s="222"/>
      <c r="C133" s="268" t="s">
        <v>1369</v>
      </c>
      <c r="D133" s="262"/>
      <c r="E133" s="263">
        <v>1.7729999999999999</v>
      </c>
      <c r="F133" s="224"/>
      <c r="G133" s="224"/>
      <c r="H133" s="224"/>
      <c r="I133" s="224"/>
      <c r="J133" s="224"/>
      <c r="K133" s="224"/>
      <c r="L133" s="224"/>
      <c r="M133" s="224"/>
      <c r="N133" s="223"/>
      <c r="O133" s="223"/>
      <c r="P133" s="223"/>
      <c r="Q133" s="223"/>
      <c r="R133" s="224"/>
      <c r="S133" s="224"/>
      <c r="T133" s="224"/>
      <c r="U133" s="224"/>
      <c r="V133" s="224"/>
      <c r="W133" s="224"/>
      <c r="X133" s="224"/>
      <c r="Y133" s="224"/>
      <c r="Z133" s="214"/>
      <c r="AA133" s="214"/>
      <c r="AB133" s="214"/>
      <c r="AC133" s="214"/>
      <c r="AD133" s="214"/>
      <c r="AE133" s="214"/>
      <c r="AF133" s="214"/>
      <c r="AG133" s="214" t="s">
        <v>371</v>
      </c>
      <c r="AH133" s="214">
        <v>0</v>
      </c>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row>
    <row r="134" spans="1:60" ht="22.5" outlineLevel="1" x14ac:dyDescent="0.2">
      <c r="A134" s="236">
        <v>31</v>
      </c>
      <c r="B134" s="237" t="s">
        <v>1382</v>
      </c>
      <c r="C134" s="254" t="s">
        <v>1383</v>
      </c>
      <c r="D134" s="238" t="s">
        <v>379</v>
      </c>
      <c r="E134" s="239">
        <v>34.28</v>
      </c>
      <c r="F134" s="240"/>
      <c r="G134" s="241">
        <f>ROUND(E134*F134,2)</f>
        <v>0</v>
      </c>
      <c r="H134" s="240"/>
      <c r="I134" s="241">
        <f>ROUND(E134*H134,2)</f>
        <v>0</v>
      </c>
      <c r="J134" s="240"/>
      <c r="K134" s="241">
        <f>ROUND(E134*J134,2)</f>
        <v>0</v>
      </c>
      <c r="L134" s="241">
        <v>12</v>
      </c>
      <c r="M134" s="241">
        <f>G134*(1+L134/100)</f>
        <v>0</v>
      </c>
      <c r="N134" s="239">
        <v>0</v>
      </c>
      <c r="O134" s="239">
        <f>ROUND(E134*N134,2)</f>
        <v>0</v>
      </c>
      <c r="P134" s="239">
        <v>6.8000000000000005E-2</v>
      </c>
      <c r="Q134" s="239">
        <f>ROUND(E134*P134,2)</f>
        <v>2.33</v>
      </c>
      <c r="R134" s="241" t="s">
        <v>519</v>
      </c>
      <c r="S134" s="241" t="s">
        <v>315</v>
      </c>
      <c r="T134" s="242" t="s">
        <v>315</v>
      </c>
      <c r="U134" s="224">
        <v>0.3</v>
      </c>
      <c r="V134" s="224">
        <f>ROUND(E134*U134,2)</f>
        <v>10.28</v>
      </c>
      <c r="W134" s="224"/>
      <c r="X134" s="224" t="s">
        <v>336</v>
      </c>
      <c r="Y134" s="224" t="s">
        <v>317</v>
      </c>
      <c r="Z134" s="214"/>
      <c r="AA134" s="214"/>
      <c r="AB134" s="214"/>
      <c r="AC134" s="214"/>
      <c r="AD134" s="214"/>
      <c r="AE134" s="214"/>
      <c r="AF134" s="214"/>
      <c r="AG134" s="214" t="s">
        <v>337</v>
      </c>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row>
    <row r="135" spans="1:60" outlineLevel="2" x14ac:dyDescent="0.2">
      <c r="A135" s="221"/>
      <c r="B135" s="222"/>
      <c r="C135" s="267" t="s">
        <v>1384</v>
      </c>
      <c r="D135" s="266"/>
      <c r="E135" s="266"/>
      <c r="F135" s="266"/>
      <c r="G135" s="266"/>
      <c r="H135" s="224"/>
      <c r="I135" s="224"/>
      <c r="J135" s="224"/>
      <c r="K135" s="224"/>
      <c r="L135" s="224"/>
      <c r="M135" s="224"/>
      <c r="N135" s="223"/>
      <c r="O135" s="223"/>
      <c r="P135" s="223"/>
      <c r="Q135" s="223"/>
      <c r="R135" s="224"/>
      <c r="S135" s="224"/>
      <c r="T135" s="224"/>
      <c r="U135" s="224"/>
      <c r="V135" s="224"/>
      <c r="W135" s="224"/>
      <c r="X135" s="224"/>
      <c r="Y135" s="224"/>
      <c r="Z135" s="214"/>
      <c r="AA135" s="214"/>
      <c r="AB135" s="214"/>
      <c r="AC135" s="214"/>
      <c r="AD135" s="214"/>
      <c r="AE135" s="214"/>
      <c r="AF135" s="214"/>
      <c r="AG135" s="214" t="s">
        <v>369</v>
      </c>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row>
    <row r="136" spans="1:60" outlineLevel="2" x14ac:dyDescent="0.2">
      <c r="A136" s="221"/>
      <c r="B136" s="222"/>
      <c r="C136" s="268" t="s">
        <v>536</v>
      </c>
      <c r="D136" s="262"/>
      <c r="E136" s="263"/>
      <c r="F136" s="224"/>
      <c r="G136" s="224"/>
      <c r="H136" s="224"/>
      <c r="I136" s="224"/>
      <c r="J136" s="224"/>
      <c r="K136" s="224"/>
      <c r="L136" s="224"/>
      <c r="M136" s="224"/>
      <c r="N136" s="223"/>
      <c r="O136" s="223"/>
      <c r="P136" s="223"/>
      <c r="Q136" s="223"/>
      <c r="R136" s="224"/>
      <c r="S136" s="224"/>
      <c r="T136" s="224"/>
      <c r="U136" s="224"/>
      <c r="V136" s="224"/>
      <c r="W136" s="224"/>
      <c r="X136" s="224"/>
      <c r="Y136" s="224"/>
      <c r="Z136" s="214"/>
      <c r="AA136" s="214"/>
      <c r="AB136" s="214"/>
      <c r="AC136" s="214"/>
      <c r="AD136" s="214"/>
      <c r="AE136" s="214"/>
      <c r="AF136" s="214"/>
      <c r="AG136" s="214" t="s">
        <v>371</v>
      </c>
      <c r="AH136" s="214">
        <v>0</v>
      </c>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row>
    <row r="137" spans="1:60" outlineLevel="3" x14ac:dyDescent="0.2">
      <c r="A137" s="221"/>
      <c r="B137" s="222"/>
      <c r="C137" s="268" t="s">
        <v>2233</v>
      </c>
      <c r="D137" s="262"/>
      <c r="E137" s="263">
        <v>23.73</v>
      </c>
      <c r="F137" s="224"/>
      <c r="G137" s="224"/>
      <c r="H137" s="224"/>
      <c r="I137" s="224"/>
      <c r="J137" s="224"/>
      <c r="K137" s="224"/>
      <c r="L137" s="224"/>
      <c r="M137" s="224"/>
      <c r="N137" s="223"/>
      <c r="O137" s="223"/>
      <c r="P137" s="223"/>
      <c r="Q137" s="223"/>
      <c r="R137" s="224"/>
      <c r="S137" s="224"/>
      <c r="T137" s="224"/>
      <c r="U137" s="224"/>
      <c r="V137" s="224"/>
      <c r="W137" s="224"/>
      <c r="X137" s="224"/>
      <c r="Y137" s="224"/>
      <c r="Z137" s="214"/>
      <c r="AA137" s="214"/>
      <c r="AB137" s="214"/>
      <c r="AC137" s="214"/>
      <c r="AD137" s="214"/>
      <c r="AE137" s="214"/>
      <c r="AF137" s="214"/>
      <c r="AG137" s="214" t="s">
        <v>371</v>
      </c>
      <c r="AH137" s="214">
        <v>0</v>
      </c>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row>
    <row r="138" spans="1:60" outlineLevel="3" x14ac:dyDescent="0.2">
      <c r="A138" s="221"/>
      <c r="B138" s="222"/>
      <c r="C138" s="268" t="s">
        <v>2234</v>
      </c>
      <c r="D138" s="262"/>
      <c r="E138" s="263">
        <v>11.89</v>
      </c>
      <c r="F138" s="224"/>
      <c r="G138" s="224"/>
      <c r="H138" s="224"/>
      <c r="I138" s="224"/>
      <c r="J138" s="224"/>
      <c r="K138" s="224"/>
      <c r="L138" s="224"/>
      <c r="M138" s="224"/>
      <c r="N138" s="223"/>
      <c r="O138" s="223"/>
      <c r="P138" s="223"/>
      <c r="Q138" s="223"/>
      <c r="R138" s="224"/>
      <c r="S138" s="224"/>
      <c r="T138" s="224"/>
      <c r="U138" s="224"/>
      <c r="V138" s="224"/>
      <c r="W138" s="224"/>
      <c r="X138" s="224"/>
      <c r="Y138" s="224"/>
      <c r="Z138" s="214"/>
      <c r="AA138" s="214"/>
      <c r="AB138" s="214"/>
      <c r="AC138" s="214"/>
      <c r="AD138" s="214"/>
      <c r="AE138" s="214"/>
      <c r="AF138" s="214"/>
      <c r="AG138" s="214" t="s">
        <v>371</v>
      </c>
      <c r="AH138" s="214">
        <v>0</v>
      </c>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row>
    <row r="139" spans="1:60" outlineLevel="3" x14ac:dyDescent="0.2">
      <c r="A139" s="221"/>
      <c r="B139" s="222"/>
      <c r="C139" s="268" t="s">
        <v>2235</v>
      </c>
      <c r="D139" s="262"/>
      <c r="E139" s="263">
        <v>1.554</v>
      </c>
      <c r="F139" s="224"/>
      <c r="G139" s="224"/>
      <c r="H139" s="224"/>
      <c r="I139" s="224"/>
      <c r="J139" s="224"/>
      <c r="K139" s="224"/>
      <c r="L139" s="224"/>
      <c r="M139" s="224"/>
      <c r="N139" s="223"/>
      <c r="O139" s="223"/>
      <c r="P139" s="223"/>
      <c r="Q139" s="223"/>
      <c r="R139" s="224"/>
      <c r="S139" s="224"/>
      <c r="T139" s="224"/>
      <c r="U139" s="224"/>
      <c r="V139" s="224"/>
      <c r="W139" s="224"/>
      <c r="X139" s="224"/>
      <c r="Y139" s="224"/>
      <c r="Z139" s="214"/>
      <c r="AA139" s="214"/>
      <c r="AB139" s="214"/>
      <c r="AC139" s="214"/>
      <c r="AD139" s="214"/>
      <c r="AE139" s="214"/>
      <c r="AF139" s="214"/>
      <c r="AG139" s="214" t="s">
        <v>371</v>
      </c>
      <c r="AH139" s="214">
        <v>0</v>
      </c>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row>
    <row r="140" spans="1:60" outlineLevel="3" x14ac:dyDescent="0.2">
      <c r="A140" s="221"/>
      <c r="B140" s="222"/>
      <c r="C140" s="268" t="s">
        <v>2236</v>
      </c>
      <c r="D140" s="262"/>
      <c r="E140" s="263">
        <v>-2.8940000000000001</v>
      </c>
      <c r="F140" s="224"/>
      <c r="G140" s="224"/>
      <c r="H140" s="224"/>
      <c r="I140" s="224"/>
      <c r="J140" s="224"/>
      <c r="K140" s="224"/>
      <c r="L140" s="224"/>
      <c r="M140" s="224"/>
      <c r="N140" s="223"/>
      <c r="O140" s="223"/>
      <c r="P140" s="223"/>
      <c r="Q140" s="223"/>
      <c r="R140" s="224"/>
      <c r="S140" s="224"/>
      <c r="T140" s="224"/>
      <c r="U140" s="224"/>
      <c r="V140" s="224"/>
      <c r="W140" s="224"/>
      <c r="X140" s="224"/>
      <c r="Y140" s="224"/>
      <c r="Z140" s="214"/>
      <c r="AA140" s="214"/>
      <c r="AB140" s="214"/>
      <c r="AC140" s="214"/>
      <c r="AD140" s="214"/>
      <c r="AE140" s="214"/>
      <c r="AF140" s="214"/>
      <c r="AG140" s="214" t="s">
        <v>371</v>
      </c>
      <c r="AH140" s="214">
        <v>0</v>
      </c>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row>
    <row r="141" spans="1:60" outlineLevel="1" x14ac:dyDescent="0.2">
      <c r="A141" s="236">
        <v>32</v>
      </c>
      <c r="B141" s="237" t="s">
        <v>547</v>
      </c>
      <c r="C141" s="254" t="s">
        <v>548</v>
      </c>
      <c r="D141" s="238" t="s">
        <v>403</v>
      </c>
      <c r="E141" s="239">
        <v>13</v>
      </c>
      <c r="F141" s="240"/>
      <c r="G141" s="241">
        <f>ROUND(E141*F141,2)</f>
        <v>0</v>
      </c>
      <c r="H141" s="240"/>
      <c r="I141" s="241">
        <f>ROUND(E141*H141,2)</f>
        <v>0</v>
      </c>
      <c r="J141" s="240"/>
      <c r="K141" s="241">
        <f>ROUND(E141*J141,2)</f>
        <v>0</v>
      </c>
      <c r="L141" s="241">
        <v>12</v>
      </c>
      <c r="M141" s="241">
        <f>G141*(1+L141/100)</f>
        <v>0</v>
      </c>
      <c r="N141" s="239">
        <v>3.8000000000000002E-4</v>
      </c>
      <c r="O141" s="239">
        <f>ROUND(E141*N141,2)</f>
        <v>0</v>
      </c>
      <c r="P141" s="239">
        <v>1.2999999999999999E-2</v>
      </c>
      <c r="Q141" s="239">
        <f>ROUND(E141*P141,2)</f>
        <v>0.17</v>
      </c>
      <c r="R141" s="241" t="s">
        <v>519</v>
      </c>
      <c r="S141" s="241" t="s">
        <v>315</v>
      </c>
      <c r="T141" s="242" t="s">
        <v>315</v>
      </c>
      <c r="U141" s="224">
        <v>0.107</v>
      </c>
      <c r="V141" s="224">
        <f>ROUND(E141*U141,2)</f>
        <v>1.39</v>
      </c>
      <c r="W141" s="224"/>
      <c r="X141" s="224" t="s">
        <v>336</v>
      </c>
      <c r="Y141" s="224" t="s">
        <v>317</v>
      </c>
      <c r="Z141" s="214"/>
      <c r="AA141" s="214"/>
      <c r="AB141" s="214"/>
      <c r="AC141" s="214"/>
      <c r="AD141" s="214"/>
      <c r="AE141" s="214"/>
      <c r="AF141" s="214"/>
      <c r="AG141" s="214" t="s">
        <v>337</v>
      </c>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row>
    <row r="142" spans="1:60" outlineLevel="2" x14ac:dyDescent="0.2">
      <c r="A142" s="221"/>
      <c r="B142" s="222"/>
      <c r="C142" s="267" t="s">
        <v>549</v>
      </c>
      <c r="D142" s="266"/>
      <c r="E142" s="266"/>
      <c r="F142" s="266"/>
      <c r="G142" s="266"/>
      <c r="H142" s="224"/>
      <c r="I142" s="224"/>
      <c r="J142" s="224"/>
      <c r="K142" s="224"/>
      <c r="L142" s="224"/>
      <c r="M142" s="224"/>
      <c r="N142" s="223"/>
      <c r="O142" s="223"/>
      <c r="P142" s="223"/>
      <c r="Q142" s="223"/>
      <c r="R142" s="224"/>
      <c r="S142" s="224"/>
      <c r="T142" s="224"/>
      <c r="U142" s="224"/>
      <c r="V142" s="224"/>
      <c r="W142" s="224"/>
      <c r="X142" s="224"/>
      <c r="Y142" s="224"/>
      <c r="Z142" s="214"/>
      <c r="AA142" s="214"/>
      <c r="AB142" s="214"/>
      <c r="AC142" s="214"/>
      <c r="AD142" s="214"/>
      <c r="AE142" s="214"/>
      <c r="AF142" s="214"/>
      <c r="AG142" s="214" t="s">
        <v>369</v>
      </c>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row>
    <row r="143" spans="1:60" outlineLevel="2" x14ac:dyDescent="0.2">
      <c r="A143" s="221"/>
      <c r="B143" s="222"/>
      <c r="C143" s="268" t="s">
        <v>2237</v>
      </c>
      <c r="D143" s="262"/>
      <c r="E143" s="263">
        <v>13</v>
      </c>
      <c r="F143" s="224"/>
      <c r="G143" s="224"/>
      <c r="H143" s="224"/>
      <c r="I143" s="224"/>
      <c r="J143" s="224"/>
      <c r="K143" s="224"/>
      <c r="L143" s="224"/>
      <c r="M143" s="224"/>
      <c r="N143" s="223"/>
      <c r="O143" s="223"/>
      <c r="P143" s="223"/>
      <c r="Q143" s="223"/>
      <c r="R143" s="224"/>
      <c r="S143" s="224"/>
      <c r="T143" s="224"/>
      <c r="U143" s="224"/>
      <c r="V143" s="224"/>
      <c r="W143" s="224"/>
      <c r="X143" s="224"/>
      <c r="Y143" s="224"/>
      <c r="Z143" s="214"/>
      <c r="AA143" s="214"/>
      <c r="AB143" s="214"/>
      <c r="AC143" s="214"/>
      <c r="AD143" s="214"/>
      <c r="AE143" s="214"/>
      <c r="AF143" s="214"/>
      <c r="AG143" s="214" t="s">
        <v>371</v>
      </c>
      <c r="AH143" s="214">
        <v>0</v>
      </c>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row>
    <row r="144" spans="1:60" outlineLevel="1" x14ac:dyDescent="0.2">
      <c r="A144" s="236">
        <v>33</v>
      </c>
      <c r="B144" s="237" t="s">
        <v>577</v>
      </c>
      <c r="C144" s="254" t="s">
        <v>578</v>
      </c>
      <c r="D144" s="238" t="s">
        <v>403</v>
      </c>
      <c r="E144" s="239">
        <v>11</v>
      </c>
      <c r="F144" s="240"/>
      <c r="G144" s="241">
        <f>ROUND(E144*F144,2)</f>
        <v>0</v>
      </c>
      <c r="H144" s="240"/>
      <c r="I144" s="241">
        <f>ROUND(E144*H144,2)</f>
        <v>0</v>
      </c>
      <c r="J144" s="240"/>
      <c r="K144" s="241">
        <f>ROUND(E144*J144,2)</f>
        <v>0</v>
      </c>
      <c r="L144" s="241">
        <v>12</v>
      </c>
      <c r="M144" s="241">
        <f>G144*(1+L144/100)</f>
        <v>0</v>
      </c>
      <c r="N144" s="239">
        <v>5.9000000000000003E-4</v>
      </c>
      <c r="O144" s="239">
        <f>ROUND(E144*N144,2)</f>
        <v>0.01</v>
      </c>
      <c r="P144" s="239">
        <v>3.6999999999999998E-2</v>
      </c>
      <c r="Q144" s="239">
        <f>ROUND(E144*P144,2)</f>
        <v>0.41</v>
      </c>
      <c r="R144" s="241" t="s">
        <v>519</v>
      </c>
      <c r="S144" s="241" t="s">
        <v>315</v>
      </c>
      <c r="T144" s="242" t="s">
        <v>315</v>
      </c>
      <c r="U144" s="224">
        <v>0.443</v>
      </c>
      <c r="V144" s="224">
        <f>ROUND(E144*U144,2)</f>
        <v>4.87</v>
      </c>
      <c r="W144" s="224"/>
      <c r="X144" s="224" t="s">
        <v>336</v>
      </c>
      <c r="Y144" s="224" t="s">
        <v>317</v>
      </c>
      <c r="Z144" s="214"/>
      <c r="AA144" s="214"/>
      <c r="AB144" s="214"/>
      <c r="AC144" s="214"/>
      <c r="AD144" s="214"/>
      <c r="AE144" s="214"/>
      <c r="AF144" s="214"/>
      <c r="AG144" s="214" t="s">
        <v>337</v>
      </c>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row>
    <row r="145" spans="1:60" outlineLevel="2" x14ac:dyDescent="0.2">
      <c r="A145" s="221"/>
      <c r="B145" s="222"/>
      <c r="C145" s="267" t="s">
        <v>549</v>
      </c>
      <c r="D145" s="266"/>
      <c r="E145" s="266"/>
      <c r="F145" s="266"/>
      <c r="G145" s="266"/>
      <c r="H145" s="224"/>
      <c r="I145" s="224"/>
      <c r="J145" s="224"/>
      <c r="K145" s="224"/>
      <c r="L145" s="224"/>
      <c r="M145" s="224"/>
      <c r="N145" s="223"/>
      <c r="O145" s="223"/>
      <c r="P145" s="223"/>
      <c r="Q145" s="223"/>
      <c r="R145" s="224"/>
      <c r="S145" s="224"/>
      <c r="T145" s="224"/>
      <c r="U145" s="224"/>
      <c r="V145" s="224"/>
      <c r="W145" s="224"/>
      <c r="X145" s="224"/>
      <c r="Y145" s="224"/>
      <c r="Z145" s="214"/>
      <c r="AA145" s="214"/>
      <c r="AB145" s="214"/>
      <c r="AC145" s="214"/>
      <c r="AD145" s="214"/>
      <c r="AE145" s="214"/>
      <c r="AF145" s="214"/>
      <c r="AG145" s="214" t="s">
        <v>369</v>
      </c>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row>
    <row r="146" spans="1:60" outlineLevel="1" x14ac:dyDescent="0.2">
      <c r="A146" s="236">
        <v>34</v>
      </c>
      <c r="B146" s="237" t="s">
        <v>569</v>
      </c>
      <c r="C146" s="254" t="s">
        <v>1387</v>
      </c>
      <c r="D146" s="238" t="s">
        <v>330</v>
      </c>
      <c r="E146" s="239">
        <v>1</v>
      </c>
      <c r="F146" s="240"/>
      <c r="G146" s="241">
        <f>ROUND(E146*F146,2)</f>
        <v>0</v>
      </c>
      <c r="H146" s="240"/>
      <c r="I146" s="241">
        <f>ROUND(E146*H146,2)</f>
        <v>0</v>
      </c>
      <c r="J146" s="240"/>
      <c r="K146" s="241">
        <f>ROUND(E146*J146,2)</f>
        <v>0</v>
      </c>
      <c r="L146" s="241">
        <v>12</v>
      </c>
      <c r="M146" s="241">
        <f>G146*(1+L146/100)</f>
        <v>0</v>
      </c>
      <c r="N146" s="239">
        <v>0</v>
      </c>
      <c r="O146" s="239">
        <f>ROUND(E146*N146,2)</f>
        <v>0</v>
      </c>
      <c r="P146" s="239">
        <v>0</v>
      </c>
      <c r="Q146" s="239">
        <f>ROUND(E146*P146,2)</f>
        <v>0</v>
      </c>
      <c r="R146" s="241"/>
      <c r="S146" s="241" t="s">
        <v>331</v>
      </c>
      <c r="T146" s="242" t="s">
        <v>316</v>
      </c>
      <c r="U146" s="224">
        <v>0</v>
      </c>
      <c r="V146" s="224">
        <f>ROUND(E146*U146,2)</f>
        <v>0</v>
      </c>
      <c r="W146" s="224"/>
      <c r="X146" s="224" t="s">
        <v>336</v>
      </c>
      <c r="Y146" s="224" t="s">
        <v>317</v>
      </c>
      <c r="Z146" s="214"/>
      <c r="AA146" s="214"/>
      <c r="AB146" s="214"/>
      <c r="AC146" s="214"/>
      <c r="AD146" s="214"/>
      <c r="AE146" s="214"/>
      <c r="AF146" s="214"/>
      <c r="AG146" s="214" t="s">
        <v>337</v>
      </c>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row>
    <row r="147" spans="1:60" outlineLevel="2" x14ac:dyDescent="0.2">
      <c r="A147" s="221"/>
      <c r="B147" s="222"/>
      <c r="C147" s="268" t="s">
        <v>2238</v>
      </c>
      <c r="D147" s="262"/>
      <c r="E147" s="263">
        <v>1</v>
      </c>
      <c r="F147" s="224"/>
      <c r="G147" s="224"/>
      <c r="H147" s="224"/>
      <c r="I147" s="224"/>
      <c r="J147" s="224"/>
      <c r="K147" s="224"/>
      <c r="L147" s="224"/>
      <c r="M147" s="224"/>
      <c r="N147" s="223"/>
      <c r="O147" s="223"/>
      <c r="P147" s="223"/>
      <c r="Q147" s="223"/>
      <c r="R147" s="224"/>
      <c r="S147" s="224"/>
      <c r="T147" s="224"/>
      <c r="U147" s="224"/>
      <c r="V147" s="224"/>
      <c r="W147" s="224"/>
      <c r="X147" s="224"/>
      <c r="Y147" s="224"/>
      <c r="Z147" s="214"/>
      <c r="AA147" s="214"/>
      <c r="AB147" s="214"/>
      <c r="AC147" s="214"/>
      <c r="AD147" s="214"/>
      <c r="AE147" s="214"/>
      <c r="AF147" s="214"/>
      <c r="AG147" s="214" t="s">
        <v>371</v>
      </c>
      <c r="AH147" s="214">
        <v>0</v>
      </c>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row>
    <row r="148" spans="1:60" x14ac:dyDescent="0.2">
      <c r="A148" s="229" t="s">
        <v>310</v>
      </c>
      <c r="B148" s="230" t="s">
        <v>211</v>
      </c>
      <c r="C148" s="253" t="s">
        <v>212</v>
      </c>
      <c r="D148" s="231"/>
      <c r="E148" s="232"/>
      <c r="F148" s="233"/>
      <c r="G148" s="233">
        <f>SUMIF(AG149:AG150,"&lt;&gt;NOR",G149:G150)</f>
        <v>0</v>
      </c>
      <c r="H148" s="233"/>
      <c r="I148" s="233">
        <f>SUM(I149:I150)</f>
        <v>0</v>
      </c>
      <c r="J148" s="233"/>
      <c r="K148" s="233">
        <f>SUM(K149:K150)</f>
        <v>0</v>
      </c>
      <c r="L148" s="233"/>
      <c r="M148" s="233">
        <f>SUM(M149:M150)</f>
        <v>0</v>
      </c>
      <c r="N148" s="232"/>
      <c r="O148" s="232">
        <f>SUM(O149:O150)</f>
        <v>0</v>
      </c>
      <c r="P148" s="232"/>
      <c r="Q148" s="232">
        <f>SUM(Q149:Q150)</f>
        <v>0</v>
      </c>
      <c r="R148" s="233"/>
      <c r="S148" s="233"/>
      <c r="T148" s="234"/>
      <c r="U148" s="228"/>
      <c r="V148" s="228">
        <f>SUM(V149:V150)</f>
        <v>30.75</v>
      </c>
      <c r="W148" s="228"/>
      <c r="X148" s="228"/>
      <c r="Y148" s="228"/>
      <c r="AG148" t="s">
        <v>311</v>
      </c>
    </row>
    <row r="149" spans="1:60" ht="22.5" outlineLevel="1" x14ac:dyDescent="0.2">
      <c r="A149" s="236">
        <v>35</v>
      </c>
      <c r="B149" s="237" t="s">
        <v>1102</v>
      </c>
      <c r="C149" s="254" t="s">
        <v>1103</v>
      </c>
      <c r="D149" s="238" t="s">
        <v>581</v>
      </c>
      <c r="E149" s="239">
        <v>5.5917399999999997</v>
      </c>
      <c r="F149" s="240"/>
      <c r="G149" s="241">
        <f>ROUND(E149*F149,2)</f>
        <v>0</v>
      </c>
      <c r="H149" s="240"/>
      <c r="I149" s="241">
        <f>ROUND(E149*H149,2)</f>
        <v>0</v>
      </c>
      <c r="J149" s="240"/>
      <c r="K149" s="241">
        <f>ROUND(E149*J149,2)</f>
        <v>0</v>
      </c>
      <c r="L149" s="241">
        <v>12</v>
      </c>
      <c r="M149" s="241">
        <f>G149*(1+L149/100)</f>
        <v>0</v>
      </c>
      <c r="N149" s="239">
        <v>0</v>
      </c>
      <c r="O149" s="239">
        <f>ROUND(E149*N149,2)</f>
        <v>0</v>
      </c>
      <c r="P149" s="239">
        <v>0</v>
      </c>
      <c r="Q149" s="239">
        <f>ROUND(E149*P149,2)</f>
        <v>0</v>
      </c>
      <c r="R149" s="241" t="s">
        <v>366</v>
      </c>
      <c r="S149" s="241" t="s">
        <v>315</v>
      </c>
      <c r="T149" s="242" t="s">
        <v>315</v>
      </c>
      <c r="U149" s="224">
        <v>5.5</v>
      </c>
      <c r="V149" s="224">
        <f>ROUND(E149*U149,2)</f>
        <v>30.75</v>
      </c>
      <c r="W149" s="224"/>
      <c r="X149" s="224" t="s">
        <v>582</v>
      </c>
      <c r="Y149" s="224" t="s">
        <v>317</v>
      </c>
      <c r="Z149" s="214"/>
      <c r="AA149" s="214"/>
      <c r="AB149" s="214"/>
      <c r="AC149" s="214"/>
      <c r="AD149" s="214"/>
      <c r="AE149" s="214"/>
      <c r="AF149" s="214"/>
      <c r="AG149" s="214" t="s">
        <v>732</v>
      </c>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row>
    <row r="150" spans="1:60" outlineLevel="2" x14ac:dyDescent="0.2">
      <c r="A150" s="221"/>
      <c r="B150" s="222"/>
      <c r="C150" s="267" t="s">
        <v>584</v>
      </c>
      <c r="D150" s="266"/>
      <c r="E150" s="266"/>
      <c r="F150" s="266"/>
      <c r="G150" s="266"/>
      <c r="H150" s="224"/>
      <c r="I150" s="224"/>
      <c r="J150" s="224"/>
      <c r="K150" s="224"/>
      <c r="L150" s="224"/>
      <c r="M150" s="224"/>
      <c r="N150" s="223"/>
      <c r="O150" s="223"/>
      <c r="P150" s="223"/>
      <c r="Q150" s="223"/>
      <c r="R150" s="224"/>
      <c r="S150" s="224"/>
      <c r="T150" s="224"/>
      <c r="U150" s="224"/>
      <c r="V150" s="224"/>
      <c r="W150" s="224"/>
      <c r="X150" s="224"/>
      <c r="Y150" s="224"/>
      <c r="Z150" s="214"/>
      <c r="AA150" s="214"/>
      <c r="AB150" s="214"/>
      <c r="AC150" s="214"/>
      <c r="AD150" s="214"/>
      <c r="AE150" s="214"/>
      <c r="AF150" s="214"/>
      <c r="AG150" s="214" t="s">
        <v>369</v>
      </c>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row>
    <row r="151" spans="1:60" x14ac:dyDescent="0.2">
      <c r="A151" s="229" t="s">
        <v>310</v>
      </c>
      <c r="B151" s="230" t="s">
        <v>219</v>
      </c>
      <c r="C151" s="253" t="s">
        <v>220</v>
      </c>
      <c r="D151" s="231"/>
      <c r="E151" s="232"/>
      <c r="F151" s="233"/>
      <c r="G151" s="233">
        <f>SUMIF(AG152:AG159,"&lt;&gt;NOR",G152:G159)</f>
        <v>0</v>
      </c>
      <c r="H151" s="233"/>
      <c r="I151" s="233">
        <f>SUM(I152:I159)</f>
        <v>0</v>
      </c>
      <c r="J151" s="233"/>
      <c r="K151" s="233">
        <f>SUM(K152:K159)</f>
        <v>0</v>
      </c>
      <c r="L151" s="233"/>
      <c r="M151" s="233">
        <f>SUM(M152:M159)</f>
        <v>0</v>
      </c>
      <c r="N151" s="232"/>
      <c r="O151" s="232">
        <f>SUM(O152:O159)</f>
        <v>0.18</v>
      </c>
      <c r="P151" s="232"/>
      <c r="Q151" s="232">
        <f>SUM(Q152:Q159)</f>
        <v>0</v>
      </c>
      <c r="R151" s="233"/>
      <c r="S151" s="233"/>
      <c r="T151" s="234"/>
      <c r="U151" s="228"/>
      <c r="V151" s="228">
        <f>SUM(V152:V159)</f>
        <v>20.010000000000002</v>
      </c>
      <c r="W151" s="228"/>
      <c r="X151" s="228"/>
      <c r="Y151" s="228"/>
      <c r="AG151" t="s">
        <v>311</v>
      </c>
    </row>
    <row r="152" spans="1:60" ht="22.5" outlineLevel="1" x14ac:dyDescent="0.2">
      <c r="A152" s="236">
        <v>36</v>
      </c>
      <c r="B152" s="237" t="s">
        <v>585</v>
      </c>
      <c r="C152" s="254" t="s">
        <v>586</v>
      </c>
      <c r="D152" s="238" t="s">
        <v>379</v>
      </c>
      <c r="E152" s="239">
        <v>47.164499999999997</v>
      </c>
      <c r="F152" s="240"/>
      <c r="G152" s="241">
        <f>ROUND(E152*F152,2)</f>
        <v>0</v>
      </c>
      <c r="H152" s="240"/>
      <c r="I152" s="241">
        <f>ROUND(E152*H152,2)</f>
        <v>0</v>
      </c>
      <c r="J152" s="240"/>
      <c r="K152" s="241">
        <f>ROUND(E152*J152,2)</f>
        <v>0</v>
      </c>
      <c r="L152" s="241">
        <v>12</v>
      </c>
      <c r="M152" s="241">
        <f>G152*(1+L152/100)</f>
        <v>0</v>
      </c>
      <c r="N152" s="239">
        <v>3.7799999999999999E-3</v>
      </c>
      <c r="O152" s="239">
        <f>ROUND(E152*N152,2)</f>
        <v>0.18</v>
      </c>
      <c r="P152" s="239">
        <v>0</v>
      </c>
      <c r="Q152" s="239">
        <f>ROUND(E152*P152,2)</f>
        <v>0</v>
      </c>
      <c r="R152" s="241" t="s">
        <v>587</v>
      </c>
      <c r="S152" s="241" t="s">
        <v>315</v>
      </c>
      <c r="T152" s="242" t="s">
        <v>315</v>
      </c>
      <c r="U152" s="224">
        <v>0.42419000000000001</v>
      </c>
      <c r="V152" s="224">
        <f>ROUND(E152*U152,2)</f>
        <v>20.010000000000002</v>
      </c>
      <c r="W152" s="224"/>
      <c r="X152" s="224" t="s">
        <v>588</v>
      </c>
      <c r="Y152" s="224" t="s">
        <v>317</v>
      </c>
      <c r="Z152" s="214"/>
      <c r="AA152" s="214"/>
      <c r="AB152" s="214"/>
      <c r="AC152" s="214"/>
      <c r="AD152" s="214"/>
      <c r="AE152" s="214"/>
      <c r="AF152" s="214"/>
      <c r="AG152" s="214" t="s">
        <v>589</v>
      </c>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row>
    <row r="153" spans="1:60" ht="22.5" outlineLevel="2" x14ac:dyDescent="0.2">
      <c r="A153" s="221"/>
      <c r="B153" s="222"/>
      <c r="C153" s="255" t="s">
        <v>590</v>
      </c>
      <c r="D153" s="243"/>
      <c r="E153" s="243"/>
      <c r="F153" s="243"/>
      <c r="G153" s="243"/>
      <c r="H153" s="224"/>
      <c r="I153" s="224"/>
      <c r="J153" s="224"/>
      <c r="K153" s="224"/>
      <c r="L153" s="224"/>
      <c r="M153" s="224"/>
      <c r="N153" s="223"/>
      <c r="O153" s="223"/>
      <c r="P153" s="223"/>
      <c r="Q153" s="223"/>
      <c r="R153" s="224"/>
      <c r="S153" s="224"/>
      <c r="T153" s="224"/>
      <c r="U153" s="224"/>
      <c r="V153" s="224"/>
      <c r="W153" s="224"/>
      <c r="X153" s="224"/>
      <c r="Y153" s="224"/>
      <c r="Z153" s="214"/>
      <c r="AA153" s="214"/>
      <c r="AB153" s="214"/>
      <c r="AC153" s="214"/>
      <c r="AD153" s="214"/>
      <c r="AE153" s="214"/>
      <c r="AF153" s="214"/>
      <c r="AG153" s="214" t="s">
        <v>320</v>
      </c>
      <c r="AH153" s="214"/>
      <c r="AI153" s="214"/>
      <c r="AJ153" s="214"/>
      <c r="AK153" s="214"/>
      <c r="AL153" s="214"/>
      <c r="AM153" s="214"/>
      <c r="AN153" s="214"/>
      <c r="AO153" s="214"/>
      <c r="AP153" s="214"/>
      <c r="AQ153" s="214"/>
      <c r="AR153" s="214"/>
      <c r="AS153" s="214"/>
      <c r="AT153" s="214"/>
      <c r="AU153" s="214"/>
      <c r="AV153" s="214"/>
      <c r="AW153" s="214"/>
      <c r="AX153" s="214"/>
      <c r="AY153" s="214"/>
      <c r="AZ153" s="214"/>
      <c r="BA153" s="244" t="str">
        <f>C153</f>
        <v>Nanesení hydroizolační stěrky ve dvou vrstvách. Vlepení těsnicí pásky do spoje podlaha-stěna, přitlačení a uhlazení, přetažení pásky další vrstvou izolační stěrky.</v>
      </c>
      <c r="BB153" s="214"/>
      <c r="BC153" s="214"/>
      <c r="BD153" s="214"/>
      <c r="BE153" s="214"/>
      <c r="BF153" s="214"/>
      <c r="BG153" s="214"/>
      <c r="BH153" s="214"/>
    </row>
    <row r="154" spans="1:60" outlineLevel="2" x14ac:dyDescent="0.2">
      <c r="A154" s="221"/>
      <c r="B154" s="222"/>
      <c r="C154" s="268" t="s">
        <v>991</v>
      </c>
      <c r="D154" s="262"/>
      <c r="E154" s="263"/>
      <c r="F154" s="224"/>
      <c r="G154" s="224"/>
      <c r="H154" s="224"/>
      <c r="I154" s="224"/>
      <c r="J154" s="224"/>
      <c r="K154" s="224"/>
      <c r="L154" s="224"/>
      <c r="M154" s="224"/>
      <c r="N154" s="223"/>
      <c r="O154" s="223"/>
      <c r="P154" s="223"/>
      <c r="Q154" s="223"/>
      <c r="R154" s="224"/>
      <c r="S154" s="224"/>
      <c r="T154" s="224"/>
      <c r="U154" s="224"/>
      <c r="V154" s="224"/>
      <c r="W154" s="224"/>
      <c r="X154" s="224"/>
      <c r="Y154" s="224"/>
      <c r="Z154" s="214"/>
      <c r="AA154" s="214"/>
      <c r="AB154" s="214"/>
      <c r="AC154" s="214"/>
      <c r="AD154" s="214"/>
      <c r="AE154" s="214"/>
      <c r="AF154" s="214"/>
      <c r="AG154" s="214" t="s">
        <v>371</v>
      </c>
      <c r="AH154" s="214">
        <v>0</v>
      </c>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row>
    <row r="155" spans="1:60" outlineLevel="3" x14ac:dyDescent="0.2">
      <c r="A155" s="221"/>
      <c r="B155" s="222"/>
      <c r="C155" s="268" t="s">
        <v>591</v>
      </c>
      <c r="D155" s="262"/>
      <c r="E155" s="263"/>
      <c r="F155" s="224"/>
      <c r="G155" s="224"/>
      <c r="H155" s="224"/>
      <c r="I155" s="224"/>
      <c r="J155" s="224"/>
      <c r="K155" s="224"/>
      <c r="L155" s="224"/>
      <c r="M155" s="224"/>
      <c r="N155" s="223"/>
      <c r="O155" s="223"/>
      <c r="P155" s="223"/>
      <c r="Q155" s="223"/>
      <c r="R155" s="224"/>
      <c r="S155" s="224"/>
      <c r="T155" s="224"/>
      <c r="U155" s="224"/>
      <c r="V155" s="224"/>
      <c r="W155" s="224"/>
      <c r="X155" s="224"/>
      <c r="Y155" s="224"/>
      <c r="Z155" s="214"/>
      <c r="AA155" s="214"/>
      <c r="AB155" s="214"/>
      <c r="AC155" s="214"/>
      <c r="AD155" s="214"/>
      <c r="AE155" s="214"/>
      <c r="AF155" s="214"/>
      <c r="AG155" s="214" t="s">
        <v>371</v>
      </c>
      <c r="AH155" s="214">
        <v>0</v>
      </c>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row>
    <row r="156" spans="1:60" outlineLevel="3" x14ac:dyDescent="0.2">
      <c r="A156" s="221"/>
      <c r="B156" s="222"/>
      <c r="C156" s="268" t="s">
        <v>2205</v>
      </c>
      <c r="D156" s="262"/>
      <c r="E156" s="263">
        <v>44.66</v>
      </c>
      <c r="F156" s="224"/>
      <c r="G156" s="224"/>
      <c r="H156" s="224"/>
      <c r="I156" s="224"/>
      <c r="J156" s="224"/>
      <c r="K156" s="224"/>
      <c r="L156" s="224"/>
      <c r="M156" s="224"/>
      <c r="N156" s="223"/>
      <c r="O156" s="223"/>
      <c r="P156" s="223"/>
      <c r="Q156" s="223"/>
      <c r="R156" s="224"/>
      <c r="S156" s="224"/>
      <c r="T156" s="224"/>
      <c r="U156" s="224"/>
      <c r="V156" s="224"/>
      <c r="W156" s="224"/>
      <c r="X156" s="224"/>
      <c r="Y156" s="224"/>
      <c r="Z156" s="214"/>
      <c r="AA156" s="214"/>
      <c r="AB156" s="214"/>
      <c r="AC156" s="214"/>
      <c r="AD156" s="214"/>
      <c r="AE156" s="214"/>
      <c r="AF156" s="214"/>
      <c r="AG156" s="214" t="s">
        <v>371</v>
      </c>
      <c r="AH156" s="214">
        <v>0</v>
      </c>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row>
    <row r="157" spans="1:60" outlineLevel="3" x14ac:dyDescent="0.2">
      <c r="A157" s="221"/>
      <c r="B157" s="222"/>
      <c r="C157" s="268" t="s">
        <v>2239</v>
      </c>
      <c r="D157" s="262"/>
      <c r="E157" s="263">
        <v>-4.2355</v>
      </c>
      <c r="F157" s="224"/>
      <c r="G157" s="224"/>
      <c r="H157" s="224"/>
      <c r="I157" s="224"/>
      <c r="J157" s="224"/>
      <c r="K157" s="224"/>
      <c r="L157" s="224"/>
      <c r="M157" s="224"/>
      <c r="N157" s="223"/>
      <c r="O157" s="223"/>
      <c r="P157" s="223"/>
      <c r="Q157" s="223"/>
      <c r="R157" s="224"/>
      <c r="S157" s="224"/>
      <c r="T157" s="224"/>
      <c r="U157" s="224"/>
      <c r="V157" s="224"/>
      <c r="W157" s="224"/>
      <c r="X157" s="224"/>
      <c r="Y157" s="224"/>
      <c r="Z157" s="214"/>
      <c r="AA157" s="214"/>
      <c r="AB157" s="214"/>
      <c r="AC157" s="214"/>
      <c r="AD157" s="214"/>
      <c r="AE157" s="214"/>
      <c r="AF157" s="214"/>
      <c r="AG157" s="214" t="s">
        <v>371</v>
      </c>
      <c r="AH157" s="214">
        <v>0</v>
      </c>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row>
    <row r="158" spans="1:60" outlineLevel="3" x14ac:dyDescent="0.2">
      <c r="A158" s="221"/>
      <c r="B158" s="222"/>
      <c r="C158" s="268" t="s">
        <v>1393</v>
      </c>
      <c r="D158" s="262"/>
      <c r="E158" s="263"/>
      <c r="F158" s="224"/>
      <c r="G158" s="224"/>
      <c r="H158" s="224"/>
      <c r="I158" s="224"/>
      <c r="J158" s="224"/>
      <c r="K158" s="224"/>
      <c r="L158" s="224"/>
      <c r="M158" s="224"/>
      <c r="N158" s="223"/>
      <c r="O158" s="223"/>
      <c r="P158" s="223"/>
      <c r="Q158" s="223"/>
      <c r="R158" s="224"/>
      <c r="S158" s="224"/>
      <c r="T158" s="224"/>
      <c r="U158" s="224"/>
      <c r="V158" s="224"/>
      <c r="W158" s="224"/>
      <c r="X158" s="224"/>
      <c r="Y158" s="224"/>
      <c r="Z158" s="214"/>
      <c r="AA158" s="214"/>
      <c r="AB158" s="214"/>
      <c r="AC158" s="214"/>
      <c r="AD158" s="214"/>
      <c r="AE158" s="214"/>
      <c r="AF158" s="214"/>
      <c r="AG158" s="214" t="s">
        <v>371</v>
      </c>
      <c r="AH158" s="214">
        <v>0</v>
      </c>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row>
    <row r="159" spans="1:60" outlineLevel="3" x14ac:dyDescent="0.2">
      <c r="A159" s="221"/>
      <c r="B159" s="222"/>
      <c r="C159" s="268" t="s">
        <v>2189</v>
      </c>
      <c r="D159" s="262"/>
      <c r="E159" s="263">
        <v>6.74</v>
      </c>
      <c r="F159" s="224"/>
      <c r="G159" s="224"/>
      <c r="H159" s="224"/>
      <c r="I159" s="224"/>
      <c r="J159" s="224"/>
      <c r="K159" s="224"/>
      <c r="L159" s="224"/>
      <c r="M159" s="224"/>
      <c r="N159" s="223"/>
      <c r="O159" s="223"/>
      <c r="P159" s="223"/>
      <c r="Q159" s="223"/>
      <c r="R159" s="224"/>
      <c r="S159" s="224"/>
      <c r="T159" s="224"/>
      <c r="U159" s="224"/>
      <c r="V159" s="224"/>
      <c r="W159" s="224"/>
      <c r="X159" s="224"/>
      <c r="Y159" s="224"/>
      <c r="Z159" s="214"/>
      <c r="AA159" s="214"/>
      <c r="AB159" s="214"/>
      <c r="AC159" s="214"/>
      <c r="AD159" s="214"/>
      <c r="AE159" s="214"/>
      <c r="AF159" s="214"/>
      <c r="AG159" s="214" t="s">
        <v>371</v>
      </c>
      <c r="AH159" s="214">
        <v>0</v>
      </c>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row>
    <row r="160" spans="1:60" x14ac:dyDescent="0.2">
      <c r="A160" s="229" t="s">
        <v>310</v>
      </c>
      <c r="B160" s="230" t="s">
        <v>221</v>
      </c>
      <c r="C160" s="253" t="s">
        <v>222</v>
      </c>
      <c r="D160" s="231"/>
      <c r="E160" s="232"/>
      <c r="F160" s="233"/>
      <c r="G160" s="233">
        <f>SUMIF(AG161:AG175,"&lt;&gt;NOR",G161:G175)</f>
        <v>0</v>
      </c>
      <c r="H160" s="233"/>
      <c r="I160" s="233">
        <f>SUM(I161:I175)</f>
        <v>0</v>
      </c>
      <c r="J160" s="233"/>
      <c r="K160" s="233">
        <f>SUM(K161:K175)</f>
        <v>0</v>
      </c>
      <c r="L160" s="233"/>
      <c r="M160" s="233">
        <f>SUM(M161:M175)</f>
        <v>0</v>
      </c>
      <c r="N160" s="232"/>
      <c r="O160" s="232">
        <f>SUM(O161:O175)</f>
        <v>0.04</v>
      </c>
      <c r="P160" s="232"/>
      <c r="Q160" s="232">
        <f>SUM(Q161:Q175)</f>
        <v>0</v>
      </c>
      <c r="R160" s="233"/>
      <c r="S160" s="233"/>
      <c r="T160" s="234"/>
      <c r="U160" s="228"/>
      <c r="V160" s="228">
        <f>SUM(V161:V175)</f>
        <v>2.96</v>
      </c>
      <c r="W160" s="228"/>
      <c r="X160" s="228"/>
      <c r="Y160" s="228"/>
      <c r="AG160" t="s">
        <v>311</v>
      </c>
    </row>
    <row r="161" spans="1:60" ht="22.5" outlineLevel="1" x14ac:dyDescent="0.2">
      <c r="A161" s="236">
        <v>37</v>
      </c>
      <c r="B161" s="237" t="s">
        <v>594</v>
      </c>
      <c r="C161" s="254" t="s">
        <v>595</v>
      </c>
      <c r="D161" s="238" t="s">
        <v>379</v>
      </c>
      <c r="E161" s="239">
        <v>6.74</v>
      </c>
      <c r="F161" s="240"/>
      <c r="G161" s="241">
        <f>ROUND(E161*F161,2)</f>
        <v>0</v>
      </c>
      <c r="H161" s="240"/>
      <c r="I161" s="241">
        <f>ROUND(E161*H161,2)</f>
        <v>0</v>
      </c>
      <c r="J161" s="240"/>
      <c r="K161" s="241">
        <f>ROUND(E161*J161,2)</f>
        <v>0</v>
      </c>
      <c r="L161" s="241">
        <v>12</v>
      </c>
      <c r="M161" s="241">
        <f>G161*(1+L161/100)</f>
        <v>0</v>
      </c>
      <c r="N161" s="239">
        <v>1.6000000000000001E-4</v>
      </c>
      <c r="O161" s="239">
        <f>ROUND(E161*N161,2)</f>
        <v>0</v>
      </c>
      <c r="P161" s="239">
        <v>0</v>
      </c>
      <c r="Q161" s="239">
        <f>ROUND(E161*P161,2)</f>
        <v>0</v>
      </c>
      <c r="R161" s="241" t="s">
        <v>596</v>
      </c>
      <c r="S161" s="241" t="s">
        <v>315</v>
      </c>
      <c r="T161" s="242" t="s">
        <v>315</v>
      </c>
      <c r="U161" s="224">
        <v>0.16</v>
      </c>
      <c r="V161" s="224">
        <f>ROUND(E161*U161,2)</f>
        <v>1.08</v>
      </c>
      <c r="W161" s="224"/>
      <c r="X161" s="224" t="s">
        <v>336</v>
      </c>
      <c r="Y161" s="224" t="s">
        <v>317</v>
      </c>
      <c r="Z161" s="214"/>
      <c r="AA161" s="214"/>
      <c r="AB161" s="214"/>
      <c r="AC161" s="214"/>
      <c r="AD161" s="214"/>
      <c r="AE161" s="214"/>
      <c r="AF161" s="214"/>
      <c r="AG161" s="214" t="s">
        <v>337</v>
      </c>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row>
    <row r="162" spans="1:60" outlineLevel="2" x14ac:dyDescent="0.2">
      <c r="A162" s="221"/>
      <c r="B162" s="222"/>
      <c r="C162" s="255" t="s">
        <v>1107</v>
      </c>
      <c r="D162" s="243"/>
      <c r="E162" s="243"/>
      <c r="F162" s="243"/>
      <c r="G162" s="243"/>
      <c r="H162" s="224"/>
      <c r="I162" s="224"/>
      <c r="J162" s="224"/>
      <c r="K162" s="224"/>
      <c r="L162" s="224"/>
      <c r="M162" s="224"/>
      <c r="N162" s="223"/>
      <c r="O162" s="223"/>
      <c r="P162" s="223"/>
      <c r="Q162" s="223"/>
      <c r="R162" s="224"/>
      <c r="S162" s="224"/>
      <c r="T162" s="224"/>
      <c r="U162" s="224"/>
      <c r="V162" s="224"/>
      <c r="W162" s="224"/>
      <c r="X162" s="224"/>
      <c r="Y162" s="224"/>
      <c r="Z162" s="214"/>
      <c r="AA162" s="214"/>
      <c r="AB162" s="214"/>
      <c r="AC162" s="214"/>
      <c r="AD162" s="214"/>
      <c r="AE162" s="214"/>
      <c r="AF162" s="214"/>
      <c r="AG162" s="214" t="s">
        <v>320</v>
      </c>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row>
    <row r="163" spans="1:60" outlineLevel="2" x14ac:dyDescent="0.2">
      <c r="A163" s="221"/>
      <c r="B163" s="222"/>
      <c r="C163" s="268" t="s">
        <v>1394</v>
      </c>
      <c r="D163" s="262"/>
      <c r="E163" s="263"/>
      <c r="F163" s="224"/>
      <c r="G163" s="224"/>
      <c r="H163" s="224"/>
      <c r="I163" s="224"/>
      <c r="J163" s="224"/>
      <c r="K163" s="224"/>
      <c r="L163" s="224"/>
      <c r="M163" s="224"/>
      <c r="N163" s="223"/>
      <c r="O163" s="223"/>
      <c r="P163" s="223"/>
      <c r="Q163" s="223"/>
      <c r="R163" s="224"/>
      <c r="S163" s="224"/>
      <c r="T163" s="224"/>
      <c r="U163" s="224"/>
      <c r="V163" s="224"/>
      <c r="W163" s="224"/>
      <c r="X163" s="224"/>
      <c r="Y163" s="224"/>
      <c r="Z163" s="214"/>
      <c r="AA163" s="214"/>
      <c r="AB163" s="214"/>
      <c r="AC163" s="214"/>
      <c r="AD163" s="214"/>
      <c r="AE163" s="214"/>
      <c r="AF163" s="214"/>
      <c r="AG163" s="214" t="s">
        <v>371</v>
      </c>
      <c r="AH163" s="214">
        <v>0</v>
      </c>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row>
    <row r="164" spans="1:60" outlineLevel="3" x14ac:dyDescent="0.2">
      <c r="A164" s="221"/>
      <c r="B164" s="222"/>
      <c r="C164" s="268" t="s">
        <v>2189</v>
      </c>
      <c r="D164" s="262"/>
      <c r="E164" s="263">
        <v>6.74</v>
      </c>
      <c r="F164" s="224"/>
      <c r="G164" s="224"/>
      <c r="H164" s="224"/>
      <c r="I164" s="224"/>
      <c r="J164" s="224"/>
      <c r="K164" s="224"/>
      <c r="L164" s="224"/>
      <c r="M164" s="224"/>
      <c r="N164" s="223"/>
      <c r="O164" s="223"/>
      <c r="P164" s="223"/>
      <c r="Q164" s="223"/>
      <c r="R164" s="224"/>
      <c r="S164" s="224"/>
      <c r="T164" s="224"/>
      <c r="U164" s="224"/>
      <c r="V164" s="224"/>
      <c r="W164" s="224"/>
      <c r="X164" s="224"/>
      <c r="Y164" s="224"/>
      <c r="Z164" s="214"/>
      <c r="AA164" s="214"/>
      <c r="AB164" s="214"/>
      <c r="AC164" s="214"/>
      <c r="AD164" s="214"/>
      <c r="AE164" s="214"/>
      <c r="AF164" s="214"/>
      <c r="AG164" s="214" t="s">
        <v>371</v>
      </c>
      <c r="AH164" s="214">
        <v>0</v>
      </c>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row>
    <row r="165" spans="1:60" ht="33.75" outlineLevel="1" x14ac:dyDescent="0.2">
      <c r="A165" s="236">
        <v>38</v>
      </c>
      <c r="B165" s="237" t="s">
        <v>599</v>
      </c>
      <c r="C165" s="254" t="s">
        <v>600</v>
      </c>
      <c r="D165" s="238" t="s">
        <v>379</v>
      </c>
      <c r="E165" s="239">
        <v>6.74</v>
      </c>
      <c r="F165" s="240"/>
      <c r="G165" s="241">
        <f>ROUND(E165*F165,2)</f>
        <v>0</v>
      </c>
      <c r="H165" s="240"/>
      <c r="I165" s="241">
        <f>ROUND(E165*H165,2)</f>
        <v>0</v>
      </c>
      <c r="J165" s="240"/>
      <c r="K165" s="241">
        <f>ROUND(E165*J165,2)</f>
        <v>0</v>
      </c>
      <c r="L165" s="241">
        <v>12</v>
      </c>
      <c r="M165" s="241">
        <f>G165*(1+L165/100)</f>
        <v>0</v>
      </c>
      <c r="N165" s="239">
        <v>5.8900000000000003E-3</v>
      </c>
      <c r="O165" s="239">
        <f>ROUND(E165*N165,2)</f>
        <v>0.04</v>
      </c>
      <c r="P165" s="239">
        <v>0</v>
      </c>
      <c r="Q165" s="239">
        <f>ROUND(E165*P165,2)</f>
        <v>0</v>
      </c>
      <c r="R165" s="241" t="s">
        <v>587</v>
      </c>
      <c r="S165" s="241" t="s">
        <v>315</v>
      </c>
      <c r="T165" s="242" t="s">
        <v>315</v>
      </c>
      <c r="U165" s="224">
        <v>0.14000000000000001</v>
      </c>
      <c r="V165" s="224">
        <f>ROUND(E165*U165,2)</f>
        <v>0.94</v>
      </c>
      <c r="W165" s="224"/>
      <c r="X165" s="224" t="s">
        <v>588</v>
      </c>
      <c r="Y165" s="224" t="s">
        <v>317</v>
      </c>
      <c r="Z165" s="214"/>
      <c r="AA165" s="214"/>
      <c r="AB165" s="214"/>
      <c r="AC165" s="214"/>
      <c r="AD165" s="214"/>
      <c r="AE165" s="214"/>
      <c r="AF165" s="214"/>
      <c r="AG165" s="214" t="s">
        <v>601</v>
      </c>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row>
    <row r="166" spans="1:60" outlineLevel="2" x14ac:dyDescent="0.2">
      <c r="A166" s="221"/>
      <c r="B166" s="222"/>
      <c r="C166" s="268" t="s">
        <v>1345</v>
      </c>
      <c r="D166" s="262"/>
      <c r="E166" s="263"/>
      <c r="F166" s="224"/>
      <c r="G166" s="224"/>
      <c r="H166" s="224"/>
      <c r="I166" s="224"/>
      <c r="J166" s="224"/>
      <c r="K166" s="224"/>
      <c r="L166" s="224"/>
      <c r="M166" s="224"/>
      <c r="N166" s="223"/>
      <c r="O166" s="223"/>
      <c r="P166" s="223"/>
      <c r="Q166" s="223"/>
      <c r="R166" s="224"/>
      <c r="S166" s="224"/>
      <c r="T166" s="224"/>
      <c r="U166" s="224"/>
      <c r="V166" s="224"/>
      <c r="W166" s="224"/>
      <c r="X166" s="224"/>
      <c r="Y166" s="224"/>
      <c r="Z166" s="214"/>
      <c r="AA166" s="214"/>
      <c r="AB166" s="214"/>
      <c r="AC166" s="214"/>
      <c r="AD166" s="214"/>
      <c r="AE166" s="214"/>
      <c r="AF166" s="214"/>
      <c r="AG166" s="214" t="s">
        <v>371</v>
      </c>
      <c r="AH166" s="214">
        <v>0</v>
      </c>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row>
    <row r="167" spans="1:60" outlineLevel="3" x14ac:dyDescent="0.2">
      <c r="A167" s="221"/>
      <c r="B167" s="222"/>
      <c r="C167" s="268" t="s">
        <v>2189</v>
      </c>
      <c r="D167" s="262"/>
      <c r="E167" s="263">
        <v>6.74</v>
      </c>
      <c r="F167" s="224"/>
      <c r="G167" s="224"/>
      <c r="H167" s="224"/>
      <c r="I167" s="224"/>
      <c r="J167" s="224"/>
      <c r="K167" s="224"/>
      <c r="L167" s="224"/>
      <c r="M167" s="224"/>
      <c r="N167" s="223"/>
      <c r="O167" s="223"/>
      <c r="P167" s="223"/>
      <c r="Q167" s="223"/>
      <c r="R167" s="224"/>
      <c r="S167" s="224"/>
      <c r="T167" s="224"/>
      <c r="U167" s="224"/>
      <c r="V167" s="224"/>
      <c r="W167" s="224"/>
      <c r="X167" s="224"/>
      <c r="Y167" s="224"/>
      <c r="Z167" s="214"/>
      <c r="AA167" s="214"/>
      <c r="AB167" s="214"/>
      <c r="AC167" s="214"/>
      <c r="AD167" s="214"/>
      <c r="AE167" s="214"/>
      <c r="AF167" s="214"/>
      <c r="AG167" s="214" t="s">
        <v>371</v>
      </c>
      <c r="AH167" s="214">
        <v>0</v>
      </c>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row>
    <row r="168" spans="1:60" ht="22.5" outlineLevel="1" x14ac:dyDescent="0.2">
      <c r="A168" s="236">
        <v>39</v>
      </c>
      <c r="B168" s="237" t="s">
        <v>602</v>
      </c>
      <c r="C168" s="254" t="s">
        <v>603</v>
      </c>
      <c r="D168" s="238" t="s">
        <v>379</v>
      </c>
      <c r="E168" s="239">
        <v>13.48</v>
      </c>
      <c r="F168" s="240"/>
      <c r="G168" s="241">
        <f>ROUND(E168*F168,2)</f>
        <v>0</v>
      </c>
      <c r="H168" s="240"/>
      <c r="I168" s="241">
        <f>ROUND(E168*H168,2)</f>
        <v>0</v>
      </c>
      <c r="J168" s="240"/>
      <c r="K168" s="241">
        <f>ROUND(E168*J168,2)</f>
        <v>0</v>
      </c>
      <c r="L168" s="241">
        <v>12</v>
      </c>
      <c r="M168" s="241">
        <f>G168*(1+L168/100)</f>
        <v>0</v>
      </c>
      <c r="N168" s="239">
        <v>3.0000000000000001E-5</v>
      </c>
      <c r="O168" s="239">
        <f>ROUND(E168*N168,2)</f>
        <v>0</v>
      </c>
      <c r="P168" s="239">
        <v>0</v>
      </c>
      <c r="Q168" s="239">
        <f>ROUND(E168*P168,2)</f>
        <v>0</v>
      </c>
      <c r="R168" s="241" t="s">
        <v>596</v>
      </c>
      <c r="S168" s="241" t="s">
        <v>315</v>
      </c>
      <c r="T168" s="242" t="s">
        <v>315</v>
      </c>
      <c r="U168" s="224">
        <v>7.0000000000000007E-2</v>
      </c>
      <c r="V168" s="224">
        <f>ROUND(E168*U168,2)</f>
        <v>0.94</v>
      </c>
      <c r="W168" s="224"/>
      <c r="X168" s="224" t="s">
        <v>336</v>
      </c>
      <c r="Y168" s="224" t="s">
        <v>317</v>
      </c>
      <c r="Z168" s="214"/>
      <c r="AA168" s="214"/>
      <c r="AB168" s="214"/>
      <c r="AC168" s="214"/>
      <c r="AD168" s="214"/>
      <c r="AE168" s="214"/>
      <c r="AF168" s="214"/>
      <c r="AG168" s="214" t="s">
        <v>337</v>
      </c>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row>
    <row r="169" spans="1:60" outlineLevel="2" x14ac:dyDescent="0.2">
      <c r="A169" s="221"/>
      <c r="B169" s="222"/>
      <c r="C169" s="268" t="s">
        <v>1345</v>
      </c>
      <c r="D169" s="262"/>
      <c r="E169" s="263"/>
      <c r="F169" s="224"/>
      <c r="G169" s="224"/>
      <c r="H169" s="224"/>
      <c r="I169" s="224"/>
      <c r="J169" s="224"/>
      <c r="K169" s="224"/>
      <c r="L169" s="224"/>
      <c r="M169" s="224"/>
      <c r="N169" s="223"/>
      <c r="O169" s="223"/>
      <c r="P169" s="223"/>
      <c r="Q169" s="223"/>
      <c r="R169" s="224"/>
      <c r="S169" s="224"/>
      <c r="T169" s="224"/>
      <c r="U169" s="224"/>
      <c r="V169" s="224"/>
      <c r="W169" s="224"/>
      <c r="X169" s="224"/>
      <c r="Y169" s="224"/>
      <c r="Z169" s="214"/>
      <c r="AA169" s="214"/>
      <c r="AB169" s="214"/>
      <c r="AC169" s="214"/>
      <c r="AD169" s="214"/>
      <c r="AE169" s="214"/>
      <c r="AF169" s="214"/>
      <c r="AG169" s="214" t="s">
        <v>371</v>
      </c>
      <c r="AH169" s="214">
        <v>0</v>
      </c>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row>
    <row r="170" spans="1:60" outlineLevel="3" x14ac:dyDescent="0.2">
      <c r="A170" s="221"/>
      <c r="B170" s="222"/>
      <c r="C170" s="269" t="s">
        <v>480</v>
      </c>
      <c r="D170" s="264"/>
      <c r="E170" s="265"/>
      <c r="F170" s="224"/>
      <c r="G170" s="224"/>
      <c r="H170" s="224"/>
      <c r="I170" s="224"/>
      <c r="J170" s="224"/>
      <c r="K170" s="224"/>
      <c r="L170" s="224"/>
      <c r="M170" s="224"/>
      <c r="N170" s="223"/>
      <c r="O170" s="223"/>
      <c r="P170" s="223"/>
      <c r="Q170" s="223"/>
      <c r="R170" s="224"/>
      <c r="S170" s="224"/>
      <c r="T170" s="224"/>
      <c r="U170" s="224"/>
      <c r="V170" s="224"/>
      <c r="W170" s="224"/>
      <c r="X170" s="224"/>
      <c r="Y170" s="224"/>
      <c r="Z170" s="214"/>
      <c r="AA170" s="214"/>
      <c r="AB170" s="214"/>
      <c r="AC170" s="214"/>
      <c r="AD170" s="214"/>
      <c r="AE170" s="214"/>
      <c r="AF170" s="214"/>
      <c r="AG170" s="214" t="s">
        <v>371</v>
      </c>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row>
    <row r="171" spans="1:60" outlineLevel="3" x14ac:dyDescent="0.2">
      <c r="A171" s="221"/>
      <c r="B171" s="222"/>
      <c r="C171" s="270" t="s">
        <v>2240</v>
      </c>
      <c r="D171" s="264"/>
      <c r="E171" s="265">
        <v>6.74</v>
      </c>
      <c r="F171" s="224"/>
      <c r="G171" s="224"/>
      <c r="H171" s="224"/>
      <c r="I171" s="224"/>
      <c r="J171" s="224"/>
      <c r="K171" s="224"/>
      <c r="L171" s="224"/>
      <c r="M171" s="224"/>
      <c r="N171" s="223"/>
      <c r="O171" s="223"/>
      <c r="P171" s="223"/>
      <c r="Q171" s="223"/>
      <c r="R171" s="224"/>
      <c r="S171" s="224"/>
      <c r="T171" s="224"/>
      <c r="U171" s="224"/>
      <c r="V171" s="224"/>
      <c r="W171" s="224"/>
      <c r="X171" s="224"/>
      <c r="Y171" s="224"/>
      <c r="Z171" s="214"/>
      <c r="AA171" s="214"/>
      <c r="AB171" s="214"/>
      <c r="AC171" s="214"/>
      <c r="AD171" s="214"/>
      <c r="AE171" s="214"/>
      <c r="AF171" s="214"/>
      <c r="AG171" s="214" t="s">
        <v>371</v>
      </c>
      <c r="AH171" s="214">
        <v>2</v>
      </c>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row>
    <row r="172" spans="1:60" outlineLevel="3" x14ac:dyDescent="0.2">
      <c r="A172" s="221"/>
      <c r="B172" s="222"/>
      <c r="C172" s="269" t="s">
        <v>483</v>
      </c>
      <c r="D172" s="264"/>
      <c r="E172" s="265"/>
      <c r="F172" s="224"/>
      <c r="G172" s="224"/>
      <c r="H172" s="224"/>
      <c r="I172" s="224"/>
      <c r="J172" s="224"/>
      <c r="K172" s="224"/>
      <c r="L172" s="224"/>
      <c r="M172" s="224"/>
      <c r="N172" s="223"/>
      <c r="O172" s="223"/>
      <c r="P172" s="223"/>
      <c r="Q172" s="223"/>
      <c r="R172" s="224"/>
      <c r="S172" s="224"/>
      <c r="T172" s="224"/>
      <c r="U172" s="224"/>
      <c r="V172" s="224"/>
      <c r="W172" s="224"/>
      <c r="X172" s="224"/>
      <c r="Y172" s="224"/>
      <c r="Z172" s="214"/>
      <c r="AA172" s="214"/>
      <c r="AB172" s="214"/>
      <c r="AC172" s="214"/>
      <c r="AD172" s="214"/>
      <c r="AE172" s="214"/>
      <c r="AF172" s="214"/>
      <c r="AG172" s="214" t="s">
        <v>371</v>
      </c>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row>
    <row r="173" spans="1:60" outlineLevel="3" x14ac:dyDescent="0.2">
      <c r="A173" s="221"/>
      <c r="B173" s="222"/>
      <c r="C173" s="268" t="s">
        <v>2241</v>
      </c>
      <c r="D173" s="262"/>
      <c r="E173" s="263">
        <v>13.48</v>
      </c>
      <c r="F173" s="224"/>
      <c r="G173" s="224"/>
      <c r="H173" s="224"/>
      <c r="I173" s="224"/>
      <c r="J173" s="224"/>
      <c r="K173" s="224"/>
      <c r="L173" s="224"/>
      <c r="M173" s="224"/>
      <c r="N173" s="223"/>
      <c r="O173" s="223"/>
      <c r="P173" s="223"/>
      <c r="Q173" s="223"/>
      <c r="R173" s="224"/>
      <c r="S173" s="224"/>
      <c r="T173" s="224"/>
      <c r="U173" s="224"/>
      <c r="V173" s="224"/>
      <c r="W173" s="224"/>
      <c r="X173" s="224"/>
      <c r="Y173" s="224"/>
      <c r="Z173" s="214"/>
      <c r="AA173" s="214"/>
      <c r="AB173" s="214"/>
      <c r="AC173" s="214"/>
      <c r="AD173" s="214"/>
      <c r="AE173" s="214"/>
      <c r="AF173" s="214"/>
      <c r="AG173" s="214" t="s">
        <v>371</v>
      </c>
      <c r="AH173" s="214">
        <v>0</v>
      </c>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row>
    <row r="174" spans="1:60" outlineLevel="1" x14ac:dyDescent="0.2">
      <c r="A174" s="236">
        <v>40</v>
      </c>
      <c r="B174" s="237" t="s">
        <v>1115</v>
      </c>
      <c r="C174" s="254" t="s">
        <v>1116</v>
      </c>
      <c r="D174" s="238" t="s">
        <v>581</v>
      </c>
      <c r="E174" s="239">
        <v>1.48E-3</v>
      </c>
      <c r="F174" s="240"/>
      <c r="G174" s="241">
        <f>ROUND(E174*F174,2)</f>
        <v>0</v>
      </c>
      <c r="H174" s="240"/>
      <c r="I174" s="241">
        <f>ROUND(E174*H174,2)</f>
        <v>0</v>
      </c>
      <c r="J174" s="240"/>
      <c r="K174" s="241">
        <f>ROUND(E174*J174,2)</f>
        <v>0</v>
      </c>
      <c r="L174" s="241">
        <v>12</v>
      </c>
      <c r="M174" s="241">
        <f>G174*(1+L174/100)</f>
        <v>0</v>
      </c>
      <c r="N174" s="239">
        <v>0</v>
      </c>
      <c r="O174" s="239">
        <f>ROUND(E174*N174,2)</f>
        <v>0</v>
      </c>
      <c r="P174" s="239">
        <v>0</v>
      </c>
      <c r="Q174" s="239">
        <f>ROUND(E174*P174,2)</f>
        <v>0</v>
      </c>
      <c r="R174" s="241" t="s">
        <v>596</v>
      </c>
      <c r="S174" s="241" t="s">
        <v>315</v>
      </c>
      <c r="T174" s="242" t="s">
        <v>315</v>
      </c>
      <c r="U174" s="224">
        <v>1.966</v>
      </c>
      <c r="V174" s="224">
        <f>ROUND(E174*U174,2)</f>
        <v>0</v>
      </c>
      <c r="W174" s="224"/>
      <c r="X174" s="224" t="s">
        <v>582</v>
      </c>
      <c r="Y174" s="224" t="s">
        <v>317</v>
      </c>
      <c r="Z174" s="214"/>
      <c r="AA174" s="214"/>
      <c r="AB174" s="214"/>
      <c r="AC174" s="214"/>
      <c r="AD174" s="214"/>
      <c r="AE174" s="214"/>
      <c r="AF174" s="214"/>
      <c r="AG174" s="214" t="s">
        <v>583</v>
      </c>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row>
    <row r="175" spans="1:60" outlineLevel="2" x14ac:dyDescent="0.2">
      <c r="A175" s="221"/>
      <c r="B175" s="222"/>
      <c r="C175" s="267" t="s">
        <v>608</v>
      </c>
      <c r="D175" s="266"/>
      <c r="E175" s="266"/>
      <c r="F175" s="266"/>
      <c r="G175" s="266"/>
      <c r="H175" s="224"/>
      <c r="I175" s="224"/>
      <c r="J175" s="224"/>
      <c r="K175" s="224"/>
      <c r="L175" s="224"/>
      <c r="M175" s="224"/>
      <c r="N175" s="223"/>
      <c r="O175" s="223"/>
      <c r="P175" s="223"/>
      <c r="Q175" s="223"/>
      <c r="R175" s="224"/>
      <c r="S175" s="224"/>
      <c r="T175" s="224"/>
      <c r="U175" s="224"/>
      <c r="V175" s="224"/>
      <c r="W175" s="224"/>
      <c r="X175" s="224"/>
      <c r="Y175" s="224"/>
      <c r="Z175" s="214"/>
      <c r="AA175" s="214"/>
      <c r="AB175" s="214"/>
      <c r="AC175" s="214"/>
      <c r="AD175" s="214"/>
      <c r="AE175" s="214"/>
      <c r="AF175" s="214"/>
      <c r="AG175" s="214" t="s">
        <v>369</v>
      </c>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row>
    <row r="176" spans="1:60" x14ac:dyDescent="0.2">
      <c r="A176" s="229" t="s">
        <v>310</v>
      </c>
      <c r="B176" s="230" t="s">
        <v>223</v>
      </c>
      <c r="C176" s="253" t="s">
        <v>224</v>
      </c>
      <c r="D176" s="231"/>
      <c r="E176" s="232"/>
      <c r="F176" s="233"/>
      <c r="G176" s="233">
        <f>SUMIF(AG177:AG188,"&lt;&gt;NOR",G177:G188)</f>
        <v>0</v>
      </c>
      <c r="H176" s="233"/>
      <c r="I176" s="233">
        <f>SUM(I177:I188)</f>
        <v>0</v>
      </c>
      <c r="J176" s="233"/>
      <c r="K176" s="233">
        <f>SUM(K177:K188)</f>
        <v>0</v>
      </c>
      <c r="L176" s="233"/>
      <c r="M176" s="233">
        <f>SUM(M177:M188)</f>
        <v>0</v>
      </c>
      <c r="N176" s="232"/>
      <c r="O176" s="232">
        <f>SUM(O177:O188)</f>
        <v>0.26</v>
      </c>
      <c r="P176" s="232"/>
      <c r="Q176" s="232">
        <f>SUM(Q177:Q188)</f>
        <v>0</v>
      </c>
      <c r="R176" s="233"/>
      <c r="S176" s="233"/>
      <c r="T176" s="234"/>
      <c r="U176" s="228"/>
      <c r="V176" s="228">
        <f>SUM(V177:V188)</f>
        <v>3.54</v>
      </c>
      <c r="W176" s="228"/>
      <c r="X176" s="228"/>
      <c r="Y176" s="228"/>
      <c r="AG176" t="s">
        <v>311</v>
      </c>
    </row>
    <row r="177" spans="1:60" outlineLevel="1" x14ac:dyDescent="0.2">
      <c r="A177" s="236">
        <v>41</v>
      </c>
      <c r="B177" s="237" t="s">
        <v>609</v>
      </c>
      <c r="C177" s="254" t="s">
        <v>610</v>
      </c>
      <c r="D177" s="238" t="s">
        <v>403</v>
      </c>
      <c r="E177" s="239">
        <v>1</v>
      </c>
      <c r="F177" s="240"/>
      <c r="G177" s="241">
        <f>ROUND(E177*F177,2)</f>
        <v>0</v>
      </c>
      <c r="H177" s="240"/>
      <c r="I177" s="241">
        <f>ROUND(E177*H177,2)</f>
        <v>0</v>
      </c>
      <c r="J177" s="240"/>
      <c r="K177" s="241">
        <f>ROUND(E177*J177,2)</f>
        <v>0</v>
      </c>
      <c r="L177" s="241">
        <v>12</v>
      </c>
      <c r="M177" s="241">
        <f>G177*(1+L177/100)</f>
        <v>0</v>
      </c>
      <c r="N177" s="239">
        <v>3.4000000000000002E-4</v>
      </c>
      <c r="O177" s="239">
        <f>ROUND(E177*N177,2)</f>
        <v>0</v>
      </c>
      <c r="P177" s="239">
        <v>0</v>
      </c>
      <c r="Q177" s="239">
        <f>ROUND(E177*P177,2)</f>
        <v>0</v>
      </c>
      <c r="R177" s="241" t="s">
        <v>611</v>
      </c>
      <c r="S177" s="241" t="s">
        <v>315</v>
      </c>
      <c r="T177" s="242" t="s">
        <v>315</v>
      </c>
      <c r="U177" s="224">
        <v>0.32</v>
      </c>
      <c r="V177" s="224">
        <f>ROUND(E177*U177,2)</f>
        <v>0.32</v>
      </c>
      <c r="W177" s="224"/>
      <c r="X177" s="224" t="s">
        <v>336</v>
      </c>
      <c r="Y177" s="224" t="s">
        <v>317</v>
      </c>
      <c r="Z177" s="214"/>
      <c r="AA177" s="214"/>
      <c r="AB177" s="214"/>
      <c r="AC177" s="214"/>
      <c r="AD177" s="214"/>
      <c r="AE177" s="214"/>
      <c r="AF177" s="214"/>
      <c r="AG177" s="214" t="s">
        <v>337</v>
      </c>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row>
    <row r="178" spans="1:60" outlineLevel="2" x14ac:dyDescent="0.2">
      <c r="A178" s="221"/>
      <c r="B178" s="222"/>
      <c r="C178" s="267" t="s">
        <v>612</v>
      </c>
      <c r="D178" s="266"/>
      <c r="E178" s="266"/>
      <c r="F178" s="266"/>
      <c r="G178" s="266"/>
      <c r="H178" s="224"/>
      <c r="I178" s="224"/>
      <c r="J178" s="224"/>
      <c r="K178" s="224"/>
      <c r="L178" s="224"/>
      <c r="M178" s="224"/>
      <c r="N178" s="223"/>
      <c r="O178" s="223"/>
      <c r="P178" s="223"/>
      <c r="Q178" s="223"/>
      <c r="R178" s="224"/>
      <c r="S178" s="224"/>
      <c r="T178" s="224"/>
      <c r="U178" s="224"/>
      <c r="V178" s="224"/>
      <c r="W178" s="224"/>
      <c r="X178" s="224"/>
      <c r="Y178" s="224"/>
      <c r="Z178" s="214"/>
      <c r="AA178" s="214"/>
      <c r="AB178" s="214"/>
      <c r="AC178" s="214"/>
      <c r="AD178" s="214"/>
      <c r="AE178" s="214"/>
      <c r="AF178" s="214"/>
      <c r="AG178" s="214" t="s">
        <v>369</v>
      </c>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row>
    <row r="179" spans="1:60" outlineLevel="2" x14ac:dyDescent="0.2">
      <c r="A179" s="221"/>
      <c r="B179" s="222"/>
      <c r="C179" s="258" t="s">
        <v>613</v>
      </c>
      <c r="D179" s="252"/>
      <c r="E179" s="252"/>
      <c r="F179" s="252"/>
      <c r="G179" s="252"/>
      <c r="H179" s="224"/>
      <c r="I179" s="224"/>
      <c r="J179" s="224"/>
      <c r="K179" s="224"/>
      <c r="L179" s="224"/>
      <c r="M179" s="224"/>
      <c r="N179" s="223"/>
      <c r="O179" s="223"/>
      <c r="P179" s="223"/>
      <c r="Q179" s="223"/>
      <c r="R179" s="224"/>
      <c r="S179" s="224"/>
      <c r="T179" s="224"/>
      <c r="U179" s="224"/>
      <c r="V179" s="224"/>
      <c r="W179" s="224"/>
      <c r="X179" s="224"/>
      <c r="Y179" s="224"/>
      <c r="Z179" s="214"/>
      <c r="AA179" s="214"/>
      <c r="AB179" s="214"/>
      <c r="AC179" s="214"/>
      <c r="AD179" s="214"/>
      <c r="AE179" s="214"/>
      <c r="AF179" s="214"/>
      <c r="AG179" s="214" t="s">
        <v>320</v>
      </c>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row>
    <row r="180" spans="1:60" outlineLevel="1" x14ac:dyDescent="0.2">
      <c r="A180" s="236">
        <v>42</v>
      </c>
      <c r="B180" s="237" t="s">
        <v>1117</v>
      </c>
      <c r="C180" s="254" t="s">
        <v>1118</v>
      </c>
      <c r="D180" s="238" t="s">
        <v>403</v>
      </c>
      <c r="E180" s="239">
        <v>1</v>
      </c>
      <c r="F180" s="240"/>
      <c r="G180" s="241">
        <f>ROUND(E180*F180,2)</f>
        <v>0</v>
      </c>
      <c r="H180" s="240"/>
      <c r="I180" s="241">
        <f>ROUND(E180*H180,2)</f>
        <v>0</v>
      </c>
      <c r="J180" s="240"/>
      <c r="K180" s="241">
        <f>ROUND(E180*J180,2)</f>
        <v>0</v>
      </c>
      <c r="L180" s="241">
        <v>12</v>
      </c>
      <c r="M180" s="241">
        <f>G180*(1+L180/100)</f>
        <v>0</v>
      </c>
      <c r="N180" s="239">
        <v>1.5200000000000001E-3</v>
      </c>
      <c r="O180" s="239">
        <f>ROUND(E180*N180,2)</f>
        <v>0</v>
      </c>
      <c r="P180" s="239">
        <v>0</v>
      </c>
      <c r="Q180" s="239">
        <f>ROUND(E180*P180,2)</f>
        <v>0</v>
      </c>
      <c r="R180" s="241" t="s">
        <v>611</v>
      </c>
      <c r="S180" s="241" t="s">
        <v>315</v>
      </c>
      <c r="T180" s="242" t="s">
        <v>315</v>
      </c>
      <c r="U180" s="224">
        <v>1.173</v>
      </c>
      <c r="V180" s="224">
        <f>ROUND(E180*U180,2)</f>
        <v>1.17</v>
      </c>
      <c r="W180" s="224"/>
      <c r="X180" s="224" t="s">
        <v>336</v>
      </c>
      <c r="Y180" s="224" t="s">
        <v>317</v>
      </c>
      <c r="Z180" s="214"/>
      <c r="AA180" s="214"/>
      <c r="AB180" s="214"/>
      <c r="AC180" s="214"/>
      <c r="AD180" s="214"/>
      <c r="AE180" s="214"/>
      <c r="AF180" s="214"/>
      <c r="AG180" s="214" t="s">
        <v>337</v>
      </c>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row>
    <row r="181" spans="1:60" outlineLevel="2" x14ac:dyDescent="0.2">
      <c r="A181" s="221"/>
      <c r="B181" s="222"/>
      <c r="C181" s="267" t="s">
        <v>612</v>
      </c>
      <c r="D181" s="266"/>
      <c r="E181" s="266"/>
      <c r="F181" s="266"/>
      <c r="G181" s="266"/>
      <c r="H181" s="224"/>
      <c r="I181" s="224"/>
      <c r="J181" s="224"/>
      <c r="K181" s="224"/>
      <c r="L181" s="224"/>
      <c r="M181" s="224"/>
      <c r="N181" s="223"/>
      <c r="O181" s="223"/>
      <c r="P181" s="223"/>
      <c r="Q181" s="223"/>
      <c r="R181" s="224"/>
      <c r="S181" s="224"/>
      <c r="T181" s="224"/>
      <c r="U181" s="224"/>
      <c r="V181" s="224"/>
      <c r="W181" s="224"/>
      <c r="X181" s="224"/>
      <c r="Y181" s="224"/>
      <c r="Z181" s="214"/>
      <c r="AA181" s="214"/>
      <c r="AB181" s="214"/>
      <c r="AC181" s="214"/>
      <c r="AD181" s="214"/>
      <c r="AE181" s="214"/>
      <c r="AF181" s="214"/>
      <c r="AG181" s="214" t="s">
        <v>369</v>
      </c>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row>
    <row r="182" spans="1:60" outlineLevel="2" x14ac:dyDescent="0.2">
      <c r="A182" s="221"/>
      <c r="B182" s="222"/>
      <c r="C182" s="258" t="s">
        <v>613</v>
      </c>
      <c r="D182" s="252"/>
      <c r="E182" s="252"/>
      <c r="F182" s="252"/>
      <c r="G182" s="252"/>
      <c r="H182" s="224"/>
      <c r="I182" s="224"/>
      <c r="J182" s="224"/>
      <c r="K182" s="224"/>
      <c r="L182" s="224"/>
      <c r="M182" s="224"/>
      <c r="N182" s="223"/>
      <c r="O182" s="223"/>
      <c r="P182" s="223"/>
      <c r="Q182" s="223"/>
      <c r="R182" s="224"/>
      <c r="S182" s="224"/>
      <c r="T182" s="224"/>
      <c r="U182" s="224"/>
      <c r="V182" s="224"/>
      <c r="W182" s="224"/>
      <c r="X182" s="224"/>
      <c r="Y182" s="224"/>
      <c r="Z182" s="214"/>
      <c r="AA182" s="214"/>
      <c r="AB182" s="214"/>
      <c r="AC182" s="214"/>
      <c r="AD182" s="214"/>
      <c r="AE182" s="214"/>
      <c r="AF182" s="214"/>
      <c r="AG182" s="214" t="s">
        <v>320</v>
      </c>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row>
    <row r="183" spans="1:60" outlineLevel="1" x14ac:dyDescent="0.2">
      <c r="A183" s="236">
        <v>43</v>
      </c>
      <c r="B183" s="237" t="s">
        <v>1928</v>
      </c>
      <c r="C183" s="254" t="s">
        <v>1929</v>
      </c>
      <c r="D183" s="238" t="s">
        <v>375</v>
      </c>
      <c r="E183" s="239">
        <v>1</v>
      </c>
      <c r="F183" s="240"/>
      <c r="G183" s="241">
        <f>ROUND(E183*F183,2)</f>
        <v>0</v>
      </c>
      <c r="H183" s="240"/>
      <c r="I183" s="241">
        <f>ROUND(E183*H183,2)</f>
        <v>0</v>
      </c>
      <c r="J183" s="240"/>
      <c r="K183" s="241">
        <f>ROUND(E183*J183,2)</f>
        <v>0</v>
      </c>
      <c r="L183" s="241">
        <v>12</v>
      </c>
      <c r="M183" s="241">
        <f>G183*(1+L183/100)</f>
        <v>0</v>
      </c>
      <c r="N183" s="239">
        <v>8.0000000000000007E-5</v>
      </c>
      <c r="O183" s="239">
        <f>ROUND(E183*N183,2)</f>
        <v>0</v>
      </c>
      <c r="P183" s="239">
        <v>0</v>
      </c>
      <c r="Q183" s="239">
        <f>ROUND(E183*P183,2)</f>
        <v>0</v>
      </c>
      <c r="R183" s="241" t="s">
        <v>611</v>
      </c>
      <c r="S183" s="241" t="s">
        <v>670</v>
      </c>
      <c r="T183" s="242" t="s">
        <v>670</v>
      </c>
      <c r="U183" s="224">
        <v>0.14799999999999999</v>
      </c>
      <c r="V183" s="224">
        <f>ROUND(E183*U183,2)</f>
        <v>0.15</v>
      </c>
      <c r="W183" s="224"/>
      <c r="X183" s="224" t="s">
        <v>336</v>
      </c>
      <c r="Y183" s="224" t="s">
        <v>317</v>
      </c>
      <c r="Z183" s="214"/>
      <c r="AA183" s="214"/>
      <c r="AB183" s="214"/>
      <c r="AC183" s="214"/>
      <c r="AD183" s="214"/>
      <c r="AE183" s="214"/>
      <c r="AF183" s="214"/>
      <c r="AG183" s="214" t="s">
        <v>337</v>
      </c>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row>
    <row r="184" spans="1:60" outlineLevel="2" x14ac:dyDescent="0.2">
      <c r="A184" s="221"/>
      <c r="B184" s="222"/>
      <c r="C184" s="267" t="s">
        <v>618</v>
      </c>
      <c r="D184" s="266"/>
      <c r="E184" s="266"/>
      <c r="F184" s="266"/>
      <c r="G184" s="266"/>
      <c r="H184" s="224"/>
      <c r="I184" s="224"/>
      <c r="J184" s="224"/>
      <c r="K184" s="224"/>
      <c r="L184" s="224"/>
      <c r="M184" s="224"/>
      <c r="N184" s="223"/>
      <c r="O184" s="223"/>
      <c r="P184" s="223"/>
      <c r="Q184" s="223"/>
      <c r="R184" s="224"/>
      <c r="S184" s="224"/>
      <c r="T184" s="224"/>
      <c r="U184" s="224"/>
      <c r="V184" s="224"/>
      <c r="W184" s="224"/>
      <c r="X184" s="224"/>
      <c r="Y184" s="224"/>
      <c r="Z184" s="214"/>
      <c r="AA184" s="214"/>
      <c r="AB184" s="214"/>
      <c r="AC184" s="214"/>
      <c r="AD184" s="214"/>
      <c r="AE184" s="214"/>
      <c r="AF184" s="214"/>
      <c r="AG184" s="214" t="s">
        <v>369</v>
      </c>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row>
    <row r="185" spans="1:60" outlineLevel="1" x14ac:dyDescent="0.2">
      <c r="A185" s="236">
        <v>44</v>
      </c>
      <c r="B185" s="237" t="s">
        <v>1119</v>
      </c>
      <c r="C185" s="254" t="s">
        <v>1120</v>
      </c>
      <c r="D185" s="238" t="s">
        <v>375</v>
      </c>
      <c r="E185" s="239">
        <v>1</v>
      </c>
      <c r="F185" s="240"/>
      <c r="G185" s="241">
        <f>ROUND(E185*F185,2)</f>
        <v>0</v>
      </c>
      <c r="H185" s="240"/>
      <c r="I185" s="241">
        <f>ROUND(E185*H185,2)</f>
        <v>0</v>
      </c>
      <c r="J185" s="240"/>
      <c r="K185" s="241">
        <f>ROUND(E185*J185,2)</f>
        <v>0</v>
      </c>
      <c r="L185" s="241">
        <v>12</v>
      </c>
      <c r="M185" s="241">
        <f>G185*(1+L185/100)</f>
        <v>0</v>
      </c>
      <c r="N185" s="239">
        <v>0</v>
      </c>
      <c r="O185" s="239">
        <f>ROUND(E185*N185,2)</f>
        <v>0</v>
      </c>
      <c r="P185" s="239">
        <v>0</v>
      </c>
      <c r="Q185" s="239">
        <f>ROUND(E185*P185,2)</f>
        <v>0</v>
      </c>
      <c r="R185" s="241" t="s">
        <v>611</v>
      </c>
      <c r="S185" s="241" t="s">
        <v>315</v>
      </c>
      <c r="T185" s="242" t="s">
        <v>315</v>
      </c>
      <c r="U185" s="224">
        <v>0.25900000000000001</v>
      </c>
      <c r="V185" s="224">
        <f>ROUND(E185*U185,2)</f>
        <v>0.26</v>
      </c>
      <c r="W185" s="224"/>
      <c r="X185" s="224" t="s">
        <v>336</v>
      </c>
      <c r="Y185" s="224" t="s">
        <v>317</v>
      </c>
      <c r="Z185" s="214"/>
      <c r="AA185" s="214"/>
      <c r="AB185" s="214"/>
      <c r="AC185" s="214"/>
      <c r="AD185" s="214"/>
      <c r="AE185" s="214"/>
      <c r="AF185" s="214"/>
      <c r="AG185" s="214" t="s">
        <v>337</v>
      </c>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row>
    <row r="186" spans="1:60" outlineLevel="2" x14ac:dyDescent="0.2">
      <c r="A186" s="221"/>
      <c r="B186" s="222"/>
      <c r="C186" s="267" t="s">
        <v>618</v>
      </c>
      <c r="D186" s="266"/>
      <c r="E186" s="266"/>
      <c r="F186" s="266"/>
      <c r="G186" s="266"/>
      <c r="H186" s="224"/>
      <c r="I186" s="224"/>
      <c r="J186" s="224"/>
      <c r="K186" s="224"/>
      <c r="L186" s="224"/>
      <c r="M186" s="224"/>
      <c r="N186" s="223"/>
      <c r="O186" s="223"/>
      <c r="P186" s="223"/>
      <c r="Q186" s="223"/>
      <c r="R186" s="224"/>
      <c r="S186" s="224"/>
      <c r="T186" s="224"/>
      <c r="U186" s="224"/>
      <c r="V186" s="224"/>
      <c r="W186" s="224"/>
      <c r="X186" s="224"/>
      <c r="Y186" s="224"/>
      <c r="Z186" s="214"/>
      <c r="AA186" s="214"/>
      <c r="AB186" s="214"/>
      <c r="AC186" s="214"/>
      <c r="AD186" s="214"/>
      <c r="AE186" s="214"/>
      <c r="AF186" s="214"/>
      <c r="AG186" s="214" t="s">
        <v>369</v>
      </c>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row>
    <row r="187" spans="1:60" ht="45" outlineLevel="1" x14ac:dyDescent="0.2">
      <c r="A187" s="245">
        <v>45</v>
      </c>
      <c r="B187" s="246" t="s">
        <v>1403</v>
      </c>
      <c r="C187" s="256" t="s">
        <v>1404</v>
      </c>
      <c r="D187" s="247" t="s">
        <v>375</v>
      </c>
      <c r="E187" s="248">
        <v>1</v>
      </c>
      <c r="F187" s="249"/>
      <c r="G187" s="250">
        <f>ROUND(E187*F187,2)</f>
        <v>0</v>
      </c>
      <c r="H187" s="249"/>
      <c r="I187" s="250">
        <f>ROUND(E187*H187,2)</f>
        <v>0</v>
      </c>
      <c r="J187" s="249"/>
      <c r="K187" s="250">
        <f>ROUND(E187*J187,2)</f>
        <v>0</v>
      </c>
      <c r="L187" s="250">
        <v>12</v>
      </c>
      <c r="M187" s="250">
        <f>G187*(1+L187/100)</f>
        <v>0</v>
      </c>
      <c r="N187" s="248">
        <v>8.1999999999999998E-4</v>
      </c>
      <c r="O187" s="248">
        <f>ROUND(E187*N187,2)</f>
        <v>0</v>
      </c>
      <c r="P187" s="248">
        <v>0</v>
      </c>
      <c r="Q187" s="248">
        <f>ROUND(E187*P187,2)</f>
        <v>0</v>
      </c>
      <c r="R187" s="250" t="s">
        <v>611</v>
      </c>
      <c r="S187" s="250" t="s">
        <v>315</v>
      </c>
      <c r="T187" s="251" t="s">
        <v>315</v>
      </c>
      <c r="U187" s="224">
        <v>0.2</v>
      </c>
      <c r="V187" s="224">
        <f>ROUND(E187*U187,2)</f>
        <v>0.2</v>
      </c>
      <c r="W187" s="224"/>
      <c r="X187" s="224" t="s">
        <v>336</v>
      </c>
      <c r="Y187" s="224" t="s">
        <v>317</v>
      </c>
      <c r="Z187" s="214"/>
      <c r="AA187" s="214"/>
      <c r="AB187" s="214"/>
      <c r="AC187" s="214"/>
      <c r="AD187" s="214"/>
      <c r="AE187" s="214"/>
      <c r="AF187" s="214"/>
      <c r="AG187" s="214" t="s">
        <v>337</v>
      </c>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row>
    <row r="188" spans="1:60" ht="22.5" outlineLevel="1" x14ac:dyDescent="0.2">
      <c r="A188" s="245">
        <v>46</v>
      </c>
      <c r="B188" s="246" t="s">
        <v>1121</v>
      </c>
      <c r="C188" s="256" t="s">
        <v>1122</v>
      </c>
      <c r="D188" s="247" t="s">
        <v>375</v>
      </c>
      <c r="E188" s="248">
        <v>1</v>
      </c>
      <c r="F188" s="249"/>
      <c r="G188" s="250">
        <f>ROUND(E188*F188,2)</f>
        <v>0</v>
      </c>
      <c r="H188" s="249"/>
      <c r="I188" s="250">
        <f>ROUND(E188*H188,2)</f>
        <v>0</v>
      </c>
      <c r="J188" s="249"/>
      <c r="K188" s="250">
        <f>ROUND(E188*J188,2)</f>
        <v>0</v>
      </c>
      <c r="L188" s="250">
        <v>12</v>
      </c>
      <c r="M188" s="250">
        <f>G188*(1+L188/100)</f>
        <v>0</v>
      </c>
      <c r="N188" s="248">
        <v>0.25768000000000002</v>
      </c>
      <c r="O188" s="248">
        <f>ROUND(E188*N188,2)</f>
        <v>0.26</v>
      </c>
      <c r="P188" s="248">
        <v>0</v>
      </c>
      <c r="Q188" s="248">
        <f>ROUND(E188*P188,2)</f>
        <v>0</v>
      </c>
      <c r="R188" s="250" t="s">
        <v>611</v>
      </c>
      <c r="S188" s="250" t="s">
        <v>315</v>
      </c>
      <c r="T188" s="251" t="s">
        <v>315</v>
      </c>
      <c r="U188" s="224">
        <v>1.44</v>
      </c>
      <c r="V188" s="224">
        <f>ROUND(E188*U188,2)</f>
        <v>1.44</v>
      </c>
      <c r="W188" s="224"/>
      <c r="X188" s="224" t="s">
        <v>336</v>
      </c>
      <c r="Y188" s="224" t="s">
        <v>317</v>
      </c>
      <c r="Z188" s="214"/>
      <c r="AA188" s="214"/>
      <c r="AB188" s="214"/>
      <c r="AC188" s="214"/>
      <c r="AD188" s="214"/>
      <c r="AE188" s="214"/>
      <c r="AF188" s="214"/>
      <c r="AG188" s="214" t="s">
        <v>1123</v>
      </c>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row>
    <row r="189" spans="1:60" x14ac:dyDescent="0.2">
      <c r="A189" s="229" t="s">
        <v>310</v>
      </c>
      <c r="B189" s="230" t="s">
        <v>225</v>
      </c>
      <c r="C189" s="253" t="s">
        <v>226</v>
      </c>
      <c r="D189" s="231"/>
      <c r="E189" s="232"/>
      <c r="F189" s="233"/>
      <c r="G189" s="233">
        <f>SUMIF(AG190:AG190,"&lt;&gt;NOR",G190:G190)</f>
        <v>0</v>
      </c>
      <c r="H189" s="233"/>
      <c r="I189" s="233">
        <f>SUM(I190:I190)</f>
        <v>0</v>
      </c>
      <c r="J189" s="233"/>
      <c r="K189" s="233">
        <f>SUM(K190:K190)</f>
        <v>0</v>
      </c>
      <c r="L189" s="233"/>
      <c r="M189" s="233">
        <f>SUM(M190:M190)</f>
        <v>0</v>
      </c>
      <c r="N189" s="232"/>
      <c r="O189" s="232">
        <f>SUM(O190:O190)</f>
        <v>0</v>
      </c>
      <c r="P189" s="232"/>
      <c r="Q189" s="232">
        <f>SUM(Q190:Q190)</f>
        <v>0</v>
      </c>
      <c r="R189" s="233"/>
      <c r="S189" s="233"/>
      <c r="T189" s="234"/>
      <c r="U189" s="228"/>
      <c r="V189" s="228">
        <f>SUM(V190:V190)</f>
        <v>1.28</v>
      </c>
      <c r="W189" s="228"/>
      <c r="X189" s="228"/>
      <c r="Y189" s="228"/>
      <c r="AG189" t="s">
        <v>311</v>
      </c>
    </row>
    <row r="190" spans="1:60" outlineLevel="1" x14ac:dyDescent="0.2">
      <c r="A190" s="245">
        <v>47</v>
      </c>
      <c r="B190" s="246" t="s">
        <v>624</v>
      </c>
      <c r="C190" s="256" t="s">
        <v>625</v>
      </c>
      <c r="D190" s="247" t="s">
        <v>375</v>
      </c>
      <c r="E190" s="248">
        <v>3</v>
      </c>
      <c r="F190" s="249"/>
      <c r="G190" s="250">
        <f>ROUND(E190*F190,2)</f>
        <v>0</v>
      </c>
      <c r="H190" s="249"/>
      <c r="I190" s="250">
        <f>ROUND(E190*H190,2)</f>
        <v>0</v>
      </c>
      <c r="J190" s="249"/>
      <c r="K190" s="250">
        <f>ROUND(E190*J190,2)</f>
        <v>0</v>
      </c>
      <c r="L190" s="250">
        <v>12</v>
      </c>
      <c r="M190" s="250">
        <f>G190*(1+L190/100)</f>
        <v>0</v>
      </c>
      <c r="N190" s="248">
        <v>0</v>
      </c>
      <c r="O190" s="248">
        <f>ROUND(E190*N190,2)</f>
        <v>0</v>
      </c>
      <c r="P190" s="248">
        <v>0</v>
      </c>
      <c r="Q190" s="248">
        <f>ROUND(E190*P190,2)</f>
        <v>0</v>
      </c>
      <c r="R190" s="250" t="s">
        <v>611</v>
      </c>
      <c r="S190" s="250" t="s">
        <v>315</v>
      </c>
      <c r="T190" s="251" t="s">
        <v>315</v>
      </c>
      <c r="U190" s="224">
        <v>0.42499999999999999</v>
      </c>
      <c r="V190" s="224">
        <f>ROUND(E190*U190,2)</f>
        <v>1.28</v>
      </c>
      <c r="W190" s="224"/>
      <c r="X190" s="224" t="s">
        <v>336</v>
      </c>
      <c r="Y190" s="224" t="s">
        <v>317</v>
      </c>
      <c r="Z190" s="214"/>
      <c r="AA190" s="214"/>
      <c r="AB190" s="214"/>
      <c r="AC190" s="214"/>
      <c r="AD190" s="214"/>
      <c r="AE190" s="214"/>
      <c r="AF190" s="214"/>
      <c r="AG190" s="214" t="s">
        <v>337</v>
      </c>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row>
    <row r="191" spans="1:60" x14ac:dyDescent="0.2">
      <c r="A191" s="229" t="s">
        <v>310</v>
      </c>
      <c r="B191" s="230" t="s">
        <v>223</v>
      </c>
      <c r="C191" s="253" t="s">
        <v>224</v>
      </c>
      <c r="D191" s="231"/>
      <c r="E191" s="232"/>
      <c r="F191" s="233"/>
      <c r="G191" s="233">
        <f>SUMIF(AG192:AG195,"&lt;&gt;NOR",G192:G195)</f>
        <v>0</v>
      </c>
      <c r="H191" s="233"/>
      <c r="I191" s="233">
        <f>SUM(I192:I195)</f>
        <v>0</v>
      </c>
      <c r="J191" s="233"/>
      <c r="K191" s="233">
        <f>SUM(K192:K195)</f>
        <v>0</v>
      </c>
      <c r="L191" s="233"/>
      <c r="M191" s="233">
        <f>SUM(M192:M195)</f>
        <v>0</v>
      </c>
      <c r="N191" s="232"/>
      <c r="O191" s="232">
        <f>SUM(O192:O195)</f>
        <v>0</v>
      </c>
      <c r="P191" s="232"/>
      <c r="Q191" s="232">
        <f>SUM(Q192:Q195)</f>
        <v>0</v>
      </c>
      <c r="R191" s="233"/>
      <c r="S191" s="233"/>
      <c r="T191" s="234"/>
      <c r="U191" s="228"/>
      <c r="V191" s="228">
        <f>SUM(V192:V195)</f>
        <v>0.41</v>
      </c>
      <c r="W191" s="228"/>
      <c r="X191" s="228"/>
      <c r="Y191" s="228"/>
      <c r="AG191" t="s">
        <v>311</v>
      </c>
    </row>
    <row r="192" spans="1:60" ht="22.5" outlineLevel="1" x14ac:dyDescent="0.2">
      <c r="A192" s="236">
        <v>48</v>
      </c>
      <c r="B192" s="237" t="s">
        <v>1405</v>
      </c>
      <c r="C192" s="254" t="s">
        <v>1406</v>
      </c>
      <c r="D192" s="238" t="s">
        <v>375</v>
      </c>
      <c r="E192" s="239">
        <v>1</v>
      </c>
      <c r="F192" s="240"/>
      <c r="G192" s="241">
        <f>ROUND(E192*F192,2)</f>
        <v>0</v>
      </c>
      <c r="H192" s="240"/>
      <c r="I192" s="241">
        <f>ROUND(E192*H192,2)</f>
        <v>0</v>
      </c>
      <c r="J192" s="240"/>
      <c r="K192" s="241">
        <f>ROUND(E192*J192,2)</f>
        <v>0</v>
      </c>
      <c r="L192" s="241">
        <v>12</v>
      </c>
      <c r="M192" s="241">
        <f>G192*(1+L192/100)</f>
        <v>0</v>
      </c>
      <c r="N192" s="239">
        <v>2.0600000000000002E-3</v>
      </c>
      <c r="O192" s="239">
        <f>ROUND(E192*N192,2)</f>
        <v>0</v>
      </c>
      <c r="P192" s="239">
        <v>0</v>
      </c>
      <c r="Q192" s="239">
        <f>ROUND(E192*P192,2)</f>
        <v>0</v>
      </c>
      <c r="R192" s="241" t="s">
        <v>428</v>
      </c>
      <c r="S192" s="241" t="s">
        <v>315</v>
      </c>
      <c r="T192" s="242" t="s">
        <v>315</v>
      </c>
      <c r="U192" s="224">
        <v>0</v>
      </c>
      <c r="V192" s="224">
        <f>ROUND(E192*U192,2)</f>
        <v>0</v>
      </c>
      <c r="W192" s="224"/>
      <c r="X192" s="224" t="s">
        <v>429</v>
      </c>
      <c r="Y192" s="224" t="s">
        <v>317</v>
      </c>
      <c r="Z192" s="214"/>
      <c r="AA192" s="214"/>
      <c r="AB192" s="214"/>
      <c r="AC192" s="214"/>
      <c r="AD192" s="214"/>
      <c r="AE192" s="214"/>
      <c r="AF192" s="214"/>
      <c r="AG192" s="214" t="s">
        <v>430</v>
      </c>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row>
    <row r="193" spans="1:60" outlineLevel="2" x14ac:dyDescent="0.2">
      <c r="A193" s="221"/>
      <c r="B193" s="222"/>
      <c r="C193" s="255" t="s">
        <v>1127</v>
      </c>
      <c r="D193" s="243"/>
      <c r="E193" s="243"/>
      <c r="F193" s="243"/>
      <c r="G193" s="243"/>
      <c r="H193" s="224"/>
      <c r="I193" s="224"/>
      <c r="J193" s="224"/>
      <c r="K193" s="224"/>
      <c r="L193" s="224"/>
      <c r="M193" s="224"/>
      <c r="N193" s="223"/>
      <c r="O193" s="223"/>
      <c r="P193" s="223"/>
      <c r="Q193" s="223"/>
      <c r="R193" s="224"/>
      <c r="S193" s="224"/>
      <c r="T193" s="224"/>
      <c r="U193" s="224"/>
      <c r="V193" s="224"/>
      <c r="W193" s="224"/>
      <c r="X193" s="224"/>
      <c r="Y193" s="224"/>
      <c r="Z193" s="214"/>
      <c r="AA193" s="214"/>
      <c r="AB193" s="214"/>
      <c r="AC193" s="214"/>
      <c r="AD193" s="214"/>
      <c r="AE193" s="214"/>
      <c r="AF193" s="214"/>
      <c r="AG193" s="214" t="s">
        <v>320</v>
      </c>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row>
    <row r="194" spans="1:60" outlineLevel="1" x14ac:dyDescent="0.2">
      <c r="A194" s="236">
        <v>49</v>
      </c>
      <c r="B194" s="237" t="s">
        <v>1128</v>
      </c>
      <c r="C194" s="254" t="s">
        <v>1129</v>
      </c>
      <c r="D194" s="238" t="s">
        <v>581</v>
      </c>
      <c r="E194" s="239">
        <v>0.26250000000000001</v>
      </c>
      <c r="F194" s="240"/>
      <c r="G194" s="241">
        <f>ROUND(E194*F194,2)</f>
        <v>0</v>
      </c>
      <c r="H194" s="240"/>
      <c r="I194" s="241">
        <f>ROUND(E194*H194,2)</f>
        <v>0</v>
      </c>
      <c r="J194" s="240"/>
      <c r="K194" s="241">
        <f>ROUND(E194*J194,2)</f>
        <v>0</v>
      </c>
      <c r="L194" s="241">
        <v>12</v>
      </c>
      <c r="M194" s="241">
        <f>G194*(1+L194/100)</f>
        <v>0</v>
      </c>
      <c r="N194" s="239">
        <v>0</v>
      </c>
      <c r="O194" s="239">
        <f>ROUND(E194*N194,2)</f>
        <v>0</v>
      </c>
      <c r="P194" s="239">
        <v>0</v>
      </c>
      <c r="Q194" s="239">
        <f>ROUND(E194*P194,2)</f>
        <v>0</v>
      </c>
      <c r="R194" s="241" t="s">
        <v>611</v>
      </c>
      <c r="S194" s="241" t="s">
        <v>315</v>
      </c>
      <c r="T194" s="242" t="s">
        <v>315</v>
      </c>
      <c r="U194" s="224">
        <v>1.575</v>
      </c>
      <c r="V194" s="224">
        <f>ROUND(E194*U194,2)</f>
        <v>0.41</v>
      </c>
      <c r="W194" s="224"/>
      <c r="X194" s="224" t="s">
        <v>582</v>
      </c>
      <c r="Y194" s="224" t="s">
        <v>317</v>
      </c>
      <c r="Z194" s="214"/>
      <c r="AA194" s="214"/>
      <c r="AB194" s="214"/>
      <c r="AC194" s="214"/>
      <c r="AD194" s="214"/>
      <c r="AE194" s="214"/>
      <c r="AF194" s="214"/>
      <c r="AG194" s="214" t="s">
        <v>583</v>
      </c>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row>
    <row r="195" spans="1:60" outlineLevel="2" x14ac:dyDescent="0.2">
      <c r="A195" s="221"/>
      <c r="B195" s="222"/>
      <c r="C195" s="267" t="s">
        <v>623</v>
      </c>
      <c r="D195" s="266"/>
      <c r="E195" s="266"/>
      <c r="F195" s="266"/>
      <c r="G195" s="266"/>
      <c r="H195" s="224"/>
      <c r="I195" s="224"/>
      <c r="J195" s="224"/>
      <c r="K195" s="224"/>
      <c r="L195" s="224"/>
      <c r="M195" s="224"/>
      <c r="N195" s="223"/>
      <c r="O195" s="223"/>
      <c r="P195" s="223"/>
      <c r="Q195" s="223"/>
      <c r="R195" s="224"/>
      <c r="S195" s="224"/>
      <c r="T195" s="224"/>
      <c r="U195" s="224"/>
      <c r="V195" s="224"/>
      <c r="W195" s="224"/>
      <c r="X195" s="224"/>
      <c r="Y195" s="224"/>
      <c r="Z195" s="214"/>
      <c r="AA195" s="214"/>
      <c r="AB195" s="214"/>
      <c r="AC195" s="214"/>
      <c r="AD195" s="214"/>
      <c r="AE195" s="214"/>
      <c r="AF195" s="214"/>
      <c r="AG195" s="214" t="s">
        <v>369</v>
      </c>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row>
    <row r="196" spans="1:60" x14ac:dyDescent="0.2">
      <c r="A196" s="229" t="s">
        <v>310</v>
      </c>
      <c r="B196" s="230" t="s">
        <v>229</v>
      </c>
      <c r="C196" s="253" t="s">
        <v>230</v>
      </c>
      <c r="D196" s="231"/>
      <c r="E196" s="232"/>
      <c r="F196" s="233"/>
      <c r="G196" s="233">
        <f>SUMIF(AG197:AG223,"&lt;&gt;NOR",G197:G223)</f>
        <v>0</v>
      </c>
      <c r="H196" s="233"/>
      <c r="I196" s="233">
        <f>SUM(I197:I223)</f>
        <v>0</v>
      </c>
      <c r="J196" s="233"/>
      <c r="K196" s="233">
        <f>SUM(K197:K223)</f>
        <v>0</v>
      </c>
      <c r="L196" s="233"/>
      <c r="M196" s="233">
        <f>SUM(M197:M223)</f>
        <v>0</v>
      </c>
      <c r="N196" s="232"/>
      <c r="O196" s="232">
        <f>SUM(O197:O223)</f>
        <v>0.11</v>
      </c>
      <c r="P196" s="232"/>
      <c r="Q196" s="232">
        <f>SUM(Q197:Q223)</f>
        <v>0.24000000000000002</v>
      </c>
      <c r="R196" s="233"/>
      <c r="S196" s="233"/>
      <c r="T196" s="234"/>
      <c r="U196" s="228"/>
      <c r="V196" s="228">
        <f>SUM(V197:V223)</f>
        <v>15.59</v>
      </c>
      <c r="W196" s="228"/>
      <c r="X196" s="228"/>
      <c r="Y196" s="228"/>
      <c r="AG196" t="s">
        <v>311</v>
      </c>
    </row>
    <row r="197" spans="1:60" ht="45" outlineLevel="1" x14ac:dyDescent="0.2">
      <c r="A197" s="245">
        <v>50</v>
      </c>
      <c r="B197" s="246" t="s">
        <v>1130</v>
      </c>
      <c r="C197" s="256" t="s">
        <v>1131</v>
      </c>
      <c r="D197" s="247" t="s">
        <v>330</v>
      </c>
      <c r="E197" s="248">
        <v>1</v>
      </c>
      <c r="F197" s="249"/>
      <c r="G197" s="250">
        <f>ROUND(E197*F197,2)</f>
        <v>0</v>
      </c>
      <c r="H197" s="249"/>
      <c r="I197" s="250">
        <f>ROUND(E197*H197,2)</f>
        <v>0</v>
      </c>
      <c r="J197" s="249"/>
      <c r="K197" s="250">
        <f>ROUND(E197*J197,2)</f>
        <v>0</v>
      </c>
      <c r="L197" s="250">
        <v>12</v>
      </c>
      <c r="M197" s="250">
        <f>G197*(1+L197/100)</f>
        <v>0</v>
      </c>
      <c r="N197" s="248">
        <v>1.77E-2</v>
      </c>
      <c r="O197" s="248">
        <f>ROUND(E197*N197,2)</f>
        <v>0.02</v>
      </c>
      <c r="P197" s="248">
        <v>0</v>
      </c>
      <c r="Q197" s="248">
        <f>ROUND(E197*P197,2)</f>
        <v>0</v>
      </c>
      <c r="R197" s="250" t="s">
        <v>611</v>
      </c>
      <c r="S197" s="250" t="s">
        <v>315</v>
      </c>
      <c r="T197" s="251" t="s">
        <v>315</v>
      </c>
      <c r="U197" s="224">
        <v>0.97299999999999998</v>
      </c>
      <c r="V197" s="224">
        <f>ROUND(E197*U197,2)</f>
        <v>0.97</v>
      </c>
      <c r="W197" s="224"/>
      <c r="X197" s="224" t="s">
        <v>336</v>
      </c>
      <c r="Y197" s="224" t="s">
        <v>317</v>
      </c>
      <c r="Z197" s="214"/>
      <c r="AA197" s="214"/>
      <c r="AB197" s="214"/>
      <c r="AC197" s="214"/>
      <c r="AD197" s="214"/>
      <c r="AE197" s="214"/>
      <c r="AF197" s="214"/>
      <c r="AG197" s="214" t="s">
        <v>1123</v>
      </c>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row>
    <row r="198" spans="1:60" outlineLevel="1" x14ac:dyDescent="0.2">
      <c r="A198" s="236">
        <v>51</v>
      </c>
      <c r="B198" s="237" t="s">
        <v>1733</v>
      </c>
      <c r="C198" s="254" t="s">
        <v>1734</v>
      </c>
      <c r="D198" s="238" t="s">
        <v>330</v>
      </c>
      <c r="E198" s="239">
        <v>2</v>
      </c>
      <c r="F198" s="240"/>
      <c r="G198" s="241">
        <f>ROUND(E198*F198,2)</f>
        <v>0</v>
      </c>
      <c r="H198" s="240"/>
      <c r="I198" s="241">
        <f>ROUND(E198*H198,2)</f>
        <v>0</v>
      </c>
      <c r="J198" s="240"/>
      <c r="K198" s="241">
        <f>ROUND(E198*J198,2)</f>
        <v>0</v>
      </c>
      <c r="L198" s="241">
        <v>12</v>
      </c>
      <c r="M198" s="241">
        <f>G198*(1+L198/100)</f>
        <v>0</v>
      </c>
      <c r="N198" s="239">
        <v>1.41E-3</v>
      </c>
      <c r="O198" s="239">
        <f>ROUND(E198*N198,2)</f>
        <v>0</v>
      </c>
      <c r="P198" s="239">
        <v>0</v>
      </c>
      <c r="Q198" s="239">
        <f>ROUND(E198*P198,2)</f>
        <v>0</v>
      </c>
      <c r="R198" s="241" t="s">
        <v>611</v>
      </c>
      <c r="S198" s="241" t="s">
        <v>315</v>
      </c>
      <c r="T198" s="242" t="s">
        <v>315</v>
      </c>
      <c r="U198" s="224">
        <v>1.575</v>
      </c>
      <c r="V198" s="224">
        <f>ROUND(E198*U198,2)</f>
        <v>3.15</v>
      </c>
      <c r="W198" s="224"/>
      <c r="X198" s="224" t="s">
        <v>336</v>
      </c>
      <c r="Y198" s="224" t="s">
        <v>317</v>
      </c>
      <c r="Z198" s="214"/>
      <c r="AA198" s="214"/>
      <c r="AB198" s="214"/>
      <c r="AC198" s="214"/>
      <c r="AD198" s="214"/>
      <c r="AE198" s="214"/>
      <c r="AF198" s="214"/>
      <c r="AG198" s="214" t="s">
        <v>1123</v>
      </c>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row>
    <row r="199" spans="1:60" outlineLevel="2" x14ac:dyDescent="0.2">
      <c r="A199" s="221"/>
      <c r="B199" s="222"/>
      <c r="C199" s="255" t="s">
        <v>640</v>
      </c>
      <c r="D199" s="243"/>
      <c r="E199" s="243"/>
      <c r="F199" s="243"/>
      <c r="G199" s="243"/>
      <c r="H199" s="224"/>
      <c r="I199" s="224"/>
      <c r="J199" s="224"/>
      <c r="K199" s="224"/>
      <c r="L199" s="224"/>
      <c r="M199" s="224"/>
      <c r="N199" s="223"/>
      <c r="O199" s="223"/>
      <c r="P199" s="223"/>
      <c r="Q199" s="223"/>
      <c r="R199" s="224"/>
      <c r="S199" s="224"/>
      <c r="T199" s="224"/>
      <c r="U199" s="224"/>
      <c r="V199" s="224"/>
      <c r="W199" s="224"/>
      <c r="X199" s="224"/>
      <c r="Y199" s="224"/>
      <c r="Z199" s="214"/>
      <c r="AA199" s="214"/>
      <c r="AB199" s="214"/>
      <c r="AC199" s="214"/>
      <c r="AD199" s="214"/>
      <c r="AE199" s="214"/>
      <c r="AF199" s="214"/>
      <c r="AG199" s="214" t="s">
        <v>320</v>
      </c>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row>
    <row r="200" spans="1:60" ht="22.5" outlineLevel="1" x14ac:dyDescent="0.2">
      <c r="A200" s="236">
        <v>52</v>
      </c>
      <c r="B200" s="237" t="s">
        <v>1937</v>
      </c>
      <c r="C200" s="254" t="s">
        <v>1938</v>
      </c>
      <c r="D200" s="238" t="s">
        <v>375</v>
      </c>
      <c r="E200" s="239">
        <v>2</v>
      </c>
      <c r="F200" s="240"/>
      <c r="G200" s="241">
        <f>ROUND(E200*F200,2)</f>
        <v>0</v>
      </c>
      <c r="H200" s="240"/>
      <c r="I200" s="241">
        <f>ROUND(E200*H200,2)</f>
        <v>0</v>
      </c>
      <c r="J200" s="240"/>
      <c r="K200" s="241">
        <f>ROUND(E200*J200,2)</f>
        <v>0</v>
      </c>
      <c r="L200" s="241">
        <v>12</v>
      </c>
      <c r="M200" s="241">
        <f>G200*(1+L200/100)</f>
        <v>0</v>
      </c>
      <c r="N200" s="239">
        <v>6.0000000000000001E-3</v>
      </c>
      <c r="O200" s="239">
        <f>ROUND(E200*N200,2)</f>
        <v>0.01</v>
      </c>
      <c r="P200" s="239">
        <v>0</v>
      </c>
      <c r="Q200" s="239">
        <f>ROUND(E200*P200,2)</f>
        <v>0</v>
      </c>
      <c r="R200" s="241" t="s">
        <v>428</v>
      </c>
      <c r="S200" s="241" t="s">
        <v>315</v>
      </c>
      <c r="T200" s="242" t="s">
        <v>315</v>
      </c>
      <c r="U200" s="224">
        <v>0</v>
      </c>
      <c r="V200" s="224">
        <f>ROUND(E200*U200,2)</f>
        <v>0</v>
      </c>
      <c r="W200" s="224"/>
      <c r="X200" s="224" t="s">
        <v>429</v>
      </c>
      <c r="Y200" s="224" t="s">
        <v>317</v>
      </c>
      <c r="Z200" s="214"/>
      <c r="AA200" s="214"/>
      <c r="AB200" s="214"/>
      <c r="AC200" s="214"/>
      <c r="AD200" s="214"/>
      <c r="AE200" s="214"/>
      <c r="AF200" s="214"/>
      <c r="AG200" s="214" t="s">
        <v>430</v>
      </c>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row>
    <row r="201" spans="1:60" outlineLevel="2" x14ac:dyDescent="0.2">
      <c r="A201" s="221"/>
      <c r="B201" s="222"/>
      <c r="C201" s="255" t="s">
        <v>2242</v>
      </c>
      <c r="D201" s="243"/>
      <c r="E201" s="243"/>
      <c r="F201" s="243"/>
      <c r="G201" s="243"/>
      <c r="H201" s="224"/>
      <c r="I201" s="224"/>
      <c r="J201" s="224"/>
      <c r="K201" s="224"/>
      <c r="L201" s="224"/>
      <c r="M201" s="224"/>
      <c r="N201" s="223"/>
      <c r="O201" s="223"/>
      <c r="P201" s="223"/>
      <c r="Q201" s="223"/>
      <c r="R201" s="224"/>
      <c r="S201" s="224"/>
      <c r="T201" s="224"/>
      <c r="U201" s="224"/>
      <c r="V201" s="224"/>
      <c r="W201" s="224"/>
      <c r="X201" s="224"/>
      <c r="Y201" s="224"/>
      <c r="Z201" s="214"/>
      <c r="AA201" s="214"/>
      <c r="AB201" s="214"/>
      <c r="AC201" s="214"/>
      <c r="AD201" s="214"/>
      <c r="AE201" s="214"/>
      <c r="AF201" s="214"/>
      <c r="AG201" s="214" t="s">
        <v>320</v>
      </c>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row>
    <row r="202" spans="1:60" ht="22.5" outlineLevel="1" x14ac:dyDescent="0.2">
      <c r="A202" s="245">
        <v>53</v>
      </c>
      <c r="B202" s="246" t="s">
        <v>641</v>
      </c>
      <c r="C202" s="256" t="s">
        <v>642</v>
      </c>
      <c r="D202" s="247" t="s">
        <v>330</v>
      </c>
      <c r="E202" s="248">
        <v>1</v>
      </c>
      <c r="F202" s="249"/>
      <c r="G202" s="250">
        <f>ROUND(E202*F202,2)</f>
        <v>0</v>
      </c>
      <c r="H202" s="249"/>
      <c r="I202" s="250">
        <f>ROUND(E202*H202,2)</f>
        <v>0</v>
      </c>
      <c r="J202" s="249"/>
      <c r="K202" s="250">
        <f>ROUND(E202*J202,2)</f>
        <v>0</v>
      </c>
      <c r="L202" s="250">
        <v>12</v>
      </c>
      <c r="M202" s="250">
        <f>G202*(1+L202/100)</f>
        <v>0</v>
      </c>
      <c r="N202" s="248">
        <v>7.084E-2</v>
      </c>
      <c r="O202" s="248">
        <f>ROUND(E202*N202,2)</f>
        <v>7.0000000000000007E-2</v>
      </c>
      <c r="P202" s="248">
        <v>0</v>
      </c>
      <c r="Q202" s="248">
        <f>ROUND(E202*P202,2)</f>
        <v>0</v>
      </c>
      <c r="R202" s="250" t="s">
        <v>611</v>
      </c>
      <c r="S202" s="250" t="s">
        <v>315</v>
      </c>
      <c r="T202" s="251" t="s">
        <v>315</v>
      </c>
      <c r="U202" s="224">
        <v>2.9580000000000002</v>
      </c>
      <c r="V202" s="224">
        <f>ROUND(E202*U202,2)</f>
        <v>2.96</v>
      </c>
      <c r="W202" s="224"/>
      <c r="X202" s="224" t="s">
        <v>336</v>
      </c>
      <c r="Y202" s="224" t="s">
        <v>317</v>
      </c>
      <c r="Z202" s="214"/>
      <c r="AA202" s="214"/>
      <c r="AB202" s="214"/>
      <c r="AC202" s="214"/>
      <c r="AD202" s="214"/>
      <c r="AE202" s="214"/>
      <c r="AF202" s="214"/>
      <c r="AG202" s="214" t="s">
        <v>367</v>
      </c>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row>
    <row r="203" spans="1:60" outlineLevel="1" x14ac:dyDescent="0.2">
      <c r="A203" s="245">
        <v>54</v>
      </c>
      <c r="B203" s="246" t="s">
        <v>643</v>
      </c>
      <c r="C203" s="256" t="s">
        <v>644</v>
      </c>
      <c r="D203" s="247" t="s">
        <v>330</v>
      </c>
      <c r="E203" s="248">
        <v>5</v>
      </c>
      <c r="F203" s="249"/>
      <c r="G203" s="250">
        <f>ROUND(E203*F203,2)</f>
        <v>0</v>
      </c>
      <c r="H203" s="249"/>
      <c r="I203" s="250">
        <f>ROUND(E203*H203,2)</f>
        <v>0</v>
      </c>
      <c r="J203" s="249"/>
      <c r="K203" s="250">
        <f>ROUND(E203*J203,2)</f>
        <v>0</v>
      </c>
      <c r="L203" s="250">
        <v>12</v>
      </c>
      <c r="M203" s="250">
        <f>G203*(1+L203/100)</f>
        <v>0</v>
      </c>
      <c r="N203" s="248">
        <v>2.4000000000000001E-4</v>
      </c>
      <c r="O203" s="248">
        <f>ROUND(E203*N203,2)</f>
        <v>0</v>
      </c>
      <c r="P203" s="248">
        <v>0</v>
      </c>
      <c r="Q203" s="248">
        <f>ROUND(E203*P203,2)</f>
        <v>0</v>
      </c>
      <c r="R203" s="250" t="s">
        <v>611</v>
      </c>
      <c r="S203" s="250" t="s">
        <v>315</v>
      </c>
      <c r="T203" s="251" t="s">
        <v>315</v>
      </c>
      <c r="U203" s="224">
        <v>0.124</v>
      </c>
      <c r="V203" s="224">
        <f>ROUND(E203*U203,2)</f>
        <v>0.62</v>
      </c>
      <c r="W203" s="224"/>
      <c r="X203" s="224" t="s">
        <v>336</v>
      </c>
      <c r="Y203" s="224" t="s">
        <v>317</v>
      </c>
      <c r="Z203" s="214"/>
      <c r="AA203" s="214"/>
      <c r="AB203" s="214"/>
      <c r="AC203" s="214"/>
      <c r="AD203" s="214"/>
      <c r="AE203" s="214"/>
      <c r="AF203" s="214"/>
      <c r="AG203" s="214" t="s">
        <v>1123</v>
      </c>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row>
    <row r="204" spans="1:60" ht="22.5" outlineLevel="1" x14ac:dyDescent="0.2">
      <c r="A204" s="245">
        <v>55</v>
      </c>
      <c r="B204" s="246" t="s">
        <v>645</v>
      </c>
      <c r="C204" s="256" t="s">
        <v>646</v>
      </c>
      <c r="D204" s="247" t="s">
        <v>330</v>
      </c>
      <c r="E204" s="248">
        <v>2</v>
      </c>
      <c r="F204" s="249"/>
      <c r="G204" s="250">
        <f>ROUND(E204*F204,2)</f>
        <v>0</v>
      </c>
      <c r="H204" s="249"/>
      <c r="I204" s="250">
        <f>ROUND(E204*H204,2)</f>
        <v>0</v>
      </c>
      <c r="J204" s="249"/>
      <c r="K204" s="250">
        <f>ROUND(E204*J204,2)</f>
        <v>0</v>
      </c>
      <c r="L204" s="250">
        <v>12</v>
      </c>
      <c r="M204" s="250">
        <f>G204*(1+L204/100)</f>
        <v>0</v>
      </c>
      <c r="N204" s="248">
        <v>2.4000000000000001E-4</v>
      </c>
      <c r="O204" s="248">
        <f>ROUND(E204*N204,2)</f>
        <v>0</v>
      </c>
      <c r="P204" s="248">
        <v>0</v>
      </c>
      <c r="Q204" s="248">
        <f>ROUND(E204*P204,2)</f>
        <v>0</v>
      </c>
      <c r="R204" s="250" t="s">
        <v>611</v>
      </c>
      <c r="S204" s="250" t="s">
        <v>315</v>
      </c>
      <c r="T204" s="251" t="s">
        <v>315</v>
      </c>
      <c r="U204" s="224">
        <v>0.124</v>
      </c>
      <c r="V204" s="224">
        <f>ROUND(E204*U204,2)</f>
        <v>0.25</v>
      </c>
      <c r="W204" s="224"/>
      <c r="X204" s="224" t="s">
        <v>336</v>
      </c>
      <c r="Y204" s="224" t="s">
        <v>317</v>
      </c>
      <c r="Z204" s="214"/>
      <c r="AA204" s="214"/>
      <c r="AB204" s="214"/>
      <c r="AC204" s="214"/>
      <c r="AD204" s="214"/>
      <c r="AE204" s="214"/>
      <c r="AF204" s="214"/>
      <c r="AG204" s="214" t="s">
        <v>337</v>
      </c>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row>
    <row r="205" spans="1:60" ht="22.5" outlineLevel="1" x14ac:dyDescent="0.2">
      <c r="A205" s="245">
        <v>56</v>
      </c>
      <c r="B205" s="246" t="s">
        <v>1133</v>
      </c>
      <c r="C205" s="256" t="s">
        <v>1134</v>
      </c>
      <c r="D205" s="247" t="s">
        <v>375</v>
      </c>
      <c r="E205" s="248">
        <v>2</v>
      </c>
      <c r="F205" s="249"/>
      <c r="G205" s="250">
        <f>ROUND(E205*F205,2)</f>
        <v>0</v>
      </c>
      <c r="H205" s="249"/>
      <c r="I205" s="250">
        <f>ROUND(E205*H205,2)</f>
        <v>0</v>
      </c>
      <c r="J205" s="249"/>
      <c r="K205" s="250">
        <f>ROUND(E205*J205,2)</f>
        <v>0</v>
      </c>
      <c r="L205" s="250">
        <v>12</v>
      </c>
      <c r="M205" s="250">
        <f>G205*(1+L205/100)</f>
        <v>0</v>
      </c>
      <c r="N205" s="248">
        <v>8.4999999999999995E-4</v>
      </c>
      <c r="O205" s="248">
        <f>ROUND(E205*N205,2)</f>
        <v>0</v>
      </c>
      <c r="P205" s="248">
        <v>0</v>
      </c>
      <c r="Q205" s="248">
        <f>ROUND(E205*P205,2)</f>
        <v>0</v>
      </c>
      <c r="R205" s="250" t="s">
        <v>611</v>
      </c>
      <c r="S205" s="250" t="s">
        <v>315</v>
      </c>
      <c r="T205" s="251" t="s">
        <v>315</v>
      </c>
      <c r="U205" s="224">
        <v>0.48499999999999999</v>
      </c>
      <c r="V205" s="224">
        <f>ROUND(E205*U205,2)</f>
        <v>0.97</v>
      </c>
      <c r="W205" s="224"/>
      <c r="X205" s="224" t="s">
        <v>336</v>
      </c>
      <c r="Y205" s="224" t="s">
        <v>317</v>
      </c>
      <c r="Z205" s="214"/>
      <c r="AA205" s="214"/>
      <c r="AB205" s="214"/>
      <c r="AC205" s="214"/>
      <c r="AD205" s="214"/>
      <c r="AE205" s="214"/>
      <c r="AF205" s="214"/>
      <c r="AG205" s="214" t="s">
        <v>337</v>
      </c>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row>
    <row r="206" spans="1:60" ht="22.5" outlineLevel="1" x14ac:dyDescent="0.2">
      <c r="A206" s="245">
        <v>57</v>
      </c>
      <c r="B206" s="246" t="s">
        <v>1135</v>
      </c>
      <c r="C206" s="256" t="s">
        <v>1136</v>
      </c>
      <c r="D206" s="247" t="s">
        <v>375</v>
      </c>
      <c r="E206" s="248">
        <v>1</v>
      </c>
      <c r="F206" s="249"/>
      <c r="G206" s="250">
        <f>ROUND(E206*F206,2)</f>
        <v>0</v>
      </c>
      <c r="H206" s="249"/>
      <c r="I206" s="250">
        <f>ROUND(E206*H206,2)</f>
        <v>0</v>
      </c>
      <c r="J206" s="249"/>
      <c r="K206" s="250">
        <f>ROUND(E206*J206,2)</f>
        <v>0</v>
      </c>
      <c r="L206" s="250">
        <v>12</v>
      </c>
      <c r="M206" s="250">
        <f>G206*(1+L206/100)</f>
        <v>0</v>
      </c>
      <c r="N206" s="248">
        <v>1.5200000000000001E-3</v>
      </c>
      <c r="O206" s="248">
        <f>ROUND(E206*N206,2)</f>
        <v>0</v>
      </c>
      <c r="P206" s="248">
        <v>0</v>
      </c>
      <c r="Q206" s="248">
        <f>ROUND(E206*P206,2)</f>
        <v>0</v>
      </c>
      <c r="R206" s="250" t="s">
        <v>611</v>
      </c>
      <c r="S206" s="250" t="s">
        <v>315</v>
      </c>
      <c r="T206" s="251" t="s">
        <v>315</v>
      </c>
      <c r="U206" s="224">
        <v>0.58699999999999997</v>
      </c>
      <c r="V206" s="224">
        <f>ROUND(E206*U206,2)</f>
        <v>0.59</v>
      </c>
      <c r="W206" s="224"/>
      <c r="X206" s="224" t="s">
        <v>336</v>
      </c>
      <c r="Y206" s="224" t="s">
        <v>317</v>
      </c>
      <c r="Z206" s="214"/>
      <c r="AA206" s="214"/>
      <c r="AB206" s="214"/>
      <c r="AC206" s="214"/>
      <c r="AD206" s="214"/>
      <c r="AE206" s="214"/>
      <c r="AF206" s="214"/>
      <c r="AG206" s="214" t="s">
        <v>337</v>
      </c>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row>
    <row r="207" spans="1:60" ht="33.75" outlineLevel="1" x14ac:dyDescent="0.2">
      <c r="A207" s="245">
        <v>58</v>
      </c>
      <c r="B207" s="246" t="s">
        <v>1137</v>
      </c>
      <c r="C207" s="256" t="s">
        <v>1138</v>
      </c>
      <c r="D207" s="247" t="s">
        <v>375</v>
      </c>
      <c r="E207" s="248">
        <v>1</v>
      </c>
      <c r="F207" s="249"/>
      <c r="G207" s="250">
        <f>ROUND(E207*F207,2)</f>
        <v>0</v>
      </c>
      <c r="H207" s="249"/>
      <c r="I207" s="250">
        <f>ROUND(E207*H207,2)</f>
        <v>0</v>
      </c>
      <c r="J207" s="249"/>
      <c r="K207" s="250">
        <f>ROUND(E207*J207,2)</f>
        <v>0</v>
      </c>
      <c r="L207" s="250">
        <v>12</v>
      </c>
      <c r="M207" s="250">
        <f>G207*(1+L207/100)</f>
        <v>0</v>
      </c>
      <c r="N207" s="248">
        <v>7.2999999999999996E-4</v>
      </c>
      <c r="O207" s="248">
        <f>ROUND(E207*N207,2)</f>
        <v>0</v>
      </c>
      <c r="P207" s="248">
        <v>0</v>
      </c>
      <c r="Q207" s="248">
        <f>ROUND(E207*P207,2)</f>
        <v>0</v>
      </c>
      <c r="R207" s="250" t="s">
        <v>611</v>
      </c>
      <c r="S207" s="250" t="s">
        <v>315</v>
      </c>
      <c r="T207" s="251" t="s">
        <v>315</v>
      </c>
      <c r="U207" s="224">
        <v>0.246</v>
      </c>
      <c r="V207" s="224">
        <f>ROUND(E207*U207,2)</f>
        <v>0.25</v>
      </c>
      <c r="W207" s="224"/>
      <c r="X207" s="224" t="s">
        <v>336</v>
      </c>
      <c r="Y207" s="224" t="s">
        <v>317</v>
      </c>
      <c r="Z207" s="214"/>
      <c r="AA207" s="214"/>
      <c r="AB207" s="214"/>
      <c r="AC207" s="214"/>
      <c r="AD207" s="214"/>
      <c r="AE207" s="214"/>
      <c r="AF207" s="214"/>
      <c r="AG207" s="214" t="s">
        <v>337</v>
      </c>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row>
    <row r="208" spans="1:60" ht="33.75" outlineLevel="1" x14ac:dyDescent="0.2">
      <c r="A208" s="245">
        <v>59</v>
      </c>
      <c r="B208" s="246" t="s">
        <v>1742</v>
      </c>
      <c r="C208" s="256" t="s">
        <v>1743</v>
      </c>
      <c r="D208" s="247" t="s">
        <v>375</v>
      </c>
      <c r="E208" s="248">
        <v>2</v>
      </c>
      <c r="F208" s="249"/>
      <c r="G208" s="250">
        <f>ROUND(E208*F208,2)</f>
        <v>0</v>
      </c>
      <c r="H208" s="249"/>
      <c r="I208" s="250">
        <f>ROUND(E208*H208,2)</f>
        <v>0</v>
      </c>
      <c r="J208" s="249"/>
      <c r="K208" s="250">
        <f>ROUND(E208*J208,2)</f>
        <v>0</v>
      </c>
      <c r="L208" s="250">
        <v>12</v>
      </c>
      <c r="M208" s="250">
        <f>G208*(1+L208/100)</f>
        <v>0</v>
      </c>
      <c r="N208" s="248">
        <v>2.0000000000000001E-4</v>
      </c>
      <c r="O208" s="248">
        <f>ROUND(E208*N208,2)</f>
        <v>0</v>
      </c>
      <c r="P208" s="248">
        <v>0</v>
      </c>
      <c r="Q208" s="248">
        <f>ROUND(E208*P208,2)</f>
        <v>0</v>
      </c>
      <c r="R208" s="250" t="s">
        <v>611</v>
      </c>
      <c r="S208" s="250" t="s">
        <v>315</v>
      </c>
      <c r="T208" s="251" t="s">
        <v>315</v>
      </c>
      <c r="U208" s="224">
        <v>0.246</v>
      </c>
      <c r="V208" s="224">
        <f>ROUND(E208*U208,2)</f>
        <v>0.49</v>
      </c>
      <c r="W208" s="224"/>
      <c r="X208" s="224" t="s">
        <v>336</v>
      </c>
      <c r="Y208" s="224" t="s">
        <v>317</v>
      </c>
      <c r="Z208" s="214"/>
      <c r="AA208" s="214"/>
      <c r="AB208" s="214"/>
      <c r="AC208" s="214"/>
      <c r="AD208" s="214"/>
      <c r="AE208" s="214"/>
      <c r="AF208" s="214"/>
      <c r="AG208" s="214" t="s">
        <v>1123</v>
      </c>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row>
    <row r="209" spans="1:60" ht="33.75" outlineLevel="1" x14ac:dyDescent="0.2">
      <c r="A209" s="245">
        <v>60</v>
      </c>
      <c r="B209" s="246" t="s">
        <v>1141</v>
      </c>
      <c r="C209" s="256" t="s">
        <v>1142</v>
      </c>
      <c r="D209" s="247" t="s">
        <v>375</v>
      </c>
      <c r="E209" s="248">
        <v>1</v>
      </c>
      <c r="F209" s="249"/>
      <c r="G209" s="250">
        <f>ROUND(E209*F209,2)</f>
        <v>0</v>
      </c>
      <c r="H209" s="249"/>
      <c r="I209" s="250">
        <f>ROUND(E209*H209,2)</f>
        <v>0</v>
      </c>
      <c r="J209" s="249"/>
      <c r="K209" s="250">
        <f>ROUND(E209*J209,2)</f>
        <v>0</v>
      </c>
      <c r="L209" s="250">
        <v>12</v>
      </c>
      <c r="M209" s="250">
        <f>G209*(1+L209/100)</f>
        <v>0</v>
      </c>
      <c r="N209" s="248">
        <v>3.3E-4</v>
      </c>
      <c r="O209" s="248">
        <f>ROUND(E209*N209,2)</f>
        <v>0</v>
      </c>
      <c r="P209" s="248">
        <v>0</v>
      </c>
      <c r="Q209" s="248">
        <f>ROUND(E209*P209,2)</f>
        <v>0</v>
      </c>
      <c r="R209" s="250" t="s">
        <v>611</v>
      </c>
      <c r="S209" s="250" t="s">
        <v>315</v>
      </c>
      <c r="T209" s="251" t="s">
        <v>315</v>
      </c>
      <c r="U209" s="224">
        <v>0.246</v>
      </c>
      <c r="V209" s="224">
        <f>ROUND(E209*U209,2)</f>
        <v>0.25</v>
      </c>
      <c r="W209" s="224"/>
      <c r="X209" s="224" t="s">
        <v>336</v>
      </c>
      <c r="Y209" s="224" t="s">
        <v>317</v>
      </c>
      <c r="Z209" s="214"/>
      <c r="AA209" s="214"/>
      <c r="AB209" s="214"/>
      <c r="AC209" s="214"/>
      <c r="AD209" s="214"/>
      <c r="AE209" s="214"/>
      <c r="AF209" s="214"/>
      <c r="AG209" s="214" t="s">
        <v>337</v>
      </c>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row>
    <row r="210" spans="1:60" ht="22.5" outlineLevel="1" x14ac:dyDescent="0.2">
      <c r="A210" s="245">
        <v>61</v>
      </c>
      <c r="B210" s="246" t="s">
        <v>1143</v>
      </c>
      <c r="C210" s="256" t="s">
        <v>1144</v>
      </c>
      <c r="D210" s="247" t="s">
        <v>375</v>
      </c>
      <c r="E210" s="248">
        <v>1</v>
      </c>
      <c r="F210" s="249"/>
      <c r="G210" s="250">
        <f>ROUND(E210*F210,2)</f>
        <v>0</v>
      </c>
      <c r="H210" s="249"/>
      <c r="I210" s="250">
        <f>ROUND(E210*H210,2)</f>
        <v>0</v>
      </c>
      <c r="J210" s="249"/>
      <c r="K210" s="250">
        <f>ROUND(E210*J210,2)</f>
        <v>0</v>
      </c>
      <c r="L210" s="250">
        <v>12</v>
      </c>
      <c r="M210" s="250">
        <f>G210*(1+L210/100)</f>
        <v>0</v>
      </c>
      <c r="N210" s="248">
        <v>1.3999999999999999E-4</v>
      </c>
      <c r="O210" s="248">
        <f>ROUND(E210*N210,2)</f>
        <v>0</v>
      </c>
      <c r="P210" s="248">
        <v>0</v>
      </c>
      <c r="Q210" s="248">
        <f>ROUND(E210*P210,2)</f>
        <v>0</v>
      </c>
      <c r="R210" s="250" t="s">
        <v>611</v>
      </c>
      <c r="S210" s="250" t="s">
        <v>315</v>
      </c>
      <c r="T210" s="251" t="s">
        <v>315</v>
      </c>
      <c r="U210" s="224">
        <v>0.2</v>
      </c>
      <c r="V210" s="224">
        <f>ROUND(E210*U210,2)</f>
        <v>0.2</v>
      </c>
      <c r="W210" s="224"/>
      <c r="X210" s="224" t="s">
        <v>336</v>
      </c>
      <c r="Y210" s="224" t="s">
        <v>317</v>
      </c>
      <c r="Z210" s="214"/>
      <c r="AA210" s="214"/>
      <c r="AB210" s="214"/>
      <c r="AC210" s="214"/>
      <c r="AD210" s="214"/>
      <c r="AE210" s="214"/>
      <c r="AF210" s="214"/>
      <c r="AG210" s="214" t="s">
        <v>1123</v>
      </c>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row>
    <row r="211" spans="1:60" outlineLevel="1" x14ac:dyDescent="0.2">
      <c r="A211" s="245">
        <v>62</v>
      </c>
      <c r="B211" s="246" t="s">
        <v>1145</v>
      </c>
      <c r="C211" s="256" t="s">
        <v>1146</v>
      </c>
      <c r="D211" s="247" t="s">
        <v>375</v>
      </c>
      <c r="E211" s="248">
        <v>1</v>
      </c>
      <c r="F211" s="249"/>
      <c r="G211" s="250">
        <f>ROUND(E211*F211,2)</f>
        <v>0</v>
      </c>
      <c r="H211" s="249"/>
      <c r="I211" s="250">
        <f>ROUND(E211*H211,2)</f>
        <v>0</v>
      </c>
      <c r="J211" s="249"/>
      <c r="K211" s="250">
        <f>ROUND(E211*J211,2)</f>
        <v>0</v>
      </c>
      <c r="L211" s="250">
        <v>12</v>
      </c>
      <c r="M211" s="250">
        <f>G211*(1+L211/100)</f>
        <v>0</v>
      </c>
      <c r="N211" s="248">
        <v>0</v>
      </c>
      <c r="O211" s="248">
        <f>ROUND(E211*N211,2)</f>
        <v>0</v>
      </c>
      <c r="P211" s="248">
        <v>0</v>
      </c>
      <c r="Q211" s="248">
        <f>ROUND(E211*P211,2)</f>
        <v>0</v>
      </c>
      <c r="R211" s="250"/>
      <c r="S211" s="250" t="s">
        <v>331</v>
      </c>
      <c r="T211" s="251" t="s">
        <v>316</v>
      </c>
      <c r="U211" s="224">
        <v>0</v>
      </c>
      <c r="V211" s="224">
        <f>ROUND(E211*U211,2)</f>
        <v>0</v>
      </c>
      <c r="W211" s="224"/>
      <c r="X211" s="224" t="s">
        <v>336</v>
      </c>
      <c r="Y211" s="224" t="s">
        <v>317</v>
      </c>
      <c r="Z211" s="214"/>
      <c r="AA211" s="214"/>
      <c r="AB211" s="214"/>
      <c r="AC211" s="214"/>
      <c r="AD211" s="214"/>
      <c r="AE211" s="214"/>
      <c r="AF211" s="214"/>
      <c r="AG211" s="214" t="s">
        <v>1123</v>
      </c>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row>
    <row r="212" spans="1:60" outlineLevel="1" x14ac:dyDescent="0.2">
      <c r="A212" s="245">
        <v>63</v>
      </c>
      <c r="B212" s="246" t="s">
        <v>666</v>
      </c>
      <c r="C212" s="256" t="s">
        <v>667</v>
      </c>
      <c r="D212" s="247" t="s">
        <v>375</v>
      </c>
      <c r="E212" s="248">
        <v>1</v>
      </c>
      <c r="F212" s="249"/>
      <c r="G212" s="250">
        <f>ROUND(E212*F212,2)</f>
        <v>0</v>
      </c>
      <c r="H212" s="249"/>
      <c r="I212" s="250">
        <f>ROUND(E212*H212,2)</f>
        <v>0</v>
      </c>
      <c r="J212" s="249"/>
      <c r="K212" s="250">
        <f>ROUND(E212*J212,2)</f>
        <v>0</v>
      </c>
      <c r="L212" s="250">
        <v>12</v>
      </c>
      <c r="M212" s="250">
        <f>G212*(1+L212/100)</f>
        <v>0</v>
      </c>
      <c r="N212" s="248">
        <v>0</v>
      </c>
      <c r="O212" s="248">
        <f>ROUND(E212*N212,2)</f>
        <v>0</v>
      </c>
      <c r="P212" s="248">
        <v>0</v>
      </c>
      <c r="Q212" s="248">
        <f>ROUND(E212*P212,2)</f>
        <v>0</v>
      </c>
      <c r="R212" s="250" t="s">
        <v>428</v>
      </c>
      <c r="S212" s="250" t="s">
        <v>315</v>
      </c>
      <c r="T212" s="251" t="s">
        <v>315</v>
      </c>
      <c r="U212" s="224">
        <v>0</v>
      </c>
      <c r="V212" s="224">
        <f>ROUND(E212*U212,2)</f>
        <v>0</v>
      </c>
      <c r="W212" s="224"/>
      <c r="X212" s="224" t="s">
        <v>429</v>
      </c>
      <c r="Y212" s="224" t="s">
        <v>317</v>
      </c>
      <c r="Z212" s="214"/>
      <c r="AA212" s="214"/>
      <c r="AB212" s="214"/>
      <c r="AC212" s="214"/>
      <c r="AD212" s="214"/>
      <c r="AE212" s="214"/>
      <c r="AF212" s="214"/>
      <c r="AG212" s="214" t="s">
        <v>430</v>
      </c>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row>
    <row r="213" spans="1:60" outlineLevel="1" x14ac:dyDescent="0.2">
      <c r="A213" s="245">
        <v>64</v>
      </c>
      <c r="B213" s="246" t="s">
        <v>2103</v>
      </c>
      <c r="C213" s="256" t="s">
        <v>2104</v>
      </c>
      <c r="D213" s="247" t="s">
        <v>330</v>
      </c>
      <c r="E213" s="248">
        <v>1</v>
      </c>
      <c r="F213" s="249"/>
      <c r="G213" s="250">
        <f>ROUND(E213*F213,2)</f>
        <v>0</v>
      </c>
      <c r="H213" s="249"/>
      <c r="I213" s="250">
        <f>ROUND(E213*H213,2)</f>
        <v>0</v>
      </c>
      <c r="J213" s="249"/>
      <c r="K213" s="250">
        <f>ROUND(E213*J213,2)</f>
        <v>0</v>
      </c>
      <c r="L213" s="250">
        <v>12</v>
      </c>
      <c r="M213" s="250">
        <f>G213*(1+L213/100)</f>
        <v>0</v>
      </c>
      <c r="N213" s="248">
        <v>1.2E-4</v>
      </c>
      <c r="O213" s="248">
        <f>ROUND(E213*N213,2)</f>
        <v>0</v>
      </c>
      <c r="P213" s="248">
        <v>0</v>
      </c>
      <c r="Q213" s="248">
        <f>ROUND(E213*P213,2)</f>
        <v>0</v>
      </c>
      <c r="R213" s="250" t="s">
        <v>611</v>
      </c>
      <c r="S213" s="250" t="s">
        <v>315</v>
      </c>
      <c r="T213" s="251" t="s">
        <v>315</v>
      </c>
      <c r="U213" s="224">
        <v>2</v>
      </c>
      <c r="V213" s="224">
        <f>ROUND(E213*U213,2)</f>
        <v>2</v>
      </c>
      <c r="W213" s="224"/>
      <c r="X213" s="224" t="s">
        <v>336</v>
      </c>
      <c r="Y213" s="224" t="s">
        <v>317</v>
      </c>
      <c r="Z213" s="214"/>
      <c r="AA213" s="214"/>
      <c r="AB213" s="214"/>
      <c r="AC213" s="214"/>
      <c r="AD213" s="214"/>
      <c r="AE213" s="214"/>
      <c r="AF213" s="214"/>
      <c r="AG213" s="214" t="s">
        <v>367</v>
      </c>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row>
    <row r="214" spans="1:60" ht="22.5" outlineLevel="1" x14ac:dyDescent="0.2">
      <c r="A214" s="236">
        <v>65</v>
      </c>
      <c r="B214" s="237" t="s">
        <v>2105</v>
      </c>
      <c r="C214" s="254" t="s">
        <v>2243</v>
      </c>
      <c r="D214" s="238" t="s">
        <v>375</v>
      </c>
      <c r="E214" s="239">
        <v>1</v>
      </c>
      <c r="F214" s="240"/>
      <c r="G214" s="241">
        <f>ROUND(E214*F214,2)</f>
        <v>0</v>
      </c>
      <c r="H214" s="240"/>
      <c r="I214" s="241">
        <f>ROUND(E214*H214,2)</f>
        <v>0</v>
      </c>
      <c r="J214" s="240"/>
      <c r="K214" s="241">
        <f>ROUND(E214*J214,2)</f>
        <v>0</v>
      </c>
      <c r="L214" s="241">
        <v>12</v>
      </c>
      <c r="M214" s="241">
        <f>G214*(1+L214/100)</f>
        <v>0</v>
      </c>
      <c r="N214" s="239">
        <v>0.01</v>
      </c>
      <c r="O214" s="239">
        <f>ROUND(E214*N214,2)</f>
        <v>0.01</v>
      </c>
      <c r="P214" s="239">
        <v>0</v>
      </c>
      <c r="Q214" s="239">
        <f>ROUND(E214*P214,2)</f>
        <v>0</v>
      </c>
      <c r="R214" s="241"/>
      <c r="S214" s="241" t="s">
        <v>331</v>
      </c>
      <c r="T214" s="242" t="s">
        <v>316</v>
      </c>
      <c r="U214" s="224">
        <v>0</v>
      </c>
      <c r="V214" s="224">
        <f>ROUND(E214*U214,2)</f>
        <v>0</v>
      </c>
      <c r="W214" s="224"/>
      <c r="X214" s="224" t="s">
        <v>429</v>
      </c>
      <c r="Y214" s="224" t="s">
        <v>317</v>
      </c>
      <c r="Z214" s="214"/>
      <c r="AA214" s="214"/>
      <c r="AB214" s="214"/>
      <c r="AC214" s="214"/>
      <c r="AD214" s="214"/>
      <c r="AE214" s="214"/>
      <c r="AF214" s="214"/>
      <c r="AG214" s="214" t="s">
        <v>728</v>
      </c>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row>
    <row r="215" spans="1:60" outlineLevel="2" x14ac:dyDescent="0.2">
      <c r="A215" s="221"/>
      <c r="B215" s="222"/>
      <c r="C215" s="255" t="s">
        <v>2107</v>
      </c>
      <c r="D215" s="243"/>
      <c r="E215" s="243"/>
      <c r="F215" s="243"/>
      <c r="G215" s="243"/>
      <c r="H215" s="224"/>
      <c r="I215" s="224"/>
      <c r="J215" s="224"/>
      <c r="K215" s="224"/>
      <c r="L215" s="224"/>
      <c r="M215" s="224"/>
      <c r="N215" s="223"/>
      <c r="O215" s="223"/>
      <c r="P215" s="223"/>
      <c r="Q215" s="223"/>
      <c r="R215" s="224"/>
      <c r="S215" s="224"/>
      <c r="T215" s="224"/>
      <c r="U215" s="224"/>
      <c r="V215" s="224"/>
      <c r="W215" s="224"/>
      <c r="X215" s="224"/>
      <c r="Y215" s="224"/>
      <c r="Z215" s="214"/>
      <c r="AA215" s="214"/>
      <c r="AB215" s="214"/>
      <c r="AC215" s="214"/>
      <c r="AD215" s="214"/>
      <c r="AE215" s="214"/>
      <c r="AF215" s="214"/>
      <c r="AG215" s="214" t="s">
        <v>320</v>
      </c>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row>
    <row r="216" spans="1:60" outlineLevel="1" x14ac:dyDescent="0.2">
      <c r="A216" s="245">
        <v>66</v>
      </c>
      <c r="B216" s="246" t="s">
        <v>676</v>
      </c>
      <c r="C216" s="256" t="s">
        <v>677</v>
      </c>
      <c r="D216" s="247" t="s">
        <v>330</v>
      </c>
      <c r="E216" s="248">
        <v>1</v>
      </c>
      <c r="F216" s="249"/>
      <c r="G216" s="250">
        <f>ROUND(E216*F216,2)</f>
        <v>0</v>
      </c>
      <c r="H216" s="249"/>
      <c r="I216" s="250">
        <f>ROUND(E216*H216,2)</f>
        <v>0</v>
      </c>
      <c r="J216" s="249"/>
      <c r="K216" s="250">
        <f>ROUND(E216*J216,2)</f>
        <v>0</v>
      </c>
      <c r="L216" s="250">
        <v>12</v>
      </c>
      <c r="M216" s="250">
        <f>G216*(1+L216/100)</f>
        <v>0</v>
      </c>
      <c r="N216" s="248">
        <v>0</v>
      </c>
      <c r="O216" s="248">
        <f>ROUND(E216*N216,2)</f>
        <v>0</v>
      </c>
      <c r="P216" s="248">
        <v>1.933E-2</v>
      </c>
      <c r="Q216" s="248">
        <f>ROUND(E216*P216,2)</f>
        <v>0.02</v>
      </c>
      <c r="R216" s="250" t="s">
        <v>611</v>
      </c>
      <c r="S216" s="250" t="s">
        <v>315</v>
      </c>
      <c r="T216" s="251" t="s">
        <v>315</v>
      </c>
      <c r="U216" s="224">
        <v>0.59</v>
      </c>
      <c r="V216" s="224">
        <f>ROUND(E216*U216,2)</f>
        <v>0.59</v>
      </c>
      <c r="W216" s="224"/>
      <c r="X216" s="224" t="s">
        <v>336</v>
      </c>
      <c r="Y216" s="224" t="s">
        <v>317</v>
      </c>
      <c r="Z216" s="214"/>
      <c r="AA216" s="214"/>
      <c r="AB216" s="214"/>
      <c r="AC216" s="214"/>
      <c r="AD216" s="214"/>
      <c r="AE216" s="214"/>
      <c r="AF216" s="214"/>
      <c r="AG216" s="214" t="s">
        <v>337</v>
      </c>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row>
    <row r="217" spans="1:60" outlineLevel="1" x14ac:dyDescent="0.2">
      <c r="A217" s="245">
        <v>67</v>
      </c>
      <c r="B217" s="246" t="s">
        <v>2244</v>
      </c>
      <c r="C217" s="256" t="s">
        <v>2245</v>
      </c>
      <c r="D217" s="247" t="s">
        <v>330</v>
      </c>
      <c r="E217" s="248">
        <v>1</v>
      </c>
      <c r="F217" s="249"/>
      <c r="G217" s="250">
        <f>ROUND(E217*F217,2)</f>
        <v>0</v>
      </c>
      <c r="H217" s="249"/>
      <c r="I217" s="250">
        <f>ROUND(E217*H217,2)</f>
        <v>0</v>
      </c>
      <c r="J217" s="249"/>
      <c r="K217" s="250">
        <f>ROUND(E217*J217,2)</f>
        <v>0</v>
      </c>
      <c r="L217" s="250">
        <v>12</v>
      </c>
      <c r="M217" s="250">
        <f>G217*(1+L217/100)</f>
        <v>0</v>
      </c>
      <c r="N217" s="248">
        <v>0</v>
      </c>
      <c r="O217" s="248">
        <f>ROUND(E217*N217,2)</f>
        <v>0</v>
      </c>
      <c r="P217" s="248">
        <v>1.9460000000000002E-2</v>
      </c>
      <c r="Q217" s="248">
        <f>ROUND(E217*P217,2)</f>
        <v>0.02</v>
      </c>
      <c r="R217" s="250" t="s">
        <v>611</v>
      </c>
      <c r="S217" s="250" t="s">
        <v>315</v>
      </c>
      <c r="T217" s="251" t="s">
        <v>315</v>
      </c>
      <c r="U217" s="224">
        <v>0.38200000000000001</v>
      </c>
      <c r="V217" s="224">
        <f>ROUND(E217*U217,2)</f>
        <v>0.38</v>
      </c>
      <c r="W217" s="224"/>
      <c r="X217" s="224" t="s">
        <v>336</v>
      </c>
      <c r="Y217" s="224" t="s">
        <v>317</v>
      </c>
      <c r="Z217" s="214"/>
      <c r="AA217" s="214"/>
      <c r="AB217" s="214"/>
      <c r="AC217" s="214"/>
      <c r="AD217" s="214"/>
      <c r="AE217" s="214"/>
      <c r="AF217" s="214"/>
      <c r="AG217" s="214" t="s">
        <v>337</v>
      </c>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row>
    <row r="218" spans="1:60" outlineLevel="1" x14ac:dyDescent="0.2">
      <c r="A218" s="245">
        <v>68</v>
      </c>
      <c r="B218" s="246" t="s">
        <v>681</v>
      </c>
      <c r="C218" s="256" t="s">
        <v>682</v>
      </c>
      <c r="D218" s="247" t="s">
        <v>330</v>
      </c>
      <c r="E218" s="248">
        <v>1</v>
      </c>
      <c r="F218" s="249"/>
      <c r="G218" s="250">
        <f>ROUND(E218*F218,2)</f>
        <v>0</v>
      </c>
      <c r="H218" s="249"/>
      <c r="I218" s="250">
        <f>ROUND(E218*H218,2)</f>
        <v>0</v>
      </c>
      <c r="J218" s="249"/>
      <c r="K218" s="250">
        <f>ROUND(E218*J218,2)</f>
        <v>0</v>
      </c>
      <c r="L218" s="250">
        <v>12</v>
      </c>
      <c r="M218" s="250">
        <f>G218*(1+L218/100)</f>
        <v>0</v>
      </c>
      <c r="N218" s="248">
        <v>0</v>
      </c>
      <c r="O218" s="248">
        <f>ROUND(E218*N218,2)</f>
        <v>0</v>
      </c>
      <c r="P218" s="248">
        <v>1.56E-3</v>
      </c>
      <c r="Q218" s="248">
        <f>ROUND(E218*P218,2)</f>
        <v>0</v>
      </c>
      <c r="R218" s="250" t="s">
        <v>611</v>
      </c>
      <c r="S218" s="250" t="s">
        <v>315</v>
      </c>
      <c r="T218" s="251" t="s">
        <v>315</v>
      </c>
      <c r="U218" s="224">
        <v>0.217</v>
      </c>
      <c r="V218" s="224">
        <f>ROUND(E218*U218,2)</f>
        <v>0.22</v>
      </c>
      <c r="W218" s="224"/>
      <c r="X218" s="224" t="s">
        <v>336</v>
      </c>
      <c r="Y218" s="224" t="s">
        <v>317</v>
      </c>
      <c r="Z218" s="214"/>
      <c r="AA218" s="214"/>
      <c r="AB218" s="214"/>
      <c r="AC218" s="214"/>
      <c r="AD218" s="214"/>
      <c r="AE218" s="214"/>
      <c r="AF218" s="214"/>
      <c r="AG218" s="214" t="s">
        <v>337</v>
      </c>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row>
    <row r="219" spans="1:60" outlineLevel="1" x14ac:dyDescent="0.2">
      <c r="A219" s="245">
        <v>69</v>
      </c>
      <c r="B219" s="246" t="s">
        <v>683</v>
      </c>
      <c r="C219" s="256" t="s">
        <v>684</v>
      </c>
      <c r="D219" s="247" t="s">
        <v>375</v>
      </c>
      <c r="E219" s="248">
        <v>1</v>
      </c>
      <c r="F219" s="249"/>
      <c r="G219" s="250">
        <f>ROUND(E219*F219,2)</f>
        <v>0</v>
      </c>
      <c r="H219" s="249"/>
      <c r="I219" s="250">
        <f>ROUND(E219*H219,2)</f>
        <v>0</v>
      </c>
      <c r="J219" s="249"/>
      <c r="K219" s="250">
        <f>ROUND(E219*J219,2)</f>
        <v>0</v>
      </c>
      <c r="L219" s="250">
        <v>12</v>
      </c>
      <c r="M219" s="250">
        <f>G219*(1+L219/100)</f>
        <v>0</v>
      </c>
      <c r="N219" s="248">
        <v>0</v>
      </c>
      <c r="O219" s="248">
        <f>ROUND(E219*N219,2)</f>
        <v>0</v>
      </c>
      <c r="P219" s="248">
        <v>8.4999999999999995E-4</v>
      </c>
      <c r="Q219" s="248">
        <f>ROUND(E219*P219,2)</f>
        <v>0</v>
      </c>
      <c r="R219" s="250" t="s">
        <v>611</v>
      </c>
      <c r="S219" s="250" t="s">
        <v>315</v>
      </c>
      <c r="T219" s="251" t="s">
        <v>315</v>
      </c>
      <c r="U219" s="224">
        <v>3.7999999999999999E-2</v>
      </c>
      <c r="V219" s="224">
        <f>ROUND(E219*U219,2)</f>
        <v>0.04</v>
      </c>
      <c r="W219" s="224"/>
      <c r="X219" s="224" t="s">
        <v>336</v>
      </c>
      <c r="Y219" s="224" t="s">
        <v>317</v>
      </c>
      <c r="Z219" s="214"/>
      <c r="AA219" s="214"/>
      <c r="AB219" s="214"/>
      <c r="AC219" s="214"/>
      <c r="AD219" s="214"/>
      <c r="AE219" s="214"/>
      <c r="AF219" s="214"/>
      <c r="AG219" s="214" t="s">
        <v>337</v>
      </c>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row>
    <row r="220" spans="1:60" outlineLevel="1" x14ac:dyDescent="0.2">
      <c r="A220" s="245">
        <v>70</v>
      </c>
      <c r="B220" s="246" t="s">
        <v>685</v>
      </c>
      <c r="C220" s="256" t="s">
        <v>686</v>
      </c>
      <c r="D220" s="247" t="s">
        <v>330</v>
      </c>
      <c r="E220" s="248">
        <v>1</v>
      </c>
      <c r="F220" s="249"/>
      <c r="G220" s="250">
        <f>ROUND(E220*F220,2)</f>
        <v>0</v>
      </c>
      <c r="H220" s="249"/>
      <c r="I220" s="250">
        <f>ROUND(E220*H220,2)</f>
        <v>0</v>
      </c>
      <c r="J220" s="249"/>
      <c r="K220" s="250">
        <f>ROUND(E220*J220,2)</f>
        <v>0</v>
      </c>
      <c r="L220" s="250">
        <v>12</v>
      </c>
      <c r="M220" s="250">
        <f>G220*(1+L220/100)</f>
        <v>0</v>
      </c>
      <c r="N220" s="248">
        <v>0</v>
      </c>
      <c r="O220" s="248">
        <f>ROUND(E220*N220,2)</f>
        <v>0</v>
      </c>
      <c r="P220" s="248">
        <v>6.7000000000000004E-2</v>
      </c>
      <c r="Q220" s="248">
        <f>ROUND(E220*P220,2)</f>
        <v>7.0000000000000007E-2</v>
      </c>
      <c r="R220" s="250" t="s">
        <v>611</v>
      </c>
      <c r="S220" s="250" t="s">
        <v>315</v>
      </c>
      <c r="T220" s="251" t="s">
        <v>315</v>
      </c>
      <c r="U220" s="224">
        <v>0.31</v>
      </c>
      <c r="V220" s="224">
        <f>ROUND(E220*U220,2)</f>
        <v>0.31</v>
      </c>
      <c r="W220" s="224"/>
      <c r="X220" s="224" t="s">
        <v>336</v>
      </c>
      <c r="Y220" s="224" t="s">
        <v>317</v>
      </c>
      <c r="Z220" s="214"/>
      <c r="AA220" s="214"/>
      <c r="AB220" s="214"/>
      <c r="AC220" s="214"/>
      <c r="AD220" s="214"/>
      <c r="AE220" s="214"/>
      <c r="AF220" s="214"/>
      <c r="AG220" s="214" t="s">
        <v>367</v>
      </c>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row>
    <row r="221" spans="1:60" outlineLevel="1" x14ac:dyDescent="0.2">
      <c r="A221" s="245">
        <v>71</v>
      </c>
      <c r="B221" s="246" t="s">
        <v>2246</v>
      </c>
      <c r="C221" s="256" t="s">
        <v>2247</v>
      </c>
      <c r="D221" s="247" t="s">
        <v>330</v>
      </c>
      <c r="E221" s="248">
        <v>1</v>
      </c>
      <c r="F221" s="249"/>
      <c r="G221" s="250">
        <f>ROUND(E221*F221,2)</f>
        <v>0</v>
      </c>
      <c r="H221" s="249"/>
      <c r="I221" s="250">
        <f>ROUND(E221*H221,2)</f>
        <v>0</v>
      </c>
      <c r="J221" s="249"/>
      <c r="K221" s="250">
        <f>ROUND(E221*J221,2)</f>
        <v>0</v>
      </c>
      <c r="L221" s="250">
        <v>12</v>
      </c>
      <c r="M221" s="250">
        <f>G221*(1+L221/100)</f>
        <v>0</v>
      </c>
      <c r="N221" s="248">
        <v>0</v>
      </c>
      <c r="O221" s="248">
        <f>ROUND(E221*N221,2)</f>
        <v>0</v>
      </c>
      <c r="P221" s="248">
        <v>0.125</v>
      </c>
      <c r="Q221" s="248">
        <f>ROUND(E221*P221,2)</f>
        <v>0.13</v>
      </c>
      <c r="R221" s="250" t="s">
        <v>611</v>
      </c>
      <c r="S221" s="250" t="s">
        <v>315</v>
      </c>
      <c r="T221" s="251" t="s">
        <v>315</v>
      </c>
      <c r="U221" s="224">
        <v>1.1499999999999999</v>
      </c>
      <c r="V221" s="224">
        <f>ROUND(E221*U221,2)</f>
        <v>1.1499999999999999</v>
      </c>
      <c r="W221" s="224"/>
      <c r="X221" s="224" t="s">
        <v>336</v>
      </c>
      <c r="Y221" s="224" t="s">
        <v>317</v>
      </c>
      <c r="Z221" s="214"/>
      <c r="AA221" s="214"/>
      <c r="AB221" s="214"/>
      <c r="AC221" s="214"/>
      <c r="AD221" s="214"/>
      <c r="AE221" s="214"/>
      <c r="AF221" s="214"/>
      <c r="AG221" s="214" t="s">
        <v>337</v>
      </c>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row>
    <row r="222" spans="1:60" outlineLevel="1" x14ac:dyDescent="0.2">
      <c r="A222" s="236">
        <v>72</v>
      </c>
      <c r="B222" s="237" t="s">
        <v>1152</v>
      </c>
      <c r="C222" s="254" t="s">
        <v>1153</v>
      </c>
      <c r="D222" s="238" t="s">
        <v>581</v>
      </c>
      <c r="E222" s="239">
        <v>0.11998</v>
      </c>
      <c r="F222" s="240"/>
      <c r="G222" s="241">
        <f>ROUND(E222*F222,2)</f>
        <v>0</v>
      </c>
      <c r="H222" s="240"/>
      <c r="I222" s="241">
        <f>ROUND(E222*H222,2)</f>
        <v>0</v>
      </c>
      <c r="J222" s="240"/>
      <c r="K222" s="241">
        <f>ROUND(E222*J222,2)</f>
        <v>0</v>
      </c>
      <c r="L222" s="241">
        <v>12</v>
      </c>
      <c r="M222" s="241">
        <f>G222*(1+L222/100)</f>
        <v>0</v>
      </c>
      <c r="N222" s="239">
        <v>0</v>
      </c>
      <c r="O222" s="239">
        <f>ROUND(E222*N222,2)</f>
        <v>0</v>
      </c>
      <c r="P222" s="239">
        <v>0</v>
      </c>
      <c r="Q222" s="239">
        <f>ROUND(E222*P222,2)</f>
        <v>0</v>
      </c>
      <c r="R222" s="241" t="s">
        <v>611</v>
      </c>
      <c r="S222" s="241" t="s">
        <v>315</v>
      </c>
      <c r="T222" s="242" t="s">
        <v>315</v>
      </c>
      <c r="U222" s="224">
        <v>1.629</v>
      </c>
      <c r="V222" s="224">
        <f>ROUND(E222*U222,2)</f>
        <v>0.2</v>
      </c>
      <c r="W222" s="224"/>
      <c r="X222" s="224" t="s">
        <v>582</v>
      </c>
      <c r="Y222" s="224" t="s">
        <v>317</v>
      </c>
      <c r="Z222" s="214"/>
      <c r="AA222" s="214"/>
      <c r="AB222" s="214"/>
      <c r="AC222" s="214"/>
      <c r="AD222" s="214"/>
      <c r="AE222" s="214"/>
      <c r="AF222" s="214"/>
      <c r="AG222" s="214" t="s">
        <v>583</v>
      </c>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row>
    <row r="223" spans="1:60" outlineLevel="2" x14ac:dyDescent="0.2">
      <c r="A223" s="221"/>
      <c r="B223" s="222"/>
      <c r="C223" s="267" t="s">
        <v>692</v>
      </c>
      <c r="D223" s="266"/>
      <c r="E223" s="266"/>
      <c r="F223" s="266"/>
      <c r="G223" s="266"/>
      <c r="H223" s="224"/>
      <c r="I223" s="224"/>
      <c r="J223" s="224"/>
      <c r="K223" s="224"/>
      <c r="L223" s="224"/>
      <c r="M223" s="224"/>
      <c r="N223" s="223"/>
      <c r="O223" s="223"/>
      <c r="P223" s="223"/>
      <c r="Q223" s="223"/>
      <c r="R223" s="224"/>
      <c r="S223" s="224"/>
      <c r="T223" s="224"/>
      <c r="U223" s="224"/>
      <c r="V223" s="224"/>
      <c r="W223" s="224"/>
      <c r="X223" s="224"/>
      <c r="Y223" s="224"/>
      <c r="Z223" s="214"/>
      <c r="AA223" s="214"/>
      <c r="AB223" s="214"/>
      <c r="AC223" s="214"/>
      <c r="AD223" s="214"/>
      <c r="AE223" s="214"/>
      <c r="AF223" s="214"/>
      <c r="AG223" s="214" t="s">
        <v>369</v>
      </c>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row>
    <row r="224" spans="1:60" x14ac:dyDescent="0.2">
      <c r="A224" s="229" t="s">
        <v>310</v>
      </c>
      <c r="B224" s="230" t="s">
        <v>231</v>
      </c>
      <c r="C224" s="253" t="s">
        <v>233</v>
      </c>
      <c r="D224" s="231"/>
      <c r="E224" s="232"/>
      <c r="F224" s="233"/>
      <c r="G224" s="233">
        <f>SUMIF(AG225:AG229,"&lt;&gt;NOR",G225:G229)</f>
        <v>0</v>
      </c>
      <c r="H224" s="233"/>
      <c r="I224" s="233">
        <f>SUM(I225:I229)</f>
        <v>0</v>
      </c>
      <c r="J224" s="233"/>
      <c r="K224" s="233">
        <f>SUM(K225:K229)</f>
        <v>0</v>
      </c>
      <c r="L224" s="233"/>
      <c r="M224" s="233">
        <f>SUM(M225:M229)</f>
        <v>0</v>
      </c>
      <c r="N224" s="232"/>
      <c r="O224" s="232">
        <f>SUM(O225:O229)</f>
        <v>0.01</v>
      </c>
      <c r="P224" s="232"/>
      <c r="Q224" s="232">
        <f>SUM(Q225:Q229)</f>
        <v>0</v>
      </c>
      <c r="R224" s="233"/>
      <c r="S224" s="233"/>
      <c r="T224" s="234"/>
      <c r="U224" s="228"/>
      <c r="V224" s="228">
        <f>SUM(V225:V229)</f>
        <v>1.78</v>
      </c>
      <c r="W224" s="228"/>
      <c r="X224" s="228"/>
      <c r="Y224" s="228"/>
      <c r="AG224" t="s">
        <v>311</v>
      </c>
    </row>
    <row r="225" spans="1:60" ht="56.25" outlineLevel="1" x14ac:dyDescent="0.2">
      <c r="A225" s="236">
        <v>73</v>
      </c>
      <c r="B225" s="237" t="s">
        <v>1154</v>
      </c>
      <c r="C225" s="254" t="s">
        <v>1155</v>
      </c>
      <c r="D225" s="238" t="s">
        <v>330</v>
      </c>
      <c r="E225" s="239">
        <v>1</v>
      </c>
      <c r="F225" s="240"/>
      <c r="G225" s="241">
        <f>ROUND(E225*F225,2)</f>
        <v>0</v>
      </c>
      <c r="H225" s="240"/>
      <c r="I225" s="241">
        <f>ROUND(E225*H225,2)</f>
        <v>0</v>
      </c>
      <c r="J225" s="240"/>
      <c r="K225" s="241">
        <f>ROUND(E225*J225,2)</f>
        <v>0</v>
      </c>
      <c r="L225" s="241">
        <v>12</v>
      </c>
      <c r="M225" s="241">
        <f>G225*(1+L225/100)</f>
        <v>0</v>
      </c>
      <c r="N225" s="239">
        <v>7.0099999999999997E-3</v>
      </c>
      <c r="O225" s="239">
        <f>ROUND(E225*N225,2)</f>
        <v>0.01</v>
      </c>
      <c r="P225" s="239">
        <v>0</v>
      </c>
      <c r="Q225" s="239">
        <f>ROUND(E225*P225,2)</f>
        <v>0</v>
      </c>
      <c r="R225" s="241" t="s">
        <v>611</v>
      </c>
      <c r="S225" s="241" t="s">
        <v>315</v>
      </c>
      <c r="T225" s="242" t="s">
        <v>315</v>
      </c>
      <c r="U225" s="224">
        <v>1.77</v>
      </c>
      <c r="V225" s="224">
        <f>ROUND(E225*U225,2)</f>
        <v>1.77</v>
      </c>
      <c r="W225" s="224"/>
      <c r="X225" s="224" t="s">
        <v>336</v>
      </c>
      <c r="Y225" s="224" t="s">
        <v>317</v>
      </c>
      <c r="Z225" s="214"/>
      <c r="AA225" s="214"/>
      <c r="AB225" s="214"/>
      <c r="AC225" s="214"/>
      <c r="AD225" s="214"/>
      <c r="AE225" s="214"/>
      <c r="AF225" s="214"/>
      <c r="AG225" s="214" t="s">
        <v>367</v>
      </c>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row>
    <row r="226" spans="1:60" outlineLevel="2" x14ac:dyDescent="0.2">
      <c r="A226" s="221"/>
      <c r="B226" s="222"/>
      <c r="C226" s="255" t="s">
        <v>1156</v>
      </c>
      <c r="D226" s="243"/>
      <c r="E226" s="243"/>
      <c r="F226" s="243"/>
      <c r="G226" s="243"/>
      <c r="H226" s="224"/>
      <c r="I226" s="224"/>
      <c r="J226" s="224"/>
      <c r="K226" s="224"/>
      <c r="L226" s="224"/>
      <c r="M226" s="224"/>
      <c r="N226" s="223"/>
      <c r="O226" s="223"/>
      <c r="P226" s="223"/>
      <c r="Q226" s="223"/>
      <c r="R226" s="224"/>
      <c r="S226" s="224"/>
      <c r="T226" s="224"/>
      <c r="U226" s="224"/>
      <c r="V226" s="224"/>
      <c r="W226" s="224"/>
      <c r="X226" s="224"/>
      <c r="Y226" s="224"/>
      <c r="Z226" s="214"/>
      <c r="AA226" s="214"/>
      <c r="AB226" s="214"/>
      <c r="AC226" s="214"/>
      <c r="AD226" s="214"/>
      <c r="AE226" s="214"/>
      <c r="AF226" s="214"/>
      <c r="AG226" s="214" t="s">
        <v>320</v>
      </c>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row>
    <row r="227" spans="1:60" ht="22.5" outlineLevel="1" x14ac:dyDescent="0.2">
      <c r="A227" s="245">
        <v>74</v>
      </c>
      <c r="B227" s="246" t="s">
        <v>1157</v>
      </c>
      <c r="C227" s="256" t="s">
        <v>1158</v>
      </c>
      <c r="D227" s="247" t="s">
        <v>375</v>
      </c>
      <c r="E227" s="248">
        <v>1</v>
      </c>
      <c r="F227" s="249"/>
      <c r="G227" s="250">
        <f>ROUND(E227*F227,2)</f>
        <v>0</v>
      </c>
      <c r="H227" s="249"/>
      <c r="I227" s="250">
        <f>ROUND(E227*H227,2)</f>
        <v>0</v>
      </c>
      <c r="J227" s="249"/>
      <c r="K227" s="250">
        <f>ROUND(E227*J227,2)</f>
        <v>0</v>
      </c>
      <c r="L227" s="250">
        <v>12</v>
      </c>
      <c r="M227" s="250">
        <f>G227*(1+L227/100)</f>
        <v>0</v>
      </c>
      <c r="N227" s="248">
        <v>3.8999999999999999E-4</v>
      </c>
      <c r="O227" s="248">
        <f>ROUND(E227*N227,2)</f>
        <v>0</v>
      </c>
      <c r="P227" s="248">
        <v>0</v>
      </c>
      <c r="Q227" s="248">
        <f>ROUND(E227*P227,2)</f>
        <v>0</v>
      </c>
      <c r="R227" s="250" t="s">
        <v>428</v>
      </c>
      <c r="S227" s="250" t="s">
        <v>315</v>
      </c>
      <c r="T227" s="251" t="s">
        <v>315</v>
      </c>
      <c r="U227" s="224">
        <v>0</v>
      </c>
      <c r="V227" s="224">
        <f>ROUND(E227*U227,2)</f>
        <v>0</v>
      </c>
      <c r="W227" s="224"/>
      <c r="X227" s="224" t="s">
        <v>429</v>
      </c>
      <c r="Y227" s="224" t="s">
        <v>317</v>
      </c>
      <c r="Z227" s="214"/>
      <c r="AA227" s="214"/>
      <c r="AB227" s="214"/>
      <c r="AC227" s="214"/>
      <c r="AD227" s="214"/>
      <c r="AE227" s="214"/>
      <c r="AF227" s="214"/>
      <c r="AG227" s="214" t="s">
        <v>728</v>
      </c>
      <c r="AH227" s="214"/>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row>
    <row r="228" spans="1:60" outlineLevel="1" x14ac:dyDescent="0.2">
      <c r="A228" s="236">
        <v>75</v>
      </c>
      <c r="B228" s="237" t="s">
        <v>1159</v>
      </c>
      <c r="C228" s="254" t="s">
        <v>1160</v>
      </c>
      <c r="D228" s="238" t="s">
        <v>581</v>
      </c>
      <c r="E228" s="239">
        <v>7.4000000000000003E-3</v>
      </c>
      <c r="F228" s="240"/>
      <c r="G228" s="241">
        <f>ROUND(E228*F228,2)</f>
        <v>0</v>
      </c>
      <c r="H228" s="240"/>
      <c r="I228" s="241">
        <f>ROUND(E228*H228,2)</f>
        <v>0</v>
      </c>
      <c r="J228" s="240"/>
      <c r="K228" s="241">
        <f>ROUND(E228*J228,2)</f>
        <v>0</v>
      </c>
      <c r="L228" s="241">
        <v>12</v>
      </c>
      <c r="M228" s="241">
        <f>G228*(1+L228/100)</f>
        <v>0</v>
      </c>
      <c r="N228" s="239">
        <v>0</v>
      </c>
      <c r="O228" s="239">
        <f>ROUND(E228*N228,2)</f>
        <v>0</v>
      </c>
      <c r="P228" s="239">
        <v>0</v>
      </c>
      <c r="Q228" s="239">
        <f>ROUND(E228*P228,2)</f>
        <v>0</v>
      </c>
      <c r="R228" s="241" t="s">
        <v>611</v>
      </c>
      <c r="S228" s="241" t="s">
        <v>315</v>
      </c>
      <c r="T228" s="242" t="s">
        <v>315</v>
      </c>
      <c r="U228" s="224">
        <v>1.7789999999999999</v>
      </c>
      <c r="V228" s="224">
        <f>ROUND(E228*U228,2)</f>
        <v>0.01</v>
      </c>
      <c r="W228" s="224"/>
      <c r="X228" s="224" t="s">
        <v>582</v>
      </c>
      <c r="Y228" s="224" t="s">
        <v>317</v>
      </c>
      <c r="Z228" s="214"/>
      <c r="AA228" s="214"/>
      <c r="AB228" s="214"/>
      <c r="AC228" s="214"/>
      <c r="AD228" s="214"/>
      <c r="AE228" s="214"/>
      <c r="AF228" s="214"/>
      <c r="AG228" s="214" t="s">
        <v>583</v>
      </c>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row>
    <row r="229" spans="1:60" outlineLevel="2" x14ac:dyDescent="0.2">
      <c r="A229" s="221"/>
      <c r="B229" s="222"/>
      <c r="C229" s="267" t="s">
        <v>692</v>
      </c>
      <c r="D229" s="266"/>
      <c r="E229" s="266"/>
      <c r="F229" s="266"/>
      <c r="G229" s="266"/>
      <c r="H229" s="224"/>
      <c r="I229" s="224"/>
      <c r="J229" s="224"/>
      <c r="K229" s="224"/>
      <c r="L229" s="224"/>
      <c r="M229" s="224"/>
      <c r="N229" s="223"/>
      <c r="O229" s="223"/>
      <c r="P229" s="223"/>
      <c r="Q229" s="223"/>
      <c r="R229" s="224"/>
      <c r="S229" s="224"/>
      <c r="T229" s="224"/>
      <c r="U229" s="224"/>
      <c r="V229" s="224"/>
      <c r="W229" s="224"/>
      <c r="X229" s="224"/>
      <c r="Y229" s="224"/>
      <c r="Z229" s="214"/>
      <c r="AA229" s="214"/>
      <c r="AB229" s="214"/>
      <c r="AC229" s="214"/>
      <c r="AD229" s="214"/>
      <c r="AE229" s="214"/>
      <c r="AF229" s="214"/>
      <c r="AG229" s="214" t="s">
        <v>369</v>
      </c>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row>
    <row r="230" spans="1:60" x14ac:dyDescent="0.2">
      <c r="A230" s="229" t="s">
        <v>310</v>
      </c>
      <c r="B230" s="230" t="s">
        <v>244</v>
      </c>
      <c r="C230" s="253" t="s">
        <v>245</v>
      </c>
      <c r="D230" s="231"/>
      <c r="E230" s="232"/>
      <c r="F230" s="233"/>
      <c r="G230" s="233">
        <f>SUMIF(AG231:AG255,"&lt;&gt;NOR",G231:G255)</f>
        <v>0</v>
      </c>
      <c r="H230" s="233"/>
      <c r="I230" s="233">
        <f>SUM(I231:I255)</f>
        <v>0</v>
      </c>
      <c r="J230" s="233"/>
      <c r="K230" s="233">
        <f>SUM(K231:K255)</f>
        <v>0</v>
      </c>
      <c r="L230" s="233"/>
      <c r="M230" s="233">
        <f>SUM(M231:M255)</f>
        <v>0</v>
      </c>
      <c r="N230" s="232"/>
      <c r="O230" s="232">
        <f>SUM(O231:O255)</f>
        <v>0.27</v>
      </c>
      <c r="P230" s="232"/>
      <c r="Q230" s="232">
        <f>SUM(Q231:Q255)</f>
        <v>0.26</v>
      </c>
      <c r="R230" s="233"/>
      <c r="S230" s="233"/>
      <c r="T230" s="234"/>
      <c r="U230" s="228"/>
      <c r="V230" s="228">
        <f>SUM(V231:V255)</f>
        <v>7.7999999999999989</v>
      </c>
      <c r="W230" s="228"/>
      <c r="X230" s="228"/>
      <c r="Y230" s="228"/>
      <c r="AG230" t="s">
        <v>311</v>
      </c>
    </row>
    <row r="231" spans="1:60" ht="22.5" outlineLevel="1" x14ac:dyDescent="0.2">
      <c r="A231" s="236">
        <v>76</v>
      </c>
      <c r="B231" s="237" t="s">
        <v>693</v>
      </c>
      <c r="C231" s="254" t="s">
        <v>694</v>
      </c>
      <c r="D231" s="238" t="s">
        <v>379</v>
      </c>
      <c r="E231" s="239">
        <v>6.74</v>
      </c>
      <c r="F231" s="240"/>
      <c r="G231" s="241">
        <f>ROUND(E231*F231,2)</f>
        <v>0</v>
      </c>
      <c r="H231" s="240"/>
      <c r="I231" s="241">
        <f>ROUND(E231*H231,2)</f>
        <v>0</v>
      </c>
      <c r="J231" s="240"/>
      <c r="K231" s="241">
        <f>ROUND(E231*J231,2)</f>
        <v>0</v>
      </c>
      <c r="L231" s="241">
        <v>12</v>
      </c>
      <c r="M231" s="241">
        <f>G231*(1+L231/100)</f>
        <v>0</v>
      </c>
      <c r="N231" s="239">
        <v>0</v>
      </c>
      <c r="O231" s="239">
        <f>ROUND(E231*N231,2)</f>
        <v>0</v>
      </c>
      <c r="P231" s="239">
        <v>0</v>
      </c>
      <c r="Q231" s="239">
        <f>ROUND(E231*P231,2)</f>
        <v>0</v>
      </c>
      <c r="R231" s="241" t="s">
        <v>695</v>
      </c>
      <c r="S231" s="241" t="s">
        <v>315</v>
      </c>
      <c r="T231" s="242" t="s">
        <v>315</v>
      </c>
      <c r="U231" s="224">
        <v>0.48</v>
      </c>
      <c r="V231" s="224">
        <f>ROUND(E231*U231,2)</f>
        <v>3.24</v>
      </c>
      <c r="W231" s="224"/>
      <c r="X231" s="224" t="s">
        <v>336</v>
      </c>
      <c r="Y231" s="224" t="s">
        <v>317</v>
      </c>
      <c r="Z231" s="214"/>
      <c r="AA231" s="214"/>
      <c r="AB231" s="214"/>
      <c r="AC231" s="214"/>
      <c r="AD231" s="214"/>
      <c r="AE231" s="214"/>
      <c r="AF231" s="214"/>
      <c r="AG231" s="214" t="s">
        <v>337</v>
      </c>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row>
    <row r="232" spans="1:60" outlineLevel="2" x14ac:dyDescent="0.2">
      <c r="A232" s="221"/>
      <c r="B232" s="222"/>
      <c r="C232" s="268" t="s">
        <v>1345</v>
      </c>
      <c r="D232" s="262"/>
      <c r="E232" s="263"/>
      <c r="F232" s="224"/>
      <c r="G232" s="224"/>
      <c r="H232" s="224"/>
      <c r="I232" s="224"/>
      <c r="J232" s="224"/>
      <c r="K232" s="224"/>
      <c r="L232" s="224"/>
      <c r="M232" s="224"/>
      <c r="N232" s="223"/>
      <c r="O232" s="223"/>
      <c r="P232" s="223"/>
      <c r="Q232" s="223"/>
      <c r="R232" s="224"/>
      <c r="S232" s="224"/>
      <c r="T232" s="224"/>
      <c r="U232" s="224"/>
      <c r="V232" s="224"/>
      <c r="W232" s="224"/>
      <c r="X232" s="224"/>
      <c r="Y232" s="224"/>
      <c r="Z232" s="214"/>
      <c r="AA232" s="214"/>
      <c r="AB232" s="214"/>
      <c r="AC232" s="214"/>
      <c r="AD232" s="214"/>
      <c r="AE232" s="214"/>
      <c r="AF232" s="214"/>
      <c r="AG232" s="214" t="s">
        <v>371</v>
      </c>
      <c r="AH232" s="214">
        <v>0</v>
      </c>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row>
    <row r="233" spans="1:60" outlineLevel="3" x14ac:dyDescent="0.2">
      <c r="A233" s="221"/>
      <c r="B233" s="222"/>
      <c r="C233" s="268" t="s">
        <v>2189</v>
      </c>
      <c r="D233" s="262"/>
      <c r="E233" s="263">
        <v>6.74</v>
      </c>
      <c r="F233" s="224"/>
      <c r="G233" s="224"/>
      <c r="H233" s="224"/>
      <c r="I233" s="224"/>
      <c r="J233" s="224"/>
      <c r="K233" s="224"/>
      <c r="L233" s="224"/>
      <c r="M233" s="224"/>
      <c r="N233" s="223"/>
      <c r="O233" s="223"/>
      <c r="P233" s="223"/>
      <c r="Q233" s="223"/>
      <c r="R233" s="224"/>
      <c r="S233" s="224"/>
      <c r="T233" s="224"/>
      <c r="U233" s="224"/>
      <c r="V233" s="224"/>
      <c r="W233" s="224"/>
      <c r="X233" s="224"/>
      <c r="Y233" s="224"/>
      <c r="Z233" s="214"/>
      <c r="AA233" s="214"/>
      <c r="AB233" s="214"/>
      <c r="AC233" s="214"/>
      <c r="AD233" s="214"/>
      <c r="AE233" s="214"/>
      <c r="AF233" s="214"/>
      <c r="AG233" s="214" t="s">
        <v>371</v>
      </c>
      <c r="AH233" s="214">
        <v>0</v>
      </c>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row>
    <row r="234" spans="1:60" ht="22.5" outlineLevel="1" x14ac:dyDescent="0.2">
      <c r="A234" s="236">
        <v>77</v>
      </c>
      <c r="B234" s="237" t="s">
        <v>697</v>
      </c>
      <c r="C234" s="254" t="s">
        <v>698</v>
      </c>
      <c r="D234" s="238" t="s">
        <v>379</v>
      </c>
      <c r="E234" s="239">
        <v>14.558400000000001</v>
      </c>
      <c r="F234" s="240"/>
      <c r="G234" s="241">
        <f>ROUND(E234*F234,2)</f>
        <v>0</v>
      </c>
      <c r="H234" s="240"/>
      <c r="I234" s="241">
        <f>ROUND(E234*H234,2)</f>
        <v>0</v>
      </c>
      <c r="J234" s="240"/>
      <c r="K234" s="241">
        <f>ROUND(E234*J234,2)</f>
        <v>0</v>
      </c>
      <c r="L234" s="241">
        <v>12</v>
      </c>
      <c r="M234" s="241">
        <f>G234*(1+L234/100)</f>
        <v>0</v>
      </c>
      <c r="N234" s="239">
        <v>1.6199999999999999E-2</v>
      </c>
      <c r="O234" s="239">
        <f>ROUND(E234*N234,2)</f>
        <v>0.24</v>
      </c>
      <c r="P234" s="239">
        <v>0</v>
      </c>
      <c r="Q234" s="239">
        <f>ROUND(E234*P234,2)</f>
        <v>0</v>
      </c>
      <c r="R234" s="241" t="s">
        <v>428</v>
      </c>
      <c r="S234" s="241" t="s">
        <v>315</v>
      </c>
      <c r="T234" s="242" t="s">
        <v>315</v>
      </c>
      <c r="U234" s="224">
        <v>0</v>
      </c>
      <c r="V234" s="224">
        <f>ROUND(E234*U234,2)</f>
        <v>0</v>
      </c>
      <c r="W234" s="224"/>
      <c r="X234" s="224" t="s">
        <v>429</v>
      </c>
      <c r="Y234" s="224" t="s">
        <v>317</v>
      </c>
      <c r="Z234" s="214"/>
      <c r="AA234" s="214"/>
      <c r="AB234" s="214"/>
      <c r="AC234" s="214"/>
      <c r="AD234" s="214"/>
      <c r="AE234" s="214"/>
      <c r="AF234" s="214"/>
      <c r="AG234" s="214" t="s">
        <v>430</v>
      </c>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row>
    <row r="235" spans="1:60" outlineLevel="2" x14ac:dyDescent="0.2">
      <c r="A235" s="221"/>
      <c r="B235" s="222"/>
      <c r="C235" s="268" t="s">
        <v>2248</v>
      </c>
      <c r="D235" s="262"/>
      <c r="E235" s="263">
        <v>14.558400000000001</v>
      </c>
      <c r="F235" s="224"/>
      <c r="G235" s="224"/>
      <c r="H235" s="224"/>
      <c r="I235" s="224"/>
      <c r="J235" s="224"/>
      <c r="K235" s="224"/>
      <c r="L235" s="224"/>
      <c r="M235" s="224"/>
      <c r="N235" s="223"/>
      <c r="O235" s="223"/>
      <c r="P235" s="223"/>
      <c r="Q235" s="223"/>
      <c r="R235" s="224"/>
      <c r="S235" s="224"/>
      <c r="T235" s="224"/>
      <c r="U235" s="224"/>
      <c r="V235" s="224"/>
      <c r="W235" s="224"/>
      <c r="X235" s="224"/>
      <c r="Y235" s="224"/>
      <c r="Z235" s="214"/>
      <c r="AA235" s="214"/>
      <c r="AB235" s="214"/>
      <c r="AC235" s="214"/>
      <c r="AD235" s="214"/>
      <c r="AE235" s="214"/>
      <c r="AF235" s="214"/>
      <c r="AG235" s="214" t="s">
        <v>371</v>
      </c>
      <c r="AH235" s="214">
        <v>0</v>
      </c>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row>
    <row r="236" spans="1:60" outlineLevel="1" x14ac:dyDescent="0.2">
      <c r="A236" s="236">
        <v>78</v>
      </c>
      <c r="B236" s="237" t="s">
        <v>700</v>
      </c>
      <c r="C236" s="254" t="s">
        <v>701</v>
      </c>
      <c r="D236" s="238" t="s">
        <v>379</v>
      </c>
      <c r="E236" s="239">
        <v>6.74</v>
      </c>
      <c r="F236" s="240"/>
      <c r="G236" s="241">
        <f>ROUND(E236*F236,2)</f>
        <v>0</v>
      </c>
      <c r="H236" s="240"/>
      <c r="I236" s="241">
        <f>ROUND(E236*H236,2)</f>
        <v>0</v>
      </c>
      <c r="J236" s="240"/>
      <c r="K236" s="241">
        <f>ROUND(E236*J236,2)</f>
        <v>0</v>
      </c>
      <c r="L236" s="241">
        <v>12</v>
      </c>
      <c r="M236" s="241">
        <f>G236*(1+L236/100)</f>
        <v>0</v>
      </c>
      <c r="N236" s="239">
        <v>0</v>
      </c>
      <c r="O236" s="239">
        <f>ROUND(E236*N236,2)</f>
        <v>0</v>
      </c>
      <c r="P236" s="239">
        <v>0</v>
      </c>
      <c r="Q236" s="239">
        <f>ROUND(E236*P236,2)</f>
        <v>0</v>
      </c>
      <c r="R236" s="241" t="s">
        <v>695</v>
      </c>
      <c r="S236" s="241" t="s">
        <v>315</v>
      </c>
      <c r="T236" s="242" t="s">
        <v>315</v>
      </c>
      <c r="U236" s="224">
        <v>0.29899999999999999</v>
      </c>
      <c r="V236" s="224">
        <f>ROUND(E236*U236,2)</f>
        <v>2.02</v>
      </c>
      <c r="W236" s="224"/>
      <c r="X236" s="224" t="s">
        <v>336</v>
      </c>
      <c r="Y236" s="224" t="s">
        <v>317</v>
      </c>
      <c r="Z236" s="214"/>
      <c r="AA236" s="214"/>
      <c r="AB236" s="214"/>
      <c r="AC236" s="214"/>
      <c r="AD236" s="214"/>
      <c r="AE236" s="214"/>
      <c r="AF236" s="214"/>
      <c r="AG236" s="214" t="s">
        <v>337</v>
      </c>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row>
    <row r="237" spans="1:60" outlineLevel="2" x14ac:dyDescent="0.2">
      <c r="A237" s="221"/>
      <c r="B237" s="222"/>
      <c r="C237" s="268" t="s">
        <v>702</v>
      </c>
      <c r="D237" s="262"/>
      <c r="E237" s="263"/>
      <c r="F237" s="224"/>
      <c r="G237" s="224"/>
      <c r="H237" s="224"/>
      <c r="I237" s="224"/>
      <c r="J237" s="224"/>
      <c r="K237" s="224"/>
      <c r="L237" s="224"/>
      <c r="M237" s="224"/>
      <c r="N237" s="223"/>
      <c r="O237" s="223"/>
      <c r="P237" s="223"/>
      <c r="Q237" s="223"/>
      <c r="R237" s="224"/>
      <c r="S237" s="224"/>
      <c r="T237" s="224"/>
      <c r="U237" s="224"/>
      <c r="V237" s="224"/>
      <c r="W237" s="224"/>
      <c r="X237" s="224"/>
      <c r="Y237" s="224"/>
      <c r="Z237" s="214"/>
      <c r="AA237" s="214"/>
      <c r="AB237" s="214"/>
      <c r="AC237" s="214"/>
      <c r="AD237" s="214"/>
      <c r="AE237" s="214"/>
      <c r="AF237" s="214"/>
      <c r="AG237" s="214" t="s">
        <v>371</v>
      </c>
      <c r="AH237" s="214">
        <v>0</v>
      </c>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row>
    <row r="238" spans="1:60" outlineLevel="3" x14ac:dyDescent="0.2">
      <c r="A238" s="221"/>
      <c r="B238" s="222"/>
      <c r="C238" s="268" t="s">
        <v>703</v>
      </c>
      <c r="D238" s="262"/>
      <c r="E238" s="263"/>
      <c r="F238" s="224"/>
      <c r="G238" s="224"/>
      <c r="H238" s="224"/>
      <c r="I238" s="224"/>
      <c r="J238" s="224"/>
      <c r="K238" s="224"/>
      <c r="L238" s="224"/>
      <c r="M238" s="224"/>
      <c r="N238" s="223"/>
      <c r="O238" s="223"/>
      <c r="P238" s="223"/>
      <c r="Q238" s="223"/>
      <c r="R238" s="224"/>
      <c r="S238" s="224"/>
      <c r="T238" s="224"/>
      <c r="U238" s="224"/>
      <c r="V238" s="224"/>
      <c r="W238" s="224"/>
      <c r="X238" s="224"/>
      <c r="Y238" s="224"/>
      <c r="Z238" s="214"/>
      <c r="AA238" s="214"/>
      <c r="AB238" s="214"/>
      <c r="AC238" s="214"/>
      <c r="AD238" s="214"/>
      <c r="AE238" s="214"/>
      <c r="AF238" s="214"/>
      <c r="AG238" s="214" t="s">
        <v>371</v>
      </c>
      <c r="AH238" s="214">
        <v>0</v>
      </c>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row>
    <row r="239" spans="1:60" outlineLevel="3" x14ac:dyDescent="0.2">
      <c r="A239" s="221"/>
      <c r="B239" s="222"/>
      <c r="C239" s="268" t="s">
        <v>2249</v>
      </c>
      <c r="D239" s="262"/>
      <c r="E239" s="263">
        <v>6.74</v>
      </c>
      <c r="F239" s="224"/>
      <c r="G239" s="224"/>
      <c r="H239" s="224"/>
      <c r="I239" s="224"/>
      <c r="J239" s="224"/>
      <c r="K239" s="224"/>
      <c r="L239" s="224"/>
      <c r="M239" s="224"/>
      <c r="N239" s="223"/>
      <c r="O239" s="223"/>
      <c r="P239" s="223"/>
      <c r="Q239" s="223"/>
      <c r="R239" s="224"/>
      <c r="S239" s="224"/>
      <c r="T239" s="224"/>
      <c r="U239" s="224"/>
      <c r="V239" s="224"/>
      <c r="W239" s="224"/>
      <c r="X239" s="224"/>
      <c r="Y239" s="224"/>
      <c r="Z239" s="214"/>
      <c r="AA239" s="214"/>
      <c r="AB239" s="214"/>
      <c r="AC239" s="214"/>
      <c r="AD239" s="214"/>
      <c r="AE239" s="214"/>
      <c r="AF239" s="214"/>
      <c r="AG239" s="214" t="s">
        <v>371</v>
      </c>
      <c r="AH239" s="214">
        <v>5</v>
      </c>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row>
    <row r="240" spans="1:60" ht="22.5" outlineLevel="1" x14ac:dyDescent="0.2">
      <c r="A240" s="236">
        <v>79</v>
      </c>
      <c r="B240" s="237" t="s">
        <v>705</v>
      </c>
      <c r="C240" s="254" t="s">
        <v>706</v>
      </c>
      <c r="D240" s="238" t="s">
        <v>365</v>
      </c>
      <c r="E240" s="239">
        <v>2.8389999999999999E-2</v>
      </c>
      <c r="F240" s="240"/>
      <c r="G240" s="241">
        <f>ROUND(E240*F240,2)</f>
        <v>0</v>
      </c>
      <c r="H240" s="240"/>
      <c r="I240" s="241">
        <f>ROUND(E240*H240,2)</f>
        <v>0</v>
      </c>
      <c r="J240" s="240"/>
      <c r="K240" s="241">
        <f>ROUND(E240*J240,2)</f>
        <v>0</v>
      </c>
      <c r="L240" s="241">
        <v>12</v>
      </c>
      <c r="M240" s="241">
        <f>G240*(1+L240/100)</f>
        <v>0</v>
      </c>
      <c r="N240" s="239">
        <v>0.5</v>
      </c>
      <c r="O240" s="239">
        <f>ROUND(E240*N240,2)</f>
        <v>0.01</v>
      </c>
      <c r="P240" s="239">
        <v>0</v>
      </c>
      <c r="Q240" s="239">
        <f>ROUND(E240*P240,2)</f>
        <v>0</v>
      </c>
      <c r="R240" s="241" t="s">
        <v>428</v>
      </c>
      <c r="S240" s="241" t="s">
        <v>315</v>
      </c>
      <c r="T240" s="242" t="s">
        <v>315</v>
      </c>
      <c r="U240" s="224">
        <v>0</v>
      </c>
      <c r="V240" s="224">
        <f>ROUND(E240*U240,2)</f>
        <v>0</v>
      </c>
      <c r="W240" s="224"/>
      <c r="X240" s="224" t="s">
        <v>429</v>
      </c>
      <c r="Y240" s="224" t="s">
        <v>317</v>
      </c>
      <c r="Z240" s="214"/>
      <c r="AA240" s="214"/>
      <c r="AB240" s="214"/>
      <c r="AC240" s="214"/>
      <c r="AD240" s="214"/>
      <c r="AE240" s="214"/>
      <c r="AF240" s="214"/>
      <c r="AG240" s="214" t="s">
        <v>430</v>
      </c>
      <c r="AH240" s="214"/>
      <c r="AI240" s="214"/>
      <c r="AJ240" s="214"/>
      <c r="AK240" s="214"/>
      <c r="AL240" s="214"/>
      <c r="AM240" s="214"/>
      <c r="AN240" s="214"/>
      <c r="AO240" s="214"/>
      <c r="AP240" s="214"/>
      <c r="AQ240" s="214"/>
      <c r="AR240" s="214"/>
      <c r="AS240" s="214"/>
      <c r="AT240" s="214"/>
      <c r="AU240" s="214"/>
      <c r="AV240" s="214"/>
      <c r="AW240" s="214"/>
      <c r="AX240" s="214"/>
      <c r="AY240" s="214"/>
      <c r="AZ240" s="214"/>
      <c r="BA240" s="214"/>
      <c r="BB240" s="214"/>
      <c r="BC240" s="214"/>
      <c r="BD240" s="214"/>
      <c r="BE240" s="214"/>
      <c r="BF240" s="214"/>
      <c r="BG240" s="214"/>
      <c r="BH240" s="214"/>
    </row>
    <row r="241" spans="1:60" outlineLevel="2" x14ac:dyDescent="0.2">
      <c r="A241" s="221"/>
      <c r="B241" s="222"/>
      <c r="C241" s="268" t="s">
        <v>707</v>
      </c>
      <c r="D241" s="262"/>
      <c r="E241" s="263"/>
      <c r="F241" s="224"/>
      <c r="G241" s="224"/>
      <c r="H241" s="224"/>
      <c r="I241" s="224"/>
      <c r="J241" s="224"/>
      <c r="K241" s="224"/>
      <c r="L241" s="224"/>
      <c r="M241" s="224"/>
      <c r="N241" s="223"/>
      <c r="O241" s="223"/>
      <c r="P241" s="223"/>
      <c r="Q241" s="223"/>
      <c r="R241" s="224"/>
      <c r="S241" s="224"/>
      <c r="T241" s="224"/>
      <c r="U241" s="224"/>
      <c r="V241" s="224"/>
      <c r="W241" s="224"/>
      <c r="X241" s="224"/>
      <c r="Y241" s="224"/>
      <c r="Z241" s="214"/>
      <c r="AA241" s="214"/>
      <c r="AB241" s="214"/>
      <c r="AC241" s="214"/>
      <c r="AD241" s="214"/>
      <c r="AE241" s="214"/>
      <c r="AF241" s="214"/>
      <c r="AG241" s="214" t="s">
        <v>371</v>
      </c>
      <c r="AH241" s="214">
        <v>0</v>
      </c>
      <c r="AI241" s="214"/>
      <c r="AJ241" s="214"/>
      <c r="AK241" s="214"/>
      <c r="AL241" s="214"/>
      <c r="AM241" s="214"/>
      <c r="AN241" s="214"/>
      <c r="AO241" s="214"/>
      <c r="AP241" s="214"/>
      <c r="AQ241" s="214"/>
      <c r="AR241" s="214"/>
      <c r="AS241" s="214"/>
      <c r="AT241" s="214"/>
      <c r="AU241" s="214"/>
      <c r="AV241" s="214"/>
      <c r="AW241" s="214"/>
      <c r="AX241" s="214"/>
      <c r="AY241" s="214"/>
      <c r="AZ241" s="214"/>
      <c r="BA241" s="214"/>
      <c r="BB241" s="214"/>
      <c r="BC241" s="214"/>
      <c r="BD241" s="214"/>
      <c r="BE241" s="214"/>
      <c r="BF241" s="214"/>
      <c r="BG241" s="214"/>
      <c r="BH241" s="214"/>
    </row>
    <row r="242" spans="1:60" outlineLevel="3" x14ac:dyDescent="0.2">
      <c r="A242" s="221"/>
      <c r="B242" s="222"/>
      <c r="C242" s="268" t="s">
        <v>2250</v>
      </c>
      <c r="D242" s="262"/>
      <c r="E242" s="263">
        <v>2.8389999999999999E-2</v>
      </c>
      <c r="F242" s="224"/>
      <c r="G242" s="224"/>
      <c r="H242" s="224"/>
      <c r="I242" s="224"/>
      <c r="J242" s="224"/>
      <c r="K242" s="224"/>
      <c r="L242" s="224"/>
      <c r="M242" s="224"/>
      <c r="N242" s="223"/>
      <c r="O242" s="223"/>
      <c r="P242" s="223"/>
      <c r="Q242" s="223"/>
      <c r="R242" s="224"/>
      <c r="S242" s="224"/>
      <c r="T242" s="224"/>
      <c r="U242" s="224"/>
      <c r="V242" s="224"/>
      <c r="W242" s="224"/>
      <c r="X242" s="224"/>
      <c r="Y242" s="224"/>
      <c r="Z242" s="214"/>
      <c r="AA242" s="214"/>
      <c r="AB242" s="214"/>
      <c r="AC242" s="214"/>
      <c r="AD242" s="214"/>
      <c r="AE242" s="214"/>
      <c r="AF242" s="214"/>
      <c r="AG242" s="214" t="s">
        <v>371</v>
      </c>
      <c r="AH242" s="214">
        <v>0</v>
      </c>
      <c r="AI242" s="214"/>
      <c r="AJ242" s="214"/>
      <c r="AK242" s="214"/>
      <c r="AL242" s="214"/>
      <c r="AM242" s="214"/>
      <c r="AN242" s="214"/>
      <c r="AO242" s="214"/>
      <c r="AP242" s="214"/>
      <c r="AQ242" s="214"/>
      <c r="AR242" s="214"/>
      <c r="AS242" s="214"/>
      <c r="AT242" s="214"/>
      <c r="AU242" s="214"/>
      <c r="AV242" s="214"/>
      <c r="AW242" s="214"/>
      <c r="AX242" s="214"/>
      <c r="AY242" s="214"/>
      <c r="AZ242" s="214"/>
      <c r="BA242" s="214"/>
      <c r="BB242" s="214"/>
      <c r="BC242" s="214"/>
      <c r="BD242" s="214"/>
      <c r="BE242" s="214"/>
      <c r="BF242" s="214"/>
      <c r="BG242" s="214"/>
      <c r="BH242" s="214"/>
    </row>
    <row r="243" spans="1:60" outlineLevel="1" x14ac:dyDescent="0.2">
      <c r="A243" s="236">
        <v>80</v>
      </c>
      <c r="B243" s="237" t="s">
        <v>709</v>
      </c>
      <c r="C243" s="254" t="s">
        <v>710</v>
      </c>
      <c r="D243" s="238" t="s">
        <v>365</v>
      </c>
      <c r="E243" s="239">
        <v>6.74</v>
      </c>
      <c r="F243" s="240"/>
      <c r="G243" s="241">
        <f>ROUND(E243*F243,2)</f>
        <v>0</v>
      </c>
      <c r="H243" s="240"/>
      <c r="I243" s="241">
        <f>ROUND(E243*H243,2)</f>
        <v>0</v>
      </c>
      <c r="J243" s="240"/>
      <c r="K243" s="241">
        <f>ROUND(E243*J243,2)</f>
        <v>0</v>
      </c>
      <c r="L243" s="241">
        <v>12</v>
      </c>
      <c r="M243" s="241">
        <f>G243*(1+L243/100)</f>
        <v>0</v>
      </c>
      <c r="N243" s="239">
        <v>2.9499999999999999E-3</v>
      </c>
      <c r="O243" s="239">
        <f>ROUND(E243*N243,2)</f>
        <v>0.02</v>
      </c>
      <c r="P243" s="239">
        <v>0</v>
      </c>
      <c r="Q243" s="239">
        <f>ROUND(E243*P243,2)</f>
        <v>0</v>
      </c>
      <c r="R243" s="241" t="s">
        <v>695</v>
      </c>
      <c r="S243" s="241" t="s">
        <v>315</v>
      </c>
      <c r="T243" s="242" t="s">
        <v>315</v>
      </c>
      <c r="U243" s="224">
        <v>0</v>
      </c>
      <c r="V243" s="224">
        <f>ROUND(E243*U243,2)</f>
        <v>0</v>
      </c>
      <c r="W243" s="224"/>
      <c r="X243" s="224" t="s">
        <v>336</v>
      </c>
      <c r="Y243" s="224" t="s">
        <v>317</v>
      </c>
      <c r="Z243" s="214"/>
      <c r="AA243" s="214"/>
      <c r="AB243" s="214"/>
      <c r="AC243" s="214"/>
      <c r="AD243" s="214"/>
      <c r="AE243" s="214"/>
      <c r="AF243" s="214"/>
      <c r="AG243" s="214" t="s">
        <v>337</v>
      </c>
      <c r="AH243" s="214"/>
      <c r="AI243" s="214"/>
      <c r="AJ243" s="214"/>
      <c r="AK243" s="214"/>
      <c r="AL243" s="214"/>
      <c r="AM243" s="214"/>
      <c r="AN243" s="214"/>
      <c r="AO243" s="214"/>
      <c r="AP243" s="214"/>
      <c r="AQ243" s="214"/>
      <c r="AR243" s="214"/>
      <c r="AS243" s="214"/>
      <c r="AT243" s="214"/>
      <c r="AU243" s="214"/>
      <c r="AV243" s="214"/>
      <c r="AW243" s="214"/>
      <c r="AX243" s="214"/>
      <c r="AY243" s="214"/>
      <c r="AZ243" s="214"/>
      <c r="BA243" s="214"/>
      <c r="BB243" s="214"/>
      <c r="BC243" s="214"/>
      <c r="BD243" s="214"/>
      <c r="BE243" s="214"/>
      <c r="BF243" s="214"/>
      <c r="BG243" s="214"/>
      <c r="BH243" s="214"/>
    </row>
    <row r="244" spans="1:60" outlineLevel="2" x14ac:dyDescent="0.2">
      <c r="A244" s="221"/>
      <c r="B244" s="222"/>
      <c r="C244" s="268" t="s">
        <v>2251</v>
      </c>
      <c r="D244" s="262"/>
      <c r="E244" s="263">
        <v>6.74</v>
      </c>
      <c r="F244" s="224"/>
      <c r="G244" s="224"/>
      <c r="H244" s="224"/>
      <c r="I244" s="224"/>
      <c r="J244" s="224"/>
      <c r="K244" s="224"/>
      <c r="L244" s="224"/>
      <c r="M244" s="224"/>
      <c r="N244" s="223"/>
      <c r="O244" s="223"/>
      <c r="P244" s="223"/>
      <c r="Q244" s="223"/>
      <c r="R244" s="224"/>
      <c r="S244" s="224"/>
      <c r="T244" s="224"/>
      <c r="U244" s="224"/>
      <c r="V244" s="224"/>
      <c r="W244" s="224"/>
      <c r="X244" s="224"/>
      <c r="Y244" s="224"/>
      <c r="Z244" s="214"/>
      <c r="AA244" s="214"/>
      <c r="AB244" s="214"/>
      <c r="AC244" s="214"/>
      <c r="AD244" s="214"/>
      <c r="AE244" s="214"/>
      <c r="AF244" s="214"/>
      <c r="AG244" s="214" t="s">
        <v>371</v>
      </c>
      <c r="AH244" s="214">
        <v>5</v>
      </c>
      <c r="AI244" s="214"/>
      <c r="AJ244" s="214"/>
      <c r="AK244" s="214"/>
      <c r="AL244" s="214"/>
      <c r="AM244" s="214"/>
      <c r="AN244" s="214"/>
      <c r="AO244" s="214"/>
      <c r="AP244" s="214"/>
      <c r="AQ244" s="214"/>
      <c r="AR244" s="214"/>
      <c r="AS244" s="214"/>
      <c r="AT244" s="214"/>
      <c r="AU244" s="214"/>
      <c r="AV244" s="214"/>
      <c r="AW244" s="214"/>
      <c r="AX244" s="214"/>
      <c r="AY244" s="214"/>
      <c r="AZ244" s="214"/>
      <c r="BA244" s="214"/>
      <c r="BB244" s="214"/>
      <c r="BC244" s="214"/>
      <c r="BD244" s="214"/>
      <c r="BE244" s="214"/>
      <c r="BF244" s="214"/>
      <c r="BG244" s="214"/>
      <c r="BH244" s="214"/>
    </row>
    <row r="245" spans="1:60" outlineLevel="1" x14ac:dyDescent="0.2">
      <c r="A245" s="236">
        <v>81</v>
      </c>
      <c r="B245" s="237" t="s">
        <v>711</v>
      </c>
      <c r="C245" s="254" t="s">
        <v>712</v>
      </c>
      <c r="D245" s="238" t="s">
        <v>379</v>
      </c>
      <c r="E245" s="239">
        <v>5.36</v>
      </c>
      <c r="F245" s="240"/>
      <c r="G245" s="241">
        <f>ROUND(E245*F245,2)</f>
        <v>0</v>
      </c>
      <c r="H245" s="240"/>
      <c r="I245" s="241">
        <f>ROUND(E245*H245,2)</f>
        <v>0</v>
      </c>
      <c r="J245" s="240"/>
      <c r="K245" s="241">
        <f>ROUND(E245*J245,2)</f>
        <v>0</v>
      </c>
      <c r="L245" s="241">
        <v>12</v>
      </c>
      <c r="M245" s="241">
        <f>G245*(1+L245/100)</f>
        <v>0</v>
      </c>
      <c r="N245" s="239">
        <v>1.6000000000000001E-4</v>
      </c>
      <c r="O245" s="239">
        <f>ROUND(E245*N245,2)</f>
        <v>0</v>
      </c>
      <c r="P245" s="239">
        <v>1.4E-2</v>
      </c>
      <c r="Q245" s="239">
        <f>ROUND(E245*P245,2)</f>
        <v>0.08</v>
      </c>
      <c r="R245" s="241" t="s">
        <v>695</v>
      </c>
      <c r="S245" s="241" t="s">
        <v>315</v>
      </c>
      <c r="T245" s="242" t="s">
        <v>315</v>
      </c>
      <c r="U245" s="224">
        <v>0.11</v>
      </c>
      <c r="V245" s="224">
        <f>ROUND(E245*U245,2)</f>
        <v>0.59</v>
      </c>
      <c r="W245" s="224"/>
      <c r="X245" s="224" t="s">
        <v>336</v>
      </c>
      <c r="Y245" s="224" t="s">
        <v>317</v>
      </c>
      <c r="Z245" s="214"/>
      <c r="AA245" s="214"/>
      <c r="AB245" s="214"/>
      <c r="AC245" s="214"/>
      <c r="AD245" s="214"/>
      <c r="AE245" s="214"/>
      <c r="AF245" s="214"/>
      <c r="AG245" s="214" t="s">
        <v>367</v>
      </c>
      <c r="AH245" s="214"/>
      <c r="AI245" s="214"/>
      <c r="AJ245" s="214"/>
      <c r="AK245" s="214"/>
      <c r="AL245" s="214"/>
      <c r="AM245" s="214"/>
      <c r="AN245" s="214"/>
      <c r="AO245" s="214"/>
      <c r="AP245" s="214"/>
      <c r="AQ245" s="214"/>
      <c r="AR245" s="214"/>
      <c r="AS245" s="214"/>
      <c r="AT245" s="214"/>
      <c r="AU245" s="214"/>
      <c r="AV245" s="214"/>
      <c r="AW245" s="214"/>
      <c r="AX245" s="214"/>
      <c r="AY245" s="214"/>
      <c r="AZ245" s="214"/>
      <c r="BA245" s="214"/>
      <c r="BB245" s="214"/>
      <c r="BC245" s="214"/>
      <c r="BD245" s="214"/>
      <c r="BE245" s="214"/>
      <c r="BF245" s="214"/>
      <c r="BG245" s="214"/>
      <c r="BH245" s="214"/>
    </row>
    <row r="246" spans="1:60" outlineLevel="2" x14ac:dyDescent="0.2">
      <c r="A246" s="221"/>
      <c r="B246" s="222"/>
      <c r="C246" s="268" t="s">
        <v>536</v>
      </c>
      <c r="D246" s="262"/>
      <c r="E246" s="263"/>
      <c r="F246" s="224"/>
      <c r="G246" s="224"/>
      <c r="H246" s="224"/>
      <c r="I246" s="224"/>
      <c r="J246" s="224"/>
      <c r="K246" s="224"/>
      <c r="L246" s="224"/>
      <c r="M246" s="224"/>
      <c r="N246" s="223"/>
      <c r="O246" s="223"/>
      <c r="P246" s="223"/>
      <c r="Q246" s="223"/>
      <c r="R246" s="224"/>
      <c r="S246" s="224"/>
      <c r="T246" s="224"/>
      <c r="U246" s="224"/>
      <c r="V246" s="224"/>
      <c r="W246" s="224"/>
      <c r="X246" s="224"/>
      <c r="Y246" s="224"/>
      <c r="Z246" s="214"/>
      <c r="AA246" s="214"/>
      <c r="AB246" s="214"/>
      <c r="AC246" s="214"/>
      <c r="AD246" s="214"/>
      <c r="AE246" s="214"/>
      <c r="AF246" s="214"/>
      <c r="AG246" s="214" t="s">
        <v>371</v>
      </c>
      <c r="AH246" s="214">
        <v>0</v>
      </c>
      <c r="AI246" s="214"/>
      <c r="AJ246" s="214"/>
      <c r="AK246" s="214"/>
      <c r="AL246" s="214"/>
      <c r="AM246" s="214"/>
      <c r="AN246" s="214"/>
      <c r="AO246" s="214"/>
      <c r="AP246" s="214"/>
      <c r="AQ246" s="214"/>
      <c r="AR246" s="214"/>
      <c r="AS246" s="214"/>
      <c r="AT246" s="214"/>
      <c r="AU246" s="214"/>
      <c r="AV246" s="214"/>
      <c r="AW246" s="214"/>
      <c r="AX246" s="214"/>
      <c r="AY246" s="214"/>
      <c r="AZ246" s="214"/>
      <c r="BA246" s="214"/>
      <c r="BB246" s="214"/>
      <c r="BC246" s="214"/>
      <c r="BD246" s="214"/>
      <c r="BE246" s="214"/>
      <c r="BF246" s="214"/>
      <c r="BG246" s="214"/>
      <c r="BH246" s="214"/>
    </row>
    <row r="247" spans="1:60" outlineLevel="3" x14ac:dyDescent="0.2">
      <c r="A247" s="221"/>
      <c r="B247" s="222"/>
      <c r="C247" s="268" t="s">
        <v>2220</v>
      </c>
      <c r="D247" s="262"/>
      <c r="E247" s="263">
        <v>5.36</v>
      </c>
      <c r="F247" s="224"/>
      <c r="G247" s="224"/>
      <c r="H247" s="224"/>
      <c r="I247" s="224"/>
      <c r="J247" s="224"/>
      <c r="K247" s="224"/>
      <c r="L247" s="224"/>
      <c r="M247" s="224"/>
      <c r="N247" s="223"/>
      <c r="O247" s="223"/>
      <c r="P247" s="223"/>
      <c r="Q247" s="223"/>
      <c r="R247" s="224"/>
      <c r="S247" s="224"/>
      <c r="T247" s="224"/>
      <c r="U247" s="224"/>
      <c r="V247" s="224"/>
      <c r="W247" s="224"/>
      <c r="X247" s="224"/>
      <c r="Y247" s="224"/>
      <c r="Z247" s="214"/>
      <c r="AA247" s="214"/>
      <c r="AB247" s="214"/>
      <c r="AC247" s="214"/>
      <c r="AD247" s="214"/>
      <c r="AE247" s="214"/>
      <c r="AF247" s="214"/>
      <c r="AG247" s="214" t="s">
        <v>371</v>
      </c>
      <c r="AH247" s="214">
        <v>0</v>
      </c>
      <c r="AI247" s="214"/>
      <c r="AJ247" s="214"/>
      <c r="AK247" s="214"/>
      <c r="AL247" s="214"/>
      <c r="AM247" s="214"/>
      <c r="AN247" s="214"/>
      <c r="AO247" s="214"/>
      <c r="AP247" s="214"/>
      <c r="AQ247" s="214"/>
      <c r="AR247" s="214"/>
      <c r="AS247" s="214"/>
      <c r="AT247" s="214"/>
      <c r="AU247" s="214"/>
      <c r="AV247" s="214"/>
      <c r="AW247" s="214"/>
      <c r="AX247" s="214"/>
      <c r="AY247" s="214"/>
      <c r="AZ247" s="214"/>
      <c r="BA247" s="214"/>
      <c r="BB247" s="214"/>
      <c r="BC247" s="214"/>
      <c r="BD247" s="214"/>
      <c r="BE247" s="214"/>
      <c r="BF247" s="214"/>
      <c r="BG247" s="214"/>
      <c r="BH247" s="214"/>
    </row>
    <row r="248" spans="1:60" outlineLevel="1" x14ac:dyDescent="0.2">
      <c r="A248" s="236">
        <v>82</v>
      </c>
      <c r="B248" s="237" t="s">
        <v>714</v>
      </c>
      <c r="C248" s="254" t="s">
        <v>715</v>
      </c>
      <c r="D248" s="238" t="s">
        <v>379</v>
      </c>
      <c r="E248" s="239">
        <v>5.36</v>
      </c>
      <c r="F248" s="240"/>
      <c r="G248" s="241">
        <f>ROUND(E248*F248,2)</f>
        <v>0</v>
      </c>
      <c r="H248" s="240"/>
      <c r="I248" s="241">
        <f>ROUND(E248*H248,2)</f>
        <v>0</v>
      </c>
      <c r="J248" s="240"/>
      <c r="K248" s="241">
        <f>ROUND(E248*J248,2)</f>
        <v>0</v>
      </c>
      <c r="L248" s="241">
        <v>12</v>
      </c>
      <c r="M248" s="241">
        <f>G248*(1+L248/100)</f>
        <v>0</v>
      </c>
      <c r="N248" s="239">
        <v>0</v>
      </c>
      <c r="O248" s="239">
        <f>ROUND(E248*N248,2)</f>
        <v>0</v>
      </c>
      <c r="P248" s="239">
        <v>1.4E-2</v>
      </c>
      <c r="Q248" s="239">
        <f>ROUND(E248*P248,2)</f>
        <v>0.08</v>
      </c>
      <c r="R248" s="241" t="s">
        <v>695</v>
      </c>
      <c r="S248" s="241" t="s">
        <v>315</v>
      </c>
      <c r="T248" s="242" t="s">
        <v>315</v>
      </c>
      <c r="U248" s="224">
        <v>0.08</v>
      </c>
      <c r="V248" s="224">
        <f>ROUND(E248*U248,2)</f>
        <v>0.43</v>
      </c>
      <c r="W248" s="224"/>
      <c r="X248" s="224" t="s">
        <v>336</v>
      </c>
      <c r="Y248" s="224" t="s">
        <v>317</v>
      </c>
      <c r="Z248" s="214"/>
      <c r="AA248" s="214"/>
      <c r="AB248" s="214"/>
      <c r="AC248" s="214"/>
      <c r="AD248" s="214"/>
      <c r="AE248" s="214"/>
      <c r="AF248" s="214"/>
      <c r="AG248" s="214" t="s">
        <v>367</v>
      </c>
      <c r="AH248" s="214"/>
      <c r="AI248" s="214"/>
      <c r="AJ248" s="214"/>
      <c r="AK248" s="214"/>
      <c r="AL248" s="214"/>
      <c r="AM248" s="214"/>
      <c r="AN248" s="214"/>
      <c r="AO248" s="214"/>
      <c r="AP248" s="214"/>
      <c r="AQ248" s="214"/>
      <c r="AR248" s="214"/>
      <c r="AS248" s="214"/>
      <c r="AT248" s="214"/>
      <c r="AU248" s="214"/>
      <c r="AV248" s="214"/>
      <c r="AW248" s="214"/>
      <c r="AX248" s="214"/>
      <c r="AY248" s="214"/>
      <c r="AZ248" s="214"/>
      <c r="BA248" s="214"/>
      <c r="BB248" s="214"/>
      <c r="BC248" s="214"/>
      <c r="BD248" s="214"/>
      <c r="BE248" s="214"/>
      <c r="BF248" s="214"/>
      <c r="BG248" s="214"/>
      <c r="BH248" s="214"/>
    </row>
    <row r="249" spans="1:60" outlineLevel="2" x14ac:dyDescent="0.2">
      <c r="A249" s="221"/>
      <c r="B249" s="222"/>
      <c r="C249" s="268" t="s">
        <v>536</v>
      </c>
      <c r="D249" s="262"/>
      <c r="E249" s="263"/>
      <c r="F249" s="224"/>
      <c r="G249" s="224"/>
      <c r="H249" s="224"/>
      <c r="I249" s="224"/>
      <c r="J249" s="224"/>
      <c r="K249" s="224"/>
      <c r="L249" s="224"/>
      <c r="M249" s="224"/>
      <c r="N249" s="223"/>
      <c r="O249" s="223"/>
      <c r="P249" s="223"/>
      <c r="Q249" s="223"/>
      <c r="R249" s="224"/>
      <c r="S249" s="224"/>
      <c r="T249" s="224"/>
      <c r="U249" s="224"/>
      <c r="V249" s="224"/>
      <c r="W249" s="224"/>
      <c r="X249" s="224"/>
      <c r="Y249" s="224"/>
      <c r="Z249" s="214"/>
      <c r="AA249" s="214"/>
      <c r="AB249" s="214"/>
      <c r="AC249" s="214"/>
      <c r="AD249" s="214"/>
      <c r="AE249" s="214"/>
      <c r="AF249" s="214"/>
      <c r="AG249" s="214" t="s">
        <v>371</v>
      </c>
      <c r="AH249" s="214">
        <v>0</v>
      </c>
      <c r="AI249" s="214"/>
      <c r="AJ249" s="214"/>
      <c r="AK249" s="214"/>
      <c r="AL249" s="214"/>
      <c r="AM249" s="214"/>
      <c r="AN249" s="214"/>
      <c r="AO249" s="214"/>
      <c r="AP249" s="214"/>
      <c r="AQ249" s="214"/>
      <c r="AR249" s="214"/>
      <c r="AS249" s="214"/>
      <c r="AT249" s="214"/>
      <c r="AU249" s="214"/>
      <c r="AV249" s="214"/>
      <c r="AW249" s="214"/>
      <c r="AX249" s="214"/>
      <c r="AY249" s="214"/>
      <c r="AZ249" s="214"/>
      <c r="BA249" s="214"/>
      <c r="BB249" s="214"/>
      <c r="BC249" s="214"/>
      <c r="BD249" s="214"/>
      <c r="BE249" s="214"/>
      <c r="BF249" s="214"/>
      <c r="BG249" s="214"/>
      <c r="BH249" s="214"/>
    </row>
    <row r="250" spans="1:60" outlineLevel="3" x14ac:dyDescent="0.2">
      <c r="A250" s="221"/>
      <c r="B250" s="222"/>
      <c r="C250" s="268" t="s">
        <v>2220</v>
      </c>
      <c r="D250" s="262"/>
      <c r="E250" s="263">
        <v>5.36</v>
      </c>
      <c r="F250" s="224"/>
      <c r="G250" s="224"/>
      <c r="H250" s="224"/>
      <c r="I250" s="224"/>
      <c r="J250" s="224"/>
      <c r="K250" s="224"/>
      <c r="L250" s="224"/>
      <c r="M250" s="224"/>
      <c r="N250" s="223"/>
      <c r="O250" s="223"/>
      <c r="P250" s="223"/>
      <c r="Q250" s="223"/>
      <c r="R250" s="224"/>
      <c r="S250" s="224"/>
      <c r="T250" s="224"/>
      <c r="U250" s="224"/>
      <c r="V250" s="224"/>
      <c r="W250" s="224"/>
      <c r="X250" s="224"/>
      <c r="Y250" s="224"/>
      <c r="Z250" s="214"/>
      <c r="AA250" s="214"/>
      <c r="AB250" s="214"/>
      <c r="AC250" s="214"/>
      <c r="AD250" s="214"/>
      <c r="AE250" s="214"/>
      <c r="AF250" s="214"/>
      <c r="AG250" s="214" t="s">
        <v>371</v>
      </c>
      <c r="AH250" s="214">
        <v>0</v>
      </c>
      <c r="AI250" s="214"/>
      <c r="AJ250" s="214"/>
      <c r="AK250" s="214"/>
      <c r="AL250" s="214"/>
      <c r="AM250" s="214"/>
      <c r="AN250" s="214"/>
      <c r="AO250" s="214"/>
      <c r="AP250" s="214"/>
      <c r="AQ250" s="214"/>
      <c r="AR250" s="214"/>
      <c r="AS250" s="214"/>
      <c r="AT250" s="214"/>
      <c r="AU250" s="214"/>
      <c r="AV250" s="214"/>
      <c r="AW250" s="214"/>
      <c r="AX250" s="214"/>
      <c r="AY250" s="214"/>
      <c r="AZ250" s="214"/>
      <c r="BA250" s="214"/>
      <c r="BB250" s="214"/>
      <c r="BC250" s="214"/>
      <c r="BD250" s="214"/>
      <c r="BE250" s="214"/>
      <c r="BF250" s="214"/>
      <c r="BG250" s="214"/>
      <c r="BH250" s="214"/>
    </row>
    <row r="251" spans="1:60" outlineLevel="1" x14ac:dyDescent="0.2">
      <c r="A251" s="236">
        <v>83</v>
      </c>
      <c r="B251" s="237" t="s">
        <v>716</v>
      </c>
      <c r="C251" s="254" t="s">
        <v>717</v>
      </c>
      <c r="D251" s="238" t="s">
        <v>379</v>
      </c>
      <c r="E251" s="239">
        <v>5.36</v>
      </c>
      <c r="F251" s="240"/>
      <c r="G251" s="241">
        <f>ROUND(E251*F251,2)</f>
        <v>0</v>
      </c>
      <c r="H251" s="240"/>
      <c r="I251" s="241">
        <f>ROUND(E251*H251,2)</f>
        <v>0</v>
      </c>
      <c r="J251" s="240"/>
      <c r="K251" s="241">
        <f>ROUND(E251*J251,2)</f>
        <v>0</v>
      </c>
      <c r="L251" s="241">
        <v>12</v>
      </c>
      <c r="M251" s="241">
        <f>G251*(1+L251/100)</f>
        <v>0</v>
      </c>
      <c r="N251" s="239">
        <v>0</v>
      </c>
      <c r="O251" s="239">
        <f>ROUND(E251*N251,2)</f>
        <v>0</v>
      </c>
      <c r="P251" s="239">
        <v>1.7999999999999999E-2</v>
      </c>
      <c r="Q251" s="239">
        <f>ROUND(E251*P251,2)</f>
        <v>0.1</v>
      </c>
      <c r="R251" s="241" t="s">
        <v>695</v>
      </c>
      <c r="S251" s="241" t="s">
        <v>315</v>
      </c>
      <c r="T251" s="242" t="s">
        <v>315</v>
      </c>
      <c r="U251" s="224">
        <v>0.19500000000000001</v>
      </c>
      <c r="V251" s="224">
        <f>ROUND(E251*U251,2)</f>
        <v>1.05</v>
      </c>
      <c r="W251" s="224"/>
      <c r="X251" s="224" t="s">
        <v>336</v>
      </c>
      <c r="Y251" s="224" t="s">
        <v>317</v>
      </c>
      <c r="Z251" s="214"/>
      <c r="AA251" s="214"/>
      <c r="AB251" s="214"/>
      <c r="AC251" s="214"/>
      <c r="AD251" s="214"/>
      <c r="AE251" s="214"/>
      <c r="AF251" s="214"/>
      <c r="AG251" s="214" t="s">
        <v>367</v>
      </c>
      <c r="AH251" s="214"/>
      <c r="AI251" s="214"/>
      <c r="AJ251" s="214"/>
      <c r="AK251" s="214"/>
      <c r="AL251" s="214"/>
      <c r="AM251" s="214"/>
      <c r="AN251" s="214"/>
      <c r="AO251" s="214"/>
      <c r="AP251" s="214"/>
      <c r="AQ251" s="214"/>
      <c r="AR251" s="214"/>
      <c r="AS251" s="214"/>
      <c r="AT251" s="214"/>
      <c r="AU251" s="214"/>
      <c r="AV251" s="214"/>
      <c r="AW251" s="214"/>
      <c r="AX251" s="214"/>
      <c r="AY251" s="214"/>
      <c r="AZ251" s="214"/>
      <c r="BA251" s="214"/>
      <c r="BB251" s="214"/>
      <c r="BC251" s="214"/>
      <c r="BD251" s="214"/>
      <c r="BE251" s="214"/>
      <c r="BF251" s="214"/>
      <c r="BG251" s="214"/>
      <c r="BH251" s="214"/>
    </row>
    <row r="252" spans="1:60" outlineLevel="2" x14ac:dyDescent="0.2">
      <c r="A252" s="221"/>
      <c r="B252" s="222"/>
      <c r="C252" s="268" t="s">
        <v>536</v>
      </c>
      <c r="D252" s="262"/>
      <c r="E252" s="263"/>
      <c r="F252" s="224"/>
      <c r="G252" s="224"/>
      <c r="H252" s="224"/>
      <c r="I252" s="224"/>
      <c r="J252" s="224"/>
      <c r="K252" s="224"/>
      <c r="L252" s="224"/>
      <c r="M252" s="224"/>
      <c r="N252" s="223"/>
      <c r="O252" s="223"/>
      <c r="P252" s="223"/>
      <c r="Q252" s="223"/>
      <c r="R252" s="224"/>
      <c r="S252" s="224"/>
      <c r="T252" s="224"/>
      <c r="U252" s="224"/>
      <c r="V252" s="224"/>
      <c r="W252" s="224"/>
      <c r="X252" s="224"/>
      <c r="Y252" s="224"/>
      <c r="Z252" s="214"/>
      <c r="AA252" s="214"/>
      <c r="AB252" s="214"/>
      <c r="AC252" s="214"/>
      <c r="AD252" s="214"/>
      <c r="AE252" s="214"/>
      <c r="AF252" s="214"/>
      <c r="AG252" s="214" t="s">
        <v>371</v>
      </c>
      <c r="AH252" s="214">
        <v>0</v>
      </c>
      <c r="AI252" s="214"/>
      <c r="AJ252" s="214"/>
      <c r="AK252" s="214"/>
      <c r="AL252" s="214"/>
      <c r="AM252" s="214"/>
      <c r="AN252" s="214"/>
      <c r="AO252" s="214"/>
      <c r="AP252" s="214"/>
      <c r="AQ252" s="214"/>
      <c r="AR252" s="214"/>
      <c r="AS252" s="214"/>
      <c r="AT252" s="214"/>
      <c r="AU252" s="214"/>
      <c r="AV252" s="214"/>
      <c r="AW252" s="214"/>
      <c r="AX252" s="214"/>
      <c r="AY252" s="214"/>
      <c r="AZ252" s="214"/>
      <c r="BA252" s="214"/>
      <c r="BB252" s="214"/>
      <c r="BC252" s="214"/>
      <c r="BD252" s="214"/>
      <c r="BE252" s="214"/>
      <c r="BF252" s="214"/>
      <c r="BG252" s="214"/>
      <c r="BH252" s="214"/>
    </row>
    <row r="253" spans="1:60" outlineLevel="3" x14ac:dyDescent="0.2">
      <c r="A253" s="221"/>
      <c r="B253" s="222"/>
      <c r="C253" s="268" t="s">
        <v>2220</v>
      </c>
      <c r="D253" s="262"/>
      <c r="E253" s="263">
        <v>5.36</v>
      </c>
      <c r="F253" s="224"/>
      <c r="G253" s="224"/>
      <c r="H253" s="224"/>
      <c r="I253" s="224"/>
      <c r="J253" s="224"/>
      <c r="K253" s="224"/>
      <c r="L253" s="224"/>
      <c r="M253" s="224"/>
      <c r="N253" s="223"/>
      <c r="O253" s="223"/>
      <c r="P253" s="223"/>
      <c r="Q253" s="223"/>
      <c r="R253" s="224"/>
      <c r="S253" s="224"/>
      <c r="T253" s="224"/>
      <c r="U253" s="224"/>
      <c r="V253" s="224"/>
      <c r="W253" s="224"/>
      <c r="X253" s="224"/>
      <c r="Y253" s="224"/>
      <c r="Z253" s="214"/>
      <c r="AA253" s="214"/>
      <c r="AB253" s="214"/>
      <c r="AC253" s="214"/>
      <c r="AD253" s="214"/>
      <c r="AE253" s="214"/>
      <c r="AF253" s="214"/>
      <c r="AG253" s="214" t="s">
        <v>371</v>
      </c>
      <c r="AH253" s="214">
        <v>0</v>
      </c>
      <c r="AI253" s="214"/>
      <c r="AJ253" s="214"/>
      <c r="AK253" s="214"/>
      <c r="AL253" s="214"/>
      <c r="AM253" s="214"/>
      <c r="AN253" s="214"/>
      <c r="AO253" s="214"/>
      <c r="AP253" s="214"/>
      <c r="AQ253" s="214"/>
      <c r="AR253" s="214"/>
      <c r="AS253" s="214"/>
      <c r="AT253" s="214"/>
      <c r="AU253" s="214"/>
      <c r="AV253" s="214"/>
      <c r="AW253" s="214"/>
      <c r="AX253" s="214"/>
      <c r="AY253" s="214"/>
      <c r="AZ253" s="214"/>
      <c r="BA253" s="214"/>
      <c r="BB253" s="214"/>
      <c r="BC253" s="214"/>
      <c r="BD253" s="214"/>
      <c r="BE253" s="214"/>
      <c r="BF253" s="214"/>
      <c r="BG253" s="214"/>
      <c r="BH253" s="214"/>
    </row>
    <row r="254" spans="1:60" outlineLevel="1" x14ac:dyDescent="0.2">
      <c r="A254" s="236">
        <v>84</v>
      </c>
      <c r="B254" s="237" t="s">
        <v>718</v>
      </c>
      <c r="C254" s="254" t="s">
        <v>719</v>
      </c>
      <c r="D254" s="238" t="s">
        <v>581</v>
      </c>
      <c r="E254" s="239">
        <v>0.27078000000000002</v>
      </c>
      <c r="F254" s="240"/>
      <c r="G254" s="241">
        <f>ROUND(E254*F254,2)</f>
        <v>0</v>
      </c>
      <c r="H254" s="240"/>
      <c r="I254" s="241">
        <f>ROUND(E254*H254,2)</f>
        <v>0</v>
      </c>
      <c r="J254" s="240"/>
      <c r="K254" s="241">
        <f>ROUND(E254*J254,2)</f>
        <v>0</v>
      </c>
      <c r="L254" s="241">
        <v>12</v>
      </c>
      <c r="M254" s="241">
        <f>G254*(1+L254/100)</f>
        <v>0</v>
      </c>
      <c r="N254" s="239">
        <v>0</v>
      </c>
      <c r="O254" s="239">
        <f>ROUND(E254*N254,2)</f>
        <v>0</v>
      </c>
      <c r="P254" s="239">
        <v>0</v>
      </c>
      <c r="Q254" s="239">
        <f>ROUND(E254*P254,2)</f>
        <v>0</v>
      </c>
      <c r="R254" s="241" t="s">
        <v>695</v>
      </c>
      <c r="S254" s="241" t="s">
        <v>315</v>
      </c>
      <c r="T254" s="242" t="s">
        <v>315</v>
      </c>
      <c r="U254" s="224">
        <v>1.7509999999999999</v>
      </c>
      <c r="V254" s="224">
        <f>ROUND(E254*U254,2)</f>
        <v>0.47</v>
      </c>
      <c r="W254" s="224"/>
      <c r="X254" s="224" t="s">
        <v>582</v>
      </c>
      <c r="Y254" s="224" t="s">
        <v>317</v>
      </c>
      <c r="Z254" s="214"/>
      <c r="AA254" s="214"/>
      <c r="AB254" s="214"/>
      <c r="AC254" s="214"/>
      <c r="AD254" s="214"/>
      <c r="AE254" s="214"/>
      <c r="AF254" s="214"/>
      <c r="AG254" s="214" t="s">
        <v>583</v>
      </c>
      <c r="AH254" s="214"/>
      <c r="AI254" s="214"/>
      <c r="AJ254" s="214"/>
      <c r="AK254" s="214"/>
      <c r="AL254" s="214"/>
      <c r="AM254" s="214"/>
      <c r="AN254" s="214"/>
      <c r="AO254" s="214"/>
      <c r="AP254" s="214"/>
      <c r="AQ254" s="214"/>
      <c r="AR254" s="214"/>
      <c r="AS254" s="214"/>
      <c r="AT254" s="214"/>
      <c r="AU254" s="214"/>
      <c r="AV254" s="214"/>
      <c r="AW254" s="214"/>
      <c r="AX254" s="214"/>
      <c r="AY254" s="214"/>
      <c r="AZ254" s="214"/>
      <c r="BA254" s="214"/>
      <c r="BB254" s="214"/>
      <c r="BC254" s="214"/>
      <c r="BD254" s="214"/>
      <c r="BE254" s="214"/>
      <c r="BF254" s="214"/>
      <c r="BG254" s="214"/>
      <c r="BH254" s="214"/>
    </row>
    <row r="255" spans="1:60" outlineLevel="2" x14ac:dyDescent="0.2">
      <c r="A255" s="221"/>
      <c r="B255" s="222"/>
      <c r="C255" s="267" t="s">
        <v>608</v>
      </c>
      <c r="D255" s="266"/>
      <c r="E255" s="266"/>
      <c r="F255" s="266"/>
      <c r="G255" s="266"/>
      <c r="H255" s="224"/>
      <c r="I255" s="224"/>
      <c r="J255" s="224"/>
      <c r="K255" s="224"/>
      <c r="L255" s="224"/>
      <c r="M255" s="224"/>
      <c r="N255" s="223"/>
      <c r="O255" s="223"/>
      <c r="P255" s="223"/>
      <c r="Q255" s="223"/>
      <c r="R255" s="224"/>
      <c r="S255" s="224"/>
      <c r="T255" s="224"/>
      <c r="U255" s="224"/>
      <c r="V255" s="224"/>
      <c r="W255" s="224"/>
      <c r="X255" s="224"/>
      <c r="Y255" s="224"/>
      <c r="Z255" s="214"/>
      <c r="AA255" s="214"/>
      <c r="AB255" s="214"/>
      <c r="AC255" s="214"/>
      <c r="AD255" s="214"/>
      <c r="AE255" s="214"/>
      <c r="AF255" s="214"/>
      <c r="AG255" s="214" t="s">
        <v>369</v>
      </c>
      <c r="AH255" s="214"/>
      <c r="AI255" s="214"/>
      <c r="AJ255" s="214"/>
      <c r="AK255" s="214"/>
      <c r="AL255" s="214"/>
      <c r="AM255" s="214"/>
      <c r="AN255" s="214"/>
      <c r="AO255" s="214"/>
      <c r="AP255" s="214"/>
      <c r="AQ255" s="214"/>
      <c r="AR255" s="214"/>
      <c r="AS255" s="214"/>
      <c r="AT255" s="214"/>
      <c r="AU255" s="214"/>
      <c r="AV255" s="214"/>
      <c r="AW255" s="214"/>
      <c r="AX255" s="214"/>
      <c r="AY255" s="214"/>
      <c r="AZ255" s="214"/>
      <c r="BA255" s="214"/>
      <c r="BB255" s="214"/>
      <c r="BC255" s="214"/>
      <c r="BD255" s="214"/>
      <c r="BE255" s="214"/>
      <c r="BF255" s="214"/>
      <c r="BG255" s="214"/>
      <c r="BH255" s="214"/>
    </row>
    <row r="256" spans="1:60" x14ac:dyDescent="0.2">
      <c r="A256" s="229" t="s">
        <v>310</v>
      </c>
      <c r="B256" s="230" t="s">
        <v>246</v>
      </c>
      <c r="C256" s="253" t="s">
        <v>247</v>
      </c>
      <c r="D256" s="231"/>
      <c r="E256" s="232"/>
      <c r="F256" s="233"/>
      <c r="G256" s="233">
        <f>SUMIF(AG257:AG268,"&lt;&gt;NOR",G257:G268)</f>
        <v>0</v>
      </c>
      <c r="H256" s="233"/>
      <c r="I256" s="233">
        <f>SUM(I257:I268)</f>
        <v>0</v>
      </c>
      <c r="J256" s="233"/>
      <c r="K256" s="233">
        <f>SUM(K257:K268)</f>
        <v>0</v>
      </c>
      <c r="L256" s="233"/>
      <c r="M256" s="233">
        <f>SUM(M257:M268)</f>
        <v>0</v>
      </c>
      <c r="N256" s="232"/>
      <c r="O256" s="232">
        <f>SUM(O257:O268)</f>
        <v>0.15000000000000002</v>
      </c>
      <c r="P256" s="232"/>
      <c r="Q256" s="232">
        <f>SUM(Q257:Q268)</f>
        <v>0</v>
      </c>
      <c r="R256" s="233"/>
      <c r="S256" s="233"/>
      <c r="T256" s="234"/>
      <c r="U256" s="228"/>
      <c r="V256" s="228">
        <f>SUM(V257:V268)</f>
        <v>3.6</v>
      </c>
      <c r="W256" s="228"/>
      <c r="X256" s="228"/>
      <c r="Y256" s="228"/>
      <c r="AG256" t="s">
        <v>311</v>
      </c>
    </row>
    <row r="257" spans="1:60" ht="22.5" outlineLevel="1" x14ac:dyDescent="0.2">
      <c r="A257" s="236">
        <v>85</v>
      </c>
      <c r="B257" s="237" t="s">
        <v>720</v>
      </c>
      <c r="C257" s="254" t="s">
        <v>721</v>
      </c>
      <c r="D257" s="238" t="s">
        <v>379</v>
      </c>
      <c r="E257" s="239">
        <v>5.72</v>
      </c>
      <c r="F257" s="240"/>
      <c r="G257" s="241">
        <f>ROUND(E257*F257,2)</f>
        <v>0</v>
      </c>
      <c r="H257" s="240"/>
      <c r="I257" s="241">
        <f>ROUND(E257*H257,2)</f>
        <v>0</v>
      </c>
      <c r="J257" s="240"/>
      <c r="K257" s="241">
        <f>ROUND(E257*J257,2)</f>
        <v>0</v>
      </c>
      <c r="L257" s="241">
        <v>12</v>
      </c>
      <c r="M257" s="241">
        <f>G257*(1+L257/100)</f>
        <v>0</v>
      </c>
      <c r="N257" s="239">
        <v>1.465E-2</v>
      </c>
      <c r="O257" s="239">
        <f>ROUND(E257*N257,2)</f>
        <v>0.08</v>
      </c>
      <c r="P257" s="239">
        <v>0</v>
      </c>
      <c r="Q257" s="239">
        <f>ROUND(E257*P257,2)</f>
        <v>0</v>
      </c>
      <c r="R257" s="241" t="s">
        <v>722</v>
      </c>
      <c r="S257" s="241" t="s">
        <v>315</v>
      </c>
      <c r="T257" s="242" t="s">
        <v>315</v>
      </c>
      <c r="U257" s="224">
        <v>0.22800000000000001</v>
      </c>
      <c r="V257" s="224">
        <f>ROUND(E257*U257,2)</f>
        <v>1.3</v>
      </c>
      <c r="W257" s="224"/>
      <c r="X257" s="224" t="s">
        <v>336</v>
      </c>
      <c r="Y257" s="224" t="s">
        <v>317</v>
      </c>
      <c r="Z257" s="214"/>
      <c r="AA257" s="214"/>
      <c r="AB257" s="214"/>
      <c r="AC257" s="214"/>
      <c r="AD257" s="214"/>
      <c r="AE257" s="214"/>
      <c r="AF257" s="214"/>
      <c r="AG257" s="214" t="s">
        <v>337</v>
      </c>
      <c r="AH257" s="214"/>
      <c r="AI257" s="214"/>
      <c r="AJ257" s="214"/>
      <c r="AK257" s="214"/>
      <c r="AL257" s="214"/>
      <c r="AM257" s="214"/>
      <c r="AN257" s="214"/>
      <c r="AO257" s="214"/>
      <c r="AP257" s="214"/>
      <c r="AQ257" s="214"/>
      <c r="AR257" s="214"/>
      <c r="AS257" s="214"/>
      <c r="AT257" s="214"/>
      <c r="AU257" s="214"/>
      <c r="AV257" s="214"/>
      <c r="AW257" s="214"/>
      <c r="AX257" s="214"/>
      <c r="AY257" s="214"/>
      <c r="AZ257" s="214"/>
      <c r="BA257" s="214"/>
      <c r="BB257" s="214"/>
      <c r="BC257" s="214"/>
      <c r="BD257" s="214"/>
      <c r="BE257" s="214"/>
      <c r="BF257" s="214"/>
      <c r="BG257" s="214"/>
      <c r="BH257" s="214"/>
    </row>
    <row r="258" spans="1:60" outlineLevel="2" x14ac:dyDescent="0.2">
      <c r="A258" s="221"/>
      <c r="B258" s="222"/>
      <c r="C258" s="267" t="s">
        <v>723</v>
      </c>
      <c r="D258" s="266"/>
      <c r="E258" s="266"/>
      <c r="F258" s="266"/>
      <c r="G258" s="266"/>
      <c r="H258" s="224"/>
      <c r="I258" s="224"/>
      <c r="J258" s="224"/>
      <c r="K258" s="224"/>
      <c r="L258" s="224"/>
      <c r="M258" s="224"/>
      <c r="N258" s="223"/>
      <c r="O258" s="223"/>
      <c r="P258" s="223"/>
      <c r="Q258" s="223"/>
      <c r="R258" s="224"/>
      <c r="S258" s="224"/>
      <c r="T258" s="224"/>
      <c r="U258" s="224"/>
      <c r="V258" s="224"/>
      <c r="W258" s="224"/>
      <c r="X258" s="224"/>
      <c r="Y258" s="224"/>
      <c r="Z258" s="214"/>
      <c r="AA258" s="214"/>
      <c r="AB258" s="214"/>
      <c r="AC258" s="214"/>
      <c r="AD258" s="214"/>
      <c r="AE258" s="214"/>
      <c r="AF258" s="214"/>
      <c r="AG258" s="214" t="s">
        <v>369</v>
      </c>
      <c r="AH258" s="214"/>
      <c r="AI258" s="214"/>
      <c r="AJ258" s="214"/>
      <c r="AK258" s="214"/>
      <c r="AL258" s="214"/>
      <c r="AM258" s="214"/>
      <c r="AN258" s="214"/>
      <c r="AO258" s="214"/>
      <c r="AP258" s="214"/>
      <c r="AQ258" s="214"/>
      <c r="AR258" s="214"/>
      <c r="AS258" s="214"/>
      <c r="AT258" s="214"/>
      <c r="AU258" s="214"/>
      <c r="AV258" s="214"/>
      <c r="AW258" s="214"/>
      <c r="AX258" s="214"/>
      <c r="AY258" s="214"/>
      <c r="AZ258" s="214"/>
      <c r="BA258" s="214"/>
      <c r="BB258" s="214"/>
      <c r="BC258" s="214"/>
      <c r="BD258" s="214"/>
      <c r="BE258" s="214"/>
      <c r="BF258" s="214"/>
      <c r="BG258" s="214"/>
      <c r="BH258" s="214"/>
    </row>
    <row r="259" spans="1:60" outlineLevel="2" x14ac:dyDescent="0.2">
      <c r="A259" s="221"/>
      <c r="B259" s="222"/>
      <c r="C259" s="268" t="s">
        <v>1345</v>
      </c>
      <c r="D259" s="262"/>
      <c r="E259" s="263"/>
      <c r="F259" s="224"/>
      <c r="G259" s="224"/>
      <c r="H259" s="224"/>
      <c r="I259" s="224"/>
      <c r="J259" s="224"/>
      <c r="K259" s="224"/>
      <c r="L259" s="224"/>
      <c r="M259" s="224"/>
      <c r="N259" s="223"/>
      <c r="O259" s="223"/>
      <c r="P259" s="223"/>
      <c r="Q259" s="223"/>
      <c r="R259" s="224"/>
      <c r="S259" s="224"/>
      <c r="T259" s="224"/>
      <c r="U259" s="224"/>
      <c r="V259" s="224"/>
      <c r="W259" s="224"/>
      <c r="X259" s="224"/>
      <c r="Y259" s="224"/>
      <c r="Z259" s="214"/>
      <c r="AA259" s="214"/>
      <c r="AB259" s="214"/>
      <c r="AC259" s="214"/>
      <c r="AD259" s="214"/>
      <c r="AE259" s="214"/>
      <c r="AF259" s="214"/>
      <c r="AG259" s="214" t="s">
        <v>371</v>
      </c>
      <c r="AH259" s="214">
        <v>0</v>
      </c>
      <c r="AI259" s="214"/>
      <c r="AJ259" s="214"/>
      <c r="AK259" s="214"/>
      <c r="AL259" s="214"/>
      <c r="AM259" s="214"/>
      <c r="AN259" s="214"/>
      <c r="AO259" s="214"/>
      <c r="AP259" s="214"/>
      <c r="AQ259" s="214"/>
      <c r="AR259" s="214"/>
      <c r="AS259" s="214"/>
      <c r="AT259" s="214"/>
      <c r="AU259" s="214"/>
      <c r="AV259" s="214"/>
      <c r="AW259" s="214"/>
      <c r="AX259" s="214"/>
      <c r="AY259" s="214"/>
      <c r="AZ259" s="214"/>
      <c r="BA259" s="214"/>
      <c r="BB259" s="214"/>
      <c r="BC259" s="214"/>
      <c r="BD259" s="214"/>
      <c r="BE259" s="214"/>
      <c r="BF259" s="214"/>
      <c r="BG259" s="214"/>
      <c r="BH259" s="214"/>
    </row>
    <row r="260" spans="1:60" outlineLevel="3" x14ac:dyDescent="0.2">
      <c r="A260" s="221"/>
      <c r="B260" s="222"/>
      <c r="C260" s="268" t="s">
        <v>2252</v>
      </c>
      <c r="D260" s="262"/>
      <c r="E260" s="263">
        <v>5.72</v>
      </c>
      <c r="F260" s="224"/>
      <c r="G260" s="224"/>
      <c r="H260" s="224"/>
      <c r="I260" s="224"/>
      <c r="J260" s="224"/>
      <c r="K260" s="224"/>
      <c r="L260" s="224"/>
      <c r="M260" s="224"/>
      <c r="N260" s="223"/>
      <c r="O260" s="223"/>
      <c r="P260" s="223"/>
      <c r="Q260" s="223"/>
      <c r="R260" s="224"/>
      <c r="S260" s="224"/>
      <c r="T260" s="224"/>
      <c r="U260" s="224"/>
      <c r="V260" s="224"/>
      <c r="W260" s="224"/>
      <c r="X260" s="224"/>
      <c r="Y260" s="224"/>
      <c r="Z260" s="214"/>
      <c r="AA260" s="214"/>
      <c r="AB260" s="214"/>
      <c r="AC260" s="214"/>
      <c r="AD260" s="214"/>
      <c r="AE260" s="214"/>
      <c r="AF260" s="214"/>
      <c r="AG260" s="214" t="s">
        <v>371</v>
      </c>
      <c r="AH260" s="214">
        <v>0</v>
      </c>
      <c r="AI260" s="214"/>
      <c r="AJ260" s="214"/>
      <c r="AK260" s="214"/>
      <c r="AL260" s="214"/>
      <c r="AM260" s="214"/>
      <c r="AN260" s="214"/>
      <c r="AO260" s="214"/>
      <c r="AP260" s="214"/>
      <c r="AQ260" s="214"/>
      <c r="AR260" s="214"/>
      <c r="AS260" s="214"/>
      <c r="AT260" s="214"/>
      <c r="AU260" s="214"/>
      <c r="AV260" s="214"/>
      <c r="AW260" s="214"/>
      <c r="AX260" s="214"/>
      <c r="AY260" s="214"/>
      <c r="AZ260" s="214"/>
      <c r="BA260" s="214"/>
      <c r="BB260" s="214"/>
      <c r="BC260" s="214"/>
      <c r="BD260" s="214"/>
      <c r="BE260" s="214"/>
      <c r="BF260" s="214"/>
      <c r="BG260" s="214"/>
      <c r="BH260" s="214"/>
    </row>
    <row r="261" spans="1:60" outlineLevel="1" x14ac:dyDescent="0.2">
      <c r="A261" s="236">
        <v>86</v>
      </c>
      <c r="B261" s="237" t="s">
        <v>724</v>
      </c>
      <c r="C261" s="254" t="s">
        <v>725</v>
      </c>
      <c r="D261" s="238" t="s">
        <v>379</v>
      </c>
      <c r="E261" s="239">
        <v>5.72</v>
      </c>
      <c r="F261" s="240"/>
      <c r="G261" s="241">
        <f>ROUND(E261*F261,2)</f>
        <v>0</v>
      </c>
      <c r="H261" s="240"/>
      <c r="I261" s="241">
        <f>ROUND(E261*H261,2)</f>
        <v>0</v>
      </c>
      <c r="J261" s="240"/>
      <c r="K261" s="241">
        <f>ROUND(E261*J261,2)</f>
        <v>0</v>
      </c>
      <c r="L261" s="241">
        <v>12</v>
      </c>
      <c r="M261" s="241">
        <f>G261*(1+L261/100)</f>
        <v>0</v>
      </c>
      <c r="N261" s="239">
        <v>7.2999999999999996E-4</v>
      </c>
      <c r="O261" s="239">
        <f>ROUND(E261*N261,2)</f>
        <v>0</v>
      </c>
      <c r="P261" s="239">
        <v>0</v>
      </c>
      <c r="Q261" s="239">
        <f>ROUND(E261*P261,2)</f>
        <v>0</v>
      </c>
      <c r="R261" s="241" t="s">
        <v>722</v>
      </c>
      <c r="S261" s="241" t="s">
        <v>315</v>
      </c>
      <c r="T261" s="242" t="s">
        <v>315</v>
      </c>
      <c r="U261" s="224">
        <v>0.37</v>
      </c>
      <c r="V261" s="224">
        <f>ROUND(E261*U261,2)</f>
        <v>2.12</v>
      </c>
      <c r="W261" s="224"/>
      <c r="X261" s="224" t="s">
        <v>336</v>
      </c>
      <c r="Y261" s="224" t="s">
        <v>317</v>
      </c>
      <c r="Z261" s="214"/>
      <c r="AA261" s="214"/>
      <c r="AB261" s="214"/>
      <c r="AC261" s="214"/>
      <c r="AD261" s="214"/>
      <c r="AE261" s="214"/>
      <c r="AF261" s="214"/>
      <c r="AG261" s="214" t="s">
        <v>367</v>
      </c>
      <c r="AH261" s="214"/>
      <c r="AI261" s="214"/>
      <c r="AJ261" s="214"/>
      <c r="AK261" s="214"/>
      <c r="AL261" s="214"/>
      <c r="AM261" s="214"/>
      <c r="AN261" s="214"/>
      <c r="AO261" s="214"/>
      <c r="AP261" s="214"/>
      <c r="AQ261" s="214"/>
      <c r="AR261" s="214"/>
      <c r="AS261" s="214"/>
      <c r="AT261" s="214"/>
      <c r="AU261" s="214"/>
      <c r="AV261" s="214"/>
      <c r="AW261" s="214"/>
      <c r="AX261" s="214"/>
      <c r="AY261" s="214"/>
      <c r="AZ261" s="214"/>
      <c r="BA261" s="214"/>
      <c r="BB261" s="214"/>
      <c r="BC261" s="214"/>
      <c r="BD261" s="214"/>
      <c r="BE261" s="214"/>
      <c r="BF261" s="214"/>
      <c r="BG261" s="214"/>
      <c r="BH261" s="214"/>
    </row>
    <row r="262" spans="1:60" outlineLevel="2" x14ac:dyDescent="0.2">
      <c r="A262" s="221"/>
      <c r="B262" s="222"/>
      <c r="C262" s="267" t="s">
        <v>723</v>
      </c>
      <c r="D262" s="266"/>
      <c r="E262" s="266"/>
      <c r="F262" s="266"/>
      <c r="G262" s="266"/>
      <c r="H262" s="224"/>
      <c r="I262" s="224"/>
      <c r="J262" s="224"/>
      <c r="K262" s="224"/>
      <c r="L262" s="224"/>
      <c r="M262" s="224"/>
      <c r="N262" s="223"/>
      <c r="O262" s="223"/>
      <c r="P262" s="223"/>
      <c r="Q262" s="223"/>
      <c r="R262" s="224"/>
      <c r="S262" s="224"/>
      <c r="T262" s="224"/>
      <c r="U262" s="224"/>
      <c r="V262" s="224"/>
      <c r="W262" s="224"/>
      <c r="X262" s="224"/>
      <c r="Y262" s="224"/>
      <c r="Z262" s="214"/>
      <c r="AA262" s="214"/>
      <c r="AB262" s="214"/>
      <c r="AC262" s="214"/>
      <c r="AD262" s="214"/>
      <c r="AE262" s="214"/>
      <c r="AF262" s="214"/>
      <c r="AG262" s="214" t="s">
        <v>369</v>
      </c>
      <c r="AH262" s="214"/>
      <c r="AI262" s="214"/>
      <c r="AJ262" s="214"/>
      <c r="AK262" s="214"/>
      <c r="AL262" s="214"/>
      <c r="AM262" s="214"/>
      <c r="AN262" s="214"/>
      <c r="AO262" s="214"/>
      <c r="AP262" s="214"/>
      <c r="AQ262" s="214"/>
      <c r="AR262" s="214"/>
      <c r="AS262" s="214"/>
      <c r="AT262" s="214"/>
      <c r="AU262" s="214"/>
      <c r="AV262" s="214"/>
      <c r="AW262" s="214"/>
      <c r="AX262" s="214"/>
      <c r="AY262" s="214"/>
      <c r="AZ262" s="214"/>
      <c r="BA262" s="214"/>
      <c r="BB262" s="214"/>
      <c r="BC262" s="214"/>
      <c r="BD262" s="214"/>
      <c r="BE262" s="214"/>
      <c r="BF262" s="214"/>
      <c r="BG262" s="214"/>
      <c r="BH262" s="214"/>
    </row>
    <row r="263" spans="1:60" outlineLevel="2" x14ac:dyDescent="0.2">
      <c r="A263" s="221"/>
      <c r="B263" s="222"/>
      <c r="C263" s="268" t="s">
        <v>1394</v>
      </c>
      <c r="D263" s="262"/>
      <c r="E263" s="263"/>
      <c r="F263" s="224"/>
      <c r="G263" s="224"/>
      <c r="H263" s="224"/>
      <c r="I263" s="224"/>
      <c r="J263" s="224"/>
      <c r="K263" s="224"/>
      <c r="L263" s="224"/>
      <c r="M263" s="224"/>
      <c r="N263" s="223"/>
      <c r="O263" s="223"/>
      <c r="P263" s="223"/>
      <c r="Q263" s="223"/>
      <c r="R263" s="224"/>
      <c r="S263" s="224"/>
      <c r="T263" s="224"/>
      <c r="U263" s="224"/>
      <c r="V263" s="224"/>
      <c r="W263" s="224"/>
      <c r="X263" s="224"/>
      <c r="Y263" s="224"/>
      <c r="Z263" s="214"/>
      <c r="AA263" s="214"/>
      <c r="AB263" s="214"/>
      <c r="AC263" s="214"/>
      <c r="AD263" s="214"/>
      <c r="AE263" s="214"/>
      <c r="AF263" s="214"/>
      <c r="AG263" s="214" t="s">
        <v>371</v>
      </c>
      <c r="AH263" s="214">
        <v>0</v>
      </c>
      <c r="AI263" s="214"/>
      <c r="AJ263" s="214"/>
      <c r="AK263" s="214"/>
      <c r="AL263" s="214"/>
      <c r="AM263" s="214"/>
      <c r="AN263" s="214"/>
      <c r="AO263" s="214"/>
      <c r="AP263" s="214"/>
      <c r="AQ263" s="214"/>
      <c r="AR263" s="214"/>
      <c r="AS263" s="214"/>
      <c r="AT263" s="214"/>
      <c r="AU263" s="214"/>
      <c r="AV263" s="214"/>
      <c r="AW263" s="214"/>
      <c r="AX263" s="214"/>
      <c r="AY263" s="214"/>
      <c r="AZ263" s="214"/>
      <c r="BA263" s="214"/>
      <c r="BB263" s="214"/>
      <c r="BC263" s="214"/>
      <c r="BD263" s="214"/>
      <c r="BE263" s="214"/>
      <c r="BF263" s="214"/>
      <c r="BG263" s="214"/>
      <c r="BH263" s="214"/>
    </row>
    <row r="264" spans="1:60" outlineLevel="3" x14ac:dyDescent="0.2">
      <c r="A264" s="221"/>
      <c r="B264" s="222"/>
      <c r="C264" s="268" t="s">
        <v>2252</v>
      </c>
      <c r="D264" s="262"/>
      <c r="E264" s="263">
        <v>5.72</v>
      </c>
      <c r="F264" s="224"/>
      <c r="G264" s="224"/>
      <c r="H264" s="224"/>
      <c r="I264" s="224"/>
      <c r="J264" s="224"/>
      <c r="K264" s="224"/>
      <c r="L264" s="224"/>
      <c r="M264" s="224"/>
      <c r="N264" s="223"/>
      <c r="O264" s="223"/>
      <c r="P264" s="223"/>
      <c r="Q264" s="223"/>
      <c r="R264" s="224"/>
      <c r="S264" s="224"/>
      <c r="T264" s="224"/>
      <c r="U264" s="224"/>
      <c r="V264" s="224"/>
      <c r="W264" s="224"/>
      <c r="X264" s="224"/>
      <c r="Y264" s="224"/>
      <c r="Z264" s="214"/>
      <c r="AA264" s="214"/>
      <c r="AB264" s="214"/>
      <c r="AC264" s="214"/>
      <c r="AD264" s="214"/>
      <c r="AE264" s="214"/>
      <c r="AF264" s="214"/>
      <c r="AG264" s="214" t="s">
        <v>371</v>
      </c>
      <c r="AH264" s="214">
        <v>0</v>
      </c>
      <c r="AI264" s="214"/>
      <c r="AJ264" s="214"/>
      <c r="AK264" s="214"/>
      <c r="AL264" s="214"/>
      <c r="AM264" s="214"/>
      <c r="AN264" s="214"/>
      <c r="AO264" s="214"/>
      <c r="AP264" s="214"/>
      <c r="AQ264" s="214"/>
      <c r="AR264" s="214"/>
      <c r="AS264" s="214"/>
      <c r="AT264" s="214"/>
      <c r="AU264" s="214"/>
      <c r="AV264" s="214"/>
      <c r="AW264" s="214"/>
      <c r="AX264" s="214"/>
      <c r="AY264" s="214"/>
      <c r="AZ264" s="214"/>
      <c r="BA264" s="214"/>
      <c r="BB264" s="214"/>
      <c r="BC264" s="214"/>
      <c r="BD264" s="214"/>
      <c r="BE264" s="214"/>
      <c r="BF264" s="214"/>
      <c r="BG264" s="214"/>
      <c r="BH264" s="214"/>
    </row>
    <row r="265" spans="1:60" outlineLevel="1" x14ac:dyDescent="0.2">
      <c r="A265" s="236">
        <v>87</v>
      </c>
      <c r="B265" s="237" t="s">
        <v>726</v>
      </c>
      <c r="C265" s="254" t="s">
        <v>727</v>
      </c>
      <c r="D265" s="238" t="s">
        <v>379</v>
      </c>
      <c r="E265" s="239">
        <v>6.1776</v>
      </c>
      <c r="F265" s="240"/>
      <c r="G265" s="241">
        <f>ROUND(E265*F265,2)</f>
        <v>0</v>
      </c>
      <c r="H265" s="240"/>
      <c r="I265" s="241">
        <f>ROUND(E265*H265,2)</f>
        <v>0</v>
      </c>
      <c r="J265" s="240"/>
      <c r="K265" s="241">
        <f>ROUND(E265*J265,2)</f>
        <v>0</v>
      </c>
      <c r="L265" s="241">
        <v>12</v>
      </c>
      <c r="M265" s="241">
        <f>G265*(1+L265/100)</f>
        <v>0</v>
      </c>
      <c r="N265" s="239">
        <v>1.09E-2</v>
      </c>
      <c r="O265" s="239">
        <f>ROUND(E265*N265,2)</f>
        <v>7.0000000000000007E-2</v>
      </c>
      <c r="P265" s="239">
        <v>0</v>
      </c>
      <c r="Q265" s="239">
        <f>ROUND(E265*P265,2)</f>
        <v>0</v>
      </c>
      <c r="R265" s="241" t="s">
        <v>428</v>
      </c>
      <c r="S265" s="241" t="s">
        <v>315</v>
      </c>
      <c r="T265" s="242" t="s">
        <v>315</v>
      </c>
      <c r="U265" s="224">
        <v>0</v>
      </c>
      <c r="V265" s="224">
        <f>ROUND(E265*U265,2)</f>
        <v>0</v>
      </c>
      <c r="W265" s="224"/>
      <c r="X265" s="224" t="s">
        <v>429</v>
      </c>
      <c r="Y265" s="224" t="s">
        <v>317</v>
      </c>
      <c r="Z265" s="214"/>
      <c r="AA265" s="214"/>
      <c r="AB265" s="214"/>
      <c r="AC265" s="214"/>
      <c r="AD265" s="214"/>
      <c r="AE265" s="214"/>
      <c r="AF265" s="214"/>
      <c r="AG265" s="214" t="s">
        <v>728</v>
      </c>
      <c r="AH265" s="214"/>
      <c r="AI265" s="214"/>
      <c r="AJ265" s="214"/>
      <c r="AK265" s="214"/>
      <c r="AL265" s="214"/>
      <c r="AM265" s="214"/>
      <c r="AN265" s="214"/>
      <c r="AO265" s="214"/>
      <c r="AP265" s="214"/>
      <c r="AQ265" s="214"/>
      <c r="AR265" s="214"/>
      <c r="AS265" s="214"/>
      <c r="AT265" s="214"/>
      <c r="AU265" s="214"/>
      <c r="AV265" s="214"/>
      <c r="AW265" s="214"/>
      <c r="AX265" s="214"/>
      <c r="AY265" s="214"/>
      <c r="AZ265" s="214"/>
      <c r="BA265" s="214"/>
      <c r="BB265" s="214"/>
      <c r="BC265" s="214"/>
      <c r="BD265" s="214"/>
      <c r="BE265" s="214"/>
      <c r="BF265" s="214"/>
      <c r="BG265" s="214"/>
      <c r="BH265" s="214"/>
    </row>
    <row r="266" spans="1:60" outlineLevel="2" x14ac:dyDescent="0.2">
      <c r="A266" s="221"/>
      <c r="B266" s="222"/>
      <c r="C266" s="268" t="s">
        <v>2253</v>
      </c>
      <c r="D266" s="262"/>
      <c r="E266" s="263">
        <v>6.1776</v>
      </c>
      <c r="F266" s="224"/>
      <c r="G266" s="224"/>
      <c r="H266" s="224"/>
      <c r="I266" s="224"/>
      <c r="J266" s="224"/>
      <c r="K266" s="224"/>
      <c r="L266" s="224"/>
      <c r="M266" s="224"/>
      <c r="N266" s="223"/>
      <c r="O266" s="223"/>
      <c r="P266" s="223"/>
      <c r="Q266" s="223"/>
      <c r="R266" s="224"/>
      <c r="S266" s="224"/>
      <c r="T266" s="224"/>
      <c r="U266" s="224"/>
      <c r="V266" s="224"/>
      <c r="W266" s="224"/>
      <c r="X266" s="224"/>
      <c r="Y266" s="224"/>
      <c r="Z266" s="214"/>
      <c r="AA266" s="214"/>
      <c r="AB266" s="214"/>
      <c r="AC266" s="214"/>
      <c r="AD266" s="214"/>
      <c r="AE266" s="214"/>
      <c r="AF266" s="214"/>
      <c r="AG266" s="214" t="s">
        <v>371</v>
      </c>
      <c r="AH266" s="214">
        <v>0</v>
      </c>
      <c r="AI266" s="214"/>
      <c r="AJ266" s="214"/>
      <c r="AK266" s="214"/>
      <c r="AL266" s="214"/>
      <c r="AM266" s="214"/>
      <c r="AN266" s="214"/>
      <c r="AO266" s="214"/>
      <c r="AP266" s="214"/>
      <c r="AQ266" s="214"/>
      <c r="AR266" s="214"/>
      <c r="AS266" s="214"/>
      <c r="AT266" s="214"/>
      <c r="AU266" s="214"/>
      <c r="AV266" s="214"/>
      <c r="AW266" s="214"/>
      <c r="AX266" s="214"/>
      <c r="AY266" s="214"/>
      <c r="AZ266" s="214"/>
      <c r="BA266" s="214"/>
      <c r="BB266" s="214"/>
      <c r="BC266" s="214"/>
      <c r="BD266" s="214"/>
      <c r="BE266" s="214"/>
      <c r="BF266" s="214"/>
      <c r="BG266" s="214"/>
      <c r="BH266" s="214"/>
    </row>
    <row r="267" spans="1:60" outlineLevel="1" x14ac:dyDescent="0.2">
      <c r="A267" s="236">
        <v>88</v>
      </c>
      <c r="B267" s="237" t="s">
        <v>730</v>
      </c>
      <c r="C267" s="254" t="s">
        <v>731</v>
      </c>
      <c r="D267" s="238" t="s">
        <v>581</v>
      </c>
      <c r="E267" s="239">
        <v>0.15531</v>
      </c>
      <c r="F267" s="240"/>
      <c r="G267" s="241">
        <f>ROUND(E267*F267,2)</f>
        <v>0</v>
      </c>
      <c r="H267" s="240"/>
      <c r="I267" s="241">
        <f>ROUND(E267*H267,2)</f>
        <v>0</v>
      </c>
      <c r="J267" s="240"/>
      <c r="K267" s="241">
        <f>ROUND(E267*J267,2)</f>
        <v>0</v>
      </c>
      <c r="L267" s="241">
        <v>12</v>
      </c>
      <c r="M267" s="241">
        <f>G267*(1+L267/100)</f>
        <v>0</v>
      </c>
      <c r="N267" s="239">
        <v>0</v>
      </c>
      <c r="O267" s="239">
        <f>ROUND(E267*N267,2)</f>
        <v>0</v>
      </c>
      <c r="P267" s="239">
        <v>0</v>
      </c>
      <c r="Q267" s="239">
        <f>ROUND(E267*P267,2)</f>
        <v>0</v>
      </c>
      <c r="R267" s="241" t="s">
        <v>722</v>
      </c>
      <c r="S267" s="241" t="s">
        <v>315</v>
      </c>
      <c r="T267" s="242" t="s">
        <v>315</v>
      </c>
      <c r="U267" s="224">
        <v>1.1559999999999999</v>
      </c>
      <c r="V267" s="224">
        <f>ROUND(E267*U267,2)</f>
        <v>0.18</v>
      </c>
      <c r="W267" s="224"/>
      <c r="X267" s="224" t="s">
        <v>582</v>
      </c>
      <c r="Y267" s="224" t="s">
        <v>317</v>
      </c>
      <c r="Z267" s="214"/>
      <c r="AA267" s="214"/>
      <c r="AB267" s="214"/>
      <c r="AC267" s="214"/>
      <c r="AD267" s="214"/>
      <c r="AE267" s="214"/>
      <c r="AF267" s="214"/>
      <c r="AG267" s="214" t="s">
        <v>732</v>
      </c>
      <c r="AH267" s="214"/>
      <c r="AI267" s="214"/>
      <c r="AJ267" s="214"/>
      <c r="AK267" s="214"/>
      <c r="AL267" s="214"/>
      <c r="AM267" s="214"/>
      <c r="AN267" s="214"/>
      <c r="AO267" s="214"/>
      <c r="AP267" s="214"/>
      <c r="AQ267" s="214"/>
      <c r="AR267" s="214"/>
      <c r="AS267" s="214"/>
      <c r="AT267" s="214"/>
      <c r="AU267" s="214"/>
      <c r="AV267" s="214"/>
      <c r="AW267" s="214"/>
      <c r="AX267" s="214"/>
      <c r="AY267" s="214"/>
      <c r="AZ267" s="214"/>
      <c r="BA267" s="214"/>
      <c r="BB267" s="214"/>
      <c r="BC267" s="214"/>
      <c r="BD267" s="214"/>
      <c r="BE267" s="214"/>
      <c r="BF267" s="214"/>
      <c r="BG267" s="214"/>
      <c r="BH267" s="214"/>
    </row>
    <row r="268" spans="1:60" outlineLevel="2" x14ac:dyDescent="0.2">
      <c r="A268" s="221"/>
      <c r="B268" s="222"/>
      <c r="C268" s="267" t="s">
        <v>608</v>
      </c>
      <c r="D268" s="266"/>
      <c r="E268" s="266"/>
      <c r="F268" s="266"/>
      <c r="G268" s="266"/>
      <c r="H268" s="224"/>
      <c r="I268" s="224"/>
      <c r="J268" s="224"/>
      <c r="K268" s="224"/>
      <c r="L268" s="224"/>
      <c r="M268" s="224"/>
      <c r="N268" s="223"/>
      <c r="O268" s="223"/>
      <c r="P268" s="223"/>
      <c r="Q268" s="223"/>
      <c r="R268" s="224"/>
      <c r="S268" s="224"/>
      <c r="T268" s="224"/>
      <c r="U268" s="224"/>
      <c r="V268" s="224"/>
      <c r="W268" s="224"/>
      <c r="X268" s="224"/>
      <c r="Y268" s="224"/>
      <c r="Z268" s="214"/>
      <c r="AA268" s="214"/>
      <c r="AB268" s="214"/>
      <c r="AC268" s="214"/>
      <c r="AD268" s="214"/>
      <c r="AE268" s="214"/>
      <c r="AF268" s="214"/>
      <c r="AG268" s="214" t="s">
        <v>369</v>
      </c>
      <c r="AH268" s="214"/>
      <c r="AI268" s="214"/>
      <c r="AJ268" s="214"/>
      <c r="AK268" s="214"/>
      <c r="AL268" s="214"/>
      <c r="AM268" s="214"/>
      <c r="AN268" s="214"/>
      <c r="AO268" s="214"/>
      <c r="AP268" s="214"/>
      <c r="AQ268" s="214"/>
      <c r="AR268" s="214"/>
      <c r="AS268" s="214"/>
      <c r="AT268" s="214"/>
      <c r="AU268" s="214"/>
      <c r="AV268" s="214"/>
      <c r="AW268" s="214"/>
      <c r="AX268" s="214"/>
      <c r="AY268" s="214"/>
      <c r="AZ268" s="214"/>
      <c r="BA268" s="214"/>
      <c r="BB268" s="214"/>
      <c r="BC268" s="214"/>
      <c r="BD268" s="214"/>
      <c r="BE268" s="214"/>
      <c r="BF268" s="214"/>
      <c r="BG268" s="214"/>
      <c r="BH268" s="214"/>
    </row>
    <row r="269" spans="1:60" x14ac:dyDescent="0.2">
      <c r="A269" s="229" t="s">
        <v>310</v>
      </c>
      <c r="B269" s="230" t="s">
        <v>248</v>
      </c>
      <c r="C269" s="253" t="s">
        <v>249</v>
      </c>
      <c r="D269" s="231"/>
      <c r="E269" s="232"/>
      <c r="F269" s="233"/>
      <c r="G269" s="233">
        <f>SUMIF(AG270:AG306,"&lt;&gt;NOR",G270:G306)</f>
        <v>0</v>
      </c>
      <c r="H269" s="233"/>
      <c r="I269" s="233">
        <f>SUM(I270:I306)</f>
        <v>0</v>
      </c>
      <c r="J269" s="233"/>
      <c r="K269" s="233">
        <f>SUM(K270:K306)</f>
        <v>0</v>
      </c>
      <c r="L269" s="233"/>
      <c r="M269" s="233">
        <f>SUM(M270:M306)</f>
        <v>0</v>
      </c>
      <c r="N269" s="232"/>
      <c r="O269" s="232">
        <f>SUM(O270:O306)</f>
        <v>0</v>
      </c>
      <c r="P269" s="232"/>
      <c r="Q269" s="232">
        <f>SUM(Q270:Q306)</f>
        <v>0</v>
      </c>
      <c r="R269" s="233"/>
      <c r="S269" s="233"/>
      <c r="T269" s="234"/>
      <c r="U269" s="228"/>
      <c r="V269" s="228">
        <f>SUM(V270:V306)</f>
        <v>0.26</v>
      </c>
      <c r="W269" s="228"/>
      <c r="X269" s="228"/>
      <c r="Y269" s="228"/>
      <c r="AG269" t="s">
        <v>311</v>
      </c>
    </row>
    <row r="270" spans="1:60" outlineLevel="1" x14ac:dyDescent="0.2">
      <c r="A270" s="245">
        <v>89</v>
      </c>
      <c r="B270" s="246" t="s">
        <v>1950</v>
      </c>
      <c r="C270" s="256" t="s">
        <v>2254</v>
      </c>
      <c r="D270" s="247" t="s">
        <v>330</v>
      </c>
      <c r="E270" s="248">
        <v>1</v>
      </c>
      <c r="F270" s="249"/>
      <c r="G270" s="250">
        <f>ROUND(E270*F270,2)</f>
        <v>0</v>
      </c>
      <c r="H270" s="249"/>
      <c r="I270" s="250">
        <f>ROUND(E270*H270,2)</f>
        <v>0</v>
      </c>
      <c r="J270" s="249"/>
      <c r="K270" s="250">
        <f>ROUND(E270*J270,2)</f>
        <v>0</v>
      </c>
      <c r="L270" s="250">
        <v>12</v>
      </c>
      <c r="M270" s="250">
        <f>G270*(1+L270/100)</f>
        <v>0</v>
      </c>
      <c r="N270" s="248">
        <v>0</v>
      </c>
      <c r="O270" s="248">
        <f>ROUND(E270*N270,2)</f>
        <v>0</v>
      </c>
      <c r="P270" s="248">
        <v>0</v>
      </c>
      <c r="Q270" s="248">
        <f>ROUND(E270*P270,2)</f>
        <v>0</v>
      </c>
      <c r="R270" s="250"/>
      <c r="S270" s="250" t="s">
        <v>331</v>
      </c>
      <c r="T270" s="251" t="s">
        <v>316</v>
      </c>
      <c r="U270" s="224">
        <v>0</v>
      </c>
      <c r="V270" s="224">
        <f>ROUND(E270*U270,2)</f>
        <v>0</v>
      </c>
      <c r="W270" s="224"/>
      <c r="X270" s="224" t="s">
        <v>336</v>
      </c>
      <c r="Y270" s="224" t="s">
        <v>317</v>
      </c>
      <c r="Z270" s="214"/>
      <c r="AA270" s="214"/>
      <c r="AB270" s="214"/>
      <c r="AC270" s="214"/>
      <c r="AD270" s="214"/>
      <c r="AE270" s="214"/>
      <c r="AF270" s="214"/>
      <c r="AG270" s="214" t="s">
        <v>337</v>
      </c>
      <c r="AH270" s="214"/>
      <c r="AI270" s="214"/>
      <c r="AJ270" s="214"/>
      <c r="AK270" s="214"/>
      <c r="AL270" s="214"/>
      <c r="AM270" s="214"/>
      <c r="AN270" s="214"/>
      <c r="AO270" s="214"/>
      <c r="AP270" s="214"/>
      <c r="AQ270" s="214"/>
      <c r="AR270" s="214"/>
      <c r="AS270" s="214"/>
      <c r="AT270" s="214"/>
      <c r="AU270" s="214"/>
      <c r="AV270" s="214"/>
      <c r="AW270" s="214"/>
      <c r="AX270" s="214"/>
      <c r="AY270" s="214"/>
      <c r="AZ270" s="214"/>
      <c r="BA270" s="214"/>
      <c r="BB270" s="214"/>
      <c r="BC270" s="214"/>
      <c r="BD270" s="214"/>
      <c r="BE270" s="214"/>
      <c r="BF270" s="214"/>
      <c r="BG270" s="214"/>
      <c r="BH270" s="214"/>
    </row>
    <row r="271" spans="1:60" outlineLevel="1" x14ac:dyDescent="0.2">
      <c r="A271" s="236">
        <v>90</v>
      </c>
      <c r="B271" s="237" t="s">
        <v>769</v>
      </c>
      <c r="C271" s="254" t="s">
        <v>770</v>
      </c>
      <c r="D271" s="238" t="s">
        <v>375</v>
      </c>
      <c r="E271" s="239">
        <v>1</v>
      </c>
      <c r="F271" s="240"/>
      <c r="G271" s="241">
        <f>ROUND(E271*F271,2)</f>
        <v>0</v>
      </c>
      <c r="H271" s="240"/>
      <c r="I271" s="241">
        <f>ROUND(E271*H271,2)</f>
        <v>0</v>
      </c>
      <c r="J271" s="240"/>
      <c r="K271" s="241">
        <f>ROUND(E271*J271,2)</f>
        <v>0</v>
      </c>
      <c r="L271" s="241">
        <v>12</v>
      </c>
      <c r="M271" s="241">
        <f>G271*(1+L271/100)</f>
        <v>0</v>
      </c>
      <c r="N271" s="239">
        <v>1.0000000000000001E-5</v>
      </c>
      <c r="O271" s="239">
        <f>ROUND(E271*N271,2)</f>
        <v>0</v>
      </c>
      <c r="P271" s="239">
        <v>0</v>
      </c>
      <c r="Q271" s="239">
        <f>ROUND(E271*P271,2)</f>
        <v>0</v>
      </c>
      <c r="R271" s="241" t="s">
        <v>735</v>
      </c>
      <c r="S271" s="241" t="s">
        <v>315</v>
      </c>
      <c r="T271" s="242" t="s">
        <v>315</v>
      </c>
      <c r="U271" s="224">
        <v>0.26</v>
      </c>
      <c r="V271" s="224">
        <f>ROUND(E271*U271,2)</f>
        <v>0.26</v>
      </c>
      <c r="W271" s="224"/>
      <c r="X271" s="224" t="s">
        <v>336</v>
      </c>
      <c r="Y271" s="224" t="s">
        <v>317</v>
      </c>
      <c r="Z271" s="214"/>
      <c r="AA271" s="214"/>
      <c r="AB271" s="214"/>
      <c r="AC271" s="214"/>
      <c r="AD271" s="214"/>
      <c r="AE271" s="214"/>
      <c r="AF271" s="214"/>
      <c r="AG271" s="214" t="s">
        <v>367</v>
      </c>
      <c r="AH271" s="214"/>
      <c r="AI271" s="214"/>
      <c r="AJ271" s="214"/>
      <c r="AK271" s="214"/>
      <c r="AL271" s="214"/>
      <c r="AM271" s="214"/>
      <c r="AN271" s="214"/>
      <c r="AO271" s="214"/>
      <c r="AP271" s="214"/>
      <c r="AQ271" s="214"/>
      <c r="AR271" s="214"/>
      <c r="AS271" s="214"/>
      <c r="AT271" s="214"/>
      <c r="AU271" s="214"/>
      <c r="AV271" s="214"/>
      <c r="AW271" s="214"/>
      <c r="AX271" s="214"/>
      <c r="AY271" s="214"/>
      <c r="AZ271" s="214"/>
      <c r="BA271" s="214"/>
      <c r="BB271" s="214"/>
      <c r="BC271" s="214"/>
      <c r="BD271" s="214"/>
      <c r="BE271" s="214"/>
      <c r="BF271" s="214"/>
      <c r="BG271" s="214"/>
      <c r="BH271" s="214"/>
    </row>
    <row r="272" spans="1:60" outlineLevel="2" x14ac:dyDescent="0.2">
      <c r="A272" s="221"/>
      <c r="B272" s="222"/>
      <c r="C272" s="255" t="s">
        <v>807</v>
      </c>
      <c r="D272" s="243"/>
      <c r="E272" s="243"/>
      <c r="F272" s="243"/>
      <c r="G272" s="243"/>
      <c r="H272" s="224"/>
      <c r="I272" s="224"/>
      <c r="J272" s="224"/>
      <c r="K272" s="224"/>
      <c r="L272" s="224"/>
      <c r="M272" s="224"/>
      <c r="N272" s="223"/>
      <c r="O272" s="223"/>
      <c r="P272" s="223"/>
      <c r="Q272" s="223"/>
      <c r="R272" s="224"/>
      <c r="S272" s="224"/>
      <c r="T272" s="224"/>
      <c r="U272" s="224"/>
      <c r="V272" s="224"/>
      <c r="W272" s="224"/>
      <c r="X272" s="224"/>
      <c r="Y272" s="224"/>
      <c r="Z272" s="214"/>
      <c r="AA272" s="214"/>
      <c r="AB272" s="214"/>
      <c r="AC272" s="214"/>
      <c r="AD272" s="214"/>
      <c r="AE272" s="214"/>
      <c r="AF272" s="214"/>
      <c r="AG272" s="214" t="s">
        <v>320</v>
      </c>
      <c r="AH272" s="214"/>
      <c r="AI272" s="214"/>
      <c r="AJ272" s="214"/>
      <c r="AK272" s="214"/>
      <c r="AL272" s="214"/>
      <c r="AM272" s="214"/>
      <c r="AN272" s="214"/>
      <c r="AO272" s="214"/>
      <c r="AP272" s="214"/>
      <c r="AQ272" s="214"/>
      <c r="AR272" s="214"/>
      <c r="AS272" s="214"/>
      <c r="AT272" s="214"/>
      <c r="AU272" s="214"/>
      <c r="AV272" s="214"/>
      <c r="AW272" s="214"/>
      <c r="AX272" s="214"/>
      <c r="AY272" s="214"/>
      <c r="AZ272" s="214"/>
      <c r="BA272" s="214"/>
      <c r="BB272" s="214"/>
      <c r="BC272" s="214"/>
      <c r="BD272" s="214"/>
      <c r="BE272" s="214"/>
      <c r="BF272" s="214"/>
      <c r="BG272" s="214"/>
      <c r="BH272" s="214"/>
    </row>
    <row r="273" spans="1:60" outlineLevel="2" x14ac:dyDescent="0.2">
      <c r="A273" s="221"/>
      <c r="B273" s="222"/>
      <c r="C273" s="268" t="s">
        <v>1174</v>
      </c>
      <c r="D273" s="262"/>
      <c r="E273" s="263">
        <v>1</v>
      </c>
      <c r="F273" s="224"/>
      <c r="G273" s="224"/>
      <c r="H273" s="224"/>
      <c r="I273" s="224"/>
      <c r="J273" s="224"/>
      <c r="K273" s="224"/>
      <c r="L273" s="224"/>
      <c r="M273" s="224"/>
      <c r="N273" s="223"/>
      <c r="O273" s="223"/>
      <c r="P273" s="223"/>
      <c r="Q273" s="223"/>
      <c r="R273" s="224"/>
      <c r="S273" s="224"/>
      <c r="T273" s="224"/>
      <c r="U273" s="224"/>
      <c r="V273" s="224"/>
      <c r="W273" s="224"/>
      <c r="X273" s="224"/>
      <c r="Y273" s="224"/>
      <c r="Z273" s="214"/>
      <c r="AA273" s="214"/>
      <c r="AB273" s="214"/>
      <c r="AC273" s="214"/>
      <c r="AD273" s="214"/>
      <c r="AE273" s="214"/>
      <c r="AF273" s="214"/>
      <c r="AG273" s="214" t="s">
        <v>371</v>
      </c>
      <c r="AH273" s="214">
        <v>0</v>
      </c>
      <c r="AI273" s="214"/>
      <c r="AJ273" s="214"/>
      <c r="AK273" s="214"/>
      <c r="AL273" s="214"/>
      <c r="AM273" s="214"/>
      <c r="AN273" s="214"/>
      <c r="AO273" s="214"/>
      <c r="AP273" s="214"/>
      <c r="AQ273" s="214"/>
      <c r="AR273" s="214"/>
      <c r="AS273" s="214"/>
      <c r="AT273" s="214"/>
      <c r="AU273" s="214"/>
      <c r="AV273" s="214"/>
      <c r="AW273" s="214"/>
      <c r="AX273" s="214"/>
      <c r="AY273" s="214"/>
      <c r="AZ273" s="214"/>
      <c r="BA273" s="214"/>
      <c r="BB273" s="214"/>
      <c r="BC273" s="214"/>
      <c r="BD273" s="214"/>
      <c r="BE273" s="214"/>
      <c r="BF273" s="214"/>
      <c r="BG273" s="214"/>
      <c r="BH273" s="214"/>
    </row>
    <row r="274" spans="1:60" outlineLevel="1" x14ac:dyDescent="0.2">
      <c r="A274" s="236">
        <v>91</v>
      </c>
      <c r="B274" s="237" t="s">
        <v>1175</v>
      </c>
      <c r="C274" s="254" t="s">
        <v>1176</v>
      </c>
      <c r="D274" s="238" t="s">
        <v>375</v>
      </c>
      <c r="E274" s="239">
        <v>1</v>
      </c>
      <c r="F274" s="240"/>
      <c r="G274" s="241">
        <f>ROUND(E274*F274,2)</f>
        <v>0</v>
      </c>
      <c r="H274" s="240"/>
      <c r="I274" s="241">
        <f>ROUND(E274*H274,2)</f>
        <v>0</v>
      </c>
      <c r="J274" s="240"/>
      <c r="K274" s="241">
        <f>ROUND(E274*J274,2)</f>
        <v>0</v>
      </c>
      <c r="L274" s="241">
        <v>12</v>
      </c>
      <c r="M274" s="241">
        <f>G274*(1+L274/100)</f>
        <v>0</v>
      </c>
      <c r="N274" s="239">
        <v>9.6000000000000002E-4</v>
      </c>
      <c r="O274" s="239">
        <f>ROUND(E274*N274,2)</f>
        <v>0</v>
      </c>
      <c r="P274" s="239">
        <v>0</v>
      </c>
      <c r="Q274" s="239">
        <f>ROUND(E274*P274,2)</f>
        <v>0</v>
      </c>
      <c r="R274" s="241" t="s">
        <v>428</v>
      </c>
      <c r="S274" s="241" t="s">
        <v>1177</v>
      </c>
      <c r="T274" s="242" t="s">
        <v>1177</v>
      </c>
      <c r="U274" s="224">
        <v>0</v>
      </c>
      <c r="V274" s="224">
        <f>ROUND(E274*U274,2)</f>
        <v>0</v>
      </c>
      <c r="W274" s="224"/>
      <c r="X274" s="224" t="s">
        <v>429</v>
      </c>
      <c r="Y274" s="224" t="s">
        <v>317</v>
      </c>
      <c r="Z274" s="214"/>
      <c r="AA274" s="214"/>
      <c r="AB274" s="214"/>
      <c r="AC274" s="214"/>
      <c r="AD274" s="214"/>
      <c r="AE274" s="214"/>
      <c r="AF274" s="214"/>
      <c r="AG274" s="214" t="s">
        <v>728</v>
      </c>
      <c r="AH274" s="214"/>
      <c r="AI274" s="214"/>
      <c r="AJ274" s="214"/>
      <c r="AK274" s="214"/>
      <c r="AL274" s="214"/>
      <c r="AM274" s="214"/>
      <c r="AN274" s="214"/>
      <c r="AO274" s="214"/>
      <c r="AP274" s="214"/>
      <c r="AQ274" s="214"/>
      <c r="AR274" s="214"/>
      <c r="AS274" s="214"/>
      <c r="AT274" s="214"/>
      <c r="AU274" s="214"/>
      <c r="AV274" s="214"/>
      <c r="AW274" s="214"/>
      <c r="AX274" s="214"/>
      <c r="AY274" s="214"/>
      <c r="AZ274" s="214"/>
      <c r="BA274" s="214"/>
      <c r="BB274" s="214"/>
      <c r="BC274" s="214"/>
      <c r="BD274" s="214"/>
      <c r="BE274" s="214"/>
      <c r="BF274" s="214"/>
      <c r="BG274" s="214"/>
      <c r="BH274" s="214"/>
    </row>
    <row r="275" spans="1:60" outlineLevel="2" x14ac:dyDescent="0.2">
      <c r="A275" s="221"/>
      <c r="B275" s="222"/>
      <c r="C275" s="255" t="s">
        <v>2255</v>
      </c>
      <c r="D275" s="243"/>
      <c r="E275" s="243"/>
      <c r="F275" s="243"/>
      <c r="G275" s="243"/>
      <c r="H275" s="224"/>
      <c r="I275" s="224"/>
      <c r="J275" s="224"/>
      <c r="K275" s="224"/>
      <c r="L275" s="224"/>
      <c r="M275" s="224"/>
      <c r="N275" s="223"/>
      <c r="O275" s="223"/>
      <c r="P275" s="223"/>
      <c r="Q275" s="223"/>
      <c r="R275" s="224"/>
      <c r="S275" s="224"/>
      <c r="T275" s="224"/>
      <c r="U275" s="224"/>
      <c r="V275" s="224"/>
      <c r="W275" s="224"/>
      <c r="X275" s="224"/>
      <c r="Y275" s="224"/>
      <c r="Z275" s="214"/>
      <c r="AA275" s="214"/>
      <c r="AB275" s="214"/>
      <c r="AC275" s="214"/>
      <c r="AD275" s="214"/>
      <c r="AE275" s="214"/>
      <c r="AF275" s="214"/>
      <c r="AG275" s="214" t="s">
        <v>320</v>
      </c>
      <c r="AH275" s="214"/>
      <c r="AI275" s="214"/>
      <c r="AJ275" s="214"/>
      <c r="AK275" s="214"/>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row>
    <row r="276" spans="1:60" outlineLevel="2" x14ac:dyDescent="0.2">
      <c r="A276" s="221"/>
      <c r="B276" s="222"/>
      <c r="C276" s="268" t="s">
        <v>2256</v>
      </c>
      <c r="D276" s="262"/>
      <c r="E276" s="263">
        <v>1</v>
      </c>
      <c r="F276" s="224"/>
      <c r="G276" s="224"/>
      <c r="H276" s="224"/>
      <c r="I276" s="224"/>
      <c r="J276" s="224"/>
      <c r="K276" s="224"/>
      <c r="L276" s="224"/>
      <c r="M276" s="224"/>
      <c r="N276" s="223"/>
      <c r="O276" s="223"/>
      <c r="P276" s="223"/>
      <c r="Q276" s="223"/>
      <c r="R276" s="224"/>
      <c r="S276" s="224"/>
      <c r="T276" s="224"/>
      <c r="U276" s="224"/>
      <c r="V276" s="224"/>
      <c r="W276" s="224"/>
      <c r="X276" s="224"/>
      <c r="Y276" s="224"/>
      <c r="Z276" s="214"/>
      <c r="AA276" s="214"/>
      <c r="AB276" s="214"/>
      <c r="AC276" s="214"/>
      <c r="AD276" s="214"/>
      <c r="AE276" s="214"/>
      <c r="AF276" s="214"/>
      <c r="AG276" s="214" t="s">
        <v>371</v>
      </c>
      <c r="AH276" s="214">
        <v>0</v>
      </c>
      <c r="AI276" s="214"/>
      <c r="AJ276" s="214"/>
      <c r="AK276" s="214"/>
      <c r="AL276" s="214"/>
      <c r="AM276" s="214"/>
      <c r="AN276" s="214"/>
      <c r="AO276" s="214"/>
      <c r="AP276" s="214"/>
      <c r="AQ276" s="214"/>
      <c r="AR276" s="214"/>
      <c r="AS276" s="214"/>
      <c r="AT276" s="214"/>
      <c r="AU276" s="214"/>
      <c r="AV276" s="214"/>
      <c r="AW276" s="214"/>
      <c r="AX276" s="214"/>
      <c r="AY276" s="214"/>
      <c r="AZ276" s="214"/>
      <c r="BA276" s="214"/>
      <c r="BB276" s="214"/>
      <c r="BC276" s="214"/>
      <c r="BD276" s="214"/>
      <c r="BE276" s="214"/>
      <c r="BF276" s="214"/>
      <c r="BG276" s="214"/>
      <c r="BH276" s="214"/>
    </row>
    <row r="277" spans="1:60" ht="22.5" outlineLevel="1" x14ac:dyDescent="0.2">
      <c r="A277" s="236">
        <v>92</v>
      </c>
      <c r="B277" s="237" t="s">
        <v>747</v>
      </c>
      <c r="C277" s="254" t="s">
        <v>2257</v>
      </c>
      <c r="D277" s="238" t="s">
        <v>375</v>
      </c>
      <c r="E277" s="239">
        <v>1</v>
      </c>
      <c r="F277" s="240"/>
      <c r="G277" s="241">
        <f>ROUND(E277*F277,2)</f>
        <v>0</v>
      </c>
      <c r="H277" s="240"/>
      <c r="I277" s="241">
        <f>ROUND(E277*H277,2)</f>
        <v>0</v>
      </c>
      <c r="J277" s="240"/>
      <c r="K277" s="241">
        <f>ROUND(E277*J277,2)</f>
        <v>0</v>
      </c>
      <c r="L277" s="241">
        <v>12</v>
      </c>
      <c r="M277" s="241">
        <f>G277*(1+L277/100)</f>
        <v>0</v>
      </c>
      <c r="N277" s="239">
        <v>0</v>
      </c>
      <c r="O277" s="239">
        <f>ROUND(E277*N277,2)</f>
        <v>0</v>
      </c>
      <c r="P277" s="239">
        <v>0</v>
      </c>
      <c r="Q277" s="239">
        <f>ROUND(E277*P277,2)</f>
        <v>0</v>
      </c>
      <c r="R277" s="241"/>
      <c r="S277" s="241" t="s">
        <v>331</v>
      </c>
      <c r="T277" s="242" t="s">
        <v>316</v>
      </c>
      <c r="U277" s="224">
        <v>0</v>
      </c>
      <c r="V277" s="224">
        <f>ROUND(E277*U277,2)</f>
        <v>0</v>
      </c>
      <c r="W277" s="224"/>
      <c r="X277" s="224" t="s">
        <v>336</v>
      </c>
      <c r="Y277" s="224" t="s">
        <v>317</v>
      </c>
      <c r="Z277" s="214"/>
      <c r="AA277" s="214"/>
      <c r="AB277" s="214"/>
      <c r="AC277" s="214"/>
      <c r="AD277" s="214"/>
      <c r="AE277" s="214"/>
      <c r="AF277" s="214"/>
      <c r="AG277" s="214" t="s">
        <v>367</v>
      </c>
      <c r="AH277" s="214"/>
      <c r="AI277" s="214"/>
      <c r="AJ277" s="214"/>
      <c r="AK277" s="214"/>
      <c r="AL277" s="214"/>
      <c r="AM277" s="214"/>
      <c r="AN277" s="214"/>
      <c r="AO277" s="214"/>
      <c r="AP277" s="214"/>
      <c r="AQ277" s="214"/>
      <c r="AR277" s="214"/>
      <c r="AS277" s="214"/>
      <c r="AT277" s="214"/>
      <c r="AU277" s="214"/>
      <c r="AV277" s="214"/>
      <c r="AW277" s="214"/>
      <c r="AX277" s="214"/>
      <c r="AY277" s="214"/>
      <c r="AZ277" s="214"/>
      <c r="BA277" s="214"/>
      <c r="BB277" s="214"/>
      <c r="BC277" s="214"/>
      <c r="BD277" s="214"/>
      <c r="BE277" s="214"/>
      <c r="BF277" s="214"/>
      <c r="BG277" s="214"/>
      <c r="BH277" s="214"/>
    </row>
    <row r="278" spans="1:60" outlineLevel="2" x14ac:dyDescent="0.2">
      <c r="A278" s="221"/>
      <c r="B278" s="222"/>
      <c r="C278" s="255" t="s">
        <v>956</v>
      </c>
      <c r="D278" s="243"/>
      <c r="E278" s="243"/>
      <c r="F278" s="243"/>
      <c r="G278" s="243"/>
      <c r="H278" s="224"/>
      <c r="I278" s="224"/>
      <c r="J278" s="224"/>
      <c r="K278" s="224"/>
      <c r="L278" s="224"/>
      <c r="M278" s="224"/>
      <c r="N278" s="223"/>
      <c r="O278" s="223"/>
      <c r="P278" s="223"/>
      <c r="Q278" s="223"/>
      <c r="R278" s="224"/>
      <c r="S278" s="224"/>
      <c r="T278" s="224"/>
      <c r="U278" s="224"/>
      <c r="V278" s="224"/>
      <c r="W278" s="224"/>
      <c r="X278" s="224"/>
      <c r="Y278" s="224"/>
      <c r="Z278" s="214"/>
      <c r="AA278" s="214"/>
      <c r="AB278" s="214"/>
      <c r="AC278" s="214"/>
      <c r="AD278" s="214"/>
      <c r="AE278" s="214"/>
      <c r="AF278" s="214"/>
      <c r="AG278" s="214" t="s">
        <v>320</v>
      </c>
      <c r="AH278" s="214"/>
      <c r="AI278" s="214"/>
      <c r="AJ278" s="214"/>
      <c r="AK278" s="214"/>
      <c r="AL278" s="214"/>
      <c r="AM278" s="214"/>
      <c r="AN278" s="214"/>
      <c r="AO278" s="214"/>
      <c r="AP278" s="214"/>
      <c r="AQ278" s="214"/>
      <c r="AR278" s="214"/>
      <c r="AS278" s="214"/>
      <c r="AT278" s="214"/>
      <c r="AU278" s="214"/>
      <c r="AV278" s="214"/>
      <c r="AW278" s="214"/>
      <c r="AX278" s="214"/>
      <c r="AY278" s="214"/>
      <c r="AZ278" s="214"/>
      <c r="BA278" s="214"/>
      <c r="BB278" s="214"/>
      <c r="BC278" s="214"/>
      <c r="BD278" s="214"/>
      <c r="BE278" s="214"/>
      <c r="BF278" s="214"/>
      <c r="BG278" s="214"/>
      <c r="BH278" s="214"/>
    </row>
    <row r="279" spans="1:60" outlineLevel="3" x14ac:dyDescent="0.2">
      <c r="A279" s="221"/>
      <c r="B279" s="222"/>
      <c r="C279" s="258" t="s">
        <v>957</v>
      </c>
      <c r="D279" s="252"/>
      <c r="E279" s="252"/>
      <c r="F279" s="252"/>
      <c r="G279" s="252"/>
      <c r="H279" s="224"/>
      <c r="I279" s="224"/>
      <c r="J279" s="224"/>
      <c r="K279" s="224"/>
      <c r="L279" s="224"/>
      <c r="M279" s="224"/>
      <c r="N279" s="223"/>
      <c r="O279" s="223"/>
      <c r="P279" s="223"/>
      <c r="Q279" s="223"/>
      <c r="R279" s="224"/>
      <c r="S279" s="224"/>
      <c r="T279" s="224"/>
      <c r="U279" s="224"/>
      <c r="V279" s="224"/>
      <c r="W279" s="224"/>
      <c r="X279" s="224"/>
      <c r="Y279" s="224"/>
      <c r="Z279" s="214"/>
      <c r="AA279" s="214"/>
      <c r="AB279" s="214"/>
      <c r="AC279" s="214"/>
      <c r="AD279" s="214"/>
      <c r="AE279" s="214"/>
      <c r="AF279" s="214"/>
      <c r="AG279" s="214" t="s">
        <v>320</v>
      </c>
      <c r="AH279" s="214"/>
      <c r="AI279" s="214"/>
      <c r="AJ279" s="214"/>
      <c r="AK279" s="214"/>
      <c r="AL279" s="214"/>
      <c r="AM279" s="214"/>
      <c r="AN279" s="214"/>
      <c r="AO279" s="214"/>
      <c r="AP279" s="214"/>
      <c r="AQ279" s="214"/>
      <c r="AR279" s="214"/>
      <c r="AS279" s="214"/>
      <c r="AT279" s="214"/>
      <c r="AU279" s="214"/>
      <c r="AV279" s="214"/>
      <c r="AW279" s="214"/>
      <c r="AX279" s="214"/>
      <c r="AY279" s="214"/>
      <c r="AZ279" s="214"/>
      <c r="BA279" s="214"/>
      <c r="BB279" s="214"/>
      <c r="BC279" s="214"/>
      <c r="BD279" s="214"/>
      <c r="BE279" s="214"/>
      <c r="BF279" s="214"/>
      <c r="BG279" s="214"/>
      <c r="BH279" s="214"/>
    </row>
    <row r="280" spans="1:60" outlineLevel="3" x14ac:dyDescent="0.2">
      <c r="A280" s="221"/>
      <c r="B280" s="222"/>
      <c r="C280" s="258" t="s">
        <v>750</v>
      </c>
      <c r="D280" s="252"/>
      <c r="E280" s="252"/>
      <c r="F280" s="252"/>
      <c r="G280" s="252"/>
      <c r="H280" s="224"/>
      <c r="I280" s="224"/>
      <c r="J280" s="224"/>
      <c r="K280" s="224"/>
      <c r="L280" s="224"/>
      <c r="M280" s="224"/>
      <c r="N280" s="223"/>
      <c r="O280" s="223"/>
      <c r="P280" s="223"/>
      <c r="Q280" s="223"/>
      <c r="R280" s="224"/>
      <c r="S280" s="224"/>
      <c r="T280" s="224"/>
      <c r="U280" s="224"/>
      <c r="V280" s="224"/>
      <c r="W280" s="224"/>
      <c r="X280" s="224"/>
      <c r="Y280" s="224"/>
      <c r="Z280" s="214"/>
      <c r="AA280" s="214"/>
      <c r="AB280" s="214"/>
      <c r="AC280" s="214"/>
      <c r="AD280" s="214"/>
      <c r="AE280" s="214"/>
      <c r="AF280" s="214"/>
      <c r="AG280" s="214" t="s">
        <v>320</v>
      </c>
      <c r="AH280" s="214"/>
      <c r="AI280" s="214"/>
      <c r="AJ280" s="214"/>
      <c r="AK280" s="214"/>
      <c r="AL280" s="214"/>
      <c r="AM280" s="214"/>
      <c r="AN280" s="214"/>
      <c r="AO280" s="214"/>
      <c r="AP280" s="214"/>
      <c r="AQ280" s="214"/>
      <c r="AR280" s="214"/>
      <c r="AS280" s="214"/>
      <c r="AT280" s="214"/>
      <c r="AU280" s="214"/>
      <c r="AV280" s="214"/>
      <c r="AW280" s="214"/>
      <c r="AX280" s="214"/>
      <c r="AY280" s="214"/>
      <c r="AZ280" s="214"/>
      <c r="BA280" s="214"/>
      <c r="BB280" s="214"/>
      <c r="BC280" s="214"/>
      <c r="BD280" s="214"/>
      <c r="BE280" s="214"/>
      <c r="BF280" s="214"/>
      <c r="BG280" s="214"/>
      <c r="BH280" s="214"/>
    </row>
    <row r="281" spans="1:60" outlineLevel="3" x14ac:dyDescent="0.2">
      <c r="A281" s="221"/>
      <c r="B281" s="222"/>
      <c r="C281" s="258" t="s">
        <v>2258</v>
      </c>
      <c r="D281" s="252"/>
      <c r="E281" s="252"/>
      <c r="F281" s="252"/>
      <c r="G281" s="252"/>
      <c r="H281" s="224"/>
      <c r="I281" s="224"/>
      <c r="J281" s="224"/>
      <c r="K281" s="224"/>
      <c r="L281" s="224"/>
      <c r="M281" s="224"/>
      <c r="N281" s="223"/>
      <c r="O281" s="223"/>
      <c r="P281" s="223"/>
      <c r="Q281" s="223"/>
      <c r="R281" s="224"/>
      <c r="S281" s="224"/>
      <c r="T281" s="224"/>
      <c r="U281" s="224"/>
      <c r="V281" s="224"/>
      <c r="W281" s="224"/>
      <c r="X281" s="224"/>
      <c r="Y281" s="224"/>
      <c r="Z281" s="214"/>
      <c r="AA281" s="214"/>
      <c r="AB281" s="214"/>
      <c r="AC281" s="214"/>
      <c r="AD281" s="214"/>
      <c r="AE281" s="214"/>
      <c r="AF281" s="214"/>
      <c r="AG281" s="214" t="s">
        <v>320</v>
      </c>
      <c r="AH281" s="214"/>
      <c r="AI281" s="214"/>
      <c r="AJ281" s="214"/>
      <c r="AK281" s="214"/>
      <c r="AL281" s="214"/>
      <c r="AM281" s="214"/>
      <c r="AN281" s="214"/>
      <c r="AO281" s="214"/>
      <c r="AP281" s="214"/>
      <c r="AQ281" s="214"/>
      <c r="AR281" s="214"/>
      <c r="AS281" s="214"/>
      <c r="AT281" s="214"/>
      <c r="AU281" s="214"/>
      <c r="AV281" s="214"/>
      <c r="AW281" s="214"/>
      <c r="AX281" s="214"/>
      <c r="AY281" s="214"/>
      <c r="AZ281" s="214"/>
      <c r="BA281" s="214"/>
      <c r="BB281" s="214"/>
      <c r="BC281" s="214"/>
      <c r="BD281" s="214"/>
      <c r="BE281" s="214"/>
      <c r="BF281" s="214"/>
      <c r="BG281" s="214"/>
      <c r="BH281" s="214"/>
    </row>
    <row r="282" spans="1:60" outlineLevel="3" x14ac:dyDescent="0.2">
      <c r="A282" s="221"/>
      <c r="B282" s="222"/>
      <c r="C282" s="258" t="s">
        <v>751</v>
      </c>
      <c r="D282" s="252"/>
      <c r="E282" s="252"/>
      <c r="F282" s="252"/>
      <c r="G282" s="252"/>
      <c r="H282" s="224"/>
      <c r="I282" s="224"/>
      <c r="J282" s="224"/>
      <c r="K282" s="224"/>
      <c r="L282" s="224"/>
      <c r="M282" s="224"/>
      <c r="N282" s="223"/>
      <c r="O282" s="223"/>
      <c r="P282" s="223"/>
      <c r="Q282" s="223"/>
      <c r="R282" s="224"/>
      <c r="S282" s="224"/>
      <c r="T282" s="224"/>
      <c r="U282" s="224"/>
      <c r="V282" s="224"/>
      <c r="W282" s="224"/>
      <c r="X282" s="224"/>
      <c r="Y282" s="224"/>
      <c r="Z282" s="214"/>
      <c r="AA282" s="214"/>
      <c r="AB282" s="214"/>
      <c r="AC282" s="214"/>
      <c r="AD282" s="214"/>
      <c r="AE282" s="214"/>
      <c r="AF282" s="214"/>
      <c r="AG282" s="214" t="s">
        <v>320</v>
      </c>
      <c r="AH282" s="214"/>
      <c r="AI282" s="214"/>
      <c r="AJ282" s="214"/>
      <c r="AK282" s="214"/>
      <c r="AL282" s="214"/>
      <c r="AM282" s="214"/>
      <c r="AN282" s="214"/>
      <c r="AO282" s="214"/>
      <c r="AP282" s="214"/>
      <c r="AQ282" s="214"/>
      <c r="AR282" s="214"/>
      <c r="AS282" s="214"/>
      <c r="AT282" s="214"/>
      <c r="AU282" s="214"/>
      <c r="AV282" s="214"/>
      <c r="AW282" s="214"/>
      <c r="AX282" s="214"/>
      <c r="AY282" s="214"/>
      <c r="AZ282" s="214"/>
      <c r="BA282" s="214"/>
      <c r="BB282" s="214"/>
      <c r="BC282" s="214"/>
      <c r="BD282" s="214"/>
      <c r="BE282" s="214"/>
      <c r="BF282" s="214"/>
      <c r="BG282" s="214"/>
      <c r="BH282" s="214"/>
    </row>
    <row r="283" spans="1:60" outlineLevel="3" x14ac:dyDescent="0.2">
      <c r="A283" s="221"/>
      <c r="B283" s="222"/>
      <c r="C283" s="258" t="s">
        <v>958</v>
      </c>
      <c r="D283" s="252"/>
      <c r="E283" s="252"/>
      <c r="F283" s="252"/>
      <c r="G283" s="252"/>
      <c r="H283" s="224"/>
      <c r="I283" s="224"/>
      <c r="J283" s="224"/>
      <c r="K283" s="224"/>
      <c r="L283" s="224"/>
      <c r="M283" s="224"/>
      <c r="N283" s="223"/>
      <c r="O283" s="223"/>
      <c r="P283" s="223"/>
      <c r="Q283" s="223"/>
      <c r="R283" s="224"/>
      <c r="S283" s="224"/>
      <c r="T283" s="224"/>
      <c r="U283" s="224"/>
      <c r="V283" s="224"/>
      <c r="W283" s="224"/>
      <c r="X283" s="224"/>
      <c r="Y283" s="224"/>
      <c r="Z283" s="214"/>
      <c r="AA283" s="214"/>
      <c r="AB283" s="214"/>
      <c r="AC283" s="214"/>
      <c r="AD283" s="214"/>
      <c r="AE283" s="214"/>
      <c r="AF283" s="214"/>
      <c r="AG283" s="214" t="s">
        <v>320</v>
      </c>
      <c r="AH283" s="214"/>
      <c r="AI283" s="214"/>
      <c r="AJ283" s="214"/>
      <c r="AK283" s="214"/>
      <c r="AL283" s="214"/>
      <c r="AM283" s="214"/>
      <c r="AN283" s="214"/>
      <c r="AO283" s="214"/>
      <c r="AP283" s="214"/>
      <c r="AQ283" s="214"/>
      <c r="AR283" s="214"/>
      <c r="AS283" s="214"/>
      <c r="AT283" s="214"/>
      <c r="AU283" s="214"/>
      <c r="AV283" s="214"/>
      <c r="AW283" s="214"/>
      <c r="AX283" s="214"/>
      <c r="AY283" s="214"/>
      <c r="AZ283" s="214"/>
      <c r="BA283" s="214"/>
      <c r="BB283" s="214"/>
      <c r="BC283" s="214"/>
      <c r="BD283" s="214"/>
      <c r="BE283" s="214"/>
      <c r="BF283" s="214"/>
      <c r="BG283" s="214"/>
      <c r="BH283" s="214"/>
    </row>
    <row r="284" spans="1:60" outlineLevel="3" x14ac:dyDescent="0.2">
      <c r="A284" s="221"/>
      <c r="B284" s="222"/>
      <c r="C284" s="258" t="s">
        <v>752</v>
      </c>
      <c r="D284" s="252"/>
      <c r="E284" s="252"/>
      <c r="F284" s="252"/>
      <c r="G284" s="252"/>
      <c r="H284" s="224"/>
      <c r="I284" s="224"/>
      <c r="J284" s="224"/>
      <c r="K284" s="224"/>
      <c r="L284" s="224"/>
      <c r="M284" s="224"/>
      <c r="N284" s="223"/>
      <c r="O284" s="223"/>
      <c r="P284" s="223"/>
      <c r="Q284" s="223"/>
      <c r="R284" s="224"/>
      <c r="S284" s="224"/>
      <c r="T284" s="224"/>
      <c r="U284" s="224"/>
      <c r="V284" s="224"/>
      <c r="W284" s="224"/>
      <c r="X284" s="224"/>
      <c r="Y284" s="224"/>
      <c r="Z284" s="214"/>
      <c r="AA284" s="214"/>
      <c r="AB284" s="214"/>
      <c r="AC284" s="214"/>
      <c r="AD284" s="214"/>
      <c r="AE284" s="214"/>
      <c r="AF284" s="214"/>
      <c r="AG284" s="214" t="s">
        <v>320</v>
      </c>
      <c r="AH284" s="214"/>
      <c r="AI284" s="214"/>
      <c r="AJ284" s="214"/>
      <c r="AK284" s="214"/>
      <c r="AL284" s="214"/>
      <c r="AM284" s="214"/>
      <c r="AN284" s="214"/>
      <c r="AO284" s="214"/>
      <c r="AP284" s="214"/>
      <c r="AQ284" s="214"/>
      <c r="AR284" s="214"/>
      <c r="AS284" s="214"/>
      <c r="AT284" s="214"/>
      <c r="AU284" s="214"/>
      <c r="AV284" s="214"/>
      <c r="AW284" s="214"/>
      <c r="AX284" s="214"/>
      <c r="AY284" s="214"/>
      <c r="AZ284" s="214"/>
      <c r="BA284" s="214"/>
      <c r="BB284" s="214"/>
      <c r="BC284" s="214"/>
      <c r="BD284" s="214"/>
      <c r="BE284" s="214"/>
      <c r="BF284" s="214"/>
      <c r="BG284" s="214"/>
      <c r="BH284" s="214"/>
    </row>
    <row r="285" spans="1:60" outlineLevel="3" x14ac:dyDescent="0.2">
      <c r="A285" s="221"/>
      <c r="B285" s="222"/>
      <c r="C285" s="257" t="s">
        <v>354</v>
      </c>
      <c r="D285" s="225"/>
      <c r="E285" s="226"/>
      <c r="F285" s="227"/>
      <c r="G285" s="227"/>
      <c r="H285" s="224"/>
      <c r="I285" s="224"/>
      <c r="J285" s="224"/>
      <c r="K285" s="224"/>
      <c r="L285" s="224"/>
      <c r="M285" s="224"/>
      <c r="N285" s="223"/>
      <c r="O285" s="223"/>
      <c r="P285" s="223"/>
      <c r="Q285" s="223"/>
      <c r="R285" s="224"/>
      <c r="S285" s="224"/>
      <c r="T285" s="224"/>
      <c r="U285" s="224"/>
      <c r="V285" s="224"/>
      <c r="W285" s="224"/>
      <c r="X285" s="224"/>
      <c r="Y285" s="224"/>
      <c r="Z285" s="214"/>
      <c r="AA285" s="214"/>
      <c r="AB285" s="214"/>
      <c r="AC285" s="214"/>
      <c r="AD285" s="214"/>
      <c r="AE285" s="214"/>
      <c r="AF285" s="214"/>
      <c r="AG285" s="214" t="s">
        <v>320</v>
      </c>
      <c r="AH285" s="214"/>
      <c r="AI285" s="214"/>
      <c r="AJ285" s="214"/>
      <c r="AK285" s="214"/>
      <c r="AL285" s="214"/>
      <c r="AM285" s="214"/>
      <c r="AN285" s="214"/>
      <c r="AO285" s="214"/>
      <c r="AP285" s="214"/>
      <c r="AQ285" s="214"/>
      <c r="AR285" s="214"/>
      <c r="AS285" s="214"/>
      <c r="AT285" s="214"/>
      <c r="AU285" s="214"/>
      <c r="AV285" s="214"/>
      <c r="AW285" s="214"/>
      <c r="AX285" s="214"/>
      <c r="AY285" s="214"/>
      <c r="AZ285" s="214"/>
      <c r="BA285" s="214"/>
      <c r="BB285" s="214"/>
      <c r="BC285" s="214"/>
      <c r="BD285" s="214"/>
      <c r="BE285" s="214"/>
      <c r="BF285" s="214"/>
      <c r="BG285" s="214"/>
      <c r="BH285" s="214"/>
    </row>
    <row r="286" spans="1:60" outlineLevel="3" x14ac:dyDescent="0.2">
      <c r="A286" s="221"/>
      <c r="B286" s="222"/>
      <c r="C286" s="258" t="s">
        <v>753</v>
      </c>
      <c r="D286" s="252"/>
      <c r="E286" s="252"/>
      <c r="F286" s="252"/>
      <c r="G286" s="252"/>
      <c r="H286" s="224"/>
      <c r="I286" s="224"/>
      <c r="J286" s="224"/>
      <c r="K286" s="224"/>
      <c r="L286" s="224"/>
      <c r="M286" s="224"/>
      <c r="N286" s="223"/>
      <c r="O286" s="223"/>
      <c r="P286" s="223"/>
      <c r="Q286" s="223"/>
      <c r="R286" s="224"/>
      <c r="S286" s="224"/>
      <c r="T286" s="224"/>
      <c r="U286" s="224"/>
      <c r="V286" s="224"/>
      <c r="W286" s="224"/>
      <c r="X286" s="224"/>
      <c r="Y286" s="224"/>
      <c r="Z286" s="214"/>
      <c r="AA286" s="214"/>
      <c r="AB286" s="214"/>
      <c r="AC286" s="214"/>
      <c r="AD286" s="214"/>
      <c r="AE286" s="214"/>
      <c r="AF286" s="214"/>
      <c r="AG286" s="214" t="s">
        <v>320</v>
      </c>
      <c r="AH286" s="214"/>
      <c r="AI286" s="214"/>
      <c r="AJ286" s="214"/>
      <c r="AK286" s="214"/>
      <c r="AL286" s="214"/>
      <c r="AM286" s="214"/>
      <c r="AN286" s="214"/>
      <c r="AO286" s="214"/>
      <c r="AP286" s="214"/>
      <c r="AQ286" s="214"/>
      <c r="AR286" s="214"/>
      <c r="AS286" s="214"/>
      <c r="AT286" s="214"/>
      <c r="AU286" s="214"/>
      <c r="AV286" s="214"/>
      <c r="AW286" s="214"/>
      <c r="AX286" s="214"/>
      <c r="AY286" s="214"/>
      <c r="AZ286" s="214"/>
      <c r="BA286" s="214"/>
      <c r="BB286" s="214"/>
      <c r="BC286" s="214"/>
      <c r="BD286" s="214"/>
      <c r="BE286" s="214"/>
      <c r="BF286" s="214"/>
      <c r="BG286" s="214"/>
      <c r="BH286" s="214"/>
    </row>
    <row r="287" spans="1:60" outlineLevel="2" x14ac:dyDescent="0.2">
      <c r="A287" s="221"/>
      <c r="B287" s="222"/>
      <c r="C287" s="268" t="s">
        <v>2259</v>
      </c>
      <c r="D287" s="262"/>
      <c r="E287" s="263">
        <v>1</v>
      </c>
      <c r="F287" s="224"/>
      <c r="G287" s="224"/>
      <c r="H287" s="224"/>
      <c r="I287" s="224"/>
      <c r="J287" s="224"/>
      <c r="K287" s="224"/>
      <c r="L287" s="224"/>
      <c r="M287" s="224"/>
      <c r="N287" s="223"/>
      <c r="O287" s="223"/>
      <c r="P287" s="223"/>
      <c r="Q287" s="223"/>
      <c r="R287" s="224"/>
      <c r="S287" s="224"/>
      <c r="T287" s="224"/>
      <c r="U287" s="224"/>
      <c r="V287" s="224"/>
      <c r="W287" s="224"/>
      <c r="X287" s="224"/>
      <c r="Y287" s="224"/>
      <c r="Z287" s="214"/>
      <c r="AA287" s="214"/>
      <c r="AB287" s="214"/>
      <c r="AC287" s="214"/>
      <c r="AD287" s="214"/>
      <c r="AE287" s="214"/>
      <c r="AF287" s="214"/>
      <c r="AG287" s="214" t="s">
        <v>371</v>
      </c>
      <c r="AH287" s="214">
        <v>0</v>
      </c>
      <c r="AI287" s="214"/>
      <c r="AJ287" s="214"/>
      <c r="AK287" s="214"/>
      <c r="AL287" s="214"/>
      <c r="AM287" s="214"/>
      <c r="AN287" s="214"/>
      <c r="AO287" s="214"/>
      <c r="AP287" s="214"/>
      <c r="AQ287" s="214"/>
      <c r="AR287" s="214"/>
      <c r="AS287" s="214"/>
      <c r="AT287" s="214"/>
      <c r="AU287" s="214"/>
      <c r="AV287" s="214"/>
      <c r="AW287" s="214"/>
      <c r="AX287" s="214"/>
      <c r="AY287" s="214"/>
      <c r="AZ287" s="214"/>
      <c r="BA287" s="214"/>
      <c r="BB287" s="214"/>
      <c r="BC287" s="214"/>
      <c r="BD287" s="214"/>
      <c r="BE287" s="214"/>
      <c r="BF287" s="214"/>
      <c r="BG287" s="214"/>
      <c r="BH287" s="214"/>
    </row>
    <row r="288" spans="1:60" ht="22.5" outlineLevel="1" x14ac:dyDescent="0.2">
      <c r="A288" s="236">
        <v>93</v>
      </c>
      <c r="B288" s="237" t="s">
        <v>765</v>
      </c>
      <c r="C288" s="254" t="s">
        <v>2260</v>
      </c>
      <c r="D288" s="238" t="s">
        <v>375</v>
      </c>
      <c r="E288" s="239">
        <v>1</v>
      </c>
      <c r="F288" s="240"/>
      <c r="G288" s="241">
        <f>ROUND(E288*F288,2)</f>
        <v>0</v>
      </c>
      <c r="H288" s="240"/>
      <c r="I288" s="241">
        <f>ROUND(E288*H288,2)</f>
        <v>0</v>
      </c>
      <c r="J288" s="240"/>
      <c r="K288" s="241">
        <f>ROUND(E288*J288,2)</f>
        <v>0</v>
      </c>
      <c r="L288" s="241">
        <v>12</v>
      </c>
      <c r="M288" s="241">
        <f>G288*(1+L288/100)</f>
        <v>0</v>
      </c>
      <c r="N288" s="239">
        <v>0</v>
      </c>
      <c r="O288" s="239">
        <f>ROUND(E288*N288,2)</f>
        <v>0</v>
      </c>
      <c r="P288" s="239">
        <v>0</v>
      </c>
      <c r="Q288" s="239">
        <f>ROUND(E288*P288,2)</f>
        <v>0</v>
      </c>
      <c r="R288" s="241"/>
      <c r="S288" s="241" t="s">
        <v>331</v>
      </c>
      <c r="T288" s="242" t="s">
        <v>316</v>
      </c>
      <c r="U288" s="224">
        <v>0</v>
      </c>
      <c r="V288" s="224">
        <f>ROUND(E288*U288,2)</f>
        <v>0</v>
      </c>
      <c r="W288" s="224"/>
      <c r="X288" s="224" t="s">
        <v>429</v>
      </c>
      <c r="Y288" s="224" t="s">
        <v>317</v>
      </c>
      <c r="Z288" s="214"/>
      <c r="AA288" s="214"/>
      <c r="AB288" s="214"/>
      <c r="AC288" s="214"/>
      <c r="AD288" s="214"/>
      <c r="AE288" s="214"/>
      <c r="AF288" s="214"/>
      <c r="AG288" s="214" t="s">
        <v>430</v>
      </c>
      <c r="AH288" s="214"/>
      <c r="AI288" s="214"/>
      <c r="AJ288" s="214"/>
      <c r="AK288" s="214"/>
      <c r="AL288" s="214"/>
      <c r="AM288" s="214"/>
      <c r="AN288" s="214"/>
      <c r="AO288" s="214"/>
      <c r="AP288" s="214"/>
      <c r="AQ288" s="214"/>
      <c r="AR288" s="214"/>
      <c r="AS288" s="214"/>
      <c r="AT288" s="214"/>
      <c r="AU288" s="214"/>
      <c r="AV288" s="214"/>
      <c r="AW288" s="214"/>
      <c r="AX288" s="214"/>
      <c r="AY288" s="214"/>
      <c r="AZ288" s="214"/>
      <c r="BA288" s="214"/>
      <c r="BB288" s="214"/>
      <c r="BC288" s="214"/>
      <c r="BD288" s="214"/>
      <c r="BE288" s="214"/>
      <c r="BF288" s="214"/>
      <c r="BG288" s="214"/>
      <c r="BH288" s="214"/>
    </row>
    <row r="289" spans="1:60" outlineLevel="2" x14ac:dyDescent="0.2">
      <c r="A289" s="221"/>
      <c r="B289" s="222"/>
      <c r="C289" s="255" t="s">
        <v>2261</v>
      </c>
      <c r="D289" s="243"/>
      <c r="E289" s="243"/>
      <c r="F289" s="243"/>
      <c r="G289" s="243"/>
      <c r="H289" s="224"/>
      <c r="I289" s="224"/>
      <c r="J289" s="224"/>
      <c r="K289" s="224"/>
      <c r="L289" s="224"/>
      <c r="M289" s="224"/>
      <c r="N289" s="223"/>
      <c r="O289" s="223"/>
      <c r="P289" s="223"/>
      <c r="Q289" s="223"/>
      <c r="R289" s="224"/>
      <c r="S289" s="224"/>
      <c r="T289" s="224"/>
      <c r="U289" s="224"/>
      <c r="V289" s="224"/>
      <c r="W289" s="224"/>
      <c r="X289" s="224"/>
      <c r="Y289" s="224"/>
      <c r="Z289" s="214"/>
      <c r="AA289" s="214"/>
      <c r="AB289" s="214"/>
      <c r="AC289" s="214"/>
      <c r="AD289" s="214"/>
      <c r="AE289" s="214"/>
      <c r="AF289" s="214"/>
      <c r="AG289" s="214" t="s">
        <v>320</v>
      </c>
      <c r="AH289" s="214"/>
      <c r="AI289" s="214"/>
      <c r="AJ289" s="214"/>
      <c r="AK289" s="214"/>
      <c r="AL289" s="214"/>
      <c r="AM289" s="214"/>
      <c r="AN289" s="214"/>
      <c r="AO289" s="214"/>
      <c r="AP289" s="214"/>
      <c r="AQ289" s="214"/>
      <c r="AR289" s="214"/>
      <c r="AS289" s="214"/>
      <c r="AT289" s="214"/>
      <c r="AU289" s="214"/>
      <c r="AV289" s="214"/>
      <c r="AW289" s="214"/>
      <c r="AX289" s="214"/>
      <c r="AY289" s="214"/>
      <c r="AZ289" s="214"/>
      <c r="BA289" s="214"/>
      <c r="BB289" s="214"/>
      <c r="BC289" s="214"/>
      <c r="BD289" s="214"/>
      <c r="BE289" s="214"/>
      <c r="BF289" s="214"/>
      <c r="BG289" s="214"/>
      <c r="BH289" s="214"/>
    </row>
    <row r="290" spans="1:60" outlineLevel="3" x14ac:dyDescent="0.2">
      <c r="A290" s="221"/>
      <c r="B290" s="222"/>
      <c r="C290" s="258" t="s">
        <v>1869</v>
      </c>
      <c r="D290" s="252"/>
      <c r="E290" s="252"/>
      <c r="F290" s="252"/>
      <c r="G290" s="252"/>
      <c r="H290" s="224"/>
      <c r="I290" s="224"/>
      <c r="J290" s="224"/>
      <c r="K290" s="224"/>
      <c r="L290" s="224"/>
      <c r="M290" s="224"/>
      <c r="N290" s="223"/>
      <c r="O290" s="223"/>
      <c r="P290" s="223"/>
      <c r="Q290" s="223"/>
      <c r="R290" s="224"/>
      <c r="S290" s="224"/>
      <c r="T290" s="224"/>
      <c r="U290" s="224"/>
      <c r="V290" s="224"/>
      <c r="W290" s="224"/>
      <c r="X290" s="224"/>
      <c r="Y290" s="224"/>
      <c r="Z290" s="214"/>
      <c r="AA290" s="214"/>
      <c r="AB290" s="214"/>
      <c r="AC290" s="214"/>
      <c r="AD290" s="214"/>
      <c r="AE290" s="214"/>
      <c r="AF290" s="214"/>
      <c r="AG290" s="214" t="s">
        <v>320</v>
      </c>
      <c r="AH290" s="214"/>
      <c r="AI290" s="214"/>
      <c r="AJ290" s="214"/>
      <c r="AK290" s="214"/>
      <c r="AL290" s="214"/>
      <c r="AM290" s="214"/>
      <c r="AN290" s="214"/>
      <c r="AO290" s="214"/>
      <c r="AP290" s="214"/>
      <c r="AQ290" s="214"/>
      <c r="AR290" s="214"/>
      <c r="AS290" s="214"/>
      <c r="AT290" s="214"/>
      <c r="AU290" s="214"/>
      <c r="AV290" s="214"/>
      <c r="AW290" s="214"/>
      <c r="AX290" s="214"/>
      <c r="AY290" s="214"/>
      <c r="AZ290" s="214"/>
      <c r="BA290" s="214"/>
      <c r="BB290" s="214"/>
      <c r="BC290" s="214"/>
      <c r="BD290" s="214"/>
      <c r="BE290" s="214"/>
      <c r="BF290" s="214"/>
      <c r="BG290" s="214"/>
      <c r="BH290" s="214"/>
    </row>
    <row r="291" spans="1:60" outlineLevel="3" x14ac:dyDescent="0.2">
      <c r="A291" s="221"/>
      <c r="B291" s="222"/>
      <c r="C291" s="258" t="s">
        <v>1870</v>
      </c>
      <c r="D291" s="252"/>
      <c r="E291" s="252"/>
      <c r="F291" s="252"/>
      <c r="G291" s="252"/>
      <c r="H291" s="224"/>
      <c r="I291" s="224"/>
      <c r="J291" s="224"/>
      <c r="K291" s="224"/>
      <c r="L291" s="224"/>
      <c r="M291" s="224"/>
      <c r="N291" s="223"/>
      <c r="O291" s="223"/>
      <c r="P291" s="223"/>
      <c r="Q291" s="223"/>
      <c r="R291" s="224"/>
      <c r="S291" s="224"/>
      <c r="T291" s="224"/>
      <c r="U291" s="224"/>
      <c r="V291" s="224"/>
      <c r="W291" s="224"/>
      <c r="X291" s="224"/>
      <c r="Y291" s="224"/>
      <c r="Z291" s="214"/>
      <c r="AA291" s="214"/>
      <c r="AB291" s="214"/>
      <c r="AC291" s="214"/>
      <c r="AD291" s="214"/>
      <c r="AE291" s="214"/>
      <c r="AF291" s="214"/>
      <c r="AG291" s="214" t="s">
        <v>320</v>
      </c>
      <c r="AH291" s="214"/>
      <c r="AI291" s="214"/>
      <c r="AJ291" s="214"/>
      <c r="AK291" s="214"/>
      <c r="AL291" s="214"/>
      <c r="AM291" s="214"/>
      <c r="AN291" s="214"/>
      <c r="AO291" s="214"/>
      <c r="AP291" s="214"/>
      <c r="AQ291" s="214"/>
      <c r="AR291" s="214"/>
      <c r="AS291" s="214"/>
      <c r="AT291" s="214"/>
      <c r="AU291" s="214"/>
      <c r="AV291" s="214"/>
      <c r="AW291" s="214"/>
      <c r="AX291" s="214"/>
      <c r="AY291" s="214"/>
      <c r="AZ291" s="214"/>
      <c r="BA291" s="214"/>
      <c r="BB291" s="214"/>
      <c r="BC291" s="214"/>
      <c r="BD291" s="214"/>
      <c r="BE291" s="214"/>
      <c r="BF291" s="214"/>
      <c r="BG291" s="214"/>
      <c r="BH291" s="214"/>
    </row>
    <row r="292" spans="1:60" outlineLevel="3" x14ac:dyDescent="0.2">
      <c r="A292" s="221"/>
      <c r="B292" s="222"/>
      <c r="C292" s="258" t="s">
        <v>1456</v>
      </c>
      <c r="D292" s="252"/>
      <c r="E292" s="252"/>
      <c r="F292" s="252"/>
      <c r="G292" s="252"/>
      <c r="H292" s="224"/>
      <c r="I292" s="224"/>
      <c r="J292" s="224"/>
      <c r="K292" s="224"/>
      <c r="L292" s="224"/>
      <c r="M292" s="224"/>
      <c r="N292" s="223"/>
      <c r="O292" s="223"/>
      <c r="P292" s="223"/>
      <c r="Q292" s="223"/>
      <c r="R292" s="224"/>
      <c r="S292" s="224"/>
      <c r="T292" s="224"/>
      <c r="U292" s="224"/>
      <c r="V292" s="224"/>
      <c r="W292" s="224"/>
      <c r="X292" s="224"/>
      <c r="Y292" s="224"/>
      <c r="Z292" s="214"/>
      <c r="AA292" s="214"/>
      <c r="AB292" s="214"/>
      <c r="AC292" s="214"/>
      <c r="AD292" s="214"/>
      <c r="AE292" s="214"/>
      <c r="AF292" s="214"/>
      <c r="AG292" s="214" t="s">
        <v>320</v>
      </c>
      <c r="AH292" s="214"/>
      <c r="AI292" s="214"/>
      <c r="AJ292" s="214"/>
      <c r="AK292" s="214"/>
      <c r="AL292" s="214"/>
      <c r="AM292" s="214"/>
      <c r="AN292" s="214"/>
      <c r="AO292" s="214"/>
      <c r="AP292" s="214"/>
      <c r="AQ292" s="214"/>
      <c r="AR292" s="214"/>
      <c r="AS292" s="214"/>
      <c r="AT292" s="214"/>
      <c r="AU292" s="214"/>
      <c r="AV292" s="214"/>
      <c r="AW292" s="214"/>
      <c r="AX292" s="214"/>
      <c r="AY292" s="214"/>
      <c r="AZ292" s="214"/>
      <c r="BA292" s="214"/>
      <c r="BB292" s="214"/>
      <c r="BC292" s="214"/>
      <c r="BD292" s="214"/>
      <c r="BE292" s="214"/>
      <c r="BF292" s="214"/>
      <c r="BG292" s="214"/>
      <c r="BH292" s="214"/>
    </row>
    <row r="293" spans="1:60" outlineLevel="3" x14ac:dyDescent="0.2">
      <c r="A293" s="221"/>
      <c r="B293" s="222"/>
      <c r="C293" s="258" t="s">
        <v>2262</v>
      </c>
      <c r="D293" s="252"/>
      <c r="E293" s="252"/>
      <c r="F293" s="252"/>
      <c r="G293" s="252"/>
      <c r="H293" s="224"/>
      <c r="I293" s="224"/>
      <c r="J293" s="224"/>
      <c r="K293" s="224"/>
      <c r="L293" s="224"/>
      <c r="M293" s="224"/>
      <c r="N293" s="223"/>
      <c r="O293" s="223"/>
      <c r="P293" s="223"/>
      <c r="Q293" s="223"/>
      <c r="R293" s="224"/>
      <c r="S293" s="224"/>
      <c r="T293" s="224"/>
      <c r="U293" s="224"/>
      <c r="V293" s="224"/>
      <c r="W293" s="224"/>
      <c r="X293" s="224"/>
      <c r="Y293" s="224"/>
      <c r="Z293" s="214"/>
      <c r="AA293" s="214"/>
      <c r="AB293" s="214"/>
      <c r="AC293" s="214"/>
      <c r="AD293" s="214"/>
      <c r="AE293" s="214"/>
      <c r="AF293" s="214"/>
      <c r="AG293" s="214" t="s">
        <v>320</v>
      </c>
      <c r="AH293" s="214"/>
      <c r="AI293" s="214"/>
      <c r="AJ293" s="214"/>
      <c r="AK293" s="214"/>
      <c r="AL293" s="214"/>
      <c r="AM293" s="214"/>
      <c r="AN293" s="214"/>
      <c r="AO293" s="214"/>
      <c r="AP293" s="214"/>
      <c r="AQ293" s="214"/>
      <c r="AR293" s="214"/>
      <c r="AS293" s="214"/>
      <c r="AT293" s="214"/>
      <c r="AU293" s="214"/>
      <c r="AV293" s="214"/>
      <c r="AW293" s="214"/>
      <c r="AX293" s="214"/>
      <c r="AY293" s="214"/>
      <c r="AZ293" s="214"/>
      <c r="BA293" s="214"/>
      <c r="BB293" s="214"/>
      <c r="BC293" s="214"/>
      <c r="BD293" s="214"/>
      <c r="BE293" s="214"/>
      <c r="BF293" s="214"/>
      <c r="BG293" s="214"/>
      <c r="BH293" s="214"/>
    </row>
    <row r="294" spans="1:60" outlineLevel="3" x14ac:dyDescent="0.2">
      <c r="A294" s="221"/>
      <c r="B294" s="222"/>
      <c r="C294" s="258" t="s">
        <v>2263</v>
      </c>
      <c r="D294" s="252"/>
      <c r="E294" s="252"/>
      <c r="F294" s="252"/>
      <c r="G294" s="252"/>
      <c r="H294" s="224"/>
      <c r="I294" s="224"/>
      <c r="J294" s="224"/>
      <c r="K294" s="224"/>
      <c r="L294" s="224"/>
      <c r="M294" s="224"/>
      <c r="N294" s="223"/>
      <c r="O294" s="223"/>
      <c r="P294" s="223"/>
      <c r="Q294" s="223"/>
      <c r="R294" s="224"/>
      <c r="S294" s="224"/>
      <c r="T294" s="224"/>
      <c r="U294" s="224"/>
      <c r="V294" s="224"/>
      <c r="W294" s="224"/>
      <c r="X294" s="224"/>
      <c r="Y294" s="224"/>
      <c r="Z294" s="214"/>
      <c r="AA294" s="214"/>
      <c r="AB294" s="214"/>
      <c r="AC294" s="214"/>
      <c r="AD294" s="214"/>
      <c r="AE294" s="214"/>
      <c r="AF294" s="214"/>
      <c r="AG294" s="214" t="s">
        <v>320</v>
      </c>
      <c r="AH294" s="214"/>
      <c r="AI294" s="214"/>
      <c r="AJ294" s="214"/>
      <c r="AK294" s="214"/>
      <c r="AL294" s="214"/>
      <c r="AM294" s="214"/>
      <c r="AN294" s="214"/>
      <c r="AO294" s="214"/>
      <c r="AP294" s="214"/>
      <c r="AQ294" s="214"/>
      <c r="AR294" s="214"/>
      <c r="AS294" s="214"/>
      <c r="AT294" s="214"/>
      <c r="AU294" s="214"/>
      <c r="AV294" s="214"/>
      <c r="AW294" s="214"/>
      <c r="AX294" s="214"/>
      <c r="AY294" s="214"/>
      <c r="AZ294" s="214"/>
      <c r="BA294" s="214"/>
      <c r="BB294" s="214"/>
      <c r="BC294" s="214"/>
      <c r="BD294" s="214"/>
      <c r="BE294" s="214"/>
      <c r="BF294" s="214"/>
      <c r="BG294" s="214"/>
      <c r="BH294" s="214"/>
    </row>
    <row r="295" spans="1:60" outlineLevel="3" x14ac:dyDescent="0.2">
      <c r="A295" s="221"/>
      <c r="B295" s="222"/>
      <c r="C295" s="257" t="s">
        <v>354</v>
      </c>
      <c r="D295" s="225"/>
      <c r="E295" s="226"/>
      <c r="F295" s="227"/>
      <c r="G295" s="227"/>
      <c r="H295" s="224"/>
      <c r="I295" s="224"/>
      <c r="J295" s="224"/>
      <c r="K295" s="224"/>
      <c r="L295" s="224"/>
      <c r="M295" s="224"/>
      <c r="N295" s="223"/>
      <c r="O295" s="223"/>
      <c r="P295" s="223"/>
      <c r="Q295" s="223"/>
      <c r="R295" s="224"/>
      <c r="S295" s="224"/>
      <c r="T295" s="224"/>
      <c r="U295" s="224"/>
      <c r="V295" s="224"/>
      <c r="W295" s="224"/>
      <c r="X295" s="224"/>
      <c r="Y295" s="224"/>
      <c r="Z295" s="214"/>
      <c r="AA295" s="214"/>
      <c r="AB295" s="214"/>
      <c r="AC295" s="214"/>
      <c r="AD295" s="214"/>
      <c r="AE295" s="214"/>
      <c r="AF295" s="214"/>
      <c r="AG295" s="214" t="s">
        <v>320</v>
      </c>
      <c r="AH295" s="214"/>
      <c r="AI295" s="214"/>
      <c r="AJ295" s="214"/>
      <c r="AK295" s="214"/>
      <c r="AL295" s="214"/>
      <c r="AM295" s="214"/>
      <c r="AN295" s="214"/>
      <c r="AO295" s="214"/>
      <c r="AP295" s="214"/>
      <c r="AQ295" s="214"/>
      <c r="AR295" s="214"/>
      <c r="AS295" s="214"/>
      <c r="AT295" s="214"/>
      <c r="AU295" s="214"/>
      <c r="AV295" s="214"/>
      <c r="AW295" s="214"/>
      <c r="AX295" s="214"/>
      <c r="AY295" s="214"/>
      <c r="AZ295" s="214"/>
      <c r="BA295" s="214"/>
      <c r="BB295" s="214"/>
      <c r="BC295" s="214"/>
      <c r="BD295" s="214"/>
      <c r="BE295" s="214"/>
      <c r="BF295" s="214"/>
      <c r="BG295" s="214"/>
      <c r="BH295" s="214"/>
    </row>
    <row r="296" spans="1:60" outlineLevel="3" x14ac:dyDescent="0.2">
      <c r="A296" s="221"/>
      <c r="B296" s="222"/>
      <c r="C296" s="258" t="s">
        <v>753</v>
      </c>
      <c r="D296" s="252"/>
      <c r="E296" s="252"/>
      <c r="F296" s="252"/>
      <c r="G296" s="252"/>
      <c r="H296" s="224"/>
      <c r="I296" s="224"/>
      <c r="J296" s="224"/>
      <c r="K296" s="224"/>
      <c r="L296" s="224"/>
      <c r="M296" s="224"/>
      <c r="N296" s="223"/>
      <c r="O296" s="223"/>
      <c r="P296" s="223"/>
      <c r="Q296" s="223"/>
      <c r="R296" s="224"/>
      <c r="S296" s="224"/>
      <c r="T296" s="224"/>
      <c r="U296" s="224"/>
      <c r="V296" s="224"/>
      <c r="W296" s="224"/>
      <c r="X296" s="224"/>
      <c r="Y296" s="224"/>
      <c r="Z296" s="214"/>
      <c r="AA296" s="214"/>
      <c r="AB296" s="214"/>
      <c r="AC296" s="214"/>
      <c r="AD296" s="214"/>
      <c r="AE296" s="214"/>
      <c r="AF296" s="214"/>
      <c r="AG296" s="214" t="s">
        <v>320</v>
      </c>
      <c r="AH296" s="214"/>
      <c r="AI296" s="214"/>
      <c r="AJ296" s="214"/>
      <c r="AK296" s="214"/>
      <c r="AL296" s="214"/>
      <c r="AM296" s="214"/>
      <c r="AN296" s="214"/>
      <c r="AO296" s="214"/>
      <c r="AP296" s="214"/>
      <c r="AQ296" s="214"/>
      <c r="AR296" s="214"/>
      <c r="AS296" s="214"/>
      <c r="AT296" s="214"/>
      <c r="AU296" s="214"/>
      <c r="AV296" s="214"/>
      <c r="AW296" s="214"/>
      <c r="AX296" s="214"/>
      <c r="AY296" s="214"/>
      <c r="AZ296" s="214"/>
      <c r="BA296" s="214"/>
      <c r="BB296" s="214"/>
      <c r="BC296" s="214"/>
      <c r="BD296" s="214"/>
      <c r="BE296" s="214"/>
      <c r="BF296" s="214"/>
      <c r="BG296" s="214"/>
      <c r="BH296" s="214"/>
    </row>
    <row r="297" spans="1:60" outlineLevel="2" x14ac:dyDescent="0.2">
      <c r="A297" s="221"/>
      <c r="B297" s="222"/>
      <c r="C297" s="268" t="s">
        <v>2264</v>
      </c>
      <c r="D297" s="262"/>
      <c r="E297" s="263">
        <v>1</v>
      </c>
      <c r="F297" s="224"/>
      <c r="G297" s="224"/>
      <c r="H297" s="224"/>
      <c r="I297" s="224"/>
      <c r="J297" s="224"/>
      <c r="K297" s="224"/>
      <c r="L297" s="224"/>
      <c r="M297" s="224"/>
      <c r="N297" s="223"/>
      <c r="O297" s="223"/>
      <c r="P297" s="223"/>
      <c r="Q297" s="223"/>
      <c r="R297" s="224"/>
      <c r="S297" s="224"/>
      <c r="T297" s="224"/>
      <c r="U297" s="224"/>
      <c r="V297" s="224"/>
      <c r="W297" s="224"/>
      <c r="X297" s="224"/>
      <c r="Y297" s="224"/>
      <c r="Z297" s="214"/>
      <c r="AA297" s="214"/>
      <c r="AB297" s="214"/>
      <c r="AC297" s="214"/>
      <c r="AD297" s="214"/>
      <c r="AE297" s="214"/>
      <c r="AF297" s="214"/>
      <c r="AG297" s="214" t="s">
        <v>371</v>
      </c>
      <c r="AH297" s="214">
        <v>0</v>
      </c>
      <c r="AI297" s="214"/>
      <c r="AJ297" s="214"/>
      <c r="AK297" s="214"/>
      <c r="AL297" s="214"/>
      <c r="AM297" s="214"/>
      <c r="AN297" s="214"/>
      <c r="AO297" s="214"/>
      <c r="AP297" s="214"/>
      <c r="AQ297" s="214"/>
      <c r="AR297" s="214"/>
      <c r="AS297" s="214"/>
      <c r="AT297" s="214"/>
      <c r="AU297" s="214"/>
      <c r="AV297" s="214"/>
      <c r="AW297" s="214"/>
      <c r="AX297" s="214"/>
      <c r="AY297" s="214"/>
      <c r="AZ297" s="214"/>
      <c r="BA297" s="214"/>
      <c r="BB297" s="214"/>
      <c r="BC297" s="214"/>
      <c r="BD297" s="214"/>
      <c r="BE297" s="214"/>
      <c r="BF297" s="214"/>
      <c r="BG297" s="214"/>
      <c r="BH297" s="214"/>
    </row>
    <row r="298" spans="1:60" ht="22.5" outlineLevel="1" x14ac:dyDescent="0.2">
      <c r="A298" s="236">
        <v>94</v>
      </c>
      <c r="B298" s="237" t="s">
        <v>1457</v>
      </c>
      <c r="C298" s="254" t="s">
        <v>2265</v>
      </c>
      <c r="D298" s="238" t="s">
        <v>1459</v>
      </c>
      <c r="E298" s="239">
        <v>1</v>
      </c>
      <c r="F298" s="240"/>
      <c r="G298" s="241">
        <f>ROUND(E298*F298,2)</f>
        <v>0</v>
      </c>
      <c r="H298" s="240"/>
      <c r="I298" s="241">
        <f>ROUND(E298*H298,2)</f>
        <v>0</v>
      </c>
      <c r="J298" s="240"/>
      <c r="K298" s="241">
        <f>ROUND(E298*J298,2)</f>
        <v>0</v>
      </c>
      <c r="L298" s="241">
        <v>12</v>
      </c>
      <c r="M298" s="241">
        <f>G298*(1+L298/100)</f>
        <v>0</v>
      </c>
      <c r="N298" s="239">
        <v>0</v>
      </c>
      <c r="O298" s="239">
        <f>ROUND(E298*N298,2)</f>
        <v>0</v>
      </c>
      <c r="P298" s="239">
        <v>0</v>
      </c>
      <c r="Q298" s="239">
        <f>ROUND(E298*P298,2)</f>
        <v>0</v>
      </c>
      <c r="R298" s="241"/>
      <c r="S298" s="241" t="s">
        <v>331</v>
      </c>
      <c r="T298" s="242" t="s">
        <v>316</v>
      </c>
      <c r="U298" s="224">
        <v>0</v>
      </c>
      <c r="V298" s="224">
        <f>ROUND(E298*U298,2)</f>
        <v>0</v>
      </c>
      <c r="W298" s="224"/>
      <c r="X298" s="224" t="s">
        <v>336</v>
      </c>
      <c r="Y298" s="224" t="s">
        <v>317</v>
      </c>
      <c r="Z298" s="214"/>
      <c r="AA298" s="214"/>
      <c r="AB298" s="214"/>
      <c r="AC298" s="214"/>
      <c r="AD298" s="214"/>
      <c r="AE298" s="214"/>
      <c r="AF298" s="214"/>
      <c r="AG298" s="214" t="s">
        <v>367</v>
      </c>
      <c r="AH298" s="214"/>
      <c r="AI298" s="214"/>
      <c r="AJ298" s="214"/>
      <c r="AK298" s="214"/>
      <c r="AL298" s="214"/>
      <c r="AM298" s="214"/>
      <c r="AN298" s="214"/>
      <c r="AO298" s="214"/>
      <c r="AP298" s="214"/>
      <c r="AQ298" s="214"/>
      <c r="AR298" s="214"/>
      <c r="AS298" s="214"/>
      <c r="AT298" s="214"/>
      <c r="AU298" s="214"/>
      <c r="AV298" s="214"/>
      <c r="AW298" s="214"/>
      <c r="AX298" s="214"/>
      <c r="AY298" s="214"/>
      <c r="AZ298" s="214"/>
      <c r="BA298" s="214"/>
      <c r="BB298" s="214"/>
      <c r="BC298" s="214"/>
      <c r="BD298" s="214"/>
      <c r="BE298" s="214"/>
      <c r="BF298" s="214"/>
      <c r="BG298" s="214"/>
      <c r="BH298" s="214"/>
    </row>
    <row r="299" spans="1:60" outlineLevel="2" x14ac:dyDescent="0.2">
      <c r="A299" s="221"/>
      <c r="B299" s="222"/>
      <c r="C299" s="255" t="s">
        <v>1460</v>
      </c>
      <c r="D299" s="243"/>
      <c r="E299" s="243"/>
      <c r="F299" s="243"/>
      <c r="G299" s="243"/>
      <c r="H299" s="224"/>
      <c r="I299" s="224"/>
      <c r="J299" s="224"/>
      <c r="K299" s="224"/>
      <c r="L299" s="224"/>
      <c r="M299" s="224"/>
      <c r="N299" s="223"/>
      <c r="O299" s="223"/>
      <c r="P299" s="223"/>
      <c r="Q299" s="223"/>
      <c r="R299" s="224"/>
      <c r="S299" s="224"/>
      <c r="T299" s="224"/>
      <c r="U299" s="224"/>
      <c r="V299" s="224"/>
      <c r="W299" s="224"/>
      <c r="X299" s="224"/>
      <c r="Y299" s="224"/>
      <c r="Z299" s="214"/>
      <c r="AA299" s="214"/>
      <c r="AB299" s="214"/>
      <c r="AC299" s="214"/>
      <c r="AD299" s="214"/>
      <c r="AE299" s="214"/>
      <c r="AF299" s="214"/>
      <c r="AG299" s="214" t="s">
        <v>320</v>
      </c>
      <c r="AH299" s="214"/>
      <c r="AI299" s="214"/>
      <c r="AJ299" s="214"/>
      <c r="AK299" s="214"/>
      <c r="AL299" s="214"/>
      <c r="AM299" s="214"/>
      <c r="AN299" s="214"/>
      <c r="AO299" s="214"/>
      <c r="AP299" s="214"/>
      <c r="AQ299" s="214"/>
      <c r="AR299" s="214"/>
      <c r="AS299" s="214"/>
      <c r="AT299" s="214"/>
      <c r="AU299" s="214"/>
      <c r="AV299" s="214"/>
      <c r="AW299" s="214"/>
      <c r="AX299" s="214"/>
      <c r="AY299" s="214"/>
      <c r="AZ299" s="214"/>
      <c r="BA299" s="214"/>
      <c r="BB299" s="214"/>
      <c r="BC299" s="214"/>
      <c r="BD299" s="214"/>
      <c r="BE299" s="214"/>
      <c r="BF299" s="214"/>
      <c r="BG299" s="214"/>
      <c r="BH299" s="214"/>
    </row>
    <row r="300" spans="1:60" outlineLevel="3" x14ac:dyDescent="0.2">
      <c r="A300" s="221"/>
      <c r="B300" s="222"/>
      <c r="C300" s="258" t="s">
        <v>1461</v>
      </c>
      <c r="D300" s="252"/>
      <c r="E300" s="252"/>
      <c r="F300" s="252"/>
      <c r="G300" s="252"/>
      <c r="H300" s="224"/>
      <c r="I300" s="224"/>
      <c r="J300" s="224"/>
      <c r="K300" s="224"/>
      <c r="L300" s="224"/>
      <c r="M300" s="224"/>
      <c r="N300" s="223"/>
      <c r="O300" s="223"/>
      <c r="P300" s="223"/>
      <c r="Q300" s="223"/>
      <c r="R300" s="224"/>
      <c r="S300" s="224"/>
      <c r="T300" s="224"/>
      <c r="U300" s="224"/>
      <c r="V300" s="224"/>
      <c r="W300" s="224"/>
      <c r="X300" s="224"/>
      <c r="Y300" s="224"/>
      <c r="Z300" s="214"/>
      <c r="AA300" s="214"/>
      <c r="AB300" s="214"/>
      <c r="AC300" s="214"/>
      <c r="AD300" s="214"/>
      <c r="AE300" s="214"/>
      <c r="AF300" s="214"/>
      <c r="AG300" s="214" t="s">
        <v>320</v>
      </c>
      <c r="AH300" s="214"/>
      <c r="AI300" s="214"/>
      <c r="AJ300" s="214"/>
      <c r="AK300" s="214"/>
      <c r="AL300" s="214"/>
      <c r="AM300" s="214"/>
      <c r="AN300" s="214"/>
      <c r="AO300" s="214"/>
      <c r="AP300" s="214"/>
      <c r="AQ300" s="214"/>
      <c r="AR300" s="214"/>
      <c r="AS300" s="214"/>
      <c r="AT300" s="214"/>
      <c r="AU300" s="214"/>
      <c r="AV300" s="214"/>
      <c r="AW300" s="214"/>
      <c r="AX300" s="214"/>
      <c r="AY300" s="214"/>
      <c r="AZ300" s="214"/>
      <c r="BA300" s="214"/>
      <c r="BB300" s="214"/>
      <c r="BC300" s="214"/>
      <c r="BD300" s="214"/>
      <c r="BE300" s="214"/>
      <c r="BF300" s="214"/>
      <c r="BG300" s="214"/>
      <c r="BH300" s="214"/>
    </row>
    <row r="301" spans="1:60" outlineLevel="3" x14ac:dyDescent="0.2">
      <c r="A301" s="221"/>
      <c r="B301" s="222"/>
      <c r="C301" s="258" t="s">
        <v>2266</v>
      </c>
      <c r="D301" s="252"/>
      <c r="E301" s="252"/>
      <c r="F301" s="252"/>
      <c r="G301" s="252"/>
      <c r="H301" s="224"/>
      <c r="I301" s="224"/>
      <c r="J301" s="224"/>
      <c r="K301" s="224"/>
      <c r="L301" s="224"/>
      <c r="M301" s="224"/>
      <c r="N301" s="223"/>
      <c r="O301" s="223"/>
      <c r="P301" s="223"/>
      <c r="Q301" s="223"/>
      <c r="R301" s="224"/>
      <c r="S301" s="224"/>
      <c r="T301" s="224"/>
      <c r="U301" s="224"/>
      <c r="V301" s="224"/>
      <c r="W301" s="224"/>
      <c r="X301" s="224"/>
      <c r="Y301" s="224"/>
      <c r="Z301" s="214"/>
      <c r="AA301" s="214"/>
      <c r="AB301" s="214"/>
      <c r="AC301" s="214"/>
      <c r="AD301" s="214"/>
      <c r="AE301" s="214"/>
      <c r="AF301" s="214"/>
      <c r="AG301" s="214" t="s">
        <v>320</v>
      </c>
      <c r="AH301" s="214"/>
      <c r="AI301" s="214"/>
      <c r="AJ301" s="214"/>
      <c r="AK301" s="214"/>
      <c r="AL301" s="214"/>
      <c r="AM301" s="214"/>
      <c r="AN301" s="214"/>
      <c r="AO301" s="214"/>
      <c r="AP301" s="214"/>
      <c r="AQ301" s="214"/>
      <c r="AR301" s="214"/>
      <c r="AS301" s="214"/>
      <c r="AT301" s="214"/>
      <c r="AU301" s="214"/>
      <c r="AV301" s="214"/>
      <c r="AW301" s="214"/>
      <c r="AX301" s="214"/>
      <c r="AY301" s="214"/>
      <c r="AZ301" s="214"/>
      <c r="BA301" s="214"/>
      <c r="BB301" s="214"/>
      <c r="BC301" s="214"/>
      <c r="BD301" s="214"/>
      <c r="BE301" s="214"/>
      <c r="BF301" s="214"/>
      <c r="BG301" s="214"/>
      <c r="BH301" s="214"/>
    </row>
    <row r="302" spans="1:60" outlineLevel="3" x14ac:dyDescent="0.2">
      <c r="A302" s="221"/>
      <c r="B302" s="222"/>
      <c r="C302" s="258" t="s">
        <v>1463</v>
      </c>
      <c r="D302" s="252"/>
      <c r="E302" s="252"/>
      <c r="F302" s="252"/>
      <c r="G302" s="252"/>
      <c r="H302" s="224"/>
      <c r="I302" s="224"/>
      <c r="J302" s="224"/>
      <c r="K302" s="224"/>
      <c r="L302" s="224"/>
      <c r="M302" s="224"/>
      <c r="N302" s="223"/>
      <c r="O302" s="223"/>
      <c r="P302" s="223"/>
      <c r="Q302" s="223"/>
      <c r="R302" s="224"/>
      <c r="S302" s="224"/>
      <c r="T302" s="224"/>
      <c r="U302" s="224"/>
      <c r="V302" s="224"/>
      <c r="W302" s="224"/>
      <c r="X302" s="224"/>
      <c r="Y302" s="224"/>
      <c r="Z302" s="214"/>
      <c r="AA302" s="214"/>
      <c r="AB302" s="214"/>
      <c r="AC302" s="214"/>
      <c r="AD302" s="214"/>
      <c r="AE302" s="214"/>
      <c r="AF302" s="214"/>
      <c r="AG302" s="214" t="s">
        <v>320</v>
      </c>
      <c r="AH302" s="214"/>
      <c r="AI302" s="214"/>
      <c r="AJ302" s="214"/>
      <c r="AK302" s="214"/>
      <c r="AL302" s="214"/>
      <c r="AM302" s="214"/>
      <c r="AN302" s="214"/>
      <c r="AO302" s="214"/>
      <c r="AP302" s="214"/>
      <c r="AQ302" s="214"/>
      <c r="AR302" s="214"/>
      <c r="AS302" s="214"/>
      <c r="AT302" s="214"/>
      <c r="AU302" s="214"/>
      <c r="AV302" s="214"/>
      <c r="AW302" s="214"/>
      <c r="AX302" s="214"/>
      <c r="AY302" s="214"/>
      <c r="AZ302" s="214"/>
      <c r="BA302" s="214"/>
      <c r="BB302" s="214"/>
      <c r="BC302" s="214"/>
      <c r="BD302" s="214"/>
      <c r="BE302" s="214"/>
      <c r="BF302" s="214"/>
      <c r="BG302" s="214"/>
      <c r="BH302" s="214"/>
    </row>
    <row r="303" spans="1:60" outlineLevel="3" x14ac:dyDescent="0.2">
      <c r="A303" s="221"/>
      <c r="B303" s="222"/>
      <c r="C303" s="258" t="s">
        <v>2267</v>
      </c>
      <c r="D303" s="252"/>
      <c r="E303" s="252"/>
      <c r="F303" s="252"/>
      <c r="G303" s="252"/>
      <c r="H303" s="224"/>
      <c r="I303" s="224"/>
      <c r="J303" s="224"/>
      <c r="K303" s="224"/>
      <c r="L303" s="224"/>
      <c r="M303" s="224"/>
      <c r="N303" s="223"/>
      <c r="O303" s="223"/>
      <c r="P303" s="223"/>
      <c r="Q303" s="223"/>
      <c r="R303" s="224"/>
      <c r="S303" s="224"/>
      <c r="T303" s="224"/>
      <c r="U303" s="224"/>
      <c r="V303" s="224"/>
      <c r="W303" s="224"/>
      <c r="X303" s="224"/>
      <c r="Y303" s="224"/>
      <c r="Z303" s="214"/>
      <c r="AA303" s="214"/>
      <c r="AB303" s="214"/>
      <c r="AC303" s="214"/>
      <c r="AD303" s="214"/>
      <c r="AE303" s="214"/>
      <c r="AF303" s="214"/>
      <c r="AG303" s="214" t="s">
        <v>320</v>
      </c>
      <c r="AH303" s="214"/>
      <c r="AI303" s="214"/>
      <c r="AJ303" s="214"/>
      <c r="AK303" s="214"/>
      <c r="AL303" s="214"/>
      <c r="AM303" s="214"/>
      <c r="AN303" s="214"/>
      <c r="AO303" s="214"/>
      <c r="AP303" s="214"/>
      <c r="AQ303" s="214"/>
      <c r="AR303" s="214"/>
      <c r="AS303" s="214"/>
      <c r="AT303" s="214"/>
      <c r="AU303" s="214"/>
      <c r="AV303" s="214"/>
      <c r="AW303" s="214"/>
      <c r="AX303" s="214"/>
      <c r="AY303" s="214"/>
      <c r="AZ303" s="214"/>
      <c r="BA303" s="214"/>
      <c r="BB303" s="214"/>
      <c r="BC303" s="214"/>
      <c r="BD303" s="214"/>
      <c r="BE303" s="214"/>
      <c r="BF303" s="214"/>
      <c r="BG303" s="214"/>
      <c r="BH303" s="214"/>
    </row>
    <row r="304" spans="1:60" outlineLevel="3" x14ac:dyDescent="0.2">
      <c r="A304" s="221"/>
      <c r="B304" s="222"/>
      <c r="C304" s="258" t="s">
        <v>1465</v>
      </c>
      <c r="D304" s="252"/>
      <c r="E304" s="252"/>
      <c r="F304" s="252"/>
      <c r="G304" s="252"/>
      <c r="H304" s="224"/>
      <c r="I304" s="224"/>
      <c r="J304" s="224"/>
      <c r="K304" s="224"/>
      <c r="L304" s="224"/>
      <c r="M304" s="224"/>
      <c r="N304" s="223"/>
      <c r="O304" s="223"/>
      <c r="P304" s="223"/>
      <c r="Q304" s="223"/>
      <c r="R304" s="224"/>
      <c r="S304" s="224"/>
      <c r="T304" s="224"/>
      <c r="U304" s="224"/>
      <c r="V304" s="224"/>
      <c r="W304" s="224"/>
      <c r="X304" s="224"/>
      <c r="Y304" s="224"/>
      <c r="Z304" s="214"/>
      <c r="AA304" s="214"/>
      <c r="AB304" s="214"/>
      <c r="AC304" s="214"/>
      <c r="AD304" s="214"/>
      <c r="AE304" s="214"/>
      <c r="AF304" s="214"/>
      <c r="AG304" s="214" t="s">
        <v>320</v>
      </c>
      <c r="AH304" s="214"/>
      <c r="AI304" s="214"/>
      <c r="AJ304" s="214"/>
      <c r="AK304" s="214"/>
      <c r="AL304" s="214"/>
      <c r="AM304" s="214"/>
      <c r="AN304" s="214"/>
      <c r="AO304" s="214"/>
      <c r="AP304" s="214"/>
      <c r="AQ304" s="214"/>
      <c r="AR304" s="214"/>
      <c r="AS304" s="214"/>
      <c r="AT304" s="214"/>
      <c r="AU304" s="214"/>
      <c r="AV304" s="214"/>
      <c r="AW304" s="214"/>
      <c r="AX304" s="214"/>
      <c r="AY304" s="214"/>
      <c r="AZ304" s="214"/>
      <c r="BA304" s="214"/>
      <c r="BB304" s="214"/>
      <c r="BC304" s="214"/>
      <c r="BD304" s="214"/>
      <c r="BE304" s="214"/>
      <c r="BF304" s="214"/>
      <c r="BG304" s="214"/>
      <c r="BH304" s="214"/>
    </row>
    <row r="305" spans="1:60" outlineLevel="3" x14ac:dyDescent="0.2">
      <c r="A305" s="221"/>
      <c r="B305" s="222"/>
      <c r="C305" s="258" t="s">
        <v>1466</v>
      </c>
      <c r="D305" s="252"/>
      <c r="E305" s="252"/>
      <c r="F305" s="252"/>
      <c r="G305" s="252"/>
      <c r="H305" s="224"/>
      <c r="I305" s="224"/>
      <c r="J305" s="224"/>
      <c r="K305" s="224"/>
      <c r="L305" s="224"/>
      <c r="M305" s="224"/>
      <c r="N305" s="223"/>
      <c r="O305" s="223"/>
      <c r="P305" s="223"/>
      <c r="Q305" s="223"/>
      <c r="R305" s="224"/>
      <c r="S305" s="224"/>
      <c r="T305" s="224"/>
      <c r="U305" s="224"/>
      <c r="V305" s="224"/>
      <c r="W305" s="224"/>
      <c r="X305" s="224"/>
      <c r="Y305" s="224"/>
      <c r="Z305" s="214"/>
      <c r="AA305" s="214"/>
      <c r="AB305" s="214"/>
      <c r="AC305" s="214"/>
      <c r="AD305" s="214"/>
      <c r="AE305" s="214"/>
      <c r="AF305" s="214"/>
      <c r="AG305" s="214" t="s">
        <v>320</v>
      </c>
      <c r="AH305" s="214"/>
      <c r="AI305" s="214"/>
      <c r="AJ305" s="214"/>
      <c r="AK305" s="214"/>
      <c r="AL305" s="214"/>
      <c r="AM305" s="214"/>
      <c r="AN305" s="214"/>
      <c r="AO305" s="214"/>
      <c r="AP305" s="214"/>
      <c r="AQ305" s="214"/>
      <c r="AR305" s="214"/>
      <c r="AS305" s="214"/>
      <c r="AT305" s="214"/>
      <c r="AU305" s="214"/>
      <c r="AV305" s="214"/>
      <c r="AW305" s="214"/>
      <c r="AX305" s="214"/>
      <c r="AY305" s="214"/>
      <c r="AZ305" s="214"/>
      <c r="BA305" s="214"/>
      <c r="BB305" s="214"/>
      <c r="BC305" s="214"/>
      <c r="BD305" s="214"/>
      <c r="BE305" s="214"/>
      <c r="BF305" s="214"/>
      <c r="BG305" s="214"/>
      <c r="BH305" s="214"/>
    </row>
    <row r="306" spans="1:60" outlineLevel="2" x14ac:dyDescent="0.2">
      <c r="A306" s="221"/>
      <c r="B306" s="222"/>
      <c r="C306" s="268" t="s">
        <v>2268</v>
      </c>
      <c r="D306" s="262"/>
      <c r="E306" s="263">
        <v>1</v>
      </c>
      <c r="F306" s="224"/>
      <c r="G306" s="224"/>
      <c r="H306" s="224"/>
      <c r="I306" s="224"/>
      <c r="J306" s="224"/>
      <c r="K306" s="224"/>
      <c r="L306" s="224"/>
      <c r="M306" s="224"/>
      <c r="N306" s="223"/>
      <c r="O306" s="223"/>
      <c r="P306" s="223"/>
      <c r="Q306" s="223"/>
      <c r="R306" s="224"/>
      <c r="S306" s="224"/>
      <c r="T306" s="224"/>
      <c r="U306" s="224"/>
      <c r="V306" s="224"/>
      <c r="W306" s="224"/>
      <c r="X306" s="224"/>
      <c r="Y306" s="224"/>
      <c r="Z306" s="214"/>
      <c r="AA306" s="214"/>
      <c r="AB306" s="214"/>
      <c r="AC306" s="214"/>
      <c r="AD306" s="214"/>
      <c r="AE306" s="214"/>
      <c r="AF306" s="214"/>
      <c r="AG306" s="214" t="s">
        <v>371</v>
      </c>
      <c r="AH306" s="214">
        <v>0</v>
      </c>
      <c r="AI306" s="214"/>
      <c r="AJ306" s="214"/>
      <c r="AK306" s="214"/>
      <c r="AL306" s="214"/>
      <c r="AM306" s="214"/>
      <c r="AN306" s="214"/>
      <c r="AO306" s="214"/>
      <c r="AP306" s="214"/>
      <c r="AQ306" s="214"/>
      <c r="AR306" s="214"/>
      <c r="AS306" s="214"/>
      <c r="AT306" s="214"/>
      <c r="AU306" s="214"/>
      <c r="AV306" s="214"/>
      <c r="AW306" s="214"/>
      <c r="AX306" s="214"/>
      <c r="AY306" s="214"/>
      <c r="AZ306" s="214"/>
      <c r="BA306" s="214"/>
      <c r="BB306" s="214"/>
      <c r="BC306" s="214"/>
      <c r="BD306" s="214"/>
      <c r="BE306" s="214"/>
      <c r="BF306" s="214"/>
      <c r="BG306" s="214"/>
      <c r="BH306" s="214"/>
    </row>
    <row r="307" spans="1:60" x14ac:dyDescent="0.2">
      <c r="A307" s="229" t="s">
        <v>310</v>
      </c>
      <c r="B307" s="230" t="s">
        <v>252</v>
      </c>
      <c r="C307" s="253" t="s">
        <v>253</v>
      </c>
      <c r="D307" s="231"/>
      <c r="E307" s="232"/>
      <c r="F307" s="233"/>
      <c r="G307" s="233">
        <f>SUMIF(AG308:AG311,"&lt;&gt;NOR",G308:G311)</f>
        <v>0</v>
      </c>
      <c r="H307" s="233"/>
      <c r="I307" s="233">
        <f>SUM(I308:I311)</f>
        <v>0</v>
      </c>
      <c r="J307" s="233"/>
      <c r="K307" s="233">
        <f>SUM(K308:K311)</f>
        <v>0</v>
      </c>
      <c r="L307" s="233"/>
      <c r="M307" s="233">
        <f>SUM(M308:M311)</f>
        <v>0</v>
      </c>
      <c r="N307" s="232"/>
      <c r="O307" s="232">
        <f>SUM(O308:O311)</f>
        <v>0</v>
      </c>
      <c r="P307" s="232"/>
      <c r="Q307" s="232">
        <f>SUM(Q308:Q311)</f>
        <v>0</v>
      </c>
      <c r="R307" s="233"/>
      <c r="S307" s="233"/>
      <c r="T307" s="234"/>
      <c r="U307" s="228"/>
      <c r="V307" s="228">
        <f>SUM(V308:V311)</f>
        <v>1.88</v>
      </c>
      <c r="W307" s="228"/>
      <c r="X307" s="228"/>
      <c r="Y307" s="228"/>
      <c r="AG307" t="s">
        <v>311</v>
      </c>
    </row>
    <row r="308" spans="1:60" ht="22.5" outlineLevel="1" x14ac:dyDescent="0.2">
      <c r="A308" s="236">
        <v>95</v>
      </c>
      <c r="B308" s="237" t="s">
        <v>787</v>
      </c>
      <c r="C308" s="254" t="s">
        <v>788</v>
      </c>
      <c r="D308" s="238" t="s">
        <v>379</v>
      </c>
      <c r="E308" s="239">
        <v>6.74</v>
      </c>
      <c r="F308" s="240"/>
      <c r="G308" s="241">
        <f>ROUND(E308*F308,2)</f>
        <v>0</v>
      </c>
      <c r="H308" s="240"/>
      <c r="I308" s="241">
        <f>ROUND(E308*H308,2)</f>
        <v>0</v>
      </c>
      <c r="J308" s="240"/>
      <c r="K308" s="241">
        <f>ROUND(E308*J308,2)</f>
        <v>0</v>
      </c>
      <c r="L308" s="241">
        <v>12</v>
      </c>
      <c r="M308" s="241">
        <f>G308*(1+L308/100)</f>
        <v>0</v>
      </c>
      <c r="N308" s="239">
        <v>0</v>
      </c>
      <c r="O308" s="239">
        <f>ROUND(E308*N308,2)</f>
        <v>0</v>
      </c>
      <c r="P308" s="239">
        <v>0</v>
      </c>
      <c r="Q308" s="239">
        <f>ROUND(E308*P308,2)</f>
        <v>0</v>
      </c>
      <c r="R308" s="241" t="s">
        <v>786</v>
      </c>
      <c r="S308" s="241" t="s">
        <v>315</v>
      </c>
      <c r="T308" s="242" t="s">
        <v>315</v>
      </c>
      <c r="U308" s="224">
        <v>0.26</v>
      </c>
      <c r="V308" s="224">
        <f>ROUND(E308*U308,2)</f>
        <v>1.75</v>
      </c>
      <c r="W308" s="224"/>
      <c r="X308" s="224" t="s">
        <v>336</v>
      </c>
      <c r="Y308" s="224" t="s">
        <v>317</v>
      </c>
      <c r="Z308" s="214"/>
      <c r="AA308" s="214"/>
      <c r="AB308" s="214"/>
      <c r="AC308" s="214"/>
      <c r="AD308" s="214"/>
      <c r="AE308" s="214"/>
      <c r="AF308" s="214"/>
      <c r="AG308" s="214" t="s">
        <v>337</v>
      </c>
      <c r="AH308" s="214"/>
      <c r="AI308" s="214"/>
      <c r="AJ308" s="214"/>
      <c r="AK308" s="214"/>
      <c r="AL308" s="214"/>
      <c r="AM308" s="214"/>
      <c r="AN308" s="214"/>
      <c r="AO308" s="214"/>
      <c r="AP308" s="214"/>
      <c r="AQ308" s="214"/>
      <c r="AR308" s="214"/>
      <c r="AS308" s="214"/>
      <c r="AT308" s="214"/>
      <c r="AU308" s="214"/>
      <c r="AV308" s="214"/>
      <c r="AW308" s="214"/>
      <c r="AX308" s="214"/>
      <c r="AY308" s="214"/>
      <c r="AZ308" s="214"/>
      <c r="BA308" s="214"/>
      <c r="BB308" s="214"/>
      <c r="BC308" s="214"/>
      <c r="BD308" s="214"/>
      <c r="BE308" s="214"/>
      <c r="BF308" s="214"/>
      <c r="BG308" s="214"/>
      <c r="BH308" s="214"/>
    </row>
    <row r="309" spans="1:60" outlineLevel="2" x14ac:dyDescent="0.2">
      <c r="A309" s="221"/>
      <c r="B309" s="222"/>
      <c r="C309" s="268" t="s">
        <v>2269</v>
      </c>
      <c r="D309" s="262"/>
      <c r="E309" s="263">
        <v>6.74</v>
      </c>
      <c r="F309" s="224"/>
      <c r="G309" s="224"/>
      <c r="H309" s="224"/>
      <c r="I309" s="224"/>
      <c r="J309" s="224"/>
      <c r="K309" s="224"/>
      <c r="L309" s="224"/>
      <c r="M309" s="224"/>
      <c r="N309" s="223"/>
      <c r="O309" s="223"/>
      <c r="P309" s="223"/>
      <c r="Q309" s="223"/>
      <c r="R309" s="224"/>
      <c r="S309" s="224"/>
      <c r="T309" s="224"/>
      <c r="U309" s="224"/>
      <c r="V309" s="224"/>
      <c r="W309" s="224"/>
      <c r="X309" s="224"/>
      <c r="Y309" s="224"/>
      <c r="Z309" s="214"/>
      <c r="AA309" s="214"/>
      <c r="AB309" s="214"/>
      <c r="AC309" s="214"/>
      <c r="AD309" s="214"/>
      <c r="AE309" s="214"/>
      <c r="AF309" s="214"/>
      <c r="AG309" s="214" t="s">
        <v>371</v>
      </c>
      <c r="AH309" s="214">
        <v>5</v>
      </c>
      <c r="AI309" s="214"/>
      <c r="AJ309" s="214"/>
      <c r="AK309" s="214"/>
      <c r="AL309" s="214"/>
      <c r="AM309" s="214"/>
      <c r="AN309" s="214"/>
      <c r="AO309" s="214"/>
      <c r="AP309" s="214"/>
      <c r="AQ309" s="214"/>
      <c r="AR309" s="214"/>
      <c r="AS309" s="214"/>
      <c r="AT309" s="214"/>
      <c r="AU309" s="214"/>
      <c r="AV309" s="214"/>
      <c r="AW309" s="214"/>
      <c r="AX309" s="214"/>
      <c r="AY309" s="214"/>
      <c r="AZ309" s="214"/>
      <c r="BA309" s="214"/>
      <c r="BB309" s="214"/>
      <c r="BC309" s="214"/>
      <c r="BD309" s="214"/>
      <c r="BE309" s="214"/>
      <c r="BF309" s="214"/>
      <c r="BG309" s="214"/>
      <c r="BH309" s="214"/>
    </row>
    <row r="310" spans="1:60" ht="22.5" outlineLevel="1" x14ac:dyDescent="0.2">
      <c r="A310" s="236">
        <v>96</v>
      </c>
      <c r="B310" s="237" t="s">
        <v>784</v>
      </c>
      <c r="C310" s="254" t="s">
        <v>785</v>
      </c>
      <c r="D310" s="238" t="s">
        <v>379</v>
      </c>
      <c r="E310" s="239">
        <v>6.74</v>
      </c>
      <c r="F310" s="240"/>
      <c r="G310" s="241">
        <f>ROUND(E310*F310,2)</f>
        <v>0</v>
      </c>
      <c r="H310" s="240"/>
      <c r="I310" s="241">
        <f>ROUND(E310*H310,2)</f>
        <v>0</v>
      </c>
      <c r="J310" s="240"/>
      <c r="K310" s="241">
        <f>ROUND(E310*J310,2)</f>
        <v>0</v>
      </c>
      <c r="L310" s="241">
        <v>12</v>
      </c>
      <c r="M310" s="241">
        <f>G310*(1+L310/100)</f>
        <v>0</v>
      </c>
      <c r="N310" s="239">
        <v>0</v>
      </c>
      <c r="O310" s="239">
        <f>ROUND(E310*N310,2)</f>
        <v>0</v>
      </c>
      <c r="P310" s="239">
        <v>0</v>
      </c>
      <c r="Q310" s="239">
        <f>ROUND(E310*P310,2)</f>
        <v>0</v>
      </c>
      <c r="R310" s="241" t="s">
        <v>786</v>
      </c>
      <c r="S310" s="241" t="s">
        <v>315</v>
      </c>
      <c r="T310" s="242" t="s">
        <v>315</v>
      </c>
      <c r="U310" s="224">
        <v>0.02</v>
      </c>
      <c r="V310" s="224">
        <f>ROUND(E310*U310,2)</f>
        <v>0.13</v>
      </c>
      <c r="W310" s="224"/>
      <c r="X310" s="224" t="s">
        <v>336</v>
      </c>
      <c r="Y310" s="224" t="s">
        <v>317</v>
      </c>
      <c r="Z310" s="214"/>
      <c r="AA310" s="214"/>
      <c r="AB310" s="214"/>
      <c r="AC310" s="214"/>
      <c r="AD310" s="214"/>
      <c r="AE310" s="214"/>
      <c r="AF310" s="214"/>
      <c r="AG310" s="214" t="s">
        <v>337</v>
      </c>
      <c r="AH310" s="214"/>
      <c r="AI310" s="214"/>
      <c r="AJ310" s="214"/>
      <c r="AK310" s="214"/>
      <c r="AL310" s="214"/>
      <c r="AM310" s="214"/>
      <c r="AN310" s="214"/>
      <c r="AO310" s="214"/>
      <c r="AP310" s="214"/>
      <c r="AQ310" s="214"/>
      <c r="AR310" s="214"/>
      <c r="AS310" s="214"/>
      <c r="AT310" s="214"/>
      <c r="AU310" s="214"/>
      <c r="AV310" s="214"/>
      <c r="AW310" s="214"/>
      <c r="AX310" s="214"/>
      <c r="AY310" s="214"/>
      <c r="AZ310" s="214"/>
      <c r="BA310" s="214"/>
      <c r="BB310" s="214"/>
      <c r="BC310" s="214"/>
      <c r="BD310" s="214"/>
      <c r="BE310" s="214"/>
      <c r="BF310" s="214"/>
      <c r="BG310" s="214"/>
      <c r="BH310" s="214"/>
    </row>
    <row r="311" spans="1:60" outlineLevel="2" x14ac:dyDescent="0.2">
      <c r="A311" s="221"/>
      <c r="B311" s="222"/>
      <c r="C311" s="268" t="s">
        <v>2269</v>
      </c>
      <c r="D311" s="262"/>
      <c r="E311" s="263">
        <v>6.74</v>
      </c>
      <c r="F311" s="224"/>
      <c r="G311" s="224"/>
      <c r="H311" s="224"/>
      <c r="I311" s="224"/>
      <c r="J311" s="224"/>
      <c r="K311" s="224"/>
      <c r="L311" s="224"/>
      <c r="M311" s="224"/>
      <c r="N311" s="223"/>
      <c r="O311" s="223"/>
      <c r="P311" s="223"/>
      <c r="Q311" s="223"/>
      <c r="R311" s="224"/>
      <c r="S311" s="224"/>
      <c r="T311" s="224"/>
      <c r="U311" s="224"/>
      <c r="V311" s="224"/>
      <c r="W311" s="224"/>
      <c r="X311" s="224"/>
      <c r="Y311" s="224"/>
      <c r="Z311" s="214"/>
      <c r="AA311" s="214"/>
      <c r="AB311" s="214"/>
      <c r="AC311" s="214"/>
      <c r="AD311" s="214"/>
      <c r="AE311" s="214"/>
      <c r="AF311" s="214"/>
      <c r="AG311" s="214" t="s">
        <v>371</v>
      </c>
      <c r="AH311" s="214">
        <v>5</v>
      </c>
      <c r="AI311" s="214"/>
      <c r="AJ311" s="214"/>
      <c r="AK311" s="214"/>
      <c r="AL311" s="214"/>
      <c r="AM311" s="214"/>
      <c r="AN311" s="214"/>
      <c r="AO311" s="214"/>
      <c r="AP311" s="214"/>
      <c r="AQ311" s="214"/>
      <c r="AR311" s="214"/>
      <c r="AS311" s="214"/>
      <c r="AT311" s="214"/>
      <c r="AU311" s="214"/>
      <c r="AV311" s="214"/>
      <c r="AW311" s="214"/>
      <c r="AX311" s="214"/>
      <c r="AY311" s="214"/>
      <c r="AZ311" s="214"/>
      <c r="BA311" s="214"/>
      <c r="BB311" s="214"/>
      <c r="BC311" s="214"/>
      <c r="BD311" s="214"/>
      <c r="BE311" s="214"/>
      <c r="BF311" s="214"/>
      <c r="BG311" s="214"/>
      <c r="BH311" s="214"/>
    </row>
    <row r="312" spans="1:60" x14ac:dyDescent="0.2">
      <c r="A312" s="229" t="s">
        <v>310</v>
      </c>
      <c r="B312" s="230" t="s">
        <v>248</v>
      </c>
      <c r="C312" s="253" t="s">
        <v>249</v>
      </c>
      <c r="D312" s="231"/>
      <c r="E312" s="232"/>
      <c r="F312" s="233"/>
      <c r="G312" s="233">
        <f>SUMIF(AG313:AG318,"&lt;&gt;NOR",G313:G318)</f>
        <v>0</v>
      </c>
      <c r="H312" s="233"/>
      <c r="I312" s="233">
        <f>SUM(I313:I318)</f>
        <v>0</v>
      </c>
      <c r="J312" s="233"/>
      <c r="K312" s="233">
        <f>SUM(K313:K318)</f>
        <v>0</v>
      </c>
      <c r="L312" s="233"/>
      <c r="M312" s="233">
        <f>SUM(M313:M318)</f>
        <v>0</v>
      </c>
      <c r="N312" s="232"/>
      <c r="O312" s="232">
        <f>SUM(O313:O318)</f>
        <v>0</v>
      </c>
      <c r="P312" s="232"/>
      <c r="Q312" s="232">
        <f>SUM(Q313:Q318)</f>
        <v>0.01</v>
      </c>
      <c r="R312" s="233"/>
      <c r="S312" s="233"/>
      <c r="T312" s="234"/>
      <c r="U312" s="228"/>
      <c r="V312" s="228">
        <f>SUM(V313:V318)</f>
        <v>0.33</v>
      </c>
      <c r="W312" s="228"/>
      <c r="X312" s="228"/>
      <c r="Y312" s="228"/>
      <c r="AG312" t="s">
        <v>311</v>
      </c>
    </row>
    <row r="313" spans="1:60" outlineLevel="1" x14ac:dyDescent="0.2">
      <c r="A313" s="236">
        <v>97</v>
      </c>
      <c r="B313" s="237" t="s">
        <v>1196</v>
      </c>
      <c r="C313" s="254" t="s">
        <v>1197</v>
      </c>
      <c r="D313" s="238" t="s">
        <v>379</v>
      </c>
      <c r="E313" s="239">
        <v>5.4630000000000001</v>
      </c>
      <c r="F313" s="240"/>
      <c r="G313" s="241">
        <f>ROUND(E313*F313,2)</f>
        <v>0</v>
      </c>
      <c r="H313" s="240"/>
      <c r="I313" s="241">
        <f>ROUND(E313*H313,2)</f>
        <v>0</v>
      </c>
      <c r="J313" s="240"/>
      <c r="K313" s="241">
        <f>ROUND(E313*J313,2)</f>
        <v>0</v>
      </c>
      <c r="L313" s="241">
        <v>12</v>
      </c>
      <c r="M313" s="241">
        <f>G313*(1+L313/100)</f>
        <v>0</v>
      </c>
      <c r="N313" s="239">
        <v>0</v>
      </c>
      <c r="O313" s="239">
        <f>ROUND(E313*N313,2)</f>
        <v>0</v>
      </c>
      <c r="P313" s="239">
        <v>0</v>
      </c>
      <c r="Q313" s="239">
        <f>ROUND(E313*P313,2)</f>
        <v>0</v>
      </c>
      <c r="R313" s="241"/>
      <c r="S313" s="241" t="s">
        <v>331</v>
      </c>
      <c r="T313" s="242" t="s">
        <v>316</v>
      </c>
      <c r="U313" s="224">
        <v>0</v>
      </c>
      <c r="V313" s="224">
        <f>ROUND(E313*U313,2)</f>
        <v>0</v>
      </c>
      <c r="W313" s="224"/>
      <c r="X313" s="224" t="s">
        <v>336</v>
      </c>
      <c r="Y313" s="224" t="s">
        <v>317</v>
      </c>
      <c r="Z313" s="214"/>
      <c r="AA313" s="214"/>
      <c r="AB313" s="214"/>
      <c r="AC313" s="214"/>
      <c r="AD313" s="214"/>
      <c r="AE313" s="214"/>
      <c r="AF313" s="214"/>
      <c r="AG313" s="214" t="s">
        <v>367</v>
      </c>
      <c r="AH313" s="214"/>
      <c r="AI313" s="214"/>
      <c r="AJ313" s="214"/>
      <c r="AK313" s="214"/>
      <c r="AL313" s="214"/>
      <c r="AM313" s="214"/>
      <c r="AN313" s="214"/>
      <c r="AO313" s="214"/>
      <c r="AP313" s="214"/>
      <c r="AQ313" s="214"/>
      <c r="AR313" s="214"/>
      <c r="AS313" s="214"/>
      <c r="AT313" s="214"/>
      <c r="AU313" s="214"/>
      <c r="AV313" s="214"/>
      <c r="AW313" s="214"/>
      <c r="AX313" s="214"/>
      <c r="AY313" s="214"/>
      <c r="AZ313" s="214"/>
      <c r="BA313" s="214"/>
      <c r="BB313" s="214"/>
      <c r="BC313" s="214"/>
      <c r="BD313" s="214"/>
      <c r="BE313" s="214"/>
      <c r="BF313" s="214"/>
      <c r="BG313" s="214"/>
      <c r="BH313" s="214"/>
    </row>
    <row r="314" spans="1:60" outlineLevel="2" x14ac:dyDescent="0.2">
      <c r="A314" s="221"/>
      <c r="B314" s="222"/>
      <c r="C314" s="268" t="s">
        <v>2270</v>
      </c>
      <c r="D314" s="262"/>
      <c r="E314" s="263">
        <v>5.13</v>
      </c>
      <c r="F314" s="224"/>
      <c r="G314" s="224"/>
      <c r="H314" s="224"/>
      <c r="I314" s="224"/>
      <c r="J314" s="224"/>
      <c r="K314" s="224"/>
      <c r="L314" s="224"/>
      <c r="M314" s="224"/>
      <c r="N314" s="223"/>
      <c r="O314" s="223"/>
      <c r="P314" s="223"/>
      <c r="Q314" s="223"/>
      <c r="R314" s="224"/>
      <c r="S314" s="224"/>
      <c r="T314" s="224"/>
      <c r="U314" s="224"/>
      <c r="V314" s="224"/>
      <c r="W314" s="224"/>
      <c r="X314" s="224"/>
      <c r="Y314" s="224"/>
      <c r="Z314" s="214"/>
      <c r="AA314" s="214"/>
      <c r="AB314" s="214"/>
      <c r="AC314" s="214"/>
      <c r="AD314" s="214"/>
      <c r="AE314" s="214"/>
      <c r="AF314" s="214"/>
      <c r="AG314" s="214" t="s">
        <v>371</v>
      </c>
      <c r="AH314" s="214">
        <v>0</v>
      </c>
      <c r="AI314" s="214"/>
      <c r="AJ314" s="214"/>
      <c r="AK314" s="214"/>
      <c r="AL314" s="214"/>
      <c r="AM314" s="214"/>
      <c r="AN314" s="214"/>
      <c r="AO314" s="214"/>
      <c r="AP314" s="214"/>
      <c r="AQ314" s="214"/>
      <c r="AR314" s="214"/>
      <c r="AS314" s="214"/>
      <c r="AT314" s="214"/>
      <c r="AU314" s="214"/>
      <c r="AV314" s="214"/>
      <c r="AW314" s="214"/>
      <c r="AX314" s="214"/>
      <c r="AY314" s="214"/>
      <c r="AZ314" s="214"/>
      <c r="BA314" s="214"/>
      <c r="BB314" s="214"/>
      <c r="BC314" s="214"/>
      <c r="BD314" s="214"/>
      <c r="BE314" s="214"/>
      <c r="BF314" s="214"/>
      <c r="BG314" s="214"/>
      <c r="BH314" s="214"/>
    </row>
    <row r="315" spans="1:60" outlineLevel="3" x14ac:dyDescent="0.2">
      <c r="A315" s="221"/>
      <c r="B315" s="222"/>
      <c r="C315" s="268" t="s">
        <v>1019</v>
      </c>
      <c r="D315" s="262"/>
      <c r="E315" s="263">
        <v>0.33300000000000002</v>
      </c>
      <c r="F315" s="224"/>
      <c r="G315" s="224"/>
      <c r="H315" s="224"/>
      <c r="I315" s="224"/>
      <c r="J315" s="224"/>
      <c r="K315" s="224"/>
      <c r="L315" s="224"/>
      <c r="M315" s="224"/>
      <c r="N315" s="223"/>
      <c r="O315" s="223"/>
      <c r="P315" s="223"/>
      <c r="Q315" s="223"/>
      <c r="R315" s="224"/>
      <c r="S315" s="224"/>
      <c r="T315" s="224"/>
      <c r="U315" s="224"/>
      <c r="V315" s="224"/>
      <c r="W315" s="224"/>
      <c r="X315" s="224"/>
      <c r="Y315" s="224"/>
      <c r="Z315" s="214"/>
      <c r="AA315" s="214"/>
      <c r="AB315" s="214"/>
      <c r="AC315" s="214"/>
      <c r="AD315" s="214"/>
      <c r="AE315" s="214"/>
      <c r="AF315" s="214"/>
      <c r="AG315" s="214" t="s">
        <v>371</v>
      </c>
      <c r="AH315" s="214">
        <v>0</v>
      </c>
      <c r="AI315" s="214"/>
      <c r="AJ315" s="214"/>
      <c r="AK315" s="214"/>
      <c r="AL315" s="214"/>
      <c r="AM315" s="214"/>
      <c r="AN315" s="214"/>
      <c r="AO315" s="214"/>
      <c r="AP315" s="214"/>
      <c r="AQ315" s="214"/>
      <c r="AR315" s="214"/>
      <c r="AS315" s="214"/>
      <c r="AT315" s="214"/>
      <c r="AU315" s="214"/>
      <c r="AV315" s="214"/>
      <c r="AW315" s="214"/>
      <c r="AX315" s="214"/>
      <c r="AY315" s="214"/>
      <c r="AZ315" s="214"/>
      <c r="BA315" s="214"/>
      <c r="BB315" s="214"/>
      <c r="BC315" s="214"/>
      <c r="BD315" s="214"/>
      <c r="BE315" s="214"/>
      <c r="BF315" s="214"/>
      <c r="BG315" s="214"/>
      <c r="BH315" s="214"/>
    </row>
    <row r="316" spans="1:60" outlineLevel="1" x14ac:dyDescent="0.2">
      <c r="A316" s="245">
        <v>98</v>
      </c>
      <c r="B316" s="246" t="s">
        <v>1194</v>
      </c>
      <c r="C316" s="256" t="s">
        <v>1195</v>
      </c>
      <c r="D316" s="247" t="s">
        <v>375</v>
      </c>
      <c r="E316" s="248">
        <v>3</v>
      </c>
      <c r="F316" s="249"/>
      <c r="G316" s="250">
        <f>ROUND(E316*F316,2)</f>
        <v>0</v>
      </c>
      <c r="H316" s="249"/>
      <c r="I316" s="250">
        <f>ROUND(E316*H316,2)</f>
        <v>0</v>
      </c>
      <c r="J316" s="249"/>
      <c r="K316" s="250">
        <f>ROUND(E316*J316,2)</f>
        <v>0</v>
      </c>
      <c r="L316" s="250">
        <v>12</v>
      </c>
      <c r="M316" s="250">
        <f>G316*(1+L316/100)</f>
        <v>0</v>
      </c>
      <c r="N316" s="248">
        <v>0</v>
      </c>
      <c r="O316" s="248">
        <f>ROUND(E316*N316,2)</f>
        <v>0</v>
      </c>
      <c r="P316" s="248">
        <v>1.8E-3</v>
      </c>
      <c r="Q316" s="248">
        <f>ROUND(E316*P316,2)</f>
        <v>0.01</v>
      </c>
      <c r="R316" s="250" t="s">
        <v>735</v>
      </c>
      <c r="S316" s="250" t="s">
        <v>315</v>
      </c>
      <c r="T316" s="251" t="s">
        <v>315</v>
      </c>
      <c r="U316" s="224">
        <v>0.11</v>
      </c>
      <c r="V316" s="224">
        <f>ROUND(E316*U316,2)</f>
        <v>0.33</v>
      </c>
      <c r="W316" s="224"/>
      <c r="X316" s="224" t="s">
        <v>336</v>
      </c>
      <c r="Y316" s="224" t="s">
        <v>317</v>
      </c>
      <c r="Z316" s="214"/>
      <c r="AA316" s="214"/>
      <c r="AB316" s="214"/>
      <c r="AC316" s="214"/>
      <c r="AD316" s="214"/>
      <c r="AE316" s="214"/>
      <c r="AF316" s="214"/>
      <c r="AG316" s="214" t="s">
        <v>337</v>
      </c>
      <c r="AH316" s="214"/>
      <c r="AI316" s="214"/>
      <c r="AJ316" s="214"/>
      <c r="AK316" s="214"/>
      <c r="AL316" s="214"/>
      <c r="AM316" s="214"/>
      <c r="AN316" s="214"/>
      <c r="AO316" s="214"/>
      <c r="AP316" s="214"/>
      <c r="AQ316" s="214"/>
      <c r="AR316" s="214"/>
      <c r="AS316" s="214"/>
      <c r="AT316" s="214"/>
      <c r="AU316" s="214"/>
      <c r="AV316" s="214"/>
      <c r="AW316" s="214"/>
      <c r="AX316" s="214"/>
      <c r="AY316" s="214"/>
      <c r="AZ316" s="214"/>
      <c r="BA316" s="214"/>
      <c r="BB316" s="214"/>
      <c r="BC316" s="214"/>
      <c r="BD316" s="214"/>
      <c r="BE316" s="214"/>
      <c r="BF316" s="214"/>
      <c r="BG316" s="214"/>
      <c r="BH316" s="214"/>
    </row>
    <row r="317" spans="1:60" outlineLevel="1" x14ac:dyDescent="0.2">
      <c r="A317" s="236">
        <v>99</v>
      </c>
      <c r="B317" s="237" t="s">
        <v>1199</v>
      </c>
      <c r="C317" s="254" t="s">
        <v>1200</v>
      </c>
      <c r="D317" s="238" t="s">
        <v>581</v>
      </c>
      <c r="E317" s="239">
        <v>9.7000000000000005E-4</v>
      </c>
      <c r="F317" s="240"/>
      <c r="G317" s="241">
        <f>ROUND(E317*F317,2)</f>
        <v>0</v>
      </c>
      <c r="H317" s="240"/>
      <c r="I317" s="241">
        <f>ROUND(E317*H317,2)</f>
        <v>0</v>
      </c>
      <c r="J317" s="240"/>
      <c r="K317" s="241">
        <f>ROUND(E317*J317,2)</f>
        <v>0</v>
      </c>
      <c r="L317" s="241">
        <v>12</v>
      </c>
      <c r="M317" s="241">
        <f>G317*(1+L317/100)</f>
        <v>0</v>
      </c>
      <c r="N317" s="239">
        <v>0</v>
      </c>
      <c r="O317" s="239">
        <f>ROUND(E317*N317,2)</f>
        <v>0</v>
      </c>
      <c r="P317" s="239">
        <v>0</v>
      </c>
      <c r="Q317" s="239">
        <f>ROUND(E317*P317,2)</f>
        <v>0</v>
      </c>
      <c r="R317" s="241" t="s">
        <v>735</v>
      </c>
      <c r="S317" s="241" t="s">
        <v>315</v>
      </c>
      <c r="T317" s="242" t="s">
        <v>315</v>
      </c>
      <c r="U317" s="224">
        <v>2.4470000000000001</v>
      </c>
      <c r="V317" s="224">
        <f>ROUND(E317*U317,2)</f>
        <v>0</v>
      </c>
      <c r="W317" s="224"/>
      <c r="X317" s="224" t="s">
        <v>582</v>
      </c>
      <c r="Y317" s="224" t="s">
        <v>317</v>
      </c>
      <c r="Z317" s="214"/>
      <c r="AA317" s="214"/>
      <c r="AB317" s="214"/>
      <c r="AC317" s="214"/>
      <c r="AD317" s="214"/>
      <c r="AE317" s="214"/>
      <c r="AF317" s="214"/>
      <c r="AG317" s="214" t="s">
        <v>583</v>
      </c>
      <c r="AH317" s="214"/>
      <c r="AI317" s="214"/>
      <c r="AJ317" s="214"/>
      <c r="AK317" s="214"/>
      <c r="AL317" s="214"/>
      <c r="AM317" s="214"/>
      <c r="AN317" s="214"/>
      <c r="AO317" s="214"/>
      <c r="AP317" s="214"/>
      <c r="AQ317" s="214"/>
      <c r="AR317" s="214"/>
      <c r="AS317" s="214"/>
      <c r="AT317" s="214"/>
      <c r="AU317" s="214"/>
      <c r="AV317" s="214"/>
      <c r="AW317" s="214"/>
      <c r="AX317" s="214"/>
      <c r="AY317" s="214"/>
      <c r="AZ317" s="214"/>
      <c r="BA317" s="214"/>
      <c r="BB317" s="214"/>
      <c r="BC317" s="214"/>
      <c r="BD317" s="214"/>
      <c r="BE317" s="214"/>
      <c r="BF317" s="214"/>
      <c r="BG317" s="214"/>
      <c r="BH317" s="214"/>
    </row>
    <row r="318" spans="1:60" outlineLevel="2" x14ac:dyDescent="0.2">
      <c r="A318" s="221"/>
      <c r="B318" s="222"/>
      <c r="C318" s="267" t="s">
        <v>608</v>
      </c>
      <c r="D318" s="266"/>
      <c r="E318" s="266"/>
      <c r="F318" s="266"/>
      <c r="G318" s="266"/>
      <c r="H318" s="224"/>
      <c r="I318" s="224"/>
      <c r="J318" s="224"/>
      <c r="K318" s="224"/>
      <c r="L318" s="224"/>
      <c r="M318" s="224"/>
      <c r="N318" s="223"/>
      <c r="O318" s="223"/>
      <c r="P318" s="223"/>
      <c r="Q318" s="223"/>
      <c r="R318" s="224"/>
      <c r="S318" s="224"/>
      <c r="T318" s="224"/>
      <c r="U318" s="224"/>
      <c r="V318" s="224"/>
      <c r="W318" s="224"/>
      <c r="X318" s="224"/>
      <c r="Y318" s="224"/>
      <c r="Z318" s="214"/>
      <c r="AA318" s="214"/>
      <c r="AB318" s="214"/>
      <c r="AC318" s="214"/>
      <c r="AD318" s="214"/>
      <c r="AE318" s="214"/>
      <c r="AF318" s="214"/>
      <c r="AG318" s="214" t="s">
        <v>369</v>
      </c>
      <c r="AH318" s="214"/>
      <c r="AI318" s="214"/>
      <c r="AJ318" s="214"/>
      <c r="AK318" s="214"/>
      <c r="AL318" s="214"/>
      <c r="AM318" s="214"/>
      <c r="AN318" s="214"/>
      <c r="AO318" s="214"/>
      <c r="AP318" s="214"/>
      <c r="AQ318" s="214"/>
      <c r="AR318" s="214"/>
      <c r="AS318" s="214"/>
      <c r="AT318" s="214"/>
      <c r="AU318" s="214"/>
      <c r="AV318" s="214"/>
      <c r="AW318" s="214"/>
      <c r="AX318" s="214"/>
      <c r="AY318" s="214"/>
      <c r="AZ318" s="214"/>
      <c r="BA318" s="214"/>
      <c r="BB318" s="214"/>
      <c r="BC318" s="214"/>
      <c r="BD318" s="214"/>
      <c r="BE318" s="214"/>
      <c r="BF318" s="214"/>
      <c r="BG318" s="214"/>
      <c r="BH318" s="214"/>
    </row>
    <row r="319" spans="1:60" x14ac:dyDescent="0.2">
      <c r="A319" s="229" t="s">
        <v>310</v>
      </c>
      <c r="B319" s="230" t="s">
        <v>252</v>
      </c>
      <c r="C319" s="253" t="s">
        <v>253</v>
      </c>
      <c r="D319" s="231"/>
      <c r="E319" s="232"/>
      <c r="F319" s="233"/>
      <c r="G319" s="233">
        <f>SUMIF(AG320:AG342,"&lt;&gt;NOR",G320:G342)</f>
        <v>0</v>
      </c>
      <c r="H319" s="233"/>
      <c r="I319" s="233">
        <f>SUM(I320:I342)</f>
        <v>0</v>
      </c>
      <c r="J319" s="233"/>
      <c r="K319" s="233">
        <f>SUM(K320:K342)</f>
        <v>0</v>
      </c>
      <c r="L319" s="233"/>
      <c r="M319" s="233">
        <f>SUM(M320:M342)</f>
        <v>0</v>
      </c>
      <c r="N319" s="232"/>
      <c r="O319" s="232">
        <f>SUM(O320:O342)</f>
        <v>0.27</v>
      </c>
      <c r="P319" s="232"/>
      <c r="Q319" s="232">
        <f>SUM(Q320:Q342)</f>
        <v>0</v>
      </c>
      <c r="R319" s="233"/>
      <c r="S319" s="233"/>
      <c r="T319" s="234"/>
      <c r="U319" s="228"/>
      <c r="V319" s="228">
        <f>SUM(V320:V342)</f>
        <v>8.56</v>
      </c>
      <c r="W319" s="228"/>
      <c r="X319" s="228"/>
      <c r="Y319" s="228"/>
      <c r="AG319" t="s">
        <v>311</v>
      </c>
    </row>
    <row r="320" spans="1:60" outlineLevel="1" x14ac:dyDescent="0.2">
      <c r="A320" s="236">
        <v>100</v>
      </c>
      <c r="B320" s="237" t="s">
        <v>794</v>
      </c>
      <c r="C320" s="254" t="s">
        <v>795</v>
      </c>
      <c r="D320" s="238" t="s">
        <v>379</v>
      </c>
      <c r="E320" s="239">
        <v>6.74</v>
      </c>
      <c r="F320" s="240"/>
      <c r="G320" s="241">
        <f>ROUND(E320*F320,2)</f>
        <v>0</v>
      </c>
      <c r="H320" s="240"/>
      <c r="I320" s="241">
        <f>ROUND(E320*H320,2)</f>
        <v>0</v>
      </c>
      <c r="J320" s="240"/>
      <c r="K320" s="241">
        <f>ROUND(E320*J320,2)</f>
        <v>0</v>
      </c>
      <c r="L320" s="241">
        <v>12</v>
      </c>
      <c r="M320" s="241">
        <f>G320*(1+L320/100)</f>
        <v>0</v>
      </c>
      <c r="N320" s="239">
        <v>2.1000000000000001E-4</v>
      </c>
      <c r="O320" s="239">
        <f>ROUND(E320*N320,2)</f>
        <v>0</v>
      </c>
      <c r="P320" s="239">
        <v>0</v>
      </c>
      <c r="Q320" s="239">
        <f>ROUND(E320*P320,2)</f>
        <v>0</v>
      </c>
      <c r="R320" s="241" t="s">
        <v>786</v>
      </c>
      <c r="S320" s="241" t="s">
        <v>315</v>
      </c>
      <c r="T320" s="242" t="s">
        <v>315</v>
      </c>
      <c r="U320" s="224">
        <v>0.05</v>
      </c>
      <c r="V320" s="224">
        <f>ROUND(E320*U320,2)</f>
        <v>0.34</v>
      </c>
      <c r="W320" s="224"/>
      <c r="X320" s="224" t="s">
        <v>336</v>
      </c>
      <c r="Y320" s="224" t="s">
        <v>317</v>
      </c>
      <c r="Z320" s="214"/>
      <c r="AA320" s="214"/>
      <c r="AB320" s="214"/>
      <c r="AC320" s="214"/>
      <c r="AD320" s="214"/>
      <c r="AE320" s="214"/>
      <c r="AF320" s="214"/>
      <c r="AG320" s="214" t="s">
        <v>337</v>
      </c>
      <c r="AH320" s="214"/>
      <c r="AI320" s="214"/>
      <c r="AJ320" s="214"/>
      <c r="AK320" s="214"/>
      <c r="AL320" s="214"/>
      <c r="AM320" s="214"/>
      <c r="AN320" s="214"/>
      <c r="AO320" s="214"/>
      <c r="AP320" s="214"/>
      <c r="AQ320" s="214"/>
      <c r="AR320" s="214"/>
      <c r="AS320" s="214"/>
      <c r="AT320" s="214"/>
      <c r="AU320" s="214"/>
      <c r="AV320" s="214"/>
      <c r="AW320" s="214"/>
      <c r="AX320" s="214"/>
      <c r="AY320" s="214"/>
      <c r="AZ320" s="214"/>
      <c r="BA320" s="214"/>
      <c r="BB320" s="214"/>
      <c r="BC320" s="214"/>
      <c r="BD320" s="214"/>
      <c r="BE320" s="214"/>
      <c r="BF320" s="214"/>
      <c r="BG320" s="214"/>
      <c r="BH320" s="214"/>
    </row>
    <row r="321" spans="1:60" outlineLevel="2" x14ac:dyDescent="0.2">
      <c r="A321" s="221"/>
      <c r="B321" s="222"/>
      <c r="C321" s="255" t="s">
        <v>796</v>
      </c>
      <c r="D321" s="243"/>
      <c r="E321" s="243"/>
      <c r="F321" s="243"/>
      <c r="G321" s="243"/>
      <c r="H321" s="224"/>
      <c r="I321" s="224"/>
      <c r="J321" s="224"/>
      <c r="K321" s="224"/>
      <c r="L321" s="224"/>
      <c r="M321" s="224"/>
      <c r="N321" s="223"/>
      <c r="O321" s="223"/>
      <c r="P321" s="223"/>
      <c r="Q321" s="223"/>
      <c r="R321" s="224"/>
      <c r="S321" s="224"/>
      <c r="T321" s="224"/>
      <c r="U321" s="224"/>
      <c r="V321" s="224"/>
      <c r="W321" s="224"/>
      <c r="X321" s="224"/>
      <c r="Y321" s="224"/>
      <c r="Z321" s="214"/>
      <c r="AA321" s="214"/>
      <c r="AB321" s="214"/>
      <c r="AC321" s="214"/>
      <c r="AD321" s="214"/>
      <c r="AE321" s="214"/>
      <c r="AF321" s="214"/>
      <c r="AG321" s="214" t="s">
        <v>320</v>
      </c>
      <c r="AH321" s="214"/>
      <c r="AI321" s="214"/>
      <c r="AJ321" s="214"/>
      <c r="AK321" s="214"/>
      <c r="AL321" s="214"/>
      <c r="AM321" s="214"/>
      <c r="AN321" s="214"/>
      <c r="AO321" s="214"/>
      <c r="AP321" s="214"/>
      <c r="AQ321" s="214"/>
      <c r="AR321" s="214"/>
      <c r="AS321" s="214"/>
      <c r="AT321" s="214"/>
      <c r="AU321" s="214"/>
      <c r="AV321" s="214"/>
      <c r="AW321" s="214"/>
      <c r="AX321" s="214"/>
      <c r="AY321" s="214"/>
      <c r="AZ321" s="214"/>
      <c r="BA321" s="214"/>
      <c r="BB321" s="214"/>
      <c r="BC321" s="214"/>
      <c r="BD321" s="214"/>
      <c r="BE321" s="214"/>
      <c r="BF321" s="214"/>
      <c r="BG321" s="214"/>
      <c r="BH321" s="214"/>
    </row>
    <row r="322" spans="1:60" outlineLevel="2" x14ac:dyDescent="0.2">
      <c r="A322" s="221"/>
      <c r="B322" s="222"/>
      <c r="C322" s="268" t="s">
        <v>2269</v>
      </c>
      <c r="D322" s="262"/>
      <c r="E322" s="263">
        <v>6.74</v>
      </c>
      <c r="F322" s="224"/>
      <c r="G322" s="224"/>
      <c r="H322" s="224"/>
      <c r="I322" s="224"/>
      <c r="J322" s="224"/>
      <c r="K322" s="224"/>
      <c r="L322" s="224"/>
      <c r="M322" s="224"/>
      <c r="N322" s="223"/>
      <c r="O322" s="223"/>
      <c r="P322" s="223"/>
      <c r="Q322" s="223"/>
      <c r="R322" s="224"/>
      <c r="S322" s="224"/>
      <c r="T322" s="224"/>
      <c r="U322" s="224"/>
      <c r="V322" s="224"/>
      <c r="W322" s="224"/>
      <c r="X322" s="224"/>
      <c r="Y322" s="224"/>
      <c r="Z322" s="214"/>
      <c r="AA322" s="214"/>
      <c r="AB322" s="214"/>
      <c r="AC322" s="214"/>
      <c r="AD322" s="214"/>
      <c r="AE322" s="214"/>
      <c r="AF322" s="214"/>
      <c r="AG322" s="214" t="s">
        <v>371</v>
      </c>
      <c r="AH322" s="214">
        <v>5</v>
      </c>
      <c r="AI322" s="214"/>
      <c r="AJ322" s="214"/>
      <c r="AK322" s="214"/>
      <c r="AL322" s="214"/>
      <c r="AM322" s="214"/>
      <c r="AN322" s="214"/>
      <c r="AO322" s="214"/>
      <c r="AP322" s="214"/>
      <c r="AQ322" s="214"/>
      <c r="AR322" s="214"/>
      <c r="AS322" s="214"/>
      <c r="AT322" s="214"/>
      <c r="AU322" s="214"/>
      <c r="AV322" s="214"/>
      <c r="AW322" s="214"/>
      <c r="AX322" s="214"/>
      <c r="AY322" s="214"/>
      <c r="AZ322" s="214"/>
      <c r="BA322" s="214"/>
      <c r="BB322" s="214"/>
      <c r="BC322" s="214"/>
      <c r="BD322" s="214"/>
      <c r="BE322" s="214"/>
      <c r="BF322" s="214"/>
      <c r="BG322" s="214"/>
      <c r="BH322" s="214"/>
    </row>
    <row r="323" spans="1:60" ht="22.5" outlineLevel="1" x14ac:dyDescent="0.2">
      <c r="A323" s="236">
        <v>101</v>
      </c>
      <c r="B323" s="237" t="s">
        <v>797</v>
      </c>
      <c r="C323" s="254" t="s">
        <v>798</v>
      </c>
      <c r="D323" s="238" t="s">
        <v>379</v>
      </c>
      <c r="E323" s="239">
        <v>6.74</v>
      </c>
      <c r="F323" s="240"/>
      <c r="G323" s="241">
        <f>ROUND(E323*F323,2)</f>
        <v>0</v>
      </c>
      <c r="H323" s="240"/>
      <c r="I323" s="241">
        <f>ROUND(E323*H323,2)</f>
        <v>0</v>
      </c>
      <c r="J323" s="240"/>
      <c r="K323" s="241">
        <f>ROUND(E323*J323,2)</f>
        <v>0</v>
      </c>
      <c r="L323" s="241">
        <v>12</v>
      </c>
      <c r="M323" s="241">
        <f>G323*(1+L323/100)</f>
        <v>0</v>
      </c>
      <c r="N323" s="239">
        <v>5.0400000000000002E-3</v>
      </c>
      <c r="O323" s="239">
        <f>ROUND(E323*N323,2)</f>
        <v>0.03</v>
      </c>
      <c r="P323" s="239">
        <v>0</v>
      </c>
      <c r="Q323" s="239">
        <f>ROUND(E323*P323,2)</f>
        <v>0</v>
      </c>
      <c r="R323" s="241" t="s">
        <v>786</v>
      </c>
      <c r="S323" s="241" t="s">
        <v>315</v>
      </c>
      <c r="T323" s="242" t="s">
        <v>315</v>
      </c>
      <c r="U323" s="224">
        <v>0.98</v>
      </c>
      <c r="V323" s="224">
        <f>ROUND(E323*U323,2)</f>
        <v>6.61</v>
      </c>
      <c r="W323" s="224"/>
      <c r="X323" s="224" t="s">
        <v>336</v>
      </c>
      <c r="Y323" s="224" t="s">
        <v>317</v>
      </c>
      <c r="Z323" s="214"/>
      <c r="AA323" s="214"/>
      <c r="AB323" s="214"/>
      <c r="AC323" s="214"/>
      <c r="AD323" s="214"/>
      <c r="AE323" s="214"/>
      <c r="AF323" s="214"/>
      <c r="AG323" s="214" t="s">
        <v>337</v>
      </c>
      <c r="AH323" s="214"/>
      <c r="AI323" s="214"/>
      <c r="AJ323" s="214"/>
      <c r="AK323" s="214"/>
      <c r="AL323" s="214"/>
      <c r="AM323" s="214"/>
      <c r="AN323" s="214"/>
      <c r="AO323" s="214"/>
      <c r="AP323" s="214"/>
      <c r="AQ323" s="214"/>
      <c r="AR323" s="214"/>
      <c r="AS323" s="214"/>
      <c r="AT323" s="214"/>
      <c r="AU323" s="214"/>
      <c r="AV323" s="214"/>
      <c r="AW323" s="214"/>
      <c r="AX323" s="214"/>
      <c r="AY323" s="214"/>
      <c r="AZ323" s="214"/>
      <c r="BA323" s="214"/>
      <c r="BB323" s="214"/>
      <c r="BC323" s="214"/>
      <c r="BD323" s="214"/>
      <c r="BE323" s="214"/>
      <c r="BF323" s="214"/>
      <c r="BG323" s="214"/>
      <c r="BH323" s="214"/>
    </row>
    <row r="324" spans="1:60" outlineLevel="2" x14ac:dyDescent="0.2">
      <c r="A324" s="221"/>
      <c r="B324" s="222"/>
      <c r="C324" s="268" t="s">
        <v>1345</v>
      </c>
      <c r="D324" s="262"/>
      <c r="E324" s="263"/>
      <c r="F324" s="224"/>
      <c r="G324" s="224"/>
      <c r="H324" s="224"/>
      <c r="I324" s="224"/>
      <c r="J324" s="224"/>
      <c r="K324" s="224"/>
      <c r="L324" s="224"/>
      <c r="M324" s="224"/>
      <c r="N324" s="223"/>
      <c r="O324" s="223"/>
      <c r="P324" s="223"/>
      <c r="Q324" s="223"/>
      <c r="R324" s="224"/>
      <c r="S324" s="224"/>
      <c r="T324" s="224"/>
      <c r="U324" s="224"/>
      <c r="V324" s="224"/>
      <c r="W324" s="224"/>
      <c r="X324" s="224"/>
      <c r="Y324" s="224"/>
      <c r="Z324" s="214"/>
      <c r="AA324" s="214"/>
      <c r="AB324" s="214"/>
      <c r="AC324" s="214"/>
      <c r="AD324" s="214"/>
      <c r="AE324" s="214"/>
      <c r="AF324" s="214"/>
      <c r="AG324" s="214" t="s">
        <v>371</v>
      </c>
      <c r="AH324" s="214">
        <v>0</v>
      </c>
      <c r="AI324" s="214"/>
      <c r="AJ324" s="214"/>
      <c r="AK324" s="214"/>
      <c r="AL324" s="214"/>
      <c r="AM324" s="214"/>
      <c r="AN324" s="214"/>
      <c r="AO324" s="214"/>
      <c r="AP324" s="214"/>
      <c r="AQ324" s="214"/>
      <c r="AR324" s="214"/>
      <c r="AS324" s="214"/>
      <c r="AT324" s="214"/>
      <c r="AU324" s="214"/>
      <c r="AV324" s="214"/>
      <c r="AW324" s="214"/>
      <c r="AX324" s="214"/>
      <c r="AY324" s="214"/>
      <c r="AZ324" s="214"/>
      <c r="BA324" s="214"/>
      <c r="BB324" s="214"/>
      <c r="BC324" s="214"/>
      <c r="BD324" s="214"/>
      <c r="BE324" s="214"/>
      <c r="BF324" s="214"/>
      <c r="BG324" s="214"/>
      <c r="BH324" s="214"/>
    </row>
    <row r="325" spans="1:60" outlineLevel="3" x14ac:dyDescent="0.2">
      <c r="A325" s="221"/>
      <c r="B325" s="222"/>
      <c r="C325" s="268" t="s">
        <v>2189</v>
      </c>
      <c r="D325" s="262"/>
      <c r="E325" s="263">
        <v>6.74</v>
      </c>
      <c r="F325" s="224"/>
      <c r="G325" s="224"/>
      <c r="H325" s="224"/>
      <c r="I325" s="224"/>
      <c r="J325" s="224"/>
      <c r="K325" s="224"/>
      <c r="L325" s="224"/>
      <c r="M325" s="224"/>
      <c r="N325" s="223"/>
      <c r="O325" s="223"/>
      <c r="P325" s="223"/>
      <c r="Q325" s="223"/>
      <c r="R325" s="224"/>
      <c r="S325" s="224"/>
      <c r="T325" s="224"/>
      <c r="U325" s="224"/>
      <c r="V325" s="224"/>
      <c r="W325" s="224"/>
      <c r="X325" s="224"/>
      <c r="Y325" s="224"/>
      <c r="Z325" s="214"/>
      <c r="AA325" s="214"/>
      <c r="AB325" s="214"/>
      <c r="AC325" s="214"/>
      <c r="AD325" s="214"/>
      <c r="AE325" s="214"/>
      <c r="AF325" s="214"/>
      <c r="AG325" s="214" t="s">
        <v>371</v>
      </c>
      <c r="AH325" s="214">
        <v>0</v>
      </c>
      <c r="AI325" s="214"/>
      <c r="AJ325" s="214"/>
      <c r="AK325" s="214"/>
      <c r="AL325" s="214"/>
      <c r="AM325" s="214"/>
      <c r="AN325" s="214"/>
      <c r="AO325" s="214"/>
      <c r="AP325" s="214"/>
      <c r="AQ325" s="214"/>
      <c r="AR325" s="214"/>
      <c r="AS325" s="214"/>
      <c r="AT325" s="214"/>
      <c r="AU325" s="214"/>
      <c r="AV325" s="214"/>
      <c r="AW325" s="214"/>
      <c r="AX325" s="214"/>
      <c r="AY325" s="214"/>
      <c r="AZ325" s="214"/>
      <c r="BA325" s="214"/>
      <c r="BB325" s="214"/>
      <c r="BC325" s="214"/>
      <c r="BD325" s="214"/>
      <c r="BE325" s="214"/>
      <c r="BF325" s="214"/>
      <c r="BG325" s="214"/>
      <c r="BH325" s="214"/>
    </row>
    <row r="326" spans="1:60" outlineLevel="1" x14ac:dyDescent="0.2">
      <c r="A326" s="236">
        <v>102</v>
      </c>
      <c r="B326" s="237" t="s">
        <v>800</v>
      </c>
      <c r="C326" s="254" t="s">
        <v>801</v>
      </c>
      <c r="D326" s="238" t="s">
        <v>403</v>
      </c>
      <c r="E326" s="239">
        <v>15.5</v>
      </c>
      <c r="F326" s="240"/>
      <c r="G326" s="241">
        <f>ROUND(E326*F326,2)</f>
        <v>0</v>
      </c>
      <c r="H326" s="240"/>
      <c r="I326" s="241">
        <f>ROUND(E326*H326,2)</f>
        <v>0</v>
      </c>
      <c r="J326" s="240"/>
      <c r="K326" s="241">
        <f>ROUND(E326*J326,2)</f>
        <v>0</v>
      </c>
      <c r="L326" s="241">
        <v>12</v>
      </c>
      <c r="M326" s="241">
        <f>G326*(1+L326/100)</f>
        <v>0</v>
      </c>
      <c r="N326" s="239">
        <v>4.0000000000000003E-5</v>
      </c>
      <c r="O326" s="239">
        <f>ROUND(E326*N326,2)</f>
        <v>0</v>
      </c>
      <c r="P326" s="239">
        <v>0</v>
      </c>
      <c r="Q326" s="239">
        <f>ROUND(E326*P326,2)</f>
        <v>0</v>
      </c>
      <c r="R326" s="241" t="s">
        <v>786</v>
      </c>
      <c r="S326" s="241" t="s">
        <v>315</v>
      </c>
      <c r="T326" s="242" t="s">
        <v>315</v>
      </c>
      <c r="U326" s="224">
        <v>7.0000000000000007E-2</v>
      </c>
      <c r="V326" s="224">
        <f>ROUND(E326*U326,2)</f>
        <v>1.0900000000000001</v>
      </c>
      <c r="W326" s="224"/>
      <c r="X326" s="224" t="s">
        <v>336</v>
      </c>
      <c r="Y326" s="224" t="s">
        <v>317</v>
      </c>
      <c r="Z326" s="214"/>
      <c r="AA326" s="214"/>
      <c r="AB326" s="214"/>
      <c r="AC326" s="214"/>
      <c r="AD326" s="214"/>
      <c r="AE326" s="214"/>
      <c r="AF326" s="214"/>
      <c r="AG326" s="214" t="s">
        <v>337</v>
      </c>
      <c r="AH326" s="214"/>
      <c r="AI326" s="214"/>
      <c r="AJ326" s="214"/>
      <c r="AK326" s="214"/>
      <c r="AL326" s="214"/>
      <c r="AM326" s="214"/>
      <c r="AN326" s="214"/>
      <c r="AO326" s="214"/>
      <c r="AP326" s="214"/>
      <c r="AQ326" s="214"/>
      <c r="AR326" s="214"/>
      <c r="AS326" s="214"/>
      <c r="AT326" s="214"/>
      <c r="AU326" s="214"/>
      <c r="AV326" s="214"/>
      <c r="AW326" s="214"/>
      <c r="AX326" s="214"/>
      <c r="AY326" s="214"/>
      <c r="AZ326" s="214"/>
      <c r="BA326" s="214"/>
      <c r="BB326" s="214"/>
      <c r="BC326" s="214"/>
      <c r="BD326" s="214"/>
      <c r="BE326" s="214"/>
      <c r="BF326" s="214"/>
      <c r="BG326" s="214"/>
      <c r="BH326" s="214"/>
    </row>
    <row r="327" spans="1:60" outlineLevel="2" x14ac:dyDescent="0.2">
      <c r="A327" s="221"/>
      <c r="B327" s="222"/>
      <c r="C327" s="255" t="s">
        <v>802</v>
      </c>
      <c r="D327" s="243"/>
      <c r="E327" s="243"/>
      <c r="F327" s="243"/>
      <c r="G327" s="243"/>
      <c r="H327" s="224"/>
      <c r="I327" s="224"/>
      <c r="J327" s="224"/>
      <c r="K327" s="224"/>
      <c r="L327" s="224"/>
      <c r="M327" s="224"/>
      <c r="N327" s="223"/>
      <c r="O327" s="223"/>
      <c r="P327" s="223"/>
      <c r="Q327" s="223"/>
      <c r="R327" s="224"/>
      <c r="S327" s="224"/>
      <c r="T327" s="224"/>
      <c r="U327" s="224"/>
      <c r="V327" s="224"/>
      <c r="W327" s="224"/>
      <c r="X327" s="224"/>
      <c r="Y327" s="224"/>
      <c r="Z327" s="214"/>
      <c r="AA327" s="214"/>
      <c r="AB327" s="214"/>
      <c r="AC327" s="214"/>
      <c r="AD327" s="214"/>
      <c r="AE327" s="214"/>
      <c r="AF327" s="214"/>
      <c r="AG327" s="214" t="s">
        <v>320</v>
      </c>
      <c r="AH327" s="214"/>
      <c r="AI327" s="214"/>
      <c r="AJ327" s="214"/>
      <c r="AK327" s="214"/>
      <c r="AL327" s="214"/>
      <c r="AM327" s="214"/>
      <c r="AN327" s="214"/>
      <c r="AO327" s="214"/>
      <c r="AP327" s="214"/>
      <c r="AQ327" s="214"/>
      <c r="AR327" s="214"/>
      <c r="AS327" s="214"/>
      <c r="AT327" s="214"/>
      <c r="AU327" s="214"/>
      <c r="AV327" s="214"/>
      <c r="AW327" s="214"/>
      <c r="AX327" s="214"/>
      <c r="AY327" s="214"/>
      <c r="AZ327" s="214"/>
      <c r="BA327" s="214"/>
      <c r="BB327" s="214"/>
      <c r="BC327" s="214"/>
      <c r="BD327" s="214"/>
      <c r="BE327" s="214"/>
      <c r="BF327" s="214"/>
      <c r="BG327" s="214"/>
      <c r="BH327" s="214"/>
    </row>
    <row r="328" spans="1:60" outlineLevel="2" x14ac:dyDescent="0.2">
      <c r="A328" s="221"/>
      <c r="B328" s="222"/>
      <c r="C328" s="268" t="s">
        <v>1345</v>
      </c>
      <c r="D328" s="262"/>
      <c r="E328" s="263"/>
      <c r="F328" s="224"/>
      <c r="G328" s="224"/>
      <c r="H328" s="224"/>
      <c r="I328" s="224"/>
      <c r="J328" s="224"/>
      <c r="K328" s="224"/>
      <c r="L328" s="224"/>
      <c r="M328" s="224"/>
      <c r="N328" s="223"/>
      <c r="O328" s="223"/>
      <c r="P328" s="223"/>
      <c r="Q328" s="223"/>
      <c r="R328" s="224"/>
      <c r="S328" s="224"/>
      <c r="T328" s="224"/>
      <c r="U328" s="224"/>
      <c r="V328" s="224"/>
      <c r="W328" s="224"/>
      <c r="X328" s="224"/>
      <c r="Y328" s="224"/>
      <c r="Z328" s="214"/>
      <c r="AA328" s="214"/>
      <c r="AB328" s="214"/>
      <c r="AC328" s="214"/>
      <c r="AD328" s="214"/>
      <c r="AE328" s="214"/>
      <c r="AF328" s="214"/>
      <c r="AG328" s="214" t="s">
        <v>371</v>
      </c>
      <c r="AH328" s="214">
        <v>0</v>
      </c>
      <c r="AI328" s="214"/>
      <c r="AJ328" s="214"/>
      <c r="AK328" s="214"/>
      <c r="AL328" s="214"/>
      <c r="AM328" s="214"/>
      <c r="AN328" s="214"/>
      <c r="AO328" s="214"/>
      <c r="AP328" s="214"/>
      <c r="AQ328" s="214"/>
      <c r="AR328" s="214"/>
      <c r="AS328" s="214"/>
      <c r="AT328" s="214"/>
      <c r="AU328" s="214"/>
      <c r="AV328" s="214"/>
      <c r="AW328" s="214"/>
      <c r="AX328" s="214"/>
      <c r="AY328" s="214"/>
      <c r="AZ328" s="214"/>
      <c r="BA328" s="214"/>
      <c r="BB328" s="214"/>
      <c r="BC328" s="214"/>
      <c r="BD328" s="214"/>
      <c r="BE328" s="214"/>
      <c r="BF328" s="214"/>
      <c r="BG328" s="214"/>
      <c r="BH328" s="214"/>
    </row>
    <row r="329" spans="1:60" outlineLevel="3" x14ac:dyDescent="0.2">
      <c r="A329" s="221"/>
      <c r="B329" s="222"/>
      <c r="C329" s="268" t="s">
        <v>2271</v>
      </c>
      <c r="D329" s="262"/>
      <c r="E329" s="263">
        <v>15.4</v>
      </c>
      <c r="F329" s="224"/>
      <c r="G329" s="224"/>
      <c r="H329" s="224"/>
      <c r="I329" s="224"/>
      <c r="J329" s="224"/>
      <c r="K329" s="224"/>
      <c r="L329" s="224"/>
      <c r="M329" s="224"/>
      <c r="N329" s="223"/>
      <c r="O329" s="223"/>
      <c r="P329" s="223"/>
      <c r="Q329" s="223"/>
      <c r="R329" s="224"/>
      <c r="S329" s="224"/>
      <c r="T329" s="224"/>
      <c r="U329" s="224"/>
      <c r="V329" s="224"/>
      <c r="W329" s="224"/>
      <c r="X329" s="224"/>
      <c r="Y329" s="224"/>
      <c r="Z329" s="214"/>
      <c r="AA329" s="214"/>
      <c r="AB329" s="214"/>
      <c r="AC329" s="214"/>
      <c r="AD329" s="214"/>
      <c r="AE329" s="214"/>
      <c r="AF329" s="214"/>
      <c r="AG329" s="214" t="s">
        <v>371</v>
      </c>
      <c r="AH329" s="214">
        <v>0</v>
      </c>
      <c r="AI329" s="214"/>
      <c r="AJ329" s="214"/>
      <c r="AK329" s="214"/>
      <c r="AL329" s="214"/>
      <c r="AM329" s="214"/>
      <c r="AN329" s="214"/>
      <c r="AO329" s="214"/>
      <c r="AP329" s="214"/>
      <c r="AQ329" s="214"/>
      <c r="AR329" s="214"/>
      <c r="AS329" s="214"/>
      <c r="AT329" s="214"/>
      <c r="AU329" s="214"/>
      <c r="AV329" s="214"/>
      <c r="AW329" s="214"/>
      <c r="AX329" s="214"/>
      <c r="AY329" s="214"/>
      <c r="AZ329" s="214"/>
      <c r="BA329" s="214"/>
      <c r="BB329" s="214"/>
      <c r="BC329" s="214"/>
      <c r="BD329" s="214"/>
      <c r="BE329" s="214"/>
      <c r="BF329" s="214"/>
      <c r="BG329" s="214"/>
      <c r="BH329" s="214"/>
    </row>
    <row r="330" spans="1:60" outlineLevel="3" x14ac:dyDescent="0.2">
      <c r="A330" s="221"/>
      <c r="B330" s="222"/>
      <c r="C330" s="268" t="s">
        <v>2272</v>
      </c>
      <c r="D330" s="262"/>
      <c r="E330" s="263">
        <v>0.1</v>
      </c>
      <c r="F330" s="224"/>
      <c r="G330" s="224"/>
      <c r="H330" s="224"/>
      <c r="I330" s="224"/>
      <c r="J330" s="224"/>
      <c r="K330" s="224"/>
      <c r="L330" s="224"/>
      <c r="M330" s="224"/>
      <c r="N330" s="223"/>
      <c r="O330" s="223"/>
      <c r="P330" s="223"/>
      <c r="Q330" s="223"/>
      <c r="R330" s="224"/>
      <c r="S330" s="224"/>
      <c r="T330" s="224"/>
      <c r="U330" s="224"/>
      <c r="V330" s="224"/>
      <c r="W330" s="224"/>
      <c r="X330" s="224"/>
      <c r="Y330" s="224"/>
      <c r="Z330" s="214"/>
      <c r="AA330" s="214"/>
      <c r="AB330" s="214"/>
      <c r="AC330" s="214"/>
      <c r="AD330" s="214"/>
      <c r="AE330" s="214"/>
      <c r="AF330" s="214"/>
      <c r="AG330" s="214" t="s">
        <v>371</v>
      </c>
      <c r="AH330" s="214">
        <v>0</v>
      </c>
      <c r="AI330" s="214"/>
      <c r="AJ330" s="214"/>
      <c r="AK330" s="214"/>
      <c r="AL330" s="214"/>
      <c r="AM330" s="214"/>
      <c r="AN330" s="214"/>
      <c r="AO330" s="214"/>
      <c r="AP330" s="214"/>
      <c r="AQ330" s="214"/>
      <c r="AR330" s="214"/>
      <c r="AS330" s="214"/>
      <c r="AT330" s="214"/>
      <c r="AU330" s="214"/>
      <c r="AV330" s="214"/>
      <c r="AW330" s="214"/>
      <c r="AX330" s="214"/>
      <c r="AY330" s="214"/>
      <c r="AZ330" s="214"/>
      <c r="BA330" s="214"/>
      <c r="BB330" s="214"/>
      <c r="BC330" s="214"/>
      <c r="BD330" s="214"/>
      <c r="BE330" s="214"/>
      <c r="BF330" s="214"/>
      <c r="BG330" s="214"/>
      <c r="BH330" s="214"/>
    </row>
    <row r="331" spans="1:60" ht="33.75" outlineLevel="1" x14ac:dyDescent="0.2">
      <c r="A331" s="236">
        <v>103</v>
      </c>
      <c r="B331" s="237" t="s">
        <v>1966</v>
      </c>
      <c r="C331" s="254" t="s">
        <v>1967</v>
      </c>
      <c r="D331" s="238" t="s">
        <v>403</v>
      </c>
      <c r="E331" s="239">
        <v>1</v>
      </c>
      <c r="F331" s="240"/>
      <c r="G331" s="241">
        <f>ROUND(E331*F331,2)</f>
        <v>0</v>
      </c>
      <c r="H331" s="240"/>
      <c r="I331" s="241">
        <f>ROUND(E331*H331,2)</f>
        <v>0</v>
      </c>
      <c r="J331" s="240"/>
      <c r="K331" s="241">
        <f>ROUND(E331*J331,2)</f>
        <v>0</v>
      </c>
      <c r="L331" s="241">
        <v>12</v>
      </c>
      <c r="M331" s="241">
        <f>G331*(1+L331/100)</f>
        <v>0</v>
      </c>
      <c r="N331" s="239">
        <v>1.3999999999999999E-4</v>
      </c>
      <c r="O331" s="239">
        <f>ROUND(E331*N331,2)</f>
        <v>0</v>
      </c>
      <c r="P331" s="239">
        <v>0</v>
      </c>
      <c r="Q331" s="239">
        <f>ROUND(E331*P331,2)</f>
        <v>0</v>
      </c>
      <c r="R331" s="241" t="s">
        <v>786</v>
      </c>
      <c r="S331" s="241" t="s">
        <v>315</v>
      </c>
      <c r="T331" s="242" t="s">
        <v>315</v>
      </c>
      <c r="U331" s="224">
        <v>0.15</v>
      </c>
      <c r="V331" s="224">
        <f>ROUND(E331*U331,2)</f>
        <v>0.15</v>
      </c>
      <c r="W331" s="224"/>
      <c r="X331" s="224" t="s">
        <v>336</v>
      </c>
      <c r="Y331" s="224" t="s">
        <v>317</v>
      </c>
      <c r="Z331" s="214"/>
      <c r="AA331" s="214"/>
      <c r="AB331" s="214"/>
      <c r="AC331" s="214"/>
      <c r="AD331" s="214"/>
      <c r="AE331" s="214"/>
      <c r="AF331" s="214"/>
      <c r="AG331" s="214" t="s">
        <v>337</v>
      </c>
      <c r="AH331" s="214"/>
      <c r="AI331" s="214"/>
      <c r="AJ331" s="214"/>
      <c r="AK331" s="214"/>
      <c r="AL331" s="214"/>
      <c r="AM331" s="214"/>
      <c r="AN331" s="214"/>
      <c r="AO331" s="214"/>
      <c r="AP331" s="214"/>
      <c r="AQ331" s="214"/>
      <c r="AR331" s="214"/>
      <c r="AS331" s="214"/>
      <c r="AT331" s="214"/>
      <c r="AU331" s="214"/>
      <c r="AV331" s="214"/>
      <c r="AW331" s="214"/>
      <c r="AX331" s="214"/>
      <c r="AY331" s="214"/>
      <c r="AZ331" s="214"/>
      <c r="BA331" s="214"/>
      <c r="BB331" s="214"/>
      <c r="BC331" s="214"/>
      <c r="BD331" s="214"/>
      <c r="BE331" s="214"/>
      <c r="BF331" s="214"/>
      <c r="BG331" s="214"/>
      <c r="BH331" s="214"/>
    </row>
    <row r="332" spans="1:60" outlineLevel="2" x14ac:dyDescent="0.2">
      <c r="A332" s="221"/>
      <c r="B332" s="222"/>
      <c r="C332" s="268" t="s">
        <v>2273</v>
      </c>
      <c r="D332" s="262"/>
      <c r="E332" s="263">
        <v>1</v>
      </c>
      <c r="F332" s="224"/>
      <c r="G332" s="224"/>
      <c r="H332" s="224"/>
      <c r="I332" s="224"/>
      <c r="J332" s="224"/>
      <c r="K332" s="224"/>
      <c r="L332" s="224"/>
      <c r="M332" s="224"/>
      <c r="N332" s="223"/>
      <c r="O332" s="223"/>
      <c r="P332" s="223"/>
      <c r="Q332" s="223"/>
      <c r="R332" s="224"/>
      <c r="S332" s="224"/>
      <c r="T332" s="224"/>
      <c r="U332" s="224"/>
      <c r="V332" s="224"/>
      <c r="W332" s="224"/>
      <c r="X332" s="224"/>
      <c r="Y332" s="224"/>
      <c r="Z332" s="214"/>
      <c r="AA332" s="214"/>
      <c r="AB332" s="214"/>
      <c r="AC332" s="214"/>
      <c r="AD332" s="214"/>
      <c r="AE332" s="214"/>
      <c r="AF332" s="214"/>
      <c r="AG332" s="214" t="s">
        <v>371</v>
      </c>
      <c r="AH332" s="214">
        <v>0</v>
      </c>
      <c r="AI332" s="214"/>
      <c r="AJ332" s="214"/>
      <c r="AK332" s="214"/>
      <c r="AL332" s="214"/>
      <c r="AM332" s="214"/>
      <c r="AN332" s="214"/>
      <c r="AO332" s="214"/>
      <c r="AP332" s="214"/>
      <c r="AQ332" s="214"/>
      <c r="AR332" s="214"/>
      <c r="AS332" s="214"/>
      <c r="AT332" s="214"/>
      <c r="AU332" s="214"/>
      <c r="AV332" s="214"/>
      <c r="AW332" s="214"/>
      <c r="AX332" s="214"/>
      <c r="AY332" s="214"/>
      <c r="AZ332" s="214"/>
      <c r="BA332" s="214"/>
      <c r="BB332" s="214"/>
      <c r="BC332" s="214"/>
      <c r="BD332" s="214"/>
      <c r="BE332" s="214"/>
      <c r="BF332" s="214"/>
      <c r="BG332" s="214"/>
      <c r="BH332" s="214"/>
    </row>
    <row r="333" spans="1:60" ht="22.5" outlineLevel="1" x14ac:dyDescent="0.2">
      <c r="A333" s="236">
        <v>104</v>
      </c>
      <c r="B333" s="237" t="s">
        <v>809</v>
      </c>
      <c r="C333" s="254" t="s">
        <v>810</v>
      </c>
      <c r="D333" s="238" t="s">
        <v>811</v>
      </c>
      <c r="E333" s="239">
        <v>114.58</v>
      </c>
      <c r="F333" s="240"/>
      <c r="G333" s="241">
        <f>ROUND(E333*F333,2)</f>
        <v>0</v>
      </c>
      <c r="H333" s="240"/>
      <c r="I333" s="241">
        <f>ROUND(E333*H333,2)</f>
        <v>0</v>
      </c>
      <c r="J333" s="240"/>
      <c r="K333" s="241">
        <f>ROUND(E333*J333,2)</f>
        <v>0</v>
      </c>
      <c r="L333" s="241">
        <v>12</v>
      </c>
      <c r="M333" s="241">
        <f>G333*(1+L333/100)</f>
        <v>0</v>
      </c>
      <c r="N333" s="239">
        <v>1E-3</v>
      </c>
      <c r="O333" s="239">
        <f>ROUND(E333*N333,2)</f>
        <v>0.11</v>
      </c>
      <c r="P333" s="239">
        <v>0</v>
      </c>
      <c r="Q333" s="239">
        <f>ROUND(E333*P333,2)</f>
        <v>0</v>
      </c>
      <c r="R333" s="241" t="s">
        <v>428</v>
      </c>
      <c r="S333" s="241" t="s">
        <v>315</v>
      </c>
      <c r="T333" s="242" t="s">
        <v>315</v>
      </c>
      <c r="U333" s="224">
        <v>0</v>
      </c>
      <c r="V333" s="224">
        <f>ROUND(E333*U333,2)</f>
        <v>0</v>
      </c>
      <c r="W333" s="224"/>
      <c r="X333" s="224" t="s">
        <v>429</v>
      </c>
      <c r="Y333" s="224" t="s">
        <v>317</v>
      </c>
      <c r="Z333" s="214"/>
      <c r="AA333" s="214"/>
      <c r="AB333" s="214"/>
      <c r="AC333" s="214"/>
      <c r="AD333" s="214"/>
      <c r="AE333" s="214"/>
      <c r="AF333" s="214"/>
      <c r="AG333" s="214" t="s">
        <v>430</v>
      </c>
      <c r="AH333" s="214"/>
      <c r="AI333" s="214"/>
      <c r="AJ333" s="214"/>
      <c r="AK333" s="214"/>
      <c r="AL333" s="214"/>
      <c r="AM333" s="214"/>
      <c r="AN333" s="214"/>
      <c r="AO333" s="214"/>
      <c r="AP333" s="214"/>
      <c r="AQ333" s="214"/>
      <c r="AR333" s="214"/>
      <c r="AS333" s="214"/>
      <c r="AT333" s="214"/>
      <c r="AU333" s="214"/>
      <c r="AV333" s="214"/>
      <c r="AW333" s="214"/>
      <c r="AX333" s="214"/>
      <c r="AY333" s="214"/>
      <c r="AZ333" s="214"/>
      <c r="BA333" s="214"/>
      <c r="BB333" s="214"/>
      <c r="BC333" s="214"/>
      <c r="BD333" s="214"/>
      <c r="BE333" s="214"/>
      <c r="BF333" s="214"/>
      <c r="BG333" s="214"/>
      <c r="BH333" s="214"/>
    </row>
    <row r="334" spans="1:60" outlineLevel="2" x14ac:dyDescent="0.2">
      <c r="A334" s="221"/>
      <c r="B334" s="222"/>
      <c r="C334" s="255" t="s">
        <v>1207</v>
      </c>
      <c r="D334" s="243"/>
      <c r="E334" s="243"/>
      <c r="F334" s="243"/>
      <c r="G334" s="243"/>
      <c r="H334" s="224"/>
      <c r="I334" s="224"/>
      <c r="J334" s="224"/>
      <c r="K334" s="224"/>
      <c r="L334" s="224"/>
      <c r="M334" s="224"/>
      <c r="N334" s="223"/>
      <c r="O334" s="223"/>
      <c r="P334" s="223"/>
      <c r="Q334" s="223"/>
      <c r="R334" s="224"/>
      <c r="S334" s="224"/>
      <c r="T334" s="224"/>
      <c r="U334" s="224"/>
      <c r="V334" s="224"/>
      <c r="W334" s="224"/>
      <c r="X334" s="224"/>
      <c r="Y334" s="224"/>
      <c r="Z334" s="214"/>
      <c r="AA334" s="214"/>
      <c r="AB334" s="214"/>
      <c r="AC334" s="214"/>
      <c r="AD334" s="214"/>
      <c r="AE334" s="214"/>
      <c r="AF334" s="214"/>
      <c r="AG334" s="214" t="s">
        <v>320</v>
      </c>
      <c r="AH334" s="214"/>
      <c r="AI334" s="214"/>
      <c r="AJ334" s="214"/>
      <c r="AK334" s="214"/>
      <c r="AL334" s="214"/>
      <c r="AM334" s="214"/>
      <c r="AN334" s="214"/>
      <c r="AO334" s="214"/>
      <c r="AP334" s="214"/>
      <c r="AQ334" s="214"/>
      <c r="AR334" s="214"/>
      <c r="AS334" s="214"/>
      <c r="AT334" s="214"/>
      <c r="AU334" s="214"/>
      <c r="AV334" s="214"/>
      <c r="AW334" s="214"/>
      <c r="AX334" s="214"/>
      <c r="AY334" s="214"/>
      <c r="AZ334" s="214"/>
      <c r="BA334" s="244" t="str">
        <f>C334</f>
        <v>Jednosložková samonivelační podlahová hmota s vlákny na bázi cementu a modifikujících přísad pro vnitřní použití.</v>
      </c>
      <c r="BB334" s="214"/>
      <c r="BC334" s="214"/>
      <c r="BD334" s="214"/>
      <c r="BE334" s="214"/>
      <c r="BF334" s="214"/>
      <c r="BG334" s="214"/>
      <c r="BH334" s="214"/>
    </row>
    <row r="335" spans="1:60" outlineLevel="3" x14ac:dyDescent="0.2">
      <c r="A335" s="221"/>
      <c r="B335" s="222"/>
      <c r="C335" s="258" t="s">
        <v>1293</v>
      </c>
      <c r="D335" s="252"/>
      <c r="E335" s="252"/>
      <c r="F335" s="252"/>
      <c r="G335" s="252"/>
      <c r="H335" s="224"/>
      <c r="I335" s="224"/>
      <c r="J335" s="224"/>
      <c r="K335" s="224"/>
      <c r="L335" s="224"/>
      <c r="M335" s="224"/>
      <c r="N335" s="223"/>
      <c r="O335" s="223"/>
      <c r="P335" s="223"/>
      <c r="Q335" s="223"/>
      <c r="R335" s="224"/>
      <c r="S335" s="224"/>
      <c r="T335" s="224"/>
      <c r="U335" s="224"/>
      <c r="V335" s="224"/>
      <c r="W335" s="224"/>
      <c r="X335" s="224"/>
      <c r="Y335" s="224"/>
      <c r="Z335" s="214"/>
      <c r="AA335" s="214"/>
      <c r="AB335" s="214"/>
      <c r="AC335" s="214"/>
      <c r="AD335" s="214"/>
      <c r="AE335" s="214"/>
      <c r="AF335" s="214"/>
      <c r="AG335" s="214" t="s">
        <v>320</v>
      </c>
      <c r="AH335" s="214"/>
      <c r="AI335" s="214"/>
      <c r="AJ335" s="214"/>
      <c r="AK335" s="214"/>
      <c r="AL335" s="214"/>
      <c r="AM335" s="214"/>
      <c r="AN335" s="214"/>
      <c r="AO335" s="214"/>
      <c r="AP335" s="214"/>
      <c r="AQ335" s="214"/>
      <c r="AR335" s="214"/>
      <c r="AS335" s="214"/>
      <c r="AT335" s="214"/>
      <c r="AU335" s="214"/>
      <c r="AV335" s="214"/>
      <c r="AW335" s="214"/>
      <c r="AX335" s="214"/>
      <c r="AY335" s="214"/>
      <c r="AZ335" s="214"/>
      <c r="BA335" s="214"/>
      <c r="BB335" s="214"/>
      <c r="BC335" s="214"/>
      <c r="BD335" s="214"/>
      <c r="BE335" s="214"/>
      <c r="BF335" s="214"/>
      <c r="BG335" s="214"/>
      <c r="BH335" s="214"/>
    </row>
    <row r="336" spans="1:60" outlineLevel="3" x14ac:dyDescent="0.2">
      <c r="A336" s="221"/>
      <c r="B336" s="222"/>
      <c r="C336" s="258" t="s">
        <v>1208</v>
      </c>
      <c r="D336" s="252"/>
      <c r="E336" s="252"/>
      <c r="F336" s="252"/>
      <c r="G336" s="252"/>
      <c r="H336" s="224"/>
      <c r="I336" s="224"/>
      <c r="J336" s="224"/>
      <c r="K336" s="224"/>
      <c r="L336" s="224"/>
      <c r="M336" s="224"/>
      <c r="N336" s="223"/>
      <c r="O336" s="223"/>
      <c r="P336" s="223"/>
      <c r="Q336" s="223"/>
      <c r="R336" s="224"/>
      <c r="S336" s="224"/>
      <c r="T336" s="224"/>
      <c r="U336" s="224"/>
      <c r="V336" s="224"/>
      <c r="W336" s="224"/>
      <c r="X336" s="224"/>
      <c r="Y336" s="224"/>
      <c r="Z336" s="214"/>
      <c r="AA336" s="214"/>
      <c r="AB336" s="214"/>
      <c r="AC336" s="214"/>
      <c r="AD336" s="214"/>
      <c r="AE336" s="214"/>
      <c r="AF336" s="214"/>
      <c r="AG336" s="214" t="s">
        <v>320</v>
      </c>
      <c r="AH336" s="214"/>
      <c r="AI336" s="214"/>
      <c r="AJ336" s="214"/>
      <c r="AK336" s="214"/>
      <c r="AL336" s="214"/>
      <c r="AM336" s="214"/>
      <c r="AN336" s="214"/>
      <c r="AO336" s="214"/>
      <c r="AP336" s="214"/>
      <c r="AQ336" s="214"/>
      <c r="AR336" s="214"/>
      <c r="AS336" s="214"/>
      <c r="AT336" s="214"/>
      <c r="AU336" s="214"/>
      <c r="AV336" s="214"/>
      <c r="AW336" s="214"/>
      <c r="AX336" s="214"/>
      <c r="AY336" s="214"/>
      <c r="AZ336" s="214"/>
      <c r="BA336" s="214"/>
      <c r="BB336" s="214"/>
      <c r="BC336" s="214"/>
      <c r="BD336" s="214"/>
      <c r="BE336" s="214"/>
      <c r="BF336" s="214"/>
      <c r="BG336" s="214"/>
      <c r="BH336" s="214"/>
    </row>
    <row r="337" spans="1:60" outlineLevel="2" x14ac:dyDescent="0.2">
      <c r="A337" s="221"/>
      <c r="B337" s="222"/>
      <c r="C337" s="268" t="s">
        <v>2274</v>
      </c>
      <c r="D337" s="262"/>
      <c r="E337" s="263">
        <v>114.58</v>
      </c>
      <c r="F337" s="224"/>
      <c r="G337" s="224"/>
      <c r="H337" s="224"/>
      <c r="I337" s="224"/>
      <c r="J337" s="224"/>
      <c r="K337" s="224"/>
      <c r="L337" s="224"/>
      <c r="M337" s="224"/>
      <c r="N337" s="223"/>
      <c r="O337" s="223"/>
      <c r="P337" s="223"/>
      <c r="Q337" s="223"/>
      <c r="R337" s="224"/>
      <c r="S337" s="224"/>
      <c r="T337" s="224"/>
      <c r="U337" s="224"/>
      <c r="V337" s="224"/>
      <c r="W337" s="224"/>
      <c r="X337" s="224"/>
      <c r="Y337" s="224"/>
      <c r="Z337" s="214"/>
      <c r="AA337" s="214"/>
      <c r="AB337" s="214"/>
      <c r="AC337" s="214"/>
      <c r="AD337" s="214"/>
      <c r="AE337" s="214"/>
      <c r="AF337" s="214"/>
      <c r="AG337" s="214" t="s">
        <v>371</v>
      </c>
      <c r="AH337" s="214">
        <v>0</v>
      </c>
      <c r="AI337" s="214"/>
      <c r="AJ337" s="214"/>
      <c r="AK337" s="214"/>
      <c r="AL337" s="214"/>
      <c r="AM337" s="214"/>
      <c r="AN337" s="214"/>
      <c r="AO337" s="214"/>
      <c r="AP337" s="214"/>
      <c r="AQ337" s="214"/>
      <c r="AR337" s="214"/>
      <c r="AS337" s="214"/>
      <c r="AT337" s="214"/>
      <c r="AU337" s="214"/>
      <c r="AV337" s="214"/>
      <c r="AW337" s="214"/>
      <c r="AX337" s="214"/>
      <c r="AY337" s="214"/>
      <c r="AZ337" s="214"/>
      <c r="BA337" s="214"/>
      <c r="BB337" s="214"/>
      <c r="BC337" s="214"/>
      <c r="BD337" s="214"/>
      <c r="BE337" s="214"/>
      <c r="BF337" s="214"/>
      <c r="BG337" s="214"/>
      <c r="BH337" s="214"/>
    </row>
    <row r="338" spans="1:60" ht="22.5" outlineLevel="1" x14ac:dyDescent="0.2">
      <c r="A338" s="236">
        <v>105</v>
      </c>
      <c r="B338" s="237" t="s">
        <v>805</v>
      </c>
      <c r="C338" s="254" t="s">
        <v>806</v>
      </c>
      <c r="D338" s="238" t="s">
        <v>379</v>
      </c>
      <c r="E338" s="239">
        <v>7.4139999999999997</v>
      </c>
      <c r="F338" s="240"/>
      <c r="G338" s="241">
        <f>ROUND(E338*F338,2)</f>
        <v>0</v>
      </c>
      <c r="H338" s="240"/>
      <c r="I338" s="241">
        <f>ROUND(E338*H338,2)</f>
        <v>0</v>
      </c>
      <c r="J338" s="240"/>
      <c r="K338" s="241">
        <f>ROUND(E338*J338,2)</f>
        <v>0</v>
      </c>
      <c r="L338" s="241">
        <v>12</v>
      </c>
      <c r="M338" s="241">
        <f>G338*(1+L338/100)</f>
        <v>0</v>
      </c>
      <c r="N338" s="239">
        <v>1.7399999999999999E-2</v>
      </c>
      <c r="O338" s="239">
        <f>ROUND(E338*N338,2)</f>
        <v>0.13</v>
      </c>
      <c r="P338" s="239">
        <v>0</v>
      </c>
      <c r="Q338" s="239">
        <f>ROUND(E338*P338,2)</f>
        <v>0</v>
      </c>
      <c r="R338" s="241" t="s">
        <v>428</v>
      </c>
      <c r="S338" s="241" t="s">
        <v>315</v>
      </c>
      <c r="T338" s="242" t="s">
        <v>315</v>
      </c>
      <c r="U338" s="224">
        <v>0</v>
      </c>
      <c r="V338" s="224">
        <f>ROUND(E338*U338,2)</f>
        <v>0</v>
      </c>
      <c r="W338" s="224"/>
      <c r="X338" s="224" t="s">
        <v>429</v>
      </c>
      <c r="Y338" s="224" t="s">
        <v>317</v>
      </c>
      <c r="Z338" s="214"/>
      <c r="AA338" s="214"/>
      <c r="AB338" s="214"/>
      <c r="AC338" s="214"/>
      <c r="AD338" s="214"/>
      <c r="AE338" s="214"/>
      <c r="AF338" s="214"/>
      <c r="AG338" s="214" t="s">
        <v>430</v>
      </c>
      <c r="AH338" s="214"/>
      <c r="AI338" s="214"/>
      <c r="AJ338" s="214"/>
      <c r="AK338" s="214"/>
      <c r="AL338" s="214"/>
      <c r="AM338" s="214"/>
      <c r="AN338" s="214"/>
      <c r="AO338" s="214"/>
      <c r="AP338" s="214"/>
      <c r="AQ338" s="214"/>
      <c r="AR338" s="214"/>
      <c r="AS338" s="214"/>
      <c r="AT338" s="214"/>
      <c r="AU338" s="214"/>
      <c r="AV338" s="214"/>
      <c r="AW338" s="214"/>
      <c r="AX338" s="214"/>
      <c r="AY338" s="214"/>
      <c r="AZ338" s="214"/>
      <c r="BA338" s="214"/>
      <c r="BB338" s="214"/>
      <c r="BC338" s="214"/>
      <c r="BD338" s="214"/>
      <c r="BE338" s="214"/>
      <c r="BF338" s="214"/>
      <c r="BG338" s="214"/>
      <c r="BH338" s="214"/>
    </row>
    <row r="339" spans="1:60" outlineLevel="2" x14ac:dyDescent="0.2">
      <c r="A339" s="221"/>
      <c r="B339" s="222"/>
      <c r="C339" s="255" t="s">
        <v>807</v>
      </c>
      <c r="D339" s="243"/>
      <c r="E339" s="243"/>
      <c r="F339" s="243"/>
      <c r="G339" s="243"/>
      <c r="H339" s="224"/>
      <c r="I339" s="224"/>
      <c r="J339" s="224"/>
      <c r="K339" s="224"/>
      <c r="L339" s="224"/>
      <c r="M339" s="224"/>
      <c r="N339" s="223"/>
      <c r="O339" s="223"/>
      <c r="P339" s="223"/>
      <c r="Q339" s="223"/>
      <c r="R339" s="224"/>
      <c r="S339" s="224"/>
      <c r="T339" s="224"/>
      <c r="U339" s="224"/>
      <c r="V339" s="224"/>
      <c r="W339" s="224"/>
      <c r="X339" s="224"/>
      <c r="Y339" s="224"/>
      <c r="Z339" s="214"/>
      <c r="AA339" s="214"/>
      <c r="AB339" s="214"/>
      <c r="AC339" s="214"/>
      <c r="AD339" s="214"/>
      <c r="AE339" s="214"/>
      <c r="AF339" s="214"/>
      <c r="AG339" s="214" t="s">
        <v>320</v>
      </c>
      <c r="AH339" s="214"/>
      <c r="AI339" s="214"/>
      <c r="AJ339" s="214"/>
      <c r="AK339" s="214"/>
      <c r="AL339" s="214"/>
      <c r="AM339" s="214"/>
      <c r="AN339" s="214"/>
      <c r="AO339" s="214"/>
      <c r="AP339" s="214"/>
      <c r="AQ339" s="214"/>
      <c r="AR339" s="214"/>
      <c r="AS339" s="214"/>
      <c r="AT339" s="214"/>
      <c r="AU339" s="214"/>
      <c r="AV339" s="214"/>
      <c r="AW339" s="214"/>
      <c r="AX339" s="214"/>
      <c r="AY339" s="214"/>
      <c r="AZ339" s="214"/>
      <c r="BA339" s="214"/>
      <c r="BB339" s="214"/>
      <c r="BC339" s="214"/>
      <c r="BD339" s="214"/>
      <c r="BE339" s="214"/>
      <c r="BF339" s="214"/>
      <c r="BG339" s="214"/>
      <c r="BH339" s="214"/>
    </row>
    <row r="340" spans="1:60" outlineLevel="2" x14ac:dyDescent="0.2">
      <c r="A340" s="221"/>
      <c r="B340" s="222"/>
      <c r="C340" s="268" t="s">
        <v>2275</v>
      </c>
      <c r="D340" s="262"/>
      <c r="E340" s="263">
        <v>7.4139999999999997</v>
      </c>
      <c r="F340" s="224"/>
      <c r="G340" s="224"/>
      <c r="H340" s="224"/>
      <c r="I340" s="224"/>
      <c r="J340" s="224"/>
      <c r="K340" s="224"/>
      <c r="L340" s="224"/>
      <c r="M340" s="224"/>
      <c r="N340" s="223"/>
      <c r="O340" s="223"/>
      <c r="P340" s="223"/>
      <c r="Q340" s="223"/>
      <c r="R340" s="224"/>
      <c r="S340" s="224"/>
      <c r="T340" s="224"/>
      <c r="U340" s="224"/>
      <c r="V340" s="224"/>
      <c r="W340" s="224"/>
      <c r="X340" s="224"/>
      <c r="Y340" s="224"/>
      <c r="Z340" s="214"/>
      <c r="AA340" s="214"/>
      <c r="AB340" s="214"/>
      <c r="AC340" s="214"/>
      <c r="AD340" s="214"/>
      <c r="AE340" s="214"/>
      <c r="AF340" s="214"/>
      <c r="AG340" s="214" t="s">
        <v>371</v>
      </c>
      <c r="AH340" s="214">
        <v>0</v>
      </c>
      <c r="AI340" s="214"/>
      <c r="AJ340" s="214"/>
      <c r="AK340" s="214"/>
      <c r="AL340" s="214"/>
      <c r="AM340" s="214"/>
      <c r="AN340" s="214"/>
      <c r="AO340" s="214"/>
      <c r="AP340" s="214"/>
      <c r="AQ340" s="214"/>
      <c r="AR340" s="214"/>
      <c r="AS340" s="214"/>
      <c r="AT340" s="214"/>
      <c r="AU340" s="214"/>
      <c r="AV340" s="214"/>
      <c r="AW340" s="214"/>
      <c r="AX340" s="214"/>
      <c r="AY340" s="214"/>
      <c r="AZ340" s="214"/>
      <c r="BA340" s="214"/>
      <c r="BB340" s="214"/>
      <c r="BC340" s="214"/>
      <c r="BD340" s="214"/>
      <c r="BE340" s="214"/>
      <c r="BF340" s="214"/>
      <c r="BG340" s="214"/>
      <c r="BH340" s="214"/>
    </row>
    <row r="341" spans="1:60" outlineLevel="1" x14ac:dyDescent="0.2">
      <c r="A341" s="236">
        <v>106</v>
      </c>
      <c r="B341" s="237" t="s">
        <v>1211</v>
      </c>
      <c r="C341" s="254" t="s">
        <v>1212</v>
      </c>
      <c r="D341" s="238" t="s">
        <v>581</v>
      </c>
      <c r="E341" s="239">
        <v>0.27972999999999998</v>
      </c>
      <c r="F341" s="240"/>
      <c r="G341" s="241">
        <f>ROUND(E341*F341,2)</f>
        <v>0</v>
      </c>
      <c r="H341" s="240"/>
      <c r="I341" s="241">
        <f>ROUND(E341*H341,2)</f>
        <v>0</v>
      </c>
      <c r="J341" s="240"/>
      <c r="K341" s="241">
        <f>ROUND(E341*J341,2)</f>
        <v>0</v>
      </c>
      <c r="L341" s="241">
        <v>12</v>
      </c>
      <c r="M341" s="241">
        <f>G341*(1+L341/100)</f>
        <v>0</v>
      </c>
      <c r="N341" s="239">
        <v>0</v>
      </c>
      <c r="O341" s="239">
        <f>ROUND(E341*N341,2)</f>
        <v>0</v>
      </c>
      <c r="P341" s="239">
        <v>0</v>
      </c>
      <c r="Q341" s="239">
        <f>ROUND(E341*P341,2)</f>
        <v>0</v>
      </c>
      <c r="R341" s="241" t="s">
        <v>786</v>
      </c>
      <c r="S341" s="241" t="s">
        <v>315</v>
      </c>
      <c r="T341" s="242" t="s">
        <v>315</v>
      </c>
      <c r="U341" s="224">
        <v>1.3049999999999999</v>
      </c>
      <c r="V341" s="224">
        <f>ROUND(E341*U341,2)</f>
        <v>0.37</v>
      </c>
      <c r="W341" s="224"/>
      <c r="X341" s="224" t="s">
        <v>582</v>
      </c>
      <c r="Y341" s="224" t="s">
        <v>317</v>
      </c>
      <c r="Z341" s="214"/>
      <c r="AA341" s="214"/>
      <c r="AB341" s="214"/>
      <c r="AC341" s="214"/>
      <c r="AD341" s="214"/>
      <c r="AE341" s="214"/>
      <c r="AF341" s="214"/>
      <c r="AG341" s="214" t="s">
        <v>583</v>
      </c>
      <c r="AH341" s="214"/>
      <c r="AI341" s="214"/>
      <c r="AJ341" s="214"/>
      <c r="AK341" s="214"/>
      <c r="AL341" s="214"/>
      <c r="AM341" s="214"/>
      <c r="AN341" s="214"/>
      <c r="AO341" s="214"/>
      <c r="AP341" s="214"/>
      <c r="AQ341" s="214"/>
      <c r="AR341" s="214"/>
      <c r="AS341" s="214"/>
      <c r="AT341" s="214"/>
      <c r="AU341" s="214"/>
      <c r="AV341" s="214"/>
      <c r="AW341" s="214"/>
      <c r="AX341" s="214"/>
      <c r="AY341" s="214"/>
      <c r="AZ341" s="214"/>
      <c r="BA341" s="214"/>
      <c r="BB341" s="214"/>
      <c r="BC341" s="214"/>
      <c r="BD341" s="214"/>
      <c r="BE341" s="214"/>
      <c r="BF341" s="214"/>
      <c r="BG341" s="214"/>
      <c r="BH341" s="214"/>
    </row>
    <row r="342" spans="1:60" outlineLevel="2" x14ac:dyDescent="0.2">
      <c r="A342" s="221"/>
      <c r="B342" s="222"/>
      <c r="C342" s="267" t="s">
        <v>608</v>
      </c>
      <c r="D342" s="266"/>
      <c r="E342" s="266"/>
      <c r="F342" s="266"/>
      <c r="G342" s="266"/>
      <c r="H342" s="224"/>
      <c r="I342" s="224"/>
      <c r="J342" s="224"/>
      <c r="K342" s="224"/>
      <c r="L342" s="224"/>
      <c r="M342" s="224"/>
      <c r="N342" s="223"/>
      <c r="O342" s="223"/>
      <c r="P342" s="223"/>
      <c r="Q342" s="223"/>
      <c r="R342" s="224"/>
      <c r="S342" s="224"/>
      <c r="T342" s="224"/>
      <c r="U342" s="224"/>
      <c r="V342" s="224"/>
      <c r="W342" s="224"/>
      <c r="X342" s="224"/>
      <c r="Y342" s="224"/>
      <c r="Z342" s="214"/>
      <c r="AA342" s="214"/>
      <c r="AB342" s="214"/>
      <c r="AC342" s="214"/>
      <c r="AD342" s="214"/>
      <c r="AE342" s="214"/>
      <c r="AF342" s="214"/>
      <c r="AG342" s="214" t="s">
        <v>369</v>
      </c>
      <c r="AH342" s="214"/>
      <c r="AI342" s="214"/>
      <c r="AJ342" s="214"/>
      <c r="AK342" s="214"/>
      <c r="AL342" s="214"/>
      <c r="AM342" s="214"/>
      <c r="AN342" s="214"/>
      <c r="AO342" s="214"/>
      <c r="AP342" s="214"/>
      <c r="AQ342" s="214"/>
      <c r="AR342" s="214"/>
      <c r="AS342" s="214"/>
      <c r="AT342" s="214"/>
      <c r="AU342" s="214"/>
      <c r="AV342" s="214"/>
      <c r="AW342" s="214"/>
      <c r="AX342" s="214"/>
      <c r="AY342" s="214"/>
      <c r="AZ342" s="214"/>
      <c r="BA342" s="214"/>
      <c r="BB342" s="214"/>
      <c r="BC342" s="214"/>
      <c r="BD342" s="214"/>
      <c r="BE342" s="214"/>
      <c r="BF342" s="214"/>
      <c r="BG342" s="214"/>
      <c r="BH342" s="214"/>
    </row>
    <row r="343" spans="1:60" x14ac:dyDescent="0.2">
      <c r="A343" s="229" t="s">
        <v>310</v>
      </c>
      <c r="B343" s="230" t="s">
        <v>260</v>
      </c>
      <c r="C343" s="253" t="s">
        <v>261</v>
      </c>
      <c r="D343" s="231"/>
      <c r="E343" s="232"/>
      <c r="F343" s="233"/>
      <c r="G343" s="233">
        <f>SUMIF(AG344:AG355,"&lt;&gt;NOR",G344:G355)</f>
        <v>0</v>
      </c>
      <c r="H343" s="233"/>
      <c r="I343" s="233">
        <f>SUM(I344:I355)</f>
        <v>0</v>
      </c>
      <c r="J343" s="233"/>
      <c r="K343" s="233">
        <f>SUM(K344:K355)</f>
        <v>0</v>
      </c>
      <c r="L343" s="233"/>
      <c r="M343" s="233">
        <f>SUM(M344:M355)</f>
        <v>0</v>
      </c>
      <c r="N343" s="232"/>
      <c r="O343" s="232">
        <f>SUM(O344:O355)</f>
        <v>1.1200000000000001</v>
      </c>
      <c r="P343" s="232"/>
      <c r="Q343" s="232">
        <f>SUM(Q344:Q355)</f>
        <v>0</v>
      </c>
      <c r="R343" s="233"/>
      <c r="S343" s="233"/>
      <c r="T343" s="234"/>
      <c r="U343" s="228"/>
      <c r="V343" s="228">
        <f>SUM(V344:V355)</f>
        <v>44.400000000000006</v>
      </c>
      <c r="W343" s="228"/>
      <c r="X343" s="228"/>
      <c r="Y343" s="228"/>
      <c r="AG343" t="s">
        <v>311</v>
      </c>
    </row>
    <row r="344" spans="1:60" outlineLevel="1" x14ac:dyDescent="0.2">
      <c r="A344" s="236">
        <v>107</v>
      </c>
      <c r="B344" s="237" t="s">
        <v>857</v>
      </c>
      <c r="C344" s="254" t="s">
        <v>858</v>
      </c>
      <c r="D344" s="238" t="s">
        <v>379</v>
      </c>
      <c r="E344" s="239">
        <v>42.624499999999998</v>
      </c>
      <c r="F344" s="240"/>
      <c r="G344" s="241">
        <f>ROUND(E344*F344,2)</f>
        <v>0</v>
      </c>
      <c r="H344" s="240"/>
      <c r="I344" s="241">
        <f>ROUND(E344*H344,2)</f>
        <v>0</v>
      </c>
      <c r="J344" s="240"/>
      <c r="K344" s="241">
        <f>ROUND(E344*J344,2)</f>
        <v>0</v>
      </c>
      <c r="L344" s="241">
        <v>12</v>
      </c>
      <c r="M344" s="241">
        <f>G344*(1+L344/100)</f>
        <v>0</v>
      </c>
      <c r="N344" s="239">
        <v>2.1000000000000001E-4</v>
      </c>
      <c r="O344" s="239">
        <f>ROUND(E344*N344,2)</f>
        <v>0.01</v>
      </c>
      <c r="P344" s="239">
        <v>0</v>
      </c>
      <c r="Q344" s="239">
        <f>ROUND(E344*P344,2)</f>
        <v>0</v>
      </c>
      <c r="R344" s="241" t="s">
        <v>786</v>
      </c>
      <c r="S344" s="241" t="s">
        <v>315</v>
      </c>
      <c r="T344" s="242" t="s">
        <v>315</v>
      </c>
      <c r="U344" s="224">
        <v>0.05</v>
      </c>
      <c r="V344" s="224">
        <f>ROUND(E344*U344,2)</f>
        <v>2.13</v>
      </c>
      <c r="W344" s="224"/>
      <c r="X344" s="224" t="s">
        <v>336</v>
      </c>
      <c r="Y344" s="224" t="s">
        <v>317</v>
      </c>
      <c r="Z344" s="214"/>
      <c r="AA344" s="214"/>
      <c r="AB344" s="214"/>
      <c r="AC344" s="214"/>
      <c r="AD344" s="214"/>
      <c r="AE344" s="214"/>
      <c r="AF344" s="214"/>
      <c r="AG344" s="214" t="s">
        <v>337</v>
      </c>
      <c r="AH344" s="214"/>
      <c r="AI344" s="214"/>
      <c r="AJ344" s="214"/>
      <c r="AK344" s="214"/>
      <c r="AL344" s="214"/>
      <c r="AM344" s="214"/>
      <c r="AN344" s="214"/>
      <c r="AO344" s="214"/>
      <c r="AP344" s="214"/>
      <c r="AQ344" s="214"/>
      <c r="AR344" s="214"/>
      <c r="AS344" s="214"/>
      <c r="AT344" s="214"/>
      <c r="AU344" s="214"/>
      <c r="AV344" s="214"/>
      <c r="AW344" s="214"/>
      <c r="AX344" s="214"/>
      <c r="AY344" s="214"/>
      <c r="AZ344" s="214"/>
      <c r="BA344" s="214"/>
      <c r="BB344" s="214"/>
      <c r="BC344" s="214"/>
      <c r="BD344" s="214"/>
      <c r="BE344" s="214"/>
      <c r="BF344" s="214"/>
      <c r="BG344" s="214"/>
      <c r="BH344" s="214"/>
    </row>
    <row r="345" spans="1:60" outlineLevel="2" x14ac:dyDescent="0.2">
      <c r="A345" s="221"/>
      <c r="B345" s="222"/>
      <c r="C345" s="255" t="s">
        <v>1231</v>
      </c>
      <c r="D345" s="243"/>
      <c r="E345" s="243"/>
      <c r="F345" s="243"/>
      <c r="G345" s="243"/>
      <c r="H345" s="224"/>
      <c r="I345" s="224"/>
      <c r="J345" s="224"/>
      <c r="K345" s="224"/>
      <c r="L345" s="224"/>
      <c r="M345" s="224"/>
      <c r="N345" s="223"/>
      <c r="O345" s="223"/>
      <c r="P345" s="223"/>
      <c r="Q345" s="223"/>
      <c r="R345" s="224"/>
      <c r="S345" s="224"/>
      <c r="T345" s="224"/>
      <c r="U345" s="224"/>
      <c r="V345" s="224"/>
      <c r="W345" s="224"/>
      <c r="X345" s="224"/>
      <c r="Y345" s="224"/>
      <c r="Z345" s="214"/>
      <c r="AA345" s="214"/>
      <c r="AB345" s="214"/>
      <c r="AC345" s="214"/>
      <c r="AD345" s="214"/>
      <c r="AE345" s="214"/>
      <c r="AF345" s="214"/>
      <c r="AG345" s="214" t="s">
        <v>320</v>
      </c>
      <c r="AH345" s="214"/>
      <c r="AI345" s="214"/>
      <c r="AJ345" s="214"/>
      <c r="AK345" s="214"/>
      <c r="AL345" s="214"/>
      <c r="AM345" s="214"/>
      <c r="AN345" s="214"/>
      <c r="AO345" s="214"/>
      <c r="AP345" s="214"/>
      <c r="AQ345" s="214"/>
      <c r="AR345" s="214"/>
      <c r="AS345" s="214"/>
      <c r="AT345" s="214"/>
      <c r="AU345" s="214"/>
      <c r="AV345" s="214"/>
      <c r="AW345" s="214"/>
      <c r="AX345" s="214"/>
      <c r="AY345" s="214"/>
      <c r="AZ345" s="214"/>
      <c r="BA345" s="214"/>
      <c r="BB345" s="214"/>
      <c r="BC345" s="214"/>
      <c r="BD345" s="214"/>
      <c r="BE345" s="214"/>
      <c r="BF345" s="214"/>
      <c r="BG345" s="214"/>
      <c r="BH345" s="214"/>
    </row>
    <row r="346" spans="1:60" outlineLevel="2" x14ac:dyDescent="0.2">
      <c r="A346" s="221"/>
      <c r="B346" s="222"/>
      <c r="C346" s="268" t="s">
        <v>2276</v>
      </c>
      <c r="D346" s="262"/>
      <c r="E346" s="263">
        <v>42.624499999999998</v>
      </c>
      <c r="F346" s="224"/>
      <c r="G346" s="224"/>
      <c r="H346" s="224"/>
      <c r="I346" s="224"/>
      <c r="J346" s="224"/>
      <c r="K346" s="224"/>
      <c r="L346" s="224"/>
      <c r="M346" s="224"/>
      <c r="N346" s="223"/>
      <c r="O346" s="223"/>
      <c r="P346" s="223"/>
      <c r="Q346" s="223"/>
      <c r="R346" s="224"/>
      <c r="S346" s="224"/>
      <c r="T346" s="224"/>
      <c r="U346" s="224"/>
      <c r="V346" s="224"/>
      <c r="W346" s="224"/>
      <c r="X346" s="224"/>
      <c r="Y346" s="224"/>
      <c r="Z346" s="214"/>
      <c r="AA346" s="214"/>
      <c r="AB346" s="214"/>
      <c r="AC346" s="214"/>
      <c r="AD346" s="214"/>
      <c r="AE346" s="214"/>
      <c r="AF346" s="214"/>
      <c r="AG346" s="214" t="s">
        <v>371</v>
      </c>
      <c r="AH346" s="214">
        <v>5</v>
      </c>
      <c r="AI346" s="214"/>
      <c r="AJ346" s="214"/>
      <c r="AK346" s="214"/>
      <c r="AL346" s="214"/>
      <c r="AM346" s="214"/>
      <c r="AN346" s="214"/>
      <c r="AO346" s="214"/>
      <c r="AP346" s="214"/>
      <c r="AQ346" s="214"/>
      <c r="AR346" s="214"/>
      <c r="AS346" s="214"/>
      <c r="AT346" s="214"/>
      <c r="AU346" s="214"/>
      <c r="AV346" s="214"/>
      <c r="AW346" s="214"/>
      <c r="AX346" s="214"/>
      <c r="AY346" s="214"/>
      <c r="AZ346" s="214"/>
      <c r="BA346" s="214"/>
      <c r="BB346" s="214"/>
      <c r="BC346" s="214"/>
      <c r="BD346" s="214"/>
      <c r="BE346" s="214"/>
      <c r="BF346" s="214"/>
      <c r="BG346" s="214"/>
      <c r="BH346" s="214"/>
    </row>
    <row r="347" spans="1:60" ht="22.5" outlineLevel="1" x14ac:dyDescent="0.2">
      <c r="A347" s="236">
        <v>108</v>
      </c>
      <c r="B347" s="237" t="s">
        <v>860</v>
      </c>
      <c r="C347" s="254" t="s">
        <v>861</v>
      </c>
      <c r="D347" s="238" t="s">
        <v>379</v>
      </c>
      <c r="E347" s="239">
        <v>42.624499999999998</v>
      </c>
      <c r="F347" s="240"/>
      <c r="G347" s="241">
        <f>ROUND(E347*F347,2)</f>
        <v>0</v>
      </c>
      <c r="H347" s="240"/>
      <c r="I347" s="241">
        <f>ROUND(E347*H347,2)</f>
        <v>0</v>
      </c>
      <c r="J347" s="240"/>
      <c r="K347" s="241">
        <f>ROUND(E347*J347,2)</f>
        <v>0</v>
      </c>
      <c r="L347" s="241">
        <v>12</v>
      </c>
      <c r="M347" s="241">
        <f>G347*(1+L347/100)</f>
        <v>0</v>
      </c>
      <c r="N347" s="239">
        <v>5.2399999999999999E-3</v>
      </c>
      <c r="O347" s="239">
        <f>ROUND(E347*N347,2)</f>
        <v>0.22</v>
      </c>
      <c r="P347" s="239">
        <v>0</v>
      </c>
      <c r="Q347" s="239">
        <f>ROUND(E347*P347,2)</f>
        <v>0</v>
      </c>
      <c r="R347" s="241" t="s">
        <v>786</v>
      </c>
      <c r="S347" s="241" t="s">
        <v>315</v>
      </c>
      <c r="T347" s="242" t="s">
        <v>315</v>
      </c>
      <c r="U347" s="224">
        <v>0.95840000000000003</v>
      </c>
      <c r="V347" s="224">
        <f>ROUND(E347*U347,2)</f>
        <v>40.85</v>
      </c>
      <c r="W347" s="224"/>
      <c r="X347" s="224" t="s">
        <v>336</v>
      </c>
      <c r="Y347" s="224" t="s">
        <v>317</v>
      </c>
      <c r="Z347" s="214"/>
      <c r="AA347" s="214"/>
      <c r="AB347" s="214"/>
      <c r="AC347" s="214"/>
      <c r="AD347" s="214"/>
      <c r="AE347" s="214"/>
      <c r="AF347" s="214"/>
      <c r="AG347" s="214" t="s">
        <v>367</v>
      </c>
      <c r="AH347" s="214"/>
      <c r="AI347" s="214"/>
      <c r="AJ347" s="214"/>
      <c r="AK347" s="214"/>
      <c r="AL347" s="214"/>
      <c r="AM347" s="214"/>
      <c r="AN347" s="214"/>
      <c r="AO347" s="214"/>
      <c r="AP347" s="214"/>
      <c r="AQ347" s="214"/>
      <c r="AR347" s="214"/>
      <c r="AS347" s="214"/>
      <c r="AT347" s="214"/>
      <c r="AU347" s="214"/>
      <c r="AV347" s="214"/>
      <c r="AW347" s="214"/>
      <c r="AX347" s="214"/>
      <c r="AY347" s="214"/>
      <c r="AZ347" s="214"/>
      <c r="BA347" s="214"/>
      <c r="BB347" s="214"/>
      <c r="BC347" s="214"/>
      <c r="BD347" s="214"/>
      <c r="BE347" s="214"/>
      <c r="BF347" s="214"/>
      <c r="BG347" s="214"/>
      <c r="BH347" s="214"/>
    </row>
    <row r="348" spans="1:60" outlineLevel="2" x14ac:dyDescent="0.2">
      <c r="A348" s="221"/>
      <c r="B348" s="222"/>
      <c r="C348" s="268" t="s">
        <v>991</v>
      </c>
      <c r="D348" s="262"/>
      <c r="E348" s="263"/>
      <c r="F348" s="224"/>
      <c r="G348" s="224"/>
      <c r="H348" s="224"/>
      <c r="I348" s="224"/>
      <c r="J348" s="224"/>
      <c r="K348" s="224"/>
      <c r="L348" s="224"/>
      <c r="M348" s="224"/>
      <c r="N348" s="223"/>
      <c r="O348" s="223"/>
      <c r="P348" s="223"/>
      <c r="Q348" s="223"/>
      <c r="R348" s="224"/>
      <c r="S348" s="224"/>
      <c r="T348" s="224"/>
      <c r="U348" s="224"/>
      <c r="V348" s="224"/>
      <c r="W348" s="224"/>
      <c r="X348" s="224"/>
      <c r="Y348" s="224"/>
      <c r="Z348" s="214"/>
      <c r="AA348" s="214"/>
      <c r="AB348" s="214"/>
      <c r="AC348" s="214"/>
      <c r="AD348" s="214"/>
      <c r="AE348" s="214"/>
      <c r="AF348" s="214"/>
      <c r="AG348" s="214" t="s">
        <v>371</v>
      </c>
      <c r="AH348" s="214">
        <v>0</v>
      </c>
      <c r="AI348" s="214"/>
      <c r="AJ348" s="214"/>
      <c r="AK348" s="214"/>
      <c r="AL348" s="214"/>
      <c r="AM348" s="214"/>
      <c r="AN348" s="214"/>
      <c r="AO348" s="214"/>
      <c r="AP348" s="214"/>
      <c r="AQ348" s="214"/>
      <c r="AR348" s="214"/>
      <c r="AS348" s="214"/>
      <c r="AT348" s="214"/>
      <c r="AU348" s="214"/>
      <c r="AV348" s="214"/>
      <c r="AW348" s="214"/>
      <c r="AX348" s="214"/>
      <c r="AY348" s="214"/>
      <c r="AZ348" s="214"/>
      <c r="BA348" s="214"/>
      <c r="BB348" s="214"/>
      <c r="BC348" s="214"/>
      <c r="BD348" s="214"/>
      <c r="BE348" s="214"/>
      <c r="BF348" s="214"/>
      <c r="BG348" s="214"/>
      <c r="BH348" s="214"/>
    </row>
    <row r="349" spans="1:60" outlineLevel="3" x14ac:dyDescent="0.2">
      <c r="A349" s="221"/>
      <c r="B349" s="222"/>
      <c r="C349" s="268" t="s">
        <v>2205</v>
      </c>
      <c r="D349" s="262"/>
      <c r="E349" s="263">
        <v>44.66</v>
      </c>
      <c r="F349" s="224"/>
      <c r="G349" s="224"/>
      <c r="H349" s="224"/>
      <c r="I349" s="224"/>
      <c r="J349" s="224"/>
      <c r="K349" s="224"/>
      <c r="L349" s="224"/>
      <c r="M349" s="224"/>
      <c r="N349" s="223"/>
      <c r="O349" s="223"/>
      <c r="P349" s="223"/>
      <c r="Q349" s="223"/>
      <c r="R349" s="224"/>
      <c r="S349" s="224"/>
      <c r="T349" s="224"/>
      <c r="U349" s="224"/>
      <c r="V349" s="224"/>
      <c r="W349" s="224"/>
      <c r="X349" s="224"/>
      <c r="Y349" s="224"/>
      <c r="Z349" s="214"/>
      <c r="AA349" s="214"/>
      <c r="AB349" s="214"/>
      <c r="AC349" s="214"/>
      <c r="AD349" s="214"/>
      <c r="AE349" s="214"/>
      <c r="AF349" s="214"/>
      <c r="AG349" s="214" t="s">
        <v>371</v>
      </c>
      <c r="AH349" s="214">
        <v>0</v>
      </c>
      <c r="AI349" s="214"/>
      <c r="AJ349" s="214"/>
      <c r="AK349" s="214"/>
      <c r="AL349" s="214"/>
      <c r="AM349" s="214"/>
      <c r="AN349" s="214"/>
      <c r="AO349" s="214"/>
      <c r="AP349" s="214"/>
      <c r="AQ349" s="214"/>
      <c r="AR349" s="214"/>
      <c r="AS349" s="214"/>
      <c r="AT349" s="214"/>
      <c r="AU349" s="214"/>
      <c r="AV349" s="214"/>
      <c r="AW349" s="214"/>
      <c r="AX349" s="214"/>
      <c r="AY349" s="214"/>
      <c r="AZ349" s="214"/>
      <c r="BA349" s="214"/>
      <c r="BB349" s="214"/>
      <c r="BC349" s="214"/>
      <c r="BD349" s="214"/>
      <c r="BE349" s="214"/>
      <c r="BF349" s="214"/>
      <c r="BG349" s="214"/>
      <c r="BH349" s="214"/>
    </row>
    <row r="350" spans="1:60" outlineLevel="3" x14ac:dyDescent="0.2">
      <c r="A350" s="221"/>
      <c r="B350" s="222"/>
      <c r="C350" s="268" t="s">
        <v>2239</v>
      </c>
      <c r="D350" s="262"/>
      <c r="E350" s="263">
        <v>-4.2355</v>
      </c>
      <c r="F350" s="224"/>
      <c r="G350" s="224"/>
      <c r="H350" s="224"/>
      <c r="I350" s="224"/>
      <c r="J350" s="224"/>
      <c r="K350" s="224"/>
      <c r="L350" s="224"/>
      <c r="M350" s="224"/>
      <c r="N350" s="223"/>
      <c r="O350" s="223"/>
      <c r="P350" s="223"/>
      <c r="Q350" s="223"/>
      <c r="R350" s="224"/>
      <c r="S350" s="224"/>
      <c r="T350" s="224"/>
      <c r="U350" s="224"/>
      <c r="V350" s="224"/>
      <c r="W350" s="224"/>
      <c r="X350" s="224"/>
      <c r="Y350" s="224"/>
      <c r="Z350" s="214"/>
      <c r="AA350" s="214"/>
      <c r="AB350" s="214"/>
      <c r="AC350" s="214"/>
      <c r="AD350" s="214"/>
      <c r="AE350" s="214"/>
      <c r="AF350" s="214"/>
      <c r="AG350" s="214" t="s">
        <v>371</v>
      </c>
      <c r="AH350" s="214">
        <v>0</v>
      </c>
      <c r="AI350" s="214"/>
      <c r="AJ350" s="214"/>
      <c r="AK350" s="214"/>
      <c r="AL350" s="214"/>
      <c r="AM350" s="214"/>
      <c r="AN350" s="214"/>
      <c r="AO350" s="214"/>
      <c r="AP350" s="214"/>
      <c r="AQ350" s="214"/>
      <c r="AR350" s="214"/>
      <c r="AS350" s="214"/>
      <c r="AT350" s="214"/>
      <c r="AU350" s="214"/>
      <c r="AV350" s="214"/>
      <c r="AW350" s="214"/>
      <c r="AX350" s="214"/>
      <c r="AY350" s="214"/>
      <c r="AZ350" s="214"/>
      <c r="BA350" s="214"/>
      <c r="BB350" s="214"/>
      <c r="BC350" s="214"/>
      <c r="BD350" s="214"/>
      <c r="BE350" s="214"/>
      <c r="BF350" s="214"/>
      <c r="BG350" s="214"/>
      <c r="BH350" s="214"/>
    </row>
    <row r="351" spans="1:60" outlineLevel="3" x14ac:dyDescent="0.2">
      <c r="A351" s="221"/>
      <c r="B351" s="222"/>
      <c r="C351" s="268" t="s">
        <v>2207</v>
      </c>
      <c r="D351" s="262"/>
      <c r="E351" s="263">
        <v>2.2000000000000002</v>
      </c>
      <c r="F351" s="224"/>
      <c r="G351" s="224"/>
      <c r="H351" s="224"/>
      <c r="I351" s="224"/>
      <c r="J351" s="224"/>
      <c r="K351" s="224"/>
      <c r="L351" s="224"/>
      <c r="M351" s="224"/>
      <c r="N351" s="223"/>
      <c r="O351" s="223"/>
      <c r="P351" s="223"/>
      <c r="Q351" s="223"/>
      <c r="R351" s="224"/>
      <c r="S351" s="224"/>
      <c r="T351" s="224"/>
      <c r="U351" s="224"/>
      <c r="V351" s="224"/>
      <c r="W351" s="224"/>
      <c r="X351" s="224"/>
      <c r="Y351" s="224"/>
      <c r="Z351" s="214"/>
      <c r="AA351" s="214"/>
      <c r="AB351" s="214"/>
      <c r="AC351" s="214"/>
      <c r="AD351" s="214"/>
      <c r="AE351" s="214"/>
      <c r="AF351" s="214"/>
      <c r="AG351" s="214" t="s">
        <v>371</v>
      </c>
      <c r="AH351" s="214">
        <v>0</v>
      </c>
      <c r="AI351" s="214"/>
      <c r="AJ351" s="214"/>
      <c r="AK351" s="214"/>
      <c r="AL351" s="214"/>
      <c r="AM351" s="214"/>
      <c r="AN351" s="214"/>
      <c r="AO351" s="214"/>
      <c r="AP351" s="214"/>
      <c r="AQ351" s="214"/>
      <c r="AR351" s="214"/>
      <c r="AS351" s="214"/>
      <c r="AT351" s="214"/>
      <c r="AU351" s="214"/>
      <c r="AV351" s="214"/>
      <c r="AW351" s="214"/>
      <c r="AX351" s="214"/>
      <c r="AY351" s="214"/>
      <c r="AZ351" s="214"/>
      <c r="BA351" s="214"/>
      <c r="BB351" s="214"/>
      <c r="BC351" s="214"/>
      <c r="BD351" s="214"/>
      <c r="BE351" s="214"/>
      <c r="BF351" s="214"/>
      <c r="BG351" s="214"/>
      <c r="BH351" s="214"/>
    </row>
    <row r="352" spans="1:60" ht="22.5" outlineLevel="1" x14ac:dyDescent="0.2">
      <c r="A352" s="236">
        <v>109</v>
      </c>
      <c r="B352" s="237" t="s">
        <v>865</v>
      </c>
      <c r="C352" s="254" t="s">
        <v>866</v>
      </c>
      <c r="D352" s="238" t="s">
        <v>379</v>
      </c>
      <c r="E352" s="239">
        <v>46.886949999999999</v>
      </c>
      <c r="F352" s="240"/>
      <c r="G352" s="241">
        <f>ROUND(E352*F352,2)</f>
        <v>0</v>
      </c>
      <c r="H352" s="240"/>
      <c r="I352" s="241">
        <f>ROUND(E352*H352,2)</f>
        <v>0</v>
      </c>
      <c r="J352" s="240"/>
      <c r="K352" s="241">
        <f>ROUND(E352*J352,2)</f>
        <v>0</v>
      </c>
      <c r="L352" s="241">
        <v>12</v>
      </c>
      <c r="M352" s="241">
        <f>G352*(1+L352/100)</f>
        <v>0</v>
      </c>
      <c r="N352" s="239">
        <v>1.9E-2</v>
      </c>
      <c r="O352" s="239">
        <f>ROUND(E352*N352,2)</f>
        <v>0.89</v>
      </c>
      <c r="P352" s="239">
        <v>0</v>
      </c>
      <c r="Q352" s="239">
        <f>ROUND(E352*P352,2)</f>
        <v>0</v>
      </c>
      <c r="R352" s="241" t="s">
        <v>428</v>
      </c>
      <c r="S352" s="241" t="s">
        <v>315</v>
      </c>
      <c r="T352" s="242" t="s">
        <v>315</v>
      </c>
      <c r="U352" s="224">
        <v>0</v>
      </c>
      <c r="V352" s="224">
        <f>ROUND(E352*U352,2)</f>
        <v>0</v>
      </c>
      <c r="W352" s="224"/>
      <c r="X352" s="224" t="s">
        <v>429</v>
      </c>
      <c r="Y352" s="224" t="s">
        <v>317</v>
      </c>
      <c r="Z352" s="214"/>
      <c r="AA352" s="214"/>
      <c r="AB352" s="214"/>
      <c r="AC352" s="214"/>
      <c r="AD352" s="214"/>
      <c r="AE352" s="214"/>
      <c r="AF352" s="214"/>
      <c r="AG352" s="214" t="s">
        <v>728</v>
      </c>
      <c r="AH352" s="214"/>
      <c r="AI352" s="214"/>
      <c r="AJ352" s="214"/>
      <c r="AK352" s="214"/>
      <c r="AL352" s="214"/>
      <c r="AM352" s="214"/>
      <c r="AN352" s="214"/>
      <c r="AO352" s="214"/>
      <c r="AP352" s="214"/>
      <c r="AQ352" s="214"/>
      <c r="AR352" s="214"/>
      <c r="AS352" s="214"/>
      <c r="AT352" s="214"/>
      <c r="AU352" s="214"/>
      <c r="AV352" s="214"/>
      <c r="AW352" s="214"/>
      <c r="AX352" s="214"/>
      <c r="AY352" s="214"/>
      <c r="AZ352" s="214"/>
      <c r="BA352" s="214"/>
      <c r="BB352" s="214"/>
      <c r="BC352" s="214"/>
      <c r="BD352" s="214"/>
      <c r="BE352" s="214"/>
      <c r="BF352" s="214"/>
      <c r="BG352" s="214"/>
      <c r="BH352" s="214"/>
    </row>
    <row r="353" spans="1:60" outlineLevel="2" x14ac:dyDescent="0.2">
      <c r="A353" s="221"/>
      <c r="B353" s="222"/>
      <c r="C353" s="255" t="s">
        <v>807</v>
      </c>
      <c r="D353" s="243"/>
      <c r="E353" s="243"/>
      <c r="F353" s="243"/>
      <c r="G353" s="243"/>
      <c r="H353" s="224"/>
      <c r="I353" s="224"/>
      <c r="J353" s="224"/>
      <c r="K353" s="224"/>
      <c r="L353" s="224"/>
      <c r="M353" s="224"/>
      <c r="N353" s="223"/>
      <c r="O353" s="223"/>
      <c r="P353" s="223"/>
      <c r="Q353" s="223"/>
      <c r="R353" s="224"/>
      <c r="S353" s="224"/>
      <c r="T353" s="224"/>
      <c r="U353" s="224"/>
      <c r="V353" s="224"/>
      <c r="W353" s="224"/>
      <c r="X353" s="224"/>
      <c r="Y353" s="224"/>
      <c r="Z353" s="214"/>
      <c r="AA353" s="214"/>
      <c r="AB353" s="214"/>
      <c r="AC353" s="214"/>
      <c r="AD353" s="214"/>
      <c r="AE353" s="214"/>
      <c r="AF353" s="214"/>
      <c r="AG353" s="214" t="s">
        <v>320</v>
      </c>
      <c r="AH353" s="214"/>
      <c r="AI353" s="214"/>
      <c r="AJ353" s="214"/>
      <c r="AK353" s="214"/>
      <c r="AL353" s="214"/>
      <c r="AM353" s="214"/>
      <c r="AN353" s="214"/>
      <c r="AO353" s="214"/>
      <c r="AP353" s="214"/>
      <c r="AQ353" s="214"/>
      <c r="AR353" s="214"/>
      <c r="AS353" s="214"/>
      <c r="AT353" s="214"/>
      <c r="AU353" s="214"/>
      <c r="AV353" s="214"/>
      <c r="AW353" s="214"/>
      <c r="AX353" s="214"/>
      <c r="AY353" s="214"/>
      <c r="AZ353" s="214"/>
      <c r="BA353" s="214"/>
      <c r="BB353" s="214"/>
      <c r="BC353" s="214"/>
      <c r="BD353" s="214"/>
      <c r="BE353" s="214"/>
      <c r="BF353" s="214"/>
      <c r="BG353" s="214"/>
      <c r="BH353" s="214"/>
    </row>
    <row r="354" spans="1:60" outlineLevel="2" x14ac:dyDescent="0.2">
      <c r="A354" s="221"/>
      <c r="B354" s="222"/>
      <c r="C354" s="268" t="s">
        <v>2277</v>
      </c>
      <c r="D354" s="262"/>
      <c r="E354" s="263">
        <v>46.886949999999999</v>
      </c>
      <c r="F354" s="224"/>
      <c r="G354" s="224"/>
      <c r="H354" s="224"/>
      <c r="I354" s="224"/>
      <c r="J354" s="224"/>
      <c r="K354" s="224"/>
      <c r="L354" s="224"/>
      <c r="M354" s="224"/>
      <c r="N354" s="223"/>
      <c r="O354" s="223"/>
      <c r="P354" s="223"/>
      <c r="Q354" s="223"/>
      <c r="R354" s="224"/>
      <c r="S354" s="224"/>
      <c r="T354" s="224"/>
      <c r="U354" s="224"/>
      <c r="V354" s="224"/>
      <c r="W354" s="224"/>
      <c r="X354" s="224"/>
      <c r="Y354" s="224"/>
      <c r="Z354" s="214"/>
      <c r="AA354" s="214"/>
      <c r="AB354" s="214"/>
      <c r="AC354" s="214"/>
      <c r="AD354" s="214"/>
      <c r="AE354" s="214"/>
      <c r="AF354" s="214"/>
      <c r="AG354" s="214" t="s">
        <v>371</v>
      </c>
      <c r="AH354" s="214">
        <v>0</v>
      </c>
      <c r="AI354" s="214"/>
      <c r="AJ354" s="214"/>
      <c r="AK354" s="214"/>
      <c r="AL354" s="214"/>
      <c r="AM354" s="214"/>
      <c r="AN354" s="214"/>
      <c r="AO354" s="214"/>
      <c r="AP354" s="214"/>
      <c r="AQ354" s="214"/>
      <c r="AR354" s="214"/>
      <c r="AS354" s="214"/>
      <c r="AT354" s="214"/>
      <c r="AU354" s="214"/>
      <c r="AV354" s="214"/>
      <c r="AW354" s="214"/>
      <c r="AX354" s="214"/>
      <c r="AY354" s="214"/>
      <c r="AZ354" s="214"/>
      <c r="BA354" s="214"/>
      <c r="BB354" s="214"/>
      <c r="BC354" s="214"/>
      <c r="BD354" s="214"/>
      <c r="BE354" s="214"/>
      <c r="BF354" s="214"/>
      <c r="BG354" s="214"/>
      <c r="BH354" s="214"/>
    </row>
    <row r="355" spans="1:60" outlineLevel="1" x14ac:dyDescent="0.2">
      <c r="A355" s="245">
        <v>110</v>
      </c>
      <c r="B355" s="246" t="s">
        <v>1493</v>
      </c>
      <c r="C355" s="256" t="s">
        <v>1494</v>
      </c>
      <c r="D355" s="247" t="s">
        <v>581</v>
      </c>
      <c r="E355" s="248">
        <v>1.1231599999999999</v>
      </c>
      <c r="F355" s="249"/>
      <c r="G355" s="250">
        <f>ROUND(E355*F355,2)</f>
        <v>0</v>
      </c>
      <c r="H355" s="249"/>
      <c r="I355" s="250">
        <f>ROUND(E355*H355,2)</f>
        <v>0</v>
      </c>
      <c r="J355" s="249"/>
      <c r="K355" s="250">
        <f>ROUND(E355*J355,2)</f>
        <v>0</v>
      </c>
      <c r="L355" s="250">
        <v>12</v>
      </c>
      <c r="M355" s="250">
        <f>G355*(1+L355/100)</f>
        <v>0</v>
      </c>
      <c r="N355" s="248">
        <v>0</v>
      </c>
      <c r="O355" s="248">
        <f>ROUND(E355*N355,2)</f>
        <v>0</v>
      </c>
      <c r="P355" s="248">
        <v>0</v>
      </c>
      <c r="Q355" s="248">
        <f>ROUND(E355*P355,2)</f>
        <v>0</v>
      </c>
      <c r="R355" s="250" t="s">
        <v>786</v>
      </c>
      <c r="S355" s="250" t="s">
        <v>315</v>
      </c>
      <c r="T355" s="251" t="s">
        <v>315</v>
      </c>
      <c r="U355" s="224">
        <v>1.2649999999999999</v>
      </c>
      <c r="V355" s="224">
        <f>ROUND(E355*U355,2)</f>
        <v>1.42</v>
      </c>
      <c r="W355" s="224"/>
      <c r="X355" s="224" t="s">
        <v>582</v>
      </c>
      <c r="Y355" s="224" t="s">
        <v>317</v>
      </c>
      <c r="Z355" s="214"/>
      <c r="AA355" s="214"/>
      <c r="AB355" s="214"/>
      <c r="AC355" s="214"/>
      <c r="AD355" s="214"/>
      <c r="AE355" s="214"/>
      <c r="AF355" s="214"/>
      <c r="AG355" s="214" t="s">
        <v>1236</v>
      </c>
      <c r="AH355" s="214"/>
      <c r="AI355" s="214"/>
      <c r="AJ355" s="214"/>
      <c r="AK355" s="214"/>
      <c r="AL355" s="214"/>
      <c r="AM355" s="214"/>
      <c r="AN355" s="214"/>
      <c r="AO355" s="214"/>
      <c r="AP355" s="214"/>
      <c r="AQ355" s="214"/>
      <c r="AR355" s="214"/>
      <c r="AS355" s="214"/>
      <c r="AT355" s="214"/>
      <c r="AU355" s="214"/>
      <c r="AV355" s="214"/>
      <c r="AW355" s="214"/>
      <c r="AX355" s="214"/>
      <c r="AY355" s="214"/>
      <c r="AZ355" s="214"/>
      <c r="BA355" s="214"/>
      <c r="BB355" s="214"/>
      <c r="BC355" s="214"/>
      <c r="BD355" s="214"/>
      <c r="BE355" s="214"/>
      <c r="BF355" s="214"/>
      <c r="BG355" s="214"/>
      <c r="BH355" s="214"/>
    </row>
    <row r="356" spans="1:60" x14ac:dyDescent="0.2">
      <c r="A356" s="229" t="s">
        <v>310</v>
      </c>
      <c r="B356" s="230" t="s">
        <v>264</v>
      </c>
      <c r="C356" s="253" t="s">
        <v>265</v>
      </c>
      <c r="D356" s="231"/>
      <c r="E356" s="232"/>
      <c r="F356" s="233"/>
      <c r="G356" s="233">
        <f>SUMIF(AG357:AG397,"&lt;&gt;NOR",G357:G397)</f>
        <v>0</v>
      </c>
      <c r="H356" s="233"/>
      <c r="I356" s="233">
        <f>SUM(I357:I397)</f>
        <v>0</v>
      </c>
      <c r="J356" s="233"/>
      <c r="K356" s="233">
        <f>SUM(K357:K397)</f>
        <v>0</v>
      </c>
      <c r="L356" s="233"/>
      <c r="M356" s="233">
        <f>SUM(M357:M397)</f>
        <v>0</v>
      </c>
      <c r="N356" s="232"/>
      <c r="O356" s="232">
        <f>SUM(O357:O397)</f>
        <v>6.0000000000000005E-2</v>
      </c>
      <c r="P356" s="232"/>
      <c r="Q356" s="232">
        <f>SUM(Q357:Q397)</f>
        <v>0.04</v>
      </c>
      <c r="R356" s="233"/>
      <c r="S356" s="233"/>
      <c r="T356" s="234"/>
      <c r="U356" s="228"/>
      <c r="V356" s="228">
        <f>SUM(V357:V397)</f>
        <v>22.14</v>
      </c>
      <c r="W356" s="228"/>
      <c r="X356" s="228"/>
      <c r="Y356" s="228"/>
      <c r="AG356" t="s">
        <v>311</v>
      </c>
    </row>
    <row r="357" spans="1:60" outlineLevel="1" x14ac:dyDescent="0.2">
      <c r="A357" s="236">
        <v>111</v>
      </c>
      <c r="B357" s="237" t="s">
        <v>887</v>
      </c>
      <c r="C357" s="254" t="s">
        <v>888</v>
      </c>
      <c r="D357" s="238" t="s">
        <v>379</v>
      </c>
      <c r="E357" s="239">
        <v>128.01245</v>
      </c>
      <c r="F357" s="240"/>
      <c r="G357" s="241">
        <f>ROUND(E357*F357,2)</f>
        <v>0</v>
      </c>
      <c r="H357" s="240"/>
      <c r="I357" s="241">
        <f>ROUND(E357*H357,2)</f>
        <v>0</v>
      </c>
      <c r="J357" s="240"/>
      <c r="K357" s="241">
        <f>ROUND(E357*J357,2)</f>
        <v>0</v>
      </c>
      <c r="L357" s="241">
        <v>12</v>
      </c>
      <c r="M357" s="241">
        <f>G357*(1+L357/100)</f>
        <v>0</v>
      </c>
      <c r="N357" s="239">
        <v>0</v>
      </c>
      <c r="O357" s="239">
        <f>ROUND(E357*N357,2)</f>
        <v>0</v>
      </c>
      <c r="P357" s="239">
        <v>0</v>
      </c>
      <c r="Q357" s="239">
        <f>ROUND(E357*P357,2)</f>
        <v>0</v>
      </c>
      <c r="R357" s="241" t="s">
        <v>877</v>
      </c>
      <c r="S357" s="241" t="s">
        <v>315</v>
      </c>
      <c r="T357" s="242" t="s">
        <v>315</v>
      </c>
      <c r="U357" s="224">
        <v>0.01</v>
      </c>
      <c r="V357" s="224">
        <f>ROUND(E357*U357,2)</f>
        <v>1.28</v>
      </c>
      <c r="W357" s="224"/>
      <c r="X357" s="224" t="s">
        <v>336</v>
      </c>
      <c r="Y357" s="224" t="s">
        <v>317</v>
      </c>
      <c r="Z357" s="214"/>
      <c r="AA357" s="214"/>
      <c r="AB357" s="214"/>
      <c r="AC357" s="214"/>
      <c r="AD357" s="214"/>
      <c r="AE357" s="214"/>
      <c r="AF357" s="214"/>
      <c r="AG357" s="214" t="s">
        <v>367</v>
      </c>
      <c r="AH357" s="214"/>
      <c r="AI357" s="214"/>
      <c r="AJ357" s="214"/>
      <c r="AK357" s="214"/>
      <c r="AL357" s="214"/>
      <c r="AM357" s="214"/>
      <c r="AN357" s="214"/>
      <c r="AO357" s="214"/>
      <c r="AP357" s="214"/>
      <c r="AQ357" s="214"/>
      <c r="AR357" s="214"/>
      <c r="AS357" s="214"/>
      <c r="AT357" s="214"/>
      <c r="AU357" s="214"/>
      <c r="AV357" s="214"/>
      <c r="AW357" s="214"/>
      <c r="AX357" s="214"/>
      <c r="AY357" s="214"/>
      <c r="AZ357" s="214"/>
      <c r="BA357" s="214"/>
      <c r="BB357" s="214"/>
      <c r="BC357" s="214"/>
      <c r="BD357" s="214"/>
      <c r="BE357" s="214"/>
      <c r="BF357" s="214"/>
      <c r="BG357" s="214"/>
      <c r="BH357" s="214"/>
    </row>
    <row r="358" spans="1:60" ht="22.5" outlineLevel="2" x14ac:dyDescent="0.2">
      <c r="A358" s="221"/>
      <c r="B358" s="222"/>
      <c r="C358" s="255" t="s">
        <v>1495</v>
      </c>
      <c r="D358" s="243"/>
      <c r="E358" s="243"/>
      <c r="F358" s="243"/>
      <c r="G358" s="243"/>
      <c r="H358" s="224"/>
      <c r="I358" s="224"/>
      <c r="J358" s="224"/>
      <c r="K358" s="224"/>
      <c r="L358" s="224"/>
      <c r="M358" s="224"/>
      <c r="N358" s="223"/>
      <c r="O358" s="223"/>
      <c r="P358" s="223"/>
      <c r="Q358" s="223"/>
      <c r="R358" s="224"/>
      <c r="S358" s="224"/>
      <c r="T358" s="224"/>
      <c r="U358" s="224"/>
      <c r="V358" s="224"/>
      <c r="W358" s="224"/>
      <c r="X358" s="224"/>
      <c r="Y358" s="224"/>
      <c r="Z358" s="214"/>
      <c r="AA358" s="214"/>
      <c r="AB358" s="214"/>
      <c r="AC358" s="214"/>
      <c r="AD358" s="214"/>
      <c r="AE358" s="214"/>
      <c r="AF358" s="214"/>
      <c r="AG358" s="214" t="s">
        <v>320</v>
      </c>
      <c r="AH358" s="214"/>
      <c r="AI358" s="214"/>
      <c r="AJ358" s="214"/>
      <c r="AK358" s="214"/>
      <c r="AL358" s="214"/>
      <c r="AM358" s="214"/>
      <c r="AN358" s="214"/>
      <c r="AO358" s="214"/>
      <c r="AP358" s="214"/>
      <c r="AQ358" s="214"/>
      <c r="AR358" s="214"/>
      <c r="AS358" s="214"/>
      <c r="AT358" s="214"/>
      <c r="AU358" s="214"/>
      <c r="AV358" s="214"/>
      <c r="AW358" s="214"/>
      <c r="AX358" s="214"/>
      <c r="AY358" s="214"/>
      <c r="AZ358" s="214"/>
      <c r="BA358" s="244" t="str">
        <f>C358</f>
        <v>Vysátí nečistot z podkladu, penetrace, samonivelační stěrka, broušení, vysátí prachu, nalepení Cu pásek, nalepení podlahoviny, svaření švů, podlahový soklík z PVC.</v>
      </c>
      <c r="BB358" s="214"/>
      <c r="BC358" s="214"/>
      <c r="BD358" s="214"/>
      <c r="BE358" s="214"/>
      <c r="BF358" s="214"/>
      <c r="BG358" s="214"/>
      <c r="BH358" s="214"/>
    </row>
    <row r="359" spans="1:60" outlineLevel="2" x14ac:dyDescent="0.2">
      <c r="A359" s="221"/>
      <c r="B359" s="222"/>
      <c r="C359" s="268" t="s">
        <v>2278</v>
      </c>
      <c r="D359" s="262"/>
      <c r="E359" s="263">
        <v>128.01245</v>
      </c>
      <c r="F359" s="224"/>
      <c r="G359" s="224"/>
      <c r="H359" s="224"/>
      <c r="I359" s="224"/>
      <c r="J359" s="224"/>
      <c r="K359" s="224"/>
      <c r="L359" s="224"/>
      <c r="M359" s="224"/>
      <c r="N359" s="223"/>
      <c r="O359" s="223"/>
      <c r="P359" s="223"/>
      <c r="Q359" s="223"/>
      <c r="R359" s="224"/>
      <c r="S359" s="224"/>
      <c r="T359" s="224"/>
      <c r="U359" s="224"/>
      <c r="V359" s="224"/>
      <c r="W359" s="224"/>
      <c r="X359" s="224"/>
      <c r="Y359" s="224"/>
      <c r="Z359" s="214"/>
      <c r="AA359" s="214"/>
      <c r="AB359" s="214"/>
      <c r="AC359" s="214"/>
      <c r="AD359" s="214"/>
      <c r="AE359" s="214"/>
      <c r="AF359" s="214"/>
      <c r="AG359" s="214" t="s">
        <v>371</v>
      </c>
      <c r="AH359" s="214">
        <v>5</v>
      </c>
      <c r="AI359" s="214"/>
      <c r="AJ359" s="214"/>
      <c r="AK359" s="214"/>
      <c r="AL359" s="214"/>
      <c r="AM359" s="214"/>
      <c r="AN359" s="214"/>
      <c r="AO359" s="214"/>
      <c r="AP359" s="214"/>
      <c r="AQ359" s="214"/>
      <c r="AR359" s="214"/>
      <c r="AS359" s="214"/>
      <c r="AT359" s="214"/>
      <c r="AU359" s="214"/>
      <c r="AV359" s="214"/>
      <c r="AW359" s="214"/>
      <c r="AX359" s="214"/>
      <c r="AY359" s="214"/>
      <c r="AZ359" s="214"/>
      <c r="BA359" s="214"/>
      <c r="BB359" s="214"/>
      <c r="BC359" s="214"/>
      <c r="BD359" s="214"/>
      <c r="BE359" s="214"/>
      <c r="BF359" s="214"/>
      <c r="BG359" s="214"/>
      <c r="BH359" s="214"/>
    </row>
    <row r="360" spans="1:60" outlineLevel="1" x14ac:dyDescent="0.2">
      <c r="A360" s="236">
        <v>112</v>
      </c>
      <c r="B360" s="237" t="s">
        <v>881</v>
      </c>
      <c r="C360" s="254" t="s">
        <v>882</v>
      </c>
      <c r="D360" s="238" t="s">
        <v>379</v>
      </c>
      <c r="E360" s="239">
        <v>10.1713</v>
      </c>
      <c r="F360" s="240"/>
      <c r="G360" s="241">
        <f>ROUND(E360*F360,2)</f>
        <v>0</v>
      </c>
      <c r="H360" s="240"/>
      <c r="I360" s="241">
        <f>ROUND(E360*H360,2)</f>
        <v>0</v>
      </c>
      <c r="J360" s="240"/>
      <c r="K360" s="241">
        <f>ROUND(E360*J360,2)</f>
        <v>0</v>
      </c>
      <c r="L360" s="241">
        <v>12</v>
      </c>
      <c r="M360" s="241">
        <f>G360*(1+L360/100)</f>
        <v>0</v>
      </c>
      <c r="N360" s="239">
        <v>1.0000000000000001E-5</v>
      </c>
      <c r="O360" s="239">
        <f>ROUND(E360*N360,2)</f>
        <v>0</v>
      </c>
      <c r="P360" s="239">
        <v>0</v>
      </c>
      <c r="Q360" s="239">
        <f>ROUND(E360*P360,2)</f>
        <v>0</v>
      </c>
      <c r="R360" s="241" t="s">
        <v>877</v>
      </c>
      <c r="S360" s="241" t="s">
        <v>315</v>
      </c>
      <c r="T360" s="242" t="s">
        <v>315</v>
      </c>
      <c r="U360" s="224">
        <v>0.03</v>
      </c>
      <c r="V360" s="224">
        <f>ROUND(E360*U360,2)</f>
        <v>0.31</v>
      </c>
      <c r="W360" s="224"/>
      <c r="X360" s="224" t="s">
        <v>336</v>
      </c>
      <c r="Y360" s="224" t="s">
        <v>317</v>
      </c>
      <c r="Z360" s="214"/>
      <c r="AA360" s="214"/>
      <c r="AB360" s="214"/>
      <c r="AC360" s="214"/>
      <c r="AD360" s="214"/>
      <c r="AE360" s="214"/>
      <c r="AF360" s="214"/>
      <c r="AG360" s="214" t="s">
        <v>367</v>
      </c>
      <c r="AH360" s="214"/>
      <c r="AI360" s="214"/>
      <c r="AJ360" s="214"/>
      <c r="AK360" s="214"/>
      <c r="AL360" s="214"/>
      <c r="AM360" s="214"/>
      <c r="AN360" s="214"/>
      <c r="AO360" s="214"/>
      <c r="AP360" s="214"/>
      <c r="AQ360" s="214"/>
      <c r="AR360" s="214"/>
      <c r="AS360" s="214"/>
      <c r="AT360" s="214"/>
      <c r="AU360" s="214"/>
      <c r="AV360" s="214"/>
      <c r="AW360" s="214"/>
      <c r="AX360" s="214"/>
      <c r="AY360" s="214"/>
      <c r="AZ360" s="214"/>
      <c r="BA360" s="214"/>
      <c r="BB360" s="214"/>
      <c r="BC360" s="214"/>
      <c r="BD360" s="214"/>
      <c r="BE360" s="214"/>
      <c r="BF360" s="214"/>
      <c r="BG360" s="214"/>
      <c r="BH360" s="214"/>
    </row>
    <row r="361" spans="1:60" outlineLevel="2" x14ac:dyDescent="0.2">
      <c r="A361" s="221"/>
      <c r="B361" s="222"/>
      <c r="C361" s="268" t="s">
        <v>1335</v>
      </c>
      <c r="D361" s="262"/>
      <c r="E361" s="263">
        <v>1.6548</v>
      </c>
      <c r="F361" s="224"/>
      <c r="G361" s="224"/>
      <c r="H361" s="224"/>
      <c r="I361" s="224"/>
      <c r="J361" s="224"/>
      <c r="K361" s="224"/>
      <c r="L361" s="224"/>
      <c r="M361" s="224"/>
      <c r="N361" s="223"/>
      <c r="O361" s="223"/>
      <c r="P361" s="223"/>
      <c r="Q361" s="223"/>
      <c r="R361" s="224"/>
      <c r="S361" s="224"/>
      <c r="T361" s="224"/>
      <c r="U361" s="224"/>
      <c r="V361" s="224"/>
      <c r="W361" s="224"/>
      <c r="X361" s="224"/>
      <c r="Y361" s="224"/>
      <c r="Z361" s="214"/>
      <c r="AA361" s="214"/>
      <c r="AB361" s="214"/>
      <c r="AC361" s="214"/>
      <c r="AD361" s="214"/>
      <c r="AE361" s="214"/>
      <c r="AF361" s="214"/>
      <c r="AG361" s="214" t="s">
        <v>371</v>
      </c>
      <c r="AH361" s="214">
        <v>0</v>
      </c>
      <c r="AI361" s="214"/>
      <c r="AJ361" s="214"/>
      <c r="AK361" s="214"/>
      <c r="AL361" s="214"/>
      <c r="AM361" s="214"/>
      <c r="AN361" s="214"/>
      <c r="AO361" s="214"/>
      <c r="AP361" s="214"/>
      <c r="AQ361" s="214"/>
      <c r="AR361" s="214"/>
      <c r="AS361" s="214"/>
      <c r="AT361" s="214"/>
      <c r="AU361" s="214"/>
      <c r="AV361" s="214"/>
      <c r="AW361" s="214"/>
      <c r="AX361" s="214"/>
      <c r="AY361" s="214"/>
      <c r="AZ361" s="214"/>
      <c r="BA361" s="214"/>
      <c r="BB361" s="214"/>
      <c r="BC361" s="214"/>
      <c r="BD361" s="214"/>
      <c r="BE361" s="214"/>
      <c r="BF361" s="214"/>
      <c r="BG361" s="214"/>
      <c r="BH361" s="214"/>
    </row>
    <row r="362" spans="1:60" outlineLevel="3" x14ac:dyDescent="0.2">
      <c r="A362" s="221"/>
      <c r="B362" s="222"/>
      <c r="C362" s="268" t="s">
        <v>2209</v>
      </c>
      <c r="D362" s="262"/>
      <c r="E362" s="263">
        <v>1.7729999999999999</v>
      </c>
      <c r="F362" s="224"/>
      <c r="G362" s="224"/>
      <c r="H362" s="224"/>
      <c r="I362" s="224"/>
      <c r="J362" s="224"/>
      <c r="K362" s="224"/>
      <c r="L362" s="224"/>
      <c r="M362" s="224"/>
      <c r="N362" s="223"/>
      <c r="O362" s="223"/>
      <c r="P362" s="223"/>
      <c r="Q362" s="223"/>
      <c r="R362" s="224"/>
      <c r="S362" s="224"/>
      <c r="T362" s="224"/>
      <c r="U362" s="224"/>
      <c r="V362" s="224"/>
      <c r="W362" s="224"/>
      <c r="X362" s="224"/>
      <c r="Y362" s="224"/>
      <c r="Z362" s="214"/>
      <c r="AA362" s="214"/>
      <c r="AB362" s="214"/>
      <c r="AC362" s="214"/>
      <c r="AD362" s="214"/>
      <c r="AE362" s="214"/>
      <c r="AF362" s="214"/>
      <c r="AG362" s="214" t="s">
        <v>371</v>
      </c>
      <c r="AH362" s="214">
        <v>0</v>
      </c>
      <c r="AI362" s="214"/>
      <c r="AJ362" s="214"/>
      <c r="AK362" s="214"/>
      <c r="AL362" s="214"/>
      <c r="AM362" s="214"/>
      <c r="AN362" s="214"/>
      <c r="AO362" s="214"/>
      <c r="AP362" s="214"/>
      <c r="AQ362" s="214"/>
      <c r="AR362" s="214"/>
      <c r="AS362" s="214"/>
      <c r="AT362" s="214"/>
      <c r="AU362" s="214"/>
      <c r="AV362" s="214"/>
      <c r="AW362" s="214"/>
      <c r="AX362" s="214"/>
      <c r="AY362" s="214"/>
      <c r="AZ362" s="214"/>
      <c r="BA362" s="214"/>
      <c r="BB362" s="214"/>
      <c r="BC362" s="214"/>
      <c r="BD362" s="214"/>
      <c r="BE362" s="214"/>
      <c r="BF362" s="214"/>
      <c r="BG362" s="214"/>
      <c r="BH362" s="214"/>
    </row>
    <row r="363" spans="1:60" outlineLevel="3" x14ac:dyDescent="0.2">
      <c r="A363" s="221"/>
      <c r="B363" s="222"/>
      <c r="C363" s="268" t="s">
        <v>2210</v>
      </c>
      <c r="D363" s="262"/>
      <c r="E363" s="263">
        <v>1.2805</v>
      </c>
      <c r="F363" s="224"/>
      <c r="G363" s="224"/>
      <c r="H363" s="224"/>
      <c r="I363" s="224"/>
      <c r="J363" s="224"/>
      <c r="K363" s="224"/>
      <c r="L363" s="224"/>
      <c r="M363" s="224"/>
      <c r="N363" s="223"/>
      <c r="O363" s="223"/>
      <c r="P363" s="223"/>
      <c r="Q363" s="223"/>
      <c r="R363" s="224"/>
      <c r="S363" s="224"/>
      <c r="T363" s="224"/>
      <c r="U363" s="224"/>
      <c r="V363" s="224"/>
      <c r="W363" s="224"/>
      <c r="X363" s="224"/>
      <c r="Y363" s="224"/>
      <c r="Z363" s="214"/>
      <c r="AA363" s="214"/>
      <c r="AB363" s="214"/>
      <c r="AC363" s="214"/>
      <c r="AD363" s="214"/>
      <c r="AE363" s="214"/>
      <c r="AF363" s="214"/>
      <c r="AG363" s="214" t="s">
        <v>371</v>
      </c>
      <c r="AH363" s="214">
        <v>0</v>
      </c>
      <c r="AI363" s="214"/>
      <c r="AJ363" s="214"/>
      <c r="AK363" s="214"/>
      <c r="AL363" s="214"/>
      <c r="AM363" s="214"/>
      <c r="AN363" s="214"/>
      <c r="AO363" s="214"/>
      <c r="AP363" s="214"/>
      <c r="AQ363" s="214"/>
      <c r="AR363" s="214"/>
      <c r="AS363" s="214"/>
      <c r="AT363" s="214"/>
      <c r="AU363" s="214"/>
      <c r="AV363" s="214"/>
      <c r="AW363" s="214"/>
      <c r="AX363" s="214"/>
      <c r="AY363" s="214"/>
      <c r="AZ363" s="214"/>
      <c r="BA363" s="214"/>
      <c r="BB363" s="214"/>
      <c r="BC363" s="214"/>
      <c r="BD363" s="214"/>
      <c r="BE363" s="214"/>
      <c r="BF363" s="214"/>
      <c r="BG363" s="214"/>
      <c r="BH363" s="214"/>
    </row>
    <row r="364" spans="1:60" outlineLevel="3" x14ac:dyDescent="0.2">
      <c r="A364" s="221"/>
      <c r="B364" s="222"/>
      <c r="C364" s="268" t="s">
        <v>1018</v>
      </c>
      <c r="D364" s="262"/>
      <c r="E364" s="263">
        <v>5.13</v>
      </c>
      <c r="F364" s="224"/>
      <c r="G364" s="224"/>
      <c r="H364" s="224"/>
      <c r="I364" s="224"/>
      <c r="J364" s="224"/>
      <c r="K364" s="224"/>
      <c r="L364" s="224"/>
      <c r="M364" s="224"/>
      <c r="N364" s="223"/>
      <c r="O364" s="223"/>
      <c r="P364" s="223"/>
      <c r="Q364" s="223"/>
      <c r="R364" s="224"/>
      <c r="S364" s="224"/>
      <c r="T364" s="224"/>
      <c r="U364" s="224"/>
      <c r="V364" s="224"/>
      <c r="W364" s="224"/>
      <c r="X364" s="224"/>
      <c r="Y364" s="224"/>
      <c r="Z364" s="214"/>
      <c r="AA364" s="214"/>
      <c r="AB364" s="214"/>
      <c r="AC364" s="214"/>
      <c r="AD364" s="214"/>
      <c r="AE364" s="214"/>
      <c r="AF364" s="214"/>
      <c r="AG364" s="214" t="s">
        <v>371</v>
      </c>
      <c r="AH364" s="214">
        <v>0</v>
      </c>
      <c r="AI364" s="214"/>
      <c r="AJ364" s="214"/>
      <c r="AK364" s="214"/>
      <c r="AL364" s="214"/>
      <c r="AM364" s="214"/>
      <c r="AN364" s="214"/>
      <c r="AO364" s="214"/>
      <c r="AP364" s="214"/>
      <c r="AQ364" s="214"/>
      <c r="AR364" s="214"/>
      <c r="AS364" s="214"/>
      <c r="AT364" s="214"/>
      <c r="AU364" s="214"/>
      <c r="AV364" s="214"/>
      <c r="AW364" s="214"/>
      <c r="AX364" s="214"/>
      <c r="AY364" s="214"/>
      <c r="AZ364" s="214"/>
      <c r="BA364" s="214"/>
      <c r="BB364" s="214"/>
      <c r="BC364" s="214"/>
      <c r="BD364" s="214"/>
      <c r="BE364" s="214"/>
      <c r="BF364" s="214"/>
      <c r="BG364" s="214"/>
      <c r="BH364" s="214"/>
    </row>
    <row r="365" spans="1:60" outlineLevel="3" x14ac:dyDescent="0.2">
      <c r="A365" s="221"/>
      <c r="B365" s="222"/>
      <c r="C365" s="268" t="s">
        <v>1019</v>
      </c>
      <c r="D365" s="262"/>
      <c r="E365" s="263">
        <v>0.33300000000000002</v>
      </c>
      <c r="F365" s="224"/>
      <c r="G365" s="224"/>
      <c r="H365" s="224"/>
      <c r="I365" s="224"/>
      <c r="J365" s="224"/>
      <c r="K365" s="224"/>
      <c r="L365" s="224"/>
      <c r="M365" s="224"/>
      <c r="N365" s="223"/>
      <c r="O365" s="223"/>
      <c r="P365" s="223"/>
      <c r="Q365" s="223"/>
      <c r="R365" s="224"/>
      <c r="S365" s="224"/>
      <c r="T365" s="224"/>
      <c r="U365" s="224"/>
      <c r="V365" s="224"/>
      <c r="W365" s="224"/>
      <c r="X365" s="224"/>
      <c r="Y365" s="224"/>
      <c r="Z365" s="214"/>
      <c r="AA365" s="214"/>
      <c r="AB365" s="214"/>
      <c r="AC365" s="214"/>
      <c r="AD365" s="214"/>
      <c r="AE365" s="214"/>
      <c r="AF365" s="214"/>
      <c r="AG365" s="214" t="s">
        <v>371</v>
      </c>
      <c r="AH365" s="214">
        <v>0</v>
      </c>
      <c r="AI365" s="214"/>
      <c r="AJ365" s="214"/>
      <c r="AK365" s="214"/>
      <c r="AL365" s="214"/>
      <c r="AM365" s="214"/>
      <c r="AN365" s="214"/>
      <c r="AO365" s="214"/>
      <c r="AP365" s="214"/>
      <c r="AQ365" s="214"/>
      <c r="AR365" s="214"/>
      <c r="AS365" s="214"/>
      <c r="AT365" s="214"/>
      <c r="AU365" s="214"/>
      <c r="AV365" s="214"/>
      <c r="AW365" s="214"/>
      <c r="AX365" s="214"/>
      <c r="AY365" s="214"/>
      <c r="AZ365" s="214"/>
      <c r="BA365" s="214"/>
      <c r="BB365" s="214"/>
      <c r="BC365" s="214"/>
      <c r="BD365" s="214"/>
      <c r="BE365" s="214"/>
      <c r="BF365" s="214"/>
      <c r="BG365" s="214"/>
      <c r="BH365" s="214"/>
    </row>
    <row r="366" spans="1:60" outlineLevel="1" x14ac:dyDescent="0.2">
      <c r="A366" s="236">
        <v>113</v>
      </c>
      <c r="B366" s="237" t="s">
        <v>885</v>
      </c>
      <c r="C366" s="254" t="s">
        <v>886</v>
      </c>
      <c r="D366" s="238" t="s">
        <v>379</v>
      </c>
      <c r="E366" s="239">
        <v>34.630000000000003</v>
      </c>
      <c r="F366" s="240"/>
      <c r="G366" s="241">
        <f>ROUND(E366*F366,2)</f>
        <v>0</v>
      </c>
      <c r="H366" s="240"/>
      <c r="I366" s="241">
        <f>ROUND(E366*H366,2)</f>
        <v>0</v>
      </c>
      <c r="J366" s="240"/>
      <c r="K366" s="241">
        <f>ROUND(E366*J366,2)</f>
        <v>0</v>
      </c>
      <c r="L366" s="241">
        <v>12</v>
      </c>
      <c r="M366" s="241">
        <f>G366*(1+L366/100)</f>
        <v>0</v>
      </c>
      <c r="N366" s="239">
        <v>3.5E-4</v>
      </c>
      <c r="O366" s="239">
        <f>ROUND(E366*N366,2)</f>
        <v>0.01</v>
      </c>
      <c r="P366" s="239">
        <v>0</v>
      </c>
      <c r="Q366" s="239">
        <f>ROUND(E366*P366,2)</f>
        <v>0</v>
      </c>
      <c r="R366" s="241" t="s">
        <v>877</v>
      </c>
      <c r="S366" s="241" t="s">
        <v>315</v>
      </c>
      <c r="T366" s="242" t="s">
        <v>315</v>
      </c>
      <c r="U366" s="224">
        <v>0.01</v>
      </c>
      <c r="V366" s="224">
        <f>ROUND(E366*U366,2)</f>
        <v>0.35</v>
      </c>
      <c r="W366" s="224"/>
      <c r="X366" s="224" t="s">
        <v>336</v>
      </c>
      <c r="Y366" s="224" t="s">
        <v>317</v>
      </c>
      <c r="Z366" s="214"/>
      <c r="AA366" s="214"/>
      <c r="AB366" s="214"/>
      <c r="AC366" s="214"/>
      <c r="AD366" s="214"/>
      <c r="AE366" s="214"/>
      <c r="AF366" s="214"/>
      <c r="AG366" s="214" t="s">
        <v>367</v>
      </c>
      <c r="AH366" s="214"/>
      <c r="AI366" s="214"/>
      <c r="AJ366" s="214"/>
      <c r="AK366" s="214"/>
      <c r="AL366" s="214"/>
      <c r="AM366" s="214"/>
      <c r="AN366" s="214"/>
      <c r="AO366" s="214"/>
      <c r="AP366" s="214"/>
      <c r="AQ366" s="214"/>
      <c r="AR366" s="214"/>
      <c r="AS366" s="214"/>
      <c r="AT366" s="214"/>
      <c r="AU366" s="214"/>
      <c r="AV366" s="214"/>
      <c r="AW366" s="214"/>
      <c r="AX366" s="214"/>
      <c r="AY366" s="214"/>
      <c r="AZ366" s="214"/>
      <c r="BA366" s="214"/>
      <c r="BB366" s="214"/>
      <c r="BC366" s="214"/>
      <c r="BD366" s="214"/>
      <c r="BE366" s="214"/>
      <c r="BF366" s="214"/>
      <c r="BG366" s="214"/>
      <c r="BH366" s="214"/>
    </row>
    <row r="367" spans="1:60" outlineLevel="2" x14ac:dyDescent="0.2">
      <c r="A367" s="221"/>
      <c r="B367" s="222"/>
      <c r="C367" s="268" t="s">
        <v>991</v>
      </c>
      <c r="D367" s="262"/>
      <c r="E367" s="263"/>
      <c r="F367" s="224"/>
      <c r="G367" s="224"/>
      <c r="H367" s="224"/>
      <c r="I367" s="224"/>
      <c r="J367" s="224"/>
      <c r="K367" s="224"/>
      <c r="L367" s="224"/>
      <c r="M367" s="224"/>
      <c r="N367" s="223"/>
      <c r="O367" s="223"/>
      <c r="P367" s="223"/>
      <c r="Q367" s="223"/>
      <c r="R367" s="224"/>
      <c r="S367" s="224"/>
      <c r="T367" s="224"/>
      <c r="U367" s="224"/>
      <c r="V367" s="224"/>
      <c r="W367" s="224"/>
      <c r="X367" s="224"/>
      <c r="Y367" s="224"/>
      <c r="Z367" s="214"/>
      <c r="AA367" s="214"/>
      <c r="AB367" s="214"/>
      <c r="AC367" s="214"/>
      <c r="AD367" s="214"/>
      <c r="AE367" s="214"/>
      <c r="AF367" s="214"/>
      <c r="AG367" s="214" t="s">
        <v>371</v>
      </c>
      <c r="AH367" s="214">
        <v>0</v>
      </c>
      <c r="AI367" s="214"/>
      <c r="AJ367" s="214"/>
      <c r="AK367" s="214"/>
      <c r="AL367" s="214"/>
      <c r="AM367" s="214"/>
      <c r="AN367" s="214"/>
      <c r="AO367" s="214"/>
      <c r="AP367" s="214"/>
      <c r="AQ367" s="214"/>
      <c r="AR367" s="214"/>
      <c r="AS367" s="214"/>
      <c r="AT367" s="214"/>
      <c r="AU367" s="214"/>
      <c r="AV367" s="214"/>
      <c r="AW367" s="214"/>
      <c r="AX367" s="214"/>
      <c r="AY367" s="214"/>
      <c r="AZ367" s="214"/>
      <c r="BA367" s="214"/>
      <c r="BB367" s="214"/>
      <c r="BC367" s="214"/>
      <c r="BD367" s="214"/>
      <c r="BE367" s="214"/>
      <c r="BF367" s="214"/>
      <c r="BG367" s="214"/>
      <c r="BH367" s="214"/>
    </row>
    <row r="368" spans="1:60" outlineLevel="3" x14ac:dyDescent="0.2">
      <c r="A368" s="221"/>
      <c r="B368" s="222"/>
      <c r="C368" s="268" t="s">
        <v>2216</v>
      </c>
      <c r="D368" s="262"/>
      <c r="E368" s="263">
        <v>11.98</v>
      </c>
      <c r="F368" s="224"/>
      <c r="G368" s="224"/>
      <c r="H368" s="224"/>
      <c r="I368" s="224"/>
      <c r="J368" s="224"/>
      <c r="K368" s="224"/>
      <c r="L368" s="224"/>
      <c r="M368" s="224"/>
      <c r="N368" s="223"/>
      <c r="O368" s="223"/>
      <c r="P368" s="223"/>
      <c r="Q368" s="223"/>
      <c r="R368" s="224"/>
      <c r="S368" s="224"/>
      <c r="T368" s="224"/>
      <c r="U368" s="224"/>
      <c r="V368" s="224"/>
      <c r="W368" s="224"/>
      <c r="X368" s="224"/>
      <c r="Y368" s="224"/>
      <c r="Z368" s="214"/>
      <c r="AA368" s="214"/>
      <c r="AB368" s="214"/>
      <c r="AC368" s="214"/>
      <c r="AD368" s="214"/>
      <c r="AE368" s="214"/>
      <c r="AF368" s="214"/>
      <c r="AG368" s="214" t="s">
        <v>371</v>
      </c>
      <c r="AH368" s="214">
        <v>0</v>
      </c>
      <c r="AI368" s="214"/>
      <c r="AJ368" s="214"/>
      <c r="AK368" s="214"/>
      <c r="AL368" s="214"/>
      <c r="AM368" s="214"/>
      <c r="AN368" s="214"/>
      <c r="AO368" s="214"/>
      <c r="AP368" s="214"/>
      <c r="AQ368" s="214"/>
      <c r="AR368" s="214"/>
      <c r="AS368" s="214"/>
      <c r="AT368" s="214"/>
      <c r="AU368" s="214"/>
      <c r="AV368" s="214"/>
      <c r="AW368" s="214"/>
      <c r="AX368" s="214"/>
      <c r="AY368" s="214"/>
      <c r="AZ368" s="214"/>
      <c r="BA368" s="214"/>
      <c r="BB368" s="214"/>
      <c r="BC368" s="214"/>
      <c r="BD368" s="214"/>
      <c r="BE368" s="214"/>
      <c r="BF368" s="214"/>
      <c r="BG368" s="214"/>
      <c r="BH368" s="214"/>
    </row>
    <row r="369" spans="1:60" outlineLevel="3" x14ac:dyDescent="0.2">
      <c r="A369" s="221"/>
      <c r="B369" s="222"/>
      <c r="C369" s="268" t="s">
        <v>2189</v>
      </c>
      <c r="D369" s="262"/>
      <c r="E369" s="263">
        <v>6.74</v>
      </c>
      <c r="F369" s="224"/>
      <c r="G369" s="224"/>
      <c r="H369" s="224"/>
      <c r="I369" s="224"/>
      <c r="J369" s="224"/>
      <c r="K369" s="224"/>
      <c r="L369" s="224"/>
      <c r="M369" s="224"/>
      <c r="N369" s="223"/>
      <c r="O369" s="223"/>
      <c r="P369" s="223"/>
      <c r="Q369" s="223"/>
      <c r="R369" s="224"/>
      <c r="S369" s="224"/>
      <c r="T369" s="224"/>
      <c r="U369" s="224"/>
      <c r="V369" s="224"/>
      <c r="W369" s="224"/>
      <c r="X369" s="224"/>
      <c r="Y369" s="224"/>
      <c r="Z369" s="214"/>
      <c r="AA369" s="214"/>
      <c r="AB369" s="214"/>
      <c r="AC369" s="214"/>
      <c r="AD369" s="214"/>
      <c r="AE369" s="214"/>
      <c r="AF369" s="214"/>
      <c r="AG369" s="214" t="s">
        <v>371</v>
      </c>
      <c r="AH369" s="214">
        <v>0</v>
      </c>
      <c r="AI369" s="214"/>
      <c r="AJ369" s="214"/>
      <c r="AK369" s="214"/>
      <c r="AL369" s="214"/>
      <c r="AM369" s="214"/>
      <c r="AN369" s="214"/>
      <c r="AO369" s="214"/>
      <c r="AP369" s="214"/>
      <c r="AQ369" s="214"/>
      <c r="AR369" s="214"/>
      <c r="AS369" s="214"/>
      <c r="AT369" s="214"/>
      <c r="AU369" s="214"/>
      <c r="AV369" s="214"/>
      <c r="AW369" s="214"/>
      <c r="AX369" s="214"/>
      <c r="AY369" s="214"/>
      <c r="AZ369" s="214"/>
      <c r="BA369" s="214"/>
      <c r="BB369" s="214"/>
      <c r="BC369" s="214"/>
      <c r="BD369" s="214"/>
      <c r="BE369" s="214"/>
      <c r="BF369" s="214"/>
      <c r="BG369" s="214"/>
      <c r="BH369" s="214"/>
    </row>
    <row r="370" spans="1:60" outlineLevel="3" x14ac:dyDescent="0.2">
      <c r="A370" s="221"/>
      <c r="B370" s="222"/>
      <c r="C370" s="268" t="s">
        <v>2217</v>
      </c>
      <c r="D370" s="262"/>
      <c r="E370" s="263">
        <v>15.91</v>
      </c>
      <c r="F370" s="224"/>
      <c r="G370" s="224"/>
      <c r="H370" s="224"/>
      <c r="I370" s="224"/>
      <c r="J370" s="224"/>
      <c r="K370" s="224"/>
      <c r="L370" s="224"/>
      <c r="M370" s="224"/>
      <c r="N370" s="223"/>
      <c r="O370" s="223"/>
      <c r="P370" s="223"/>
      <c r="Q370" s="223"/>
      <c r="R370" s="224"/>
      <c r="S370" s="224"/>
      <c r="T370" s="224"/>
      <c r="U370" s="224"/>
      <c r="V370" s="224"/>
      <c r="W370" s="224"/>
      <c r="X370" s="224"/>
      <c r="Y370" s="224"/>
      <c r="Z370" s="214"/>
      <c r="AA370" s="214"/>
      <c r="AB370" s="214"/>
      <c r="AC370" s="214"/>
      <c r="AD370" s="214"/>
      <c r="AE370" s="214"/>
      <c r="AF370" s="214"/>
      <c r="AG370" s="214" t="s">
        <v>371</v>
      </c>
      <c r="AH370" s="214">
        <v>0</v>
      </c>
      <c r="AI370" s="214"/>
      <c r="AJ370" s="214"/>
      <c r="AK370" s="214"/>
      <c r="AL370" s="214"/>
      <c r="AM370" s="214"/>
      <c r="AN370" s="214"/>
      <c r="AO370" s="214"/>
      <c r="AP370" s="214"/>
      <c r="AQ370" s="214"/>
      <c r="AR370" s="214"/>
      <c r="AS370" s="214"/>
      <c r="AT370" s="214"/>
      <c r="AU370" s="214"/>
      <c r="AV370" s="214"/>
      <c r="AW370" s="214"/>
      <c r="AX370" s="214"/>
      <c r="AY370" s="214"/>
      <c r="AZ370" s="214"/>
      <c r="BA370" s="214"/>
      <c r="BB370" s="214"/>
      <c r="BC370" s="214"/>
      <c r="BD370" s="214"/>
      <c r="BE370" s="214"/>
      <c r="BF370" s="214"/>
      <c r="BG370" s="214"/>
      <c r="BH370" s="214"/>
    </row>
    <row r="371" spans="1:60" outlineLevel="1" x14ac:dyDescent="0.2">
      <c r="A371" s="236">
        <v>114</v>
      </c>
      <c r="B371" s="237" t="s">
        <v>875</v>
      </c>
      <c r="C371" s="254" t="s">
        <v>876</v>
      </c>
      <c r="D371" s="238" t="s">
        <v>379</v>
      </c>
      <c r="E371" s="239">
        <v>44.521230000000003</v>
      </c>
      <c r="F371" s="240"/>
      <c r="G371" s="241">
        <f>ROUND(E371*F371,2)</f>
        <v>0</v>
      </c>
      <c r="H371" s="240"/>
      <c r="I371" s="241">
        <f>ROUND(E371*H371,2)</f>
        <v>0</v>
      </c>
      <c r="J371" s="240"/>
      <c r="K371" s="241">
        <f>ROUND(E371*J371,2)</f>
        <v>0</v>
      </c>
      <c r="L371" s="241">
        <v>12</v>
      </c>
      <c r="M371" s="241">
        <f>G371*(1+L371/100)</f>
        <v>0</v>
      </c>
      <c r="N371" s="239">
        <v>0</v>
      </c>
      <c r="O371" s="239">
        <f>ROUND(E371*N371,2)</f>
        <v>0</v>
      </c>
      <c r="P371" s="239">
        <v>8.9999999999999998E-4</v>
      </c>
      <c r="Q371" s="239">
        <f>ROUND(E371*P371,2)</f>
        <v>0.04</v>
      </c>
      <c r="R371" s="241" t="s">
        <v>877</v>
      </c>
      <c r="S371" s="241" t="s">
        <v>315</v>
      </c>
      <c r="T371" s="242" t="s">
        <v>315</v>
      </c>
      <c r="U371" s="224">
        <v>0.08</v>
      </c>
      <c r="V371" s="224">
        <f>ROUND(E371*U371,2)</f>
        <v>3.56</v>
      </c>
      <c r="W371" s="224"/>
      <c r="X371" s="224" t="s">
        <v>336</v>
      </c>
      <c r="Y371" s="224" t="s">
        <v>317</v>
      </c>
      <c r="Z371" s="214"/>
      <c r="AA371" s="214"/>
      <c r="AB371" s="214"/>
      <c r="AC371" s="214"/>
      <c r="AD371" s="214"/>
      <c r="AE371" s="214"/>
      <c r="AF371" s="214"/>
      <c r="AG371" s="214" t="s">
        <v>367</v>
      </c>
      <c r="AH371" s="214"/>
      <c r="AI371" s="214"/>
      <c r="AJ371" s="214"/>
      <c r="AK371" s="214"/>
      <c r="AL371" s="214"/>
      <c r="AM371" s="214"/>
      <c r="AN371" s="214"/>
      <c r="AO371" s="214"/>
      <c r="AP371" s="214"/>
      <c r="AQ371" s="214"/>
      <c r="AR371" s="214"/>
      <c r="AS371" s="214"/>
      <c r="AT371" s="214"/>
      <c r="AU371" s="214"/>
      <c r="AV371" s="214"/>
      <c r="AW371" s="214"/>
      <c r="AX371" s="214"/>
      <c r="AY371" s="214"/>
      <c r="AZ371" s="214"/>
      <c r="BA371" s="214"/>
      <c r="BB371" s="214"/>
      <c r="BC371" s="214"/>
      <c r="BD371" s="214"/>
      <c r="BE371" s="214"/>
      <c r="BF371" s="214"/>
      <c r="BG371" s="214"/>
      <c r="BH371" s="214"/>
    </row>
    <row r="372" spans="1:60" outlineLevel="2" x14ac:dyDescent="0.2">
      <c r="A372" s="221"/>
      <c r="B372" s="222"/>
      <c r="C372" s="268" t="s">
        <v>991</v>
      </c>
      <c r="D372" s="262"/>
      <c r="E372" s="263"/>
      <c r="F372" s="224"/>
      <c r="G372" s="224"/>
      <c r="H372" s="224"/>
      <c r="I372" s="224"/>
      <c r="J372" s="224"/>
      <c r="K372" s="224"/>
      <c r="L372" s="224"/>
      <c r="M372" s="224"/>
      <c r="N372" s="223"/>
      <c r="O372" s="223"/>
      <c r="P372" s="223"/>
      <c r="Q372" s="223"/>
      <c r="R372" s="224"/>
      <c r="S372" s="224"/>
      <c r="T372" s="224"/>
      <c r="U372" s="224"/>
      <c r="V372" s="224"/>
      <c r="W372" s="224"/>
      <c r="X372" s="224"/>
      <c r="Y372" s="224"/>
      <c r="Z372" s="214"/>
      <c r="AA372" s="214"/>
      <c r="AB372" s="214"/>
      <c r="AC372" s="214"/>
      <c r="AD372" s="214"/>
      <c r="AE372" s="214"/>
      <c r="AF372" s="214"/>
      <c r="AG372" s="214" t="s">
        <v>371</v>
      </c>
      <c r="AH372" s="214">
        <v>0</v>
      </c>
      <c r="AI372" s="214"/>
      <c r="AJ372" s="214"/>
      <c r="AK372" s="214"/>
      <c r="AL372" s="214"/>
      <c r="AM372" s="214"/>
      <c r="AN372" s="214"/>
      <c r="AO372" s="214"/>
      <c r="AP372" s="214"/>
      <c r="AQ372" s="214"/>
      <c r="AR372" s="214"/>
      <c r="AS372" s="214"/>
      <c r="AT372" s="214"/>
      <c r="AU372" s="214"/>
      <c r="AV372" s="214"/>
      <c r="AW372" s="214"/>
      <c r="AX372" s="214"/>
      <c r="AY372" s="214"/>
      <c r="AZ372" s="214"/>
      <c r="BA372" s="214"/>
      <c r="BB372" s="214"/>
      <c r="BC372" s="214"/>
      <c r="BD372" s="214"/>
      <c r="BE372" s="214"/>
      <c r="BF372" s="214"/>
      <c r="BG372" s="214"/>
      <c r="BH372" s="214"/>
    </row>
    <row r="373" spans="1:60" outlineLevel="3" x14ac:dyDescent="0.2">
      <c r="A373" s="221"/>
      <c r="B373" s="222"/>
      <c r="C373" s="268" t="s">
        <v>1324</v>
      </c>
      <c r="D373" s="262"/>
      <c r="E373" s="263"/>
      <c r="F373" s="224"/>
      <c r="G373" s="224"/>
      <c r="H373" s="224"/>
      <c r="I373" s="224"/>
      <c r="J373" s="224"/>
      <c r="K373" s="224"/>
      <c r="L373" s="224"/>
      <c r="M373" s="224"/>
      <c r="N373" s="223"/>
      <c r="O373" s="223"/>
      <c r="P373" s="223"/>
      <c r="Q373" s="223"/>
      <c r="R373" s="224"/>
      <c r="S373" s="224"/>
      <c r="T373" s="224"/>
      <c r="U373" s="224"/>
      <c r="V373" s="224"/>
      <c r="W373" s="224"/>
      <c r="X373" s="224"/>
      <c r="Y373" s="224"/>
      <c r="Z373" s="214"/>
      <c r="AA373" s="214"/>
      <c r="AB373" s="214"/>
      <c r="AC373" s="214"/>
      <c r="AD373" s="214"/>
      <c r="AE373" s="214"/>
      <c r="AF373" s="214"/>
      <c r="AG373" s="214" t="s">
        <v>371</v>
      </c>
      <c r="AH373" s="214">
        <v>0</v>
      </c>
      <c r="AI373" s="214"/>
      <c r="AJ373" s="214"/>
      <c r="AK373" s="214"/>
      <c r="AL373" s="214"/>
      <c r="AM373" s="214"/>
      <c r="AN373" s="214"/>
      <c r="AO373" s="214"/>
      <c r="AP373" s="214"/>
      <c r="AQ373" s="214"/>
      <c r="AR373" s="214"/>
      <c r="AS373" s="214"/>
      <c r="AT373" s="214"/>
      <c r="AU373" s="214"/>
      <c r="AV373" s="214"/>
      <c r="AW373" s="214"/>
      <c r="AX373" s="214"/>
      <c r="AY373" s="214"/>
      <c r="AZ373" s="214"/>
      <c r="BA373" s="214"/>
      <c r="BB373" s="214"/>
      <c r="BC373" s="214"/>
      <c r="BD373" s="214"/>
      <c r="BE373" s="214"/>
      <c r="BF373" s="214"/>
      <c r="BG373" s="214"/>
      <c r="BH373" s="214"/>
    </row>
    <row r="374" spans="1:60" outlineLevel="3" x14ac:dyDescent="0.2">
      <c r="A374" s="221"/>
      <c r="B374" s="222"/>
      <c r="C374" s="269" t="s">
        <v>480</v>
      </c>
      <c r="D374" s="264"/>
      <c r="E374" s="265"/>
      <c r="F374" s="224"/>
      <c r="G374" s="224"/>
      <c r="H374" s="224"/>
      <c r="I374" s="224"/>
      <c r="J374" s="224"/>
      <c r="K374" s="224"/>
      <c r="L374" s="224"/>
      <c r="M374" s="224"/>
      <c r="N374" s="223"/>
      <c r="O374" s="223"/>
      <c r="P374" s="223"/>
      <c r="Q374" s="223"/>
      <c r="R374" s="224"/>
      <c r="S374" s="224"/>
      <c r="T374" s="224"/>
      <c r="U374" s="224"/>
      <c r="V374" s="224"/>
      <c r="W374" s="224"/>
      <c r="X374" s="224"/>
      <c r="Y374" s="224"/>
      <c r="Z374" s="214"/>
      <c r="AA374" s="214"/>
      <c r="AB374" s="214"/>
      <c r="AC374" s="214"/>
      <c r="AD374" s="214"/>
      <c r="AE374" s="214"/>
      <c r="AF374" s="214"/>
      <c r="AG374" s="214" t="s">
        <v>371</v>
      </c>
      <c r="AH374" s="214"/>
      <c r="AI374" s="214"/>
      <c r="AJ374" s="214"/>
      <c r="AK374" s="214"/>
      <c r="AL374" s="214"/>
      <c r="AM374" s="214"/>
      <c r="AN374" s="214"/>
      <c r="AO374" s="214"/>
      <c r="AP374" s="214"/>
      <c r="AQ374" s="214"/>
      <c r="AR374" s="214"/>
      <c r="AS374" s="214"/>
      <c r="AT374" s="214"/>
      <c r="AU374" s="214"/>
      <c r="AV374" s="214"/>
      <c r="AW374" s="214"/>
      <c r="AX374" s="214"/>
      <c r="AY374" s="214"/>
      <c r="AZ374" s="214"/>
      <c r="BA374" s="214"/>
      <c r="BB374" s="214"/>
      <c r="BC374" s="214"/>
      <c r="BD374" s="214"/>
      <c r="BE374" s="214"/>
      <c r="BF374" s="214"/>
      <c r="BG374" s="214"/>
      <c r="BH374" s="214"/>
    </row>
    <row r="375" spans="1:60" outlineLevel="3" x14ac:dyDescent="0.2">
      <c r="A375" s="221"/>
      <c r="B375" s="222"/>
      <c r="C375" s="270" t="s">
        <v>2279</v>
      </c>
      <c r="D375" s="264"/>
      <c r="E375" s="265">
        <v>44.560499999999998</v>
      </c>
      <c r="F375" s="224"/>
      <c r="G375" s="224"/>
      <c r="H375" s="224"/>
      <c r="I375" s="224"/>
      <c r="J375" s="224"/>
      <c r="K375" s="224"/>
      <c r="L375" s="224"/>
      <c r="M375" s="224"/>
      <c r="N375" s="223"/>
      <c r="O375" s="223"/>
      <c r="P375" s="223"/>
      <c r="Q375" s="223"/>
      <c r="R375" s="224"/>
      <c r="S375" s="224"/>
      <c r="T375" s="224"/>
      <c r="U375" s="224"/>
      <c r="V375" s="224"/>
      <c r="W375" s="224"/>
      <c r="X375" s="224"/>
      <c r="Y375" s="224"/>
      <c r="Z375" s="214"/>
      <c r="AA375" s="214"/>
      <c r="AB375" s="214"/>
      <c r="AC375" s="214"/>
      <c r="AD375" s="214"/>
      <c r="AE375" s="214"/>
      <c r="AF375" s="214"/>
      <c r="AG375" s="214" t="s">
        <v>371</v>
      </c>
      <c r="AH375" s="214">
        <v>2</v>
      </c>
      <c r="AI375" s="214"/>
      <c r="AJ375" s="214"/>
      <c r="AK375" s="214"/>
      <c r="AL375" s="214"/>
      <c r="AM375" s="214"/>
      <c r="AN375" s="214"/>
      <c r="AO375" s="214"/>
      <c r="AP375" s="214"/>
      <c r="AQ375" s="214"/>
      <c r="AR375" s="214"/>
      <c r="AS375" s="214"/>
      <c r="AT375" s="214"/>
      <c r="AU375" s="214"/>
      <c r="AV375" s="214"/>
      <c r="AW375" s="214"/>
      <c r="AX375" s="214"/>
      <c r="AY375" s="214"/>
      <c r="AZ375" s="214"/>
      <c r="BA375" s="214"/>
      <c r="BB375" s="214"/>
      <c r="BC375" s="214"/>
      <c r="BD375" s="214"/>
      <c r="BE375" s="214"/>
      <c r="BF375" s="214"/>
      <c r="BG375" s="214"/>
      <c r="BH375" s="214"/>
    </row>
    <row r="376" spans="1:60" outlineLevel="3" x14ac:dyDescent="0.2">
      <c r="A376" s="221"/>
      <c r="B376" s="222"/>
      <c r="C376" s="270" t="s">
        <v>2280</v>
      </c>
      <c r="D376" s="264"/>
      <c r="E376" s="265">
        <v>-6.4183000000000003</v>
      </c>
      <c r="F376" s="224"/>
      <c r="G376" s="224"/>
      <c r="H376" s="224"/>
      <c r="I376" s="224"/>
      <c r="J376" s="224"/>
      <c r="K376" s="224"/>
      <c r="L376" s="224"/>
      <c r="M376" s="224"/>
      <c r="N376" s="223"/>
      <c r="O376" s="223"/>
      <c r="P376" s="223"/>
      <c r="Q376" s="223"/>
      <c r="R376" s="224"/>
      <c r="S376" s="224"/>
      <c r="T376" s="224"/>
      <c r="U376" s="224"/>
      <c r="V376" s="224"/>
      <c r="W376" s="224"/>
      <c r="X376" s="224"/>
      <c r="Y376" s="224"/>
      <c r="Z376" s="214"/>
      <c r="AA376" s="214"/>
      <c r="AB376" s="214"/>
      <c r="AC376" s="214"/>
      <c r="AD376" s="214"/>
      <c r="AE376" s="214"/>
      <c r="AF376" s="214"/>
      <c r="AG376" s="214" t="s">
        <v>371</v>
      </c>
      <c r="AH376" s="214">
        <v>2</v>
      </c>
      <c r="AI376" s="214"/>
      <c r="AJ376" s="214"/>
      <c r="AK376" s="214"/>
      <c r="AL376" s="214"/>
      <c r="AM376" s="214"/>
      <c r="AN376" s="214"/>
      <c r="AO376" s="214"/>
      <c r="AP376" s="214"/>
      <c r="AQ376" s="214"/>
      <c r="AR376" s="214"/>
      <c r="AS376" s="214"/>
      <c r="AT376" s="214"/>
      <c r="AU376" s="214"/>
      <c r="AV376" s="214"/>
      <c r="AW376" s="214"/>
      <c r="AX376" s="214"/>
      <c r="AY376" s="214"/>
      <c r="AZ376" s="214"/>
      <c r="BA376" s="214"/>
      <c r="BB376" s="214"/>
      <c r="BC376" s="214"/>
      <c r="BD376" s="214"/>
      <c r="BE376" s="214"/>
      <c r="BF376" s="214"/>
      <c r="BG376" s="214"/>
      <c r="BH376" s="214"/>
    </row>
    <row r="377" spans="1:60" outlineLevel="3" x14ac:dyDescent="0.2">
      <c r="A377" s="221"/>
      <c r="B377" s="222"/>
      <c r="C377" s="270" t="s">
        <v>2281</v>
      </c>
      <c r="D377" s="264"/>
      <c r="E377" s="265">
        <v>-2.2000000000000002</v>
      </c>
      <c r="F377" s="224"/>
      <c r="G377" s="224"/>
      <c r="H377" s="224"/>
      <c r="I377" s="224"/>
      <c r="J377" s="224"/>
      <c r="K377" s="224"/>
      <c r="L377" s="224"/>
      <c r="M377" s="224"/>
      <c r="N377" s="223"/>
      <c r="O377" s="223"/>
      <c r="P377" s="223"/>
      <c r="Q377" s="223"/>
      <c r="R377" s="224"/>
      <c r="S377" s="224"/>
      <c r="T377" s="224"/>
      <c r="U377" s="224"/>
      <c r="V377" s="224"/>
      <c r="W377" s="224"/>
      <c r="X377" s="224"/>
      <c r="Y377" s="224"/>
      <c r="Z377" s="214"/>
      <c r="AA377" s="214"/>
      <c r="AB377" s="214"/>
      <c r="AC377" s="214"/>
      <c r="AD377" s="214"/>
      <c r="AE377" s="214"/>
      <c r="AF377" s="214"/>
      <c r="AG377" s="214" t="s">
        <v>371</v>
      </c>
      <c r="AH377" s="214">
        <v>2</v>
      </c>
      <c r="AI377" s="214"/>
      <c r="AJ377" s="214"/>
      <c r="AK377" s="214"/>
      <c r="AL377" s="214"/>
      <c r="AM377" s="214"/>
      <c r="AN377" s="214"/>
      <c r="AO377" s="214"/>
      <c r="AP377" s="214"/>
      <c r="AQ377" s="214"/>
      <c r="AR377" s="214"/>
      <c r="AS377" s="214"/>
      <c r="AT377" s="214"/>
      <c r="AU377" s="214"/>
      <c r="AV377" s="214"/>
      <c r="AW377" s="214"/>
      <c r="AX377" s="214"/>
      <c r="AY377" s="214"/>
      <c r="AZ377" s="214"/>
      <c r="BA377" s="214"/>
      <c r="BB377" s="214"/>
      <c r="BC377" s="214"/>
      <c r="BD377" s="214"/>
      <c r="BE377" s="214"/>
      <c r="BF377" s="214"/>
      <c r="BG377" s="214"/>
      <c r="BH377" s="214"/>
    </row>
    <row r="378" spans="1:60" outlineLevel="3" x14ac:dyDescent="0.2">
      <c r="A378" s="221"/>
      <c r="B378" s="222"/>
      <c r="C378" s="270" t="s">
        <v>2282</v>
      </c>
      <c r="D378" s="264"/>
      <c r="E378" s="265">
        <v>3.2</v>
      </c>
      <c r="F378" s="224"/>
      <c r="G378" s="224"/>
      <c r="H378" s="224"/>
      <c r="I378" s="224"/>
      <c r="J378" s="224"/>
      <c r="K378" s="224"/>
      <c r="L378" s="224"/>
      <c r="M378" s="224"/>
      <c r="N378" s="223"/>
      <c r="O378" s="223"/>
      <c r="P378" s="223"/>
      <c r="Q378" s="223"/>
      <c r="R378" s="224"/>
      <c r="S378" s="224"/>
      <c r="T378" s="224"/>
      <c r="U378" s="224"/>
      <c r="V378" s="224"/>
      <c r="W378" s="224"/>
      <c r="X378" s="224"/>
      <c r="Y378" s="224"/>
      <c r="Z378" s="214"/>
      <c r="AA378" s="214"/>
      <c r="AB378" s="214"/>
      <c r="AC378" s="214"/>
      <c r="AD378" s="214"/>
      <c r="AE378" s="214"/>
      <c r="AF378" s="214"/>
      <c r="AG378" s="214" t="s">
        <v>371</v>
      </c>
      <c r="AH378" s="214">
        <v>2</v>
      </c>
      <c r="AI378" s="214"/>
      <c r="AJ378" s="214"/>
      <c r="AK378" s="214"/>
      <c r="AL378" s="214"/>
      <c r="AM378" s="214"/>
      <c r="AN378" s="214"/>
      <c r="AO378" s="214"/>
      <c r="AP378" s="214"/>
      <c r="AQ378" s="214"/>
      <c r="AR378" s="214"/>
      <c r="AS378" s="214"/>
      <c r="AT378" s="214"/>
      <c r="AU378" s="214"/>
      <c r="AV378" s="214"/>
      <c r="AW378" s="214"/>
      <c r="AX378" s="214"/>
      <c r="AY378" s="214"/>
      <c r="AZ378" s="214"/>
      <c r="BA378" s="214"/>
      <c r="BB378" s="214"/>
      <c r="BC378" s="214"/>
      <c r="BD378" s="214"/>
      <c r="BE378" s="214"/>
      <c r="BF378" s="214"/>
      <c r="BG378" s="214"/>
      <c r="BH378" s="214"/>
    </row>
    <row r="379" spans="1:60" outlineLevel="3" x14ac:dyDescent="0.2">
      <c r="A379" s="221"/>
      <c r="B379" s="222"/>
      <c r="C379" s="270" t="s">
        <v>2283</v>
      </c>
      <c r="D379" s="264"/>
      <c r="E379" s="265">
        <v>48.693249999999999</v>
      </c>
      <c r="F379" s="224"/>
      <c r="G379" s="224"/>
      <c r="H379" s="224"/>
      <c r="I379" s="224"/>
      <c r="J379" s="224"/>
      <c r="K379" s="224"/>
      <c r="L379" s="224"/>
      <c r="M379" s="224"/>
      <c r="N379" s="223"/>
      <c r="O379" s="223"/>
      <c r="P379" s="223"/>
      <c r="Q379" s="223"/>
      <c r="R379" s="224"/>
      <c r="S379" s="224"/>
      <c r="T379" s="224"/>
      <c r="U379" s="224"/>
      <c r="V379" s="224"/>
      <c r="W379" s="224"/>
      <c r="X379" s="224"/>
      <c r="Y379" s="224"/>
      <c r="Z379" s="214"/>
      <c r="AA379" s="214"/>
      <c r="AB379" s="214"/>
      <c r="AC379" s="214"/>
      <c r="AD379" s="214"/>
      <c r="AE379" s="214"/>
      <c r="AF379" s="214"/>
      <c r="AG379" s="214" t="s">
        <v>371</v>
      </c>
      <c r="AH379" s="214">
        <v>2</v>
      </c>
      <c r="AI379" s="214"/>
      <c r="AJ379" s="214"/>
      <c r="AK379" s="214"/>
      <c r="AL379" s="214"/>
      <c r="AM379" s="214"/>
      <c r="AN379" s="214"/>
      <c r="AO379" s="214"/>
      <c r="AP379" s="214"/>
      <c r="AQ379" s="214"/>
      <c r="AR379" s="214"/>
      <c r="AS379" s="214"/>
      <c r="AT379" s="214"/>
      <c r="AU379" s="214"/>
      <c r="AV379" s="214"/>
      <c r="AW379" s="214"/>
      <c r="AX379" s="214"/>
      <c r="AY379" s="214"/>
      <c r="AZ379" s="214"/>
      <c r="BA379" s="214"/>
      <c r="BB379" s="214"/>
      <c r="BC379" s="214"/>
      <c r="BD379" s="214"/>
      <c r="BE379" s="214"/>
      <c r="BF379" s="214"/>
      <c r="BG379" s="214"/>
      <c r="BH379" s="214"/>
    </row>
    <row r="380" spans="1:60" outlineLevel="3" x14ac:dyDescent="0.2">
      <c r="A380" s="221"/>
      <c r="B380" s="222"/>
      <c r="C380" s="270" t="s">
        <v>2284</v>
      </c>
      <c r="D380" s="264"/>
      <c r="E380" s="265">
        <v>-5.1929999999999996</v>
      </c>
      <c r="F380" s="224"/>
      <c r="G380" s="224"/>
      <c r="H380" s="224"/>
      <c r="I380" s="224"/>
      <c r="J380" s="224"/>
      <c r="K380" s="224"/>
      <c r="L380" s="224"/>
      <c r="M380" s="224"/>
      <c r="N380" s="223"/>
      <c r="O380" s="223"/>
      <c r="P380" s="223"/>
      <c r="Q380" s="223"/>
      <c r="R380" s="224"/>
      <c r="S380" s="224"/>
      <c r="T380" s="224"/>
      <c r="U380" s="224"/>
      <c r="V380" s="224"/>
      <c r="W380" s="224"/>
      <c r="X380" s="224"/>
      <c r="Y380" s="224"/>
      <c r="Z380" s="214"/>
      <c r="AA380" s="214"/>
      <c r="AB380" s="214"/>
      <c r="AC380" s="214"/>
      <c r="AD380" s="214"/>
      <c r="AE380" s="214"/>
      <c r="AF380" s="214"/>
      <c r="AG380" s="214" t="s">
        <v>371</v>
      </c>
      <c r="AH380" s="214">
        <v>2</v>
      </c>
      <c r="AI380" s="214"/>
      <c r="AJ380" s="214"/>
      <c r="AK380" s="214"/>
      <c r="AL380" s="214"/>
      <c r="AM380" s="214"/>
      <c r="AN380" s="214"/>
      <c r="AO380" s="214"/>
      <c r="AP380" s="214"/>
      <c r="AQ380" s="214"/>
      <c r="AR380" s="214"/>
      <c r="AS380" s="214"/>
      <c r="AT380" s="214"/>
      <c r="AU380" s="214"/>
      <c r="AV380" s="214"/>
      <c r="AW380" s="214"/>
      <c r="AX380" s="214"/>
      <c r="AY380" s="214"/>
      <c r="AZ380" s="214"/>
      <c r="BA380" s="214"/>
      <c r="BB380" s="214"/>
      <c r="BC380" s="214"/>
      <c r="BD380" s="214"/>
      <c r="BE380" s="214"/>
      <c r="BF380" s="214"/>
      <c r="BG380" s="214"/>
      <c r="BH380" s="214"/>
    </row>
    <row r="381" spans="1:60" outlineLevel="3" x14ac:dyDescent="0.2">
      <c r="A381" s="221"/>
      <c r="B381" s="222"/>
      <c r="C381" s="270" t="s">
        <v>2285</v>
      </c>
      <c r="D381" s="264"/>
      <c r="E381" s="265">
        <v>6.4</v>
      </c>
      <c r="F381" s="224"/>
      <c r="G381" s="224"/>
      <c r="H381" s="224"/>
      <c r="I381" s="224"/>
      <c r="J381" s="224"/>
      <c r="K381" s="224"/>
      <c r="L381" s="224"/>
      <c r="M381" s="224"/>
      <c r="N381" s="223"/>
      <c r="O381" s="223"/>
      <c r="P381" s="223"/>
      <c r="Q381" s="223"/>
      <c r="R381" s="224"/>
      <c r="S381" s="224"/>
      <c r="T381" s="224"/>
      <c r="U381" s="224"/>
      <c r="V381" s="224"/>
      <c r="W381" s="224"/>
      <c r="X381" s="224"/>
      <c r="Y381" s="224"/>
      <c r="Z381" s="214"/>
      <c r="AA381" s="214"/>
      <c r="AB381" s="214"/>
      <c r="AC381" s="214"/>
      <c r="AD381" s="214"/>
      <c r="AE381" s="214"/>
      <c r="AF381" s="214"/>
      <c r="AG381" s="214" t="s">
        <v>371</v>
      </c>
      <c r="AH381" s="214">
        <v>2</v>
      </c>
      <c r="AI381" s="214"/>
      <c r="AJ381" s="214"/>
      <c r="AK381" s="214"/>
      <c r="AL381" s="214"/>
      <c r="AM381" s="214"/>
      <c r="AN381" s="214"/>
      <c r="AO381" s="214"/>
      <c r="AP381" s="214"/>
      <c r="AQ381" s="214"/>
      <c r="AR381" s="214"/>
      <c r="AS381" s="214"/>
      <c r="AT381" s="214"/>
      <c r="AU381" s="214"/>
      <c r="AV381" s="214"/>
      <c r="AW381" s="214"/>
      <c r="AX381" s="214"/>
      <c r="AY381" s="214"/>
      <c r="AZ381" s="214"/>
      <c r="BA381" s="214"/>
      <c r="BB381" s="214"/>
      <c r="BC381" s="214"/>
      <c r="BD381" s="214"/>
      <c r="BE381" s="214"/>
      <c r="BF381" s="214"/>
      <c r="BG381" s="214"/>
      <c r="BH381" s="214"/>
    </row>
    <row r="382" spans="1:60" outlineLevel="3" x14ac:dyDescent="0.2">
      <c r="A382" s="221"/>
      <c r="B382" s="222"/>
      <c r="C382" s="269" t="s">
        <v>483</v>
      </c>
      <c r="D382" s="264"/>
      <c r="E382" s="265"/>
      <c r="F382" s="224"/>
      <c r="G382" s="224"/>
      <c r="H382" s="224"/>
      <c r="I382" s="224"/>
      <c r="J382" s="224"/>
      <c r="K382" s="224"/>
      <c r="L382" s="224"/>
      <c r="M382" s="224"/>
      <c r="N382" s="223"/>
      <c r="O382" s="223"/>
      <c r="P382" s="223"/>
      <c r="Q382" s="223"/>
      <c r="R382" s="224"/>
      <c r="S382" s="224"/>
      <c r="T382" s="224"/>
      <c r="U382" s="224"/>
      <c r="V382" s="224"/>
      <c r="W382" s="224"/>
      <c r="X382" s="224"/>
      <c r="Y382" s="224"/>
      <c r="Z382" s="214"/>
      <c r="AA382" s="214"/>
      <c r="AB382" s="214"/>
      <c r="AC382" s="214"/>
      <c r="AD382" s="214"/>
      <c r="AE382" s="214"/>
      <c r="AF382" s="214"/>
      <c r="AG382" s="214" t="s">
        <v>371</v>
      </c>
      <c r="AH382" s="214"/>
      <c r="AI382" s="214"/>
      <c r="AJ382" s="214"/>
      <c r="AK382" s="214"/>
      <c r="AL382" s="214"/>
      <c r="AM382" s="214"/>
      <c r="AN382" s="214"/>
      <c r="AO382" s="214"/>
      <c r="AP382" s="214"/>
      <c r="AQ382" s="214"/>
      <c r="AR382" s="214"/>
      <c r="AS382" s="214"/>
      <c r="AT382" s="214"/>
      <c r="AU382" s="214"/>
      <c r="AV382" s="214"/>
      <c r="AW382" s="214"/>
      <c r="AX382" s="214"/>
      <c r="AY382" s="214"/>
      <c r="AZ382" s="214"/>
      <c r="BA382" s="214"/>
      <c r="BB382" s="214"/>
      <c r="BC382" s="214"/>
      <c r="BD382" s="214"/>
      <c r="BE382" s="214"/>
      <c r="BF382" s="214"/>
      <c r="BG382" s="214"/>
      <c r="BH382" s="214"/>
    </row>
    <row r="383" spans="1:60" outlineLevel="3" x14ac:dyDescent="0.2">
      <c r="A383" s="221"/>
      <c r="B383" s="222"/>
      <c r="C383" s="268" t="s">
        <v>2286</v>
      </c>
      <c r="D383" s="262"/>
      <c r="E383" s="263">
        <v>44.521230000000003</v>
      </c>
      <c r="F383" s="224"/>
      <c r="G383" s="224"/>
      <c r="H383" s="224"/>
      <c r="I383" s="224"/>
      <c r="J383" s="224"/>
      <c r="K383" s="224"/>
      <c r="L383" s="224"/>
      <c r="M383" s="224"/>
      <c r="N383" s="223"/>
      <c r="O383" s="223"/>
      <c r="P383" s="223"/>
      <c r="Q383" s="223"/>
      <c r="R383" s="224"/>
      <c r="S383" s="224"/>
      <c r="T383" s="224"/>
      <c r="U383" s="224"/>
      <c r="V383" s="224"/>
      <c r="W383" s="224"/>
      <c r="X383" s="224"/>
      <c r="Y383" s="224"/>
      <c r="Z383" s="214"/>
      <c r="AA383" s="214"/>
      <c r="AB383" s="214"/>
      <c r="AC383" s="214"/>
      <c r="AD383" s="214"/>
      <c r="AE383" s="214"/>
      <c r="AF383" s="214"/>
      <c r="AG383" s="214" t="s">
        <v>371</v>
      </c>
      <c r="AH383" s="214">
        <v>0</v>
      </c>
      <c r="AI383" s="214"/>
      <c r="AJ383" s="214"/>
      <c r="AK383" s="214"/>
      <c r="AL383" s="214"/>
      <c r="AM383" s="214"/>
      <c r="AN383" s="214"/>
      <c r="AO383" s="214"/>
      <c r="AP383" s="214"/>
      <c r="AQ383" s="214"/>
      <c r="AR383" s="214"/>
      <c r="AS383" s="214"/>
      <c r="AT383" s="214"/>
      <c r="AU383" s="214"/>
      <c r="AV383" s="214"/>
      <c r="AW383" s="214"/>
      <c r="AX383" s="214"/>
      <c r="AY383" s="214"/>
      <c r="AZ383" s="214"/>
      <c r="BA383" s="214"/>
      <c r="BB383" s="214"/>
      <c r="BC383" s="214"/>
      <c r="BD383" s="214"/>
      <c r="BE383" s="214"/>
      <c r="BF383" s="214"/>
      <c r="BG383" s="214"/>
      <c r="BH383" s="214"/>
    </row>
    <row r="384" spans="1:60" outlineLevel="1" x14ac:dyDescent="0.2">
      <c r="A384" s="236">
        <v>115</v>
      </c>
      <c r="B384" s="237" t="s">
        <v>900</v>
      </c>
      <c r="C384" s="254" t="s">
        <v>901</v>
      </c>
      <c r="D384" s="238" t="s">
        <v>379</v>
      </c>
      <c r="E384" s="239">
        <v>128.01245</v>
      </c>
      <c r="F384" s="240"/>
      <c r="G384" s="241">
        <f>ROUND(E384*F384,2)</f>
        <v>0</v>
      </c>
      <c r="H384" s="240"/>
      <c r="I384" s="241">
        <f>ROUND(E384*H384,2)</f>
        <v>0</v>
      </c>
      <c r="J384" s="240"/>
      <c r="K384" s="241">
        <f>ROUND(E384*J384,2)</f>
        <v>0</v>
      </c>
      <c r="L384" s="241">
        <v>12</v>
      </c>
      <c r="M384" s="241">
        <f>G384*(1+L384/100)</f>
        <v>0</v>
      </c>
      <c r="N384" s="239">
        <v>4.2000000000000002E-4</v>
      </c>
      <c r="O384" s="239">
        <f>ROUND(E384*N384,2)</f>
        <v>0.05</v>
      </c>
      <c r="P384" s="239">
        <v>0</v>
      </c>
      <c r="Q384" s="239">
        <f>ROUND(E384*P384,2)</f>
        <v>0</v>
      </c>
      <c r="R384" s="241" t="s">
        <v>587</v>
      </c>
      <c r="S384" s="241" t="s">
        <v>315</v>
      </c>
      <c r="T384" s="242" t="s">
        <v>315</v>
      </c>
      <c r="U384" s="224">
        <v>0.13</v>
      </c>
      <c r="V384" s="224">
        <f>ROUND(E384*U384,2)</f>
        <v>16.64</v>
      </c>
      <c r="W384" s="224"/>
      <c r="X384" s="224" t="s">
        <v>588</v>
      </c>
      <c r="Y384" s="224" t="s">
        <v>317</v>
      </c>
      <c r="Z384" s="214"/>
      <c r="AA384" s="214"/>
      <c r="AB384" s="214"/>
      <c r="AC384" s="214"/>
      <c r="AD384" s="214"/>
      <c r="AE384" s="214"/>
      <c r="AF384" s="214"/>
      <c r="AG384" s="214" t="s">
        <v>601</v>
      </c>
      <c r="AH384" s="214"/>
      <c r="AI384" s="214"/>
      <c r="AJ384" s="214"/>
      <c r="AK384" s="214"/>
      <c r="AL384" s="214"/>
      <c r="AM384" s="214"/>
      <c r="AN384" s="214"/>
      <c r="AO384" s="214"/>
      <c r="AP384" s="214"/>
      <c r="AQ384" s="214"/>
      <c r="AR384" s="214"/>
      <c r="AS384" s="214"/>
      <c r="AT384" s="214"/>
      <c r="AU384" s="214"/>
      <c r="AV384" s="214"/>
      <c r="AW384" s="214"/>
      <c r="AX384" s="214"/>
      <c r="AY384" s="214"/>
      <c r="AZ384" s="214"/>
      <c r="BA384" s="214"/>
      <c r="BB384" s="214"/>
      <c r="BC384" s="214"/>
      <c r="BD384" s="214"/>
      <c r="BE384" s="214"/>
      <c r="BF384" s="214"/>
      <c r="BG384" s="214"/>
      <c r="BH384" s="214"/>
    </row>
    <row r="385" spans="1:60" outlineLevel="2" x14ac:dyDescent="0.2">
      <c r="A385" s="221"/>
      <c r="B385" s="222"/>
      <c r="C385" s="268" t="s">
        <v>991</v>
      </c>
      <c r="D385" s="262"/>
      <c r="E385" s="263"/>
      <c r="F385" s="224"/>
      <c r="G385" s="224"/>
      <c r="H385" s="224"/>
      <c r="I385" s="224"/>
      <c r="J385" s="224"/>
      <c r="K385" s="224"/>
      <c r="L385" s="224"/>
      <c r="M385" s="224"/>
      <c r="N385" s="223"/>
      <c r="O385" s="223"/>
      <c r="P385" s="223"/>
      <c r="Q385" s="223"/>
      <c r="R385" s="224"/>
      <c r="S385" s="224"/>
      <c r="T385" s="224"/>
      <c r="U385" s="224"/>
      <c r="V385" s="224"/>
      <c r="W385" s="224"/>
      <c r="X385" s="224"/>
      <c r="Y385" s="224"/>
      <c r="Z385" s="214"/>
      <c r="AA385" s="214"/>
      <c r="AB385" s="214"/>
      <c r="AC385" s="214"/>
      <c r="AD385" s="214"/>
      <c r="AE385" s="214"/>
      <c r="AF385" s="214"/>
      <c r="AG385" s="214" t="s">
        <v>371</v>
      </c>
      <c r="AH385" s="214">
        <v>0</v>
      </c>
      <c r="AI385" s="214"/>
      <c r="AJ385" s="214"/>
      <c r="AK385" s="214"/>
      <c r="AL385" s="214"/>
      <c r="AM385" s="214"/>
      <c r="AN385" s="214"/>
      <c r="AO385" s="214"/>
      <c r="AP385" s="214"/>
      <c r="AQ385" s="214"/>
      <c r="AR385" s="214"/>
      <c r="AS385" s="214"/>
      <c r="AT385" s="214"/>
      <c r="AU385" s="214"/>
      <c r="AV385" s="214"/>
      <c r="AW385" s="214"/>
      <c r="AX385" s="214"/>
      <c r="AY385" s="214"/>
      <c r="AZ385" s="214"/>
      <c r="BA385" s="214"/>
      <c r="BB385" s="214"/>
      <c r="BC385" s="214"/>
      <c r="BD385" s="214"/>
      <c r="BE385" s="214"/>
      <c r="BF385" s="214"/>
      <c r="BG385" s="214"/>
      <c r="BH385" s="214"/>
    </row>
    <row r="386" spans="1:60" outlineLevel="3" x14ac:dyDescent="0.2">
      <c r="A386" s="221"/>
      <c r="B386" s="222"/>
      <c r="C386" s="268" t="s">
        <v>878</v>
      </c>
      <c r="D386" s="262"/>
      <c r="E386" s="263"/>
      <c r="F386" s="224"/>
      <c r="G386" s="224"/>
      <c r="H386" s="224"/>
      <c r="I386" s="224"/>
      <c r="J386" s="224"/>
      <c r="K386" s="224"/>
      <c r="L386" s="224"/>
      <c r="M386" s="224"/>
      <c r="N386" s="223"/>
      <c r="O386" s="223"/>
      <c r="P386" s="223"/>
      <c r="Q386" s="223"/>
      <c r="R386" s="224"/>
      <c r="S386" s="224"/>
      <c r="T386" s="224"/>
      <c r="U386" s="224"/>
      <c r="V386" s="224"/>
      <c r="W386" s="224"/>
      <c r="X386" s="224"/>
      <c r="Y386" s="224"/>
      <c r="Z386" s="214"/>
      <c r="AA386" s="214"/>
      <c r="AB386" s="214"/>
      <c r="AC386" s="214"/>
      <c r="AD386" s="214"/>
      <c r="AE386" s="214"/>
      <c r="AF386" s="214"/>
      <c r="AG386" s="214" t="s">
        <v>371</v>
      </c>
      <c r="AH386" s="214">
        <v>0</v>
      </c>
      <c r="AI386" s="214"/>
      <c r="AJ386" s="214"/>
      <c r="AK386" s="214"/>
      <c r="AL386" s="214"/>
      <c r="AM386" s="214"/>
      <c r="AN386" s="214"/>
      <c r="AO386" s="214"/>
      <c r="AP386" s="214"/>
      <c r="AQ386" s="214"/>
      <c r="AR386" s="214"/>
      <c r="AS386" s="214"/>
      <c r="AT386" s="214"/>
      <c r="AU386" s="214"/>
      <c r="AV386" s="214"/>
      <c r="AW386" s="214"/>
      <c r="AX386" s="214"/>
      <c r="AY386" s="214"/>
      <c r="AZ386" s="214"/>
      <c r="BA386" s="214"/>
      <c r="BB386" s="214"/>
      <c r="BC386" s="214"/>
      <c r="BD386" s="214"/>
      <c r="BE386" s="214"/>
      <c r="BF386" s="214"/>
      <c r="BG386" s="214"/>
      <c r="BH386" s="214"/>
    </row>
    <row r="387" spans="1:60" outlineLevel="3" x14ac:dyDescent="0.2">
      <c r="A387" s="221"/>
      <c r="B387" s="222"/>
      <c r="C387" s="268" t="s">
        <v>2193</v>
      </c>
      <c r="D387" s="262"/>
      <c r="E387" s="263">
        <v>44.560499999999998</v>
      </c>
      <c r="F387" s="224"/>
      <c r="G387" s="224"/>
      <c r="H387" s="224"/>
      <c r="I387" s="224"/>
      <c r="J387" s="224"/>
      <c r="K387" s="224"/>
      <c r="L387" s="224"/>
      <c r="M387" s="224"/>
      <c r="N387" s="223"/>
      <c r="O387" s="223"/>
      <c r="P387" s="223"/>
      <c r="Q387" s="223"/>
      <c r="R387" s="224"/>
      <c r="S387" s="224"/>
      <c r="T387" s="224"/>
      <c r="U387" s="224"/>
      <c r="V387" s="224"/>
      <c r="W387" s="224"/>
      <c r="X387" s="224"/>
      <c r="Y387" s="224"/>
      <c r="Z387" s="214"/>
      <c r="AA387" s="214"/>
      <c r="AB387" s="214"/>
      <c r="AC387" s="214"/>
      <c r="AD387" s="214"/>
      <c r="AE387" s="214"/>
      <c r="AF387" s="214"/>
      <c r="AG387" s="214" t="s">
        <v>371</v>
      </c>
      <c r="AH387" s="214">
        <v>0</v>
      </c>
      <c r="AI387" s="214"/>
      <c r="AJ387" s="214"/>
      <c r="AK387" s="214"/>
      <c r="AL387" s="214"/>
      <c r="AM387" s="214"/>
      <c r="AN387" s="214"/>
      <c r="AO387" s="214"/>
      <c r="AP387" s="214"/>
      <c r="AQ387" s="214"/>
      <c r="AR387" s="214"/>
      <c r="AS387" s="214"/>
      <c r="AT387" s="214"/>
      <c r="AU387" s="214"/>
      <c r="AV387" s="214"/>
      <c r="AW387" s="214"/>
      <c r="AX387" s="214"/>
      <c r="AY387" s="214"/>
      <c r="AZ387" s="214"/>
      <c r="BA387" s="214"/>
      <c r="BB387" s="214"/>
      <c r="BC387" s="214"/>
      <c r="BD387" s="214"/>
      <c r="BE387" s="214"/>
      <c r="BF387" s="214"/>
      <c r="BG387" s="214"/>
      <c r="BH387" s="214"/>
    </row>
    <row r="388" spans="1:60" outlineLevel="3" x14ac:dyDescent="0.2">
      <c r="A388" s="221"/>
      <c r="B388" s="222"/>
      <c r="C388" s="268" t="s">
        <v>2194</v>
      </c>
      <c r="D388" s="262"/>
      <c r="E388" s="263">
        <v>-6.4183000000000003</v>
      </c>
      <c r="F388" s="224"/>
      <c r="G388" s="224"/>
      <c r="H388" s="224"/>
      <c r="I388" s="224"/>
      <c r="J388" s="224"/>
      <c r="K388" s="224"/>
      <c r="L388" s="224"/>
      <c r="M388" s="224"/>
      <c r="N388" s="223"/>
      <c r="O388" s="223"/>
      <c r="P388" s="223"/>
      <c r="Q388" s="223"/>
      <c r="R388" s="224"/>
      <c r="S388" s="224"/>
      <c r="T388" s="224"/>
      <c r="U388" s="224"/>
      <c r="V388" s="224"/>
      <c r="W388" s="224"/>
      <c r="X388" s="224"/>
      <c r="Y388" s="224"/>
      <c r="Z388" s="214"/>
      <c r="AA388" s="214"/>
      <c r="AB388" s="214"/>
      <c r="AC388" s="214"/>
      <c r="AD388" s="214"/>
      <c r="AE388" s="214"/>
      <c r="AF388" s="214"/>
      <c r="AG388" s="214" t="s">
        <v>371</v>
      </c>
      <c r="AH388" s="214">
        <v>0</v>
      </c>
      <c r="AI388" s="214"/>
      <c r="AJ388" s="214"/>
      <c r="AK388" s="214"/>
      <c r="AL388" s="214"/>
      <c r="AM388" s="214"/>
      <c r="AN388" s="214"/>
      <c r="AO388" s="214"/>
      <c r="AP388" s="214"/>
      <c r="AQ388" s="214"/>
      <c r="AR388" s="214"/>
      <c r="AS388" s="214"/>
      <c r="AT388" s="214"/>
      <c r="AU388" s="214"/>
      <c r="AV388" s="214"/>
      <c r="AW388" s="214"/>
      <c r="AX388" s="214"/>
      <c r="AY388" s="214"/>
      <c r="AZ388" s="214"/>
      <c r="BA388" s="214"/>
      <c r="BB388" s="214"/>
      <c r="BC388" s="214"/>
      <c r="BD388" s="214"/>
      <c r="BE388" s="214"/>
      <c r="BF388" s="214"/>
      <c r="BG388" s="214"/>
      <c r="BH388" s="214"/>
    </row>
    <row r="389" spans="1:60" outlineLevel="3" x14ac:dyDescent="0.2">
      <c r="A389" s="221"/>
      <c r="B389" s="222"/>
      <c r="C389" s="268" t="s">
        <v>2195</v>
      </c>
      <c r="D389" s="262"/>
      <c r="E389" s="263">
        <v>3.2</v>
      </c>
      <c r="F389" s="224"/>
      <c r="G389" s="224"/>
      <c r="H389" s="224"/>
      <c r="I389" s="224"/>
      <c r="J389" s="224"/>
      <c r="K389" s="224"/>
      <c r="L389" s="224"/>
      <c r="M389" s="224"/>
      <c r="N389" s="223"/>
      <c r="O389" s="223"/>
      <c r="P389" s="223"/>
      <c r="Q389" s="223"/>
      <c r="R389" s="224"/>
      <c r="S389" s="224"/>
      <c r="T389" s="224"/>
      <c r="U389" s="224"/>
      <c r="V389" s="224"/>
      <c r="W389" s="224"/>
      <c r="X389" s="224"/>
      <c r="Y389" s="224"/>
      <c r="Z389" s="214"/>
      <c r="AA389" s="214"/>
      <c r="AB389" s="214"/>
      <c r="AC389" s="214"/>
      <c r="AD389" s="214"/>
      <c r="AE389" s="214"/>
      <c r="AF389" s="214"/>
      <c r="AG389" s="214" t="s">
        <v>371</v>
      </c>
      <c r="AH389" s="214">
        <v>0</v>
      </c>
      <c r="AI389" s="214"/>
      <c r="AJ389" s="214"/>
      <c r="AK389" s="214"/>
      <c r="AL389" s="214"/>
      <c r="AM389" s="214"/>
      <c r="AN389" s="214"/>
      <c r="AO389" s="214"/>
      <c r="AP389" s="214"/>
      <c r="AQ389" s="214"/>
      <c r="AR389" s="214"/>
      <c r="AS389" s="214"/>
      <c r="AT389" s="214"/>
      <c r="AU389" s="214"/>
      <c r="AV389" s="214"/>
      <c r="AW389" s="214"/>
      <c r="AX389" s="214"/>
      <c r="AY389" s="214"/>
      <c r="AZ389" s="214"/>
      <c r="BA389" s="214"/>
      <c r="BB389" s="214"/>
      <c r="BC389" s="214"/>
      <c r="BD389" s="214"/>
      <c r="BE389" s="214"/>
      <c r="BF389" s="214"/>
      <c r="BG389" s="214"/>
      <c r="BH389" s="214"/>
    </row>
    <row r="390" spans="1:60" outlineLevel="3" x14ac:dyDescent="0.2">
      <c r="A390" s="221"/>
      <c r="B390" s="222"/>
      <c r="C390" s="268" t="s">
        <v>2197</v>
      </c>
      <c r="D390" s="262"/>
      <c r="E390" s="263">
        <v>48.693249999999999</v>
      </c>
      <c r="F390" s="224"/>
      <c r="G390" s="224"/>
      <c r="H390" s="224"/>
      <c r="I390" s="224"/>
      <c r="J390" s="224"/>
      <c r="K390" s="224"/>
      <c r="L390" s="224"/>
      <c r="M390" s="224"/>
      <c r="N390" s="223"/>
      <c r="O390" s="223"/>
      <c r="P390" s="223"/>
      <c r="Q390" s="223"/>
      <c r="R390" s="224"/>
      <c r="S390" s="224"/>
      <c r="T390" s="224"/>
      <c r="U390" s="224"/>
      <c r="V390" s="224"/>
      <c r="W390" s="224"/>
      <c r="X390" s="224"/>
      <c r="Y390" s="224"/>
      <c r="Z390" s="214"/>
      <c r="AA390" s="214"/>
      <c r="AB390" s="214"/>
      <c r="AC390" s="214"/>
      <c r="AD390" s="214"/>
      <c r="AE390" s="214"/>
      <c r="AF390" s="214"/>
      <c r="AG390" s="214" t="s">
        <v>371</v>
      </c>
      <c r="AH390" s="214">
        <v>0</v>
      </c>
      <c r="AI390" s="214"/>
      <c r="AJ390" s="214"/>
      <c r="AK390" s="214"/>
      <c r="AL390" s="214"/>
      <c r="AM390" s="214"/>
      <c r="AN390" s="214"/>
      <c r="AO390" s="214"/>
      <c r="AP390" s="214"/>
      <c r="AQ390" s="214"/>
      <c r="AR390" s="214"/>
      <c r="AS390" s="214"/>
      <c r="AT390" s="214"/>
      <c r="AU390" s="214"/>
      <c r="AV390" s="214"/>
      <c r="AW390" s="214"/>
      <c r="AX390" s="214"/>
      <c r="AY390" s="214"/>
      <c r="AZ390" s="214"/>
      <c r="BA390" s="214"/>
      <c r="BB390" s="214"/>
      <c r="BC390" s="214"/>
      <c r="BD390" s="214"/>
      <c r="BE390" s="214"/>
      <c r="BF390" s="214"/>
      <c r="BG390" s="214"/>
      <c r="BH390" s="214"/>
    </row>
    <row r="391" spans="1:60" outlineLevel="3" x14ac:dyDescent="0.2">
      <c r="A391" s="221"/>
      <c r="B391" s="222"/>
      <c r="C391" s="268" t="s">
        <v>2198</v>
      </c>
      <c r="D391" s="262"/>
      <c r="E391" s="263">
        <v>-5.1929999999999996</v>
      </c>
      <c r="F391" s="224"/>
      <c r="G391" s="224"/>
      <c r="H391" s="224"/>
      <c r="I391" s="224"/>
      <c r="J391" s="224"/>
      <c r="K391" s="224"/>
      <c r="L391" s="224"/>
      <c r="M391" s="224"/>
      <c r="N391" s="223"/>
      <c r="O391" s="223"/>
      <c r="P391" s="223"/>
      <c r="Q391" s="223"/>
      <c r="R391" s="224"/>
      <c r="S391" s="224"/>
      <c r="T391" s="224"/>
      <c r="U391" s="224"/>
      <c r="V391" s="224"/>
      <c r="W391" s="224"/>
      <c r="X391" s="224"/>
      <c r="Y391" s="224"/>
      <c r="Z391" s="214"/>
      <c r="AA391" s="214"/>
      <c r="AB391" s="214"/>
      <c r="AC391" s="214"/>
      <c r="AD391" s="214"/>
      <c r="AE391" s="214"/>
      <c r="AF391" s="214"/>
      <c r="AG391" s="214" t="s">
        <v>371</v>
      </c>
      <c r="AH391" s="214">
        <v>0</v>
      </c>
      <c r="AI391" s="214"/>
      <c r="AJ391" s="214"/>
      <c r="AK391" s="214"/>
      <c r="AL391" s="214"/>
      <c r="AM391" s="214"/>
      <c r="AN391" s="214"/>
      <c r="AO391" s="214"/>
      <c r="AP391" s="214"/>
      <c r="AQ391" s="214"/>
      <c r="AR391" s="214"/>
      <c r="AS391" s="214"/>
      <c r="AT391" s="214"/>
      <c r="AU391" s="214"/>
      <c r="AV391" s="214"/>
      <c r="AW391" s="214"/>
      <c r="AX391" s="214"/>
      <c r="AY391" s="214"/>
      <c r="AZ391" s="214"/>
      <c r="BA391" s="214"/>
      <c r="BB391" s="214"/>
      <c r="BC391" s="214"/>
      <c r="BD391" s="214"/>
      <c r="BE391" s="214"/>
      <c r="BF391" s="214"/>
      <c r="BG391" s="214"/>
      <c r="BH391" s="214"/>
    </row>
    <row r="392" spans="1:60" outlineLevel="3" x14ac:dyDescent="0.2">
      <c r="A392" s="221"/>
      <c r="B392" s="222"/>
      <c r="C392" s="268" t="s">
        <v>2199</v>
      </c>
      <c r="D392" s="262"/>
      <c r="E392" s="263">
        <v>6.4</v>
      </c>
      <c r="F392" s="224"/>
      <c r="G392" s="224"/>
      <c r="H392" s="224"/>
      <c r="I392" s="224"/>
      <c r="J392" s="224"/>
      <c r="K392" s="224"/>
      <c r="L392" s="224"/>
      <c r="M392" s="224"/>
      <c r="N392" s="223"/>
      <c r="O392" s="223"/>
      <c r="P392" s="223"/>
      <c r="Q392" s="223"/>
      <c r="R392" s="224"/>
      <c r="S392" s="224"/>
      <c r="T392" s="224"/>
      <c r="U392" s="224"/>
      <c r="V392" s="224"/>
      <c r="W392" s="224"/>
      <c r="X392" s="224"/>
      <c r="Y392" s="224"/>
      <c r="Z392" s="214"/>
      <c r="AA392" s="214"/>
      <c r="AB392" s="214"/>
      <c r="AC392" s="214"/>
      <c r="AD392" s="214"/>
      <c r="AE392" s="214"/>
      <c r="AF392" s="214"/>
      <c r="AG392" s="214" t="s">
        <v>371</v>
      </c>
      <c r="AH392" s="214">
        <v>0</v>
      </c>
      <c r="AI392" s="214"/>
      <c r="AJ392" s="214"/>
      <c r="AK392" s="214"/>
      <c r="AL392" s="214"/>
      <c r="AM392" s="214"/>
      <c r="AN392" s="214"/>
      <c r="AO392" s="214"/>
      <c r="AP392" s="214"/>
      <c r="AQ392" s="214"/>
      <c r="AR392" s="214"/>
      <c r="AS392" s="214"/>
      <c r="AT392" s="214"/>
      <c r="AU392" s="214"/>
      <c r="AV392" s="214"/>
      <c r="AW392" s="214"/>
      <c r="AX392" s="214"/>
      <c r="AY392" s="214"/>
      <c r="AZ392" s="214"/>
      <c r="BA392" s="214"/>
      <c r="BB392" s="214"/>
      <c r="BC392" s="214"/>
      <c r="BD392" s="214"/>
      <c r="BE392" s="214"/>
      <c r="BF392" s="214"/>
      <c r="BG392" s="214"/>
      <c r="BH392" s="214"/>
    </row>
    <row r="393" spans="1:60" outlineLevel="3" x14ac:dyDescent="0.2">
      <c r="A393" s="221"/>
      <c r="B393" s="222"/>
      <c r="C393" s="268" t="s">
        <v>905</v>
      </c>
      <c r="D393" s="262"/>
      <c r="E393" s="263"/>
      <c r="F393" s="224"/>
      <c r="G393" s="224"/>
      <c r="H393" s="224"/>
      <c r="I393" s="224"/>
      <c r="J393" s="224"/>
      <c r="K393" s="224"/>
      <c r="L393" s="224"/>
      <c r="M393" s="224"/>
      <c r="N393" s="223"/>
      <c r="O393" s="223"/>
      <c r="P393" s="223"/>
      <c r="Q393" s="223"/>
      <c r="R393" s="224"/>
      <c r="S393" s="224"/>
      <c r="T393" s="224"/>
      <c r="U393" s="224"/>
      <c r="V393" s="224"/>
      <c r="W393" s="224"/>
      <c r="X393" s="224"/>
      <c r="Y393" s="224"/>
      <c r="Z393" s="214"/>
      <c r="AA393" s="214"/>
      <c r="AB393" s="214"/>
      <c r="AC393" s="214"/>
      <c r="AD393" s="214"/>
      <c r="AE393" s="214"/>
      <c r="AF393" s="214"/>
      <c r="AG393" s="214" t="s">
        <v>371</v>
      </c>
      <c r="AH393" s="214">
        <v>0</v>
      </c>
      <c r="AI393" s="214"/>
      <c r="AJ393" s="214"/>
      <c r="AK393" s="214"/>
      <c r="AL393" s="214"/>
      <c r="AM393" s="214"/>
      <c r="AN393" s="214"/>
      <c r="AO393" s="214"/>
      <c r="AP393" s="214"/>
      <c r="AQ393" s="214"/>
      <c r="AR393" s="214"/>
      <c r="AS393" s="214"/>
      <c r="AT393" s="214"/>
      <c r="AU393" s="214"/>
      <c r="AV393" s="214"/>
      <c r="AW393" s="214"/>
      <c r="AX393" s="214"/>
      <c r="AY393" s="214"/>
      <c r="AZ393" s="214"/>
      <c r="BA393" s="214"/>
      <c r="BB393" s="214"/>
      <c r="BC393" s="214"/>
      <c r="BD393" s="214"/>
      <c r="BE393" s="214"/>
      <c r="BF393" s="214"/>
      <c r="BG393" s="214"/>
      <c r="BH393" s="214"/>
    </row>
    <row r="394" spans="1:60" outlineLevel="3" x14ac:dyDescent="0.2">
      <c r="A394" s="221"/>
      <c r="B394" s="222"/>
      <c r="C394" s="268" t="s">
        <v>1311</v>
      </c>
      <c r="D394" s="262"/>
      <c r="E394" s="263">
        <v>9.33</v>
      </c>
      <c r="F394" s="224"/>
      <c r="G394" s="224"/>
      <c r="H394" s="224"/>
      <c r="I394" s="224"/>
      <c r="J394" s="224"/>
      <c r="K394" s="224"/>
      <c r="L394" s="224"/>
      <c r="M394" s="224"/>
      <c r="N394" s="223"/>
      <c r="O394" s="223"/>
      <c r="P394" s="223"/>
      <c r="Q394" s="223"/>
      <c r="R394" s="224"/>
      <c r="S394" s="224"/>
      <c r="T394" s="224"/>
      <c r="U394" s="224"/>
      <c r="V394" s="224"/>
      <c r="W394" s="224"/>
      <c r="X394" s="224"/>
      <c r="Y394" s="224"/>
      <c r="Z394" s="214"/>
      <c r="AA394" s="214"/>
      <c r="AB394" s="214"/>
      <c r="AC394" s="214"/>
      <c r="AD394" s="214"/>
      <c r="AE394" s="214"/>
      <c r="AF394" s="214"/>
      <c r="AG394" s="214" t="s">
        <v>371</v>
      </c>
      <c r="AH394" s="214">
        <v>0</v>
      </c>
      <c r="AI394" s="214"/>
      <c r="AJ394" s="214"/>
      <c r="AK394" s="214"/>
      <c r="AL394" s="214"/>
      <c r="AM394" s="214"/>
      <c r="AN394" s="214"/>
      <c r="AO394" s="214"/>
      <c r="AP394" s="214"/>
      <c r="AQ394" s="214"/>
      <c r="AR394" s="214"/>
      <c r="AS394" s="214"/>
      <c r="AT394" s="214"/>
      <c r="AU394" s="214"/>
      <c r="AV394" s="214"/>
      <c r="AW394" s="214"/>
      <c r="AX394" s="214"/>
      <c r="AY394" s="214"/>
      <c r="AZ394" s="214"/>
      <c r="BA394" s="214"/>
      <c r="BB394" s="214"/>
      <c r="BC394" s="214"/>
      <c r="BD394" s="214"/>
      <c r="BE394" s="214"/>
      <c r="BF394" s="214"/>
      <c r="BG394" s="214"/>
      <c r="BH394" s="214"/>
    </row>
    <row r="395" spans="1:60" outlineLevel="3" x14ac:dyDescent="0.2">
      <c r="A395" s="221"/>
      <c r="B395" s="222"/>
      <c r="C395" s="268" t="s">
        <v>1313</v>
      </c>
      <c r="D395" s="262"/>
      <c r="E395" s="263">
        <v>2.14</v>
      </c>
      <c r="F395" s="224"/>
      <c r="G395" s="224"/>
      <c r="H395" s="224"/>
      <c r="I395" s="224"/>
      <c r="J395" s="224"/>
      <c r="K395" s="224"/>
      <c r="L395" s="224"/>
      <c r="M395" s="224"/>
      <c r="N395" s="223"/>
      <c r="O395" s="223"/>
      <c r="P395" s="223"/>
      <c r="Q395" s="223"/>
      <c r="R395" s="224"/>
      <c r="S395" s="224"/>
      <c r="T395" s="224"/>
      <c r="U395" s="224"/>
      <c r="V395" s="224"/>
      <c r="W395" s="224"/>
      <c r="X395" s="224"/>
      <c r="Y395" s="224"/>
      <c r="Z395" s="214"/>
      <c r="AA395" s="214"/>
      <c r="AB395" s="214"/>
      <c r="AC395" s="214"/>
      <c r="AD395" s="214"/>
      <c r="AE395" s="214"/>
      <c r="AF395" s="214"/>
      <c r="AG395" s="214" t="s">
        <v>371</v>
      </c>
      <c r="AH395" s="214">
        <v>0</v>
      </c>
      <c r="AI395" s="214"/>
      <c r="AJ395" s="214"/>
      <c r="AK395" s="214"/>
      <c r="AL395" s="214"/>
      <c r="AM395" s="214"/>
      <c r="AN395" s="214"/>
      <c r="AO395" s="214"/>
      <c r="AP395" s="214"/>
      <c r="AQ395" s="214"/>
      <c r="AR395" s="214"/>
      <c r="AS395" s="214"/>
      <c r="AT395" s="214"/>
      <c r="AU395" s="214"/>
      <c r="AV395" s="214"/>
      <c r="AW395" s="214"/>
      <c r="AX395" s="214"/>
      <c r="AY395" s="214"/>
      <c r="AZ395" s="214"/>
      <c r="BA395" s="214"/>
      <c r="BB395" s="214"/>
      <c r="BC395" s="214"/>
      <c r="BD395" s="214"/>
      <c r="BE395" s="214"/>
      <c r="BF395" s="214"/>
      <c r="BG395" s="214"/>
      <c r="BH395" s="214"/>
    </row>
    <row r="396" spans="1:60" outlineLevel="3" x14ac:dyDescent="0.2">
      <c r="A396" s="221"/>
      <c r="B396" s="222"/>
      <c r="C396" s="268" t="s">
        <v>1314</v>
      </c>
      <c r="D396" s="262"/>
      <c r="E396" s="263">
        <v>1.24</v>
      </c>
      <c r="F396" s="224"/>
      <c r="G396" s="224"/>
      <c r="H396" s="224"/>
      <c r="I396" s="224"/>
      <c r="J396" s="224"/>
      <c r="K396" s="224"/>
      <c r="L396" s="224"/>
      <c r="M396" s="224"/>
      <c r="N396" s="223"/>
      <c r="O396" s="223"/>
      <c r="P396" s="223"/>
      <c r="Q396" s="223"/>
      <c r="R396" s="224"/>
      <c r="S396" s="224"/>
      <c r="T396" s="224"/>
      <c r="U396" s="224"/>
      <c r="V396" s="224"/>
      <c r="W396" s="224"/>
      <c r="X396" s="224"/>
      <c r="Y396" s="224"/>
      <c r="Z396" s="214"/>
      <c r="AA396" s="214"/>
      <c r="AB396" s="214"/>
      <c r="AC396" s="214"/>
      <c r="AD396" s="214"/>
      <c r="AE396" s="214"/>
      <c r="AF396" s="214"/>
      <c r="AG396" s="214" t="s">
        <v>371</v>
      </c>
      <c r="AH396" s="214">
        <v>0</v>
      </c>
      <c r="AI396" s="214"/>
      <c r="AJ396" s="214"/>
      <c r="AK396" s="214"/>
      <c r="AL396" s="214"/>
      <c r="AM396" s="214"/>
      <c r="AN396" s="214"/>
      <c r="AO396" s="214"/>
      <c r="AP396" s="214"/>
      <c r="AQ396" s="214"/>
      <c r="AR396" s="214"/>
      <c r="AS396" s="214"/>
      <c r="AT396" s="214"/>
      <c r="AU396" s="214"/>
      <c r="AV396" s="214"/>
      <c r="AW396" s="214"/>
      <c r="AX396" s="214"/>
      <c r="AY396" s="214"/>
      <c r="AZ396" s="214"/>
      <c r="BA396" s="214"/>
      <c r="BB396" s="214"/>
      <c r="BC396" s="214"/>
      <c r="BD396" s="214"/>
      <c r="BE396" s="214"/>
      <c r="BF396" s="214"/>
      <c r="BG396" s="214"/>
      <c r="BH396" s="214"/>
    </row>
    <row r="397" spans="1:60" outlineLevel="3" x14ac:dyDescent="0.2">
      <c r="A397" s="221"/>
      <c r="B397" s="222"/>
      <c r="C397" s="268" t="s">
        <v>1312</v>
      </c>
      <c r="D397" s="262"/>
      <c r="E397" s="263">
        <v>24.06</v>
      </c>
      <c r="F397" s="224"/>
      <c r="G397" s="224"/>
      <c r="H397" s="224"/>
      <c r="I397" s="224"/>
      <c r="J397" s="224"/>
      <c r="K397" s="224"/>
      <c r="L397" s="224"/>
      <c r="M397" s="224"/>
      <c r="N397" s="223"/>
      <c r="O397" s="223"/>
      <c r="P397" s="223"/>
      <c r="Q397" s="223"/>
      <c r="R397" s="224"/>
      <c r="S397" s="224"/>
      <c r="T397" s="224"/>
      <c r="U397" s="224"/>
      <c r="V397" s="224"/>
      <c r="W397" s="224"/>
      <c r="X397" s="224"/>
      <c r="Y397" s="224"/>
      <c r="Z397" s="214"/>
      <c r="AA397" s="214"/>
      <c r="AB397" s="214"/>
      <c r="AC397" s="214"/>
      <c r="AD397" s="214"/>
      <c r="AE397" s="214"/>
      <c r="AF397" s="214"/>
      <c r="AG397" s="214" t="s">
        <v>371</v>
      </c>
      <c r="AH397" s="214">
        <v>0</v>
      </c>
      <c r="AI397" s="214"/>
      <c r="AJ397" s="214"/>
      <c r="AK397" s="214"/>
      <c r="AL397" s="214"/>
      <c r="AM397" s="214"/>
      <c r="AN397" s="214"/>
      <c r="AO397" s="214"/>
      <c r="AP397" s="214"/>
      <c r="AQ397" s="214"/>
      <c r="AR397" s="214"/>
      <c r="AS397" s="214"/>
      <c r="AT397" s="214"/>
      <c r="AU397" s="214"/>
      <c r="AV397" s="214"/>
      <c r="AW397" s="214"/>
      <c r="AX397" s="214"/>
      <c r="AY397" s="214"/>
      <c r="AZ397" s="214"/>
      <c r="BA397" s="214"/>
      <c r="BB397" s="214"/>
      <c r="BC397" s="214"/>
      <c r="BD397" s="214"/>
      <c r="BE397" s="214"/>
      <c r="BF397" s="214"/>
      <c r="BG397" s="214"/>
      <c r="BH397" s="214"/>
    </row>
    <row r="398" spans="1:60" x14ac:dyDescent="0.2">
      <c r="A398" s="229" t="s">
        <v>310</v>
      </c>
      <c r="B398" s="230" t="s">
        <v>270</v>
      </c>
      <c r="C398" s="253" t="s">
        <v>271</v>
      </c>
      <c r="D398" s="231"/>
      <c r="E398" s="232"/>
      <c r="F398" s="233"/>
      <c r="G398" s="233">
        <f>SUMIF(AG399:AG399,"&lt;&gt;NOR",G399:G399)</f>
        <v>0</v>
      </c>
      <c r="H398" s="233"/>
      <c r="I398" s="233">
        <f>SUM(I399:I399)</f>
        <v>0</v>
      </c>
      <c r="J398" s="233"/>
      <c r="K398" s="233">
        <f>SUM(K399:K399)</f>
        <v>0</v>
      </c>
      <c r="L398" s="233"/>
      <c r="M398" s="233">
        <f>SUM(M399:M399)</f>
        <v>0</v>
      </c>
      <c r="N398" s="232"/>
      <c r="O398" s="232">
        <f>SUM(O399:O399)</f>
        <v>0</v>
      </c>
      <c r="P398" s="232"/>
      <c r="Q398" s="232">
        <f>SUM(Q399:Q399)</f>
        <v>0</v>
      </c>
      <c r="R398" s="233"/>
      <c r="S398" s="233"/>
      <c r="T398" s="234"/>
      <c r="U398" s="228"/>
      <c r="V398" s="228">
        <f>SUM(V399:V399)</f>
        <v>0</v>
      </c>
      <c r="W398" s="228"/>
      <c r="X398" s="228"/>
      <c r="Y398" s="228"/>
      <c r="AG398" t="s">
        <v>311</v>
      </c>
    </row>
    <row r="399" spans="1:60" outlineLevel="1" x14ac:dyDescent="0.2">
      <c r="A399" s="245">
        <v>116</v>
      </c>
      <c r="B399" s="246" t="s">
        <v>906</v>
      </c>
      <c r="C399" s="256" t="s">
        <v>1982</v>
      </c>
      <c r="D399" s="247" t="s">
        <v>330</v>
      </c>
      <c r="E399" s="248">
        <v>1</v>
      </c>
      <c r="F399" s="249"/>
      <c r="G399" s="250">
        <f>ROUND(E399*F399,2)</f>
        <v>0</v>
      </c>
      <c r="H399" s="249"/>
      <c r="I399" s="250">
        <f>ROUND(E399*H399,2)</f>
        <v>0</v>
      </c>
      <c r="J399" s="249"/>
      <c r="K399" s="250">
        <f>ROUND(E399*J399,2)</f>
        <v>0</v>
      </c>
      <c r="L399" s="250">
        <v>12</v>
      </c>
      <c r="M399" s="250">
        <f>G399*(1+L399/100)</f>
        <v>0</v>
      </c>
      <c r="N399" s="248">
        <v>0</v>
      </c>
      <c r="O399" s="248">
        <f>ROUND(E399*N399,2)</f>
        <v>0</v>
      </c>
      <c r="P399" s="248">
        <v>0</v>
      </c>
      <c r="Q399" s="248">
        <f>ROUND(E399*P399,2)</f>
        <v>0</v>
      </c>
      <c r="R399" s="250"/>
      <c r="S399" s="250" t="s">
        <v>331</v>
      </c>
      <c r="T399" s="251" t="s">
        <v>316</v>
      </c>
      <c r="U399" s="224">
        <v>0</v>
      </c>
      <c r="V399" s="224">
        <f>ROUND(E399*U399,2)</f>
        <v>0</v>
      </c>
      <c r="W399" s="224"/>
      <c r="X399" s="224" t="s">
        <v>336</v>
      </c>
      <c r="Y399" s="224" t="s">
        <v>317</v>
      </c>
      <c r="Z399" s="214"/>
      <c r="AA399" s="214"/>
      <c r="AB399" s="214"/>
      <c r="AC399" s="214"/>
      <c r="AD399" s="214"/>
      <c r="AE399" s="214"/>
      <c r="AF399" s="214"/>
      <c r="AG399" s="214" t="s">
        <v>337</v>
      </c>
      <c r="AH399" s="214"/>
      <c r="AI399" s="214"/>
      <c r="AJ399" s="214"/>
      <c r="AK399" s="214"/>
      <c r="AL399" s="214"/>
      <c r="AM399" s="214"/>
      <c r="AN399" s="214"/>
      <c r="AO399" s="214"/>
      <c r="AP399" s="214"/>
      <c r="AQ399" s="214"/>
      <c r="AR399" s="214"/>
      <c r="AS399" s="214"/>
      <c r="AT399" s="214"/>
      <c r="AU399" s="214"/>
      <c r="AV399" s="214"/>
      <c r="AW399" s="214"/>
      <c r="AX399" s="214"/>
      <c r="AY399" s="214"/>
      <c r="AZ399" s="214"/>
      <c r="BA399" s="214"/>
      <c r="BB399" s="214"/>
      <c r="BC399" s="214"/>
      <c r="BD399" s="214"/>
      <c r="BE399" s="214"/>
      <c r="BF399" s="214"/>
      <c r="BG399" s="214"/>
      <c r="BH399" s="214"/>
    </row>
    <row r="400" spans="1:60" x14ac:dyDescent="0.2">
      <c r="A400" s="229" t="s">
        <v>310</v>
      </c>
      <c r="B400" s="230" t="s">
        <v>276</v>
      </c>
      <c r="C400" s="253" t="s">
        <v>277</v>
      </c>
      <c r="D400" s="231"/>
      <c r="E400" s="232"/>
      <c r="F400" s="233"/>
      <c r="G400" s="233">
        <f>SUMIF(AG401:AG401,"&lt;&gt;NOR",G401:G401)</f>
        <v>0</v>
      </c>
      <c r="H400" s="233"/>
      <c r="I400" s="233">
        <f>SUM(I401:I401)</f>
        <v>0</v>
      </c>
      <c r="J400" s="233"/>
      <c r="K400" s="233">
        <f>SUM(K401:K401)</f>
        <v>0</v>
      </c>
      <c r="L400" s="233"/>
      <c r="M400" s="233">
        <f>SUM(M401:M401)</f>
        <v>0</v>
      </c>
      <c r="N400" s="232"/>
      <c r="O400" s="232">
        <f>SUM(O401:O401)</f>
        <v>0</v>
      </c>
      <c r="P400" s="232"/>
      <c r="Q400" s="232">
        <f>SUM(Q401:Q401)</f>
        <v>0</v>
      </c>
      <c r="R400" s="233"/>
      <c r="S400" s="233"/>
      <c r="T400" s="234"/>
      <c r="U400" s="228"/>
      <c r="V400" s="228">
        <f>SUM(V401:V401)</f>
        <v>0</v>
      </c>
      <c r="W400" s="228"/>
      <c r="X400" s="228"/>
      <c r="Y400" s="228"/>
      <c r="AG400" t="s">
        <v>311</v>
      </c>
    </row>
    <row r="401" spans="1:60" ht="22.5" outlineLevel="1" x14ac:dyDescent="0.2">
      <c r="A401" s="245">
        <v>117</v>
      </c>
      <c r="B401" s="246" t="s">
        <v>908</v>
      </c>
      <c r="C401" s="256" t="s">
        <v>909</v>
      </c>
      <c r="D401" s="247" t="s">
        <v>330</v>
      </c>
      <c r="E401" s="248">
        <v>1</v>
      </c>
      <c r="F401" s="249"/>
      <c r="G401" s="250">
        <f>ROUND(E401*F401,2)</f>
        <v>0</v>
      </c>
      <c r="H401" s="249"/>
      <c r="I401" s="250">
        <f>ROUND(E401*H401,2)</f>
        <v>0</v>
      </c>
      <c r="J401" s="249"/>
      <c r="K401" s="250">
        <f>ROUND(E401*J401,2)</f>
        <v>0</v>
      </c>
      <c r="L401" s="250">
        <v>12</v>
      </c>
      <c r="M401" s="250">
        <f>G401*(1+L401/100)</f>
        <v>0</v>
      </c>
      <c r="N401" s="248">
        <v>0</v>
      </c>
      <c r="O401" s="248">
        <f>ROUND(E401*N401,2)</f>
        <v>0</v>
      </c>
      <c r="P401" s="248">
        <v>0</v>
      </c>
      <c r="Q401" s="248">
        <f>ROUND(E401*P401,2)</f>
        <v>0</v>
      </c>
      <c r="R401" s="250"/>
      <c r="S401" s="250" t="s">
        <v>331</v>
      </c>
      <c r="T401" s="251" t="s">
        <v>316</v>
      </c>
      <c r="U401" s="224">
        <v>0</v>
      </c>
      <c r="V401" s="224">
        <f>ROUND(E401*U401,2)</f>
        <v>0</v>
      </c>
      <c r="W401" s="224"/>
      <c r="X401" s="224" t="s">
        <v>336</v>
      </c>
      <c r="Y401" s="224" t="s">
        <v>317</v>
      </c>
      <c r="Z401" s="214"/>
      <c r="AA401" s="214"/>
      <c r="AB401" s="214"/>
      <c r="AC401" s="214"/>
      <c r="AD401" s="214"/>
      <c r="AE401" s="214"/>
      <c r="AF401" s="214"/>
      <c r="AG401" s="214" t="s">
        <v>367</v>
      </c>
      <c r="AH401" s="214"/>
      <c r="AI401" s="214"/>
      <c r="AJ401" s="214"/>
      <c r="AK401" s="214"/>
      <c r="AL401" s="214"/>
      <c r="AM401" s="214"/>
      <c r="AN401" s="214"/>
      <c r="AO401" s="214"/>
      <c r="AP401" s="214"/>
      <c r="AQ401" s="214"/>
      <c r="AR401" s="214"/>
      <c r="AS401" s="214"/>
      <c r="AT401" s="214"/>
      <c r="AU401" s="214"/>
      <c r="AV401" s="214"/>
      <c r="AW401" s="214"/>
      <c r="AX401" s="214"/>
      <c r="AY401" s="214"/>
      <c r="AZ401" s="214"/>
      <c r="BA401" s="214"/>
      <c r="BB401" s="214"/>
      <c r="BC401" s="214"/>
      <c r="BD401" s="214"/>
      <c r="BE401" s="214"/>
      <c r="BF401" s="214"/>
      <c r="BG401" s="214"/>
      <c r="BH401" s="214"/>
    </row>
    <row r="402" spans="1:60" x14ac:dyDescent="0.2">
      <c r="A402" s="229" t="s">
        <v>310</v>
      </c>
      <c r="B402" s="230" t="s">
        <v>217</v>
      </c>
      <c r="C402" s="253" t="s">
        <v>218</v>
      </c>
      <c r="D402" s="231"/>
      <c r="E402" s="232"/>
      <c r="F402" s="233"/>
      <c r="G402" s="233">
        <f>SUMIF(AG403:AG436,"&lt;&gt;NOR",G403:G436)</f>
        <v>0</v>
      </c>
      <c r="H402" s="233"/>
      <c r="I402" s="233">
        <f>SUM(I403:I436)</f>
        <v>0</v>
      </c>
      <c r="J402" s="233"/>
      <c r="K402" s="233">
        <f>SUM(K403:K436)</f>
        <v>0</v>
      </c>
      <c r="L402" s="233"/>
      <c r="M402" s="233">
        <f>SUM(M403:M436)</f>
        <v>0</v>
      </c>
      <c r="N402" s="232"/>
      <c r="O402" s="232">
        <f>SUM(O403:O436)</f>
        <v>0</v>
      </c>
      <c r="P402" s="232"/>
      <c r="Q402" s="232">
        <f>SUM(Q403:Q436)</f>
        <v>0</v>
      </c>
      <c r="R402" s="233"/>
      <c r="S402" s="233"/>
      <c r="T402" s="234"/>
      <c r="U402" s="228"/>
      <c r="V402" s="228">
        <f>SUM(V403:V436)</f>
        <v>116.27000000000001</v>
      </c>
      <c r="W402" s="228"/>
      <c r="X402" s="228"/>
      <c r="Y402" s="228"/>
      <c r="AG402" t="s">
        <v>311</v>
      </c>
    </row>
    <row r="403" spans="1:60" ht="22.5" outlineLevel="1" x14ac:dyDescent="0.2">
      <c r="A403" s="236">
        <v>118</v>
      </c>
      <c r="B403" s="237" t="s">
        <v>910</v>
      </c>
      <c r="C403" s="254" t="s">
        <v>1257</v>
      </c>
      <c r="D403" s="238" t="s">
        <v>581</v>
      </c>
      <c r="E403" s="239">
        <v>13.59807</v>
      </c>
      <c r="F403" s="240"/>
      <c r="G403" s="241">
        <f>ROUND(E403*F403,2)</f>
        <v>0</v>
      </c>
      <c r="H403" s="240"/>
      <c r="I403" s="241">
        <f>ROUND(E403*H403,2)</f>
        <v>0</v>
      </c>
      <c r="J403" s="240"/>
      <c r="K403" s="241">
        <f>ROUND(E403*J403,2)</f>
        <v>0</v>
      </c>
      <c r="L403" s="241">
        <v>12</v>
      </c>
      <c r="M403" s="241">
        <f>G403*(1+L403/100)</f>
        <v>0</v>
      </c>
      <c r="N403" s="239">
        <v>0</v>
      </c>
      <c r="O403" s="239">
        <f>ROUND(E403*N403,2)</f>
        <v>0</v>
      </c>
      <c r="P403" s="239">
        <v>0</v>
      </c>
      <c r="Q403" s="239">
        <f>ROUND(E403*P403,2)</f>
        <v>0</v>
      </c>
      <c r="R403" s="241" t="s">
        <v>519</v>
      </c>
      <c r="S403" s="241" t="s">
        <v>315</v>
      </c>
      <c r="T403" s="242" t="s">
        <v>315</v>
      </c>
      <c r="U403" s="224">
        <v>2.0089999999999999</v>
      </c>
      <c r="V403" s="224">
        <f>ROUND(E403*U403,2)</f>
        <v>27.32</v>
      </c>
      <c r="W403" s="224"/>
      <c r="X403" s="224" t="s">
        <v>336</v>
      </c>
      <c r="Y403" s="224" t="s">
        <v>317</v>
      </c>
      <c r="Z403" s="214"/>
      <c r="AA403" s="214"/>
      <c r="AB403" s="214"/>
      <c r="AC403" s="214"/>
      <c r="AD403" s="214"/>
      <c r="AE403" s="214"/>
      <c r="AF403" s="214"/>
      <c r="AG403" s="214" t="s">
        <v>337</v>
      </c>
      <c r="AH403" s="214"/>
      <c r="AI403" s="214"/>
      <c r="AJ403" s="214"/>
      <c r="AK403" s="214"/>
      <c r="AL403" s="214"/>
      <c r="AM403" s="214"/>
      <c r="AN403" s="214"/>
      <c r="AO403" s="214"/>
      <c r="AP403" s="214"/>
      <c r="AQ403" s="214"/>
      <c r="AR403" s="214"/>
      <c r="AS403" s="214"/>
      <c r="AT403" s="214"/>
      <c r="AU403" s="214"/>
      <c r="AV403" s="214"/>
      <c r="AW403" s="214"/>
      <c r="AX403" s="214"/>
      <c r="AY403" s="214"/>
      <c r="AZ403" s="214"/>
      <c r="BA403" s="214"/>
      <c r="BB403" s="214"/>
      <c r="BC403" s="214"/>
      <c r="BD403" s="214"/>
      <c r="BE403" s="214"/>
      <c r="BF403" s="214"/>
      <c r="BG403" s="214"/>
      <c r="BH403" s="214"/>
    </row>
    <row r="404" spans="1:60" outlineLevel="2" x14ac:dyDescent="0.2">
      <c r="A404" s="221"/>
      <c r="B404" s="222"/>
      <c r="C404" s="268" t="s">
        <v>2287</v>
      </c>
      <c r="D404" s="262"/>
      <c r="E404" s="263">
        <v>10.97672</v>
      </c>
      <c r="F404" s="224"/>
      <c r="G404" s="224"/>
      <c r="H404" s="224"/>
      <c r="I404" s="224"/>
      <c r="J404" s="224"/>
      <c r="K404" s="224"/>
      <c r="L404" s="224"/>
      <c r="M404" s="224"/>
      <c r="N404" s="223"/>
      <c r="O404" s="223"/>
      <c r="P404" s="223"/>
      <c r="Q404" s="223"/>
      <c r="R404" s="224"/>
      <c r="S404" s="224"/>
      <c r="T404" s="224"/>
      <c r="U404" s="224"/>
      <c r="V404" s="224"/>
      <c r="W404" s="224"/>
      <c r="X404" s="224"/>
      <c r="Y404" s="224"/>
      <c r="Z404" s="214"/>
      <c r="AA404" s="214"/>
      <c r="AB404" s="214"/>
      <c r="AC404" s="214"/>
      <c r="AD404" s="214"/>
      <c r="AE404" s="214"/>
      <c r="AF404" s="214"/>
      <c r="AG404" s="214" t="s">
        <v>371</v>
      </c>
      <c r="AH404" s="214">
        <v>5</v>
      </c>
      <c r="AI404" s="214"/>
      <c r="AJ404" s="214"/>
      <c r="AK404" s="214"/>
      <c r="AL404" s="214"/>
      <c r="AM404" s="214"/>
      <c r="AN404" s="214"/>
      <c r="AO404" s="214"/>
      <c r="AP404" s="214"/>
      <c r="AQ404" s="214"/>
      <c r="AR404" s="214"/>
      <c r="AS404" s="214"/>
      <c r="AT404" s="214"/>
      <c r="AU404" s="214"/>
      <c r="AV404" s="214"/>
      <c r="AW404" s="214"/>
      <c r="AX404" s="214"/>
      <c r="AY404" s="214"/>
      <c r="AZ404" s="214"/>
      <c r="BA404" s="214"/>
      <c r="BB404" s="214"/>
      <c r="BC404" s="214"/>
      <c r="BD404" s="214"/>
      <c r="BE404" s="214"/>
      <c r="BF404" s="214"/>
      <c r="BG404" s="214"/>
      <c r="BH404" s="214"/>
    </row>
    <row r="405" spans="1:60" outlineLevel="3" x14ac:dyDescent="0.2">
      <c r="A405" s="221"/>
      <c r="B405" s="222"/>
      <c r="C405" s="268" t="s">
        <v>2288</v>
      </c>
      <c r="D405" s="262"/>
      <c r="E405" s="263">
        <v>2.6213500000000001</v>
      </c>
      <c r="F405" s="224"/>
      <c r="G405" s="224"/>
      <c r="H405" s="224"/>
      <c r="I405" s="224"/>
      <c r="J405" s="224"/>
      <c r="K405" s="224"/>
      <c r="L405" s="224"/>
      <c r="M405" s="224"/>
      <c r="N405" s="223"/>
      <c r="O405" s="223"/>
      <c r="P405" s="223"/>
      <c r="Q405" s="223"/>
      <c r="R405" s="224"/>
      <c r="S405" s="224"/>
      <c r="T405" s="224"/>
      <c r="U405" s="224"/>
      <c r="V405" s="224"/>
      <c r="W405" s="224"/>
      <c r="X405" s="224"/>
      <c r="Y405" s="224"/>
      <c r="Z405" s="214"/>
      <c r="AA405" s="214"/>
      <c r="AB405" s="214"/>
      <c r="AC405" s="214"/>
      <c r="AD405" s="214"/>
      <c r="AE405" s="214"/>
      <c r="AF405" s="214"/>
      <c r="AG405" s="214" t="s">
        <v>371</v>
      </c>
      <c r="AH405" s="214">
        <v>5</v>
      </c>
      <c r="AI405" s="214"/>
      <c r="AJ405" s="214"/>
      <c r="AK405" s="214"/>
      <c r="AL405" s="214"/>
      <c r="AM405" s="214"/>
      <c r="AN405" s="214"/>
      <c r="AO405" s="214"/>
      <c r="AP405" s="214"/>
      <c r="AQ405" s="214"/>
      <c r="AR405" s="214"/>
      <c r="AS405" s="214"/>
      <c r="AT405" s="214"/>
      <c r="AU405" s="214"/>
      <c r="AV405" s="214"/>
      <c r="AW405" s="214"/>
      <c r="AX405" s="214"/>
      <c r="AY405" s="214"/>
      <c r="AZ405" s="214"/>
      <c r="BA405" s="214"/>
      <c r="BB405" s="214"/>
      <c r="BC405" s="214"/>
      <c r="BD405" s="214"/>
      <c r="BE405" s="214"/>
      <c r="BF405" s="214"/>
      <c r="BG405" s="214"/>
      <c r="BH405" s="214"/>
    </row>
    <row r="406" spans="1:60" ht="22.5" outlineLevel="1" x14ac:dyDescent="0.2">
      <c r="A406" s="236">
        <v>119</v>
      </c>
      <c r="B406" s="237" t="s">
        <v>1260</v>
      </c>
      <c r="C406" s="254" t="s">
        <v>1261</v>
      </c>
      <c r="D406" s="238" t="s">
        <v>581</v>
      </c>
      <c r="E406" s="239">
        <v>67.990369999999999</v>
      </c>
      <c r="F406" s="240"/>
      <c r="G406" s="241">
        <f>ROUND(E406*F406,2)</f>
        <v>0</v>
      </c>
      <c r="H406" s="240"/>
      <c r="I406" s="241">
        <f>ROUND(E406*H406,2)</f>
        <v>0</v>
      </c>
      <c r="J406" s="240"/>
      <c r="K406" s="241">
        <f>ROUND(E406*J406,2)</f>
        <v>0</v>
      </c>
      <c r="L406" s="241">
        <v>12</v>
      </c>
      <c r="M406" s="241">
        <f>G406*(1+L406/100)</f>
        <v>0</v>
      </c>
      <c r="N406" s="239">
        <v>0</v>
      </c>
      <c r="O406" s="239">
        <f>ROUND(E406*N406,2)</f>
        <v>0</v>
      </c>
      <c r="P406" s="239">
        <v>0</v>
      </c>
      <c r="Q406" s="239">
        <f>ROUND(E406*P406,2)</f>
        <v>0</v>
      </c>
      <c r="R406" s="241" t="s">
        <v>519</v>
      </c>
      <c r="S406" s="241" t="s">
        <v>315</v>
      </c>
      <c r="T406" s="242" t="s">
        <v>315</v>
      </c>
      <c r="U406" s="224">
        <v>0.95899999999999996</v>
      </c>
      <c r="V406" s="224">
        <f>ROUND(E406*U406,2)</f>
        <v>65.2</v>
      </c>
      <c r="W406" s="224"/>
      <c r="X406" s="224" t="s">
        <v>336</v>
      </c>
      <c r="Y406" s="224" t="s">
        <v>317</v>
      </c>
      <c r="Z406" s="214"/>
      <c r="AA406" s="214"/>
      <c r="AB406" s="214"/>
      <c r="AC406" s="214"/>
      <c r="AD406" s="214"/>
      <c r="AE406" s="214"/>
      <c r="AF406" s="214"/>
      <c r="AG406" s="214" t="s">
        <v>337</v>
      </c>
      <c r="AH406" s="214"/>
      <c r="AI406" s="214"/>
      <c r="AJ406" s="214"/>
      <c r="AK406" s="214"/>
      <c r="AL406" s="214"/>
      <c r="AM406" s="214"/>
      <c r="AN406" s="214"/>
      <c r="AO406" s="214"/>
      <c r="AP406" s="214"/>
      <c r="AQ406" s="214"/>
      <c r="AR406" s="214"/>
      <c r="AS406" s="214"/>
      <c r="AT406" s="214"/>
      <c r="AU406" s="214"/>
      <c r="AV406" s="214"/>
      <c r="AW406" s="214"/>
      <c r="AX406" s="214"/>
      <c r="AY406" s="214"/>
      <c r="AZ406" s="214"/>
      <c r="BA406" s="214"/>
      <c r="BB406" s="214"/>
      <c r="BC406" s="214"/>
      <c r="BD406" s="214"/>
      <c r="BE406" s="214"/>
      <c r="BF406" s="214"/>
      <c r="BG406" s="214"/>
      <c r="BH406" s="214"/>
    </row>
    <row r="407" spans="1:60" outlineLevel="2" x14ac:dyDescent="0.2">
      <c r="A407" s="221"/>
      <c r="B407" s="222"/>
      <c r="C407" s="268" t="s">
        <v>2289</v>
      </c>
      <c r="D407" s="262"/>
      <c r="E407" s="263">
        <v>67.990369999999999</v>
      </c>
      <c r="F407" s="224"/>
      <c r="G407" s="224"/>
      <c r="H407" s="224"/>
      <c r="I407" s="224"/>
      <c r="J407" s="224"/>
      <c r="K407" s="224"/>
      <c r="L407" s="224"/>
      <c r="M407" s="224"/>
      <c r="N407" s="223"/>
      <c r="O407" s="223"/>
      <c r="P407" s="223"/>
      <c r="Q407" s="223"/>
      <c r="R407" s="224"/>
      <c r="S407" s="224"/>
      <c r="T407" s="224"/>
      <c r="U407" s="224"/>
      <c r="V407" s="224"/>
      <c r="W407" s="224"/>
      <c r="X407" s="224"/>
      <c r="Y407" s="224"/>
      <c r="Z407" s="214"/>
      <c r="AA407" s="214"/>
      <c r="AB407" s="214"/>
      <c r="AC407" s="214"/>
      <c r="AD407" s="214"/>
      <c r="AE407" s="214"/>
      <c r="AF407" s="214"/>
      <c r="AG407" s="214" t="s">
        <v>371</v>
      </c>
      <c r="AH407" s="214">
        <v>5</v>
      </c>
      <c r="AI407" s="214"/>
      <c r="AJ407" s="214"/>
      <c r="AK407" s="214"/>
      <c r="AL407" s="214"/>
      <c r="AM407" s="214"/>
      <c r="AN407" s="214"/>
      <c r="AO407" s="214"/>
      <c r="AP407" s="214"/>
      <c r="AQ407" s="214"/>
      <c r="AR407" s="214"/>
      <c r="AS407" s="214"/>
      <c r="AT407" s="214"/>
      <c r="AU407" s="214"/>
      <c r="AV407" s="214"/>
      <c r="AW407" s="214"/>
      <c r="AX407" s="214"/>
      <c r="AY407" s="214"/>
      <c r="AZ407" s="214"/>
      <c r="BA407" s="214"/>
      <c r="BB407" s="214"/>
      <c r="BC407" s="214"/>
      <c r="BD407" s="214"/>
      <c r="BE407" s="214"/>
      <c r="BF407" s="214"/>
      <c r="BG407" s="214"/>
      <c r="BH407" s="214"/>
    </row>
    <row r="408" spans="1:60" ht="22.5" outlineLevel="1" x14ac:dyDescent="0.2">
      <c r="A408" s="236">
        <v>120</v>
      </c>
      <c r="B408" s="237" t="s">
        <v>914</v>
      </c>
      <c r="C408" s="254" t="s">
        <v>1263</v>
      </c>
      <c r="D408" s="238" t="s">
        <v>581</v>
      </c>
      <c r="E408" s="239">
        <v>13.59807</v>
      </c>
      <c r="F408" s="240"/>
      <c r="G408" s="241">
        <f>ROUND(E408*F408,2)</f>
        <v>0</v>
      </c>
      <c r="H408" s="240"/>
      <c r="I408" s="241">
        <f>ROUND(E408*H408,2)</f>
        <v>0</v>
      </c>
      <c r="J408" s="240"/>
      <c r="K408" s="241">
        <f>ROUND(E408*J408,2)</f>
        <v>0</v>
      </c>
      <c r="L408" s="241">
        <v>12</v>
      </c>
      <c r="M408" s="241">
        <f>G408*(1+L408/100)</f>
        <v>0</v>
      </c>
      <c r="N408" s="239">
        <v>0</v>
      </c>
      <c r="O408" s="239">
        <f>ROUND(E408*N408,2)</f>
        <v>0</v>
      </c>
      <c r="P408" s="239">
        <v>0</v>
      </c>
      <c r="Q408" s="239">
        <f>ROUND(E408*P408,2)</f>
        <v>0</v>
      </c>
      <c r="R408" s="241" t="s">
        <v>519</v>
      </c>
      <c r="S408" s="241" t="s">
        <v>315</v>
      </c>
      <c r="T408" s="242" t="s">
        <v>315</v>
      </c>
      <c r="U408" s="224">
        <v>0.49</v>
      </c>
      <c r="V408" s="224">
        <f>ROUND(E408*U408,2)</f>
        <v>6.66</v>
      </c>
      <c r="W408" s="224"/>
      <c r="X408" s="224" t="s">
        <v>336</v>
      </c>
      <c r="Y408" s="224" t="s">
        <v>317</v>
      </c>
      <c r="Z408" s="214"/>
      <c r="AA408" s="214"/>
      <c r="AB408" s="214"/>
      <c r="AC408" s="214"/>
      <c r="AD408" s="214"/>
      <c r="AE408" s="214"/>
      <c r="AF408" s="214"/>
      <c r="AG408" s="214" t="s">
        <v>337</v>
      </c>
      <c r="AH408" s="214"/>
      <c r="AI408" s="214"/>
      <c r="AJ408" s="214"/>
      <c r="AK408" s="214"/>
      <c r="AL408" s="214"/>
      <c r="AM408" s="214"/>
      <c r="AN408" s="214"/>
      <c r="AO408" s="214"/>
      <c r="AP408" s="214"/>
      <c r="AQ408" s="214"/>
      <c r="AR408" s="214"/>
      <c r="AS408" s="214"/>
      <c r="AT408" s="214"/>
      <c r="AU408" s="214"/>
      <c r="AV408" s="214"/>
      <c r="AW408" s="214"/>
      <c r="AX408" s="214"/>
      <c r="AY408" s="214"/>
      <c r="AZ408" s="214"/>
      <c r="BA408" s="214"/>
      <c r="BB408" s="214"/>
      <c r="BC408" s="214"/>
      <c r="BD408" s="214"/>
      <c r="BE408" s="214"/>
      <c r="BF408" s="214"/>
      <c r="BG408" s="214"/>
      <c r="BH408" s="214"/>
    </row>
    <row r="409" spans="1:60" outlineLevel="2" x14ac:dyDescent="0.2">
      <c r="A409" s="221"/>
      <c r="B409" s="222"/>
      <c r="C409" s="255" t="s">
        <v>916</v>
      </c>
      <c r="D409" s="243"/>
      <c r="E409" s="243"/>
      <c r="F409" s="243"/>
      <c r="G409" s="243"/>
      <c r="H409" s="224"/>
      <c r="I409" s="224"/>
      <c r="J409" s="224"/>
      <c r="K409" s="224"/>
      <c r="L409" s="224"/>
      <c r="M409" s="224"/>
      <c r="N409" s="223"/>
      <c r="O409" s="223"/>
      <c r="P409" s="223"/>
      <c r="Q409" s="223"/>
      <c r="R409" s="224"/>
      <c r="S409" s="224"/>
      <c r="T409" s="224"/>
      <c r="U409" s="224"/>
      <c r="V409" s="224"/>
      <c r="W409" s="224"/>
      <c r="X409" s="224"/>
      <c r="Y409" s="224"/>
      <c r="Z409" s="214"/>
      <c r="AA409" s="214"/>
      <c r="AB409" s="214"/>
      <c r="AC409" s="214"/>
      <c r="AD409" s="214"/>
      <c r="AE409" s="214"/>
      <c r="AF409" s="214"/>
      <c r="AG409" s="214" t="s">
        <v>320</v>
      </c>
      <c r="AH409" s="214"/>
      <c r="AI409" s="214"/>
      <c r="AJ409" s="214"/>
      <c r="AK409" s="214"/>
      <c r="AL409" s="214"/>
      <c r="AM409" s="214"/>
      <c r="AN409" s="214"/>
      <c r="AO409" s="214"/>
      <c r="AP409" s="214"/>
      <c r="AQ409" s="214"/>
      <c r="AR409" s="214"/>
      <c r="AS409" s="214"/>
      <c r="AT409" s="214"/>
      <c r="AU409" s="214"/>
      <c r="AV409" s="214"/>
      <c r="AW409" s="214"/>
      <c r="AX409" s="214"/>
      <c r="AY409" s="214"/>
      <c r="AZ409" s="214"/>
      <c r="BA409" s="214"/>
      <c r="BB409" s="214"/>
      <c r="BC409" s="214"/>
      <c r="BD409" s="214"/>
      <c r="BE409" s="214"/>
      <c r="BF409" s="214"/>
      <c r="BG409" s="214"/>
      <c r="BH409" s="214"/>
    </row>
    <row r="410" spans="1:60" outlineLevel="2" x14ac:dyDescent="0.2">
      <c r="A410" s="221"/>
      <c r="B410" s="222"/>
      <c r="C410" s="268" t="s">
        <v>2290</v>
      </c>
      <c r="D410" s="262"/>
      <c r="E410" s="263">
        <v>13.59807</v>
      </c>
      <c r="F410" s="224"/>
      <c r="G410" s="224"/>
      <c r="H410" s="224"/>
      <c r="I410" s="224"/>
      <c r="J410" s="224"/>
      <c r="K410" s="224"/>
      <c r="L410" s="224"/>
      <c r="M410" s="224"/>
      <c r="N410" s="223"/>
      <c r="O410" s="223"/>
      <c r="P410" s="223"/>
      <c r="Q410" s="223"/>
      <c r="R410" s="224"/>
      <c r="S410" s="224"/>
      <c r="T410" s="224"/>
      <c r="U410" s="224"/>
      <c r="V410" s="224"/>
      <c r="W410" s="224"/>
      <c r="X410" s="224"/>
      <c r="Y410" s="224"/>
      <c r="Z410" s="214"/>
      <c r="AA410" s="214"/>
      <c r="AB410" s="214"/>
      <c r="AC410" s="214"/>
      <c r="AD410" s="214"/>
      <c r="AE410" s="214"/>
      <c r="AF410" s="214"/>
      <c r="AG410" s="214" t="s">
        <v>371</v>
      </c>
      <c r="AH410" s="214">
        <v>5</v>
      </c>
      <c r="AI410" s="214"/>
      <c r="AJ410" s="214"/>
      <c r="AK410" s="214"/>
      <c r="AL410" s="214"/>
      <c r="AM410" s="214"/>
      <c r="AN410" s="214"/>
      <c r="AO410" s="214"/>
      <c r="AP410" s="214"/>
      <c r="AQ410" s="214"/>
      <c r="AR410" s="214"/>
      <c r="AS410" s="214"/>
      <c r="AT410" s="214"/>
      <c r="AU410" s="214"/>
      <c r="AV410" s="214"/>
      <c r="AW410" s="214"/>
      <c r="AX410" s="214"/>
      <c r="AY410" s="214"/>
      <c r="AZ410" s="214"/>
      <c r="BA410" s="214"/>
      <c r="BB410" s="214"/>
      <c r="BC410" s="214"/>
      <c r="BD410" s="214"/>
      <c r="BE410" s="214"/>
      <c r="BF410" s="214"/>
      <c r="BG410" s="214"/>
      <c r="BH410" s="214"/>
    </row>
    <row r="411" spans="1:60" outlineLevel="1" x14ac:dyDescent="0.2">
      <c r="A411" s="236">
        <v>121</v>
      </c>
      <c r="B411" s="237" t="s">
        <v>918</v>
      </c>
      <c r="C411" s="254" t="s">
        <v>919</v>
      </c>
      <c r="D411" s="238" t="s">
        <v>581</v>
      </c>
      <c r="E411" s="239">
        <v>190.37304</v>
      </c>
      <c r="F411" s="240"/>
      <c r="G411" s="241">
        <f>ROUND(E411*F411,2)</f>
        <v>0</v>
      </c>
      <c r="H411" s="240"/>
      <c r="I411" s="241">
        <f>ROUND(E411*H411,2)</f>
        <v>0</v>
      </c>
      <c r="J411" s="240"/>
      <c r="K411" s="241">
        <f>ROUND(E411*J411,2)</f>
        <v>0</v>
      </c>
      <c r="L411" s="241">
        <v>12</v>
      </c>
      <c r="M411" s="241">
        <f>G411*(1+L411/100)</f>
        <v>0</v>
      </c>
      <c r="N411" s="239">
        <v>0</v>
      </c>
      <c r="O411" s="239">
        <f>ROUND(E411*N411,2)</f>
        <v>0</v>
      </c>
      <c r="P411" s="239">
        <v>0</v>
      </c>
      <c r="Q411" s="239">
        <f>ROUND(E411*P411,2)</f>
        <v>0</v>
      </c>
      <c r="R411" s="241" t="s">
        <v>519</v>
      </c>
      <c r="S411" s="241" t="s">
        <v>315</v>
      </c>
      <c r="T411" s="242" t="s">
        <v>315</v>
      </c>
      <c r="U411" s="224">
        <v>0</v>
      </c>
      <c r="V411" s="224">
        <f>ROUND(E411*U411,2)</f>
        <v>0</v>
      </c>
      <c r="W411" s="224"/>
      <c r="X411" s="224" t="s">
        <v>336</v>
      </c>
      <c r="Y411" s="224" t="s">
        <v>317</v>
      </c>
      <c r="Z411" s="214"/>
      <c r="AA411" s="214"/>
      <c r="AB411" s="214"/>
      <c r="AC411" s="214"/>
      <c r="AD411" s="214"/>
      <c r="AE411" s="214"/>
      <c r="AF411" s="214"/>
      <c r="AG411" s="214" t="s">
        <v>337</v>
      </c>
      <c r="AH411" s="214"/>
      <c r="AI411" s="214"/>
      <c r="AJ411" s="214"/>
      <c r="AK411" s="214"/>
      <c r="AL411" s="214"/>
      <c r="AM411" s="214"/>
      <c r="AN411" s="214"/>
      <c r="AO411" s="214"/>
      <c r="AP411" s="214"/>
      <c r="AQ411" s="214"/>
      <c r="AR411" s="214"/>
      <c r="AS411" s="214"/>
      <c r="AT411" s="214"/>
      <c r="AU411" s="214"/>
      <c r="AV411" s="214"/>
      <c r="AW411" s="214"/>
      <c r="AX411" s="214"/>
      <c r="AY411" s="214"/>
      <c r="AZ411" s="214"/>
      <c r="BA411" s="214"/>
      <c r="BB411" s="214"/>
      <c r="BC411" s="214"/>
      <c r="BD411" s="214"/>
      <c r="BE411" s="214"/>
      <c r="BF411" s="214"/>
      <c r="BG411" s="214"/>
      <c r="BH411" s="214"/>
    </row>
    <row r="412" spans="1:60" outlineLevel="2" x14ac:dyDescent="0.2">
      <c r="A412" s="221"/>
      <c r="B412" s="222"/>
      <c r="C412" s="268" t="s">
        <v>2291</v>
      </c>
      <c r="D412" s="262"/>
      <c r="E412" s="263">
        <v>190.37304</v>
      </c>
      <c r="F412" s="224"/>
      <c r="G412" s="224"/>
      <c r="H412" s="224"/>
      <c r="I412" s="224"/>
      <c r="J412" s="224"/>
      <c r="K412" s="224"/>
      <c r="L412" s="224"/>
      <c r="M412" s="224"/>
      <c r="N412" s="223"/>
      <c r="O412" s="223"/>
      <c r="P412" s="223"/>
      <c r="Q412" s="223"/>
      <c r="R412" s="224"/>
      <c r="S412" s="224"/>
      <c r="T412" s="224"/>
      <c r="U412" s="224"/>
      <c r="V412" s="224"/>
      <c r="W412" s="224"/>
      <c r="X412" s="224"/>
      <c r="Y412" s="224"/>
      <c r="Z412" s="214"/>
      <c r="AA412" s="214"/>
      <c r="AB412" s="214"/>
      <c r="AC412" s="214"/>
      <c r="AD412" s="214"/>
      <c r="AE412" s="214"/>
      <c r="AF412" s="214"/>
      <c r="AG412" s="214" t="s">
        <v>371</v>
      </c>
      <c r="AH412" s="214">
        <v>5</v>
      </c>
      <c r="AI412" s="214"/>
      <c r="AJ412" s="214"/>
      <c r="AK412" s="214"/>
      <c r="AL412" s="214"/>
      <c r="AM412" s="214"/>
      <c r="AN412" s="214"/>
      <c r="AO412" s="214"/>
      <c r="AP412" s="214"/>
      <c r="AQ412" s="214"/>
      <c r="AR412" s="214"/>
      <c r="AS412" s="214"/>
      <c r="AT412" s="214"/>
      <c r="AU412" s="214"/>
      <c r="AV412" s="214"/>
      <c r="AW412" s="214"/>
      <c r="AX412" s="214"/>
      <c r="AY412" s="214"/>
      <c r="AZ412" s="214"/>
      <c r="BA412" s="214"/>
      <c r="BB412" s="214"/>
      <c r="BC412" s="214"/>
      <c r="BD412" s="214"/>
      <c r="BE412" s="214"/>
      <c r="BF412" s="214"/>
      <c r="BG412" s="214"/>
      <c r="BH412" s="214"/>
    </row>
    <row r="413" spans="1:60" ht="22.5" outlineLevel="1" x14ac:dyDescent="0.2">
      <c r="A413" s="236">
        <v>122</v>
      </c>
      <c r="B413" s="237" t="s">
        <v>921</v>
      </c>
      <c r="C413" s="254" t="s">
        <v>1266</v>
      </c>
      <c r="D413" s="238" t="s">
        <v>581</v>
      </c>
      <c r="E413" s="239">
        <v>13.59807</v>
      </c>
      <c r="F413" s="240"/>
      <c r="G413" s="241">
        <f>ROUND(E413*F413,2)</f>
        <v>0</v>
      </c>
      <c r="H413" s="240"/>
      <c r="I413" s="241">
        <f>ROUND(E413*H413,2)</f>
        <v>0</v>
      </c>
      <c r="J413" s="240"/>
      <c r="K413" s="241">
        <f>ROUND(E413*J413,2)</f>
        <v>0</v>
      </c>
      <c r="L413" s="241">
        <v>12</v>
      </c>
      <c r="M413" s="241">
        <f>G413*(1+L413/100)</f>
        <v>0</v>
      </c>
      <c r="N413" s="239">
        <v>0</v>
      </c>
      <c r="O413" s="239">
        <f>ROUND(E413*N413,2)</f>
        <v>0</v>
      </c>
      <c r="P413" s="239">
        <v>0</v>
      </c>
      <c r="Q413" s="239">
        <f>ROUND(E413*P413,2)</f>
        <v>0</v>
      </c>
      <c r="R413" s="241" t="s">
        <v>519</v>
      </c>
      <c r="S413" s="241" t="s">
        <v>315</v>
      </c>
      <c r="T413" s="242" t="s">
        <v>315</v>
      </c>
      <c r="U413" s="224">
        <v>0.94199999999999995</v>
      </c>
      <c r="V413" s="224">
        <f>ROUND(E413*U413,2)</f>
        <v>12.81</v>
      </c>
      <c r="W413" s="224"/>
      <c r="X413" s="224" t="s">
        <v>336</v>
      </c>
      <c r="Y413" s="224" t="s">
        <v>317</v>
      </c>
      <c r="Z413" s="214"/>
      <c r="AA413" s="214"/>
      <c r="AB413" s="214"/>
      <c r="AC413" s="214"/>
      <c r="AD413" s="214"/>
      <c r="AE413" s="214"/>
      <c r="AF413" s="214"/>
      <c r="AG413" s="214" t="s">
        <v>337</v>
      </c>
      <c r="AH413" s="214"/>
      <c r="AI413" s="214"/>
      <c r="AJ413" s="214"/>
      <c r="AK413" s="214"/>
      <c r="AL413" s="214"/>
      <c r="AM413" s="214"/>
      <c r="AN413" s="214"/>
      <c r="AO413" s="214"/>
      <c r="AP413" s="214"/>
      <c r="AQ413" s="214"/>
      <c r="AR413" s="214"/>
      <c r="AS413" s="214"/>
      <c r="AT413" s="214"/>
      <c r="AU413" s="214"/>
      <c r="AV413" s="214"/>
      <c r="AW413" s="214"/>
      <c r="AX413" s="214"/>
      <c r="AY413" s="214"/>
      <c r="AZ413" s="214"/>
      <c r="BA413" s="214"/>
      <c r="BB413" s="214"/>
      <c r="BC413" s="214"/>
      <c r="BD413" s="214"/>
      <c r="BE413" s="214"/>
      <c r="BF413" s="214"/>
      <c r="BG413" s="214"/>
      <c r="BH413" s="214"/>
    </row>
    <row r="414" spans="1:60" outlineLevel="2" x14ac:dyDescent="0.2">
      <c r="A414" s="221"/>
      <c r="B414" s="222"/>
      <c r="C414" s="268" t="s">
        <v>2290</v>
      </c>
      <c r="D414" s="262"/>
      <c r="E414" s="263">
        <v>13.59807</v>
      </c>
      <c r="F414" s="224"/>
      <c r="G414" s="224"/>
      <c r="H414" s="224"/>
      <c r="I414" s="224"/>
      <c r="J414" s="224"/>
      <c r="K414" s="224"/>
      <c r="L414" s="224"/>
      <c r="M414" s="224"/>
      <c r="N414" s="223"/>
      <c r="O414" s="223"/>
      <c r="P414" s="223"/>
      <c r="Q414" s="223"/>
      <c r="R414" s="224"/>
      <c r="S414" s="224"/>
      <c r="T414" s="224"/>
      <c r="U414" s="224"/>
      <c r="V414" s="224"/>
      <c r="W414" s="224"/>
      <c r="X414" s="224"/>
      <c r="Y414" s="224"/>
      <c r="Z414" s="214"/>
      <c r="AA414" s="214"/>
      <c r="AB414" s="214"/>
      <c r="AC414" s="214"/>
      <c r="AD414" s="214"/>
      <c r="AE414" s="214"/>
      <c r="AF414" s="214"/>
      <c r="AG414" s="214" t="s">
        <v>371</v>
      </c>
      <c r="AH414" s="214">
        <v>5</v>
      </c>
      <c r="AI414" s="214"/>
      <c r="AJ414" s="214"/>
      <c r="AK414" s="214"/>
      <c r="AL414" s="214"/>
      <c r="AM414" s="214"/>
      <c r="AN414" s="214"/>
      <c r="AO414" s="214"/>
      <c r="AP414" s="214"/>
      <c r="AQ414" s="214"/>
      <c r="AR414" s="214"/>
      <c r="AS414" s="214"/>
      <c r="AT414" s="214"/>
      <c r="AU414" s="214"/>
      <c r="AV414" s="214"/>
      <c r="AW414" s="214"/>
      <c r="AX414" s="214"/>
      <c r="AY414" s="214"/>
      <c r="AZ414" s="214"/>
      <c r="BA414" s="214"/>
      <c r="BB414" s="214"/>
      <c r="BC414" s="214"/>
      <c r="BD414" s="214"/>
      <c r="BE414" s="214"/>
      <c r="BF414" s="214"/>
      <c r="BG414" s="214"/>
      <c r="BH414" s="214"/>
    </row>
    <row r="415" spans="1:60" ht="22.5" outlineLevel="1" x14ac:dyDescent="0.2">
      <c r="A415" s="236">
        <v>123</v>
      </c>
      <c r="B415" s="237" t="s">
        <v>923</v>
      </c>
      <c r="C415" s="254" t="s">
        <v>924</v>
      </c>
      <c r="D415" s="238" t="s">
        <v>581</v>
      </c>
      <c r="E415" s="239">
        <v>40.794220000000003</v>
      </c>
      <c r="F415" s="240"/>
      <c r="G415" s="241">
        <f>ROUND(E415*F415,2)</f>
        <v>0</v>
      </c>
      <c r="H415" s="240"/>
      <c r="I415" s="241">
        <f>ROUND(E415*H415,2)</f>
        <v>0</v>
      </c>
      <c r="J415" s="240"/>
      <c r="K415" s="241">
        <f>ROUND(E415*J415,2)</f>
        <v>0</v>
      </c>
      <c r="L415" s="241">
        <v>12</v>
      </c>
      <c r="M415" s="241">
        <f>G415*(1+L415/100)</f>
        <v>0</v>
      </c>
      <c r="N415" s="239">
        <v>0</v>
      </c>
      <c r="O415" s="239">
        <f>ROUND(E415*N415,2)</f>
        <v>0</v>
      </c>
      <c r="P415" s="239">
        <v>0</v>
      </c>
      <c r="Q415" s="239">
        <f>ROUND(E415*P415,2)</f>
        <v>0</v>
      </c>
      <c r="R415" s="241" t="s">
        <v>519</v>
      </c>
      <c r="S415" s="241" t="s">
        <v>315</v>
      </c>
      <c r="T415" s="242" t="s">
        <v>315</v>
      </c>
      <c r="U415" s="224">
        <v>0.105</v>
      </c>
      <c r="V415" s="224">
        <f>ROUND(E415*U415,2)</f>
        <v>4.28</v>
      </c>
      <c r="W415" s="224"/>
      <c r="X415" s="224" t="s">
        <v>336</v>
      </c>
      <c r="Y415" s="224" t="s">
        <v>317</v>
      </c>
      <c r="Z415" s="214"/>
      <c r="AA415" s="214"/>
      <c r="AB415" s="214"/>
      <c r="AC415" s="214"/>
      <c r="AD415" s="214"/>
      <c r="AE415" s="214"/>
      <c r="AF415" s="214"/>
      <c r="AG415" s="214" t="s">
        <v>337</v>
      </c>
      <c r="AH415" s="214"/>
      <c r="AI415" s="214"/>
      <c r="AJ415" s="214"/>
      <c r="AK415" s="214"/>
      <c r="AL415" s="214"/>
      <c r="AM415" s="214"/>
      <c r="AN415" s="214"/>
      <c r="AO415" s="214"/>
      <c r="AP415" s="214"/>
      <c r="AQ415" s="214"/>
      <c r="AR415" s="214"/>
      <c r="AS415" s="214"/>
      <c r="AT415" s="214"/>
      <c r="AU415" s="214"/>
      <c r="AV415" s="214"/>
      <c r="AW415" s="214"/>
      <c r="AX415" s="214"/>
      <c r="AY415" s="214"/>
      <c r="AZ415" s="214"/>
      <c r="BA415" s="214"/>
      <c r="BB415" s="214"/>
      <c r="BC415" s="214"/>
      <c r="BD415" s="214"/>
      <c r="BE415" s="214"/>
      <c r="BF415" s="214"/>
      <c r="BG415" s="214"/>
      <c r="BH415" s="214"/>
    </row>
    <row r="416" spans="1:60" outlineLevel="2" x14ac:dyDescent="0.2">
      <c r="A416" s="221"/>
      <c r="B416" s="222"/>
      <c r="C416" s="268" t="s">
        <v>2292</v>
      </c>
      <c r="D416" s="262"/>
      <c r="E416" s="263">
        <v>40.794220000000003</v>
      </c>
      <c r="F416" s="224"/>
      <c r="G416" s="224"/>
      <c r="H416" s="224"/>
      <c r="I416" s="224"/>
      <c r="J416" s="224"/>
      <c r="K416" s="224"/>
      <c r="L416" s="224"/>
      <c r="M416" s="224"/>
      <c r="N416" s="223"/>
      <c r="O416" s="223"/>
      <c r="P416" s="223"/>
      <c r="Q416" s="223"/>
      <c r="R416" s="224"/>
      <c r="S416" s="224"/>
      <c r="T416" s="224"/>
      <c r="U416" s="224"/>
      <c r="V416" s="224"/>
      <c r="W416" s="224"/>
      <c r="X416" s="224"/>
      <c r="Y416" s="224"/>
      <c r="Z416" s="214"/>
      <c r="AA416" s="214"/>
      <c r="AB416" s="214"/>
      <c r="AC416" s="214"/>
      <c r="AD416" s="214"/>
      <c r="AE416" s="214"/>
      <c r="AF416" s="214"/>
      <c r="AG416" s="214" t="s">
        <v>371</v>
      </c>
      <c r="AH416" s="214">
        <v>5</v>
      </c>
      <c r="AI416" s="214"/>
      <c r="AJ416" s="214"/>
      <c r="AK416" s="214"/>
      <c r="AL416" s="214"/>
      <c r="AM416" s="214"/>
      <c r="AN416" s="214"/>
      <c r="AO416" s="214"/>
      <c r="AP416" s="214"/>
      <c r="AQ416" s="214"/>
      <c r="AR416" s="214"/>
      <c r="AS416" s="214"/>
      <c r="AT416" s="214"/>
      <c r="AU416" s="214"/>
      <c r="AV416" s="214"/>
      <c r="AW416" s="214"/>
      <c r="AX416" s="214"/>
      <c r="AY416" s="214"/>
      <c r="AZ416" s="214"/>
      <c r="BA416" s="214"/>
      <c r="BB416" s="214"/>
      <c r="BC416" s="214"/>
      <c r="BD416" s="214"/>
      <c r="BE416" s="214"/>
      <c r="BF416" s="214"/>
      <c r="BG416" s="214"/>
      <c r="BH416" s="214"/>
    </row>
    <row r="417" spans="1:60" outlineLevel="1" x14ac:dyDescent="0.2">
      <c r="A417" s="236">
        <v>124</v>
      </c>
      <c r="B417" s="237" t="s">
        <v>926</v>
      </c>
      <c r="C417" s="254" t="s">
        <v>1268</v>
      </c>
      <c r="D417" s="238" t="s">
        <v>581</v>
      </c>
      <c r="E417" s="239">
        <v>10.97672</v>
      </c>
      <c r="F417" s="240"/>
      <c r="G417" s="241">
        <f>ROUND(E417*F417,2)</f>
        <v>0</v>
      </c>
      <c r="H417" s="240"/>
      <c r="I417" s="241">
        <f>ROUND(E417*H417,2)</f>
        <v>0</v>
      </c>
      <c r="J417" s="240"/>
      <c r="K417" s="241">
        <f>ROUND(E417*J417,2)</f>
        <v>0</v>
      </c>
      <c r="L417" s="241">
        <v>12</v>
      </c>
      <c r="M417" s="241">
        <f>G417*(1+L417/100)</f>
        <v>0</v>
      </c>
      <c r="N417" s="239">
        <v>0</v>
      </c>
      <c r="O417" s="239">
        <f>ROUND(E417*N417,2)</f>
        <v>0</v>
      </c>
      <c r="P417" s="239">
        <v>0</v>
      </c>
      <c r="Q417" s="239">
        <f>ROUND(E417*P417,2)</f>
        <v>0</v>
      </c>
      <c r="R417" s="241" t="s">
        <v>519</v>
      </c>
      <c r="S417" s="241" t="s">
        <v>315</v>
      </c>
      <c r="T417" s="242" t="s">
        <v>315</v>
      </c>
      <c r="U417" s="224">
        <v>0</v>
      </c>
      <c r="V417" s="224">
        <f>ROUND(E417*U417,2)</f>
        <v>0</v>
      </c>
      <c r="W417" s="224"/>
      <c r="X417" s="224" t="s">
        <v>336</v>
      </c>
      <c r="Y417" s="224" t="s">
        <v>317</v>
      </c>
      <c r="Z417" s="214"/>
      <c r="AA417" s="214"/>
      <c r="AB417" s="214"/>
      <c r="AC417" s="214"/>
      <c r="AD417" s="214"/>
      <c r="AE417" s="214"/>
      <c r="AF417" s="214"/>
      <c r="AG417" s="214" t="s">
        <v>367</v>
      </c>
      <c r="AH417" s="214"/>
      <c r="AI417" s="214"/>
      <c r="AJ417" s="214"/>
      <c r="AK417" s="214"/>
      <c r="AL417" s="214"/>
      <c r="AM417" s="214"/>
      <c r="AN417" s="214"/>
      <c r="AO417" s="214"/>
      <c r="AP417" s="214"/>
      <c r="AQ417" s="214"/>
      <c r="AR417" s="214"/>
      <c r="AS417" s="214"/>
      <c r="AT417" s="214"/>
      <c r="AU417" s="214"/>
      <c r="AV417" s="214"/>
      <c r="AW417" s="214"/>
      <c r="AX417" s="214"/>
      <c r="AY417" s="214"/>
      <c r="AZ417" s="214"/>
      <c r="BA417" s="214"/>
      <c r="BB417" s="214"/>
      <c r="BC417" s="214"/>
      <c r="BD417" s="214"/>
      <c r="BE417" s="214"/>
      <c r="BF417" s="214"/>
      <c r="BG417" s="214"/>
      <c r="BH417" s="214"/>
    </row>
    <row r="418" spans="1:60" outlineLevel="2" x14ac:dyDescent="0.2">
      <c r="A418" s="221"/>
      <c r="B418" s="222"/>
      <c r="C418" s="255" t="s">
        <v>928</v>
      </c>
      <c r="D418" s="243"/>
      <c r="E418" s="243"/>
      <c r="F418" s="243"/>
      <c r="G418" s="243"/>
      <c r="H418" s="224"/>
      <c r="I418" s="224"/>
      <c r="J418" s="224"/>
      <c r="K418" s="224"/>
      <c r="L418" s="224"/>
      <c r="M418" s="224"/>
      <c r="N418" s="223"/>
      <c r="O418" s="223"/>
      <c r="P418" s="223"/>
      <c r="Q418" s="223"/>
      <c r="R418" s="224"/>
      <c r="S418" s="224"/>
      <c r="T418" s="224"/>
      <c r="U418" s="224"/>
      <c r="V418" s="224"/>
      <c r="W418" s="224"/>
      <c r="X418" s="224"/>
      <c r="Y418" s="224"/>
      <c r="Z418" s="214"/>
      <c r="AA418" s="214"/>
      <c r="AB418" s="214"/>
      <c r="AC418" s="214"/>
      <c r="AD418" s="214"/>
      <c r="AE418" s="214"/>
      <c r="AF418" s="214"/>
      <c r="AG418" s="214" t="s">
        <v>320</v>
      </c>
      <c r="AH418" s="214"/>
      <c r="AI418" s="214"/>
      <c r="AJ418" s="214"/>
      <c r="AK418" s="214"/>
      <c r="AL418" s="214"/>
      <c r="AM418" s="214"/>
      <c r="AN418" s="214"/>
      <c r="AO418" s="214"/>
      <c r="AP418" s="214"/>
      <c r="AQ418" s="214"/>
      <c r="AR418" s="214"/>
      <c r="AS418" s="214"/>
      <c r="AT418" s="214"/>
      <c r="AU418" s="214"/>
      <c r="AV418" s="214"/>
      <c r="AW418" s="214"/>
      <c r="AX418" s="214"/>
      <c r="AY418" s="214"/>
      <c r="AZ418" s="214"/>
      <c r="BA418" s="214"/>
      <c r="BB418" s="214"/>
      <c r="BC418" s="214"/>
      <c r="BD418" s="214"/>
      <c r="BE418" s="214"/>
      <c r="BF418" s="214"/>
      <c r="BG418" s="214"/>
      <c r="BH418" s="214"/>
    </row>
    <row r="419" spans="1:60" outlineLevel="2" x14ac:dyDescent="0.2">
      <c r="A419" s="221"/>
      <c r="B419" s="222"/>
      <c r="C419" s="268" t="s">
        <v>2293</v>
      </c>
      <c r="D419" s="262"/>
      <c r="E419" s="263">
        <v>7.5039999999999996</v>
      </c>
      <c r="F419" s="224"/>
      <c r="G419" s="224"/>
      <c r="H419" s="224"/>
      <c r="I419" s="224"/>
      <c r="J419" s="224"/>
      <c r="K419" s="224"/>
      <c r="L419" s="224"/>
      <c r="M419" s="224"/>
      <c r="N419" s="223"/>
      <c r="O419" s="223"/>
      <c r="P419" s="223"/>
      <c r="Q419" s="223"/>
      <c r="R419" s="224"/>
      <c r="S419" s="224"/>
      <c r="T419" s="224"/>
      <c r="U419" s="224"/>
      <c r="V419" s="224"/>
      <c r="W419" s="224"/>
      <c r="X419" s="224"/>
      <c r="Y419" s="224"/>
      <c r="Z419" s="214"/>
      <c r="AA419" s="214"/>
      <c r="AB419" s="214"/>
      <c r="AC419" s="214"/>
      <c r="AD419" s="214"/>
      <c r="AE419" s="214"/>
      <c r="AF419" s="214"/>
      <c r="AG419" s="214" t="s">
        <v>371</v>
      </c>
      <c r="AH419" s="214">
        <v>7</v>
      </c>
      <c r="AI419" s="214"/>
      <c r="AJ419" s="214"/>
      <c r="AK419" s="214"/>
      <c r="AL419" s="214"/>
      <c r="AM419" s="214"/>
      <c r="AN419" s="214"/>
      <c r="AO419" s="214"/>
      <c r="AP419" s="214"/>
      <c r="AQ419" s="214"/>
      <c r="AR419" s="214"/>
      <c r="AS419" s="214"/>
      <c r="AT419" s="214"/>
      <c r="AU419" s="214"/>
      <c r="AV419" s="214"/>
      <c r="AW419" s="214"/>
      <c r="AX419" s="214"/>
      <c r="AY419" s="214"/>
      <c r="AZ419" s="214"/>
      <c r="BA419" s="214"/>
      <c r="BB419" s="214"/>
      <c r="BC419" s="214"/>
      <c r="BD419" s="214"/>
      <c r="BE419" s="214"/>
      <c r="BF419" s="214"/>
      <c r="BG419" s="214"/>
      <c r="BH419" s="214"/>
    </row>
    <row r="420" spans="1:60" outlineLevel="3" x14ac:dyDescent="0.2">
      <c r="A420" s="221"/>
      <c r="B420" s="222"/>
      <c r="C420" s="268" t="s">
        <v>2294</v>
      </c>
      <c r="D420" s="262"/>
      <c r="E420" s="263">
        <v>2.0400000000000001E-2</v>
      </c>
      <c r="F420" s="224"/>
      <c r="G420" s="224"/>
      <c r="H420" s="224"/>
      <c r="I420" s="224"/>
      <c r="J420" s="224"/>
      <c r="K420" s="224"/>
      <c r="L420" s="224"/>
      <c r="M420" s="224"/>
      <c r="N420" s="223"/>
      <c r="O420" s="223"/>
      <c r="P420" s="223"/>
      <c r="Q420" s="223"/>
      <c r="R420" s="224"/>
      <c r="S420" s="224"/>
      <c r="T420" s="224"/>
      <c r="U420" s="224"/>
      <c r="V420" s="224"/>
      <c r="W420" s="224"/>
      <c r="X420" s="224"/>
      <c r="Y420" s="224"/>
      <c r="Z420" s="214"/>
      <c r="AA420" s="214"/>
      <c r="AB420" s="214"/>
      <c r="AC420" s="214"/>
      <c r="AD420" s="214"/>
      <c r="AE420" s="214"/>
      <c r="AF420" s="214"/>
      <c r="AG420" s="214" t="s">
        <v>371</v>
      </c>
      <c r="AH420" s="214">
        <v>7</v>
      </c>
      <c r="AI420" s="214"/>
      <c r="AJ420" s="214"/>
      <c r="AK420" s="214"/>
      <c r="AL420" s="214"/>
      <c r="AM420" s="214"/>
      <c r="AN420" s="214"/>
      <c r="AO420" s="214"/>
      <c r="AP420" s="214"/>
      <c r="AQ420" s="214"/>
      <c r="AR420" s="214"/>
      <c r="AS420" s="214"/>
      <c r="AT420" s="214"/>
      <c r="AU420" s="214"/>
      <c r="AV420" s="214"/>
      <c r="AW420" s="214"/>
      <c r="AX420" s="214"/>
      <c r="AY420" s="214"/>
      <c r="AZ420" s="214"/>
      <c r="BA420" s="214"/>
      <c r="BB420" s="214"/>
      <c r="BC420" s="214"/>
      <c r="BD420" s="214"/>
      <c r="BE420" s="214"/>
      <c r="BF420" s="214"/>
      <c r="BG420" s="214"/>
      <c r="BH420" s="214"/>
    </row>
    <row r="421" spans="1:60" outlineLevel="3" x14ac:dyDescent="0.2">
      <c r="A421" s="221"/>
      <c r="B421" s="222"/>
      <c r="C421" s="268" t="s">
        <v>2295</v>
      </c>
      <c r="D421" s="262"/>
      <c r="E421" s="263">
        <v>0.26800000000000002</v>
      </c>
      <c r="F421" s="224"/>
      <c r="G421" s="224"/>
      <c r="H421" s="224"/>
      <c r="I421" s="224"/>
      <c r="J421" s="224"/>
      <c r="K421" s="224"/>
      <c r="L421" s="224"/>
      <c r="M421" s="224"/>
      <c r="N421" s="223"/>
      <c r="O421" s="223"/>
      <c r="P421" s="223"/>
      <c r="Q421" s="223"/>
      <c r="R421" s="224"/>
      <c r="S421" s="224"/>
      <c r="T421" s="224"/>
      <c r="U421" s="224"/>
      <c r="V421" s="224"/>
      <c r="W421" s="224"/>
      <c r="X421" s="224"/>
      <c r="Y421" s="224"/>
      <c r="Z421" s="214"/>
      <c r="AA421" s="214"/>
      <c r="AB421" s="214"/>
      <c r="AC421" s="214"/>
      <c r="AD421" s="214"/>
      <c r="AE421" s="214"/>
      <c r="AF421" s="214"/>
      <c r="AG421" s="214" t="s">
        <v>371</v>
      </c>
      <c r="AH421" s="214">
        <v>7</v>
      </c>
      <c r="AI421" s="214"/>
      <c r="AJ421" s="214"/>
      <c r="AK421" s="214"/>
      <c r="AL421" s="214"/>
      <c r="AM421" s="214"/>
      <c r="AN421" s="214"/>
      <c r="AO421" s="214"/>
      <c r="AP421" s="214"/>
      <c r="AQ421" s="214"/>
      <c r="AR421" s="214"/>
      <c r="AS421" s="214"/>
      <c r="AT421" s="214"/>
      <c r="AU421" s="214"/>
      <c r="AV421" s="214"/>
      <c r="AW421" s="214"/>
      <c r="AX421" s="214"/>
      <c r="AY421" s="214"/>
      <c r="AZ421" s="214"/>
      <c r="BA421" s="214"/>
      <c r="BB421" s="214"/>
      <c r="BC421" s="214"/>
      <c r="BD421" s="214"/>
      <c r="BE421" s="214"/>
      <c r="BF421" s="214"/>
      <c r="BG421" s="214"/>
      <c r="BH421" s="214"/>
    </row>
    <row r="422" spans="1:60" outlineLevel="3" x14ac:dyDescent="0.2">
      <c r="A422" s="221"/>
      <c r="B422" s="222"/>
      <c r="C422" s="268" t="s">
        <v>2296</v>
      </c>
      <c r="D422" s="262"/>
      <c r="E422" s="263">
        <v>1.8224899999999999</v>
      </c>
      <c r="F422" s="224"/>
      <c r="G422" s="224"/>
      <c r="H422" s="224"/>
      <c r="I422" s="224"/>
      <c r="J422" s="224"/>
      <c r="K422" s="224"/>
      <c r="L422" s="224"/>
      <c r="M422" s="224"/>
      <c r="N422" s="223"/>
      <c r="O422" s="223"/>
      <c r="P422" s="223"/>
      <c r="Q422" s="223"/>
      <c r="R422" s="224"/>
      <c r="S422" s="224"/>
      <c r="T422" s="224"/>
      <c r="U422" s="224"/>
      <c r="V422" s="224"/>
      <c r="W422" s="224"/>
      <c r="X422" s="224"/>
      <c r="Y422" s="224"/>
      <c r="Z422" s="214"/>
      <c r="AA422" s="214"/>
      <c r="AB422" s="214"/>
      <c r="AC422" s="214"/>
      <c r="AD422" s="214"/>
      <c r="AE422" s="214"/>
      <c r="AF422" s="214"/>
      <c r="AG422" s="214" t="s">
        <v>371</v>
      </c>
      <c r="AH422" s="214">
        <v>7</v>
      </c>
      <c r="AI422" s="214"/>
      <c r="AJ422" s="214"/>
      <c r="AK422" s="214"/>
      <c r="AL422" s="214"/>
      <c r="AM422" s="214"/>
      <c r="AN422" s="214"/>
      <c r="AO422" s="214"/>
      <c r="AP422" s="214"/>
      <c r="AQ422" s="214"/>
      <c r="AR422" s="214"/>
      <c r="AS422" s="214"/>
      <c r="AT422" s="214"/>
      <c r="AU422" s="214"/>
      <c r="AV422" s="214"/>
      <c r="AW422" s="214"/>
      <c r="AX422" s="214"/>
      <c r="AY422" s="214"/>
      <c r="AZ422" s="214"/>
      <c r="BA422" s="214"/>
      <c r="BB422" s="214"/>
      <c r="BC422" s="214"/>
      <c r="BD422" s="214"/>
      <c r="BE422" s="214"/>
      <c r="BF422" s="214"/>
      <c r="BG422" s="214"/>
      <c r="BH422" s="214"/>
    </row>
    <row r="423" spans="1:60" outlineLevel="3" x14ac:dyDescent="0.2">
      <c r="A423" s="221"/>
      <c r="B423" s="222"/>
      <c r="C423" s="268" t="s">
        <v>2297</v>
      </c>
      <c r="D423" s="262"/>
      <c r="E423" s="263">
        <v>0.49381000000000003</v>
      </c>
      <c r="F423" s="224"/>
      <c r="G423" s="224"/>
      <c r="H423" s="224"/>
      <c r="I423" s="224"/>
      <c r="J423" s="224"/>
      <c r="K423" s="224"/>
      <c r="L423" s="224"/>
      <c r="M423" s="224"/>
      <c r="N423" s="223"/>
      <c r="O423" s="223"/>
      <c r="P423" s="223"/>
      <c r="Q423" s="223"/>
      <c r="R423" s="224"/>
      <c r="S423" s="224"/>
      <c r="T423" s="224"/>
      <c r="U423" s="224"/>
      <c r="V423" s="224"/>
      <c r="W423" s="224"/>
      <c r="X423" s="224"/>
      <c r="Y423" s="224"/>
      <c r="Z423" s="214"/>
      <c r="AA423" s="214"/>
      <c r="AB423" s="214"/>
      <c r="AC423" s="214"/>
      <c r="AD423" s="214"/>
      <c r="AE423" s="214"/>
      <c r="AF423" s="214"/>
      <c r="AG423" s="214" t="s">
        <v>371</v>
      </c>
      <c r="AH423" s="214">
        <v>7</v>
      </c>
      <c r="AI423" s="214"/>
      <c r="AJ423" s="214"/>
      <c r="AK423" s="214"/>
      <c r="AL423" s="214"/>
      <c r="AM423" s="214"/>
      <c r="AN423" s="214"/>
      <c r="AO423" s="214"/>
      <c r="AP423" s="214"/>
      <c r="AQ423" s="214"/>
      <c r="AR423" s="214"/>
      <c r="AS423" s="214"/>
      <c r="AT423" s="214"/>
      <c r="AU423" s="214"/>
      <c r="AV423" s="214"/>
      <c r="AW423" s="214"/>
      <c r="AX423" s="214"/>
      <c r="AY423" s="214"/>
      <c r="AZ423" s="214"/>
      <c r="BA423" s="214"/>
      <c r="BB423" s="214"/>
      <c r="BC423" s="214"/>
      <c r="BD423" s="214"/>
      <c r="BE423" s="214"/>
      <c r="BF423" s="214"/>
      <c r="BG423" s="214"/>
      <c r="BH423" s="214"/>
    </row>
    <row r="424" spans="1:60" outlineLevel="3" x14ac:dyDescent="0.2">
      <c r="A424" s="221"/>
      <c r="B424" s="222"/>
      <c r="C424" s="268" t="s">
        <v>2298</v>
      </c>
      <c r="D424" s="262"/>
      <c r="E424" s="263">
        <v>0.16900000000000001</v>
      </c>
      <c r="F424" s="224"/>
      <c r="G424" s="224"/>
      <c r="H424" s="224"/>
      <c r="I424" s="224"/>
      <c r="J424" s="224"/>
      <c r="K424" s="224"/>
      <c r="L424" s="224"/>
      <c r="M424" s="224"/>
      <c r="N424" s="223"/>
      <c r="O424" s="223"/>
      <c r="P424" s="223"/>
      <c r="Q424" s="223"/>
      <c r="R424" s="224"/>
      <c r="S424" s="224"/>
      <c r="T424" s="224"/>
      <c r="U424" s="224"/>
      <c r="V424" s="224"/>
      <c r="W424" s="224"/>
      <c r="X424" s="224"/>
      <c r="Y424" s="224"/>
      <c r="Z424" s="214"/>
      <c r="AA424" s="214"/>
      <c r="AB424" s="214"/>
      <c r="AC424" s="214"/>
      <c r="AD424" s="214"/>
      <c r="AE424" s="214"/>
      <c r="AF424" s="214"/>
      <c r="AG424" s="214" t="s">
        <v>371</v>
      </c>
      <c r="AH424" s="214">
        <v>7</v>
      </c>
      <c r="AI424" s="214"/>
      <c r="AJ424" s="214"/>
      <c r="AK424" s="214"/>
      <c r="AL424" s="214"/>
      <c r="AM424" s="214"/>
      <c r="AN424" s="214"/>
      <c r="AO424" s="214"/>
      <c r="AP424" s="214"/>
      <c r="AQ424" s="214"/>
      <c r="AR424" s="214"/>
      <c r="AS424" s="214"/>
      <c r="AT424" s="214"/>
      <c r="AU424" s="214"/>
      <c r="AV424" s="214"/>
      <c r="AW424" s="214"/>
      <c r="AX424" s="214"/>
      <c r="AY424" s="214"/>
      <c r="AZ424" s="214"/>
      <c r="BA424" s="214"/>
      <c r="BB424" s="214"/>
      <c r="BC424" s="214"/>
      <c r="BD424" s="214"/>
      <c r="BE424" s="214"/>
      <c r="BF424" s="214"/>
      <c r="BG424" s="214"/>
      <c r="BH424" s="214"/>
    </row>
    <row r="425" spans="1:60" outlineLevel="3" x14ac:dyDescent="0.2">
      <c r="A425" s="221"/>
      <c r="B425" s="222"/>
      <c r="C425" s="268" t="s">
        <v>2299</v>
      </c>
      <c r="D425" s="262"/>
      <c r="E425" s="263">
        <v>0.40699999999999997</v>
      </c>
      <c r="F425" s="224"/>
      <c r="G425" s="224"/>
      <c r="H425" s="224"/>
      <c r="I425" s="224"/>
      <c r="J425" s="224"/>
      <c r="K425" s="224"/>
      <c r="L425" s="224"/>
      <c r="M425" s="224"/>
      <c r="N425" s="223"/>
      <c r="O425" s="223"/>
      <c r="P425" s="223"/>
      <c r="Q425" s="223"/>
      <c r="R425" s="224"/>
      <c r="S425" s="224"/>
      <c r="T425" s="224"/>
      <c r="U425" s="224"/>
      <c r="V425" s="224"/>
      <c r="W425" s="224"/>
      <c r="X425" s="224"/>
      <c r="Y425" s="224"/>
      <c r="Z425" s="214"/>
      <c r="AA425" s="214"/>
      <c r="AB425" s="214"/>
      <c r="AC425" s="214"/>
      <c r="AD425" s="214"/>
      <c r="AE425" s="214"/>
      <c r="AF425" s="214"/>
      <c r="AG425" s="214" t="s">
        <v>371</v>
      </c>
      <c r="AH425" s="214">
        <v>7</v>
      </c>
      <c r="AI425" s="214"/>
      <c r="AJ425" s="214"/>
      <c r="AK425" s="214"/>
      <c r="AL425" s="214"/>
      <c r="AM425" s="214"/>
      <c r="AN425" s="214"/>
      <c r="AO425" s="214"/>
      <c r="AP425" s="214"/>
      <c r="AQ425" s="214"/>
      <c r="AR425" s="214"/>
      <c r="AS425" s="214"/>
      <c r="AT425" s="214"/>
      <c r="AU425" s="214"/>
      <c r="AV425" s="214"/>
      <c r="AW425" s="214"/>
      <c r="AX425" s="214"/>
      <c r="AY425" s="214"/>
      <c r="AZ425" s="214"/>
      <c r="BA425" s="214"/>
      <c r="BB425" s="214"/>
      <c r="BC425" s="214"/>
      <c r="BD425" s="214"/>
      <c r="BE425" s="214"/>
      <c r="BF425" s="214"/>
      <c r="BG425" s="214"/>
      <c r="BH425" s="214"/>
    </row>
    <row r="426" spans="1:60" outlineLevel="3" x14ac:dyDescent="0.2">
      <c r="A426" s="221"/>
      <c r="B426" s="222"/>
      <c r="C426" s="268" t="s">
        <v>2300</v>
      </c>
      <c r="D426" s="262"/>
      <c r="E426" s="263">
        <v>7.5039999999999996E-2</v>
      </c>
      <c r="F426" s="224"/>
      <c r="G426" s="224"/>
      <c r="H426" s="224"/>
      <c r="I426" s="224"/>
      <c r="J426" s="224"/>
      <c r="K426" s="224"/>
      <c r="L426" s="224"/>
      <c r="M426" s="224"/>
      <c r="N426" s="223"/>
      <c r="O426" s="223"/>
      <c r="P426" s="223"/>
      <c r="Q426" s="223"/>
      <c r="R426" s="224"/>
      <c r="S426" s="224"/>
      <c r="T426" s="224"/>
      <c r="U426" s="224"/>
      <c r="V426" s="224"/>
      <c r="W426" s="224"/>
      <c r="X426" s="224"/>
      <c r="Y426" s="224"/>
      <c r="Z426" s="214"/>
      <c r="AA426" s="214"/>
      <c r="AB426" s="214"/>
      <c r="AC426" s="214"/>
      <c r="AD426" s="214"/>
      <c r="AE426" s="214"/>
      <c r="AF426" s="214"/>
      <c r="AG426" s="214" t="s">
        <v>371</v>
      </c>
      <c r="AH426" s="214">
        <v>7</v>
      </c>
      <c r="AI426" s="214"/>
      <c r="AJ426" s="214"/>
      <c r="AK426" s="214"/>
      <c r="AL426" s="214"/>
      <c r="AM426" s="214"/>
      <c r="AN426" s="214"/>
      <c r="AO426" s="214"/>
      <c r="AP426" s="214"/>
      <c r="AQ426" s="214"/>
      <c r="AR426" s="214"/>
      <c r="AS426" s="214"/>
      <c r="AT426" s="214"/>
      <c r="AU426" s="214"/>
      <c r="AV426" s="214"/>
      <c r="AW426" s="214"/>
      <c r="AX426" s="214"/>
      <c r="AY426" s="214"/>
      <c r="AZ426" s="214"/>
      <c r="BA426" s="214"/>
      <c r="BB426" s="214"/>
      <c r="BC426" s="214"/>
      <c r="BD426" s="214"/>
      <c r="BE426" s="214"/>
      <c r="BF426" s="214"/>
      <c r="BG426" s="214"/>
      <c r="BH426" s="214"/>
    </row>
    <row r="427" spans="1:60" outlineLevel="3" x14ac:dyDescent="0.2">
      <c r="A427" s="221"/>
      <c r="B427" s="222"/>
      <c r="C427" s="268" t="s">
        <v>2301</v>
      </c>
      <c r="D427" s="262"/>
      <c r="E427" s="263">
        <v>7.5039999999999996E-2</v>
      </c>
      <c r="F427" s="224"/>
      <c r="G427" s="224"/>
      <c r="H427" s="224"/>
      <c r="I427" s="224"/>
      <c r="J427" s="224"/>
      <c r="K427" s="224"/>
      <c r="L427" s="224"/>
      <c r="M427" s="224"/>
      <c r="N427" s="223"/>
      <c r="O427" s="223"/>
      <c r="P427" s="223"/>
      <c r="Q427" s="223"/>
      <c r="R427" s="224"/>
      <c r="S427" s="224"/>
      <c r="T427" s="224"/>
      <c r="U427" s="224"/>
      <c r="V427" s="224"/>
      <c r="W427" s="224"/>
      <c r="X427" s="224"/>
      <c r="Y427" s="224"/>
      <c r="Z427" s="214"/>
      <c r="AA427" s="214"/>
      <c r="AB427" s="214"/>
      <c r="AC427" s="214"/>
      <c r="AD427" s="214"/>
      <c r="AE427" s="214"/>
      <c r="AF427" s="214"/>
      <c r="AG427" s="214" t="s">
        <v>371</v>
      </c>
      <c r="AH427" s="214">
        <v>7</v>
      </c>
      <c r="AI427" s="214"/>
      <c r="AJ427" s="214"/>
      <c r="AK427" s="214"/>
      <c r="AL427" s="214"/>
      <c r="AM427" s="214"/>
      <c r="AN427" s="214"/>
      <c r="AO427" s="214"/>
      <c r="AP427" s="214"/>
      <c r="AQ427" s="214"/>
      <c r="AR427" s="214"/>
      <c r="AS427" s="214"/>
      <c r="AT427" s="214"/>
      <c r="AU427" s="214"/>
      <c r="AV427" s="214"/>
      <c r="AW427" s="214"/>
      <c r="AX427" s="214"/>
      <c r="AY427" s="214"/>
      <c r="AZ427" s="214"/>
      <c r="BA427" s="214"/>
      <c r="BB427" s="214"/>
      <c r="BC427" s="214"/>
      <c r="BD427" s="214"/>
      <c r="BE427" s="214"/>
      <c r="BF427" s="214"/>
      <c r="BG427" s="214"/>
      <c r="BH427" s="214"/>
    </row>
    <row r="428" spans="1:60" outlineLevel="3" x14ac:dyDescent="0.2">
      <c r="A428" s="221"/>
      <c r="B428" s="222"/>
      <c r="C428" s="268" t="s">
        <v>2302</v>
      </c>
      <c r="D428" s="262"/>
      <c r="E428" s="263">
        <v>9.6479999999999996E-2</v>
      </c>
      <c r="F428" s="224"/>
      <c r="G428" s="224"/>
      <c r="H428" s="224"/>
      <c r="I428" s="224"/>
      <c r="J428" s="224"/>
      <c r="K428" s="224"/>
      <c r="L428" s="224"/>
      <c r="M428" s="224"/>
      <c r="N428" s="223"/>
      <c r="O428" s="223"/>
      <c r="P428" s="223"/>
      <c r="Q428" s="223"/>
      <c r="R428" s="224"/>
      <c r="S428" s="224"/>
      <c r="T428" s="224"/>
      <c r="U428" s="224"/>
      <c r="V428" s="224"/>
      <c r="W428" s="224"/>
      <c r="X428" s="224"/>
      <c r="Y428" s="224"/>
      <c r="Z428" s="214"/>
      <c r="AA428" s="214"/>
      <c r="AB428" s="214"/>
      <c r="AC428" s="214"/>
      <c r="AD428" s="214"/>
      <c r="AE428" s="214"/>
      <c r="AF428" s="214"/>
      <c r="AG428" s="214" t="s">
        <v>371</v>
      </c>
      <c r="AH428" s="214">
        <v>7</v>
      </c>
      <c r="AI428" s="214"/>
      <c r="AJ428" s="214"/>
      <c r="AK428" s="214"/>
      <c r="AL428" s="214"/>
      <c r="AM428" s="214"/>
      <c r="AN428" s="214"/>
      <c r="AO428" s="214"/>
      <c r="AP428" s="214"/>
      <c r="AQ428" s="214"/>
      <c r="AR428" s="214"/>
      <c r="AS428" s="214"/>
      <c r="AT428" s="214"/>
      <c r="AU428" s="214"/>
      <c r="AV428" s="214"/>
      <c r="AW428" s="214"/>
      <c r="AX428" s="214"/>
      <c r="AY428" s="214"/>
      <c r="AZ428" s="214"/>
      <c r="BA428" s="214"/>
      <c r="BB428" s="214"/>
      <c r="BC428" s="214"/>
      <c r="BD428" s="214"/>
      <c r="BE428" s="214"/>
      <c r="BF428" s="214"/>
      <c r="BG428" s="214"/>
      <c r="BH428" s="214"/>
    </row>
    <row r="429" spans="1:60" outlineLevel="3" x14ac:dyDescent="0.2">
      <c r="A429" s="221"/>
      <c r="B429" s="222"/>
      <c r="C429" s="268" t="s">
        <v>2303</v>
      </c>
      <c r="D429" s="262"/>
      <c r="E429" s="263">
        <v>5.4000000000000003E-3</v>
      </c>
      <c r="F429" s="224"/>
      <c r="G429" s="224"/>
      <c r="H429" s="224"/>
      <c r="I429" s="224"/>
      <c r="J429" s="224"/>
      <c r="K429" s="224"/>
      <c r="L429" s="224"/>
      <c r="M429" s="224"/>
      <c r="N429" s="223"/>
      <c r="O429" s="223"/>
      <c r="P429" s="223"/>
      <c r="Q429" s="223"/>
      <c r="R429" s="224"/>
      <c r="S429" s="224"/>
      <c r="T429" s="224"/>
      <c r="U429" s="224"/>
      <c r="V429" s="224"/>
      <c r="W429" s="224"/>
      <c r="X429" s="224"/>
      <c r="Y429" s="224"/>
      <c r="Z429" s="214"/>
      <c r="AA429" s="214"/>
      <c r="AB429" s="214"/>
      <c r="AC429" s="214"/>
      <c r="AD429" s="214"/>
      <c r="AE429" s="214"/>
      <c r="AF429" s="214"/>
      <c r="AG429" s="214" t="s">
        <v>371</v>
      </c>
      <c r="AH429" s="214">
        <v>7</v>
      </c>
      <c r="AI429" s="214"/>
      <c r="AJ429" s="214"/>
      <c r="AK429" s="214"/>
      <c r="AL429" s="214"/>
      <c r="AM429" s="214"/>
      <c r="AN429" s="214"/>
      <c r="AO429" s="214"/>
      <c r="AP429" s="214"/>
      <c r="AQ429" s="214"/>
      <c r="AR429" s="214"/>
      <c r="AS429" s="214"/>
      <c r="AT429" s="214"/>
      <c r="AU429" s="214"/>
      <c r="AV429" s="214"/>
      <c r="AW429" s="214"/>
      <c r="AX429" s="214"/>
      <c r="AY429" s="214"/>
      <c r="AZ429" s="214"/>
      <c r="BA429" s="214"/>
      <c r="BB429" s="214"/>
      <c r="BC429" s="214"/>
      <c r="BD429" s="214"/>
      <c r="BE429" s="214"/>
      <c r="BF429" s="214"/>
      <c r="BG429" s="214"/>
      <c r="BH429" s="214"/>
    </row>
    <row r="430" spans="1:60" outlineLevel="3" x14ac:dyDescent="0.2">
      <c r="A430" s="221"/>
      <c r="B430" s="222"/>
      <c r="C430" s="268" t="s">
        <v>2304</v>
      </c>
      <c r="D430" s="262"/>
      <c r="E430" s="263">
        <v>4.0070000000000001E-2</v>
      </c>
      <c r="F430" s="224"/>
      <c r="G430" s="224"/>
      <c r="H430" s="224"/>
      <c r="I430" s="224"/>
      <c r="J430" s="224"/>
      <c r="K430" s="224"/>
      <c r="L430" s="224"/>
      <c r="M430" s="224"/>
      <c r="N430" s="223"/>
      <c r="O430" s="223"/>
      <c r="P430" s="223"/>
      <c r="Q430" s="223"/>
      <c r="R430" s="224"/>
      <c r="S430" s="224"/>
      <c r="T430" s="224"/>
      <c r="U430" s="224"/>
      <c r="V430" s="224"/>
      <c r="W430" s="224"/>
      <c r="X430" s="224"/>
      <c r="Y430" s="224"/>
      <c r="Z430" s="214"/>
      <c r="AA430" s="214"/>
      <c r="AB430" s="214"/>
      <c r="AC430" s="214"/>
      <c r="AD430" s="214"/>
      <c r="AE430" s="214"/>
      <c r="AF430" s="214"/>
      <c r="AG430" s="214" t="s">
        <v>371</v>
      </c>
      <c r="AH430" s="214">
        <v>7</v>
      </c>
      <c r="AI430" s="214"/>
      <c r="AJ430" s="214"/>
      <c r="AK430" s="214"/>
      <c r="AL430" s="214"/>
      <c r="AM430" s="214"/>
      <c r="AN430" s="214"/>
      <c r="AO430" s="214"/>
      <c r="AP430" s="214"/>
      <c r="AQ430" s="214"/>
      <c r="AR430" s="214"/>
      <c r="AS430" s="214"/>
      <c r="AT430" s="214"/>
      <c r="AU430" s="214"/>
      <c r="AV430" s="214"/>
      <c r="AW430" s="214"/>
      <c r="AX430" s="214"/>
      <c r="AY430" s="214"/>
      <c r="AZ430" s="214"/>
      <c r="BA430" s="214"/>
      <c r="BB430" s="214"/>
      <c r="BC430" s="214"/>
      <c r="BD430" s="214"/>
      <c r="BE430" s="214"/>
      <c r="BF430" s="214"/>
      <c r="BG430" s="214"/>
      <c r="BH430" s="214"/>
    </row>
    <row r="431" spans="1:60" ht="22.5" outlineLevel="1" x14ac:dyDescent="0.2">
      <c r="A431" s="236">
        <v>125</v>
      </c>
      <c r="B431" s="237" t="s">
        <v>1286</v>
      </c>
      <c r="C431" s="254" t="s">
        <v>1533</v>
      </c>
      <c r="D431" s="238" t="s">
        <v>581</v>
      </c>
      <c r="E431" s="239">
        <v>2.6213500000000001</v>
      </c>
      <c r="F431" s="240"/>
      <c r="G431" s="241">
        <f>ROUND(E431*F431,2)</f>
        <v>0</v>
      </c>
      <c r="H431" s="240"/>
      <c r="I431" s="241">
        <f>ROUND(E431*H431,2)</f>
        <v>0</v>
      </c>
      <c r="J431" s="240"/>
      <c r="K431" s="241">
        <f>ROUND(E431*J431,2)</f>
        <v>0</v>
      </c>
      <c r="L431" s="241">
        <v>12</v>
      </c>
      <c r="M431" s="241">
        <f>G431*(1+L431/100)</f>
        <v>0</v>
      </c>
      <c r="N431" s="239">
        <v>0</v>
      </c>
      <c r="O431" s="239">
        <f>ROUND(E431*N431,2)</f>
        <v>0</v>
      </c>
      <c r="P431" s="239">
        <v>0</v>
      </c>
      <c r="Q431" s="239">
        <f>ROUND(E431*P431,2)</f>
        <v>0</v>
      </c>
      <c r="R431" s="241" t="s">
        <v>519</v>
      </c>
      <c r="S431" s="241" t="s">
        <v>315</v>
      </c>
      <c r="T431" s="242" t="s">
        <v>315</v>
      </c>
      <c r="U431" s="224">
        <v>0</v>
      </c>
      <c r="V431" s="224">
        <f>ROUND(E431*U431,2)</f>
        <v>0</v>
      </c>
      <c r="W431" s="224"/>
      <c r="X431" s="224" t="s">
        <v>336</v>
      </c>
      <c r="Y431" s="224" t="s">
        <v>317</v>
      </c>
      <c r="Z431" s="214"/>
      <c r="AA431" s="214"/>
      <c r="AB431" s="214"/>
      <c r="AC431" s="214"/>
      <c r="AD431" s="214"/>
      <c r="AE431" s="214"/>
      <c r="AF431" s="214"/>
      <c r="AG431" s="214" t="s">
        <v>337</v>
      </c>
      <c r="AH431" s="214"/>
      <c r="AI431" s="214"/>
      <c r="AJ431" s="214"/>
      <c r="AK431" s="214"/>
      <c r="AL431" s="214"/>
      <c r="AM431" s="214"/>
      <c r="AN431" s="214"/>
      <c r="AO431" s="214"/>
      <c r="AP431" s="214"/>
      <c r="AQ431" s="214"/>
      <c r="AR431" s="214"/>
      <c r="AS431" s="214"/>
      <c r="AT431" s="214"/>
      <c r="AU431" s="214"/>
      <c r="AV431" s="214"/>
      <c r="AW431" s="214"/>
      <c r="AX431" s="214"/>
      <c r="AY431" s="214"/>
      <c r="AZ431" s="214"/>
      <c r="BA431" s="214"/>
      <c r="BB431" s="214"/>
      <c r="BC431" s="214"/>
      <c r="BD431" s="214"/>
      <c r="BE431" s="214"/>
      <c r="BF431" s="214"/>
      <c r="BG431" s="214"/>
      <c r="BH431" s="214"/>
    </row>
    <row r="432" spans="1:60" outlineLevel="2" x14ac:dyDescent="0.2">
      <c r="A432" s="221"/>
      <c r="B432" s="222"/>
      <c r="C432" s="268" t="s">
        <v>2305</v>
      </c>
      <c r="D432" s="262"/>
      <c r="E432" s="263">
        <v>2.3310399999999998</v>
      </c>
      <c r="F432" s="224"/>
      <c r="G432" s="224"/>
      <c r="H432" s="224"/>
      <c r="I432" s="224"/>
      <c r="J432" s="224"/>
      <c r="K432" s="224"/>
      <c r="L432" s="224"/>
      <c r="M432" s="224"/>
      <c r="N432" s="223"/>
      <c r="O432" s="223"/>
      <c r="P432" s="223"/>
      <c r="Q432" s="223"/>
      <c r="R432" s="224"/>
      <c r="S432" s="224"/>
      <c r="T432" s="224"/>
      <c r="U432" s="224"/>
      <c r="V432" s="224"/>
      <c r="W432" s="224"/>
      <c r="X432" s="224"/>
      <c r="Y432" s="224"/>
      <c r="Z432" s="214"/>
      <c r="AA432" s="214"/>
      <c r="AB432" s="214"/>
      <c r="AC432" s="214"/>
      <c r="AD432" s="214"/>
      <c r="AE432" s="214"/>
      <c r="AF432" s="214"/>
      <c r="AG432" s="214" t="s">
        <v>371</v>
      </c>
      <c r="AH432" s="214">
        <v>7</v>
      </c>
      <c r="AI432" s="214"/>
      <c r="AJ432" s="214"/>
      <c r="AK432" s="214"/>
      <c r="AL432" s="214"/>
      <c r="AM432" s="214"/>
      <c r="AN432" s="214"/>
      <c r="AO432" s="214"/>
      <c r="AP432" s="214"/>
      <c r="AQ432" s="214"/>
      <c r="AR432" s="214"/>
      <c r="AS432" s="214"/>
      <c r="AT432" s="214"/>
      <c r="AU432" s="214"/>
      <c r="AV432" s="214"/>
      <c r="AW432" s="214"/>
      <c r="AX432" s="214"/>
      <c r="AY432" s="214"/>
      <c r="AZ432" s="214"/>
      <c r="BA432" s="214"/>
      <c r="BB432" s="214"/>
      <c r="BC432" s="214"/>
      <c r="BD432" s="214"/>
      <c r="BE432" s="214"/>
      <c r="BF432" s="214"/>
      <c r="BG432" s="214"/>
      <c r="BH432" s="214"/>
    </row>
    <row r="433" spans="1:60" outlineLevel="3" x14ac:dyDescent="0.2">
      <c r="A433" s="221"/>
      <c r="B433" s="222"/>
      <c r="C433" s="268" t="s">
        <v>2306</v>
      </c>
      <c r="D433" s="262"/>
      <c r="E433" s="263">
        <v>0.12651999999999999</v>
      </c>
      <c r="F433" s="224"/>
      <c r="G433" s="224"/>
      <c r="H433" s="224"/>
      <c r="I433" s="224"/>
      <c r="J433" s="224"/>
      <c r="K433" s="224"/>
      <c r="L433" s="224"/>
      <c r="M433" s="224"/>
      <c r="N433" s="223"/>
      <c r="O433" s="223"/>
      <c r="P433" s="223"/>
      <c r="Q433" s="223"/>
      <c r="R433" s="224"/>
      <c r="S433" s="224"/>
      <c r="T433" s="224"/>
      <c r="U433" s="224"/>
      <c r="V433" s="224"/>
      <c r="W433" s="224"/>
      <c r="X433" s="224"/>
      <c r="Y433" s="224"/>
      <c r="Z433" s="214"/>
      <c r="AA433" s="214"/>
      <c r="AB433" s="214"/>
      <c r="AC433" s="214"/>
      <c r="AD433" s="214"/>
      <c r="AE433" s="214"/>
      <c r="AF433" s="214"/>
      <c r="AG433" s="214" t="s">
        <v>371</v>
      </c>
      <c r="AH433" s="214">
        <v>7</v>
      </c>
      <c r="AI433" s="214"/>
      <c r="AJ433" s="214"/>
      <c r="AK433" s="214"/>
      <c r="AL433" s="214"/>
      <c r="AM433" s="214"/>
      <c r="AN433" s="214"/>
      <c r="AO433" s="214"/>
      <c r="AP433" s="214"/>
      <c r="AQ433" s="214"/>
      <c r="AR433" s="214"/>
      <c r="AS433" s="214"/>
      <c r="AT433" s="214"/>
      <c r="AU433" s="214"/>
      <c r="AV433" s="214"/>
      <c r="AW433" s="214"/>
      <c r="AX433" s="214"/>
      <c r="AY433" s="214"/>
      <c r="AZ433" s="214"/>
      <c r="BA433" s="214"/>
      <c r="BB433" s="214"/>
      <c r="BC433" s="214"/>
      <c r="BD433" s="214"/>
      <c r="BE433" s="214"/>
      <c r="BF433" s="214"/>
      <c r="BG433" s="214"/>
      <c r="BH433" s="214"/>
    </row>
    <row r="434" spans="1:60" outlineLevel="3" x14ac:dyDescent="0.2">
      <c r="A434" s="221"/>
      <c r="B434" s="222"/>
      <c r="C434" s="268" t="s">
        <v>2307</v>
      </c>
      <c r="D434" s="262"/>
      <c r="E434" s="263">
        <v>1.933E-2</v>
      </c>
      <c r="F434" s="224"/>
      <c r="G434" s="224"/>
      <c r="H434" s="224"/>
      <c r="I434" s="224"/>
      <c r="J434" s="224"/>
      <c r="K434" s="224"/>
      <c r="L434" s="224"/>
      <c r="M434" s="224"/>
      <c r="N434" s="223"/>
      <c r="O434" s="223"/>
      <c r="P434" s="223"/>
      <c r="Q434" s="223"/>
      <c r="R434" s="224"/>
      <c r="S434" s="224"/>
      <c r="T434" s="224"/>
      <c r="U434" s="224"/>
      <c r="V434" s="224"/>
      <c r="W434" s="224"/>
      <c r="X434" s="224"/>
      <c r="Y434" s="224"/>
      <c r="Z434" s="214"/>
      <c r="AA434" s="214"/>
      <c r="AB434" s="214"/>
      <c r="AC434" s="214"/>
      <c r="AD434" s="214"/>
      <c r="AE434" s="214"/>
      <c r="AF434" s="214"/>
      <c r="AG434" s="214" t="s">
        <v>371</v>
      </c>
      <c r="AH434" s="214">
        <v>7</v>
      </c>
      <c r="AI434" s="214"/>
      <c r="AJ434" s="214"/>
      <c r="AK434" s="214"/>
      <c r="AL434" s="214"/>
      <c r="AM434" s="214"/>
      <c r="AN434" s="214"/>
      <c r="AO434" s="214"/>
      <c r="AP434" s="214"/>
      <c r="AQ434" s="214"/>
      <c r="AR434" s="214"/>
      <c r="AS434" s="214"/>
      <c r="AT434" s="214"/>
      <c r="AU434" s="214"/>
      <c r="AV434" s="214"/>
      <c r="AW434" s="214"/>
      <c r="AX434" s="214"/>
      <c r="AY434" s="214"/>
      <c r="AZ434" s="214"/>
      <c r="BA434" s="214"/>
      <c r="BB434" s="214"/>
      <c r="BC434" s="214"/>
      <c r="BD434" s="214"/>
      <c r="BE434" s="214"/>
      <c r="BF434" s="214"/>
      <c r="BG434" s="214"/>
      <c r="BH434" s="214"/>
    </row>
    <row r="435" spans="1:60" outlineLevel="3" x14ac:dyDescent="0.2">
      <c r="A435" s="221"/>
      <c r="B435" s="222"/>
      <c r="C435" s="268" t="s">
        <v>2308</v>
      </c>
      <c r="D435" s="262"/>
      <c r="E435" s="263">
        <v>1.9460000000000002E-2</v>
      </c>
      <c r="F435" s="224"/>
      <c r="G435" s="224"/>
      <c r="H435" s="224"/>
      <c r="I435" s="224"/>
      <c r="J435" s="224"/>
      <c r="K435" s="224"/>
      <c r="L435" s="224"/>
      <c r="M435" s="224"/>
      <c r="N435" s="223"/>
      <c r="O435" s="223"/>
      <c r="P435" s="223"/>
      <c r="Q435" s="223"/>
      <c r="R435" s="224"/>
      <c r="S435" s="224"/>
      <c r="T435" s="224"/>
      <c r="U435" s="224"/>
      <c r="V435" s="224"/>
      <c r="W435" s="224"/>
      <c r="X435" s="224"/>
      <c r="Y435" s="224"/>
      <c r="Z435" s="214"/>
      <c r="AA435" s="214"/>
      <c r="AB435" s="214"/>
      <c r="AC435" s="214"/>
      <c r="AD435" s="214"/>
      <c r="AE435" s="214"/>
      <c r="AF435" s="214"/>
      <c r="AG435" s="214" t="s">
        <v>371</v>
      </c>
      <c r="AH435" s="214">
        <v>7</v>
      </c>
      <c r="AI435" s="214"/>
      <c r="AJ435" s="214"/>
      <c r="AK435" s="214"/>
      <c r="AL435" s="214"/>
      <c r="AM435" s="214"/>
      <c r="AN435" s="214"/>
      <c r="AO435" s="214"/>
      <c r="AP435" s="214"/>
      <c r="AQ435" s="214"/>
      <c r="AR435" s="214"/>
      <c r="AS435" s="214"/>
      <c r="AT435" s="214"/>
      <c r="AU435" s="214"/>
      <c r="AV435" s="214"/>
      <c r="AW435" s="214"/>
      <c r="AX435" s="214"/>
      <c r="AY435" s="214"/>
      <c r="AZ435" s="214"/>
      <c r="BA435" s="214"/>
      <c r="BB435" s="214"/>
      <c r="BC435" s="214"/>
      <c r="BD435" s="214"/>
      <c r="BE435" s="214"/>
      <c r="BF435" s="214"/>
      <c r="BG435" s="214"/>
      <c r="BH435" s="214"/>
    </row>
    <row r="436" spans="1:60" outlineLevel="3" x14ac:dyDescent="0.2">
      <c r="A436" s="221"/>
      <c r="B436" s="222"/>
      <c r="C436" s="268" t="s">
        <v>2309</v>
      </c>
      <c r="D436" s="262"/>
      <c r="E436" s="263">
        <v>0.125</v>
      </c>
      <c r="F436" s="224"/>
      <c r="G436" s="224"/>
      <c r="H436" s="224"/>
      <c r="I436" s="224"/>
      <c r="J436" s="224"/>
      <c r="K436" s="224"/>
      <c r="L436" s="224"/>
      <c r="M436" s="224"/>
      <c r="N436" s="223"/>
      <c r="O436" s="223"/>
      <c r="P436" s="223"/>
      <c r="Q436" s="223"/>
      <c r="R436" s="224"/>
      <c r="S436" s="224"/>
      <c r="T436" s="224"/>
      <c r="U436" s="224"/>
      <c r="V436" s="224"/>
      <c r="W436" s="224"/>
      <c r="X436" s="224"/>
      <c r="Y436" s="224"/>
      <c r="Z436" s="214"/>
      <c r="AA436" s="214"/>
      <c r="AB436" s="214"/>
      <c r="AC436" s="214"/>
      <c r="AD436" s="214"/>
      <c r="AE436" s="214"/>
      <c r="AF436" s="214"/>
      <c r="AG436" s="214" t="s">
        <v>371</v>
      </c>
      <c r="AH436" s="214">
        <v>7</v>
      </c>
      <c r="AI436" s="214"/>
      <c r="AJ436" s="214"/>
      <c r="AK436" s="214"/>
      <c r="AL436" s="214"/>
      <c r="AM436" s="214"/>
      <c r="AN436" s="214"/>
      <c r="AO436" s="214"/>
      <c r="AP436" s="214"/>
      <c r="AQ436" s="214"/>
      <c r="AR436" s="214"/>
      <c r="AS436" s="214"/>
      <c r="AT436" s="214"/>
      <c r="AU436" s="214"/>
      <c r="AV436" s="214"/>
      <c r="AW436" s="214"/>
      <c r="AX436" s="214"/>
      <c r="AY436" s="214"/>
      <c r="AZ436" s="214"/>
      <c r="BA436" s="214"/>
      <c r="BB436" s="214"/>
      <c r="BC436" s="214"/>
      <c r="BD436" s="214"/>
      <c r="BE436" s="214"/>
      <c r="BF436" s="214"/>
      <c r="BG436" s="214"/>
      <c r="BH436" s="214"/>
    </row>
    <row r="437" spans="1:60" x14ac:dyDescent="0.2">
      <c r="A437" s="3"/>
      <c r="B437" s="4"/>
      <c r="C437" s="259"/>
      <c r="D437" s="6"/>
      <c r="E437" s="3"/>
      <c r="F437" s="3"/>
      <c r="G437" s="3"/>
      <c r="H437" s="3"/>
      <c r="I437" s="3"/>
      <c r="J437" s="3"/>
      <c r="K437" s="3"/>
      <c r="L437" s="3"/>
      <c r="M437" s="3"/>
      <c r="N437" s="3"/>
      <c r="O437" s="3"/>
      <c r="P437" s="3"/>
      <c r="Q437" s="3"/>
      <c r="R437" s="3"/>
      <c r="S437" s="3"/>
      <c r="T437" s="3"/>
      <c r="U437" s="3"/>
      <c r="V437" s="3"/>
      <c r="W437" s="3"/>
      <c r="X437" s="3"/>
      <c r="Y437" s="3"/>
      <c r="AE437">
        <v>12</v>
      </c>
      <c r="AF437">
        <v>21</v>
      </c>
      <c r="AG437" t="s">
        <v>296</v>
      </c>
    </row>
    <row r="438" spans="1:60" x14ac:dyDescent="0.2">
      <c r="A438" s="217"/>
      <c r="B438" s="218" t="s">
        <v>29</v>
      </c>
      <c r="C438" s="260"/>
      <c r="D438" s="219"/>
      <c r="E438" s="220"/>
      <c r="F438" s="220"/>
      <c r="G438" s="235">
        <f>G8+G11+G21+G66+G73+G78+G84+G100+G148+G151+G160+G176+G189+G191+G196+G224+G230+G256+G269+G307+G312+G319+G343+G356+G398+G400+G402</f>
        <v>0</v>
      </c>
      <c r="H438" s="3"/>
      <c r="I438" s="3"/>
      <c r="J438" s="3"/>
      <c r="K438" s="3"/>
      <c r="L438" s="3"/>
      <c r="M438" s="3"/>
      <c r="N438" s="3"/>
      <c r="O438" s="3"/>
      <c r="P438" s="3"/>
      <c r="Q438" s="3"/>
      <c r="R438" s="3"/>
      <c r="S438" s="3"/>
      <c r="T438" s="3"/>
      <c r="U438" s="3"/>
      <c r="V438" s="3"/>
      <c r="W438" s="3"/>
      <c r="X438" s="3"/>
      <c r="Y438" s="3"/>
      <c r="AE438">
        <f>SUMIF(L7:L436,AE437,G7:G436)</f>
        <v>0</v>
      </c>
      <c r="AF438">
        <f>SUMIF(L7:L436,AF437,G7:G436)</f>
        <v>0</v>
      </c>
      <c r="AG438" t="s">
        <v>360</v>
      </c>
    </row>
    <row r="439" spans="1:60" x14ac:dyDescent="0.2">
      <c r="C439" s="261"/>
      <c r="D439" s="10"/>
      <c r="AG439" t="s">
        <v>361</v>
      </c>
    </row>
    <row r="440" spans="1:60" x14ac:dyDescent="0.2">
      <c r="D440" s="10"/>
    </row>
    <row r="441" spans="1:60" x14ac:dyDescent="0.2">
      <c r="D441" s="10"/>
    </row>
    <row r="442" spans="1:60" x14ac:dyDescent="0.2">
      <c r="D442" s="10"/>
    </row>
    <row r="443" spans="1:60" x14ac:dyDescent="0.2">
      <c r="D443" s="10"/>
    </row>
    <row r="444" spans="1:60" x14ac:dyDescent="0.2">
      <c r="D444" s="10"/>
    </row>
    <row r="445" spans="1:60" x14ac:dyDescent="0.2">
      <c r="D445" s="10"/>
    </row>
    <row r="446" spans="1:60" x14ac:dyDescent="0.2">
      <c r="D446" s="10"/>
    </row>
    <row r="447" spans="1:60" x14ac:dyDescent="0.2">
      <c r="D447" s="10"/>
    </row>
    <row r="448" spans="1:60"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X0dlZLn7llk4xVQbYnLL1WIES4N6DHMwq776I+9X1UE6bwZEnHAIDcOhyaBTTIcX5sio28YC2SE9WmeJUlNatw==" saltValue="d5y0bn8xDNUh1TnzgQvQoQ==" spinCount="100000" sheet="1" formatRows="0"/>
  <mergeCells count="81">
    <mergeCell ref="C358:G358"/>
    <mergeCell ref="C409:G409"/>
    <mergeCell ref="C418:G418"/>
    <mergeCell ref="C335:G335"/>
    <mergeCell ref="C336:G336"/>
    <mergeCell ref="C339:G339"/>
    <mergeCell ref="C342:G342"/>
    <mergeCell ref="C345:G345"/>
    <mergeCell ref="C353:G353"/>
    <mergeCell ref="C304:G304"/>
    <mergeCell ref="C305:G305"/>
    <mergeCell ref="C318:G318"/>
    <mergeCell ref="C321:G321"/>
    <mergeCell ref="C327:G327"/>
    <mergeCell ref="C334:G334"/>
    <mergeCell ref="C296:G296"/>
    <mergeCell ref="C299:G299"/>
    <mergeCell ref="C300:G300"/>
    <mergeCell ref="C301:G301"/>
    <mergeCell ref="C302:G302"/>
    <mergeCell ref="C303:G303"/>
    <mergeCell ref="C289:G289"/>
    <mergeCell ref="C290:G290"/>
    <mergeCell ref="C291:G291"/>
    <mergeCell ref="C292:G292"/>
    <mergeCell ref="C293:G293"/>
    <mergeCell ref="C294:G294"/>
    <mergeCell ref="C280:G280"/>
    <mergeCell ref="C281:G281"/>
    <mergeCell ref="C282:G282"/>
    <mergeCell ref="C283:G283"/>
    <mergeCell ref="C284:G284"/>
    <mergeCell ref="C286:G286"/>
    <mergeCell ref="C262:G262"/>
    <mergeCell ref="C268:G268"/>
    <mergeCell ref="C272:G272"/>
    <mergeCell ref="C275:G275"/>
    <mergeCell ref="C278:G278"/>
    <mergeCell ref="C279:G279"/>
    <mergeCell ref="C215:G215"/>
    <mergeCell ref="C223:G223"/>
    <mergeCell ref="C226:G226"/>
    <mergeCell ref="C229:G229"/>
    <mergeCell ref="C255:G255"/>
    <mergeCell ref="C258:G258"/>
    <mergeCell ref="C184:G184"/>
    <mergeCell ref="C186:G186"/>
    <mergeCell ref="C193:G193"/>
    <mergeCell ref="C195:G195"/>
    <mergeCell ref="C199:G199"/>
    <mergeCell ref="C201:G201"/>
    <mergeCell ref="C162:G162"/>
    <mergeCell ref="C175:G175"/>
    <mergeCell ref="C178:G178"/>
    <mergeCell ref="C179:G179"/>
    <mergeCell ref="C181:G181"/>
    <mergeCell ref="C182:G182"/>
    <mergeCell ref="C110:G110"/>
    <mergeCell ref="C135:G135"/>
    <mergeCell ref="C142:G142"/>
    <mergeCell ref="C145:G145"/>
    <mergeCell ref="C150:G150"/>
    <mergeCell ref="C153:G153"/>
    <mergeCell ref="C94:G94"/>
    <mergeCell ref="C95:G95"/>
    <mergeCell ref="C96:G96"/>
    <mergeCell ref="C97:G97"/>
    <mergeCell ref="C98:G98"/>
    <mergeCell ref="C105:G105"/>
    <mergeCell ref="C40:G40"/>
    <mergeCell ref="C42:G42"/>
    <mergeCell ref="C46:G46"/>
    <mergeCell ref="C53:G53"/>
    <mergeCell ref="C54:G54"/>
    <mergeCell ref="C75:G75"/>
    <mergeCell ref="A1:G1"/>
    <mergeCell ref="C2:G2"/>
    <mergeCell ref="C3:G3"/>
    <mergeCell ref="C4:G4"/>
    <mergeCell ref="C26:G26"/>
    <mergeCell ref="C38:G38"/>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8" customWidth="1"/>
    <col min="3" max="3" width="63.28515625" style="178"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9" t="s">
        <v>362</v>
      </c>
      <c r="B1" s="199"/>
      <c r="C1" s="199"/>
      <c r="D1" s="199"/>
      <c r="E1" s="199"/>
      <c r="F1" s="199"/>
      <c r="G1" s="199"/>
      <c r="AG1" t="s">
        <v>282</v>
      </c>
    </row>
    <row r="2" spans="1:60" ht="24.95" customHeight="1" x14ac:dyDescent="0.2">
      <c r="A2" s="200" t="s">
        <v>7</v>
      </c>
      <c r="B2" s="49" t="s">
        <v>43</v>
      </c>
      <c r="C2" s="203" t="s">
        <v>44</v>
      </c>
      <c r="D2" s="201"/>
      <c r="E2" s="201"/>
      <c r="F2" s="201"/>
      <c r="G2" s="202"/>
      <c r="AG2" t="s">
        <v>283</v>
      </c>
    </row>
    <row r="3" spans="1:60" ht="24.95" customHeight="1" x14ac:dyDescent="0.2">
      <c r="A3" s="200" t="s">
        <v>8</v>
      </c>
      <c r="B3" s="49" t="s">
        <v>56</v>
      </c>
      <c r="C3" s="203" t="s">
        <v>57</v>
      </c>
      <c r="D3" s="201"/>
      <c r="E3" s="201"/>
      <c r="F3" s="201"/>
      <c r="G3" s="202"/>
      <c r="AC3" s="178" t="s">
        <v>283</v>
      </c>
      <c r="AG3" t="s">
        <v>286</v>
      </c>
    </row>
    <row r="4" spans="1:60" ht="24.95" customHeight="1" x14ac:dyDescent="0.2">
      <c r="A4" s="204" t="s">
        <v>9</v>
      </c>
      <c r="B4" s="205" t="s">
        <v>72</v>
      </c>
      <c r="C4" s="206" t="s">
        <v>73</v>
      </c>
      <c r="D4" s="207"/>
      <c r="E4" s="207"/>
      <c r="F4" s="207"/>
      <c r="G4" s="208"/>
      <c r="AG4" t="s">
        <v>287</v>
      </c>
    </row>
    <row r="5" spans="1:60" x14ac:dyDescent="0.2">
      <c r="D5" s="10"/>
    </row>
    <row r="6" spans="1:60" ht="38.25" x14ac:dyDescent="0.2">
      <c r="A6" s="210" t="s">
        <v>288</v>
      </c>
      <c r="B6" s="212" t="s">
        <v>289</v>
      </c>
      <c r="C6" s="212" t="s">
        <v>290</v>
      </c>
      <c r="D6" s="211" t="s">
        <v>291</v>
      </c>
      <c r="E6" s="210" t="s">
        <v>292</v>
      </c>
      <c r="F6" s="209" t="s">
        <v>293</v>
      </c>
      <c r="G6" s="210" t="s">
        <v>29</v>
      </c>
      <c r="H6" s="213" t="s">
        <v>30</v>
      </c>
      <c r="I6" s="213" t="s">
        <v>294</v>
      </c>
      <c r="J6" s="213" t="s">
        <v>31</v>
      </c>
      <c r="K6" s="213" t="s">
        <v>295</v>
      </c>
      <c r="L6" s="213" t="s">
        <v>296</v>
      </c>
      <c r="M6" s="213" t="s">
        <v>297</v>
      </c>
      <c r="N6" s="213" t="s">
        <v>298</v>
      </c>
      <c r="O6" s="213" t="s">
        <v>299</v>
      </c>
      <c r="P6" s="213" t="s">
        <v>300</v>
      </c>
      <c r="Q6" s="213" t="s">
        <v>301</v>
      </c>
      <c r="R6" s="213" t="s">
        <v>302</v>
      </c>
      <c r="S6" s="213" t="s">
        <v>303</v>
      </c>
      <c r="T6" s="213" t="s">
        <v>304</v>
      </c>
      <c r="U6" s="213" t="s">
        <v>305</v>
      </c>
      <c r="V6" s="213" t="s">
        <v>306</v>
      </c>
      <c r="W6" s="213" t="s">
        <v>307</v>
      </c>
      <c r="X6" s="213" t="s">
        <v>308</v>
      </c>
      <c r="Y6" s="213" t="s">
        <v>309</v>
      </c>
    </row>
    <row r="7" spans="1:60" hidden="1" x14ac:dyDescent="0.2">
      <c r="A7" s="3"/>
      <c r="B7" s="4"/>
      <c r="C7" s="4"/>
      <c r="D7" s="6"/>
      <c r="E7" s="215"/>
      <c r="F7" s="216"/>
      <c r="G7" s="216"/>
      <c r="H7" s="216"/>
      <c r="I7" s="216"/>
      <c r="J7" s="216"/>
      <c r="K7" s="216"/>
      <c r="L7" s="216"/>
      <c r="M7" s="216"/>
      <c r="N7" s="215"/>
      <c r="O7" s="215"/>
      <c r="P7" s="215"/>
      <c r="Q7" s="215"/>
      <c r="R7" s="216"/>
      <c r="S7" s="216"/>
      <c r="T7" s="216"/>
      <c r="U7" s="216"/>
      <c r="V7" s="216"/>
      <c r="W7" s="216"/>
      <c r="X7" s="216"/>
      <c r="Y7" s="216"/>
    </row>
    <row r="8" spans="1:60" x14ac:dyDescent="0.2">
      <c r="A8" s="229" t="s">
        <v>310</v>
      </c>
      <c r="B8" s="230" t="s">
        <v>181</v>
      </c>
      <c r="C8" s="253" t="s">
        <v>182</v>
      </c>
      <c r="D8" s="231"/>
      <c r="E8" s="232"/>
      <c r="F8" s="233"/>
      <c r="G8" s="233">
        <f>SUMIF(AG9:AG32,"&lt;&gt;NOR",G9:G32)</f>
        <v>0</v>
      </c>
      <c r="H8" s="233"/>
      <c r="I8" s="233">
        <f>SUM(I9:I32)</f>
        <v>0</v>
      </c>
      <c r="J8" s="233"/>
      <c r="K8" s="233">
        <f>SUM(K9:K32)</f>
        <v>0</v>
      </c>
      <c r="L8" s="233"/>
      <c r="M8" s="233">
        <f>SUM(M9:M32)</f>
        <v>0</v>
      </c>
      <c r="N8" s="232"/>
      <c r="O8" s="232">
        <f>SUM(O9:O32)</f>
        <v>0.58000000000000007</v>
      </c>
      <c r="P8" s="232"/>
      <c r="Q8" s="232">
        <f>SUM(Q9:Q32)</f>
        <v>0</v>
      </c>
      <c r="R8" s="233"/>
      <c r="S8" s="233"/>
      <c r="T8" s="234"/>
      <c r="U8" s="228"/>
      <c r="V8" s="228">
        <f>SUM(V9:V32)</f>
        <v>4.3900000000000006</v>
      </c>
      <c r="W8" s="228"/>
      <c r="X8" s="228"/>
      <c r="Y8" s="228"/>
      <c r="AG8" t="s">
        <v>311</v>
      </c>
    </row>
    <row r="9" spans="1:60" outlineLevel="1" x14ac:dyDescent="0.2">
      <c r="A9" s="236">
        <v>1</v>
      </c>
      <c r="B9" s="237" t="s">
        <v>377</v>
      </c>
      <c r="C9" s="254" t="s">
        <v>378</v>
      </c>
      <c r="D9" s="238" t="s">
        <v>379</v>
      </c>
      <c r="E9" s="239">
        <v>0.94799999999999995</v>
      </c>
      <c r="F9" s="240"/>
      <c r="G9" s="241">
        <f>ROUND(E9*F9,2)</f>
        <v>0</v>
      </c>
      <c r="H9" s="240"/>
      <c r="I9" s="241">
        <f>ROUND(E9*H9,2)</f>
        <v>0</v>
      </c>
      <c r="J9" s="240"/>
      <c r="K9" s="241">
        <f>ROUND(E9*J9,2)</f>
        <v>0</v>
      </c>
      <c r="L9" s="241">
        <v>12</v>
      </c>
      <c r="M9" s="241">
        <f>G9*(1+L9/100)</f>
        <v>0</v>
      </c>
      <c r="N9" s="239">
        <v>0.1114</v>
      </c>
      <c r="O9" s="239">
        <f>ROUND(E9*N9,2)</f>
        <v>0.11</v>
      </c>
      <c r="P9" s="239">
        <v>0</v>
      </c>
      <c r="Q9" s="239">
        <f>ROUND(E9*P9,2)</f>
        <v>0</v>
      </c>
      <c r="R9" s="241" t="s">
        <v>380</v>
      </c>
      <c r="S9" s="241" t="s">
        <v>315</v>
      </c>
      <c r="T9" s="242" t="s">
        <v>315</v>
      </c>
      <c r="U9" s="224">
        <v>0.81899999999999995</v>
      </c>
      <c r="V9" s="224">
        <f>ROUND(E9*U9,2)</f>
        <v>0.78</v>
      </c>
      <c r="W9" s="224"/>
      <c r="X9" s="224" t="s">
        <v>336</v>
      </c>
      <c r="Y9" s="224" t="s">
        <v>317</v>
      </c>
      <c r="Z9" s="214"/>
      <c r="AA9" s="214"/>
      <c r="AB9" s="214"/>
      <c r="AC9" s="214"/>
      <c r="AD9" s="214"/>
      <c r="AE9" s="214"/>
      <c r="AF9" s="214"/>
      <c r="AG9" s="214" t="s">
        <v>337</v>
      </c>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row>
    <row r="10" spans="1:60" outlineLevel="2" x14ac:dyDescent="0.2">
      <c r="A10" s="221"/>
      <c r="B10" s="222"/>
      <c r="C10" s="268" t="s">
        <v>2310</v>
      </c>
      <c r="D10" s="262"/>
      <c r="E10" s="263">
        <v>0.94799999999999995</v>
      </c>
      <c r="F10" s="224"/>
      <c r="G10" s="224"/>
      <c r="H10" s="224"/>
      <c r="I10" s="224"/>
      <c r="J10" s="224"/>
      <c r="K10" s="224"/>
      <c r="L10" s="224"/>
      <c r="M10" s="224"/>
      <c r="N10" s="223"/>
      <c r="O10" s="223"/>
      <c r="P10" s="223"/>
      <c r="Q10" s="223"/>
      <c r="R10" s="224"/>
      <c r="S10" s="224"/>
      <c r="T10" s="224"/>
      <c r="U10" s="224"/>
      <c r="V10" s="224"/>
      <c r="W10" s="224"/>
      <c r="X10" s="224"/>
      <c r="Y10" s="224"/>
      <c r="Z10" s="214"/>
      <c r="AA10" s="214"/>
      <c r="AB10" s="214"/>
      <c r="AC10" s="214"/>
      <c r="AD10" s="214"/>
      <c r="AE10" s="214"/>
      <c r="AF10" s="214"/>
      <c r="AG10" s="214" t="s">
        <v>371</v>
      </c>
      <c r="AH10" s="214">
        <v>0</v>
      </c>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outlineLevel="1" x14ac:dyDescent="0.2">
      <c r="A11" s="236">
        <v>2</v>
      </c>
      <c r="B11" s="237" t="s">
        <v>2311</v>
      </c>
      <c r="C11" s="254" t="s">
        <v>2312</v>
      </c>
      <c r="D11" s="238" t="s">
        <v>379</v>
      </c>
      <c r="E11" s="239">
        <v>1.8714999999999999</v>
      </c>
      <c r="F11" s="240"/>
      <c r="G11" s="241">
        <f>ROUND(E11*F11,2)</f>
        <v>0</v>
      </c>
      <c r="H11" s="240"/>
      <c r="I11" s="241">
        <f>ROUND(E11*H11,2)</f>
        <v>0</v>
      </c>
      <c r="J11" s="240"/>
      <c r="K11" s="241">
        <f>ROUND(E11*J11,2)</f>
        <v>0</v>
      </c>
      <c r="L11" s="241">
        <v>12</v>
      </c>
      <c r="M11" s="241">
        <f>G11*(1+L11/100)</f>
        <v>0</v>
      </c>
      <c r="N11" s="239">
        <v>9.3579999999999997E-2</v>
      </c>
      <c r="O11" s="239">
        <f>ROUND(E11*N11,2)</f>
        <v>0.18</v>
      </c>
      <c r="P11" s="239">
        <v>0</v>
      </c>
      <c r="Q11" s="239">
        <f>ROUND(E11*P11,2)</f>
        <v>0</v>
      </c>
      <c r="R11" s="241" t="s">
        <v>380</v>
      </c>
      <c r="S11" s="241" t="s">
        <v>315</v>
      </c>
      <c r="T11" s="242" t="s">
        <v>315</v>
      </c>
      <c r="U11" s="224">
        <v>0.66600000000000004</v>
      </c>
      <c r="V11" s="224">
        <f>ROUND(E11*U11,2)</f>
        <v>1.25</v>
      </c>
      <c r="W11" s="224"/>
      <c r="X11" s="224" t="s">
        <v>336</v>
      </c>
      <c r="Y11" s="224" t="s">
        <v>317</v>
      </c>
      <c r="Z11" s="214"/>
      <c r="AA11" s="214"/>
      <c r="AB11" s="214"/>
      <c r="AC11" s="214"/>
      <c r="AD11" s="214"/>
      <c r="AE11" s="214"/>
      <c r="AF11" s="214"/>
      <c r="AG11" s="214" t="s">
        <v>337</v>
      </c>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2" x14ac:dyDescent="0.2">
      <c r="A12" s="221"/>
      <c r="B12" s="222"/>
      <c r="C12" s="267" t="s">
        <v>1874</v>
      </c>
      <c r="D12" s="266"/>
      <c r="E12" s="266"/>
      <c r="F12" s="266"/>
      <c r="G12" s="266"/>
      <c r="H12" s="224"/>
      <c r="I12" s="224"/>
      <c r="J12" s="224"/>
      <c r="K12" s="224"/>
      <c r="L12" s="224"/>
      <c r="M12" s="224"/>
      <c r="N12" s="223"/>
      <c r="O12" s="223"/>
      <c r="P12" s="223"/>
      <c r="Q12" s="223"/>
      <c r="R12" s="224"/>
      <c r="S12" s="224"/>
      <c r="T12" s="224"/>
      <c r="U12" s="224"/>
      <c r="V12" s="224"/>
      <c r="W12" s="224"/>
      <c r="X12" s="224"/>
      <c r="Y12" s="224"/>
      <c r="Z12" s="214"/>
      <c r="AA12" s="214"/>
      <c r="AB12" s="214"/>
      <c r="AC12" s="214"/>
      <c r="AD12" s="214"/>
      <c r="AE12" s="214"/>
      <c r="AF12" s="214"/>
      <c r="AG12" s="214" t="s">
        <v>369</v>
      </c>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2" x14ac:dyDescent="0.2">
      <c r="A13" s="221"/>
      <c r="B13" s="222"/>
      <c r="C13" s="268" t="s">
        <v>2313</v>
      </c>
      <c r="D13" s="262"/>
      <c r="E13" s="263">
        <v>1.8714999999999999</v>
      </c>
      <c r="F13" s="224"/>
      <c r="G13" s="224"/>
      <c r="H13" s="224"/>
      <c r="I13" s="224"/>
      <c r="J13" s="224"/>
      <c r="K13" s="224"/>
      <c r="L13" s="224"/>
      <c r="M13" s="224"/>
      <c r="N13" s="223"/>
      <c r="O13" s="223"/>
      <c r="P13" s="223"/>
      <c r="Q13" s="223"/>
      <c r="R13" s="224"/>
      <c r="S13" s="224"/>
      <c r="T13" s="224"/>
      <c r="U13" s="224"/>
      <c r="V13" s="224"/>
      <c r="W13" s="224"/>
      <c r="X13" s="224"/>
      <c r="Y13" s="224"/>
      <c r="Z13" s="214"/>
      <c r="AA13" s="214"/>
      <c r="AB13" s="214"/>
      <c r="AC13" s="214"/>
      <c r="AD13" s="214"/>
      <c r="AE13" s="214"/>
      <c r="AF13" s="214"/>
      <c r="AG13" s="214" t="s">
        <v>371</v>
      </c>
      <c r="AH13" s="214">
        <v>0</v>
      </c>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outlineLevel="1" x14ac:dyDescent="0.2">
      <c r="A14" s="236">
        <v>3</v>
      </c>
      <c r="B14" s="237" t="s">
        <v>1876</v>
      </c>
      <c r="C14" s="254" t="s">
        <v>1877</v>
      </c>
      <c r="D14" s="238" t="s">
        <v>403</v>
      </c>
      <c r="E14" s="239">
        <v>6</v>
      </c>
      <c r="F14" s="240"/>
      <c r="G14" s="241">
        <f>ROUND(E14*F14,2)</f>
        <v>0</v>
      </c>
      <c r="H14" s="240"/>
      <c r="I14" s="241">
        <f>ROUND(E14*H14,2)</f>
        <v>0</v>
      </c>
      <c r="J14" s="240"/>
      <c r="K14" s="241">
        <f>ROUND(E14*J14,2)</f>
        <v>0</v>
      </c>
      <c r="L14" s="241">
        <v>12</v>
      </c>
      <c r="M14" s="241">
        <f>G14*(1+L14/100)</f>
        <v>0</v>
      </c>
      <c r="N14" s="239">
        <v>1E-3</v>
      </c>
      <c r="O14" s="239">
        <f>ROUND(E14*N14,2)</f>
        <v>0.01</v>
      </c>
      <c r="P14" s="239">
        <v>0</v>
      </c>
      <c r="Q14" s="239">
        <f>ROUND(E14*P14,2)</f>
        <v>0</v>
      </c>
      <c r="R14" s="241" t="s">
        <v>380</v>
      </c>
      <c r="S14" s="241" t="s">
        <v>315</v>
      </c>
      <c r="T14" s="242" t="s">
        <v>315</v>
      </c>
      <c r="U14" s="224">
        <v>8.5999999999999993E-2</v>
      </c>
      <c r="V14" s="224">
        <f>ROUND(E14*U14,2)</f>
        <v>0.52</v>
      </c>
      <c r="W14" s="224"/>
      <c r="X14" s="224" t="s">
        <v>336</v>
      </c>
      <c r="Y14" s="224" t="s">
        <v>317</v>
      </c>
      <c r="Z14" s="214"/>
      <c r="AA14" s="214"/>
      <c r="AB14" s="214"/>
      <c r="AC14" s="214"/>
      <c r="AD14" s="214"/>
      <c r="AE14" s="214"/>
      <c r="AF14" s="214"/>
      <c r="AG14" s="214" t="s">
        <v>337</v>
      </c>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2" x14ac:dyDescent="0.2">
      <c r="A15" s="221"/>
      <c r="B15" s="222"/>
      <c r="C15" s="267" t="s">
        <v>1878</v>
      </c>
      <c r="D15" s="266"/>
      <c r="E15" s="266"/>
      <c r="F15" s="266"/>
      <c r="G15" s="266"/>
      <c r="H15" s="224"/>
      <c r="I15" s="224"/>
      <c r="J15" s="224"/>
      <c r="K15" s="224"/>
      <c r="L15" s="224"/>
      <c r="M15" s="224"/>
      <c r="N15" s="223"/>
      <c r="O15" s="223"/>
      <c r="P15" s="223"/>
      <c r="Q15" s="223"/>
      <c r="R15" s="224"/>
      <c r="S15" s="224"/>
      <c r="T15" s="224"/>
      <c r="U15" s="224"/>
      <c r="V15" s="224"/>
      <c r="W15" s="224"/>
      <c r="X15" s="224"/>
      <c r="Y15" s="224"/>
      <c r="Z15" s="214"/>
      <c r="AA15" s="214"/>
      <c r="AB15" s="214"/>
      <c r="AC15" s="214"/>
      <c r="AD15" s="214"/>
      <c r="AE15" s="214"/>
      <c r="AF15" s="214"/>
      <c r="AG15" s="214" t="s">
        <v>369</v>
      </c>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2" x14ac:dyDescent="0.2">
      <c r="A16" s="221"/>
      <c r="B16" s="222"/>
      <c r="C16" s="258" t="s">
        <v>1879</v>
      </c>
      <c r="D16" s="252"/>
      <c r="E16" s="252"/>
      <c r="F16" s="252"/>
      <c r="G16" s="252"/>
      <c r="H16" s="224"/>
      <c r="I16" s="224"/>
      <c r="J16" s="224"/>
      <c r="K16" s="224"/>
      <c r="L16" s="224"/>
      <c r="M16" s="224"/>
      <c r="N16" s="223"/>
      <c r="O16" s="223"/>
      <c r="P16" s="223"/>
      <c r="Q16" s="223"/>
      <c r="R16" s="224"/>
      <c r="S16" s="224"/>
      <c r="T16" s="224"/>
      <c r="U16" s="224"/>
      <c r="V16" s="224"/>
      <c r="W16" s="224"/>
      <c r="X16" s="224"/>
      <c r="Y16" s="224"/>
      <c r="Z16" s="214"/>
      <c r="AA16" s="214"/>
      <c r="AB16" s="214"/>
      <c r="AC16" s="214"/>
      <c r="AD16" s="214"/>
      <c r="AE16" s="214"/>
      <c r="AF16" s="214"/>
      <c r="AG16" s="214" t="s">
        <v>320</v>
      </c>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outlineLevel="2" x14ac:dyDescent="0.2">
      <c r="A17" s="221"/>
      <c r="B17" s="222"/>
      <c r="C17" s="268" t="s">
        <v>2314</v>
      </c>
      <c r="D17" s="262"/>
      <c r="E17" s="263">
        <v>6</v>
      </c>
      <c r="F17" s="224"/>
      <c r="G17" s="224"/>
      <c r="H17" s="224"/>
      <c r="I17" s="224"/>
      <c r="J17" s="224"/>
      <c r="K17" s="224"/>
      <c r="L17" s="224"/>
      <c r="M17" s="224"/>
      <c r="N17" s="223"/>
      <c r="O17" s="223"/>
      <c r="P17" s="223"/>
      <c r="Q17" s="223"/>
      <c r="R17" s="224"/>
      <c r="S17" s="224"/>
      <c r="T17" s="224"/>
      <c r="U17" s="224"/>
      <c r="V17" s="224"/>
      <c r="W17" s="224"/>
      <c r="X17" s="224"/>
      <c r="Y17" s="224"/>
      <c r="Z17" s="214"/>
      <c r="AA17" s="214"/>
      <c r="AB17" s="214"/>
      <c r="AC17" s="214"/>
      <c r="AD17" s="214"/>
      <c r="AE17" s="214"/>
      <c r="AF17" s="214"/>
      <c r="AG17" s="214" t="s">
        <v>371</v>
      </c>
      <c r="AH17" s="214">
        <v>0</v>
      </c>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outlineLevel="1" x14ac:dyDescent="0.2">
      <c r="A18" s="236">
        <v>4</v>
      </c>
      <c r="B18" s="237" t="s">
        <v>2315</v>
      </c>
      <c r="C18" s="254" t="s">
        <v>2316</v>
      </c>
      <c r="D18" s="238" t="s">
        <v>379</v>
      </c>
      <c r="E18" s="239">
        <v>2.1440000000000001</v>
      </c>
      <c r="F18" s="240"/>
      <c r="G18" s="241">
        <f>ROUND(E18*F18,2)</f>
        <v>0</v>
      </c>
      <c r="H18" s="240"/>
      <c r="I18" s="241">
        <f>ROUND(E18*H18,2)</f>
        <v>0</v>
      </c>
      <c r="J18" s="240"/>
      <c r="K18" s="241">
        <f>ROUND(E18*J18,2)</f>
        <v>0</v>
      </c>
      <c r="L18" s="241">
        <v>12</v>
      </c>
      <c r="M18" s="241">
        <f>G18*(1+L18/100)</f>
        <v>0</v>
      </c>
      <c r="N18" s="239">
        <v>0.11223</v>
      </c>
      <c r="O18" s="239">
        <f>ROUND(E18*N18,2)</f>
        <v>0.24</v>
      </c>
      <c r="P18" s="239">
        <v>0</v>
      </c>
      <c r="Q18" s="239">
        <f>ROUND(E18*P18,2)</f>
        <v>0</v>
      </c>
      <c r="R18" s="241" t="s">
        <v>380</v>
      </c>
      <c r="S18" s="241" t="s">
        <v>315</v>
      </c>
      <c r="T18" s="242" t="s">
        <v>315</v>
      </c>
      <c r="U18" s="224">
        <v>0.62324999999999997</v>
      </c>
      <c r="V18" s="224">
        <f>ROUND(E18*U18,2)</f>
        <v>1.34</v>
      </c>
      <c r="W18" s="224"/>
      <c r="X18" s="224" t="s">
        <v>336</v>
      </c>
      <c r="Y18" s="224" t="s">
        <v>317</v>
      </c>
      <c r="Z18" s="214"/>
      <c r="AA18" s="214"/>
      <c r="AB18" s="214"/>
      <c r="AC18" s="214"/>
      <c r="AD18" s="214"/>
      <c r="AE18" s="214"/>
      <c r="AF18" s="214"/>
      <c r="AG18" s="214" t="s">
        <v>337</v>
      </c>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2" x14ac:dyDescent="0.2">
      <c r="A19" s="221"/>
      <c r="B19" s="222"/>
      <c r="C19" s="267" t="s">
        <v>2317</v>
      </c>
      <c r="D19" s="266"/>
      <c r="E19" s="266"/>
      <c r="F19" s="266"/>
      <c r="G19" s="266"/>
      <c r="H19" s="224"/>
      <c r="I19" s="224"/>
      <c r="J19" s="224"/>
      <c r="K19" s="224"/>
      <c r="L19" s="224"/>
      <c r="M19" s="224"/>
      <c r="N19" s="223"/>
      <c r="O19" s="223"/>
      <c r="P19" s="223"/>
      <c r="Q19" s="223"/>
      <c r="R19" s="224"/>
      <c r="S19" s="224"/>
      <c r="T19" s="224"/>
      <c r="U19" s="224"/>
      <c r="V19" s="224"/>
      <c r="W19" s="224"/>
      <c r="X19" s="224"/>
      <c r="Y19" s="224"/>
      <c r="Z19" s="214"/>
      <c r="AA19" s="214"/>
      <c r="AB19" s="214"/>
      <c r="AC19" s="214"/>
      <c r="AD19" s="214"/>
      <c r="AE19" s="214"/>
      <c r="AF19" s="214"/>
      <c r="AG19" s="214" t="s">
        <v>369</v>
      </c>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2" x14ac:dyDescent="0.2">
      <c r="A20" s="221"/>
      <c r="B20" s="222"/>
      <c r="C20" s="268" t="s">
        <v>2318</v>
      </c>
      <c r="D20" s="262"/>
      <c r="E20" s="263">
        <v>2.1440000000000001</v>
      </c>
      <c r="F20" s="224"/>
      <c r="G20" s="224"/>
      <c r="H20" s="224"/>
      <c r="I20" s="224"/>
      <c r="J20" s="224"/>
      <c r="K20" s="224"/>
      <c r="L20" s="224"/>
      <c r="M20" s="224"/>
      <c r="N20" s="223"/>
      <c r="O20" s="223"/>
      <c r="P20" s="223"/>
      <c r="Q20" s="223"/>
      <c r="R20" s="224"/>
      <c r="S20" s="224"/>
      <c r="T20" s="224"/>
      <c r="U20" s="224"/>
      <c r="V20" s="224"/>
      <c r="W20" s="224"/>
      <c r="X20" s="224"/>
      <c r="Y20" s="224"/>
      <c r="Z20" s="214"/>
      <c r="AA20" s="214"/>
      <c r="AB20" s="214"/>
      <c r="AC20" s="214"/>
      <c r="AD20" s="214"/>
      <c r="AE20" s="214"/>
      <c r="AF20" s="214"/>
      <c r="AG20" s="214" t="s">
        <v>371</v>
      </c>
      <c r="AH20" s="214">
        <v>0</v>
      </c>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ht="22.5" outlineLevel="1" x14ac:dyDescent="0.2">
      <c r="A21" s="236">
        <v>5</v>
      </c>
      <c r="B21" s="237" t="s">
        <v>2319</v>
      </c>
      <c r="C21" s="254" t="s">
        <v>2320</v>
      </c>
      <c r="D21" s="238" t="s">
        <v>581</v>
      </c>
      <c r="E21" s="239">
        <v>9.4999999999999998E-3</v>
      </c>
      <c r="F21" s="240"/>
      <c r="G21" s="241">
        <f>ROUND(E21*F21,2)</f>
        <v>0</v>
      </c>
      <c r="H21" s="240"/>
      <c r="I21" s="241">
        <f>ROUND(E21*H21,2)</f>
        <v>0</v>
      </c>
      <c r="J21" s="240"/>
      <c r="K21" s="241">
        <f>ROUND(E21*J21,2)</f>
        <v>0</v>
      </c>
      <c r="L21" s="241">
        <v>12</v>
      </c>
      <c r="M21" s="241">
        <f>G21*(1+L21/100)</f>
        <v>0</v>
      </c>
      <c r="N21" s="239">
        <v>1.9539999999999998E-2</v>
      </c>
      <c r="O21" s="239">
        <f>ROUND(E21*N21,2)</f>
        <v>0</v>
      </c>
      <c r="P21" s="239">
        <v>0</v>
      </c>
      <c r="Q21" s="239">
        <f>ROUND(E21*P21,2)</f>
        <v>0</v>
      </c>
      <c r="R21" s="241" t="s">
        <v>380</v>
      </c>
      <c r="S21" s="241" t="s">
        <v>315</v>
      </c>
      <c r="T21" s="242" t="s">
        <v>315</v>
      </c>
      <c r="U21" s="224">
        <v>18.175000000000001</v>
      </c>
      <c r="V21" s="224">
        <f>ROUND(E21*U21,2)</f>
        <v>0.17</v>
      </c>
      <c r="W21" s="224"/>
      <c r="X21" s="224" t="s">
        <v>336</v>
      </c>
      <c r="Y21" s="224" t="s">
        <v>317</v>
      </c>
      <c r="Z21" s="214"/>
      <c r="AA21" s="214"/>
      <c r="AB21" s="214"/>
      <c r="AC21" s="214"/>
      <c r="AD21" s="214"/>
      <c r="AE21" s="214"/>
      <c r="AF21" s="214"/>
      <c r="AG21" s="214" t="s">
        <v>337</v>
      </c>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2" x14ac:dyDescent="0.2">
      <c r="A22" s="221"/>
      <c r="B22" s="222"/>
      <c r="C22" s="267" t="s">
        <v>2321</v>
      </c>
      <c r="D22" s="266"/>
      <c r="E22" s="266"/>
      <c r="F22" s="266"/>
      <c r="G22" s="266"/>
      <c r="H22" s="224"/>
      <c r="I22" s="224"/>
      <c r="J22" s="224"/>
      <c r="K22" s="224"/>
      <c r="L22" s="224"/>
      <c r="M22" s="224"/>
      <c r="N22" s="223"/>
      <c r="O22" s="223"/>
      <c r="P22" s="223"/>
      <c r="Q22" s="223"/>
      <c r="R22" s="224"/>
      <c r="S22" s="224"/>
      <c r="T22" s="224"/>
      <c r="U22" s="224"/>
      <c r="V22" s="224"/>
      <c r="W22" s="224"/>
      <c r="X22" s="224"/>
      <c r="Y22" s="224"/>
      <c r="Z22" s="214"/>
      <c r="AA22" s="214"/>
      <c r="AB22" s="214"/>
      <c r="AC22" s="214"/>
      <c r="AD22" s="214"/>
      <c r="AE22" s="214"/>
      <c r="AF22" s="214"/>
      <c r="AG22" s="214" t="s">
        <v>369</v>
      </c>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2" x14ac:dyDescent="0.2">
      <c r="A23" s="221"/>
      <c r="B23" s="222"/>
      <c r="C23" s="268" t="s">
        <v>2322</v>
      </c>
      <c r="D23" s="262"/>
      <c r="E23" s="263"/>
      <c r="F23" s="224"/>
      <c r="G23" s="224"/>
      <c r="H23" s="224"/>
      <c r="I23" s="224"/>
      <c r="J23" s="224"/>
      <c r="K23" s="224"/>
      <c r="L23" s="224"/>
      <c r="M23" s="224"/>
      <c r="N23" s="223"/>
      <c r="O23" s="223"/>
      <c r="P23" s="223"/>
      <c r="Q23" s="223"/>
      <c r="R23" s="224"/>
      <c r="S23" s="224"/>
      <c r="T23" s="224"/>
      <c r="U23" s="224"/>
      <c r="V23" s="224"/>
      <c r="W23" s="224"/>
      <c r="X23" s="224"/>
      <c r="Y23" s="224"/>
      <c r="Z23" s="214"/>
      <c r="AA23" s="214"/>
      <c r="AB23" s="214"/>
      <c r="AC23" s="214"/>
      <c r="AD23" s="214"/>
      <c r="AE23" s="214"/>
      <c r="AF23" s="214"/>
      <c r="AG23" s="214" t="s">
        <v>371</v>
      </c>
      <c r="AH23" s="214">
        <v>0</v>
      </c>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3" x14ac:dyDescent="0.2">
      <c r="A24" s="221"/>
      <c r="B24" s="222"/>
      <c r="C24" s="268" t="s">
        <v>2323</v>
      </c>
      <c r="D24" s="262"/>
      <c r="E24" s="263"/>
      <c r="F24" s="224"/>
      <c r="G24" s="224"/>
      <c r="H24" s="224"/>
      <c r="I24" s="224"/>
      <c r="J24" s="224"/>
      <c r="K24" s="224"/>
      <c r="L24" s="224"/>
      <c r="M24" s="224"/>
      <c r="N24" s="223"/>
      <c r="O24" s="223"/>
      <c r="P24" s="223"/>
      <c r="Q24" s="223"/>
      <c r="R24" s="224"/>
      <c r="S24" s="224"/>
      <c r="T24" s="224"/>
      <c r="U24" s="224"/>
      <c r="V24" s="224"/>
      <c r="W24" s="224"/>
      <c r="X24" s="224"/>
      <c r="Y24" s="224"/>
      <c r="Z24" s="214"/>
      <c r="AA24" s="214"/>
      <c r="AB24" s="214"/>
      <c r="AC24" s="214"/>
      <c r="AD24" s="214"/>
      <c r="AE24" s="214"/>
      <c r="AF24" s="214"/>
      <c r="AG24" s="214" t="s">
        <v>371</v>
      </c>
      <c r="AH24" s="214">
        <v>0</v>
      </c>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3" x14ac:dyDescent="0.2">
      <c r="A25" s="221"/>
      <c r="B25" s="222"/>
      <c r="C25" s="268" t="s">
        <v>2324</v>
      </c>
      <c r="D25" s="262"/>
      <c r="E25" s="263">
        <v>9.4999999999999998E-3</v>
      </c>
      <c r="F25" s="224"/>
      <c r="G25" s="224"/>
      <c r="H25" s="224"/>
      <c r="I25" s="224"/>
      <c r="J25" s="224"/>
      <c r="K25" s="224"/>
      <c r="L25" s="224"/>
      <c r="M25" s="224"/>
      <c r="N25" s="223"/>
      <c r="O25" s="223"/>
      <c r="P25" s="223"/>
      <c r="Q25" s="223"/>
      <c r="R25" s="224"/>
      <c r="S25" s="224"/>
      <c r="T25" s="224"/>
      <c r="U25" s="224"/>
      <c r="V25" s="224"/>
      <c r="W25" s="224"/>
      <c r="X25" s="224"/>
      <c r="Y25" s="224"/>
      <c r="Z25" s="214"/>
      <c r="AA25" s="214"/>
      <c r="AB25" s="214"/>
      <c r="AC25" s="214"/>
      <c r="AD25" s="214"/>
      <c r="AE25" s="214"/>
      <c r="AF25" s="214"/>
      <c r="AG25" s="214" t="s">
        <v>371</v>
      </c>
      <c r="AH25" s="214">
        <v>0</v>
      </c>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ht="22.5" outlineLevel="1" x14ac:dyDescent="0.2">
      <c r="A26" s="236">
        <v>6</v>
      </c>
      <c r="B26" s="237" t="s">
        <v>2325</v>
      </c>
      <c r="C26" s="254" t="s">
        <v>2326</v>
      </c>
      <c r="D26" s="238" t="s">
        <v>581</v>
      </c>
      <c r="E26" s="239">
        <v>1.026E-2</v>
      </c>
      <c r="F26" s="240"/>
      <c r="G26" s="241">
        <f>ROUND(E26*F26,2)</f>
        <v>0</v>
      </c>
      <c r="H26" s="240"/>
      <c r="I26" s="241">
        <f>ROUND(E26*H26,2)</f>
        <v>0</v>
      </c>
      <c r="J26" s="240"/>
      <c r="K26" s="241">
        <f>ROUND(E26*J26,2)</f>
        <v>0</v>
      </c>
      <c r="L26" s="241">
        <v>12</v>
      </c>
      <c r="M26" s="241">
        <f>G26*(1+L26/100)</f>
        <v>0</v>
      </c>
      <c r="N26" s="239">
        <v>1</v>
      </c>
      <c r="O26" s="239">
        <f>ROUND(E26*N26,2)</f>
        <v>0.01</v>
      </c>
      <c r="P26" s="239">
        <v>0</v>
      </c>
      <c r="Q26" s="239">
        <f>ROUND(E26*P26,2)</f>
        <v>0</v>
      </c>
      <c r="R26" s="241" t="s">
        <v>428</v>
      </c>
      <c r="S26" s="241" t="s">
        <v>315</v>
      </c>
      <c r="T26" s="242" t="s">
        <v>315</v>
      </c>
      <c r="U26" s="224">
        <v>0</v>
      </c>
      <c r="V26" s="224">
        <f>ROUND(E26*U26,2)</f>
        <v>0</v>
      </c>
      <c r="W26" s="224"/>
      <c r="X26" s="224" t="s">
        <v>429</v>
      </c>
      <c r="Y26" s="224" t="s">
        <v>317</v>
      </c>
      <c r="Z26" s="214"/>
      <c r="AA26" s="214"/>
      <c r="AB26" s="214"/>
      <c r="AC26" s="214"/>
      <c r="AD26" s="214"/>
      <c r="AE26" s="214"/>
      <c r="AF26" s="214"/>
      <c r="AG26" s="214" t="s">
        <v>430</v>
      </c>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2" x14ac:dyDescent="0.2">
      <c r="A27" s="221"/>
      <c r="B27" s="222"/>
      <c r="C27" s="268" t="s">
        <v>2327</v>
      </c>
      <c r="D27" s="262"/>
      <c r="E27" s="263">
        <v>1.026E-2</v>
      </c>
      <c r="F27" s="224"/>
      <c r="G27" s="224"/>
      <c r="H27" s="224"/>
      <c r="I27" s="224"/>
      <c r="J27" s="224"/>
      <c r="K27" s="224"/>
      <c r="L27" s="224"/>
      <c r="M27" s="224"/>
      <c r="N27" s="223"/>
      <c r="O27" s="223"/>
      <c r="P27" s="223"/>
      <c r="Q27" s="223"/>
      <c r="R27" s="224"/>
      <c r="S27" s="224"/>
      <c r="T27" s="224"/>
      <c r="U27" s="224"/>
      <c r="V27" s="224"/>
      <c r="W27" s="224"/>
      <c r="X27" s="224"/>
      <c r="Y27" s="224"/>
      <c r="Z27" s="214"/>
      <c r="AA27" s="214"/>
      <c r="AB27" s="214"/>
      <c r="AC27" s="214"/>
      <c r="AD27" s="214"/>
      <c r="AE27" s="214"/>
      <c r="AF27" s="214"/>
      <c r="AG27" s="214" t="s">
        <v>371</v>
      </c>
      <c r="AH27" s="214">
        <v>5</v>
      </c>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ht="22.5" outlineLevel="1" x14ac:dyDescent="0.2">
      <c r="A28" s="236">
        <v>7</v>
      </c>
      <c r="B28" s="237" t="s">
        <v>2328</v>
      </c>
      <c r="C28" s="254" t="s">
        <v>972</v>
      </c>
      <c r="D28" s="238" t="s">
        <v>379</v>
      </c>
      <c r="E28" s="239">
        <v>0.09</v>
      </c>
      <c r="F28" s="240"/>
      <c r="G28" s="241">
        <f>ROUND(E28*F28,2)</f>
        <v>0</v>
      </c>
      <c r="H28" s="240"/>
      <c r="I28" s="241">
        <f>ROUND(E28*H28,2)</f>
        <v>0</v>
      </c>
      <c r="J28" s="240"/>
      <c r="K28" s="241">
        <f>ROUND(E28*J28,2)</f>
        <v>0</v>
      </c>
      <c r="L28" s="241">
        <v>12</v>
      </c>
      <c r="M28" s="241">
        <f>G28*(1+L28/100)</f>
        <v>0</v>
      </c>
      <c r="N28" s="239">
        <v>0.18104000000000001</v>
      </c>
      <c r="O28" s="239">
        <f>ROUND(E28*N28,2)</f>
        <v>0.02</v>
      </c>
      <c r="P28" s="239">
        <v>0</v>
      </c>
      <c r="Q28" s="239">
        <f>ROUND(E28*P28,2)</f>
        <v>0</v>
      </c>
      <c r="R28" s="241" t="s">
        <v>380</v>
      </c>
      <c r="S28" s="241" t="s">
        <v>315</v>
      </c>
      <c r="T28" s="242" t="s">
        <v>315</v>
      </c>
      <c r="U28" s="224">
        <v>1.21</v>
      </c>
      <c r="V28" s="224">
        <f>ROUND(E28*U28,2)</f>
        <v>0.11</v>
      </c>
      <c r="W28" s="224"/>
      <c r="X28" s="224" t="s">
        <v>336</v>
      </c>
      <c r="Y28" s="224" t="s">
        <v>317</v>
      </c>
      <c r="Z28" s="214"/>
      <c r="AA28" s="214"/>
      <c r="AB28" s="214"/>
      <c r="AC28" s="214"/>
      <c r="AD28" s="214"/>
      <c r="AE28" s="214"/>
      <c r="AF28" s="214"/>
      <c r="AG28" s="214" t="s">
        <v>337</v>
      </c>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2" x14ac:dyDescent="0.2">
      <c r="A29" s="221"/>
      <c r="B29" s="222"/>
      <c r="C29" s="267" t="s">
        <v>973</v>
      </c>
      <c r="D29" s="266"/>
      <c r="E29" s="266"/>
      <c r="F29" s="266"/>
      <c r="G29" s="266"/>
      <c r="H29" s="224"/>
      <c r="I29" s="224"/>
      <c r="J29" s="224"/>
      <c r="K29" s="224"/>
      <c r="L29" s="224"/>
      <c r="M29" s="224"/>
      <c r="N29" s="223"/>
      <c r="O29" s="223"/>
      <c r="P29" s="223"/>
      <c r="Q29" s="223"/>
      <c r="R29" s="224"/>
      <c r="S29" s="224"/>
      <c r="T29" s="224"/>
      <c r="U29" s="224"/>
      <c r="V29" s="224"/>
      <c r="W29" s="224"/>
      <c r="X29" s="224"/>
      <c r="Y29" s="224"/>
      <c r="Z29" s="214"/>
      <c r="AA29" s="214"/>
      <c r="AB29" s="214"/>
      <c r="AC29" s="214"/>
      <c r="AD29" s="214"/>
      <c r="AE29" s="214"/>
      <c r="AF29" s="214"/>
      <c r="AG29" s="214" t="s">
        <v>369</v>
      </c>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2" x14ac:dyDescent="0.2">
      <c r="A30" s="221"/>
      <c r="B30" s="222"/>
      <c r="C30" s="268" t="s">
        <v>2329</v>
      </c>
      <c r="D30" s="262"/>
      <c r="E30" s="263">
        <v>0.09</v>
      </c>
      <c r="F30" s="224"/>
      <c r="G30" s="224"/>
      <c r="H30" s="224"/>
      <c r="I30" s="224"/>
      <c r="J30" s="224"/>
      <c r="K30" s="224"/>
      <c r="L30" s="224"/>
      <c r="M30" s="224"/>
      <c r="N30" s="223"/>
      <c r="O30" s="223"/>
      <c r="P30" s="223"/>
      <c r="Q30" s="223"/>
      <c r="R30" s="224"/>
      <c r="S30" s="224"/>
      <c r="T30" s="224"/>
      <c r="U30" s="224"/>
      <c r="V30" s="224"/>
      <c r="W30" s="224"/>
      <c r="X30" s="224"/>
      <c r="Y30" s="224"/>
      <c r="Z30" s="214"/>
      <c r="AA30" s="214"/>
      <c r="AB30" s="214"/>
      <c r="AC30" s="214"/>
      <c r="AD30" s="214"/>
      <c r="AE30" s="214"/>
      <c r="AF30" s="214"/>
      <c r="AG30" s="214" t="s">
        <v>371</v>
      </c>
      <c r="AH30" s="214">
        <v>0</v>
      </c>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1" x14ac:dyDescent="0.2">
      <c r="A31" s="236">
        <v>8</v>
      </c>
      <c r="B31" s="237" t="s">
        <v>2330</v>
      </c>
      <c r="C31" s="254" t="s">
        <v>2331</v>
      </c>
      <c r="D31" s="238" t="s">
        <v>375</v>
      </c>
      <c r="E31" s="239">
        <v>2</v>
      </c>
      <c r="F31" s="240"/>
      <c r="G31" s="241">
        <f>ROUND(E31*F31,2)</f>
        <v>0</v>
      </c>
      <c r="H31" s="240"/>
      <c r="I31" s="241">
        <f>ROUND(E31*H31,2)</f>
        <v>0</v>
      </c>
      <c r="J31" s="240"/>
      <c r="K31" s="241">
        <f>ROUND(E31*J31,2)</f>
        <v>0</v>
      </c>
      <c r="L31" s="241">
        <v>12</v>
      </c>
      <c r="M31" s="241">
        <f>G31*(1+L31/100)</f>
        <v>0</v>
      </c>
      <c r="N31" s="239">
        <v>5.2500000000000003E-3</v>
      </c>
      <c r="O31" s="239">
        <f>ROUND(E31*N31,2)</f>
        <v>0.01</v>
      </c>
      <c r="P31" s="239">
        <v>0</v>
      </c>
      <c r="Q31" s="239">
        <f>ROUND(E31*P31,2)</f>
        <v>0</v>
      </c>
      <c r="R31" s="241" t="s">
        <v>366</v>
      </c>
      <c r="S31" s="241" t="s">
        <v>315</v>
      </c>
      <c r="T31" s="242" t="s">
        <v>315</v>
      </c>
      <c r="U31" s="224">
        <v>0.11</v>
      </c>
      <c r="V31" s="224">
        <f>ROUND(E31*U31,2)</f>
        <v>0.22</v>
      </c>
      <c r="W31" s="224"/>
      <c r="X31" s="224" t="s">
        <v>336</v>
      </c>
      <c r="Y31" s="224" t="s">
        <v>317</v>
      </c>
      <c r="Z31" s="214"/>
      <c r="AA31" s="214"/>
      <c r="AB31" s="214"/>
      <c r="AC31" s="214"/>
      <c r="AD31" s="214"/>
      <c r="AE31" s="214"/>
      <c r="AF31" s="214"/>
      <c r="AG31" s="214" t="s">
        <v>337</v>
      </c>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2" x14ac:dyDescent="0.2">
      <c r="A32" s="221"/>
      <c r="B32" s="222"/>
      <c r="C32" s="267" t="s">
        <v>2332</v>
      </c>
      <c r="D32" s="266"/>
      <c r="E32" s="266"/>
      <c r="F32" s="266"/>
      <c r="G32" s="266"/>
      <c r="H32" s="224"/>
      <c r="I32" s="224"/>
      <c r="J32" s="224"/>
      <c r="K32" s="224"/>
      <c r="L32" s="224"/>
      <c r="M32" s="224"/>
      <c r="N32" s="223"/>
      <c r="O32" s="223"/>
      <c r="P32" s="223"/>
      <c r="Q32" s="223"/>
      <c r="R32" s="224"/>
      <c r="S32" s="224"/>
      <c r="T32" s="224"/>
      <c r="U32" s="224"/>
      <c r="V32" s="224"/>
      <c r="W32" s="224"/>
      <c r="X32" s="224"/>
      <c r="Y32" s="224"/>
      <c r="Z32" s="214"/>
      <c r="AA32" s="214"/>
      <c r="AB32" s="214"/>
      <c r="AC32" s="214"/>
      <c r="AD32" s="214"/>
      <c r="AE32" s="214"/>
      <c r="AF32" s="214"/>
      <c r="AG32" s="214" t="s">
        <v>369</v>
      </c>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x14ac:dyDescent="0.2">
      <c r="A33" s="229" t="s">
        <v>310</v>
      </c>
      <c r="B33" s="230" t="s">
        <v>187</v>
      </c>
      <c r="C33" s="253" t="s">
        <v>188</v>
      </c>
      <c r="D33" s="231"/>
      <c r="E33" s="232"/>
      <c r="F33" s="233"/>
      <c r="G33" s="233">
        <f>SUMIF(AG34:AG34,"&lt;&gt;NOR",G34:G34)</f>
        <v>0</v>
      </c>
      <c r="H33" s="233"/>
      <c r="I33" s="233">
        <f>SUM(I34:I34)</f>
        <v>0</v>
      </c>
      <c r="J33" s="233"/>
      <c r="K33" s="233">
        <f>SUM(K34:K34)</f>
        <v>0</v>
      </c>
      <c r="L33" s="233"/>
      <c r="M33" s="233">
        <f>SUM(M34:M34)</f>
        <v>0</v>
      </c>
      <c r="N33" s="232"/>
      <c r="O33" s="232">
        <f>SUM(O34:O34)</f>
        <v>0.05</v>
      </c>
      <c r="P33" s="232"/>
      <c r="Q33" s="232">
        <f>SUM(Q34:Q34)</f>
        <v>0</v>
      </c>
      <c r="R33" s="233"/>
      <c r="S33" s="233"/>
      <c r="T33" s="234"/>
      <c r="U33" s="228"/>
      <c r="V33" s="228">
        <f>SUM(V34:V34)</f>
        <v>0.4</v>
      </c>
      <c r="W33" s="228"/>
      <c r="X33" s="228"/>
      <c r="Y33" s="228"/>
      <c r="AG33" t="s">
        <v>311</v>
      </c>
    </row>
    <row r="34" spans="1:60" ht="33.75" outlineLevel="1" x14ac:dyDescent="0.2">
      <c r="A34" s="245">
        <v>9</v>
      </c>
      <c r="B34" s="246" t="s">
        <v>2333</v>
      </c>
      <c r="C34" s="256" t="s">
        <v>2334</v>
      </c>
      <c r="D34" s="247" t="s">
        <v>375</v>
      </c>
      <c r="E34" s="248">
        <v>2</v>
      </c>
      <c r="F34" s="249"/>
      <c r="G34" s="250">
        <f>ROUND(E34*F34,2)</f>
        <v>0</v>
      </c>
      <c r="H34" s="249"/>
      <c r="I34" s="250">
        <f>ROUND(E34*H34,2)</f>
        <v>0</v>
      </c>
      <c r="J34" s="249"/>
      <c r="K34" s="250">
        <f>ROUND(E34*J34,2)</f>
        <v>0</v>
      </c>
      <c r="L34" s="250">
        <v>12</v>
      </c>
      <c r="M34" s="250">
        <f>G34*(1+L34/100)</f>
        <v>0</v>
      </c>
      <c r="N34" s="248">
        <v>2.5000000000000001E-2</v>
      </c>
      <c r="O34" s="248">
        <f>ROUND(E34*N34,2)</f>
        <v>0.05</v>
      </c>
      <c r="P34" s="248">
        <v>0</v>
      </c>
      <c r="Q34" s="248">
        <f>ROUND(E34*P34,2)</f>
        <v>0</v>
      </c>
      <c r="R34" s="250" t="s">
        <v>366</v>
      </c>
      <c r="S34" s="250" t="s">
        <v>315</v>
      </c>
      <c r="T34" s="251" t="s">
        <v>315</v>
      </c>
      <c r="U34" s="224">
        <v>0.2</v>
      </c>
      <c r="V34" s="224">
        <f>ROUND(E34*U34,2)</f>
        <v>0.4</v>
      </c>
      <c r="W34" s="224"/>
      <c r="X34" s="224" t="s">
        <v>336</v>
      </c>
      <c r="Y34" s="224" t="s">
        <v>317</v>
      </c>
      <c r="Z34" s="214"/>
      <c r="AA34" s="214"/>
      <c r="AB34" s="214"/>
      <c r="AC34" s="214"/>
      <c r="AD34" s="214"/>
      <c r="AE34" s="214"/>
      <c r="AF34" s="214"/>
      <c r="AG34" s="214" t="s">
        <v>337</v>
      </c>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x14ac:dyDescent="0.2">
      <c r="A35" s="229" t="s">
        <v>310</v>
      </c>
      <c r="B35" s="230" t="s">
        <v>191</v>
      </c>
      <c r="C35" s="253" t="s">
        <v>192</v>
      </c>
      <c r="D35" s="231"/>
      <c r="E35" s="232"/>
      <c r="F35" s="233"/>
      <c r="G35" s="233">
        <f>SUMIF(AG36:AG45,"&lt;&gt;NOR",G36:G45)</f>
        <v>0</v>
      </c>
      <c r="H35" s="233"/>
      <c r="I35" s="233">
        <f>SUM(I36:I45)</f>
        <v>0</v>
      </c>
      <c r="J35" s="233"/>
      <c r="K35" s="233">
        <f>SUM(K36:K45)</f>
        <v>0</v>
      </c>
      <c r="L35" s="233"/>
      <c r="M35" s="233">
        <f>SUM(M36:M45)</f>
        <v>0</v>
      </c>
      <c r="N35" s="232"/>
      <c r="O35" s="232">
        <f>SUM(O36:O45)</f>
        <v>0.01</v>
      </c>
      <c r="P35" s="232"/>
      <c r="Q35" s="232">
        <f>SUM(Q36:Q45)</f>
        <v>0</v>
      </c>
      <c r="R35" s="233"/>
      <c r="S35" s="233"/>
      <c r="T35" s="234"/>
      <c r="U35" s="228"/>
      <c r="V35" s="228">
        <f>SUM(V36:V45)</f>
        <v>1.56</v>
      </c>
      <c r="W35" s="228"/>
      <c r="X35" s="228"/>
      <c r="Y35" s="228"/>
      <c r="AG35" t="s">
        <v>311</v>
      </c>
    </row>
    <row r="36" spans="1:60" ht="33.75" outlineLevel="1" x14ac:dyDescent="0.2">
      <c r="A36" s="236">
        <v>10</v>
      </c>
      <c r="B36" s="237" t="s">
        <v>411</v>
      </c>
      <c r="C36" s="254" t="s">
        <v>412</v>
      </c>
      <c r="D36" s="238" t="s">
        <v>379</v>
      </c>
      <c r="E36" s="239">
        <v>0.87</v>
      </c>
      <c r="F36" s="240"/>
      <c r="G36" s="241">
        <f>ROUND(E36*F36,2)</f>
        <v>0</v>
      </c>
      <c r="H36" s="240"/>
      <c r="I36" s="241">
        <f>ROUND(E36*H36,2)</f>
        <v>0</v>
      </c>
      <c r="J36" s="240"/>
      <c r="K36" s="241">
        <f>ROUND(E36*J36,2)</f>
        <v>0</v>
      </c>
      <c r="L36" s="241">
        <v>12</v>
      </c>
      <c r="M36" s="241">
        <f>G36*(1+L36/100)</f>
        <v>0</v>
      </c>
      <c r="N36" s="239">
        <v>1.201E-2</v>
      </c>
      <c r="O36" s="239">
        <f>ROUND(E36*N36,2)</f>
        <v>0.01</v>
      </c>
      <c r="P36" s="239">
        <v>0</v>
      </c>
      <c r="Q36" s="239">
        <f>ROUND(E36*P36,2)</f>
        <v>0</v>
      </c>
      <c r="R36" s="241" t="s">
        <v>380</v>
      </c>
      <c r="S36" s="241" t="s">
        <v>315</v>
      </c>
      <c r="T36" s="242" t="s">
        <v>315</v>
      </c>
      <c r="U36" s="224">
        <v>0.95</v>
      </c>
      <c r="V36" s="224">
        <f>ROUND(E36*U36,2)</f>
        <v>0.83</v>
      </c>
      <c r="W36" s="224"/>
      <c r="X36" s="224" t="s">
        <v>336</v>
      </c>
      <c r="Y36" s="224" t="s">
        <v>317</v>
      </c>
      <c r="Z36" s="214"/>
      <c r="AA36" s="214"/>
      <c r="AB36" s="214"/>
      <c r="AC36" s="214"/>
      <c r="AD36" s="214"/>
      <c r="AE36" s="214"/>
      <c r="AF36" s="214"/>
      <c r="AG36" s="214" t="s">
        <v>367</v>
      </c>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2" x14ac:dyDescent="0.2">
      <c r="A37" s="221"/>
      <c r="B37" s="222"/>
      <c r="C37" s="268" t="s">
        <v>991</v>
      </c>
      <c r="D37" s="262"/>
      <c r="E37" s="263"/>
      <c r="F37" s="224"/>
      <c r="G37" s="224"/>
      <c r="H37" s="224"/>
      <c r="I37" s="224"/>
      <c r="J37" s="224"/>
      <c r="K37" s="224"/>
      <c r="L37" s="224"/>
      <c r="M37" s="224"/>
      <c r="N37" s="223"/>
      <c r="O37" s="223"/>
      <c r="P37" s="223"/>
      <c r="Q37" s="223"/>
      <c r="R37" s="224"/>
      <c r="S37" s="224"/>
      <c r="T37" s="224"/>
      <c r="U37" s="224"/>
      <c r="V37" s="224"/>
      <c r="W37" s="224"/>
      <c r="X37" s="224"/>
      <c r="Y37" s="224"/>
      <c r="Z37" s="214"/>
      <c r="AA37" s="214"/>
      <c r="AB37" s="214"/>
      <c r="AC37" s="214"/>
      <c r="AD37" s="214"/>
      <c r="AE37" s="214"/>
      <c r="AF37" s="214"/>
      <c r="AG37" s="214" t="s">
        <v>371</v>
      </c>
      <c r="AH37" s="214">
        <v>0</v>
      </c>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3" x14ac:dyDescent="0.2">
      <c r="A38" s="221"/>
      <c r="B38" s="222"/>
      <c r="C38" s="268" t="s">
        <v>2335</v>
      </c>
      <c r="D38" s="262"/>
      <c r="E38" s="263">
        <v>0.87</v>
      </c>
      <c r="F38" s="224"/>
      <c r="G38" s="224"/>
      <c r="H38" s="224"/>
      <c r="I38" s="224"/>
      <c r="J38" s="224"/>
      <c r="K38" s="224"/>
      <c r="L38" s="224"/>
      <c r="M38" s="224"/>
      <c r="N38" s="223"/>
      <c r="O38" s="223"/>
      <c r="P38" s="223"/>
      <c r="Q38" s="223"/>
      <c r="R38" s="224"/>
      <c r="S38" s="224"/>
      <c r="T38" s="224"/>
      <c r="U38" s="224"/>
      <c r="V38" s="224"/>
      <c r="W38" s="224"/>
      <c r="X38" s="224"/>
      <c r="Y38" s="224"/>
      <c r="Z38" s="214"/>
      <c r="AA38" s="214"/>
      <c r="AB38" s="214"/>
      <c r="AC38" s="214"/>
      <c r="AD38" s="214"/>
      <c r="AE38" s="214"/>
      <c r="AF38" s="214"/>
      <c r="AG38" s="214" t="s">
        <v>371</v>
      </c>
      <c r="AH38" s="214">
        <v>0</v>
      </c>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ht="22.5" outlineLevel="1" x14ac:dyDescent="0.2">
      <c r="A39" s="236">
        <v>11</v>
      </c>
      <c r="B39" s="237" t="s">
        <v>416</v>
      </c>
      <c r="C39" s="254" t="s">
        <v>417</v>
      </c>
      <c r="D39" s="238" t="s">
        <v>379</v>
      </c>
      <c r="E39" s="239">
        <v>0.87</v>
      </c>
      <c r="F39" s="240"/>
      <c r="G39" s="241">
        <f>ROUND(E39*F39,2)</f>
        <v>0</v>
      </c>
      <c r="H39" s="240"/>
      <c r="I39" s="241">
        <f>ROUND(E39*H39,2)</f>
        <v>0</v>
      </c>
      <c r="J39" s="240"/>
      <c r="K39" s="241">
        <f>ROUND(E39*J39,2)</f>
        <v>0</v>
      </c>
      <c r="L39" s="241">
        <v>12</v>
      </c>
      <c r="M39" s="241">
        <f>G39*(1+L39/100)</f>
        <v>0</v>
      </c>
      <c r="N39" s="239">
        <v>0</v>
      </c>
      <c r="O39" s="239">
        <f>ROUND(E39*N39,2)</f>
        <v>0</v>
      </c>
      <c r="P39" s="239">
        <v>0</v>
      </c>
      <c r="Q39" s="239">
        <f>ROUND(E39*P39,2)</f>
        <v>0</v>
      </c>
      <c r="R39" s="241" t="s">
        <v>380</v>
      </c>
      <c r="S39" s="241" t="s">
        <v>315</v>
      </c>
      <c r="T39" s="242" t="s">
        <v>315</v>
      </c>
      <c r="U39" s="224">
        <v>0.57999999999999996</v>
      </c>
      <c r="V39" s="224">
        <f>ROUND(E39*U39,2)</f>
        <v>0.5</v>
      </c>
      <c r="W39" s="224"/>
      <c r="X39" s="224" t="s">
        <v>336</v>
      </c>
      <c r="Y39" s="224" t="s">
        <v>317</v>
      </c>
      <c r="Z39" s="214"/>
      <c r="AA39" s="214"/>
      <c r="AB39" s="214"/>
      <c r="AC39" s="214"/>
      <c r="AD39" s="214"/>
      <c r="AE39" s="214"/>
      <c r="AF39" s="214"/>
      <c r="AG39" s="214" t="s">
        <v>367</v>
      </c>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2" x14ac:dyDescent="0.2">
      <c r="A40" s="221"/>
      <c r="B40" s="222"/>
      <c r="C40" s="268" t="s">
        <v>991</v>
      </c>
      <c r="D40" s="262"/>
      <c r="E40" s="263"/>
      <c r="F40" s="224"/>
      <c r="G40" s="224"/>
      <c r="H40" s="224"/>
      <c r="I40" s="224"/>
      <c r="J40" s="224"/>
      <c r="K40" s="224"/>
      <c r="L40" s="224"/>
      <c r="M40" s="224"/>
      <c r="N40" s="223"/>
      <c r="O40" s="223"/>
      <c r="P40" s="223"/>
      <c r="Q40" s="223"/>
      <c r="R40" s="224"/>
      <c r="S40" s="224"/>
      <c r="T40" s="224"/>
      <c r="U40" s="224"/>
      <c r="V40" s="224"/>
      <c r="W40" s="224"/>
      <c r="X40" s="224"/>
      <c r="Y40" s="224"/>
      <c r="Z40" s="214"/>
      <c r="AA40" s="214"/>
      <c r="AB40" s="214"/>
      <c r="AC40" s="214"/>
      <c r="AD40" s="214"/>
      <c r="AE40" s="214"/>
      <c r="AF40" s="214"/>
      <c r="AG40" s="214" t="s">
        <v>371</v>
      </c>
      <c r="AH40" s="214">
        <v>0</v>
      </c>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3" x14ac:dyDescent="0.2">
      <c r="A41" s="221"/>
      <c r="B41" s="222"/>
      <c r="C41" s="268" t="s">
        <v>991</v>
      </c>
      <c r="D41" s="262"/>
      <c r="E41" s="263"/>
      <c r="F41" s="224"/>
      <c r="G41" s="224"/>
      <c r="H41" s="224"/>
      <c r="I41" s="224"/>
      <c r="J41" s="224"/>
      <c r="K41" s="224"/>
      <c r="L41" s="224"/>
      <c r="M41" s="224"/>
      <c r="N41" s="223"/>
      <c r="O41" s="223"/>
      <c r="P41" s="223"/>
      <c r="Q41" s="223"/>
      <c r="R41" s="224"/>
      <c r="S41" s="224"/>
      <c r="T41" s="224"/>
      <c r="U41" s="224"/>
      <c r="V41" s="224"/>
      <c r="W41" s="224"/>
      <c r="X41" s="224"/>
      <c r="Y41" s="224"/>
      <c r="Z41" s="214"/>
      <c r="AA41" s="214"/>
      <c r="AB41" s="214"/>
      <c r="AC41" s="214"/>
      <c r="AD41" s="214"/>
      <c r="AE41" s="214"/>
      <c r="AF41" s="214"/>
      <c r="AG41" s="214" t="s">
        <v>371</v>
      </c>
      <c r="AH41" s="214">
        <v>0</v>
      </c>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outlineLevel="3" x14ac:dyDescent="0.2">
      <c r="A42" s="221"/>
      <c r="B42" s="222"/>
      <c r="C42" s="268" t="s">
        <v>2335</v>
      </c>
      <c r="D42" s="262"/>
      <c r="E42" s="263">
        <v>0.87</v>
      </c>
      <c r="F42" s="224"/>
      <c r="G42" s="224"/>
      <c r="H42" s="224"/>
      <c r="I42" s="224"/>
      <c r="J42" s="224"/>
      <c r="K42" s="224"/>
      <c r="L42" s="224"/>
      <c r="M42" s="224"/>
      <c r="N42" s="223"/>
      <c r="O42" s="223"/>
      <c r="P42" s="223"/>
      <c r="Q42" s="223"/>
      <c r="R42" s="224"/>
      <c r="S42" s="224"/>
      <c r="T42" s="224"/>
      <c r="U42" s="224"/>
      <c r="V42" s="224"/>
      <c r="W42" s="224"/>
      <c r="X42" s="224"/>
      <c r="Y42" s="224"/>
      <c r="Z42" s="214"/>
      <c r="AA42" s="214"/>
      <c r="AB42" s="214"/>
      <c r="AC42" s="214"/>
      <c r="AD42" s="214"/>
      <c r="AE42" s="214"/>
      <c r="AF42" s="214"/>
      <c r="AG42" s="214" t="s">
        <v>371</v>
      </c>
      <c r="AH42" s="214">
        <v>0</v>
      </c>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ht="22.5" outlineLevel="1" x14ac:dyDescent="0.2">
      <c r="A43" s="236">
        <v>12</v>
      </c>
      <c r="B43" s="237" t="s">
        <v>420</v>
      </c>
      <c r="C43" s="254" t="s">
        <v>421</v>
      </c>
      <c r="D43" s="238" t="s">
        <v>403</v>
      </c>
      <c r="E43" s="239">
        <v>3.78</v>
      </c>
      <c r="F43" s="240"/>
      <c r="G43" s="241">
        <f>ROUND(E43*F43,2)</f>
        <v>0</v>
      </c>
      <c r="H43" s="240"/>
      <c r="I43" s="241">
        <f>ROUND(E43*H43,2)</f>
        <v>0</v>
      </c>
      <c r="J43" s="240"/>
      <c r="K43" s="241">
        <f>ROUND(E43*J43,2)</f>
        <v>0</v>
      </c>
      <c r="L43" s="241">
        <v>12</v>
      </c>
      <c r="M43" s="241">
        <f>G43*(1+L43/100)</f>
        <v>0</v>
      </c>
      <c r="N43" s="239">
        <v>1.3999999999999999E-4</v>
      </c>
      <c r="O43" s="239">
        <f>ROUND(E43*N43,2)</f>
        <v>0</v>
      </c>
      <c r="P43" s="239">
        <v>0</v>
      </c>
      <c r="Q43" s="239">
        <f>ROUND(E43*P43,2)</f>
        <v>0</v>
      </c>
      <c r="R43" s="241" t="s">
        <v>380</v>
      </c>
      <c r="S43" s="241" t="s">
        <v>315</v>
      </c>
      <c r="T43" s="242" t="s">
        <v>315</v>
      </c>
      <c r="U43" s="224">
        <v>0.06</v>
      </c>
      <c r="V43" s="224">
        <f>ROUND(E43*U43,2)</f>
        <v>0.23</v>
      </c>
      <c r="W43" s="224"/>
      <c r="X43" s="224" t="s">
        <v>336</v>
      </c>
      <c r="Y43" s="224" t="s">
        <v>317</v>
      </c>
      <c r="Z43" s="214"/>
      <c r="AA43" s="214"/>
      <c r="AB43" s="214"/>
      <c r="AC43" s="214"/>
      <c r="AD43" s="214"/>
      <c r="AE43" s="214"/>
      <c r="AF43" s="214"/>
      <c r="AG43" s="214" t="s">
        <v>367</v>
      </c>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outlineLevel="2" x14ac:dyDescent="0.2">
      <c r="A44" s="221"/>
      <c r="B44" s="222"/>
      <c r="C44" s="268" t="s">
        <v>991</v>
      </c>
      <c r="D44" s="262"/>
      <c r="E44" s="263"/>
      <c r="F44" s="224"/>
      <c r="G44" s="224"/>
      <c r="H44" s="224"/>
      <c r="I44" s="224"/>
      <c r="J44" s="224"/>
      <c r="K44" s="224"/>
      <c r="L44" s="224"/>
      <c r="M44" s="224"/>
      <c r="N44" s="223"/>
      <c r="O44" s="223"/>
      <c r="P44" s="223"/>
      <c r="Q44" s="223"/>
      <c r="R44" s="224"/>
      <c r="S44" s="224"/>
      <c r="T44" s="224"/>
      <c r="U44" s="224"/>
      <c r="V44" s="224"/>
      <c r="W44" s="224"/>
      <c r="X44" s="224"/>
      <c r="Y44" s="224"/>
      <c r="Z44" s="214"/>
      <c r="AA44" s="214"/>
      <c r="AB44" s="214"/>
      <c r="AC44" s="214"/>
      <c r="AD44" s="214"/>
      <c r="AE44" s="214"/>
      <c r="AF44" s="214"/>
      <c r="AG44" s="214" t="s">
        <v>371</v>
      </c>
      <c r="AH44" s="214">
        <v>0</v>
      </c>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3" x14ac:dyDescent="0.2">
      <c r="A45" s="221"/>
      <c r="B45" s="222"/>
      <c r="C45" s="268" t="s">
        <v>2336</v>
      </c>
      <c r="D45" s="262"/>
      <c r="E45" s="263">
        <v>3.78</v>
      </c>
      <c r="F45" s="224"/>
      <c r="G45" s="224"/>
      <c r="H45" s="224"/>
      <c r="I45" s="224"/>
      <c r="J45" s="224"/>
      <c r="K45" s="224"/>
      <c r="L45" s="224"/>
      <c r="M45" s="224"/>
      <c r="N45" s="223"/>
      <c r="O45" s="223"/>
      <c r="P45" s="223"/>
      <c r="Q45" s="223"/>
      <c r="R45" s="224"/>
      <c r="S45" s="224"/>
      <c r="T45" s="224"/>
      <c r="U45" s="224"/>
      <c r="V45" s="224"/>
      <c r="W45" s="224"/>
      <c r="X45" s="224"/>
      <c r="Y45" s="224"/>
      <c r="Z45" s="214"/>
      <c r="AA45" s="214"/>
      <c r="AB45" s="214"/>
      <c r="AC45" s="214"/>
      <c r="AD45" s="214"/>
      <c r="AE45" s="214"/>
      <c r="AF45" s="214"/>
      <c r="AG45" s="214" t="s">
        <v>371</v>
      </c>
      <c r="AH45" s="214">
        <v>0</v>
      </c>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x14ac:dyDescent="0.2">
      <c r="A46" s="229" t="s">
        <v>310</v>
      </c>
      <c r="B46" s="230" t="s">
        <v>193</v>
      </c>
      <c r="C46" s="253" t="s">
        <v>195</v>
      </c>
      <c r="D46" s="231"/>
      <c r="E46" s="232"/>
      <c r="F46" s="233"/>
      <c r="G46" s="233">
        <f>SUMIF(AG47:AG86,"&lt;&gt;NOR",G47:G86)</f>
        <v>0</v>
      </c>
      <c r="H46" s="233"/>
      <c r="I46" s="233">
        <f>SUM(I47:I86)</f>
        <v>0</v>
      </c>
      <c r="J46" s="233"/>
      <c r="K46" s="233">
        <f>SUM(K47:K86)</f>
        <v>0</v>
      </c>
      <c r="L46" s="233"/>
      <c r="M46" s="233">
        <f>SUM(M47:M86)</f>
        <v>0</v>
      </c>
      <c r="N46" s="232"/>
      <c r="O46" s="232">
        <f>SUM(O47:O86)</f>
        <v>2.3499999999999996</v>
      </c>
      <c r="P46" s="232"/>
      <c r="Q46" s="232">
        <f>SUM(Q47:Q86)</f>
        <v>0</v>
      </c>
      <c r="R46" s="233"/>
      <c r="S46" s="233"/>
      <c r="T46" s="234"/>
      <c r="U46" s="228"/>
      <c r="V46" s="228">
        <f>SUM(V47:V86)</f>
        <v>65.259999999999991</v>
      </c>
      <c r="W46" s="228"/>
      <c r="X46" s="228"/>
      <c r="Y46" s="228"/>
      <c r="AG46" t="s">
        <v>311</v>
      </c>
    </row>
    <row r="47" spans="1:60" outlineLevel="1" x14ac:dyDescent="0.2">
      <c r="A47" s="236">
        <v>13</v>
      </c>
      <c r="B47" s="237" t="s">
        <v>2337</v>
      </c>
      <c r="C47" s="254" t="s">
        <v>2338</v>
      </c>
      <c r="D47" s="238" t="s">
        <v>379</v>
      </c>
      <c r="E47" s="239">
        <v>42.195900000000002</v>
      </c>
      <c r="F47" s="240"/>
      <c r="G47" s="241">
        <f>ROUND(E47*F47,2)</f>
        <v>0</v>
      </c>
      <c r="H47" s="240"/>
      <c r="I47" s="241">
        <f>ROUND(E47*H47,2)</f>
        <v>0</v>
      </c>
      <c r="J47" s="240"/>
      <c r="K47" s="241">
        <f>ROUND(E47*J47,2)</f>
        <v>0</v>
      </c>
      <c r="L47" s="241">
        <v>12</v>
      </c>
      <c r="M47" s="241">
        <f>G47*(1+L47/100)</f>
        <v>0</v>
      </c>
      <c r="N47" s="239">
        <v>0</v>
      </c>
      <c r="O47" s="239">
        <f>ROUND(E47*N47,2)</f>
        <v>0</v>
      </c>
      <c r="P47" s="239">
        <v>0</v>
      </c>
      <c r="Q47" s="239">
        <f>ROUND(E47*P47,2)</f>
        <v>0</v>
      </c>
      <c r="R47" s="241" t="s">
        <v>380</v>
      </c>
      <c r="S47" s="241" t="s">
        <v>315</v>
      </c>
      <c r="T47" s="242" t="s">
        <v>315</v>
      </c>
      <c r="U47" s="224">
        <v>7.0000000000000007E-2</v>
      </c>
      <c r="V47" s="224">
        <f>ROUND(E47*U47,2)</f>
        <v>2.95</v>
      </c>
      <c r="W47" s="224"/>
      <c r="X47" s="224" t="s">
        <v>336</v>
      </c>
      <c r="Y47" s="224" t="s">
        <v>317</v>
      </c>
      <c r="Z47" s="214"/>
      <c r="AA47" s="214"/>
      <c r="AB47" s="214"/>
      <c r="AC47" s="214"/>
      <c r="AD47" s="214"/>
      <c r="AE47" s="214"/>
      <c r="AF47" s="214"/>
      <c r="AG47" s="214" t="s">
        <v>337</v>
      </c>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2" x14ac:dyDescent="0.2">
      <c r="A48" s="221"/>
      <c r="B48" s="222"/>
      <c r="C48" s="268" t="s">
        <v>2339</v>
      </c>
      <c r="D48" s="262"/>
      <c r="E48" s="263">
        <v>9.6663999999999994</v>
      </c>
      <c r="F48" s="224"/>
      <c r="G48" s="224"/>
      <c r="H48" s="224"/>
      <c r="I48" s="224"/>
      <c r="J48" s="224"/>
      <c r="K48" s="224"/>
      <c r="L48" s="224"/>
      <c r="M48" s="224"/>
      <c r="N48" s="223"/>
      <c r="O48" s="223"/>
      <c r="P48" s="223"/>
      <c r="Q48" s="223"/>
      <c r="R48" s="224"/>
      <c r="S48" s="224"/>
      <c r="T48" s="224"/>
      <c r="U48" s="224"/>
      <c r="V48" s="224"/>
      <c r="W48" s="224"/>
      <c r="X48" s="224"/>
      <c r="Y48" s="224"/>
      <c r="Z48" s="214"/>
      <c r="AA48" s="214"/>
      <c r="AB48" s="214"/>
      <c r="AC48" s="214"/>
      <c r="AD48" s="214"/>
      <c r="AE48" s="214"/>
      <c r="AF48" s="214"/>
      <c r="AG48" s="214" t="s">
        <v>371</v>
      </c>
      <c r="AH48" s="214">
        <v>5</v>
      </c>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3" x14ac:dyDescent="0.2">
      <c r="A49" s="221"/>
      <c r="B49" s="222"/>
      <c r="C49" s="268" t="s">
        <v>2340</v>
      </c>
      <c r="D49" s="262"/>
      <c r="E49" s="263">
        <v>4</v>
      </c>
      <c r="F49" s="224"/>
      <c r="G49" s="224"/>
      <c r="H49" s="224"/>
      <c r="I49" s="224"/>
      <c r="J49" s="224"/>
      <c r="K49" s="224"/>
      <c r="L49" s="224"/>
      <c r="M49" s="224"/>
      <c r="N49" s="223"/>
      <c r="O49" s="223"/>
      <c r="P49" s="223"/>
      <c r="Q49" s="223"/>
      <c r="R49" s="224"/>
      <c r="S49" s="224"/>
      <c r="T49" s="224"/>
      <c r="U49" s="224"/>
      <c r="V49" s="224"/>
      <c r="W49" s="224"/>
      <c r="X49" s="224"/>
      <c r="Y49" s="224"/>
      <c r="Z49" s="214"/>
      <c r="AA49" s="214"/>
      <c r="AB49" s="214"/>
      <c r="AC49" s="214"/>
      <c r="AD49" s="214"/>
      <c r="AE49" s="214"/>
      <c r="AF49" s="214"/>
      <c r="AG49" s="214" t="s">
        <v>371</v>
      </c>
      <c r="AH49" s="214">
        <v>5</v>
      </c>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3" x14ac:dyDescent="0.2">
      <c r="A50" s="221"/>
      <c r="B50" s="222"/>
      <c r="C50" s="268" t="s">
        <v>2341</v>
      </c>
      <c r="D50" s="262"/>
      <c r="E50" s="263">
        <v>7.2084999999999999</v>
      </c>
      <c r="F50" s="224"/>
      <c r="G50" s="224"/>
      <c r="H50" s="224"/>
      <c r="I50" s="224"/>
      <c r="J50" s="224"/>
      <c r="K50" s="224"/>
      <c r="L50" s="224"/>
      <c r="M50" s="224"/>
      <c r="N50" s="223"/>
      <c r="O50" s="223"/>
      <c r="P50" s="223"/>
      <c r="Q50" s="223"/>
      <c r="R50" s="224"/>
      <c r="S50" s="224"/>
      <c r="T50" s="224"/>
      <c r="U50" s="224"/>
      <c r="V50" s="224"/>
      <c r="W50" s="224"/>
      <c r="X50" s="224"/>
      <c r="Y50" s="224"/>
      <c r="Z50" s="214"/>
      <c r="AA50" s="214"/>
      <c r="AB50" s="214"/>
      <c r="AC50" s="214"/>
      <c r="AD50" s="214"/>
      <c r="AE50" s="214"/>
      <c r="AF50" s="214"/>
      <c r="AG50" s="214" t="s">
        <v>371</v>
      </c>
      <c r="AH50" s="214">
        <v>5</v>
      </c>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outlineLevel="3" x14ac:dyDescent="0.2">
      <c r="A51" s="221"/>
      <c r="B51" s="222"/>
      <c r="C51" s="268" t="s">
        <v>2342</v>
      </c>
      <c r="D51" s="262"/>
      <c r="E51" s="263">
        <v>21.321000000000002</v>
      </c>
      <c r="F51" s="224"/>
      <c r="G51" s="224"/>
      <c r="H51" s="224"/>
      <c r="I51" s="224"/>
      <c r="J51" s="224"/>
      <c r="K51" s="224"/>
      <c r="L51" s="224"/>
      <c r="M51" s="224"/>
      <c r="N51" s="223"/>
      <c r="O51" s="223"/>
      <c r="P51" s="223"/>
      <c r="Q51" s="223"/>
      <c r="R51" s="224"/>
      <c r="S51" s="224"/>
      <c r="T51" s="224"/>
      <c r="U51" s="224"/>
      <c r="V51" s="224"/>
      <c r="W51" s="224"/>
      <c r="X51" s="224"/>
      <c r="Y51" s="224"/>
      <c r="Z51" s="214"/>
      <c r="AA51" s="214"/>
      <c r="AB51" s="214"/>
      <c r="AC51" s="214"/>
      <c r="AD51" s="214"/>
      <c r="AE51" s="214"/>
      <c r="AF51" s="214"/>
      <c r="AG51" s="214" t="s">
        <v>371</v>
      </c>
      <c r="AH51" s="214">
        <v>5</v>
      </c>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1" x14ac:dyDescent="0.2">
      <c r="A52" s="236">
        <v>14</v>
      </c>
      <c r="B52" s="237" t="s">
        <v>445</v>
      </c>
      <c r="C52" s="254" t="s">
        <v>446</v>
      </c>
      <c r="D52" s="238" t="s">
        <v>379</v>
      </c>
      <c r="E52" s="239">
        <v>9.6663999999999994</v>
      </c>
      <c r="F52" s="240"/>
      <c r="G52" s="241">
        <f>ROUND(E52*F52,2)</f>
        <v>0</v>
      </c>
      <c r="H52" s="240"/>
      <c r="I52" s="241">
        <f>ROUND(E52*H52,2)</f>
        <v>0</v>
      </c>
      <c r="J52" s="240"/>
      <c r="K52" s="241">
        <f>ROUND(E52*J52,2)</f>
        <v>0</v>
      </c>
      <c r="L52" s="241">
        <v>12</v>
      </c>
      <c r="M52" s="241">
        <f>G52*(1+L52/100)</f>
        <v>0</v>
      </c>
      <c r="N52" s="239">
        <v>6.0499999999999998E-3</v>
      </c>
      <c r="O52" s="239">
        <f>ROUND(E52*N52,2)</f>
        <v>0.06</v>
      </c>
      <c r="P52" s="239">
        <v>0</v>
      </c>
      <c r="Q52" s="239">
        <f>ROUND(E52*P52,2)</f>
        <v>0</v>
      </c>
      <c r="R52" s="241" t="s">
        <v>380</v>
      </c>
      <c r="S52" s="241" t="s">
        <v>315</v>
      </c>
      <c r="T52" s="242" t="s">
        <v>315</v>
      </c>
      <c r="U52" s="224">
        <v>8.1000000000000003E-2</v>
      </c>
      <c r="V52" s="224">
        <f>ROUND(E52*U52,2)</f>
        <v>0.78</v>
      </c>
      <c r="W52" s="224"/>
      <c r="X52" s="224" t="s">
        <v>336</v>
      </c>
      <c r="Y52" s="224" t="s">
        <v>317</v>
      </c>
      <c r="Z52" s="214"/>
      <c r="AA52" s="214"/>
      <c r="AB52" s="214"/>
      <c r="AC52" s="214"/>
      <c r="AD52" s="214"/>
      <c r="AE52" s="214"/>
      <c r="AF52" s="214"/>
      <c r="AG52" s="214" t="s">
        <v>337</v>
      </c>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2" x14ac:dyDescent="0.2">
      <c r="A53" s="221"/>
      <c r="B53" s="222"/>
      <c r="C53" s="267" t="s">
        <v>437</v>
      </c>
      <c r="D53" s="266"/>
      <c r="E53" s="266"/>
      <c r="F53" s="266"/>
      <c r="G53" s="266"/>
      <c r="H53" s="224"/>
      <c r="I53" s="224"/>
      <c r="J53" s="224"/>
      <c r="K53" s="224"/>
      <c r="L53" s="224"/>
      <c r="M53" s="224"/>
      <c r="N53" s="223"/>
      <c r="O53" s="223"/>
      <c r="P53" s="223"/>
      <c r="Q53" s="223"/>
      <c r="R53" s="224"/>
      <c r="S53" s="224"/>
      <c r="T53" s="224"/>
      <c r="U53" s="224"/>
      <c r="V53" s="224"/>
      <c r="W53" s="224"/>
      <c r="X53" s="224"/>
      <c r="Y53" s="224"/>
      <c r="Z53" s="214"/>
      <c r="AA53" s="214"/>
      <c r="AB53" s="214"/>
      <c r="AC53" s="214"/>
      <c r="AD53" s="214"/>
      <c r="AE53" s="214"/>
      <c r="AF53" s="214"/>
      <c r="AG53" s="214" t="s">
        <v>369</v>
      </c>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outlineLevel="2" x14ac:dyDescent="0.2">
      <c r="A54" s="221"/>
      <c r="B54" s="222"/>
      <c r="C54" s="268" t="s">
        <v>1332</v>
      </c>
      <c r="D54" s="262"/>
      <c r="E54" s="263"/>
      <c r="F54" s="224"/>
      <c r="G54" s="224"/>
      <c r="H54" s="224"/>
      <c r="I54" s="224"/>
      <c r="J54" s="224"/>
      <c r="K54" s="224"/>
      <c r="L54" s="224"/>
      <c r="M54" s="224"/>
      <c r="N54" s="223"/>
      <c r="O54" s="223"/>
      <c r="P54" s="223"/>
      <c r="Q54" s="223"/>
      <c r="R54" s="224"/>
      <c r="S54" s="224"/>
      <c r="T54" s="224"/>
      <c r="U54" s="224"/>
      <c r="V54" s="224"/>
      <c r="W54" s="224"/>
      <c r="X54" s="224"/>
      <c r="Y54" s="224"/>
      <c r="Z54" s="214"/>
      <c r="AA54" s="214"/>
      <c r="AB54" s="214"/>
      <c r="AC54" s="214"/>
      <c r="AD54" s="214"/>
      <c r="AE54" s="214"/>
      <c r="AF54" s="214"/>
      <c r="AG54" s="214" t="s">
        <v>371</v>
      </c>
      <c r="AH54" s="214">
        <v>0</v>
      </c>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outlineLevel="3" x14ac:dyDescent="0.2">
      <c r="A55" s="221"/>
      <c r="B55" s="222"/>
      <c r="C55" s="268" t="s">
        <v>991</v>
      </c>
      <c r="D55" s="262"/>
      <c r="E55" s="263"/>
      <c r="F55" s="224"/>
      <c r="G55" s="224"/>
      <c r="H55" s="224"/>
      <c r="I55" s="224"/>
      <c r="J55" s="224"/>
      <c r="K55" s="224"/>
      <c r="L55" s="224"/>
      <c r="M55" s="224"/>
      <c r="N55" s="223"/>
      <c r="O55" s="223"/>
      <c r="P55" s="223"/>
      <c r="Q55" s="223"/>
      <c r="R55" s="224"/>
      <c r="S55" s="224"/>
      <c r="T55" s="224"/>
      <c r="U55" s="224"/>
      <c r="V55" s="224"/>
      <c r="W55" s="224"/>
      <c r="X55" s="224"/>
      <c r="Y55" s="224"/>
      <c r="Z55" s="214"/>
      <c r="AA55" s="214"/>
      <c r="AB55" s="214"/>
      <c r="AC55" s="214"/>
      <c r="AD55" s="214"/>
      <c r="AE55" s="214"/>
      <c r="AF55" s="214"/>
      <c r="AG55" s="214" t="s">
        <v>371</v>
      </c>
      <c r="AH55" s="214">
        <v>0</v>
      </c>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outlineLevel="3" x14ac:dyDescent="0.2">
      <c r="A56" s="221"/>
      <c r="B56" s="222"/>
      <c r="C56" s="268" t="s">
        <v>2343</v>
      </c>
      <c r="D56" s="262"/>
      <c r="E56" s="263">
        <v>10.962</v>
      </c>
      <c r="F56" s="224"/>
      <c r="G56" s="224"/>
      <c r="H56" s="224"/>
      <c r="I56" s="224"/>
      <c r="J56" s="224"/>
      <c r="K56" s="224"/>
      <c r="L56" s="224"/>
      <c r="M56" s="224"/>
      <c r="N56" s="223"/>
      <c r="O56" s="223"/>
      <c r="P56" s="223"/>
      <c r="Q56" s="223"/>
      <c r="R56" s="224"/>
      <c r="S56" s="224"/>
      <c r="T56" s="224"/>
      <c r="U56" s="224"/>
      <c r="V56" s="224"/>
      <c r="W56" s="224"/>
      <c r="X56" s="224"/>
      <c r="Y56" s="224"/>
      <c r="Z56" s="214"/>
      <c r="AA56" s="214"/>
      <c r="AB56" s="214"/>
      <c r="AC56" s="214"/>
      <c r="AD56" s="214"/>
      <c r="AE56" s="214"/>
      <c r="AF56" s="214"/>
      <c r="AG56" s="214" t="s">
        <v>371</v>
      </c>
      <c r="AH56" s="214">
        <v>0</v>
      </c>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outlineLevel="3" x14ac:dyDescent="0.2">
      <c r="A57" s="221"/>
      <c r="B57" s="222"/>
      <c r="C57" s="268" t="s">
        <v>2344</v>
      </c>
      <c r="D57" s="262"/>
      <c r="E57" s="263">
        <v>-1.5716000000000001</v>
      </c>
      <c r="F57" s="224"/>
      <c r="G57" s="224"/>
      <c r="H57" s="224"/>
      <c r="I57" s="224"/>
      <c r="J57" s="224"/>
      <c r="K57" s="224"/>
      <c r="L57" s="224"/>
      <c r="M57" s="224"/>
      <c r="N57" s="223"/>
      <c r="O57" s="223"/>
      <c r="P57" s="223"/>
      <c r="Q57" s="223"/>
      <c r="R57" s="224"/>
      <c r="S57" s="224"/>
      <c r="T57" s="224"/>
      <c r="U57" s="224"/>
      <c r="V57" s="224"/>
      <c r="W57" s="224"/>
      <c r="X57" s="224"/>
      <c r="Y57" s="224"/>
      <c r="Z57" s="214"/>
      <c r="AA57" s="214"/>
      <c r="AB57" s="214"/>
      <c r="AC57" s="214"/>
      <c r="AD57" s="214"/>
      <c r="AE57" s="214"/>
      <c r="AF57" s="214"/>
      <c r="AG57" s="214" t="s">
        <v>371</v>
      </c>
      <c r="AH57" s="214">
        <v>0</v>
      </c>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outlineLevel="3" x14ac:dyDescent="0.2">
      <c r="A58" s="221"/>
      <c r="B58" s="222"/>
      <c r="C58" s="268" t="s">
        <v>2345</v>
      </c>
      <c r="D58" s="262"/>
      <c r="E58" s="263">
        <v>0.27600000000000002</v>
      </c>
      <c r="F58" s="224"/>
      <c r="G58" s="224"/>
      <c r="H58" s="224"/>
      <c r="I58" s="224"/>
      <c r="J58" s="224"/>
      <c r="K58" s="224"/>
      <c r="L58" s="224"/>
      <c r="M58" s="224"/>
      <c r="N58" s="223"/>
      <c r="O58" s="223"/>
      <c r="P58" s="223"/>
      <c r="Q58" s="223"/>
      <c r="R58" s="224"/>
      <c r="S58" s="224"/>
      <c r="T58" s="224"/>
      <c r="U58" s="224"/>
      <c r="V58" s="224"/>
      <c r="W58" s="224"/>
      <c r="X58" s="224"/>
      <c r="Y58" s="224"/>
      <c r="Z58" s="214"/>
      <c r="AA58" s="214"/>
      <c r="AB58" s="214"/>
      <c r="AC58" s="214"/>
      <c r="AD58" s="214"/>
      <c r="AE58" s="214"/>
      <c r="AF58" s="214"/>
      <c r="AG58" s="214" t="s">
        <v>371</v>
      </c>
      <c r="AH58" s="214">
        <v>0</v>
      </c>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1" x14ac:dyDescent="0.2">
      <c r="A59" s="236">
        <v>15</v>
      </c>
      <c r="B59" s="237" t="s">
        <v>451</v>
      </c>
      <c r="C59" s="254" t="s">
        <v>452</v>
      </c>
      <c r="D59" s="238" t="s">
        <v>379</v>
      </c>
      <c r="E59" s="239">
        <v>15.106999999999999</v>
      </c>
      <c r="F59" s="240"/>
      <c r="G59" s="241">
        <f>ROUND(E59*F59,2)</f>
        <v>0</v>
      </c>
      <c r="H59" s="240"/>
      <c r="I59" s="241">
        <f>ROUND(E59*H59,2)</f>
        <v>0</v>
      </c>
      <c r="J59" s="240"/>
      <c r="K59" s="241">
        <f>ROUND(E59*J59,2)</f>
        <v>0</v>
      </c>
      <c r="L59" s="241">
        <v>12</v>
      </c>
      <c r="M59" s="241">
        <f>G59*(1+L59/100)</f>
        <v>0</v>
      </c>
      <c r="N59" s="239">
        <v>4.0000000000000003E-5</v>
      </c>
      <c r="O59" s="239">
        <f>ROUND(E59*N59,2)</f>
        <v>0</v>
      </c>
      <c r="P59" s="239">
        <v>0</v>
      </c>
      <c r="Q59" s="239">
        <f>ROUND(E59*P59,2)</f>
        <v>0</v>
      </c>
      <c r="R59" s="241" t="s">
        <v>380</v>
      </c>
      <c r="S59" s="241" t="s">
        <v>315</v>
      </c>
      <c r="T59" s="242" t="s">
        <v>315</v>
      </c>
      <c r="U59" s="224">
        <v>7.8E-2</v>
      </c>
      <c r="V59" s="224">
        <f>ROUND(E59*U59,2)</f>
        <v>1.18</v>
      </c>
      <c r="W59" s="224"/>
      <c r="X59" s="224" t="s">
        <v>336</v>
      </c>
      <c r="Y59" s="224" t="s">
        <v>317</v>
      </c>
      <c r="Z59" s="214"/>
      <c r="AA59" s="214"/>
      <c r="AB59" s="214"/>
      <c r="AC59" s="214"/>
      <c r="AD59" s="214"/>
      <c r="AE59" s="214"/>
      <c r="AF59" s="214"/>
      <c r="AG59" s="214" t="s">
        <v>337</v>
      </c>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ht="22.5" outlineLevel="2" x14ac:dyDescent="0.2">
      <c r="A60" s="221"/>
      <c r="B60" s="222"/>
      <c r="C60" s="267" t="s">
        <v>453</v>
      </c>
      <c r="D60" s="266"/>
      <c r="E60" s="266"/>
      <c r="F60" s="266"/>
      <c r="G60" s="266"/>
      <c r="H60" s="224"/>
      <c r="I60" s="224"/>
      <c r="J60" s="224"/>
      <c r="K60" s="224"/>
      <c r="L60" s="224"/>
      <c r="M60" s="224"/>
      <c r="N60" s="223"/>
      <c r="O60" s="223"/>
      <c r="P60" s="223"/>
      <c r="Q60" s="223"/>
      <c r="R60" s="224"/>
      <c r="S60" s="224"/>
      <c r="T60" s="224"/>
      <c r="U60" s="224"/>
      <c r="V60" s="224"/>
      <c r="W60" s="224"/>
      <c r="X60" s="224"/>
      <c r="Y60" s="224"/>
      <c r="Z60" s="214"/>
      <c r="AA60" s="214"/>
      <c r="AB60" s="214"/>
      <c r="AC60" s="214"/>
      <c r="AD60" s="214"/>
      <c r="AE60" s="214"/>
      <c r="AF60" s="214"/>
      <c r="AG60" s="214" t="s">
        <v>369</v>
      </c>
      <c r="AH60" s="214"/>
      <c r="AI60" s="214"/>
      <c r="AJ60" s="214"/>
      <c r="AK60" s="214"/>
      <c r="AL60" s="214"/>
      <c r="AM60" s="214"/>
      <c r="AN60" s="214"/>
      <c r="AO60" s="214"/>
      <c r="AP60" s="214"/>
      <c r="AQ60" s="214"/>
      <c r="AR60" s="214"/>
      <c r="AS60" s="214"/>
      <c r="AT60" s="214"/>
      <c r="AU60" s="214"/>
      <c r="AV60" s="214"/>
      <c r="AW60" s="214"/>
      <c r="AX60" s="214"/>
      <c r="AY60" s="214"/>
      <c r="AZ60" s="214"/>
      <c r="BA60" s="244" t="str">
        <f>C60</f>
        <v>které se zřizují před úpravami povrchu, a obalení osazených dveřních zárubní před znečištěním při úpravách povrchu nástřikem plastických maltovin včetně pozdějšího odkrytí,</v>
      </c>
      <c r="BB60" s="214"/>
      <c r="BC60" s="214"/>
      <c r="BD60" s="214"/>
      <c r="BE60" s="214"/>
      <c r="BF60" s="214"/>
      <c r="BG60" s="214"/>
      <c r="BH60" s="214"/>
    </row>
    <row r="61" spans="1:60" outlineLevel="2" x14ac:dyDescent="0.2">
      <c r="A61" s="221"/>
      <c r="B61" s="222"/>
      <c r="C61" s="258" t="s">
        <v>454</v>
      </c>
      <c r="D61" s="252"/>
      <c r="E61" s="252"/>
      <c r="F61" s="252"/>
      <c r="G61" s="252"/>
      <c r="H61" s="224"/>
      <c r="I61" s="224"/>
      <c r="J61" s="224"/>
      <c r="K61" s="224"/>
      <c r="L61" s="224"/>
      <c r="M61" s="224"/>
      <c r="N61" s="223"/>
      <c r="O61" s="223"/>
      <c r="P61" s="223"/>
      <c r="Q61" s="223"/>
      <c r="R61" s="224"/>
      <c r="S61" s="224"/>
      <c r="T61" s="224"/>
      <c r="U61" s="224"/>
      <c r="V61" s="224"/>
      <c r="W61" s="224"/>
      <c r="X61" s="224"/>
      <c r="Y61" s="224"/>
      <c r="Z61" s="214"/>
      <c r="AA61" s="214"/>
      <c r="AB61" s="214"/>
      <c r="AC61" s="214"/>
      <c r="AD61" s="214"/>
      <c r="AE61" s="214"/>
      <c r="AF61" s="214"/>
      <c r="AG61" s="214" t="s">
        <v>320</v>
      </c>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2" x14ac:dyDescent="0.2">
      <c r="A62" s="221"/>
      <c r="B62" s="222"/>
      <c r="C62" s="268" t="s">
        <v>2346</v>
      </c>
      <c r="D62" s="262"/>
      <c r="E62" s="263">
        <v>3.1520000000000001</v>
      </c>
      <c r="F62" s="224"/>
      <c r="G62" s="224"/>
      <c r="H62" s="224"/>
      <c r="I62" s="224"/>
      <c r="J62" s="224"/>
      <c r="K62" s="224"/>
      <c r="L62" s="224"/>
      <c r="M62" s="224"/>
      <c r="N62" s="223"/>
      <c r="O62" s="223"/>
      <c r="P62" s="223"/>
      <c r="Q62" s="223"/>
      <c r="R62" s="224"/>
      <c r="S62" s="224"/>
      <c r="T62" s="224"/>
      <c r="U62" s="224"/>
      <c r="V62" s="224"/>
      <c r="W62" s="224"/>
      <c r="X62" s="224"/>
      <c r="Y62" s="224"/>
      <c r="Z62" s="214"/>
      <c r="AA62" s="214"/>
      <c r="AB62" s="214"/>
      <c r="AC62" s="214"/>
      <c r="AD62" s="214"/>
      <c r="AE62" s="214"/>
      <c r="AF62" s="214"/>
      <c r="AG62" s="214" t="s">
        <v>371</v>
      </c>
      <c r="AH62" s="214">
        <v>0</v>
      </c>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3" x14ac:dyDescent="0.2">
      <c r="A63" s="221"/>
      <c r="B63" s="222"/>
      <c r="C63" s="268" t="s">
        <v>2347</v>
      </c>
      <c r="D63" s="262"/>
      <c r="E63" s="263">
        <v>3.5459999999999998</v>
      </c>
      <c r="F63" s="224"/>
      <c r="G63" s="224"/>
      <c r="H63" s="224"/>
      <c r="I63" s="224"/>
      <c r="J63" s="224"/>
      <c r="K63" s="224"/>
      <c r="L63" s="224"/>
      <c r="M63" s="224"/>
      <c r="N63" s="223"/>
      <c r="O63" s="223"/>
      <c r="P63" s="223"/>
      <c r="Q63" s="223"/>
      <c r="R63" s="224"/>
      <c r="S63" s="224"/>
      <c r="T63" s="224"/>
      <c r="U63" s="224"/>
      <c r="V63" s="224"/>
      <c r="W63" s="224"/>
      <c r="X63" s="224"/>
      <c r="Y63" s="224"/>
      <c r="Z63" s="214"/>
      <c r="AA63" s="214"/>
      <c r="AB63" s="214"/>
      <c r="AC63" s="214"/>
      <c r="AD63" s="214"/>
      <c r="AE63" s="214"/>
      <c r="AF63" s="214"/>
      <c r="AG63" s="214" t="s">
        <v>371</v>
      </c>
      <c r="AH63" s="214">
        <v>0</v>
      </c>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3" x14ac:dyDescent="0.2">
      <c r="A64" s="221"/>
      <c r="B64" s="222"/>
      <c r="C64" s="268" t="s">
        <v>2348</v>
      </c>
      <c r="D64" s="262"/>
      <c r="E64" s="263">
        <v>1.222</v>
      </c>
      <c r="F64" s="224"/>
      <c r="G64" s="224"/>
      <c r="H64" s="224"/>
      <c r="I64" s="224"/>
      <c r="J64" s="224"/>
      <c r="K64" s="224"/>
      <c r="L64" s="224"/>
      <c r="M64" s="224"/>
      <c r="N64" s="223"/>
      <c r="O64" s="223"/>
      <c r="P64" s="223"/>
      <c r="Q64" s="223"/>
      <c r="R64" s="224"/>
      <c r="S64" s="224"/>
      <c r="T64" s="224"/>
      <c r="U64" s="224"/>
      <c r="V64" s="224"/>
      <c r="W64" s="224"/>
      <c r="X64" s="224"/>
      <c r="Y64" s="224"/>
      <c r="Z64" s="214"/>
      <c r="AA64" s="214"/>
      <c r="AB64" s="214"/>
      <c r="AC64" s="214"/>
      <c r="AD64" s="214"/>
      <c r="AE64" s="214"/>
      <c r="AF64" s="214"/>
      <c r="AG64" s="214" t="s">
        <v>371</v>
      </c>
      <c r="AH64" s="214">
        <v>0</v>
      </c>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outlineLevel="3" x14ac:dyDescent="0.2">
      <c r="A65" s="221"/>
      <c r="B65" s="222"/>
      <c r="C65" s="268" t="s">
        <v>1603</v>
      </c>
      <c r="D65" s="262"/>
      <c r="E65" s="263">
        <v>3.0070000000000001</v>
      </c>
      <c r="F65" s="224"/>
      <c r="G65" s="224"/>
      <c r="H65" s="224"/>
      <c r="I65" s="224"/>
      <c r="J65" s="224"/>
      <c r="K65" s="224"/>
      <c r="L65" s="224"/>
      <c r="M65" s="224"/>
      <c r="N65" s="223"/>
      <c r="O65" s="223"/>
      <c r="P65" s="223"/>
      <c r="Q65" s="223"/>
      <c r="R65" s="224"/>
      <c r="S65" s="224"/>
      <c r="T65" s="224"/>
      <c r="U65" s="224"/>
      <c r="V65" s="224"/>
      <c r="W65" s="224"/>
      <c r="X65" s="224"/>
      <c r="Y65" s="224"/>
      <c r="Z65" s="214"/>
      <c r="AA65" s="214"/>
      <c r="AB65" s="214"/>
      <c r="AC65" s="214"/>
      <c r="AD65" s="214"/>
      <c r="AE65" s="214"/>
      <c r="AF65" s="214"/>
      <c r="AG65" s="214" t="s">
        <v>371</v>
      </c>
      <c r="AH65" s="214">
        <v>0</v>
      </c>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outlineLevel="3" x14ac:dyDescent="0.2">
      <c r="A66" s="221"/>
      <c r="B66" s="222"/>
      <c r="C66" s="268" t="s">
        <v>1338</v>
      </c>
      <c r="D66" s="262"/>
      <c r="E66" s="263">
        <v>4.18</v>
      </c>
      <c r="F66" s="224"/>
      <c r="G66" s="224"/>
      <c r="H66" s="224"/>
      <c r="I66" s="224"/>
      <c r="J66" s="224"/>
      <c r="K66" s="224"/>
      <c r="L66" s="224"/>
      <c r="M66" s="224"/>
      <c r="N66" s="223"/>
      <c r="O66" s="223"/>
      <c r="P66" s="223"/>
      <c r="Q66" s="223"/>
      <c r="R66" s="224"/>
      <c r="S66" s="224"/>
      <c r="T66" s="224"/>
      <c r="U66" s="224"/>
      <c r="V66" s="224"/>
      <c r="W66" s="224"/>
      <c r="X66" s="224"/>
      <c r="Y66" s="224"/>
      <c r="Z66" s="214"/>
      <c r="AA66" s="214"/>
      <c r="AB66" s="214"/>
      <c r="AC66" s="214"/>
      <c r="AD66" s="214"/>
      <c r="AE66" s="214"/>
      <c r="AF66" s="214"/>
      <c r="AG66" s="214" t="s">
        <v>371</v>
      </c>
      <c r="AH66" s="214">
        <v>0</v>
      </c>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1" x14ac:dyDescent="0.2">
      <c r="A67" s="245">
        <v>16</v>
      </c>
      <c r="B67" s="246" t="s">
        <v>2200</v>
      </c>
      <c r="C67" s="256" t="s">
        <v>2201</v>
      </c>
      <c r="D67" s="247" t="s">
        <v>379</v>
      </c>
      <c r="E67" s="248">
        <v>4</v>
      </c>
      <c r="F67" s="249"/>
      <c r="G67" s="250">
        <f>ROUND(E67*F67,2)</f>
        <v>0</v>
      </c>
      <c r="H67" s="249"/>
      <c r="I67" s="250">
        <f>ROUND(E67*H67,2)</f>
        <v>0</v>
      </c>
      <c r="J67" s="249"/>
      <c r="K67" s="250">
        <f>ROUND(E67*J67,2)</f>
        <v>0</v>
      </c>
      <c r="L67" s="250">
        <v>12</v>
      </c>
      <c r="M67" s="250">
        <f>G67*(1+L67/100)</f>
        <v>0</v>
      </c>
      <c r="N67" s="248">
        <v>6.8000000000000005E-2</v>
      </c>
      <c r="O67" s="248">
        <f>ROUND(E67*N67,2)</f>
        <v>0.27</v>
      </c>
      <c r="P67" s="248">
        <v>0</v>
      </c>
      <c r="Q67" s="248">
        <f>ROUND(E67*P67,2)</f>
        <v>0</v>
      </c>
      <c r="R67" s="250" t="s">
        <v>366</v>
      </c>
      <c r="S67" s="250" t="s">
        <v>315</v>
      </c>
      <c r="T67" s="251" t="s">
        <v>315</v>
      </c>
      <c r="U67" s="224">
        <v>0.81945000000000001</v>
      </c>
      <c r="V67" s="224">
        <f>ROUND(E67*U67,2)</f>
        <v>3.28</v>
      </c>
      <c r="W67" s="224"/>
      <c r="X67" s="224" t="s">
        <v>336</v>
      </c>
      <c r="Y67" s="224" t="s">
        <v>317</v>
      </c>
      <c r="Z67" s="214"/>
      <c r="AA67" s="214"/>
      <c r="AB67" s="214"/>
      <c r="AC67" s="214"/>
      <c r="AD67" s="214"/>
      <c r="AE67" s="214"/>
      <c r="AF67" s="214"/>
      <c r="AG67" s="214" t="s">
        <v>337</v>
      </c>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1" x14ac:dyDescent="0.2">
      <c r="A68" s="236">
        <v>17</v>
      </c>
      <c r="B68" s="237" t="s">
        <v>1894</v>
      </c>
      <c r="C68" s="254" t="s">
        <v>1895</v>
      </c>
      <c r="D68" s="238" t="s">
        <v>379</v>
      </c>
      <c r="E68" s="239">
        <v>4</v>
      </c>
      <c r="F68" s="240"/>
      <c r="G68" s="241">
        <f>ROUND(E68*F68,2)</f>
        <v>0</v>
      </c>
      <c r="H68" s="240"/>
      <c r="I68" s="241">
        <f>ROUND(E68*H68,2)</f>
        <v>0</v>
      </c>
      <c r="J68" s="240"/>
      <c r="K68" s="241">
        <f>ROUND(E68*J68,2)</f>
        <v>0</v>
      </c>
      <c r="L68" s="241">
        <v>12</v>
      </c>
      <c r="M68" s="241">
        <f>G68*(1+L68/100)</f>
        <v>0</v>
      </c>
      <c r="N68" s="239">
        <v>3.9039999999999998E-2</v>
      </c>
      <c r="O68" s="239">
        <f>ROUND(E68*N68,2)</f>
        <v>0.16</v>
      </c>
      <c r="P68" s="239">
        <v>0</v>
      </c>
      <c r="Q68" s="239">
        <f>ROUND(E68*P68,2)</f>
        <v>0</v>
      </c>
      <c r="R68" s="241" t="s">
        <v>366</v>
      </c>
      <c r="S68" s="241" t="s">
        <v>315</v>
      </c>
      <c r="T68" s="242" t="s">
        <v>315</v>
      </c>
      <c r="U68" s="224">
        <v>1.8764099999999999</v>
      </c>
      <c r="V68" s="224">
        <f>ROUND(E68*U68,2)</f>
        <v>7.51</v>
      </c>
      <c r="W68" s="224"/>
      <c r="X68" s="224" t="s">
        <v>336</v>
      </c>
      <c r="Y68" s="224" t="s">
        <v>317</v>
      </c>
      <c r="Z68" s="214"/>
      <c r="AA68" s="214"/>
      <c r="AB68" s="214"/>
      <c r="AC68" s="214"/>
      <c r="AD68" s="214"/>
      <c r="AE68" s="214"/>
      <c r="AF68" s="214"/>
      <c r="AG68" s="214" t="s">
        <v>337</v>
      </c>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2" x14ac:dyDescent="0.2">
      <c r="A69" s="221"/>
      <c r="B69" s="222"/>
      <c r="C69" s="267" t="s">
        <v>1896</v>
      </c>
      <c r="D69" s="266"/>
      <c r="E69" s="266"/>
      <c r="F69" s="266"/>
      <c r="G69" s="266"/>
      <c r="H69" s="224"/>
      <c r="I69" s="224"/>
      <c r="J69" s="224"/>
      <c r="K69" s="224"/>
      <c r="L69" s="224"/>
      <c r="M69" s="224"/>
      <c r="N69" s="223"/>
      <c r="O69" s="223"/>
      <c r="P69" s="223"/>
      <c r="Q69" s="223"/>
      <c r="R69" s="224"/>
      <c r="S69" s="224"/>
      <c r="T69" s="224"/>
      <c r="U69" s="224"/>
      <c r="V69" s="224"/>
      <c r="W69" s="224"/>
      <c r="X69" s="224"/>
      <c r="Y69" s="224"/>
      <c r="Z69" s="214"/>
      <c r="AA69" s="214"/>
      <c r="AB69" s="214"/>
      <c r="AC69" s="214"/>
      <c r="AD69" s="214"/>
      <c r="AE69" s="214"/>
      <c r="AF69" s="214"/>
      <c r="AG69" s="214" t="s">
        <v>369</v>
      </c>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ht="33.75" outlineLevel="1" x14ac:dyDescent="0.2">
      <c r="A70" s="236">
        <v>18</v>
      </c>
      <c r="B70" s="237" t="s">
        <v>2349</v>
      </c>
      <c r="C70" s="254" t="s">
        <v>2350</v>
      </c>
      <c r="D70" s="238" t="s">
        <v>379</v>
      </c>
      <c r="E70" s="239">
        <v>7.2084999999999999</v>
      </c>
      <c r="F70" s="240"/>
      <c r="G70" s="241">
        <f>ROUND(E70*F70,2)</f>
        <v>0</v>
      </c>
      <c r="H70" s="240"/>
      <c r="I70" s="241">
        <f>ROUND(E70*H70,2)</f>
        <v>0</v>
      </c>
      <c r="J70" s="240"/>
      <c r="K70" s="241">
        <f>ROUND(E70*J70,2)</f>
        <v>0</v>
      </c>
      <c r="L70" s="241">
        <v>12</v>
      </c>
      <c r="M70" s="241">
        <f>G70*(1+L70/100)</f>
        <v>0</v>
      </c>
      <c r="N70" s="239">
        <v>2.7310000000000001E-2</v>
      </c>
      <c r="O70" s="239">
        <f>ROUND(E70*N70,2)</f>
        <v>0.2</v>
      </c>
      <c r="P70" s="239">
        <v>0</v>
      </c>
      <c r="Q70" s="239">
        <f>ROUND(E70*P70,2)</f>
        <v>0</v>
      </c>
      <c r="R70" s="241" t="s">
        <v>380</v>
      </c>
      <c r="S70" s="241" t="s">
        <v>315</v>
      </c>
      <c r="T70" s="242" t="s">
        <v>315</v>
      </c>
      <c r="U70" s="224">
        <v>0.79</v>
      </c>
      <c r="V70" s="224">
        <f>ROUND(E70*U70,2)</f>
        <v>5.69</v>
      </c>
      <c r="W70" s="224"/>
      <c r="X70" s="224" t="s">
        <v>336</v>
      </c>
      <c r="Y70" s="224" t="s">
        <v>317</v>
      </c>
      <c r="Z70" s="214"/>
      <c r="AA70" s="214"/>
      <c r="AB70" s="214"/>
      <c r="AC70" s="214"/>
      <c r="AD70" s="214"/>
      <c r="AE70" s="214"/>
      <c r="AF70" s="214"/>
      <c r="AG70" s="214" t="s">
        <v>337</v>
      </c>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2" x14ac:dyDescent="0.2">
      <c r="A71" s="221"/>
      <c r="B71" s="222"/>
      <c r="C71" s="267" t="s">
        <v>1023</v>
      </c>
      <c r="D71" s="266"/>
      <c r="E71" s="266"/>
      <c r="F71" s="266"/>
      <c r="G71" s="266"/>
      <c r="H71" s="224"/>
      <c r="I71" s="224"/>
      <c r="J71" s="224"/>
      <c r="K71" s="224"/>
      <c r="L71" s="224"/>
      <c r="M71" s="224"/>
      <c r="N71" s="223"/>
      <c r="O71" s="223"/>
      <c r="P71" s="223"/>
      <c r="Q71" s="223"/>
      <c r="R71" s="224"/>
      <c r="S71" s="224"/>
      <c r="T71" s="224"/>
      <c r="U71" s="224"/>
      <c r="V71" s="224"/>
      <c r="W71" s="224"/>
      <c r="X71" s="224"/>
      <c r="Y71" s="224"/>
      <c r="Z71" s="214"/>
      <c r="AA71" s="214"/>
      <c r="AB71" s="214"/>
      <c r="AC71" s="214"/>
      <c r="AD71" s="214"/>
      <c r="AE71" s="214"/>
      <c r="AF71" s="214"/>
      <c r="AG71" s="214" t="s">
        <v>369</v>
      </c>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outlineLevel="2" x14ac:dyDescent="0.2">
      <c r="A72" s="221"/>
      <c r="B72" s="222"/>
      <c r="C72" s="268" t="s">
        <v>2351</v>
      </c>
      <c r="D72" s="262"/>
      <c r="E72" s="263">
        <v>5.008</v>
      </c>
      <c r="F72" s="224"/>
      <c r="G72" s="224"/>
      <c r="H72" s="224"/>
      <c r="I72" s="224"/>
      <c r="J72" s="224"/>
      <c r="K72" s="224"/>
      <c r="L72" s="224"/>
      <c r="M72" s="224"/>
      <c r="N72" s="223"/>
      <c r="O72" s="223"/>
      <c r="P72" s="223"/>
      <c r="Q72" s="223"/>
      <c r="R72" s="224"/>
      <c r="S72" s="224"/>
      <c r="T72" s="224"/>
      <c r="U72" s="224"/>
      <c r="V72" s="224"/>
      <c r="W72" s="224"/>
      <c r="X72" s="224"/>
      <c r="Y72" s="224"/>
      <c r="Z72" s="214"/>
      <c r="AA72" s="214"/>
      <c r="AB72" s="214"/>
      <c r="AC72" s="214"/>
      <c r="AD72" s="214"/>
      <c r="AE72" s="214"/>
      <c r="AF72" s="214"/>
      <c r="AG72" s="214" t="s">
        <v>371</v>
      </c>
      <c r="AH72" s="214">
        <v>0</v>
      </c>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outlineLevel="3" x14ac:dyDescent="0.2">
      <c r="A73" s="221"/>
      <c r="B73" s="222"/>
      <c r="C73" s="268" t="s">
        <v>2352</v>
      </c>
      <c r="D73" s="262"/>
      <c r="E73" s="263">
        <v>2.2004999999999999</v>
      </c>
      <c r="F73" s="224"/>
      <c r="G73" s="224"/>
      <c r="H73" s="224"/>
      <c r="I73" s="224"/>
      <c r="J73" s="224"/>
      <c r="K73" s="224"/>
      <c r="L73" s="224"/>
      <c r="M73" s="224"/>
      <c r="N73" s="223"/>
      <c r="O73" s="223"/>
      <c r="P73" s="223"/>
      <c r="Q73" s="223"/>
      <c r="R73" s="224"/>
      <c r="S73" s="224"/>
      <c r="T73" s="224"/>
      <c r="U73" s="224"/>
      <c r="V73" s="224"/>
      <c r="W73" s="224"/>
      <c r="X73" s="224"/>
      <c r="Y73" s="224"/>
      <c r="Z73" s="214"/>
      <c r="AA73" s="214"/>
      <c r="AB73" s="214"/>
      <c r="AC73" s="214"/>
      <c r="AD73" s="214"/>
      <c r="AE73" s="214"/>
      <c r="AF73" s="214"/>
      <c r="AG73" s="214" t="s">
        <v>371</v>
      </c>
      <c r="AH73" s="214">
        <v>0</v>
      </c>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ht="22.5" outlineLevel="1" x14ac:dyDescent="0.2">
      <c r="A74" s="236">
        <v>19</v>
      </c>
      <c r="B74" s="237" t="s">
        <v>1608</v>
      </c>
      <c r="C74" s="254" t="s">
        <v>1609</v>
      </c>
      <c r="D74" s="238" t="s">
        <v>379</v>
      </c>
      <c r="E74" s="239">
        <v>21.321000000000002</v>
      </c>
      <c r="F74" s="240"/>
      <c r="G74" s="241">
        <f>ROUND(E74*F74,2)</f>
        <v>0</v>
      </c>
      <c r="H74" s="240"/>
      <c r="I74" s="241">
        <f>ROUND(E74*H74,2)</f>
        <v>0</v>
      </c>
      <c r="J74" s="240"/>
      <c r="K74" s="241">
        <f>ROUND(E74*J74,2)</f>
        <v>0</v>
      </c>
      <c r="L74" s="241">
        <v>12</v>
      </c>
      <c r="M74" s="241">
        <f>G74*(1+L74/100)</f>
        <v>0</v>
      </c>
      <c r="N74" s="239">
        <v>2.46E-2</v>
      </c>
      <c r="O74" s="239">
        <f>ROUND(E74*N74,2)</f>
        <v>0.52</v>
      </c>
      <c r="P74" s="239">
        <v>0</v>
      </c>
      <c r="Q74" s="239">
        <f>ROUND(E74*P74,2)</f>
        <v>0</v>
      </c>
      <c r="R74" s="241" t="s">
        <v>366</v>
      </c>
      <c r="S74" s="241" t="s">
        <v>315</v>
      </c>
      <c r="T74" s="242" t="s">
        <v>315</v>
      </c>
      <c r="U74" s="224">
        <v>0.42759999999999998</v>
      </c>
      <c r="V74" s="224">
        <f>ROUND(E74*U74,2)</f>
        <v>9.1199999999999992</v>
      </c>
      <c r="W74" s="224"/>
      <c r="X74" s="224" t="s">
        <v>336</v>
      </c>
      <c r="Y74" s="224" t="s">
        <v>317</v>
      </c>
      <c r="Z74" s="214"/>
      <c r="AA74" s="214"/>
      <c r="AB74" s="214"/>
      <c r="AC74" s="214"/>
      <c r="AD74" s="214"/>
      <c r="AE74" s="214"/>
      <c r="AF74" s="214"/>
      <c r="AG74" s="214" t="s">
        <v>367</v>
      </c>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2" x14ac:dyDescent="0.2">
      <c r="A75" s="221"/>
      <c r="B75" s="222"/>
      <c r="C75" s="255" t="s">
        <v>465</v>
      </c>
      <c r="D75" s="243"/>
      <c r="E75" s="243"/>
      <c r="F75" s="243"/>
      <c r="G75" s="243"/>
      <c r="H75" s="224"/>
      <c r="I75" s="224"/>
      <c r="J75" s="224"/>
      <c r="K75" s="224"/>
      <c r="L75" s="224"/>
      <c r="M75" s="224"/>
      <c r="N75" s="223"/>
      <c r="O75" s="223"/>
      <c r="P75" s="223"/>
      <c r="Q75" s="223"/>
      <c r="R75" s="224"/>
      <c r="S75" s="224"/>
      <c r="T75" s="224"/>
      <c r="U75" s="224"/>
      <c r="V75" s="224"/>
      <c r="W75" s="224"/>
      <c r="X75" s="224"/>
      <c r="Y75" s="224"/>
      <c r="Z75" s="214"/>
      <c r="AA75" s="214"/>
      <c r="AB75" s="214"/>
      <c r="AC75" s="214"/>
      <c r="AD75" s="214"/>
      <c r="AE75" s="214"/>
      <c r="AF75" s="214"/>
      <c r="AG75" s="214" t="s">
        <v>320</v>
      </c>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outlineLevel="2" x14ac:dyDescent="0.2">
      <c r="A76" s="221"/>
      <c r="B76" s="222"/>
      <c r="C76" s="268" t="s">
        <v>2353</v>
      </c>
      <c r="D76" s="262"/>
      <c r="E76" s="263"/>
      <c r="F76" s="224"/>
      <c r="G76" s="224"/>
      <c r="H76" s="224"/>
      <c r="I76" s="224"/>
      <c r="J76" s="224"/>
      <c r="K76" s="224"/>
      <c r="L76" s="224"/>
      <c r="M76" s="224"/>
      <c r="N76" s="223"/>
      <c r="O76" s="223"/>
      <c r="P76" s="223"/>
      <c r="Q76" s="223"/>
      <c r="R76" s="224"/>
      <c r="S76" s="224"/>
      <c r="T76" s="224"/>
      <c r="U76" s="224"/>
      <c r="V76" s="224"/>
      <c r="W76" s="224"/>
      <c r="X76" s="224"/>
      <c r="Y76" s="224"/>
      <c r="Z76" s="214"/>
      <c r="AA76" s="214"/>
      <c r="AB76" s="214"/>
      <c r="AC76" s="214"/>
      <c r="AD76" s="214"/>
      <c r="AE76" s="214"/>
      <c r="AF76" s="214"/>
      <c r="AG76" s="214" t="s">
        <v>371</v>
      </c>
      <c r="AH76" s="214">
        <v>0</v>
      </c>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outlineLevel="3" x14ac:dyDescent="0.2">
      <c r="A77" s="221"/>
      <c r="B77" s="222"/>
      <c r="C77" s="268" t="s">
        <v>2354</v>
      </c>
      <c r="D77" s="262"/>
      <c r="E77" s="263">
        <v>34.020000000000003</v>
      </c>
      <c r="F77" s="224"/>
      <c r="G77" s="224"/>
      <c r="H77" s="224"/>
      <c r="I77" s="224"/>
      <c r="J77" s="224"/>
      <c r="K77" s="224"/>
      <c r="L77" s="224"/>
      <c r="M77" s="224"/>
      <c r="N77" s="223"/>
      <c r="O77" s="223"/>
      <c r="P77" s="223"/>
      <c r="Q77" s="223"/>
      <c r="R77" s="224"/>
      <c r="S77" s="224"/>
      <c r="T77" s="224"/>
      <c r="U77" s="224"/>
      <c r="V77" s="224"/>
      <c r="W77" s="224"/>
      <c r="X77" s="224"/>
      <c r="Y77" s="224"/>
      <c r="Z77" s="214"/>
      <c r="AA77" s="214"/>
      <c r="AB77" s="214"/>
      <c r="AC77" s="214"/>
      <c r="AD77" s="214"/>
      <c r="AE77" s="214"/>
      <c r="AF77" s="214"/>
      <c r="AG77" s="214" t="s">
        <v>371</v>
      </c>
      <c r="AH77" s="214">
        <v>0</v>
      </c>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outlineLevel="3" x14ac:dyDescent="0.2">
      <c r="A78" s="221"/>
      <c r="B78" s="222"/>
      <c r="C78" s="268" t="s">
        <v>2355</v>
      </c>
      <c r="D78" s="262"/>
      <c r="E78" s="263">
        <v>-3.649</v>
      </c>
      <c r="F78" s="224"/>
      <c r="G78" s="224"/>
      <c r="H78" s="224"/>
      <c r="I78" s="224"/>
      <c r="J78" s="224"/>
      <c r="K78" s="224"/>
      <c r="L78" s="224"/>
      <c r="M78" s="224"/>
      <c r="N78" s="223"/>
      <c r="O78" s="223"/>
      <c r="P78" s="223"/>
      <c r="Q78" s="223"/>
      <c r="R78" s="224"/>
      <c r="S78" s="224"/>
      <c r="T78" s="224"/>
      <c r="U78" s="224"/>
      <c r="V78" s="224"/>
      <c r="W78" s="224"/>
      <c r="X78" s="224"/>
      <c r="Y78" s="224"/>
      <c r="Z78" s="214"/>
      <c r="AA78" s="214"/>
      <c r="AB78" s="214"/>
      <c r="AC78" s="214"/>
      <c r="AD78" s="214"/>
      <c r="AE78" s="214"/>
      <c r="AF78" s="214"/>
      <c r="AG78" s="214" t="s">
        <v>371</v>
      </c>
      <c r="AH78" s="214">
        <v>0</v>
      </c>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outlineLevel="3" x14ac:dyDescent="0.2">
      <c r="A79" s="221"/>
      <c r="B79" s="222"/>
      <c r="C79" s="268" t="s">
        <v>2356</v>
      </c>
      <c r="D79" s="262"/>
      <c r="E79" s="263">
        <v>-9.0500000000000007</v>
      </c>
      <c r="F79" s="224"/>
      <c r="G79" s="224"/>
      <c r="H79" s="224"/>
      <c r="I79" s="224"/>
      <c r="J79" s="224"/>
      <c r="K79" s="224"/>
      <c r="L79" s="224"/>
      <c r="M79" s="224"/>
      <c r="N79" s="223"/>
      <c r="O79" s="223"/>
      <c r="P79" s="223"/>
      <c r="Q79" s="223"/>
      <c r="R79" s="224"/>
      <c r="S79" s="224"/>
      <c r="T79" s="224"/>
      <c r="U79" s="224"/>
      <c r="V79" s="224"/>
      <c r="W79" s="224"/>
      <c r="X79" s="224"/>
      <c r="Y79" s="224"/>
      <c r="Z79" s="214"/>
      <c r="AA79" s="214"/>
      <c r="AB79" s="214"/>
      <c r="AC79" s="214"/>
      <c r="AD79" s="214"/>
      <c r="AE79" s="214"/>
      <c r="AF79" s="214"/>
      <c r="AG79" s="214" t="s">
        <v>371</v>
      </c>
      <c r="AH79" s="214">
        <v>0</v>
      </c>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ht="22.5" outlineLevel="1" x14ac:dyDescent="0.2">
      <c r="A80" s="236">
        <v>20</v>
      </c>
      <c r="B80" s="237" t="s">
        <v>457</v>
      </c>
      <c r="C80" s="254" t="s">
        <v>458</v>
      </c>
      <c r="D80" s="238" t="s">
        <v>379</v>
      </c>
      <c r="E80" s="239">
        <v>34.987400000000001</v>
      </c>
      <c r="F80" s="240"/>
      <c r="G80" s="241">
        <f>ROUND(E80*F80,2)</f>
        <v>0</v>
      </c>
      <c r="H80" s="240"/>
      <c r="I80" s="241">
        <f>ROUND(E80*H80,2)</f>
        <v>0</v>
      </c>
      <c r="J80" s="240"/>
      <c r="K80" s="241">
        <f>ROUND(E80*J80,2)</f>
        <v>0</v>
      </c>
      <c r="L80" s="241">
        <v>12</v>
      </c>
      <c r="M80" s="241">
        <f>G80*(1+L80/100)</f>
        <v>0</v>
      </c>
      <c r="N80" s="239">
        <v>3.6099999999999999E-3</v>
      </c>
      <c r="O80" s="239">
        <f>ROUND(E80*N80,2)</f>
        <v>0.13</v>
      </c>
      <c r="P80" s="239">
        <v>0</v>
      </c>
      <c r="Q80" s="239">
        <f>ROUND(E80*P80,2)</f>
        <v>0</v>
      </c>
      <c r="R80" s="241" t="s">
        <v>380</v>
      </c>
      <c r="S80" s="241" t="s">
        <v>315</v>
      </c>
      <c r="T80" s="242" t="s">
        <v>315</v>
      </c>
      <c r="U80" s="224">
        <v>0.36</v>
      </c>
      <c r="V80" s="224">
        <f>ROUND(E80*U80,2)</f>
        <v>12.6</v>
      </c>
      <c r="W80" s="224"/>
      <c r="X80" s="224" t="s">
        <v>336</v>
      </c>
      <c r="Y80" s="224" t="s">
        <v>317</v>
      </c>
      <c r="Z80" s="214"/>
      <c r="AA80" s="214"/>
      <c r="AB80" s="214"/>
      <c r="AC80" s="214"/>
      <c r="AD80" s="214"/>
      <c r="AE80" s="214"/>
      <c r="AF80" s="214"/>
      <c r="AG80" s="214" t="s">
        <v>367</v>
      </c>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outlineLevel="2" x14ac:dyDescent="0.2">
      <c r="A81" s="221"/>
      <c r="B81" s="222"/>
      <c r="C81" s="268" t="s">
        <v>2339</v>
      </c>
      <c r="D81" s="262"/>
      <c r="E81" s="263">
        <v>9.6663999999999994</v>
      </c>
      <c r="F81" s="224"/>
      <c r="G81" s="224"/>
      <c r="H81" s="224"/>
      <c r="I81" s="224"/>
      <c r="J81" s="224"/>
      <c r="K81" s="224"/>
      <c r="L81" s="224"/>
      <c r="M81" s="224"/>
      <c r="N81" s="223"/>
      <c r="O81" s="223"/>
      <c r="P81" s="223"/>
      <c r="Q81" s="223"/>
      <c r="R81" s="224"/>
      <c r="S81" s="224"/>
      <c r="T81" s="224"/>
      <c r="U81" s="224"/>
      <c r="V81" s="224"/>
      <c r="W81" s="224"/>
      <c r="X81" s="224"/>
      <c r="Y81" s="224"/>
      <c r="Z81" s="214"/>
      <c r="AA81" s="214"/>
      <c r="AB81" s="214"/>
      <c r="AC81" s="214"/>
      <c r="AD81" s="214"/>
      <c r="AE81" s="214"/>
      <c r="AF81" s="214"/>
      <c r="AG81" s="214" t="s">
        <v>371</v>
      </c>
      <c r="AH81" s="214">
        <v>5</v>
      </c>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outlineLevel="3" x14ac:dyDescent="0.2">
      <c r="A82" s="221"/>
      <c r="B82" s="222"/>
      <c r="C82" s="268" t="s">
        <v>2357</v>
      </c>
      <c r="D82" s="262"/>
      <c r="E82" s="263">
        <v>4</v>
      </c>
      <c r="F82" s="224"/>
      <c r="G82" s="224"/>
      <c r="H82" s="224"/>
      <c r="I82" s="224"/>
      <c r="J82" s="224"/>
      <c r="K82" s="224"/>
      <c r="L82" s="224"/>
      <c r="M82" s="224"/>
      <c r="N82" s="223"/>
      <c r="O82" s="223"/>
      <c r="P82" s="223"/>
      <c r="Q82" s="223"/>
      <c r="R82" s="224"/>
      <c r="S82" s="224"/>
      <c r="T82" s="224"/>
      <c r="U82" s="224"/>
      <c r="V82" s="224"/>
      <c r="W82" s="224"/>
      <c r="X82" s="224"/>
      <c r="Y82" s="224"/>
      <c r="Z82" s="214"/>
      <c r="AA82" s="214"/>
      <c r="AB82" s="214"/>
      <c r="AC82" s="214"/>
      <c r="AD82" s="214"/>
      <c r="AE82" s="214"/>
      <c r="AF82" s="214"/>
      <c r="AG82" s="214" t="s">
        <v>371</v>
      </c>
      <c r="AH82" s="214">
        <v>5</v>
      </c>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outlineLevel="3" x14ac:dyDescent="0.2">
      <c r="A83" s="221"/>
      <c r="B83" s="222"/>
      <c r="C83" s="268" t="s">
        <v>2342</v>
      </c>
      <c r="D83" s="262"/>
      <c r="E83" s="263">
        <v>21.321000000000002</v>
      </c>
      <c r="F83" s="224"/>
      <c r="G83" s="224"/>
      <c r="H83" s="224"/>
      <c r="I83" s="224"/>
      <c r="J83" s="224"/>
      <c r="K83" s="224"/>
      <c r="L83" s="224"/>
      <c r="M83" s="224"/>
      <c r="N83" s="223"/>
      <c r="O83" s="223"/>
      <c r="P83" s="223"/>
      <c r="Q83" s="223"/>
      <c r="R83" s="224"/>
      <c r="S83" s="224"/>
      <c r="T83" s="224"/>
      <c r="U83" s="224"/>
      <c r="V83" s="224"/>
      <c r="W83" s="224"/>
      <c r="X83" s="224"/>
      <c r="Y83" s="224"/>
      <c r="Z83" s="214"/>
      <c r="AA83" s="214"/>
      <c r="AB83" s="214"/>
      <c r="AC83" s="214"/>
      <c r="AD83" s="214"/>
      <c r="AE83" s="214"/>
      <c r="AF83" s="214"/>
      <c r="AG83" s="214" t="s">
        <v>371</v>
      </c>
      <c r="AH83" s="214">
        <v>5</v>
      </c>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outlineLevel="1" x14ac:dyDescent="0.2">
      <c r="A84" s="236">
        <v>21</v>
      </c>
      <c r="B84" s="237" t="s">
        <v>466</v>
      </c>
      <c r="C84" s="254" t="s">
        <v>467</v>
      </c>
      <c r="D84" s="238" t="s">
        <v>403</v>
      </c>
      <c r="E84" s="239">
        <v>18.82</v>
      </c>
      <c r="F84" s="240"/>
      <c r="G84" s="241">
        <f>ROUND(E84*F84,2)</f>
        <v>0</v>
      </c>
      <c r="H84" s="240"/>
      <c r="I84" s="241">
        <f>ROUND(E84*H84,2)</f>
        <v>0</v>
      </c>
      <c r="J84" s="240"/>
      <c r="K84" s="241">
        <f>ROUND(E84*J84,2)</f>
        <v>0</v>
      </c>
      <c r="L84" s="241">
        <v>12</v>
      </c>
      <c r="M84" s="241">
        <f>G84*(1+L84/100)</f>
        <v>0</v>
      </c>
      <c r="N84" s="239">
        <v>5.3690000000000002E-2</v>
      </c>
      <c r="O84" s="239">
        <f>ROUND(E84*N84,2)</f>
        <v>1.01</v>
      </c>
      <c r="P84" s="239">
        <v>0</v>
      </c>
      <c r="Q84" s="239">
        <f>ROUND(E84*P84,2)</f>
        <v>0</v>
      </c>
      <c r="R84" s="241"/>
      <c r="S84" s="241" t="s">
        <v>331</v>
      </c>
      <c r="T84" s="242" t="s">
        <v>316</v>
      </c>
      <c r="U84" s="224">
        <v>1.17717</v>
      </c>
      <c r="V84" s="224">
        <f>ROUND(E84*U84,2)</f>
        <v>22.15</v>
      </c>
      <c r="W84" s="224"/>
      <c r="X84" s="224" t="s">
        <v>336</v>
      </c>
      <c r="Y84" s="224" t="s">
        <v>317</v>
      </c>
      <c r="Z84" s="214"/>
      <c r="AA84" s="214"/>
      <c r="AB84" s="214"/>
      <c r="AC84" s="214"/>
      <c r="AD84" s="214"/>
      <c r="AE84" s="214"/>
      <c r="AF84" s="214"/>
      <c r="AG84" s="214" t="s">
        <v>337</v>
      </c>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outlineLevel="2" x14ac:dyDescent="0.2">
      <c r="A85" s="221"/>
      <c r="B85" s="222"/>
      <c r="C85" s="268" t="s">
        <v>1026</v>
      </c>
      <c r="D85" s="262"/>
      <c r="E85" s="263">
        <v>9.8000000000000007</v>
      </c>
      <c r="F85" s="224"/>
      <c r="G85" s="224"/>
      <c r="H85" s="224"/>
      <c r="I85" s="224"/>
      <c r="J85" s="224"/>
      <c r="K85" s="224"/>
      <c r="L85" s="224"/>
      <c r="M85" s="224"/>
      <c r="N85" s="223"/>
      <c r="O85" s="223"/>
      <c r="P85" s="223"/>
      <c r="Q85" s="223"/>
      <c r="R85" s="224"/>
      <c r="S85" s="224"/>
      <c r="T85" s="224"/>
      <c r="U85" s="224"/>
      <c r="V85" s="224"/>
      <c r="W85" s="224"/>
      <c r="X85" s="224"/>
      <c r="Y85" s="224"/>
      <c r="Z85" s="214"/>
      <c r="AA85" s="214"/>
      <c r="AB85" s="214"/>
      <c r="AC85" s="214"/>
      <c r="AD85" s="214"/>
      <c r="AE85" s="214"/>
      <c r="AF85" s="214"/>
      <c r="AG85" s="214" t="s">
        <v>371</v>
      </c>
      <c r="AH85" s="214">
        <v>0</v>
      </c>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outlineLevel="3" x14ac:dyDescent="0.2">
      <c r="A86" s="221"/>
      <c r="B86" s="222"/>
      <c r="C86" s="268" t="s">
        <v>2358</v>
      </c>
      <c r="D86" s="262"/>
      <c r="E86" s="263">
        <v>9.02</v>
      </c>
      <c r="F86" s="224"/>
      <c r="G86" s="224"/>
      <c r="H86" s="224"/>
      <c r="I86" s="224"/>
      <c r="J86" s="224"/>
      <c r="K86" s="224"/>
      <c r="L86" s="224"/>
      <c r="M86" s="224"/>
      <c r="N86" s="223"/>
      <c r="O86" s="223"/>
      <c r="P86" s="223"/>
      <c r="Q86" s="223"/>
      <c r="R86" s="224"/>
      <c r="S86" s="224"/>
      <c r="T86" s="224"/>
      <c r="U86" s="224"/>
      <c r="V86" s="224"/>
      <c r="W86" s="224"/>
      <c r="X86" s="224"/>
      <c r="Y86" s="224"/>
      <c r="Z86" s="214"/>
      <c r="AA86" s="214"/>
      <c r="AB86" s="214"/>
      <c r="AC86" s="214"/>
      <c r="AD86" s="214"/>
      <c r="AE86" s="214"/>
      <c r="AF86" s="214"/>
      <c r="AG86" s="214" t="s">
        <v>371</v>
      </c>
      <c r="AH86" s="214">
        <v>0</v>
      </c>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x14ac:dyDescent="0.2">
      <c r="A87" s="229" t="s">
        <v>310</v>
      </c>
      <c r="B87" s="230" t="s">
        <v>198</v>
      </c>
      <c r="C87" s="253" t="s">
        <v>199</v>
      </c>
      <c r="D87" s="231"/>
      <c r="E87" s="232"/>
      <c r="F87" s="233"/>
      <c r="G87" s="233">
        <f>SUMIF(AG88:AG93,"&lt;&gt;NOR",G88:G93)</f>
        <v>0</v>
      </c>
      <c r="H87" s="233"/>
      <c r="I87" s="233">
        <f>SUM(I88:I93)</f>
        <v>0</v>
      </c>
      <c r="J87" s="233"/>
      <c r="K87" s="233">
        <f>SUM(K88:K93)</f>
        <v>0</v>
      </c>
      <c r="L87" s="233"/>
      <c r="M87" s="233">
        <f>SUM(M88:M93)</f>
        <v>0</v>
      </c>
      <c r="N87" s="232"/>
      <c r="O87" s="232">
        <f>SUM(O88:O93)</f>
        <v>0.27</v>
      </c>
      <c r="P87" s="232"/>
      <c r="Q87" s="232">
        <f>SUM(Q88:Q93)</f>
        <v>0</v>
      </c>
      <c r="R87" s="233"/>
      <c r="S87" s="233"/>
      <c r="T87" s="234"/>
      <c r="U87" s="228"/>
      <c r="V87" s="228">
        <f>SUM(V88:V93)</f>
        <v>4.75</v>
      </c>
      <c r="W87" s="228"/>
      <c r="X87" s="228"/>
      <c r="Y87" s="228"/>
      <c r="AG87" t="s">
        <v>311</v>
      </c>
    </row>
    <row r="88" spans="1:60" ht="22.5" outlineLevel="1" x14ac:dyDescent="0.2">
      <c r="A88" s="236">
        <v>22</v>
      </c>
      <c r="B88" s="237" t="s">
        <v>475</v>
      </c>
      <c r="C88" s="254" t="s">
        <v>476</v>
      </c>
      <c r="D88" s="238" t="s">
        <v>365</v>
      </c>
      <c r="E88" s="239">
        <v>0.87</v>
      </c>
      <c r="F88" s="240"/>
      <c r="G88" s="241">
        <f>ROUND(E88*F88,2)</f>
        <v>0</v>
      </c>
      <c r="H88" s="240"/>
      <c r="I88" s="241">
        <f>ROUND(E88*H88,2)</f>
        <v>0</v>
      </c>
      <c r="J88" s="240"/>
      <c r="K88" s="241">
        <f>ROUND(E88*J88,2)</f>
        <v>0</v>
      </c>
      <c r="L88" s="241">
        <v>12</v>
      </c>
      <c r="M88" s="241">
        <f>G88*(1+L88/100)</f>
        <v>0</v>
      </c>
      <c r="N88" s="239">
        <v>0.30802000000000002</v>
      </c>
      <c r="O88" s="239">
        <f>ROUND(E88*N88,2)</f>
        <v>0.27</v>
      </c>
      <c r="P88" s="239">
        <v>0</v>
      </c>
      <c r="Q88" s="239">
        <f>ROUND(E88*P88,2)</f>
        <v>0</v>
      </c>
      <c r="R88" s="241" t="s">
        <v>380</v>
      </c>
      <c r="S88" s="241" t="s">
        <v>315</v>
      </c>
      <c r="T88" s="242" t="s">
        <v>315</v>
      </c>
      <c r="U88" s="224">
        <v>5.24</v>
      </c>
      <c r="V88" s="224">
        <f>ROUND(E88*U88,2)</f>
        <v>4.5599999999999996</v>
      </c>
      <c r="W88" s="224"/>
      <c r="X88" s="224" t="s">
        <v>336</v>
      </c>
      <c r="Y88" s="224" t="s">
        <v>317</v>
      </c>
      <c r="Z88" s="214"/>
      <c r="AA88" s="214"/>
      <c r="AB88" s="214"/>
      <c r="AC88" s="214"/>
      <c r="AD88" s="214"/>
      <c r="AE88" s="214"/>
      <c r="AF88" s="214"/>
      <c r="AG88" s="214" t="s">
        <v>367</v>
      </c>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0" outlineLevel="2" x14ac:dyDescent="0.2">
      <c r="A89" s="221"/>
      <c r="B89" s="222"/>
      <c r="C89" s="268" t="s">
        <v>991</v>
      </c>
      <c r="D89" s="262"/>
      <c r="E89" s="263"/>
      <c r="F89" s="224"/>
      <c r="G89" s="224"/>
      <c r="H89" s="224"/>
      <c r="I89" s="224"/>
      <c r="J89" s="224"/>
      <c r="K89" s="224"/>
      <c r="L89" s="224"/>
      <c r="M89" s="224"/>
      <c r="N89" s="223"/>
      <c r="O89" s="223"/>
      <c r="P89" s="223"/>
      <c r="Q89" s="223"/>
      <c r="R89" s="224"/>
      <c r="S89" s="224"/>
      <c r="T89" s="224"/>
      <c r="U89" s="224"/>
      <c r="V89" s="224"/>
      <c r="W89" s="224"/>
      <c r="X89" s="224"/>
      <c r="Y89" s="224"/>
      <c r="Z89" s="214"/>
      <c r="AA89" s="214"/>
      <c r="AB89" s="214"/>
      <c r="AC89" s="214"/>
      <c r="AD89" s="214"/>
      <c r="AE89" s="214"/>
      <c r="AF89" s="214"/>
      <c r="AG89" s="214" t="s">
        <v>371</v>
      </c>
      <c r="AH89" s="214">
        <v>0</v>
      </c>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outlineLevel="3" x14ac:dyDescent="0.2">
      <c r="A90" s="221"/>
      <c r="B90" s="222"/>
      <c r="C90" s="268" t="s">
        <v>1345</v>
      </c>
      <c r="D90" s="262"/>
      <c r="E90" s="263"/>
      <c r="F90" s="224"/>
      <c r="G90" s="224"/>
      <c r="H90" s="224"/>
      <c r="I90" s="224"/>
      <c r="J90" s="224"/>
      <c r="K90" s="224"/>
      <c r="L90" s="224"/>
      <c r="M90" s="224"/>
      <c r="N90" s="223"/>
      <c r="O90" s="223"/>
      <c r="P90" s="223"/>
      <c r="Q90" s="223"/>
      <c r="R90" s="224"/>
      <c r="S90" s="224"/>
      <c r="T90" s="224"/>
      <c r="U90" s="224"/>
      <c r="V90" s="224"/>
      <c r="W90" s="224"/>
      <c r="X90" s="224"/>
      <c r="Y90" s="224"/>
      <c r="Z90" s="214"/>
      <c r="AA90" s="214"/>
      <c r="AB90" s="214"/>
      <c r="AC90" s="214"/>
      <c r="AD90" s="214"/>
      <c r="AE90" s="214"/>
      <c r="AF90" s="214"/>
      <c r="AG90" s="214" t="s">
        <v>371</v>
      </c>
      <c r="AH90" s="214">
        <v>0</v>
      </c>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outlineLevel="3" x14ac:dyDescent="0.2">
      <c r="A91" s="221"/>
      <c r="B91" s="222"/>
      <c r="C91" s="268" t="s">
        <v>2335</v>
      </c>
      <c r="D91" s="262"/>
      <c r="E91" s="263">
        <v>0.87</v>
      </c>
      <c r="F91" s="224"/>
      <c r="G91" s="224"/>
      <c r="H91" s="224"/>
      <c r="I91" s="224"/>
      <c r="J91" s="224"/>
      <c r="K91" s="224"/>
      <c r="L91" s="224"/>
      <c r="M91" s="224"/>
      <c r="N91" s="223"/>
      <c r="O91" s="223"/>
      <c r="P91" s="223"/>
      <c r="Q91" s="223"/>
      <c r="R91" s="224"/>
      <c r="S91" s="224"/>
      <c r="T91" s="224"/>
      <c r="U91" s="224"/>
      <c r="V91" s="224"/>
      <c r="W91" s="224"/>
      <c r="X91" s="224"/>
      <c r="Y91" s="224"/>
      <c r="Z91" s="214"/>
      <c r="AA91" s="214"/>
      <c r="AB91" s="214"/>
      <c r="AC91" s="214"/>
      <c r="AD91" s="214"/>
      <c r="AE91" s="214"/>
      <c r="AF91" s="214"/>
      <c r="AG91" s="214" t="s">
        <v>371</v>
      </c>
      <c r="AH91" s="214">
        <v>0</v>
      </c>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outlineLevel="1" x14ac:dyDescent="0.2">
      <c r="A92" s="245">
        <v>23</v>
      </c>
      <c r="B92" s="246" t="s">
        <v>485</v>
      </c>
      <c r="C92" s="256" t="s">
        <v>486</v>
      </c>
      <c r="D92" s="247" t="s">
        <v>379</v>
      </c>
      <c r="E92" s="248">
        <v>0.3</v>
      </c>
      <c r="F92" s="249"/>
      <c r="G92" s="250">
        <f>ROUND(E92*F92,2)</f>
        <v>0</v>
      </c>
      <c r="H92" s="249"/>
      <c r="I92" s="250">
        <f>ROUND(E92*H92,2)</f>
        <v>0</v>
      </c>
      <c r="J92" s="249"/>
      <c r="K92" s="250">
        <f>ROUND(E92*J92,2)</f>
        <v>0</v>
      </c>
      <c r="L92" s="250">
        <v>12</v>
      </c>
      <c r="M92" s="250">
        <f>G92*(1+L92/100)</f>
        <v>0</v>
      </c>
      <c r="N92" s="248">
        <v>1.41E-2</v>
      </c>
      <c r="O92" s="248">
        <f>ROUND(E92*N92,2)</f>
        <v>0</v>
      </c>
      <c r="P92" s="248">
        <v>0</v>
      </c>
      <c r="Q92" s="248">
        <f>ROUND(E92*P92,2)</f>
        <v>0</v>
      </c>
      <c r="R92" s="250" t="s">
        <v>380</v>
      </c>
      <c r="S92" s="250" t="s">
        <v>315</v>
      </c>
      <c r="T92" s="251" t="s">
        <v>315</v>
      </c>
      <c r="U92" s="224">
        <v>0.39600000000000002</v>
      </c>
      <c r="V92" s="224">
        <f>ROUND(E92*U92,2)</f>
        <v>0.12</v>
      </c>
      <c r="W92" s="224"/>
      <c r="X92" s="224" t="s">
        <v>336</v>
      </c>
      <c r="Y92" s="224" t="s">
        <v>317</v>
      </c>
      <c r="Z92" s="214"/>
      <c r="AA92" s="214"/>
      <c r="AB92" s="214"/>
      <c r="AC92" s="214"/>
      <c r="AD92" s="214"/>
      <c r="AE92" s="214"/>
      <c r="AF92" s="214"/>
      <c r="AG92" s="214" t="s">
        <v>367</v>
      </c>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row>
    <row r="93" spans="1:60" outlineLevel="1" x14ac:dyDescent="0.2">
      <c r="A93" s="245">
        <v>24</v>
      </c>
      <c r="B93" s="246" t="s">
        <v>487</v>
      </c>
      <c r="C93" s="256" t="s">
        <v>488</v>
      </c>
      <c r="D93" s="247" t="s">
        <v>379</v>
      </c>
      <c r="E93" s="248">
        <v>0.3</v>
      </c>
      <c r="F93" s="249"/>
      <c r="G93" s="250">
        <f>ROUND(E93*F93,2)</f>
        <v>0</v>
      </c>
      <c r="H93" s="249"/>
      <c r="I93" s="250">
        <f>ROUND(E93*H93,2)</f>
        <v>0</v>
      </c>
      <c r="J93" s="249"/>
      <c r="K93" s="250">
        <f>ROUND(E93*J93,2)</f>
        <v>0</v>
      </c>
      <c r="L93" s="250">
        <v>12</v>
      </c>
      <c r="M93" s="250">
        <f>G93*(1+L93/100)</f>
        <v>0</v>
      </c>
      <c r="N93" s="248">
        <v>0</v>
      </c>
      <c r="O93" s="248">
        <f>ROUND(E93*N93,2)</f>
        <v>0</v>
      </c>
      <c r="P93" s="248">
        <v>0</v>
      </c>
      <c r="Q93" s="248">
        <f>ROUND(E93*P93,2)</f>
        <v>0</v>
      </c>
      <c r="R93" s="250" t="s">
        <v>380</v>
      </c>
      <c r="S93" s="250" t="s">
        <v>315</v>
      </c>
      <c r="T93" s="251" t="s">
        <v>315</v>
      </c>
      <c r="U93" s="224">
        <v>0.24</v>
      </c>
      <c r="V93" s="224">
        <f>ROUND(E93*U93,2)</f>
        <v>7.0000000000000007E-2</v>
      </c>
      <c r="W93" s="224"/>
      <c r="X93" s="224" t="s">
        <v>336</v>
      </c>
      <c r="Y93" s="224" t="s">
        <v>317</v>
      </c>
      <c r="Z93" s="214"/>
      <c r="AA93" s="214"/>
      <c r="AB93" s="214"/>
      <c r="AC93" s="214"/>
      <c r="AD93" s="214"/>
      <c r="AE93" s="214"/>
      <c r="AF93" s="214"/>
      <c r="AG93" s="214" t="s">
        <v>367</v>
      </c>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row>
    <row r="94" spans="1:60" x14ac:dyDescent="0.2">
      <c r="A94" s="229" t="s">
        <v>310</v>
      </c>
      <c r="B94" s="230" t="s">
        <v>200</v>
      </c>
      <c r="C94" s="253" t="s">
        <v>201</v>
      </c>
      <c r="D94" s="231"/>
      <c r="E94" s="232"/>
      <c r="F94" s="233"/>
      <c r="G94" s="233">
        <f>SUMIF(AG95:AG103,"&lt;&gt;NOR",G95:G103)</f>
        <v>0</v>
      </c>
      <c r="H94" s="233"/>
      <c r="I94" s="233">
        <f>SUM(I95:I103)</f>
        <v>0</v>
      </c>
      <c r="J94" s="233"/>
      <c r="K94" s="233">
        <f>SUM(K95:K103)</f>
        <v>0</v>
      </c>
      <c r="L94" s="233"/>
      <c r="M94" s="233">
        <f>SUM(M95:M103)</f>
        <v>0</v>
      </c>
      <c r="N94" s="232"/>
      <c r="O94" s="232">
        <f>SUM(O95:O103)</f>
        <v>0.51</v>
      </c>
      <c r="P94" s="232"/>
      <c r="Q94" s="232">
        <f>SUM(Q95:Q103)</f>
        <v>0</v>
      </c>
      <c r="R94" s="233"/>
      <c r="S94" s="233"/>
      <c r="T94" s="234"/>
      <c r="U94" s="228"/>
      <c r="V94" s="228">
        <f>SUM(V95:V103)</f>
        <v>12.55</v>
      </c>
      <c r="W94" s="228"/>
      <c r="X94" s="228"/>
      <c r="Y94" s="228"/>
      <c r="AG94" t="s">
        <v>311</v>
      </c>
    </row>
    <row r="95" spans="1:60" outlineLevel="1" x14ac:dyDescent="0.2">
      <c r="A95" s="236">
        <v>25</v>
      </c>
      <c r="B95" s="237" t="s">
        <v>1039</v>
      </c>
      <c r="C95" s="254" t="s">
        <v>1040</v>
      </c>
      <c r="D95" s="238" t="s">
        <v>375</v>
      </c>
      <c r="E95" s="239">
        <v>1</v>
      </c>
      <c r="F95" s="240"/>
      <c r="G95" s="241">
        <f>ROUND(E95*F95,2)</f>
        <v>0</v>
      </c>
      <c r="H95" s="240"/>
      <c r="I95" s="241">
        <f>ROUND(E95*H95,2)</f>
        <v>0</v>
      </c>
      <c r="J95" s="240"/>
      <c r="K95" s="241">
        <f>ROUND(E95*J95,2)</f>
        <v>0</v>
      </c>
      <c r="L95" s="241">
        <v>12</v>
      </c>
      <c r="M95" s="241">
        <f>G95*(1+L95/100)</f>
        <v>0</v>
      </c>
      <c r="N95" s="239">
        <v>0.49075000000000002</v>
      </c>
      <c r="O95" s="239">
        <f>ROUND(E95*N95,2)</f>
        <v>0.49</v>
      </c>
      <c r="P95" s="239">
        <v>0</v>
      </c>
      <c r="Q95" s="239">
        <f>ROUND(E95*P95,2)</f>
        <v>0</v>
      </c>
      <c r="R95" s="241" t="s">
        <v>380</v>
      </c>
      <c r="S95" s="241" t="s">
        <v>315</v>
      </c>
      <c r="T95" s="242" t="s">
        <v>315</v>
      </c>
      <c r="U95" s="224">
        <v>8.82</v>
      </c>
      <c r="V95" s="224">
        <f>ROUND(E95*U95,2)</f>
        <v>8.82</v>
      </c>
      <c r="W95" s="224"/>
      <c r="X95" s="224" t="s">
        <v>336</v>
      </c>
      <c r="Y95" s="224" t="s">
        <v>317</v>
      </c>
      <c r="Z95" s="214"/>
      <c r="AA95" s="214"/>
      <c r="AB95" s="214"/>
      <c r="AC95" s="214"/>
      <c r="AD95" s="214"/>
      <c r="AE95" s="214"/>
      <c r="AF95" s="214"/>
      <c r="AG95" s="214" t="s">
        <v>337</v>
      </c>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0" ht="22.5" outlineLevel="2" x14ac:dyDescent="0.2">
      <c r="A96" s="221"/>
      <c r="B96" s="222"/>
      <c r="C96" s="267" t="s">
        <v>1041</v>
      </c>
      <c r="D96" s="266"/>
      <c r="E96" s="266"/>
      <c r="F96" s="266"/>
      <c r="G96" s="266"/>
      <c r="H96" s="224"/>
      <c r="I96" s="224"/>
      <c r="J96" s="224"/>
      <c r="K96" s="224"/>
      <c r="L96" s="224"/>
      <c r="M96" s="224"/>
      <c r="N96" s="223"/>
      <c r="O96" s="223"/>
      <c r="P96" s="223"/>
      <c r="Q96" s="223"/>
      <c r="R96" s="224"/>
      <c r="S96" s="224"/>
      <c r="T96" s="224"/>
      <c r="U96" s="224"/>
      <c r="V96" s="224"/>
      <c r="W96" s="224"/>
      <c r="X96" s="224"/>
      <c r="Y96" s="224"/>
      <c r="Z96" s="214"/>
      <c r="AA96" s="214"/>
      <c r="AB96" s="214"/>
      <c r="AC96" s="214"/>
      <c r="AD96" s="214"/>
      <c r="AE96" s="214"/>
      <c r="AF96" s="214"/>
      <c r="AG96" s="214" t="s">
        <v>369</v>
      </c>
      <c r="AH96" s="214"/>
      <c r="AI96" s="214"/>
      <c r="AJ96" s="214"/>
      <c r="AK96" s="214"/>
      <c r="AL96" s="214"/>
      <c r="AM96" s="214"/>
      <c r="AN96" s="214"/>
      <c r="AO96" s="214"/>
      <c r="AP96" s="214"/>
      <c r="AQ96" s="214"/>
      <c r="AR96" s="214"/>
      <c r="AS96" s="214"/>
      <c r="AT96" s="214"/>
      <c r="AU96" s="214"/>
      <c r="AV96" s="214"/>
      <c r="AW96" s="214"/>
      <c r="AX96" s="214"/>
      <c r="AY96" s="214"/>
      <c r="AZ96" s="214"/>
      <c r="BA96" s="244" t="str">
        <f>C96</f>
        <v>a protiplynových dveří bez nebo včetně dveřních křídel do vynechaného otvoru, s obetonováním , včetně manipulační dopravy, kotvení zárubně do zdiva  např. s uklínováním, s případným přivařením k obnažené výztuži, se zalitím, resp. zabetonováním, včetně bednění.</v>
      </c>
      <c r="BB96" s="214"/>
      <c r="BC96" s="214"/>
      <c r="BD96" s="214"/>
      <c r="BE96" s="214"/>
      <c r="BF96" s="214"/>
      <c r="BG96" s="214"/>
      <c r="BH96" s="214"/>
    </row>
    <row r="97" spans="1:60" outlineLevel="2" x14ac:dyDescent="0.2">
      <c r="A97" s="221"/>
      <c r="B97" s="222"/>
      <c r="C97" s="268" t="s">
        <v>2359</v>
      </c>
      <c r="D97" s="262"/>
      <c r="E97" s="263">
        <v>1</v>
      </c>
      <c r="F97" s="224"/>
      <c r="G97" s="224"/>
      <c r="H97" s="224"/>
      <c r="I97" s="224"/>
      <c r="J97" s="224"/>
      <c r="K97" s="224"/>
      <c r="L97" s="224"/>
      <c r="M97" s="224"/>
      <c r="N97" s="223"/>
      <c r="O97" s="223"/>
      <c r="P97" s="223"/>
      <c r="Q97" s="223"/>
      <c r="R97" s="224"/>
      <c r="S97" s="224"/>
      <c r="T97" s="224"/>
      <c r="U97" s="224"/>
      <c r="V97" s="224"/>
      <c r="W97" s="224"/>
      <c r="X97" s="224"/>
      <c r="Y97" s="224"/>
      <c r="Z97" s="214"/>
      <c r="AA97" s="214"/>
      <c r="AB97" s="214"/>
      <c r="AC97" s="214"/>
      <c r="AD97" s="214"/>
      <c r="AE97" s="214"/>
      <c r="AF97" s="214"/>
      <c r="AG97" s="214" t="s">
        <v>371</v>
      </c>
      <c r="AH97" s="214">
        <v>0</v>
      </c>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row>
    <row r="98" spans="1:60" ht="22.5" outlineLevel="1" x14ac:dyDescent="0.2">
      <c r="A98" s="236">
        <v>26</v>
      </c>
      <c r="B98" s="237" t="s">
        <v>2360</v>
      </c>
      <c r="C98" s="254" t="s">
        <v>2361</v>
      </c>
      <c r="D98" s="238" t="s">
        <v>375</v>
      </c>
      <c r="E98" s="239">
        <v>1</v>
      </c>
      <c r="F98" s="240"/>
      <c r="G98" s="241">
        <f>ROUND(E98*F98,2)</f>
        <v>0</v>
      </c>
      <c r="H98" s="240"/>
      <c r="I98" s="241">
        <f>ROUND(E98*H98,2)</f>
        <v>0</v>
      </c>
      <c r="J98" s="240"/>
      <c r="K98" s="241">
        <f>ROUND(E98*J98,2)</f>
        <v>0</v>
      </c>
      <c r="L98" s="241">
        <v>12</v>
      </c>
      <c r="M98" s="241">
        <f>G98*(1+L98/100)</f>
        <v>0</v>
      </c>
      <c r="N98" s="239">
        <v>1.5699999999999999E-2</v>
      </c>
      <c r="O98" s="239">
        <f>ROUND(E98*N98,2)</f>
        <v>0.02</v>
      </c>
      <c r="P98" s="239">
        <v>0</v>
      </c>
      <c r="Q98" s="239">
        <f>ROUND(E98*P98,2)</f>
        <v>0</v>
      </c>
      <c r="R98" s="241" t="s">
        <v>428</v>
      </c>
      <c r="S98" s="241" t="s">
        <v>315</v>
      </c>
      <c r="T98" s="242" t="s">
        <v>315</v>
      </c>
      <c r="U98" s="224">
        <v>0</v>
      </c>
      <c r="V98" s="224">
        <f>ROUND(E98*U98,2)</f>
        <v>0</v>
      </c>
      <c r="W98" s="224"/>
      <c r="X98" s="224" t="s">
        <v>429</v>
      </c>
      <c r="Y98" s="224" t="s">
        <v>317</v>
      </c>
      <c r="Z98" s="214"/>
      <c r="AA98" s="214"/>
      <c r="AB98" s="214"/>
      <c r="AC98" s="214"/>
      <c r="AD98" s="214"/>
      <c r="AE98" s="214"/>
      <c r="AF98" s="214"/>
      <c r="AG98" s="214" t="s">
        <v>430</v>
      </c>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row>
    <row r="99" spans="1:60" outlineLevel="2" x14ac:dyDescent="0.2">
      <c r="A99" s="221"/>
      <c r="B99" s="222"/>
      <c r="C99" s="268" t="s">
        <v>2359</v>
      </c>
      <c r="D99" s="262"/>
      <c r="E99" s="263">
        <v>1</v>
      </c>
      <c r="F99" s="224"/>
      <c r="G99" s="224"/>
      <c r="H99" s="224"/>
      <c r="I99" s="224"/>
      <c r="J99" s="224"/>
      <c r="K99" s="224"/>
      <c r="L99" s="224"/>
      <c r="M99" s="224"/>
      <c r="N99" s="223"/>
      <c r="O99" s="223"/>
      <c r="P99" s="223"/>
      <c r="Q99" s="223"/>
      <c r="R99" s="224"/>
      <c r="S99" s="224"/>
      <c r="T99" s="224"/>
      <c r="U99" s="224"/>
      <c r="V99" s="224"/>
      <c r="W99" s="224"/>
      <c r="X99" s="224"/>
      <c r="Y99" s="224"/>
      <c r="Z99" s="214"/>
      <c r="AA99" s="214"/>
      <c r="AB99" s="214"/>
      <c r="AC99" s="214"/>
      <c r="AD99" s="214"/>
      <c r="AE99" s="214"/>
      <c r="AF99" s="214"/>
      <c r="AG99" s="214" t="s">
        <v>371</v>
      </c>
      <c r="AH99" s="214">
        <v>0</v>
      </c>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row>
    <row r="100" spans="1:60" outlineLevel="1" x14ac:dyDescent="0.2">
      <c r="A100" s="236">
        <v>27</v>
      </c>
      <c r="B100" s="237" t="s">
        <v>493</v>
      </c>
      <c r="C100" s="254" t="s">
        <v>494</v>
      </c>
      <c r="D100" s="238" t="s">
        <v>403</v>
      </c>
      <c r="E100" s="239">
        <v>18.66</v>
      </c>
      <c r="F100" s="240"/>
      <c r="G100" s="241">
        <f>ROUND(E100*F100,2)</f>
        <v>0</v>
      </c>
      <c r="H100" s="240"/>
      <c r="I100" s="241">
        <f>ROUND(E100*H100,2)</f>
        <v>0</v>
      </c>
      <c r="J100" s="240"/>
      <c r="K100" s="241">
        <f>ROUND(E100*J100,2)</f>
        <v>0</v>
      </c>
      <c r="L100" s="241">
        <v>12</v>
      </c>
      <c r="M100" s="241">
        <f>G100*(1+L100/100)</f>
        <v>0</v>
      </c>
      <c r="N100" s="239">
        <v>0</v>
      </c>
      <c r="O100" s="239">
        <f>ROUND(E100*N100,2)</f>
        <v>0</v>
      </c>
      <c r="P100" s="239">
        <v>0</v>
      </c>
      <c r="Q100" s="239">
        <f>ROUND(E100*P100,2)</f>
        <v>0</v>
      </c>
      <c r="R100" s="241"/>
      <c r="S100" s="241" t="s">
        <v>331</v>
      </c>
      <c r="T100" s="242" t="s">
        <v>316</v>
      </c>
      <c r="U100" s="224">
        <v>0.2</v>
      </c>
      <c r="V100" s="224">
        <f>ROUND(E100*U100,2)</f>
        <v>3.73</v>
      </c>
      <c r="W100" s="224"/>
      <c r="X100" s="224" t="s">
        <v>336</v>
      </c>
      <c r="Y100" s="224" t="s">
        <v>317</v>
      </c>
      <c r="Z100" s="214"/>
      <c r="AA100" s="214"/>
      <c r="AB100" s="214"/>
      <c r="AC100" s="214"/>
      <c r="AD100" s="214"/>
      <c r="AE100" s="214"/>
      <c r="AF100" s="214"/>
      <c r="AG100" s="214" t="s">
        <v>337</v>
      </c>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row>
    <row r="101" spans="1:60" outlineLevel="2" x14ac:dyDescent="0.2">
      <c r="A101" s="221"/>
      <c r="B101" s="222"/>
      <c r="C101" s="255" t="s">
        <v>495</v>
      </c>
      <c r="D101" s="243"/>
      <c r="E101" s="243"/>
      <c r="F101" s="243"/>
      <c r="G101" s="243"/>
      <c r="H101" s="224"/>
      <c r="I101" s="224"/>
      <c r="J101" s="224"/>
      <c r="K101" s="224"/>
      <c r="L101" s="224"/>
      <c r="M101" s="224"/>
      <c r="N101" s="223"/>
      <c r="O101" s="223"/>
      <c r="P101" s="223"/>
      <c r="Q101" s="223"/>
      <c r="R101" s="224"/>
      <c r="S101" s="224"/>
      <c r="T101" s="224"/>
      <c r="U101" s="224"/>
      <c r="V101" s="224"/>
      <c r="W101" s="224"/>
      <c r="X101" s="224"/>
      <c r="Y101" s="224"/>
      <c r="Z101" s="214"/>
      <c r="AA101" s="214"/>
      <c r="AB101" s="214"/>
      <c r="AC101" s="214"/>
      <c r="AD101" s="214"/>
      <c r="AE101" s="214"/>
      <c r="AF101" s="214"/>
      <c r="AG101" s="214" t="s">
        <v>320</v>
      </c>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row>
    <row r="102" spans="1:60" outlineLevel="2" x14ac:dyDescent="0.2">
      <c r="A102" s="221"/>
      <c r="B102" s="222"/>
      <c r="C102" s="268" t="s">
        <v>2362</v>
      </c>
      <c r="D102" s="262"/>
      <c r="E102" s="263">
        <v>9.18</v>
      </c>
      <c r="F102" s="224"/>
      <c r="G102" s="224"/>
      <c r="H102" s="224"/>
      <c r="I102" s="224"/>
      <c r="J102" s="224"/>
      <c r="K102" s="224"/>
      <c r="L102" s="224"/>
      <c r="M102" s="224"/>
      <c r="N102" s="223"/>
      <c r="O102" s="223"/>
      <c r="P102" s="223"/>
      <c r="Q102" s="223"/>
      <c r="R102" s="224"/>
      <c r="S102" s="224"/>
      <c r="T102" s="224"/>
      <c r="U102" s="224"/>
      <c r="V102" s="224"/>
      <c r="W102" s="224"/>
      <c r="X102" s="224"/>
      <c r="Y102" s="224"/>
      <c r="Z102" s="214"/>
      <c r="AA102" s="214"/>
      <c r="AB102" s="214"/>
      <c r="AC102" s="214"/>
      <c r="AD102" s="214"/>
      <c r="AE102" s="214"/>
      <c r="AF102" s="214"/>
      <c r="AG102" s="214" t="s">
        <v>371</v>
      </c>
      <c r="AH102" s="214">
        <v>0</v>
      </c>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row>
    <row r="103" spans="1:60" outlineLevel="3" x14ac:dyDescent="0.2">
      <c r="A103" s="221"/>
      <c r="B103" s="222"/>
      <c r="C103" s="268" t="s">
        <v>2363</v>
      </c>
      <c r="D103" s="262"/>
      <c r="E103" s="263">
        <v>9.48</v>
      </c>
      <c r="F103" s="224"/>
      <c r="G103" s="224"/>
      <c r="H103" s="224"/>
      <c r="I103" s="224"/>
      <c r="J103" s="224"/>
      <c r="K103" s="224"/>
      <c r="L103" s="224"/>
      <c r="M103" s="224"/>
      <c r="N103" s="223"/>
      <c r="O103" s="223"/>
      <c r="P103" s="223"/>
      <c r="Q103" s="223"/>
      <c r="R103" s="224"/>
      <c r="S103" s="224"/>
      <c r="T103" s="224"/>
      <c r="U103" s="224"/>
      <c r="V103" s="224"/>
      <c r="W103" s="224"/>
      <c r="X103" s="224"/>
      <c r="Y103" s="224"/>
      <c r="Z103" s="214"/>
      <c r="AA103" s="214"/>
      <c r="AB103" s="214"/>
      <c r="AC103" s="214"/>
      <c r="AD103" s="214"/>
      <c r="AE103" s="214"/>
      <c r="AF103" s="214"/>
      <c r="AG103" s="214" t="s">
        <v>371</v>
      </c>
      <c r="AH103" s="214">
        <v>0</v>
      </c>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row>
    <row r="104" spans="1:60" x14ac:dyDescent="0.2">
      <c r="A104" s="229" t="s">
        <v>310</v>
      </c>
      <c r="B104" s="230" t="s">
        <v>202</v>
      </c>
      <c r="C104" s="253" t="s">
        <v>203</v>
      </c>
      <c r="D104" s="231"/>
      <c r="E104" s="232"/>
      <c r="F104" s="233"/>
      <c r="G104" s="233">
        <f>SUMIF(AG105:AG111,"&lt;&gt;NOR",G105:G111)</f>
        <v>0</v>
      </c>
      <c r="H104" s="233"/>
      <c r="I104" s="233">
        <f>SUM(I105:I111)</f>
        <v>0</v>
      </c>
      <c r="J104" s="233"/>
      <c r="K104" s="233">
        <f>SUM(K105:K111)</f>
        <v>0</v>
      </c>
      <c r="L104" s="233"/>
      <c r="M104" s="233">
        <f>SUM(M105:M111)</f>
        <v>0</v>
      </c>
      <c r="N104" s="232"/>
      <c r="O104" s="232">
        <f>SUM(O105:O111)</f>
        <v>0.09</v>
      </c>
      <c r="P104" s="232"/>
      <c r="Q104" s="232">
        <f>SUM(Q105:Q111)</f>
        <v>0</v>
      </c>
      <c r="R104" s="233"/>
      <c r="S104" s="233"/>
      <c r="T104" s="234"/>
      <c r="U104" s="228"/>
      <c r="V104" s="228">
        <f>SUM(V105:V111)</f>
        <v>12.11</v>
      </c>
      <c r="W104" s="228"/>
      <c r="X104" s="228"/>
      <c r="Y104" s="228"/>
      <c r="AG104" t="s">
        <v>311</v>
      </c>
    </row>
    <row r="105" spans="1:60" outlineLevel="1" x14ac:dyDescent="0.2">
      <c r="A105" s="236">
        <v>28</v>
      </c>
      <c r="B105" s="237" t="s">
        <v>500</v>
      </c>
      <c r="C105" s="254" t="s">
        <v>501</v>
      </c>
      <c r="D105" s="238" t="s">
        <v>379</v>
      </c>
      <c r="E105" s="239">
        <v>57.67</v>
      </c>
      <c r="F105" s="240"/>
      <c r="G105" s="241">
        <f>ROUND(E105*F105,2)</f>
        <v>0</v>
      </c>
      <c r="H105" s="240"/>
      <c r="I105" s="241">
        <f>ROUND(E105*H105,2)</f>
        <v>0</v>
      </c>
      <c r="J105" s="240"/>
      <c r="K105" s="241">
        <f>ROUND(E105*J105,2)</f>
        <v>0</v>
      </c>
      <c r="L105" s="241">
        <v>12</v>
      </c>
      <c r="M105" s="241">
        <f>G105*(1+L105/100)</f>
        <v>0</v>
      </c>
      <c r="N105" s="239">
        <v>1.58E-3</v>
      </c>
      <c r="O105" s="239">
        <f>ROUND(E105*N105,2)</f>
        <v>0.09</v>
      </c>
      <c r="P105" s="239">
        <v>0</v>
      </c>
      <c r="Q105" s="239">
        <f>ROUND(E105*P105,2)</f>
        <v>0</v>
      </c>
      <c r="R105" s="241" t="s">
        <v>502</v>
      </c>
      <c r="S105" s="241" t="s">
        <v>315</v>
      </c>
      <c r="T105" s="242" t="s">
        <v>315</v>
      </c>
      <c r="U105" s="224">
        <v>0.21</v>
      </c>
      <c r="V105" s="224">
        <f>ROUND(E105*U105,2)</f>
        <v>12.11</v>
      </c>
      <c r="W105" s="224"/>
      <c r="X105" s="224" t="s">
        <v>336</v>
      </c>
      <c r="Y105" s="224" t="s">
        <v>317</v>
      </c>
      <c r="Z105" s="214"/>
      <c r="AA105" s="214"/>
      <c r="AB105" s="214"/>
      <c r="AC105" s="214"/>
      <c r="AD105" s="214"/>
      <c r="AE105" s="214"/>
      <c r="AF105" s="214"/>
      <c r="AG105" s="214" t="s">
        <v>367</v>
      </c>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row>
    <row r="106" spans="1:60" outlineLevel="2" x14ac:dyDescent="0.2">
      <c r="A106" s="221"/>
      <c r="B106" s="222"/>
      <c r="C106" s="268" t="s">
        <v>991</v>
      </c>
      <c r="D106" s="262"/>
      <c r="E106" s="263"/>
      <c r="F106" s="224"/>
      <c r="G106" s="224"/>
      <c r="H106" s="224"/>
      <c r="I106" s="224"/>
      <c r="J106" s="224"/>
      <c r="K106" s="224"/>
      <c r="L106" s="224"/>
      <c r="M106" s="224"/>
      <c r="N106" s="223"/>
      <c r="O106" s="223"/>
      <c r="P106" s="223"/>
      <c r="Q106" s="223"/>
      <c r="R106" s="224"/>
      <c r="S106" s="224"/>
      <c r="T106" s="224"/>
      <c r="U106" s="224"/>
      <c r="V106" s="224"/>
      <c r="W106" s="224"/>
      <c r="X106" s="224"/>
      <c r="Y106" s="224"/>
      <c r="Z106" s="214"/>
      <c r="AA106" s="214"/>
      <c r="AB106" s="214"/>
      <c r="AC106" s="214"/>
      <c r="AD106" s="214"/>
      <c r="AE106" s="214"/>
      <c r="AF106" s="214"/>
      <c r="AG106" s="214" t="s">
        <v>371</v>
      </c>
      <c r="AH106" s="214">
        <v>0</v>
      </c>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row>
    <row r="107" spans="1:60" outlineLevel="3" x14ac:dyDescent="0.2">
      <c r="A107" s="221"/>
      <c r="B107" s="222"/>
      <c r="C107" s="268" t="s">
        <v>2364</v>
      </c>
      <c r="D107" s="262"/>
      <c r="E107" s="263">
        <v>8.61</v>
      </c>
      <c r="F107" s="224"/>
      <c r="G107" s="224"/>
      <c r="H107" s="224"/>
      <c r="I107" s="224"/>
      <c r="J107" s="224"/>
      <c r="K107" s="224"/>
      <c r="L107" s="224"/>
      <c r="M107" s="224"/>
      <c r="N107" s="223"/>
      <c r="O107" s="223"/>
      <c r="P107" s="223"/>
      <c r="Q107" s="223"/>
      <c r="R107" s="224"/>
      <c r="S107" s="224"/>
      <c r="T107" s="224"/>
      <c r="U107" s="224"/>
      <c r="V107" s="224"/>
      <c r="W107" s="224"/>
      <c r="X107" s="224"/>
      <c r="Y107" s="224"/>
      <c r="Z107" s="214"/>
      <c r="AA107" s="214"/>
      <c r="AB107" s="214"/>
      <c r="AC107" s="214"/>
      <c r="AD107" s="214"/>
      <c r="AE107" s="214"/>
      <c r="AF107" s="214"/>
      <c r="AG107" s="214" t="s">
        <v>371</v>
      </c>
      <c r="AH107" s="214">
        <v>0</v>
      </c>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row>
    <row r="108" spans="1:60" outlineLevel="3" x14ac:dyDescent="0.2">
      <c r="A108" s="221"/>
      <c r="B108" s="222"/>
      <c r="C108" s="268" t="s">
        <v>2365</v>
      </c>
      <c r="D108" s="262"/>
      <c r="E108" s="263">
        <v>9.89</v>
      </c>
      <c r="F108" s="224"/>
      <c r="G108" s="224"/>
      <c r="H108" s="224"/>
      <c r="I108" s="224"/>
      <c r="J108" s="224"/>
      <c r="K108" s="224"/>
      <c r="L108" s="224"/>
      <c r="M108" s="224"/>
      <c r="N108" s="223"/>
      <c r="O108" s="223"/>
      <c r="P108" s="223"/>
      <c r="Q108" s="223"/>
      <c r="R108" s="224"/>
      <c r="S108" s="224"/>
      <c r="T108" s="224"/>
      <c r="U108" s="224"/>
      <c r="V108" s="224"/>
      <c r="W108" s="224"/>
      <c r="X108" s="224"/>
      <c r="Y108" s="224"/>
      <c r="Z108" s="214"/>
      <c r="AA108" s="214"/>
      <c r="AB108" s="214"/>
      <c r="AC108" s="214"/>
      <c r="AD108" s="214"/>
      <c r="AE108" s="214"/>
      <c r="AF108" s="214"/>
      <c r="AG108" s="214" t="s">
        <v>371</v>
      </c>
      <c r="AH108" s="214">
        <v>0</v>
      </c>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row>
    <row r="109" spans="1:60" outlineLevel="3" x14ac:dyDescent="0.2">
      <c r="A109" s="221"/>
      <c r="B109" s="222"/>
      <c r="C109" s="268" t="s">
        <v>2366</v>
      </c>
      <c r="D109" s="262"/>
      <c r="E109" s="263">
        <v>22.68</v>
      </c>
      <c r="F109" s="224"/>
      <c r="G109" s="224"/>
      <c r="H109" s="224"/>
      <c r="I109" s="224"/>
      <c r="J109" s="224"/>
      <c r="K109" s="224"/>
      <c r="L109" s="224"/>
      <c r="M109" s="224"/>
      <c r="N109" s="223"/>
      <c r="O109" s="223"/>
      <c r="P109" s="223"/>
      <c r="Q109" s="223"/>
      <c r="R109" s="224"/>
      <c r="S109" s="224"/>
      <c r="T109" s="224"/>
      <c r="U109" s="224"/>
      <c r="V109" s="224"/>
      <c r="W109" s="224"/>
      <c r="X109" s="224"/>
      <c r="Y109" s="224"/>
      <c r="Z109" s="214"/>
      <c r="AA109" s="214"/>
      <c r="AB109" s="214"/>
      <c r="AC109" s="214"/>
      <c r="AD109" s="214"/>
      <c r="AE109" s="214"/>
      <c r="AF109" s="214"/>
      <c r="AG109" s="214" t="s">
        <v>371</v>
      </c>
      <c r="AH109" s="214">
        <v>0</v>
      </c>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row>
    <row r="110" spans="1:60" outlineLevel="3" x14ac:dyDescent="0.2">
      <c r="A110" s="221"/>
      <c r="B110" s="222"/>
      <c r="C110" s="268" t="s">
        <v>2367</v>
      </c>
      <c r="D110" s="262"/>
      <c r="E110" s="263">
        <v>15.62</v>
      </c>
      <c r="F110" s="224"/>
      <c r="G110" s="224"/>
      <c r="H110" s="224"/>
      <c r="I110" s="224"/>
      <c r="J110" s="224"/>
      <c r="K110" s="224"/>
      <c r="L110" s="224"/>
      <c r="M110" s="224"/>
      <c r="N110" s="223"/>
      <c r="O110" s="223"/>
      <c r="P110" s="223"/>
      <c r="Q110" s="223"/>
      <c r="R110" s="224"/>
      <c r="S110" s="224"/>
      <c r="T110" s="224"/>
      <c r="U110" s="224"/>
      <c r="V110" s="224"/>
      <c r="W110" s="224"/>
      <c r="X110" s="224"/>
      <c r="Y110" s="224"/>
      <c r="Z110" s="214"/>
      <c r="AA110" s="214"/>
      <c r="AB110" s="214"/>
      <c r="AC110" s="214"/>
      <c r="AD110" s="214"/>
      <c r="AE110" s="214"/>
      <c r="AF110" s="214"/>
      <c r="AG110" s="214" t="s">
        <v>371</v>
      </c>
      <c r="AH110" s="214">
        <v>0</v>
      </c>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row>
    <row r="111" spans="1:60" outlineLevel="3" x14ac:dyDescent="0.2">
      <c r="A111" s="221"/>
      <c r="B111" s="222"/>
      <c r="C111" s="268" t="s">
        <v>2335</v>
      </c>
      <c r="D111" s="262"/>
      <c r="E111" s="263">
        <v>0.87</v>
      </c>
      <c r="F111" s="224"/>
      <c r="G111" s="224"/>
      <c r="H111" s="224"/>
      <c r="I111" s="224"/>
      <c r="J111" s="224"/>
      <c r="K111" s="224"/>
      <c r="L111" s="224"/>
      <c r="M111" s="224"/>
      <c r="N111" s="223"/>
      <c r="O111" s="223"/>
      <c r="P111" s="223"/>
      <c r="Q111" s="223"/>
      <c r="R111" s="224"/>
      <c r="S111" s="224"/>
      <c r="T111" s="224"/>
      <c r="U111" s="224"/>
      <c r="V111" s="224"/>
      <c r="W111" s="224"/>
      <c r="X111" s="224"/>
      <c r="Y111" s="224"/>
      <c r="Z111" s="214"/>
      <c r="AA111" s="214"/>
      <c r="AB111" s="214"/>
      <c r="AC111" s="214"/>
      <c r="AD111" s="214"/>
      <c r="AE111" s="214"/>
      <c r="AF111" s="214"/>
      <c r="AG111" s="214" t="s">
        <v>371</v>
      </c>
      <c r="AH111" s="214">
        <v>0</v>
      </c>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row>
    <row r="112" spans="1:60" x14ac:dyDescent="0.2">
      <c r="A112" s="229" t="s">
        <v>310</v>
      </c>
      <c r="B112" s="230" t="s">
        <v>204</v>
      </c>
      <c r="C112" s="253" t="s">
        <v>206</v>
      </c>
      <c r="D112" s="231"/>
      <c r="E112" s="232"/>
      <c r="F112" s="233"/>
      <c r="G112" s="233">
        <f>SUMIF(AG113:AG128,"&lt;&gt;NOR",G113:G128)</f>
        <v>0</v>
      </c>
      <c r="H112" s="233"/>
      <c r="I112" s="233">
        <f>SUM(I113:I128)</f>
        <v>0</v>
      </c>
      <c r="J112" s="233"/>
      <c r="K112" s="233">
        <f>SUM(K113:K128)</f>
        <v>0</v>
      </c>
      <c r="L112" s="233"/>
      <c r="M112" s="233">
        <f>SUM(M113:M128)</f>
        <v>0</v>
      </c>
      <c r="N112" s="232"/>
      <c r="O112" s="232">
        <f>SUM(O113:O128)</f>
        <v>0</v>
      </c>
      <c r="P112" s="232"/>
      <c r="Q112" s="232">
        <f>SUM(Q113:Q128)</f>
        <v>0</v>
      </c>
      <c r="R112" s="233"/>
      <c r="S112" s="233"/>
      <c r="T112" s="234"/>
      <c r="U112" s="228"/>
      <c r="V112" s="228">
        <f>SUM(V113:V128)</f>
        <v>17.899999999999999</v>
      </c>
      <c r="W112" s="228"/>
      <c r="X112" s="228"/>
      <c r="Y112" s="228"/>
      <c r="AG112" t="s">
        <v>311</v>
      </c>
    </row>
    <row r="113" spans="1:60" ht="56.25" outlineLevel="1" x14ac:dyDescent="0.2">
      <c r="A113" s="236">
        <v>29</v>
      </c>
      <c r="B113" s="237" t="s">
        <v>503</v>
      </c>
      <c r="C113" s="254" t="s">
        <v>504</v>
      </c>
      <c r="D113" s="238" t="s">
        <v>379</v>
      </c>
      <c r="E113" s="239">
        <v>57.67</v>
      </c>
      <c r="F113" s="240"/>
      <c r="G113" s="241">
        <f>ROUND(E113*F113,2)</f>
        <v>0</v>
      </c>
      <c r="H113" s="240"/>
      <c r="I113" s="241">
        <f>ROUND(E113*H113,2)</f>
        <v>0</v>
      </c>
      <c r="J113" s="240"/>
      <c r="K113" s="241">
        <f>ROUND(E113*J113,2)</f>
        <v>0</v>
      </c>
      <c r="L113" s="241">
        <v>12</v>
      </c>
      <c r="M113" s="241">
        <f>G113*(1+L113/100)</f>
        <v>0</v>
      </c>
      <c r="N113" s="239">
        <v>4.0000000000000003E-5</v>
      </c>
      <c r="O113" s="239">
        <f>ROUND(E113*N113,2)</f>
        <v>0</v>
      </c>
      <c r="P113" s="239">
        <v>0</v>
      </c>
      <c r="Q113" s="239">
        <f>ROUND(E113*P113,2)</f>
        <v>0</v>
      </c>
      <c r="R113" s="241" t="s">
        <v>380</v>
      </c>
      <c r="S113" s="241" t="s">
        <v>315</v>
      </c>
      <c r="T113" s="242" t="s">
        <v>315</v>
      </c>
      <c r="U113" s="224">
        <v>0.31</v>
      </c>
      <c r="V113" s="224">
        <f>ROUND(E113*U113,2)</f>
        <v>17.88</v>
      </c>
      <c r="W113" s="224"/>
      <c r="X113" s="224" t="s">
        <v>336</v>
      </c>
      <c r="Y113" s="224" t="s">
        <v>317</v>
      </c>
      <c r="Z113" s="214"/>
      <c r="AA113" s="214"/>
      <c r="AB113" s="214"/>
      <c r="AC113" s="214"/>
      <c r="AD113" s="214"/>
      <c r="AE113" s="214"/>
      <c r="AF113" s="214"/>
      <c r="AG113" s="214" t="s">
        <v>367</v>
      </c>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row>
    <row r="114" spans="1:60" outlineLevel="2" x14ac:dyDescent="0.2">
      <c r="A114" s="221"/>
      <c r="B114" s="222"/>
      <c r="C114" s="268" t="s">
        <v>1359</v>
      </c>
      <c r="D114" s="262"/>
      <c r="E114" s="263"/>
      <c r="F114" s="224"/>
      <c r="G114" s="224"/>
      <c r="H114" s="224"/>
      <c r="I114" s="224"/>
      <c r="J114" s="224"/>
      <c r="K114" s="224"/>
      <c r="L114" s="224"/>
      <c r="M114" s="224"/>
      <c r="N114" s="223"/>
      <c r="O114" s="223"/>
      <c r="P114" s="223"/>
      <c r="Q114" s="223"/>
      <c r="R114" s="224"/>
      <c r="S114" s="224"/>
      <c r="T114" s="224"/>
      <c r="U114" s="224"/>
      <c r="V114" s="224"/>
      <c r="W114" s="224"/>
      <c r="X114" s="224"/>
      <c r="Y114" s="224"/>
      <c r="Z114" s="214"/>
      <c r="AA114" s="214"/>
      <c r="AB114" s="214"/>
      <c r="AC114" s="214"/>
      <c r="AD114" s="214"/>
      <c r="AE114" s="214"/>
      <c r="AF114" s="214"/>
      <c r="AG114" s="214" t="s">
        <v>371</v>
      </c>
      <c r="AH114" s="214">
        <v>0</v>
      </c>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row>
    <row r="115" spans="1:60" outlineLevel="3" x14ac:dyDescent="0.2">
      <c r="A115" s="221"/>
      <c r="B115" s="222"/>
      <c r="C115" s="268" t="s">
        <v>2364</v>
      </c>
      <c r="D115" s="262"/>
      <c r="E115" s="263">
        <v>8.61</v>
      </c>
      <c r="F115" s="224"/>
      <c r="G115" s="224"/>
      <c r="H115" s="224"/>
      <c r="I115" s="224"/>
      <c r="J115" s="224"/>
      <c r="K115" s="224"/>
      <c r="L115" s="224"/>
      <c r="M115" s="224"/>
      <c r="N115" s="223"/>
      <c r="O115" s="223"/>
      <c r="P115" s="223"/>
      <c r="Q115" s="223"/>
      <c r="R115" s="224"/>
      <c r="S115" s="224"/>
      <c r="T115" s="224"/>
      <c r="U115" s="224"/>
      <c r="V115" s="224"/>
      <c r="W115" s="224"/>
      <c r="X115" s="224"/>
      <c r="Y115" s="224"/>
      <c r="Z115" s="214"/>
      <c r="AA115" s="214"/>
      <c r="AB115" s="214"/>
      <c r="AC115" s="214"/>
      <c r="AD115" s="214"/>
      <c r="AE115" s="214"/>
      <c r="AF115" s="214"/>
      <c r="AG115" s="214" t="s">
        <v>371</v>
      </c>
      <c r="AH115" s="214">
        <v>0</v>
      </c>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row>
    <row r="116" spans="1:60" outlineLevel="3" x14ac:dyDescent="0.2">
      <c r="A116" s="221"/>
      <c r="B116" s="222"/>
      <c r="C116" s="268" t="s">
        <v>2365</v>
      </c>
      <c r="D116" s="262"/>
      <c r="E116" s="263">
        <v>9.89</v>
      </c>
      <c r="F116" s="224"/>
      <c r="G116" s="224"/>
      <c r="H116" s="224"/>
      <c r="I116" s="224"/>
      <c r="J116" s="224"/>
      <c r="K116" s="224"/>
      <c r="L116" s="224"/>
      <c r="M116" s="224"/>
      <c r="N116" s="223"/>
      <c r="O116" s="223"/>
      <c r="P116" s="223"/>
      <c r="Q116" s="223"/>
      <c r="R116" s="224"/>
      <c r="S116" s="224"/>
      <c r="T116" s="224"/>
      <c r="U116" s="224"/>
      <c r="V116" s="224"/>
      <c r="W116" s="224"/>
      <c r="X116" s="224"/>
      <c r="Y116" s="224"/>
      <c r="Z116" s="214"/>
      <c r="AA116" s="214"/>
      <c r="AB116" s="214"/>
      <c r="AC116" s="214"/>
      <c r="AD116" s="214"/>
      <c r="AE116" s="214"/>
      <c r="AF116" s="214"/>
      <c r="AG116" s="214" t="s">
        <v>371</v>
      </c>
      <c r="AH116" s="214">
        <v>0</v>
      </c>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row>
    <row r="117" spans="1:60" outlineLevel="3" x14ac:dyDescent="0.2">
      <c r="A117" s="221"/>
      <c r="B117" s="222"/>
      <c r="C117" s="268" t="s">
        <v>2366</v>
      </c>
      <c r="D117" s="262"/>
      <c r="E117" s="263">
        <v>22.68</v>
      </c>
      <c r="F117" s="224"/>
      <c r="G117" s="224"/>
      <c r="H117" s="224"/>
      <c r="I117" s="224"/>
      <c r="J117" s="224"/>
      <c r="K117" s="224"/>
      <c r="L117" s="224"/>
      <c r="M117" s="224"/>
      <c r="N117" s="223"/>
      <c r="O117" s="223"/>
      <c r="P117" s="223"/>
      <c r="Q117" s="223"/>
      <c r="R117" s="224"/>
      <c r="S117" s="224"/>
      <c r="T117" s="224"/>
      <c r="U117" s="224"/>
      <c r="V117" s="224"/>
      <c r="W117" s="224"/>
      <c r="X117" s="224"/>
      <c r="Y117" s="224"/>
      <c r="Z117" s="214"/>
      <c r="AA117" s="214"/>
      <c r="AB117" s="214"/>
      <c r="AC117" s="214"/>
      <c r="AD117" s="214"/>
      <c r="AE117" s="214"/>
      <c r="AF117" s="214"/>
      <c r="AG117" s="214" t="s">
        <v>371</v>
      </c>
      <c r="AH117" s="214">
        <v>0</v>
      </c>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row>
    <row r="118" spans="1:60" outlineLevel="3" x14ac:dyDescent="0.2">
      <c r="A118" s="221"/>
      <c r="B118" s="222"/>
      <c r="C118" s="268" t="s">
        <v>2367</v>
      </c>
      <c r="D118" s="262"/>
      <c r="E118" s="263">
        <v>15.62</v>
      </c>
      <c r="F118" s="224"/>
      <c r="G118" s="224"/>
      <c r="H118" s="224"/>
      <c r="I118" s="224"/>
      <c r="J118" s="224"/>
      <c r="K118" s="224"/>
      <c r="L118" s="224"/>
      <c r="M118" s="224"/>
      <c r="N118" s="223"/>
      <c r="O118" s="223"/>
      <c r="P118" s="223"/>
      <c r="Q118" s="223"/>
      <c r="R118" s="224"/>
      <c r="S118" s="224"/>
      <c r="T118" s="224"/>
      <c r="U118" s="224"/>
      <c r="V118" s="224"/>
      <c r="W118" s="224"/>
      <c r="X118" s="224"/>
      <c r="Y118" s="224"/>
      <c r="Z118" s="214"/>
      <c r="AA118" s="214"/>
      <c r="AB118" s="214"/>
      <c r="AC118" s="214"/>
      <c r="AD118" s="214"/>
      <c r="AE118" s="214"/>
      <c r="AF118" s="214"/>
      <c r="AG118" s="214" t="s">
        <v>371</v>
      </c>
      <c r="AH118" s="214">
        <v>0</v>
      </c>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row>
    <row r="119" spans="1:60" outlineLevel="3" x14ac:dyDescent="0.2">
      <c r="A119" s="221"/>
      <c r="B119" s="222"/>
      <c r="C119" s="268" t="s">
        <v>2335</v>
      </c>
      <c r="D119" s="262"/>
      <c r="E119" s="263">
        <v>0.87</v>
      </c>
      <c r="F119" s="224"/>
      <c r="G119" s="224"/>
      <c r="H119" s="224"/>
      <c r="I119" s="224"/>
      <c r="J119" s="224"/>
      <c r="K119" s="224"/>
      <c r="L119" s="224"/>
      <c r="M119" s="224"/>
      <c r="N119" s="223"/>
      <c r="O119" s="223"/>
      <c r="P119" s="223"/>
      <c r="Q119" s="223"/>
      <c r="R119" s="224"/>
      <c r="S119" s="224"/>
      <c r="T119" s="224"/>
      <c r="U119" s="224"/>
      <c r="V119" s="224"/>
      <c r="W119" s="224"/>
      <c r="X119" s="224"/>
      <c r="Y119" s="224"/>
      <c r="Z119" s="214"/>
      <c r="AA119" s="214"/>
      <c r="AB119" s="214"/>
      <c r="AC119" s="214"/>
      <c r="AD119" s="214"/>
      <c r="AE119" s="214"/>
      <c r="AF119" s="214"/>
      <c r="AG119" s="214" t="s">
        <v>371</v>
      </c>
      <c r="AH119" s="214">
        <v>0</v>
      </c>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row>
    <row r="120" spans="1:60" outlineLevel="1" x14ac:dyDescent="0.2">
      <c r="A120" s="236">
        <v>30</v>
      </c>
      <c r="B120" s="237" t="s">
        <v>1360</v>
      </c>
      <c r="C120" s="254" t="s">
        <v>1361</v>
      </c>
      <c r="D120" s="238" t="s">
        <v>330</v>
      </c>
      <c r="E120" s="239">
        <v>1</v>
      </c>
      <c r="F120" s="240"/>
      <c r="G120" s="241">
        <f>ROUND(E120*F120,2)</f>
        <v>0</v>
      </c>
      <c r="H120" s="240"/>
      <c r="I120" s="241">
        <f>ROUND(E120*H120,2)</f>
        <v>0</v>
      </c>
      <c r="J120" s="240"/>
      <c r="K120" s="241">
        <f>ROUND(E120*J120,2)</f>
        <v>0</v>
      </c>
      <c r="L120" s="241">
        <v>12</v>
      </c>
      <c r="M120" s="241">
        <f>G120*(1+L120/100)</f>
        <v>0</v>
      </c>
      <c r="N120" s="239">
        <v>0</v>
      </c>
      <c r="O120" s="239">
        <f>ROUND(E120*N120,2)</f>
        <v>0</v>
      </c>
      <c r="P120" s="239">
        <v>0</v>
      </c>
      <c r="Q120" s="239">
        <f>ROUND(E120*P120,2)</f>
        <v>0</v>
      </c>
      <c r="R120" s="241"/>
      <c r="S120" s="241" t="s">
        <v>331</v>
      </c>
      <c r="T120" s="242" t="s">
        <v>316</v>
      </c>
      <c r="U120" s="224">
        <v>1.4999999999999999E-2</v>
      </c>
      <c r="V120" s="224">
        <f>ROUND(E120*U120,2)</f>
        <v>0.02</v>
      </c>
      <c r="W120" s="224"/>
      <c r="X120" s="224" t="s">
        <v>336</v>
      </c>
      <c r="Y120" s="224" t="s">
        <v>317</v>
      </c>
      <c r="Z120" s="214"/>
      <c r="AA120" s="214"/>
      <c r="AB120" s="214"/>
      <c r="AC120" s="214"/>
      <c r="AD120" s="214"/>
      <c r="AE120" s="214"/>
      <c r="AF120" s="214"/>
      <c r="AG120" s="214" t="s">
        <v>337</v>
      </c>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row>
    <row r="121" spans="1:60" outlineLevel="2" x14ac:dyDescent="0.2">
      <c r="A121" s="221"/>
      <c r="B121" s="222"/>
      <c r="C121" s="268" t="s">
        <v>2368</v>
      </c>
      <c r="D121" s="262"/>
      <c r="E121" s="263">
        <v>1</v>
      </c>
      <c r="F121" s="224"/>
      <c r="G121" s="224"/>
      <c r="H121" s="224"/>
      <c r="I121" s="224"/>
      <c r="J121" s="224"/>
      <c r="K121" s="224"/>
      <c r="L121" s="224"/>
      <c r="M121" s="224"/>
      <c r="N121" s="223"/>
      <c r="O121" s="223"/>
      <c r="P121" s="223"/>
      <c r="Q121" s="223"/>
      <c r="R121" s="224"/>
      <c r="S121" s="224"/>
      <c r="T121" s="224"/>
      <c r="U121" s="224"/>
      <c r="V121" s="224"/>
      <c r="W121" s="224"/>
      <c r="X121" s="224"/>
      <c r="Y121" s="224"/>
      <c r="Z121" s="214"/>
      <c r="AA121" s="214"/>
      <c r="AB121" s="214"/>
      <c r="AC121" s="214"/>
      <c r="AD121" s="214"/>
      <c r="AE121" s="214"/>
      <c r="AF121" s="214"/>
      <c r="AG121" s="214" t="s">
        <v>371</v>
      </c>
      <c r="AH121" s="214">
        <v>0</v>
      </c>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row>
    <row r="122" spans="1:60" outlineLevel="1" x14ac:dyDescent="0.2">
      <c r="A122" s="236">
        <v>31</v>
      </c>
      <c r="B122" s="237" t="s">
        <v>1053</v>
      </c>
      <c r="C122" s="254" t="s">
        <v>1054</v>
      </c>
      <c r="D122" s="238" t="s">
        <v>1055</v>
      </c>
      <c r="E122" s="239">
        <v>2</v>
      </c>
      <c r="F122" s="240"/>
      <c r="G122" s="241">
        <f>ROUND(E122*F122,2)</f>
        <v>0</v>
      </c>
      <c r="H122" s="240"/>
      <c r="I122" s="241">
        <f>ROUND(E122*H122,2)</f>
        <v>0</v>
      </c>
      <c r="J122" s="240"/>
      <c r="K122" s="241">
        <f>ROUND(E122*J122,2)</f>
        <v>0</v>
      </c>
      <c r="L122" s="241">
        <v>12</v>
      </c>
      <c r="M122" s="241">
        <f>G122*(1+L122/100)</f>
        <v>0</v>
      </c>
      <c r="N122" s="239">
        <v>0</v>
      </c>
      <c r="O122" s="239">
        <f>ROUND(E122*N122,2)</f>
        <v>0</v>
      </c>
      <c r="P122" s="239">
        <v>0</v>
      </c>
      <c r="Q122" s="239">
        <f>ROUND(E122*P122,2)</f>
        <v>0</v>
      </c>
      <c r="R122" s="241"/>
      <c r="S122" s="241" t="s">
        <v>331</v>
      </c>
      <c r="T122" s="242" t="s">
        <v>316</v>
      </c>
      <c r="U122" s="224">
        <v>0</v>
      </c>
      <c r="V122" s="224">
        <f>ROUND(E122*U122,2)</f>
        <v>0</v>
      </c>
      <c r="W122" s="224"/>
      <c r="X122" s="224" t="s">
        <v>336</v>
      </c>
      <c r="Y122" s="224" t="s">
        <v>317</v>
      </c>
      <c r="Z122" s="214"/>
      <c r="AA122" s="214"/>
      <c r="AB122" s="214"/>
      <c r="AC122" s="214"/>
      <c r="AD122" s="214"/>
      <c r="AE122" s="214"/>
      <c r="AF122" s="214"/>
      <c r="AG122" s="214" t="s">
        <v>367</v>
      </c>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row>
    <row r="123" spans="1:60" outlineLevel="2" x14ac:dyDescent="0.2">
      <c r="A123" s="221"/>
      <c r="B123" s="222"/>
      <c r="C123" s="255" t="s">
        <v>1056</v>
      </c>
      <c r="D123" s="243"/>
      <c r="E123" s="243"/>
      <c r="F123" s="243"/>
      <c r="G123" s="243"/>
      <c r="H123" s="224"/>
      <c r="I123" s="224"/>
      <c r="J123" s="224"/>
      <c r="K123" s="224"/>
      <c r="L123" s="224"/>
      <c r="M123" s="224"/>
      <c r="N123" s="223"/>
      <c r="O123" s="223"/>
      <c r="P123" s="223"/>
      <c r="Q123" s="223"/>
      <c r="R123" s="224"/>
      <c r="S123" s="224"/>
      <c r="T123" s="224"/>
      <c r="U123" s="224"/>
      <c r="V123" s="224"/>
      <c r="W123" s="224"/>
      <c r="X123" s="224"/>
      <c r="Y123" s="224"/>
      <c r="Z123" s="214"/>
      <c r="AA123" s="214"/>
      <c r="AB123" s="214"/>
      <c r="AC123" s="214"/>
      <c r="AD123" s="214"/>
      <c r="AE123" s="214"/>
      <c r="AF123" s="214"/>
      <c r="AG123" s="214" t="s">
        <v>320</v>
      </c>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row>
    <row r="124" spans="1:60" outlineLevel="3" x14ac:dyDescent="0.2">
      <c r="A124" s="221"/>
      <c r="B124" s="222"/>
      <c r="C124" s="258" t="s">
        <v>1057</v>
      </c>
      <c r="D124" s="252"/>
      <c r="E124" s="252"/>
      <c r="F124" s="252"/>
      <c r="G124" s="252"/>
      <c r="H124" s="224"/>
      <c r="I124" s="224"/>
      <c r="J124" s="224"/>
      <c r="K124" s="224"/>
      <c r="L124" s="224"/>
      <c r="M124" s="224"/>
      <c r="N124" s="223"/>
      <c r="O124" s="223"/>
      <c r="P124" s="223"/>
      <c r="Q124" s="223"/>
      <c r="R124" s="224"/>
      <c r="S124" s="224"/>
      <c r="T124" s="224"/>
      <c r="U124" s="224"/>
      <c r="V124" s="224"/>
      <c r="W124" s="224"/>
      <c r="X124" s="224"/>
      <c r="Y124" s="224"/>
      <c r="Z124" s="214"/>
      <c r="AA124" s="214"/>
      <c r="AB124" s="214"/>
      <c r="AC124" s="214"/>
      <c r="AD124" s="214"/>
      <c r="AE124" s="214"/>
      <c r="AF124" s="214"/>
      <c r="AG124" s="214" t="s">
        <v>320</v>
      </c>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row>
    <row r="125" spans="1:60" outlineLevel="3" x14ac:dyDescent="0.2">
      <c r="A125" s="221"/>
      <c r="B125" s="222"/>
      <c r="C125" s="258" t="s">
        <v>1058</v>
      </c>
      <c r="D125" s="252"/>
      <c r="E125" s="252"/>
      <c r="F125" s="252"/>
      <c r="G125" s="252"/>
      <c r="H125" s="224"/>
      <c r="I125" s="224"/>
      <c r="J125" s="224"/>
      <c r="K125" s="224"/>
      <c r="L125" s="224"/>
      <c r="M125" s="224"/>
      <c r="N125" s="223"/>
      <c r="O125" s="223"/>
      <c r="P125" s="223"/>
      <c r="Q125" s="223"/>
      <c r="R125" s="224"/>
      <c r="S125" s="224"/>
      <c r="T125" s="224"/>
      <c r="U125" s="224"/>
      <c r="V125" s="224"/>
      <c r="W125" s="224"/>
      <c r="X125" s="224"/>
      <c r="Y125" s="224"/>
      <c r="Z125" s="214"/>
      <c r="AA125" s="214"/>
      <c r="AB125" s="214"/>
      <c r="AC125" s="214"/>
      <c r="AD125" s="214"/>
      <c r="AE125" s="214"/>
      <c r="AF125" s="214"/>
      <c r="AG125" s="214" t="s">
        <v>320</v>
      </c>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row>
    <row r="126" spans="1:60" outlineLevel="3" x14ac:dyDescent="0.2">
      <c r="A126" s="221"/>
      <c r="B126" s="222"/>
      <c r="C126" s="258" t="s">
        <v>1059</v>
      </c>
      <c r="D126" s="252"/>
      <c r="E126" s="252"/>
      <c r="F126" s="252"/>
      <c r="G126" s="252"/>
      <c r="H126" s="224"/>
      <c r="I126" s="224"/>
      <c r="J126" s="224"/>
      <c r="K126" s="224"/>
      <c r="L126" s="224"/>
      <c r="M126" s="224"/>
      <c r="N126" s="223"/>
      <c r="O126" s="223"/>
      <c r="P126" s="223"/>
      <c r="Q126" s="223"/>
      <c r="R126" s="224"/>
      <c r="S126" s="224"/>
      <c r="T126" s="224"/>
      <c r="U126" s="224"/>
      <c r="V126" s="224"/>
      <c r="W126" s="224"/>
      <c r="X126" s="224"/>
      <c r="Y126" s="224"/>
      <c r="Z126" s="214"/>
      <c r="AA126" s="214"/>
      <c r="AB126" s="214"/>
      <c r="AC126" s="214"/>
      <c r="AD126" s="214"/>
      <c r="AE126" s="214"/>
      <c r="AF126" s="214"/>
      <c r="AG126" s="214" t="s">
        <v>320</v>
      </c>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row>
    <row r="127" spans="1:60" outlineLevel="3" x14ac:dyDescent="0.2">
      <c r="A127" s="221"/>
      <c r="B127" s="222"/>
      <c r="C127" s="258" t="s">
        <v>1060</v>
      </c>
      <c r="D127" s="252"/>
      <c r="E127" s="252"/>
      <c r="F127" s="252"/>
      <c r="G127" s="252"/>
      <c r="H127" s="224"/>
      <c r="I127" s="224"/>
      <c r="J127" s="224"/>
      <c r="K127" s="224"/>
      <c r="L127" s="224"/>
      <c r="M127" s="224"/>
      <c r="N127" s="223"/>
      <c r="O127" s="223"/>
      <c r="P127" s="223"/>
      <c r="Q127" s="223"/>
      <c r="R127" s="224"/>
      <c r="S127" s="224"/>
      <c r="T127" s="224"/>
      <c r="U127" s="224"/>
      <c r="V127" s="224"/>
      <c r="W127" s="224"/>
      <c r="X127" s="224"/>
      <c r="Y127" s="224"/>
      <c r="Z127" s="214"/>
      <c r="AA127" s="214"/>
      <c r="AB127" s="214"/>
      <c r="AC127" s="214"/>
      <c r="AD127" s="214"/>
      <c r="AE127" s="214"/>
      <c r="AF127" s="214"/>
      <c r="AG127" s="214" t="s">
        <v>320</v>
      </c>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row>
    <row r="128" spans="1:60" outlineLevel="2" x14ac:dyDescent="0.2">
      <c r="A128" s="221"/>
      <c r="B128" s="222"/>
      <c r="C128" s="268" t="s">
        <v>1645</v>
      </c>
      <c r="D128" s="262"/>
      <c r="E128" s="263">
        <v>2</v>
      </c>
      <c r="F128" s="224"/>
      <c r="G128" s="224"/>
      <c r="H128" s="224"/>
      <c r="I128" s="224"/>
      <c r="J128" s="224"/>
      <c r="K128" s="224"/>
      <c r="L128" s="224"/>
      <c r="M128" s="224"/>
      <c r="N128" s="223"/>
      <c r="O128" s="223"/>
      <c r="P128" s="223"/>
      <c r="Q128" s="223"/>
      <c r="R128" s="224"/>
      <c r="S128" s="224"/>
      <c r="T128" s="224"/>
      <c r="U128" s="224"/>
      <c r="V128" s="224"/>
      <c r="W128" s="224"/>
      <c r="X128" s="224"/>
      <c r="Y128" s="224"/>
      <c r="Z128" s="214"/>
      <c r="AA128" s="214"/>
      <c r="AB128" s="214"/>
      <c r="AC128" s="214"/>
      <c r="AD128" s="214"/>
      <c r="AE128" s="214"/>
      <c r="AF128" s="214"/>
      <c r="AG128" s="214" t="s">
        <v>371</v>
      </c>
      <c r="AH128" s="214">
        <v>0</v>
      </c>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row>
    <row r="129" spans="1:60" x14ac:dyDescent="0.2">
      <c r="A129" s="229" t="s">
        <v>310</v>
      </c>
      <c r="B129" s="230" t="s">
        <v>209</v>
      </c>
      <c r="C129" s="253" t="s">
        <v>210</v>
      </c>
      <c r="D129" s="231"/>
      <c r="E129" s="232"/>
      <c r="F129" s="233"/>
      <c r="G129" s="233">
        <f>SUMIF(AG130:AG170,"&lt;&gt;NOR",G130:G170)</f>
        <v>0</v>
      </c>
      <c r="H129" s="233"/>
      <c r="I129" s="233">
        <f>SUM(I130:I170)</f>
        <v>0</v>
      </c>
      <c r="J129" s="233"/>
      <c r="K129" s="233">
        <f>SUM(K130:K170)</f>
        <v>0</v>
      </c>
      <c r="L129" s="233"/>
      <c r="M129" s="233">
        <f>SUM(M130:M170)</f>
        <v>0</v>
      </c>
      <c r="N129" s="232"/>
      <c r="O129" s="232">
        <f>SUM(O130:O170)</f>
        <v>0</v>
      </c>
      <c r="P129" s="232"/>
      <c r="Q129" s="232">
        <f>SUM(Q130:Q170)</f>
        <v>1.72</v>
      </c>
      <c r="R129" s="233"/>
      <c r="S129" s="233"/>
      <c r="T129" s="234"/>
      <c r="U129" s="228"/>
      <c r="V129" s="228">
        <f>SUM(V130:V170)</f>
        <v>10.61</v>
      </c>
      <c r="W129" s="228"/>
      <c r="X129" s="228"/>
      <c r="Y129" s="228"/>
      <c r="AG129" t="s">
        <v>311</v>
      </c>
    </row>
    <row r="130" spans="1:60" ht="22.5" outlineLevel="1" x14ac:dyDescent="0.2">
      <c r="A130" s="236">
        <v>32</v>
      </c>
      <c r="B130" s="237" t="s">
        <v>527</v>
      </c>
      <c r="C130" s="254" t="s">
        <v>528</v>
      </c>
      <c r="D130" s="238" t="s">
        <v>365</v>
      </c>
      <c r="E130" s="239">
        <v>0.13919999999999999</v>
      </c>
      <c r="F130" s="240"/>
      <c r="G130" s="241">
        <f>ROUND(E130*F130,2)</f>
        <v>0</v>
      </c>
      <c r="H130" s="240"/>
      <c r="I130" s="241">
        <f>ROUND(E130*H130,2)</f>
        <v>0</v>
      </c>
      <c r="J130" s="240"/>
      <c r="K130" s="241">
        <f>ROUND(E130*J130,2)</f>
        <v>0</v>
      </c>
      <c r="L130" s="241">
        <v>12</v>
      </c>
      <c r="M130" s="241">
        <f>G130*(1+L130/100)</f>
        <v>0</v>
      </c>
      <c r="N130" s="239">
        <v>0</v>
      </c>
      <c r="O130" s="239">
        <f>ROUND(E130*N130,2)</f>
        <v>0</v>
      </c>
      <c r="P130" s="239">
        <v>1.4</v>
      </c>
      <c r="Q130" s="239">
        <f>ROUND(E130*P130,2)</f>
        <v>0.19</v>
      </c>
      <c r="R130" s="241" t="s">
        <v>519</v>
      </c>
      <c r="S130" s="241" t="s">
        <v>315</v>
      </c>
      <c r="T130" s="242" t="s">
        <v>315</v>
      </c>
      <c r="U130" s="224">
        <v>1.0509999999999999</v>
      </c>
      <c r="V130" s="224">
        <f>ROUND(E130*U130,2)</f>
        <v>0.15</v>
      </c>
      <c r="W130" s="224"/>
      <c r="X130" s="224" t="s">
        <v>336</v>
      </c>
      <c r="Y130" s="224" t="s">
        <v>317</v>
      </c>
      <c r="Z130" s="214"/>
      <c r="AA130" s="214"/>
      <c r="AB130" s="214"/>
      <c r="AC130" s="214"/>
      <c r="AD130" s="214"/>
      <c r="AE130" s="214"/>
      <c r="AF130" s="214"/>
      <c r="AG130" s="214" t="s">
        <v>337</v>
      </c>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row>
    <row r="131" spans="1:60" outlineLevel="2" x14ac:dyDescent="0.2">
      <c r="A131" s="221"/>
      <c r="B131" s="222"/>
      <c r="C131" s="268" t="s">
        <v>536</v>
      </c>
      <c r="D131" s="262"/>
      <c r="E131" s="263"/>
      <c r="F131" s="224"/>
      <c r="G131" s="224"/>
      <c r="H131" s="224"/>
      <c r="I131" s="224"/>
      <c r="J131" s="224"/>
      <c r="K131" s="224"/>
      <c r="L131" s="224"/>
      <c r="M131" s="224"/>
      <c r="N131" s="223"/>
      <c r="O131" s="223"/>
      <c r="P131" s="223"/>
      <c r="Q131" s="223"/>
      <c r="R131" s="224"/>
      <c r="S131" s="224"/>
      <c r="T131" s="224"/>
      <c r="U131" s="224"/>
      <c r="V131" s="224"/>
      <c r="W131" s="224"/>
      <c r="X131" s="224"/>
      <c r="Y131" s="224"/>
      <c r="Z131" s="214"/>
      <c r="AA131" s="214"/>
      <c r="AB131" s="214"/>
      <c r="AC131" s="214"/>
      <c r="AD131" s="214"/>
      <c r="AE131" s="214"/>
      <c r="AF131" s="214"/>
      <c r="AG131" s="214" t="s">
        <v>371</v>
      </c>
      <c r="AH131" s="214">
        <v>0</v>
      </c>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row>
    <row r="132" spans="1:60" outlineLevel="3" x14ac:dyDescent="0.2">
      <c r="A132" s="221"/>
      <c r="B132" s="222"/>
      <c r="C132" s="268" t="s">
        <v>2369</v>
      </c>
      <c r="D132" s="262"/>
      <c r="E132" s="263">
        <v>0.13919999999999999</v>
      </c>
      <c r="F132" s="224"/>
      <c r="G132" s="224"/>
      <c r="H132" s="224"/>
      <c r="I132" s="224"/>
      <c r="J132" s="224"/>
      <c r="K132" s="224"/>
      <c r="L132" s="224"/>
      <c r="M132" s="224"/>
      <c r="N132" s="223"/>
      <c r="O132" s="223"/>
      <c r="P132" s="223"/>
      <c r="Q132" s="223"/>
      <c r="R132" s="224"/>
      <c r="S132" s="224"/>
      <c r="T132" s="224"/>
      <c r="U132" s="224"/>
      <c r="V132" s="224"/>
      <c r="W132" s="224"/>
      <c r="X132" s="224"/>
      <c r="Y132" s="224"/>
      <c r="Z132" s="214"/>
      <c r="AA132" s="214"/>
      <c r="AB132" s="214"/>
      <c r="AC132" s="214"/>
      <c r="AD132" s="214"/>
      <c r="AE132" s="214"/>
      <c r="AF132" s="214"/>
      <c r="AG132" s="214" t="s">
        <v>371</v>
      </c>
      <c r="AH132" s="214">
        <v>0</v>
      </c>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row>
    <row r="133" spans="1:60" outlineLevel="1" x14ac:dyDescent="0.2">
      <c r="A133" s="236">
        <v>33</v>
      </c>
      <c r="B133" s="237" t="s">
        <v>538</v>
      </c>
      <c r="C133" s="254" t="s">
        <v>539</v>
      </c>
      <c r="D133" s="238" t="s">
        <v>375</v>
      </c>
      <c r="E133" s="239">
        <v>2.9352999999999998</v>
      </c>
      <c r="F133" s="240"/>
      <c r="G133" s="241">
        <f>ROUND(E133*F133,2)</f>
        <v>0</v>
      </c>
      <c r="H133" s="240"/>
      <c r="I133" s="241">
        <f>ROUND(E133*H133,2)</f>
        <v>0</v>
      </c>
      <c r="J133" s="240"/>
      <c r="K133" s="241">
        <f>ROUND(E133*J133,2)</f>
        <v>0</v>
      </c>
      <c r="L133" s="241">
        <v>12</v>
      </c>
      <c r="M133" s="241">
        <f>G133*(1+L133/100)</f>
        <v>0</v>
      </c>
      <c r="N133" s="239">
        <v>0</v>
      </c>
      <c r="O133" s="239">
        <f>ROUND(E133*N133,2)</f>
        <v>0</v>
      </c>
      <c r="P133" s="239">
        <v>0</v>
      </c>
      <c r="Q133" s="239">
        <f>ROUND(E133*P133,2)</f>
        <v>0</v>
      </c>
      <c r="R133" s="241" t="s">
        <v>519</v>
      </c>
      <c r="S133" s="241" t="s">
        <v>315</v>
      </c>
      <c r="T133" s="242" t="s">
        <v>315</v>
      </c>
      <c r="U133" s="224">
        <v>0.05</v>
      </c>
      <c r="V133" s="224">
        <f>ROUND(E133*U133,2)</f>
        <v>0.15</v>
      </c>
      <c r="W133" s="224"/>
      <c r="X133" s="224" t="s">
        <v>336</v>
      </c>
      <c r="Y133" s="224" t="s">
        <v>317</v>
      </c>
      <c r="Z133" s="214"/>
      <c r="AA133" s="214"/>
      <c r="AB133" s="214"/>
      <c r="AC133" s="214"/>
      <c r="AD133" s="214"/>
      <c r="AE133" s="214"/>
      <c r="AF133" s="214"/>
      <c r="AG133" s="214" t="s">
        <v>367</v>
      </c>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row>
    <row r="134" spans="1:60" outlineLevel="2" x14ac:dyDescent="0.2">
      <c r="A134" s="221"/>
      <c r="B134" s="222"/>
      <c r="C134" s="267" t="s">
        <v>540</v>
      </c>
      <c r="D134" s="266"/>
      <c r="E134" s="266"/>
      <c r="F134" s="266"/>
      <c r="G134" s="266"/>
      <c r="H134" s="224"/>
      <c r="I134" s="224"/>
      <c r="J134" s="224"/>
      <c r="K134" s="224"/>
      <c r="L134" s="224"/>
      <c r="M134" s="224"/>
      <c r="N134" s="223"/>
      <c r="O134" s="223"/>
      <c r="P134" s="223"/>
      <c r="Q134" s="223"/>
      <c r="R134" s="224"/>
      <c r="S134" s="224"/>
      <c r="T134" s="224"/>
      <c r="U134" s="224"/>
      <c r="V134" s="224"/>
      <c r="W134" s="224"/>
      <c r="X134" s="224"/>
      <c r="Y134" s="224"/>
      <c r="Z134" s="214"/>
      <c r="AA134" s="214"/>
      <c r="AB134" s="214"/>
      <c r="AC134" s="214"/>
      <c r="AD134" s="214"/>
      <c r="AE134" s="214"/>
      <c r="AF134" s="214"/>
      <c r="AG134" s="214" t="s">
        <v>369</v>
      </c>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row>
    <row r="135" spans="1:60" outlineLevel="2" x14ac:dyDescent="0.2">
      <c r="A135" s="221"/>
      <c r="B135" s="222"/>
      <c r="C135" s="268" t="s">
        <v>2370</v>
      </c>
      <c r="D135" s="262"/>
      <c r="E135" s="263">
        <v>1.6548</v>
      </c>
      <c r="F135" s="224"/>
      <c r="G135" s="224"/>
      <c r="H135" s="224"/>
      <c r="I135" s="224"/>
      <c r="J135" s="224"/>
      <c r="K135" s="224"/>
      <c r="L135" s="224"/>
      <c r="M135" s="224"/>
      <c r="N135" s="223"/>
      <c r="O135" s="223"/>
      <c r="P135" s="223"/>
      <c r="Q135" s="223"/>
      <c r="R135" s="224"/>
      <c r="S135" s="224"/>
      <c r="T135" s="224"/>
      <c r="U135" s="224"/>
      <c r="V135" s="224"/>
      <c r="W135" s="224"/>
      <c r="X135" s="224"/>
      <c r="Y135" s="224"/>
      <c r="Z135" s="214"/>
      <c r="AA135" s="214"/>
      <c r="AB135" s="214"/>
      <c r="AC135" s="214"/>
      <c r="AD135" s="214"/>
      <c r="AE135" s="214"/>
      <c r="AF135" s="214"/>
      <c r="AG135" s="214" t="s">
        <v>371</v>
      </c>
      <c r="AH135" s="214">
        <v>0</v>
      </c>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row>
    <row r="136" spans="1:60" outlineLevel="3" x14ac:dyDescent="0.2">
      <c r="A136" s="221"/>
      <c r="B136" s="222"/>
      <c r="C136" s="268" t="s">
        <v>2371</v>
      </c>
      <c r="D136" s="262"/>
      <c r="E136" s="263">
        <v>1.2805</v>
      </c>
      <c r="F136" s="224"/>
      <c r="G136" s="224"/>
      <c r="H136" s="224"/>
      <c r="I136" s="224"/>
      <c r="J136" s="224"/>
      <c r="K136" s="224"/>
      <c r="L136" s="224"/>
      <c r="M136" s="224"/>
      <c r="N136" s="223"/>
      <c r="O136" s="223"/>
      <c r="P136" s="223"/>
      <c r="Q136" s="223"/>
      <c r="R136" s="224"/>
      <c r="S136" s="224"/>
      <c r="T136" s="224"/>
      <c r="U136" s="224"/>
      <c r="V136" s="224"/>
      <c r="W136" s="224"/>
      <c r="X136" s="224"/>
      <c r="Y136" s="224"/>
      <c r="Z136" s="214"/>
      <c r="AA136" s="214"/>
      <c r="AB136" s="214"/>
      <c r="AC136" s="214"/>
      <c r="AD136" s="214"/>
      <c r="AE136" s="214"/>
      <c r="AF136" s="214"/>
      <c r="AG136" s="214" t="s">
        <v>371</v>
      </c>
      <c r="AH136" s="214">
        <v>0</v>
      </c>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row>
    <row r="137" spans="1:60" ht="22.5" outlineLevel="1" x14ac:dyDescent="0.2">
      <c r="A137" s="236">
        <v>34</v>
      </c>
      <c r="B137" s="237" t="s">
        <v>557</v>
      </c>
      <c r="C137" s="254" t="s">
        <v>558</v>
      </c>
      <c r="D137" s="238" t="s">
        <v>379</v>
      </c>
      <c r="E137" s="239">
        <v>5.1550000000000002</v>
      </c>
      <c r="F137" s="240"/>
      <c r="G137" s="241">
        <f>ROUND(E137*F137,2)</f>
        <v>0</v>
      </c>
      <c r="H137" s="240"/>
      <c r="I137" s="241">
        <f>ROUND(E137*H137,2)</f>
        <v>0</v>
      </c>
      <c r="J137" s="240"/>
      <c r="K137" s="241">
        <f>ROUND(E137*J137,2)</f>
        <v>0</v>
      </c>
      <c r="L137" s="241">
        <v>12</v>
      </c>
      <c r="M137" s="241">
        <f>G137*(1+L137/100)</f>
        <v>0</v>
      </c>
      <c r="N137" s="239">
        <v>0</v>
      </c>
      <c r="O137" s="239">
        <f>ROUND(E137*N137,2)</f>
        <v>0</v>
      </c>
      <c r="P137" s="239">
        <v>0.02</v>
      </c>
      <c r="Q137" s="239">
        <f>ROUND(E137*P137,2)</f>
        <v>0.1</v>
      </c>
      <c r="R137" s="241" t="s">
        <v>519</v>
      </c>
      <c r="S137" s="241" t="s">
        <v>315</v>
      </c>
      <c r="T137" s="242" t="s">
        <v>315</v>
      </c>
      <c r="U137" s="224">
        <v>0.13</v>
      </c>
      <c r="V137" s="224">
        <f>ROUND(E137*U137,2)</f>
        <v>0.67</v>
      </c>
      <c r="W137" s="224"/>
      <c r="X137" s="224" t="s">
        <v>336</v>
      </c>
      <c r="Y137" s="224" t="s">
        <v>317</v>
      </c>
      <c r="Z137" s="214"/>
      <c r="AA137" s="214"/>
      <c r="AB137" s="214"/>
      <c r="AC137" s="214"/>
      <c r="AD137" s="214"/>
      <c r="AE137" s="214"/>
      <c r="AF137" s="214"/>
      <c r="AG137" s="214" t="s">
        <v>367</v>
      </c>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row>
    <row r="138" spans="1:60" outlineLevel="2" x14ac:dyDescent="0.2">
      <c r="A138" s="221"/>
      <c r="B138" s="222"/>
      <c r="C138" s="268" t="s">
        <v>536</v>
      </c>
      <c r="D138" s="262"/>
      <c r="E138" s="263"/>
      <c r="F138" s="224"/>
      <c r="G138" s="224"/>
      <c r="H138" s="224"/>
      <c r="I138" s="224"/>
      <c r="J138" s="224"/>
      <c r="K138" s="224"/>
      <c r="L138" s="224"/>
      <c r="M138" s="224"/>
      <c r="N138" s="223"/>
      <c r="O138" s="223"/>
      <c r="P138" s="223"/>
      <c r="Q138" s="223"/>
      <c r="R138" s="224"/>
      <c r="S138" s="224"/>
      <c r="T138" s="224"/>
      <c r="U138" s="224"/>
      <c r="V138" s="224"/>
      <c r="W138" s="224"/>
      <c r="X138" s="224"/>
      <c r="Y138" s="224"/>
      <c r="Z138" s="214"/>
      <c r="AA138" s="214"/>
      <c r="AB138" s="214"/>
      <c r="AC138" s="214"/>
      <c r="AD138" s="214"/>
      <c r="AE138" s="214"/>
      <c r="AF138" s="214"/>
      <c r="AG138" s="214" t="s">
        <v>371</v>
      </c>
      <c r="AH138" s="214">
        <v>0</v>
      </c>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row>
    <row r="139" spans="1:60" outlineLevel="3" x14ac:dyDescent="0.2">
      <c r="A139" s="221"/>
      <c r="B139" s="222"/>
      <c r="C139" s="268" t="s">
        <v>2372</v>
      </c>
      <c r="D139" s="262"/>
      <c r="E139" s="263">
        <v>5.1550000000000002</v>
      </c>
      <c r="F139" s="224"/>
      <c r="G139" s="224"/>
      <c r="H139" s="224"/>
      <c r="I139" s="224"/>
      <c r="J139" s="224"/>
      <c r="K139" s="224"/>
      <c r="L139" s="224"/>
      <c r="M139" s="224"/>
      <c r="N139" s="223"/>
      <c r="O139" s="223"/>
      <c r="P139" s="223"/>
      <c r="Q139" s="223"/>
      <c r="R139" s="224"/>
      <c r="S139" s="224"/>
      <c r="T139" s="224"/>
      <c r="U139" s="224"/>
      <c r="V139" s="224"/>
      <c r="W139" s="224"/>
      <c r="X139" s="224"/>
      <c r="Y139" s="224"/>
      <c r="Z139" s="214"/>
      <c r="AA139" s="214"/>
      <c r="AB139" s="214"/>
      <c r="AC139" s="214"/>
      <c r="AD139" s="214"/>
      <c r="AE139" s="214"/>
      <c r="AF139" s="214"/>
      <c r="AG139" s="214" t="s">
        <v>371</v>
      </c>
      <c r="AH139" s="214">
        <v>0</v>
      </c>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row>
    <row r="140" spans="1:60" ht="33.75" outlineLevel="1" x14ac:dyDescent="0.2">
      <c r="A140" s="236">
        <v>35</v>
      </c>
      <c r="B140" s="237" t="s">
        <v>544</v>
      </c>
      <c r="C140" s="254" t="s">
        <v>545</v>
      </c>
      <c r="D140" s="238" t="s">
        <v>379</v>
      </c>
      <c r="E140" s="239">
        <v>2.8767999999999998</v>
      </c>
      <c r="F140" s="240"/>
      <c r="G140" s="241">
        <f>ROUND(E140*F140,2)</f>
        <v>0</v>
      </c>
      <c r="H140" s="240"/>
      <c r="I140" s="241">
        <f>ROUND(E140*H140,2)</f>
        <v>0</v>
      </c>
      <c r="J140" s="240"/>
      <c r="K140" s="241">
        <f>ROUND(E140*J140,2)</f>
        <v>0</v>
      </c>
      <c r="L140" s="241">
        <v>12</v>
      </c>
      <c r="M140" s="241">
        <f>G140*(1+L140/100)</f>
        <v>0</v>
      </c>
      <c r="N140" s="239">
        <v>1.17E-3</v>
      </c>
      <c r="O140" s="239">
        <f>ROUND(E140*N140,2)</f>
        <v>0</v>
      </c>
      <c r="P140" s="239">
        <v>7.5999999999999998E-2</v>
      </c>
      <c r="Q140" s="239">
        <f>ROUND(E140*P140,2)</f>
        <v>0.22</v>
      </c>
      <c r="R140" s="241" t="s">
        <v>519</v>
      </c>
      <c r="S140" s="241" t="s">
        <v>315</v>
      </c>
      <c r="T140" s="242" t="s">
        <v>315</v>
      </c>
      <c r="U140" s="224">
        <v>0.94</v>
      </c>
      <c r="V140" s="224">
        <f>ROUND(E140*U140,2)</f>
        <v>2.7</v>
      </c>
      <c r="W140" s="224"/>
      <c r="X140" s="224" t="s">
        <v>336</v>
      </c>
      <c r="Y140" s="224" t="s">
        <v>317</v>
      </c>
      <c r="Z140" s="214"/>
      <c r="AA140" s="214"/>
      <c r="AB140" s="214"/>
      <c r="AC140" s="214"/>
      <c r="AD140" s="214"/>
      <c r="AE140" s="214"/>
      <c r="AF140" s="214"/>
      <c r="AG140" s="214" t="s">
        <v>367</v>
      </c>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row>
    <row r="141" spans="1:60" outlineLevel="2" x14ac:dyDescent="0.2">
      <c r="A141" s="221"/>
      <c r="B141" s="222"/>
      <c r="C141" s="268" t="s">
        <v>2373</v>
      </c>
      <c r="D141" s="262"/>
      <c r="E141" s="263">
        <v>1.222</v>
      </c>
      <c r="F141" s="224"/>
      <c r="G141" s="224"/>
      <c r="H141" s="224"/>
      <c r="I141" s="224"/>
      <c r="J141" s="224"/>
      <c r="K141" s="224"/>
      <c r="L141" s="224"/>
      <c r="M141" s="224"/>
      <c r="N141" s="223"/>
      <c r="O141" s="223"/>
      <c r="P141" s="223"/>
      <c r="Q141" s="223"/>
      <c r="R141" s="224"/>
      <c r="S141" s="224"/>
      <c r="T141" s="224"/>
      <c r="U141" s="224"/>
      <c r="V141" s="224"/>
      <c r="W141" s="224"/>
      <c r="X141" s="224"/>
      <c r="Y141" s="224"/>
      <c r="Z141" s="214"/>
      <c r="AA141" s="214"/>
      <c r="AB141" s="214"/>
      <c r="AC141" s="214"/>
      <c r="AD141" s="214"/>
      <c r="AE141" s="214"/>
      <c r="AF141" s="214"/>
      <c r="AG141" s="214" t="s">
        <v>371</v>
      </c>
      <c r="AH141" s="214">
        <v>0</v>
      </c>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row>
    <row r="142" spans="1:60" outlineLevel="3" x14ac:dyDescent="0.2">
      <c r="A142" s="221"/>
      <c r="B142" s="222"/>
      <c r="C142" s="268" t="s">
        <v>2374</v>
      </c>
      <c r="D142" s="262"/>
      <c r="E142" s="263">
        <v>1.6548</v>
      </c>
      <c r="F142" s="224"/>
      <c r="G142" s="224"/>
      <c r="H142" s="224"/>
      <c r="I142" s="224"/>
      <c r="J142" s="224"/>
      <c r="K142" s="224"/>
      <c r="L142" s="224"/>
      <c r="M142" s="224"/>
      <c r="N142" s="223"/>
      <c r="O142" s="223"/>
      <c r="P142" s="223"/>
      <c r="Q142" s="223"/>
      <c r="R142" s="224"/>
      <c r="S142" s="224"/>
      <c r="T142" s="224"/>
      <c r="U142" s="224"/>
      <c r="V142" s="224"/>
      <c r="W142" s="224"/>
      <c r="X142" s="224"/>
      <c r="Y142" s="224"/>
      <c r="Z142" s="214"/>
      <c r="AA142" s="214"/>
      <c r="AB142" s="214"/>
      <c r="AC142" s="214"/>
      <c r="AD142" s="214"/>
      <c r="AE142" s="214"/>
      <c r="AF142" s="214"/>
      <c r="AG142" s="214" t="s">
        <v>371</v>
      </c>
      <c r="AH142" s="214">
        <v>0</v>
      </c>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row>
    <row r="143" spans="1:60" outlineLevel="1" x14ac:dyDescent="0.2">
      <c r="A143" s="236">
        <v>36</v>
      </c>
      <c r="B143" s="237" t="s">
        <v>1073</v>
      </c>
      <c r="C143" s="254" t="s">
        <v>1074</v>
      </c>
      <c r="D143" s="238" t="s">
        <v>379</v>
      </c>
      <c r="E143" s="239">
        <v>0.87</v>
      </c>
      <c r="F143" s="240"/>
      <c r="G143" s="241">
        <f>ROUND(E143*F143,2)</f>
        <v>0</v>
      </c>
      <c r="H143" s="240"/>
      <c r="I143" s="241">
        <f>ROUND(E143*H143,2)</f>
        <v>0</v>
      </c>
      <c r="J143" s="240"/>
      <c r="K143" s="241">
        <f>ROUND(E143*J143,2)</f>
        <v>0</v>
      </c>
      <c r="L143" s="241">
        <v>12</v>
      </c>
      <c r="M143" s="241">
        <f>G143*(1+L143/100)</f>
        <v>0</v>
      </c>
      <c r="N143" s="239">
        <v>0</v>
      </c>
      <c r="O143" s="239">
        <f>ROUND(E143*N143,2)</f>
        <v>0</v>
      </c>
      <c r="P143" s="239">
        <v>0.02</v>
      </c>
      <c r="Q143" s="239">
        <f>ROUND(E143*P143,2)</f>
        <v>0.02</v>
      </c>
      <c r="R143" s="241" t="s">
        <v>519</v>
      </c>
      <c r="S143" s="241" t="s">
        <v>315</v>
      </c>
      <c r="T143" s="242" t="s">
        <v>315</v>
      </c>
      <c r="U143" s="224">
        <v>0.24</v>
      </c>
      <c r="V143" s="224">
        <f>ROUND(E143*U143,2)</f>
        <v>0.21</v>
      </c>
      <c r="W143" s="224"/>
      <c r="X143" s="224" t="s">
        <v>336</v>
      </c>
      <c r="Y143" s="224" t="s">
        <v>317</v>
      </c>
      <c r="Z143" s="214"/>
      <c r="AA143" s="214"/>
      <c r="AB143" s="214"/>
      <c r="AC143" s="214"/>
      <c r="AD143" s="214"/>
      <c r="AE143" s="214"/>
      <c r="AF143" s="214"/>
      <c r="AG143" s="214" t="s">
        <v>337</v>
      </c>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row>
    <row r="144" spans="1:60" outlineLevel="2" x14ac:dyDescent="0.2">
      <c r="A144" s="221"/>
      <c r="B144" s="222"/>
      <c r="C144" s="267" t="s">
        <v>535</v>
      </c>
      <c r="D144" s="266"/>
      <c r="E144" s="266"/>
      <c r="F144" s="266"/>
      <c r="G144" s="266"/>
      <c r="H144" s="224"/>
      <c r="I144" s="224"/>
      <c r="J144" s="224"/>
      <c r="K144" s="224"/>
      <c r="L144" s="224"/>
      <c r="M144" s="224"/>
      <c r="N144" s="223"/>
      <c r="O144" s="223"/>
      <c r="P144" s="223"/>
      <c r="Q144" s="223"/>
      <c r="R144" s="224"/>
      <c r="S144" s="224"/>
      <c r="T144" s="224"/>
      <c r="U144" s="224"/>
      <c r="V144" s="224"/>
      <c r="W144" s="224"/>
      <c r="X144" s="224"/>
      <c r="Y144" s="224"/>
      <c r="Z144" s="214"/>
      <c r="AA144" s="214"/>
      <c r="AB144" s="214"/>
      <c r="AC144" s="214"/>
      <c r="AD144" s="214"/>
      <c r="AE144" s="214"/>
      <c r="AF144" s="214"/>
      <c r="AG144" s="214" t="s">
        <v>369</v>
      </c>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row>
    <row r="145" spans="1:60" outlineLevel="2" x14ac:dyDescent="0.2">
      <c r="A145" s="221"/>
      <c r="B145" s="222"/>
      <c r="C145" s="268" t="s">
        <v>536</v>
      </c>
      <c r="D145" s="262"/>
      <c r="E145" s="263"/>
      <c r="F145" s="224"/>
      <c r="G145" s="224"/>
      <c r="H145" s="224"/>
      <c r="I145" s="224"/>
      <c r="J145" s="224"/>
      <c r="K145" s="224"/>
      <c r="L145" s="224"/>
      <c r="M145" s="224"/>
      <c r="N145" s="223"/>
      <c r="O145" s="223"/>
      <c r="P145" s="223"/>
      <c r="Q145" s="223"/>
      <c r="R145" s="224"/>
      <c r="S145" s="224"/>
      <c r="T145" s="224"/>
      <c r="U145" s="224"/>
      <c r="V145" s="224"/>
      <c r="W145" s="224"/>
      <c r="X145" s="224"/>
      <c r="Y145" s="224"/>
      <c r="Z145" s="214"/>
      <c r="AA145" s="214"/>
      <c r="AB145" s="214"/>
      <c r="AC145" s="214"/>
      <c r="AD145" s="214"/>
      <c r="AE145" s="214"/>
      <c r="AF145" s="214"/>
      <c r="AG145" s="214" t="s">
        <v>371</v>
      </c>
      <c r="AH145" s="214">
        <v>0</v>
      </c>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row>
    <row r="146" spans="1:60" outlineLevel="3" x14ac:dyDescent="0.2">
      <c r="A146" s="221"/>
      <c r="B146" s="222"/>
      <c r="C146" s="268" t="s">
        <v>2375</v>
      </c>
      <c r="D146" s="262"/>
      <c r="E146" s="263">
        <v>0.87</v>
      </c>
      <c r="F146" s="224"/>
      <c r="G146" s="224"/>
      <c r="H146" s="224"/>
      <c r="I146" s="224"/>
      <c r="J146" s="224"/>
      <c r="K146" s="224"/>
      <c r="L146" s="224"/>
      <c r="M146" s="224"/>
      <c r="N146" s="223"/>
      <c r="O146" s="223"/>
      <c r="P146" s="223"/>
      <c r="Q146" s="223"/>
      <c r="R146" s="224"/>
      <c r="S146" s="224"/>
      <c r="T146" s="224"/>
      <c r="U146" s="224"/>
      <c r="V146" s="224"/>
      <c r="W146" s="224"/>
      <c r="X146" s="224"/>
      <c r="Y146" s="224"/>
      <c r="Z146" s="214"/>
      <c r="AA146" s="214"/>
      <c r="AB146" s="214"/>
      <c r="AC146" s="214"/>
      <c r="AD146" s="214"/>
      <c r="AE146" s="214"/>
      <c r="AF146" s="214"/>
      <c r="AG146" s="214" t="s">
        <v>371</v>
      </c>
      <c r="AH146" s="214">
        <v>0</v>
      </c>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row>
    <row r="147" spans="1:60" outlineLevel="1" x14ac:dyDescent="0.2">
      <c r="A147" s="236">
        <v>37</v>
      </c>
      <c r="B147" s="237" t="s">
        <v>1650</v>
      </c>
      <c r="C147" s="254" t="s">
        <v>1651</v>
      </c>
      <c r="D147" s="238" t="s">
        <v>379</v>
      </c>
      <c r="E147" s="239">
        <v>1.9651000000000001</v>
      </c>
      <c r="F147" s="240"/>
      <c r="G147" s="241">
        <f>ROUND(E147*F147,2)</f>
        <v>0</v>
      </c>
      <c r="H147" s="240"/>
      <c r="I147" s="241">
        <f>ROUND(E147*H147,2)</f>
        <v>0</v>
      </c>
      <c r="J147" s="240"/>
      <c r="K147" s="241">
        <f>ROUND(E147*J147,2)</f>
        <v>0</v>
      </c>
      <c r="L147" s="241">
        <v>12</v>
      </c>
      <c r="M147" s="241">
        <f>G147*(1+L147/100)</f>
        <v>0</v>
      </c>
      <c r="N147" s="239">
        <v>0</v>
      </c>
      <c r="O147" s="239">
        <f>ROUND(E147*N147,2)</f>
        <v>0</v>
      </c>
      <c r="P147" s="239">
        <v>0.02</v>
      </c>
      <c r="Q147" s="239">
        <f>ROUND(E147*P147,2)</f>
        <v>0.04</v>
      </c>
      <c r="R147" s="241" t="s">
        <v>519</v>
      </c>
      <c r="S147" s="241" t="s">
        <v>315</v>
      </c>
      <c r="T147" s="242" t="s">
        <v>315</v>
      </c>
      <c r="U147" s="224">
        <v>0.14699999999999999</v>
      </c>
      <c r="V147" s="224">
        <f>ROUND(E147*U147,2)</f>
        <v>0.28999999999999998</v>
      </c>
      <c r="W147" s="224"/>
      <c r="X147" s="224" t="s">
        <v>336</v>
      </c>
      <c r="Y147" s="224" t="s">
        <v>317</v>
      </c>
      <c r="Z147" s="214"/>
      <c r="AA147" s="214"/>
      <c r="AB147" s="214"/>
      <c r="AC147" s="214"/>
      <c r="AD147" s="214"/>
      <c r="AE147" s="214"/>
      <c r="AF147" s="214"/>
      <c r="AG147" s="214" t="s">
        <v>337</v>
      </c>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row>
    <row r="148" spans="1:60" outlineLevel="2" x14ac:dyDescent="0.2">
      <c r="A148" s="221"/>
      <c r="B148" s="222"/>
      <c r="C148" s="267" t="s">
        <v>535</v>
      </c>
      <c r="D148" s="266"/>
      <c r="E148" s="266"/>
      <c r="F148" s="266"/>
      <c r="G148" s="266"/>
      <c r="H148" s="224"/>
      <c r="I148" s="224"/>
      <c r="J148" s="224"/>
      <c r="K148" s="224"/>
      <c r="L148" s="224"/>
      <c r="M148" s="224"/>
      <c r="N148" s="223"/>
      <c r="O148" s="223"/>
      <c r="P148" s="223"/>
      <c r="Q148" s="223"/>
      <c r="R148" s="224"/>
      <c r="S148" s="224"/>
      <c r="T148" s="224"/>
      <c r="U148" s="224"/>
      <c r="V148" s="224"/>
      <c r="W148" s="224"/>
      <c r="X148" s="224"/>
      <c r="Y148" s="224"/>
      <c r="Z148" s="214"/>
      <c r="AA148" s="214"/>
      <c r="AB148" s="214"/>
      <c r="AC148" s="214"/>
      <c r="AD148" s="214"/>
      <c r="AE148" s="214"/>
      <c r="AF148" s="214"/>
      <c r="AG148" s="214" t="s">
        <v>369</v>
      </c>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row>
    <row r="149" spans="1:60" outlineLevel="2" x14ac:dyDescent="0.2">
      <c r="A149" s="221"/>
      <c r="B149" s="222"/>
      <c r="C149" s="268" t="s">
        <v>536</v>
      </c>
      <c r="D149" s="262"/>
      <c r="E149" s="263"/>
      <c r="F149" s="224"/>
      <c r="G149" s="224"/>
      <c r="H149" s="224"/>
      <c r="I149" s="224"/>
      <c r="J149" s="224"/>
      <c r="K149" s="224"/>
      <c r="L149" s="224"/>
      <c r="M149" s="224"/>
      <c r="N149" s="223"/>
      <c r="O149" s="223"/>
      <c r="P149" s="223"/>
      <c r="Q149" s="223"/>
      <c r="R149" s="224"/>
      <c r="S149" s="224"/>
      <c r="T149" s="224"/>
      <c r="U149" s="224"/>
      <c r="V149" s="224"/>
      <c r="W149" s="224"/>
      <c r="X149" s="224"/>
      <c r="Y149" s="224"/>
      <c r="Z149" s="214"/>
      <c r="AA149" s="214"/>
      <c r="AB149" s="214"/>
      <c r="AC149" s="214"/>
      <c r="AD149" s="214"/>
      <c r="AE149" s="214"/>
      <c r="AF149" s="214"/>
      <c r="AG149" s="214" t="s">
        <v>371</v>
      </c>
      <c r="AH149" s="214">
        <v>0</v>
      </c>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row>
    <row r="150" spans="1:60" outlineLevel="3" x14ac:dyDescent="0.2">
      <c r="A150" s="221"/>
      <c r="B150" s="222"/>
      <c r="C150" s="268" t="s">
        <v>2376</v>
      </c>
      <c r="D150" s="262"/>
      <c r="E150" s="263">
        <v>1.9651000000000001</v>
      </c>
      <c r="F150" s="224"/>
      <c r="G150" s="224"/>
      <c r="H150" s="224"/>
      <c r="I150" s="224"/>
      <c r="J150" s="224"/>
      <c r="K150" s="224"/>
      <c r="L150" s="224"/>
      <c r="M150" s="224"/>
      <c r="N150" s="223"/>
      <c r="O150" s="223"/>
      <c r="P150" s="223"/>
      <c r="Q150" s="223"/>
      <c r="R150" s="224"/>
      <c r="S150" s="224"/>
      <c r="T150" s="224"/>
      <c r="U150" s="224"/>
      <c r="V150" s="224"/>
      <c r="W150" s="224"/>
      <c r="X150" s="224"/>
      <c r="Y150" s="224"/>
      <c r="Z150" s="214"/>
      <c r="AA150" s="214"/>
      <c r="AB150" s="214"/>
      <c r="AC150" s="214"/>
      <c r="AD150" s="214"/>
      <c r="AE150" s="214"/>
      <c r="AF150" s="214"/>
      <c r="AG150" s="214" t="s">
        <v>371</v>
      </c>
      <c r="AH150" s="214">
        <v>0</v>
      </c>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row>
    <row r="151" spans="1:60" outlineLevel="1" x14ac:dyDescent="0.2">
      <c r="A151" s="236">
        <v>38</v>
      </c>
      <c r="B151" s="237" t="s">
        <v>2377</v>
      </c>
      <c r="C151" s="254" t="s">
        <v>2378</v>
      </c>
      <c r="D151" s="238" t="s">
        <v>403</v>
      </c>
      <c r="E151" s="239">
        <v>1.22</v>
      </c>
      <c r="F151" s="240"/>
      <c r="G151" s="241">
        <f>ROUND(E151*F151,2)</f>
        <v>0</v>
      </c>
      <c r="H151" s="240"/>
      <c r="I151" s="241">
        <f>ROUND(E151*H151,2)</f>
        <v>0</v>
      </c>
      <c r="J151" s="240"/>
      <c r="K151" s="241">
        <f>ROUND(E151*J151,2)</f>
        <v>0</v>
      </c>
      <c r="L151" s="241">
        <v>12</v>
      </c>
      <c r="M151" s="241">
        <f>G151*(1+L151/100)</f>
        <v>0</v>
      </c>
      <c r="N151" s="239">
        <v>0</v>
      </c>
      <c r="O151" s="239">
        <f>ROUND(E151*N151,2)</f>
        <v>0</v>
      </c>
      <c r="P151" s="239">
        <v>4.0000000000000002E-4</v>
      </c>
      <c r="Q151" s="239">
        <f>ROUND(E151*P151,2)</f>
        <v>0</v>
      </c>
      <c r="R151" s="241" t="s">
        <v>519</v>
      </c>
      <c r="S151" s="241" t="s">
        <v>315</v>
      </c>
      <c r="T151" s="242" t="s">
        <v>315</v>
      </c>
      <c r="U151" s="224">
        <v>7.0000000000000007E-2</v>
      </c>
      <c r="V151" s="224">
        <f>ROUND(E151*U151,2)</f>
        <v>0.09</v>
      </c>
      <c r="W151" s="224"/>
      <c r="X151" s="224" t="s">
        <v>336</v>
      </c>
      <c r="Y151" s="224" t="s">
        <v>317</v>
      </c>
      <c r="Z151" s="214"/>
      <c r="AA151" s="214"/>
      <c r="AB151" s="214"/>
      <c r="AC151" s="214"/>
      <c r="AD151" s="214"/>
      <c r="AE151" s="214"/>
      <c r="AF151" s="214"/>
      <c r="AG151" s="214" t="s">
        <v>337</v>
      </c>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row>
    <row r="152" spans="1:60" outlineLevel="2" x14ac:dyDescent="0.2">
      <c r="A152" s="221"/>
      <c r="B152" s="222"/>
      <c r="C152" s="267" t="s">
        <v>535</v>
      </c>
      <c r="D152" s="266"/>
      <c r="E152" s="266"/>
      <c r="F152" s="266"/>
      <c r="G152" s="266"/>
      <c r="H152" s="224"/>
      <c r="I152" s="224"/>
      <c r="J152" s="224"/>
      <c r="K152" s="224"/>
      <c r="L152" s="224"/>
      <c r="M152" s="224"/>
      <c r="N152" s="223"/>
      <c r="O152" s="223"/>
      <c r="P152" s="223"/>
      <c r="Q152" s="223"/>
      <c r="R152" s="224"/>
      <c r="S152" s="224"/>
      <c r="T152" s="224"/>
      <c r="U152" s="224"/>
      <c r="V152" s="224"/>
      <c r="W152" s="224"/>
      <c r="X152" s="224"/>
      <c r="Y152" s="224"/>
      <c r="Z152" s="214"/>
      <c r="AA152" s="214"/>
      <c r="AB152" s="214"/>
      <c r="AC152" s="214"/>
      <c r="AD152" s="214"/>
      <c r="AE152" s="214"/>
      <c r="AF152" s="214"/>
      <c r="AG152" s="214" t="s">
        <v>369</v>
      </c>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row>
    <row r="153" spans="1:60" outlineLevel="2" x14ac:dyDescent="0.2">
      <c r="A153" s="221"/>
      <c r="B153" s="222"/>
      <c r="C153" s="268" t="s">
        <v>536</v>
      </c>
      <c r="D153" s="262"/>
      <c r="E153" s="263"/>
      <c r="F153" s="224"/>
      <c r="G153" s="224"/>
      <c r="H153" s="224"/>
      <c r="I153" s="224"/>
      <c r="J153" s="224"/>
      <c r="K153" s="224"/>
      <c r="L153" s="224"/>
      <c r="M153" s="224"/>
      <c r="N153" s="223"/>
      <c r="O153" s="223"/>
      <c r="P153" s="223"/>
      <c r="Q153" s="223"/>
      <c r="R153" s="224"/>
      <c r="S153" s="224"/>
      <c r="T153" s="224"/>
      <c r="U153" s="224"/>
      <c r="V153" s="224"/>
      <c r="W153" s="224"/>
      <c r="X153" s="224"/>
      <c r="Y153" s="224"/>
      <c r="Z153" s="214"/>
      <c r="AA153" s="214"/>
      <c r="AB153" s="214"/>
      <c r="AC153" s="214"/>
      <c r="AD153" s="214"/>
      <c r="AE153" s="214"/>
      <c r="AF153" s="214"/>
      <c r="AG153" s="214" t="s">
        <v>371</v>
      </c>
      <c r="AH153" s="214">
        <v>0</v>
      </c>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row>
    <row r="154" spans="1:60" outlineLevel="3" x14ac:dyDescent="0.2">
      <c r="A154" s="221"/>
      <c r="B154" s="222"/>
      <c r="C154" s="268" t="s">
        <v>2379</v>
      </c>
      <c r="D154" s="262"/>
      <c r="E154" s="263">
        <v>1.22</v>
      </c>
      <c r="F154" s="224"/>
      <c r="G154" s="224"/>
      <c r="H154" s="224"/>
      <c r="I154" s="224"/>
      <c r="J154" s="224"/>
      <c r="K154" s="224"/>
      <c r="L154" s="224"/>
      <c r="M154" s="224"/>
      <c r="N154" s="223"/>
      <c r="O154" s="223"/>
      <c r="P154" s="223"/>
      <c r="Q154" s="223"/>
      <c r="R154" s="224"/>
      <c r="S154" s="224"/>
      <c r="T154" s="224"/>
      <c r="U154" s="224"/>
      <c r="V154" s="224"/>
      <c r="W154" s="224"/>
      <c r="X154" s="224"/>
      <c r="Y154" s="224"/>
      <c r="Z154" s="214"/>
      <c r="AA154" s="214"/>
      <c r="AB154" s="214"/>
      <c r="AC154" s="214"/>
      <c r="AD154" s="214"/>
      <c r="AE154" s="214"/>
      <c r="AF154" s="214"/>
      <c r="AG154" s="214" t="s">
        <v>371</v>
      </c>
      <c r="AH154" s="214">
        <v>0</v>
      </c>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row>
    <row r="155" spans="1:60" ht="22.5" outlineLevel="1" x14ac:dyDescent="0.2">
      <c r="A155" s="236">
        <v>39</v>
      </c>
      <c r="B155" s="237" t="s">
        <v>1382</v>
      </c>
      <c r="C155" s="254" t="s">
        <v>1383</v>
      </c>
      <c r="D155" s="238" t="s">
        <v>379</v>
      </c>
      <c r="E155" s="239">
        <v>9.3903999999999996</v>
      </c>
      <c r="F155" s="240"/>
      <c r="G155" s="241">
        <f>ROUND(E155*F155,2)</f>
        <v>0</v>
      </c>
      <c r="H155" s="240"/>
      <c r="I155" s="241">
        <f>ROUND(E155*H155,2)</f>
        <v>0</v>
      </c>
      <c r="J155" s="240"/>
      <c r="K155" s="241">
        <f>ROUND(E155*J155,2)</f>
        <v>0</v>
      </c>
      <c r="L155" s="241">
        <v>12</v>
      </c>
      <c r="M155" s="241">
        <f>G155*(1+L155/100)</f>
        <v>0</v>
      </c>
      <c r="N155" s="239">
        <v>0</v>
      </c>
      <c r="O155" s="239">
        <f>ROUND(E155*N155,2)</f>
        <v>0</v>
      </c>
      <c r="P155" s="239">
        <v>6.8000000000000005E-2</v>
      </c>
      <c r="Q155" s="239">
        <f>ROUND(E155*P155,2)</f>
        <v>0.64</v>
      </c>
      <c r="R155" s="241" t="s">
        <v>519</v>
      </c>
      <c r="S155" s="241" t="s">
        <v>315</v>
      </c>
      <c r="T155" s="242" t="s">
        <v>315</v>
      </c>
      <c r="U155" s="224">
        <v>0.3</v>
      </c>
      <c r="V155" s="224">
        <f>ROUND(E155*U155,2)</f>
        <v>2.82</v>
      </c>
      <c r="W155" s="224"/>
      <c r="X155" s="224" t="s">
        <v>336</v>
      </c>
      <c r="Y155" s="224" t="s">
        <v>317</v>
      </c>
      <c r="Z155" s="214"/>
      <c r="AA155" s="214"/>
      <c r="AB155" s="214"/>
      <c r="AC155" s="214"/>
      <c r="AD155" s="214"/>
      <c r="AE155" s="214"/>
      <c r="AF155" s="214"/>
      <c r="AG155" s="214" t="s">
        <v>337</v>
      </c>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row>
    <row r="156" spans="1:60" outlineLevel="2" x14ac:dyDescent="0.2">
      <c r="A156" s="221"/>
      <c r="B156" s="222"/>
      <c r="C156" s="267" t="s">
        <v>1384</v>
      </c>
      <c r="D156" s="266"/>
      <c r="E156" s="266"/>
      <c r="F156" s="266"/>
      <c r="G156" s="266"/>
      <c r="H156" s="224"/>
      <c r="I156" s="224"/>
      <c r="J156" s="224"/>
      <c r="K156" s="224"/>
      <c r="L156" s="224"/>
      <c r="M156" s="224"/>
      <c r="N156" s="223"/>
      <c r="O156" s="223"/>
      <c r="P156" s="223"/>
      <c r="Q156" s="223"/>
      <c r="R156" s="224"/>
      <c r="S156" s="224"/>
      <c r="T156" s="224"/>
      <c r="U156" s="224"/>
      <c r="V156" s="224"/>
      <c r="W156" s="224"/>
      <c r="X156" s="224"/>
      <c r="Y156" s="224"/>
      <c r="Z156" s="214"/>
      <c r="AA156" s="214"/>
      <c r="AB156" s="214"/>
      <c r="AC156" s="214"/>
      <c r="AD156" s="214"/>
      <c r="AE156" s="214"/>
      <c r="AF156" s="214"/>
      <c r="AG156" s="214" t="s">
        <v>369</v>
      </c>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row>
    <row r="157" spans="1:60" outlineLevel="2" x14ac:dyDescent="0.2">
      <c r="A157" s="221"/>
      <c r="B157" s="222"/>
      <c r="C157" s="268" t="s">
        <v>536</v>
      </c>
      <c r="D157" s="262"/>
      <c r="E157" s="263"/>
      <c r="F157" s="224"/>
      <c r="G157" s="224"/>
      <c r="H157" s="224"/>
      <c r="I157" s="224"/>
      <c r="J157" s="224"/>
      <c r="K157" s="224"/>
      <c r="L157" s="224"/>
      <c r="M157" s="224"/>
      <c r="N157" s="223"/>
      <c r="O157" s="223"/>
      <c r="P157" s="223"/>
      <c r="Q157" s="223"/>
      <c r="R157" s="224"/>
      <c r="S157" s="224"/>
      <c r="T157" s="224"/>
      <c r="U157" s="224"/>
      <c r="V157" s="224"/>
      <c r="W157" s="224"/>
      <c r="X157" s="224"/>
      <c r="Y157" s="224"/>
      <c r="Z157" s="214"/>
      <c r="AA157" s="214"/>
      <c r="AB157" s="214"/>
      <c r="AC157" s="214"/>
      <c r="AD157" s="214"/>
      <c r="AE157" s="214"/>
      <c r="AF157" s="214"/>
      <c r="AG157" s="214" t="s">
        <v>371</v>
      </c>
      <c r="AH157" s="214">
        <v>0</v>
      </c>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row>
    <row r="158" spans="1:60" outlineLevel="3" x14ac:dyDescent="0.2">
      <c r="A158" s="221"/>
      <c r="B158" s="222"/>
      <c r="C158" s="268" t="s">
        <v>2380</v>
      </c>
      <c r="D158" s="262"/>
      <c r="E158" s="263">
        <v>9.3903999999999996</v>
      </c>
      <c r="F158" s="224"/>
      <c r="G158" s="224"/>
      <c r="H158" s="224"/>
      <c r="I158" s="224"/>
      <c r="J158" s="224"/>
      <c r="K158" s="224"/>
      <c r="L158" s="224"/>
      <c r="M158" s="224"/>
      <c r="N158" s="223"/>
      <c r="O158" s="223"/>
      <c r="P158" s="223"/>
      <c r="Q158" s="223"/>
      <c r="R158" s="224"/>
      <c r="S158" s="224"/>
      <c r="T158" s="224"/>
      <c r="U158" s="224"/>
      <c r="V158" s="224"/>
      <c r="W158" s="224"/>
      <c r="X158" s="224"/>
      <c r="Y158" s="224"/>
      <c r="Z158" s="214"/>
      <c r="AA158" s="214"/>
      <c r="AB158" s="214"/>
      <c r="AC158" s="214"/>
      <c r="AD158" s="214"/>
      <c r="AE158" s="214"/>
      <c r="AF158" s="214"/>
      <c r="AG158" s="214" t="s">
        <v>371</v>
      </c>
      <c r="AH158" s="214">
        <v>0</v>
      </c>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row>
    <row r="159" spans="1:60" ht="22.5" outlineLevel="1" x14ac:dyDescent="0.2">
      <c r="A159" s="236">
        <v>40</v>
      </c>
      <c r="B159" s="237" t="s">
        <v>557</v>
      </c>
      <c r="C159" s="254" t="s">
        <v>558</v>
      </c>
      <c r="D159" s="238" t="s">
        <v>379</v>
      </c>
      <c r="E159" s="239">
        <v>21.321000000000002</v>
      </c>
      <c r="F159" s="240"/>
      <c r="G159" s="241">
        <f>ROUND(E159*F159,2)</f>
        <v>0</v>
      </c>
      <c r="H159" s="240"/>
      <c r="I159" s="241">
        <f>ROUND(E159*H159,2)</f>
        <v>0</v>
      </c>
      <c r="J159" s="240"/>
      <c r="K159" s="241">
        <f>ROUND(E159*J159,2)</f>
        <v>0</v>
      </c>
      <c r="L159" s="241">
        <v>12</v>
      </c>
      <c r="M159" s="241">
        <f>G159*(1+L159/100)</f>
        <v>0</v>
      </c>
      <c r="N159" s="239">
        <v>0</v>
      </c>
      <c r="O159" s="239">
        <f>ROUND(E159*N159,2)</f>
        <v>0</v>
      </c>
      <c r="P159" s="239">
        <v>0.02</v>
      </c>
      <c r="Q159" s="239">
        <f>ROUND(E159*P159,2)</f>
        <v>0.43</v>
      </c>
      <c r="R159" s="241" t="s">
        <v>519</v>
      </c>
      <c r="S159" s="241" t="s">
        <v>315</v>
      </c>
      <c r="T159" s="242" t="s">
        <v>315</v>
      </c>
      <c r="U159" s="224">
        <v>0.13</v>
      </c>
      <c r="V159" s="224">
        <f>ROUND(E159*U159,2)</f>
        <v>2.77</v>
      </c>
      <c r="W159" s="224"/>
      <c r="X159" s="224" t="s">
        <v>336</v>
      </c>
      <c r="Y159" s="224" t="s">
        <v>317</v>
      </c>
      <c r="Z159" s="214"/>
      <c r="AA159" s="214"/>
      <c r="AB159" s="214"/>
      <c r="AC159" s="214"/>
      <c r="AD159" s="214"/>
      <c r="AE159" s="214"/>
      <c r="AF159" s="214"/>
      <c r="AG159" s="214" t="s">
        <v>367</v>
      </c>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row>
    <row r="160" spans="1:60" outlineLevel="2" x14ac:dyDescent="0.2">
      <c r="A160" s="221"/>
      <c r="B160" s="222"/>
      <c r="C160" s="268" t="s">
        <v>536</v>
      </c>
      <c r="D160" s="262"/>
      <c r="E160" s="263"/>
      <c r="F160" s="224"/>
      <c r="G160" s="224"/>
      <c r="H160" s="224"/>
      <c r="I160" s="224"/>
      <c r="J160" s="224"/>
      <c r="K160" s="224"/>
      <c r="L160" s="224"/>
      <c r="M160" s="224"/>
      <c r="N160" s="223"/>
      <c r="O160" s="223"/>
      <c r="P160" s="223"/>
      <c r="Q160" s="223"/>
      <c r="R160" s="224"/>
      <c r="S160" s="224"/>
      <c r="T160" s="224"/>
      <c r="U160" s="224"/>
      <c r="V160" s="224"/>
      <c r="W160" s="224"/>
      <c r="X160" s="224"/>
      <c r="Y160" s="224"/>
      <c r="Z160" s="214"/>
      <c r="AA160" s="214"/>
      <c r="AB160" s="214"/>
      <c r="AC160" s="214"/>
      <c r="AD160" s="214"/>
      <c r="AE160" s="214"/>
      <c r="AF160" s="214"/>
      <c r="AG160" s="214" t="s">
        <v>371</v>
      </c>
      <c r="AH160" s="214">
        <v>0</v>
      </c>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row>
    <row r="161" spans="1:60" outlineLevel="3" x14ac:dyDescent="0.2">
      <c r="A161" s="221"/>
      <c r="B161" s="222"/>
      <c r="C161" s="268" t="s">
        <v>2354</v>
      </c>
      <c r="D161" s="262"/>
      <c r="E161" s="263">
        <v>34.020000000000003</v>
      </c>
      <c r="F161" s="224"/>
      <c r="G161" s="224"/>
      <c r="H161" s="224"/>
      <c r="I161" s="224"/>
      <c r="J161" s="224"/>
      <c r="K161" s="224"/>
      <c r="L161" s="224"/>
      <c r="M161" s="224"/>
      <c r="N161" s="223"/>
      <c r="O161" s="223"/>
      <c r="P161" s="223"/>
      <c r="Q161" s="223"/>
      <c r="R161" s="224"/>
      <c r="S161" s="224"/>
      <c r="T161" s="224"/>
      <c r="U161" s="224"/>
      <c r="V161" s="224"/>
      <c r="W161" s="224"/>
      <c r="X161" s="224"/>
      <c r="Y161" s="224"/>
      <c r="Z161" s="214"/>
      <c r="AA161" s="214"/>
      <c r="AB161" s="214"/>
      <c r="AC161" s="214"/>
      <c r="AD161" s="214"/>
      <c r="AE161" s="214"/>
      <c r="AF161" s="214"/>
      <c r="AG161" s="214" t="s">
        <v>371</v>
      </c>
      <c r="AH161" s="214">
        <v>0</v>
      </c>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row>
    <row r="162" spans="1:60" outlineLevel="3" x14ac:dyDescent="0.2">
      <c r="A162" s="221"/>
      <c r="B162" s="222"/>
      <c r="C162" s="268" t="s">
        <v>2355</v>
      </c>
      <c r="D162" s="262"/>
      <c r="E162" s="263">
        <v>-3.649</v>
      </c>
      <c r="F162" s="224"/>
      <c r="G162" s="224"/>
      <c r="H162" s="224"/>
      <c r="I162" s="224"/>
      <c r="J162" s="224"/>
      <c r="K162" s="224"/>
      <c r="L162" s="224"/>
      <c r="M162" s="224"/>
      <c r="N162" s="223"/>
      <c r="O162" s="223"/>
      <c r="P162" s="223"/>
      <c r="Q162" s="223"/>
      <c r="R162" s="224"/>
      <c r="S162" s="224"/>
      <c r="T162" s="224"/>
      <c r="U162" s="224"/>
      <c r="V162" s="224"/>
      <c r="W162" s="224"/>
      <c r="X162" s="224"/>
      <c r="Y162" s="224"/>
      <c r="Z162" s="214"/>
      <c r="AA162" s="214"/>
      <c r="AB162" s="214"/>
      <c r="AC162" s="214"/>
      <c r="AD162" s="214"/>
      <c r="AE162" s="214"/>
      <c r="AF162" s="214"/>
      <c r="AG162" s="214" t="s">
        <v>371</v>
      </c>
      <c r="AH162" s="214">
        <v>0</v>
      </c>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row>
    <row r="163" spans="1:60" outlineLevel="3" x14ac:dyDescent="0.2">
      <c r="A163" s="221"/>
      <c r="B163" s="222"/>
      <c r="C163" s="268" t="s">
        <v>2356</v>
      </c>
      <c r="D163" s="262"/>
      <c r="E163" s="263">
        <v>-9.0500000000000007</v>
      </c>
      <c r="F163" s="224"/>
      <c r="G163" s="224"/>
      <c r="H163" s="224"/>
      <c r="I163" s="224"/>
      <c r="J163" s="224"/>
      <c r="K163" s="224"/>
      <c r="L163" s="224"/>
      <c r="M163" s="224"/>
      <c r="N163" s="223"/>
      <c r="O163" s="223"/>
      <c r="P163" s="223"/>
      <c r="Q163" s="223"/>
      <c r="R163" s="224"/>
      <c r="S163" s="224"/>
      <c r="T163" s="224"/>
      <c r="U163" s="224"/>
      <c r="V163" s="224"/>
      <c r="W163" s="224"/>
      <c r="X163" s="224"/>
      <c r="Y163" s="224"/>
      <c r="Z163" s="214"/>
      <c r="AA163" s="214"/>
      <c r="AB163" s="214"/>
      <c r="AC163" s="214"/>
      <c r="AD163" s="214"/>
      <c r="AE163" s="214"/>
      <c r="AF163" s="214"/>
      <c r="AG163" s="214" t="s">
        <v>371</v>
      </c>
      <c r="AH163" s="214">
        <v>0</v>
      </c>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row>
    <row r="164" spans="1:60" outlineLevel="1" x14ac:dyDescent="0.2">
      <c r="A164" s="236">
        <v>41</v>
      </c>
      <c r="B164" s="237" t="s">
        <v>547</v>
      </c>
      <c r="C164" s="254" t="s">
        <v>548</v>
      </c>
      <c r="D164" s="238" t="s">
        <v>403</v>
      </c>
      <c r="E164" s="239">
        <v>3</v>
      </c>
      <c r="F164" s="240"/>
      <c r="G164" s="241">
        <f>ROUND(E164*F164,2)</f>
        <v>0</v>
      </c>
      <c r="H164" s="240"/>
      <c r="I164" s="241">
        <f>ROUND(E164*H164,2)</f>
        <v>0</v>
      </c>
      <c r="J164" s="240"/>
      <c r="K164" s="241">
        <f>ROUND(E164*J164,2)</f>
        <v>0</v>
      </c>
      <c r="L164" s="241">
        <v>12</v>
      </c>
      <c r="M164" s="241">
        <f>G164*(1+L164/100)</f>
        <v>0</v>
      </c>
      <c r="N164" s="239">
        <v>3.8000000000000002E-4</v>
      </c>
      <c r="O164" s="239">
        <f>ROUND(E164*N164,2)</f>
        <v>0</v>
      </c>
      <c r="P164" s="239">
        <v>1.2999999999999999E-2</v>
      </c>
      <c r="Q164" s="239">
        <f>ROUND(E164*P164,2)</f>
        <v>0.04</v>
      </c>
      <c r="R164" s="241" t="s">
        <v>519</v>
      </c>
      <c r="S164" s="241" t="s">
        <v>315</v>
      </c>
      <c r="T164" s="242" t="s">
        <v>315</v>
      </c>
      <c r="U164" s="224">
        <v>0.107</v>
      </c>
      <c r="V164" s="224">
        <f>ROUND(E164*U164,2)</f>
        <v>0.32</v>
      </c>
      <c r="W164" s="224"/>
      <c r="X164" s="224" t="s">
        <v>336</v>
      </c>
      <c r="Y164" s="224" t="s">
        <v>317</v>
      </c>
      <c r="Z164" s="214"/>
      <c r="AA164" s="214"/>
      <c r="AB164" s="214"/>
      <c r="AC164" s="214"/>
      <c r="AD164" s="214"/>
      <c r="AE164" s="214"/>
      <c r="AF164" s="214"/>
      <c r="AG164" s="214" t="s">
        <v>337</v>
      </c>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row>
    <row r="165" spans="1:60" outlineLevel="2" x14ac:dyDescent="0.2">
      <c r="A165" s="221"/>
      <c r="B165" s="222"/>
      <c r="C165" s="267" t="s">
        <v>549</v>
      </c>
      <c r="D165" s="266"/>
      <c r="E165" s="266"/>
      <c r="F165" s="266"/>
      <c r="G165" s="266"/>
      <c r="H165" s="224"/>
      <c r="I165" s="224"/>
      <c r="J165" s="224"/>
      <c r="K165" s="224"/>
      <c r="L165" s="224"/>
      <c r="M165" s="224"/>
      <c r="N165" s="223"/>
      <c r="O165" s="223"/>
      <c r="P165" s="223"/>
      <c r="Q165" s="223"/>
      <c r="R165" s="224"/>
      <c r="S165" s="224"/>
      <c r="T165" s="224"/>
      <c r="U165" s="224"/>
      <c r="V165" s="224"/>
      <c r="W165" s="224"/>
      <c r="X165" s="224"/>
      <c r="Y165" s="224"/>
      <c r="Z165" s="214"/>
      <c r="AA165" s="214"/>
      <c r="AB165" s="214"/>
      <c r="AC165" s="214"/>
      <c r="AD165" s="214"/>
      <c r="AE165" s="214"/>
      <c r="AF165" s="214"/>
      <c r="AG165" s="214" t="s">
        <v>369</v>
      </c>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row>
    <row r="166" spans="1:60" outlineLevel="2" x14ac:dyDescent="0.2">
      <c r="A166" s="221"/>
      <c r="B166" s="222"/>
      <c r="C166" s="268" t="s">
        <v>1099</v>
      </c>
      <c r="D166" s="262"/>
      <c r="E166" s="263">
        <v>3</v>
      </c>
      <c r="F166" s="224"/>
      <c r="G166" s="224"/>
      <c r="H166" s="224"/>
      <c r="I166" s="224"/>
      <c r="J166" s="224"/>
      <c r="K166" s="224"/>
      <c r="L166" s="224"/>
      <c r="M166" s="224"/>
      <c r="N166" s="223"/>
      <c r="O166" s="223"/>
      <c r="P166" s="223"/>
      <c r="Q166" s="223"/>
      <c r="R166" s="224"/>
      <c r="S166" s="224"/>
      <c r="T166" s="224"/>
      <c r="U166" s="224"/>
      <c r="V166" s="224"/>
      <c r="W166" s="224"/>
      <c r="X166" s="224"/>
      <c r="Y166" s="224"/>
      <c r="Z166" s="214"/>
      <c r="AA166" s="214"/>
      <c r="AB166" s="214"/>
      <c r="AC166" s="214"/>
      <c r="AD166" s="214"/>
      <c r="AE166" s="214"/>
      <c r="AF166" s="214"/>
      <c r="AG166" s="214" t="s">
        <v>371</v>
      </c>
      <c r="AH166" s="214">
        <v>0</v>
      </c>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row>
    <row r="167" spans="1:60" outlineLevel="1" x14ac:dyDescent="0.2">
      <c r="A167" s="236">
        <v>42</v>
      </c>
      <c r="B167" s="237" t="s">
        <v>577</v>
      </c>
      <c r="C167" s="254" t="s">
        <v>578</v>
      </c>
      <c r="D167" s="238" t="s">
        <v>403</v>
      </c>
      <c r="E167" s="239">
        <v>1</v>
      </c>
      <c r="F167" s="240"/>
      <c r="G167" s="241">
        <f>ROUND(E167*F167,2)</f>
        <v>0</v>
      </c>
      <c r="H167" s="240"/>
      <c r="I167" s="241">
        <f>ROUND(E167*H167,2)</f>
        <v>0</v>
      </c>
      <c r="J167" s="240"/>
      <c r="K167" s="241">
        <f>ROUND(E167*J167,2)</f>
        <v>0</v>
      </c>
      <c r="L167" s="241">
        <v>12</v>
      </c>
      <c r="M167" s="241">
        <f>G167*(1+L167/100)</f>
        <v>0</v>
      </c>
      <c r="N167" s="239">
        <v>5.9000000000000003E-4</v>
      </c>
      <c r="O167" s="239">
        <f>ROUND(E167*N167,2)</f>
        <v>0</v>
      </c>
      <c r="P167" s="239">
        <v>3.6999999999999998E-2</v>
      </c>
      <c r="Q167" s="239">
        <f>ROUND(E167*P167,2)</f>
        <v>0.04</v>
      </c>
      <c r="R167" s="241" t="s">
        <v>519</v>
      </c>
      <c r="S167" s="241" t="s">
        <v>315</v>
      </c>
      <c r="T167" s="242" t="s">
        <v>315</v>
      </c>
      <c r="U167" s="224">
        <v>0.443</v>
      </c>
      <c r="V167" s="224">
        <f>ROUND(E167*U167,2)</f>
        <v>0.44</v>
      </c>
      <c r="W167" s="224"/>
      <c r="X167" s="224" t="s">
        <v>336</v>
      </c>
      <c r="Y167" s="224" t="s">
        <v>317</v>
      </c>
      <c r="Z167" s="214"/>
      <c r="AA167" s="214"/>
      <c r="AB167" s="214"/>
      <c r="AC167" s="214"/>
      <c r="AD167" s="214"/>
      <c r="AE167" s="214"/>
      <c r="AF167" s="214"/>
      <c r="AG167" s="214" t="s">
        <v>337</v>
      </c>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row>
    <row r="168" spans="1:60" outlineLevel="2" x14ac:dyDescent="0.2">
      <c r="A168" s="221"/>
      <c r="B168" s="222"/>
      <c r="C168" s="267" t="s">
        <v>549</v>
      </c>
      <c r="D168" s="266"/>
      <c r="E168" s="266"/>
      <c r="F168" s="266"/>
      <c r="G168" s="266"/>
      <c r="H168" s="224"/>
      <c r="I168" s="224"/>
      <c r="J168" s="224"/>
      <c r="K168" s="224"/>
      <c r="L168" s="224"/>
      <c r="M168" s="224"/>
      <c r="N168" s="223"/>
      <c r="O168" s="223"/>
      <c r="P168" s="223"/>
      <c r="Q168" s="223"/>
      <c r="R168" s="224"/>
      <c r="S168" s="224"/>
      <c r="T168" s="224"/>
      <c r="U168" s="224"/>
      <c r="V168" s="224"/>
      <c r="W168" s="224"/>
      <c r="X168" s="224"/>
      <c r="Y168" s="224"/>
      <c r="Z168" s="214"/>
      <c r="AA168" s="214"/>
      <c r="AB168" s="214"/>
      <c r="AC168" s="214"/>
      <c r="AD168" s="214"/>
      <c r="AE168" s="214"/>
      <c r="AF168" s="214"/>
      <c r="AG168" s="214" t="s">
        <v>369</v>
      </c>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row>
    <row r="169" spans="1:60" outlineLevel="1" x14ac:dyDescent="0.2">
      <c r="A169" s="236">
        <v>43</v>
      </c>
      <c r="B169" s="237" t="s">
        <v>569</v>
      </c>
      <c r="C169" s="254" t="s">
        <v>1387</v>
      </c>
      <c r="D169" s="238" t="s">
        <v>330</v>
      </c>
      <c r="E169" s="239">
        <v>1</v>
      </c>
      <c r="F169" s="240"/>
      <c r="G169" s="241">
        <f>ROUND(E169*F169,2)</f>
        <v>0</v>
      </c>
      <c r="H169" s="240"/>
      <c r="I169" s="241">
        <f>ROUND(E169*H169,2)</f>
        <v>0</v>
      </c>
      <c r="J169" s="240"/>
      <c r="K169" s="241">
        <f>ROUND(E169*J169,2)</f>
        <v>0</v>
      </c>
      <c r="L169" s="241">
        <v>12</v>
      </c>
      <c r="M169" s="241">
        <f>G169*(1+L169/100)</f>
        <v>0</v>
      </c>
      <c r="N169" s="239">
        <v>0</v>
      </c>
      <c r="O169" s="239">
        <f>ROUND(E169*N169,2)</f>
        <v>0</v>
      </c>
      <c r="P169" s="239">
        <v>0</v>
      </c>
      <c r="Q169" s="239">
        <f>ROUND(E169*P169,2)</f>
        <v>0</v>
      </c>
      <c r="R169" s="241"/>
      <c r="S169" s="241" t="s">
        <v>331</v>
      </c>
      <c r="T169" s="242" t="s">
        <v>316</v>
      </c>
      <c r="U169" s="224">
        <v>0</v>
      </c>
      <c r="V169" s="224">
        <f>ROUND(E169*U169,2)</f>
        <v>0</v>
      </c>
      <c r="W169" s="224"/>
      <c r="X169" s="224" t="s">
        <v>336</v>
      </c>
      <c r="Y169" s="224" t="s">
        <v>317</v>
      </c>
      <c r="Z169" s="214"/>
      <c r="AA169" s="214"/>
      <c r="AB169" s="214"/>
      <c r="AC169" s="214"/>
      <c r="AD169" s="214"/>
      <c r="AE169" s="214"/>
      <c r="AF169" s="214"/>
      <c r="AG169" s="214" t="s">
        <v>337</v>
      </c>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row>
    <row r="170" spans="1:60" outlineLevel="2" x14ac:dyDescent="0.2">
      <c r="A170" s="221"/>
      <c r="B170" s="222"/>
      <c r="C170" s="268" t="s">
        <v>2238</v>
      </c>
      <c r="D170" s="262"/>
      <c r="E170" s="263">
        <v>1</v>
      </c>
      <c r="F170" s="224"/>
      <c r="G170" s="224"/>
      <c r="H170" s="224"/>
      <c r="I170" s="224"/>
      <c r="J170" s="224"/>
      <c r="K170" s="224"/>
      <c r="L170" s="224"/>
      <c r="M170" s="224"/>
      <c r="N170" s="223"/>
      <c r="O170" s="223"/>
      <c r="P170" s="223"/>
      <c r="Q170" s="223"/>
      <c r="R170" s="224"/>
      <c r="S170" s="224"/>
      <c r="T170" s="224"/>
      <c r="U170" s="224"/>
      <c r="V170" s="224"/>
      <c r="W170" s="224"/>
      <c r="X170" s="224"/>
      <c r="Y170" s="224"/>
      <c r="Z170" s="214"/>
      <c r="AA170" s="214"/>
      <c r="AB170" s="214"/>
      <c r="AC170" s="214"/>
      <c r="AD170" s="214"/>
      <c r="AE170" s="214"/>
      <c r="AF170" s="214"/>
      <c r="AG170" s="214" t="s">
        <v>371</v>
      </c>
      <c r="AH170" s="214">
        <v>0</v>
      </c>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row>
    <row r="171" spans="1:60" x14ac:dyDescent="0.2">
      <c r="A171" s="229" t="s">
        <v>310</v>
      </c>
      <c r="B171" s="230" t="s">
        <v>211</v>
      </c>
      <c r="C171" s="253" t="s">
        <v>212</v>
      </c>
      <c r="D171" s="231"/>
      <c r="E171" s="232"/>
      <c r="F171" s="233"/>
      <c r="G171" s="233">
        <f>SUMIF(AG172:AG173,"&lt;&gt;NOR",G172:G173)</f>
        <v>0</v>
      </c>
      <c r="H171" s="233"/>
      <c r="I171" s="233">
        <f>SUM(I172:I173)</f>
        <v>0</v>
      </c>
      <c r="J171" s="233"/>
      <c r="K171" s="233">
        <f>SUM(K172:K173)</f>
        <v>0</v>
      </c>
      <c r="L171" s="233"/>
      <c r="M171" s="233">
        <f>SUM(M172:M173)</f>
        <v>0</v>
      </c>
      <c r="N171" s="232"/>
      <c r="O171" s="232">
        <f>SUM(O172:O173)</f>
        <v>0</v>
      </c>
      <c r="P171" s="232"/>
      <c r="Q171" s="232">
        <f>SUM(Q172:Q173)</f>
        <v>0</v>
      </c>
      <c r="R171" s="233"/>
      <c r="S171" s="233"/>
      <c r="T171" s="234"/>
      <c r="U171" s="228"/>
      <c r="V171" s="228">
        <f>SUM(V172:V173)</f>
        <v>21.16</v>
      </c>
      <c r="W171" s="228"/>
      <c r="X171" s="228"/>
      <c r="Y171" s="228"/>
      <c r="AG171" t="s">
        <v>311</v>
      </c>
    </row>
    <row r="172" spans="1:60" ht="22.5" outlineLevel="1" x14ac:dyDescent="0.2">
      <c r="A172" s="236">
        <v>44</v>
      </c>
      <c r="B172" s="237" t="s">
        <v>1102</v>
      </c>
      <c r="C172" s="254" t="s">
        <v>1103</v>
      </c>
      <c r="D172" s="238" t="s">
        <v>581</v>
      </c>
      <c r="E172" s="239">
        <v>3.8481200000000002</v>
      </c>
      <c r="F172" s="240"/>
      <c r="G172" s="241">
        <f>ROUND(E172*F172,2)</f>
        <v>0</v>
      </c>
      <c r="H172" s="240"/>
      <c r="I172" s="241">
        <f>ROUND(E172*H172,2)</f>
        <v>0</v>
      </c>
      <c r="J172" s="240"/>
      <c r="K172" s="241">
        <f>ROUND(E172*J172,2)</f>
        <v>0</v>
      </c>
      <c r="L172" s="241">
        <v>12</v>
      </c>
      <c r="M172" s="241">
        <f>G172*(1+L172/100)</f>
        <v>0</v>
      </c>
      <c r="N172" s="239">
        <v>0</v>
      </c>
      <c r="O172" s="239">
        <f>ROUND(E172*N172,2)</f>
        <v>0</v>
      </c>
      <c r="P172" s="239">
        <v>0</v>
      </c>
      <c r="Q172" s="239">
        <f>ROUND(E172*P172,2)</f>
        <v>0</v>
      </c>
      <c r="R172" s="241" t="s">
        <v>366</v>
      </c>
      <c r="S172" s="241" t="s">
        <v>315</v>
      </c>
      <c r="T172" s="242" t="s">
        <v>315</v>
      </c>
      <c r="U172" s="224">
        <v>5.5</v>
      </c>
      <c r="V172" s="224">
        <f>ROUND(E172*U172,2)</f>
        <v>21.16</v>
      </c>
      <c r="W172" s="224"/>
      <c r="X172" s="224" t="s">
        <v>582</v>
      </c>
      <c r="Y172" s="224" t="s">
        <v>317</v>
      </c>
      <c r="Z172" s="214"/>
      <c r="AA172" s="214"/>
      <c r="AB172" s="214"/>
      <c r="AC172" s="214"/>
      <c r="AD172" s="214"/>
      <c r="AE172" s="214"/>
      <c r="AF172" s="214"/>
      <c r="AG172" s="214" t="s">
        <v>732</v>
      </c>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row>
    <row r="173" spans="1:60" outlineLevel="2" x14ac:dyDescent="0.2">
      <c r="A173" s="221"/>
      <c r="B173" s="222"/>
      <c r="C173" s="267" t="s">
        <v>584</v>
      </c>
      <c r="D173" s="266"/>
      <c r="E173" s="266"/>
      <c r="F173" s="266"/>
      <c r="G173" s="266"/>
      <c r="H173" s="224"/>
      <c r="I173" s="224"/>
      <c r="J173" s="224"/>
      <c r="K173" s="224"/>
      <c r="L173" s="224"/>
      <c r="M173" s="224"/>
      <c r="N173" s="223"/>
      <c r="O173" s="223"/>
      <c r="P173" s="223"/>
      <c r="Q173" s="223"/>
      <c r="R173" s="224"/>
      <c r="S173" s="224"/>
      <c r="T173" s="224"/>
      <c r="U173" s="224"/>
      <c r="V173" s="224"/>
      <c r="W173" s="224"/>
      <c r="X173" s="224"/>
      <c r="Y173" s="224"/>
      <c r="Z173" s="214"/>
      <c r="AA173" s="214"/>
      <c r="AB173" s="214"/>
      <c r="AC173" s="214"/>
      <c r="AD173" s="214"/>
      <c r="AE173" s="214"/>
      <c r="AF173" s="214"/>
      <c r="AG173" s="214" t="s">
        <v>369</v>
      </c>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row>
    <row r="174" spans="1:60" x14ac:dyDescent="0.2">
      <c r="A174" s="229" t="s">
        <v>310</v>
      </c>
      <c r="B174" s="230" t="s">
        <v>219</v>
      </c>
      <c r="C174" s="253" t="s">
        <v>220</v>
      </c>
      <c r="D174" s="231"/>
      <c r="E174" s="232"/>
      <c r="F174" s="233"/>
      <c r="G174" s="233">
        <f>SUMIF(AG175:AG182,"&lt;&gt;NOR",G175:G182)</f>
        <v>0</v>
      </c>
      <c r="H174" s="233"/>
      <c r="I174" s="233">
        <f>SUM(I175:I182)</f>
        <v>0</v>
      </c>
      <c r="J174" s="233"/>
      <c r="K174" s="233">
        <f>SUM(K175:K182)</f>
        <v>0</v>
      </c>
      <c r="L174" s="233"/>
      <c r="M174" s="233">
        <f>SUM(M175:M182)</f>
        <v>0</v>
      </c>
      <c r="N174" s="232"/>
      <c r="O174" s="232">
        <f>SUM(O175:O182)</f>
        <v>0.04</v>
      </c>
      <c r="P174" s="232"/>
      <c r="Q174" s="232">
        <f>SUM(Q175:Q182)</f>
        <v>0</v>
      </c>
      <c r="R174" s="233"/>
      <c r="S174" s="233"/>
      <c r="T174" s="234"/>
      <c r="U174" s="228"/>
      <c r="V174" s="228">
        <f>SUM(V175:V182)</f>
        <v>4.3499999999999996</v>
      </c>
      <c r="W174" s="228"/>
      <c r="X174" s="228"/>
      <c r="Y174" s="228"/>
      <c r="AG174" t="s">
        <v>311</v>
      </c>
    </row>
    <row r="175" spans="1:60" ht="22.5" outlineLevel="1" x14ac:dyDescent="0.2">
      <c r="A175" s="236">
        <v>45</v>
      </c>
      <c r="B175" s="237" t="s">
        <v>585</v>
      </c>
      <c r="C175" s="254" t="s">
        <v>586</v>
      </c>
      <c r="D175" s="238" t="s">
        <v>379</v>
      </c>
      <c r="E175" s="239">
        <v>10.260400000000001</v>
      </c>
      <c r="F175" s="240"/>
      <c r="G175" s="241">
        <f>ROUND(E175*F175,2)</f>
        <v>0</v>
      </c>
      <c r="H175" s="240"/>
      <c r="I175" s="241">
        <f>ROUND(E175*H175,2)</f>
        <v>0</v>
      </c>
      <c r="J175" s="240"/>
      <c r="K175" s="241">
        <f>ROUND(E175*J175,2)</f>
        <v>0</v>
      </c>
      <c r="L175" s="241">
        <v>12</v>
      </c>
      <c r="M175" s="241">
        <f>G175*(1+L175/100)</f>
        <v>0</v>
      </c>
      <c r="N175" s="239">
        <v>3.7799999999999999E-3</v>
      </c>
      <c r="O175" s="239">
        <f>ROUND(E175*N175,2)</f>
        <v>0.04</v>
      </c>
      <c r="P175" s="239">
        <v>0</v>
      </c>
      <c r="Q175" s="239">
        <f>ROUND(E175*P175,2)</f>
        <v>0</v>
      </c>
      <c r="R175" s="241" t="s">
        <v>587</v>
      </c>
      <c r="S175" s="241" t="s">
        <v>315</v>
      </c>
      <c r="T175" s="242" t="s">
        <v>315</v>
      </c>
      <c r="U175" s="224">
        <v>0.42419000000000001</v>
      </c>
      <c r="V175" s="224">
        <f>ROUND(E175*U175,2)</f>
        <v>4.3499999999999996</v>
      </c>
      <c r="W175" s="224"/>
      <c r="X175" s="224" t="s">
        <v>588</v>
      </c>
      <c r="Y175" s="224" t="s">
        <v>317</v>
      </c>
      <c r="Z175" s="214"/>
      <c r="AA175" s="214"/>
      <c r="AB175" s="214"/>
      <c r="AC175" s="214"/>
      <c r="AD175" s="214"/>
      <c r="AE175" s="214"/>
      <c r="AF175" s="214"/>
      <c r="AG175" s="214" t="s">
        <v>589</v>
      </c>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row>
    <row r="176" spans="1:60" ht="22.5" outlineLevel="2" x14ac:dyDescent="0.2">
      <c r="A176" s="221"/>
      <c r="B176" s="222"/>
      <c r="C176" s="255" t="s">
        <v>590</v>
      </c>
      <c r="D176" s="243"/>
      <c r="E176" s="243"/>
      <c r="F176" s="243"/>
      <c r="G176" s="243"/>
      <c r="H176" s="224"/>
      <c r="I176" s="224"/>
      <c r="J176" s="224"/>
      <c r="K176" s="224"/>
      <c r="L176" s="224"/>
      <c r="M176" s="224"/>
      <c r="N176" s="223"/>
      <c r="O176" s="223"/>
      <c r="P176" s="223"/>
      <c r="Q176" s="223"/>
      <c r="R176" s="224"/>
      <c r="S176" s="224"/>
      <c r="T176" s="224"/>
      <c r="U176" s="224"/>
      <c r="V176" s="224"/>
      <c r="W176" s="224"/>
      <c r="X176" s="224"/>
      <c r="Y176" s="224"/>
      <c r="Z176" s="214"/>
      <c r="AA176" s="214"/>
      <c r="AB176" s="214"/>
      <c r="AC176" s="214"/>
      <c r="AD176" s="214"/>
      <c r="AE176" s="214"/>
      <c r="AF176" s="214"/>
      <c r="AG176" s="214" t="s">
        <v>320</v>
      </c>
      <c r="AH176" s="214"/>
      <c r="AI176" s="214"/>
      <c r="AJ176" s="214"/>
      <c r="AK176" s="214"/>
      <c r="AL176" s="214"/>
      <c r="AM176" s="214"/>
      <c r="AN176" s="214"/>
      <c r="AO176" s="214"/>
      <c r="AP176" s="214"/>
      <c r="AQ176" s="214"/>
      <c r="AR176" s="214"/>
      <c r="AS176" s="214"/>
      <c r="AT176" s="214"/>
      <c r="AU176" s="214"/>
      <c r="AV176" s="214"/>
      <c r="AW176" s="214"/>
      <c r="AX176" s="214"/>
      <c r="AY176" s="214"/>
      <c r="AZ176" s="214"/>
      <c r="BA176" s="244" t="str">
        <f>C176</f>
        <v>Nanesení hydroizolační stěrky ve dvou vrstvách. Vlepení těsnicí pásky do spoje podlaha-stěna, přitlačení a uhlazení, přetažení pásky další vrstvou izolační stěrky.</v>
      </c>
      <c r="BB176" s="214"/>
      <c r="BC176" s="214"/>
      <c r="BD176" s="214"/>
      <c r="BE176" s="214"/>
      <c r="BF176" s="214"/>
      <c r="BG176" s="214"/>
      <c r="BH176" s="214"/>
    </row>
    <row r="177" spans="1:60" outlineLevel="2" x14ac:dyDescent="0.2">
      <c r="A177" s="221"/>
      <c r="B177" s="222"/>
      <c r="C177" s="268" t="s">
        <v>991</v>
      </c>
      <c r="D177" s="262"/>
      <c r="E177" s="263"/>
      <c r="F177" s="224"/>
      <c r="G177" s="224"/>
      <c r="H177" s="224"/>
      <c r="I177" s="224"/>
      <c r="J177" s="224"/>
      <c r="K177" s="224"/>
      <c r="L177" s="224"/>
      <c r="M177" s="224"/>
      <c r="N177" s="223"/>
      <c r="O177" s="223"/>
      <c r="P177" s="223"/>
      <c r="Q177" s="223"/>
      <c r="R177" s="224"/>
      <c r="S177" s="224"/>
      <c r="T177" s="224"/>
      <c r="U177" s="224"/>
      <c r="V177" s="224"/>
      <c r="W177" s="224"/>
      <c r="X177" s="224"/>
      <c r="Y177" s="224"/>
      <c r="Z177" s="214"/>
      <c r="AA177" s="214"/>
      <c r="AB177" s="214"/>
      <c r="AC177" s="214"/>
      <c r="AD177" s="214"/>
      <c r="AE177" s="214"/>
      <c r="AF177" s="214"/>
      <c r="AG177" s="214" t="s">
        <v>371</v>
      </c>
      <c r="AH177" s="214">
        <v>0</v>
      </c>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row>
    <row r="178" spans="1:60" outlineLevel="3" x14ac:dyDescent="0.2">
      <c r="A178" s="221"/>
      <c r="B178" s="222"/>
      <c r="C178" s="268" t="s">
        <v>591</v>
      </c>
      <c r="D178" s="262"/>
      <c r="E178" s="263"/>
      <c r="F178" s="224"/>
      <c r="G178" s="224"/>
      <c r="H178" s="224"/>
      <c r="I178" s="224"/>
      <c r="J178" s="224"/>
      <c r="K178" s="224"/>
      <c r="L178" s="224"/>
      <c r="M178" s="224"/>
      <c r="N178" s="223"/>
      <c r="O178" s="223"/>
      <c r="P178" s="223"/>
      <c r="Q178" s="223"/>
      <c r="R178" s="224"/>
      <c r="S178" s="224"/>
      <c r="T178" s="224"/>
      <c r="U178" s="224"/>
      <c r="V178" s="224"/>
      <c r="W178" s="224"/>
      <c r="X178" s="224"/>
      <c r="Y178" s="224"/>
      <c r="Z178" s="214"/>
      <c r="AA178" s="214"/>
      <c r="AB178" s="214"/>
      <c r="AC178" s="214"/>
      <c r="AD178" s="214"/>
      <c r="AE178" s="214"/>
      <c r="AF178" s="214"/>
      <c r="AG178" s="214" t="s">
        <v>371</v>
      </c>
      <c r="AH178" s="214">
        <v>0</v>
      </c>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row>
    <row r="179" spans="1:60" outlineLevel="3" x14ac:dyDescent="0.2">
      <c r="A179" s="221"/>
      <c r="B179" s="222"/>
      <c r="C179" s="268" t="s">
        <v>2343</v>
      </c>
      <c r="D179" s="262"/>
      <c r="E179" s="263">
        <v>10.962</v>
      </c>
      <c r="F179" s="224"/>
      <c r="G179" s="224"/>
      <c r="H179" s="224"/>
      <c r="I179" s="224"/>
      <c r="J179" s="224"/>
      <c r="K179" s="224"/>
      <c r="L179" s="224"/>
      <c r="M179" s="224"/>
      <c r="N179" s="223"/>
      <c r="O179" s="223"/>
      <c r="P179" s="223"/>
      <c r="Q179" s="223"/>
      <c r="R179" s="224"/>
      <c r="S179" s="224"/>
      <c r="T179" s="224"/>
      <c r="U179" s="224"/>
      <c r="V179" s="224"/>
      <c r="W179" s="224"/>
      <c r="X179" s="224"/>
      <c r="Y179" s="224"/>
      <c r="Z179" s="214"/>
      <c r="AA179" s="214"/>
      <c r="AB179" s="214"/>
      <c r="AC179" s="214"/>
      <c r="AD179" s="214"/>
      <c r="AE179" s="214"/>
      <c r="AF179" s="214"/>
      <c r="AG179" s="214" t="s">
        <v>371</v>
      </c>
      <c r="AH179" s="214">
        <v>0</v>
      </c>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row>
    <row r="180" spans="1:60" outlineLevel="3" x14ac:dyDescent="0.2">
      <c r="A180" s="221"/>
      <c r="B180" s="222"/>
      <c r="C180" s="268" t="s">
        <v>2344</v>
      </c>
      <c r="D180" s="262"/>
      <c r="E180" s="263">
        <v>-1.5716000000000001</v>
      </c>
      <c r="F180" s="224"/>
      <c r="G180" s="224"/>
      <c r="H180" s="224"/>
      <c r="I180" s="224"/>
      <c r="J180" s="224"/>
      <c r="K180" s="224"/>
      <c r="L180" s="224"/>
      <c r="M180" s="224"/>
      <c r="N180" s="223"/>
      <c r="O180" s="223"/>
      <c r="P180" s="223"/>
      <c r="Q180" s="223"/>
      <c r="R180" s="224"/>
      <c r="S180" s="224"/>
      <c r="T180" s="224"/>
      <c r="U180" s="224"/>
      <c r="V180" s="224"/>
      <c r="W180" s="224"/>
      <c r="X180" s="224"/>
      <c r="Y180" s="224"/>
      <c r="Z180" s="214"/>
      <c r="AA180" s="214"/>
      <c r="AB180" s="214"/>
      <c r="AC180" s="214"/>
      <c r="AD180" s="214"/>
      <c r="AE180" s="214"/>
      <c r="AF180" s="214"/>
      <c r="AG180" s="214" t="s">
        <v>371</v>
      </c>
      <c r="AH180" s="214">
        <v>0</v>
      </c>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row>
    <row r="181" spans="1:60" outlineLevel="3" x14ac:dyDescent="0.2">
      <c r="A181" s="221"/>
      <c r="B181" s="222"/>
      <c r="C181" s="268" t="s">
        <v>1393</v>
      </c>
      <c r="D181" s="262"/>
      <c r="E181" s="263"/>
      <c r="F181" s="224"/>
      <c r="G181" s="224"/>
      <c r="H181" s="224"/>
      <c r="I181" s="224"/>
      <c r="J181" s="224"/>
      <c r="K181" s="224"/>
      <c r="L181" s="224"/>
      <c r="M181" s="224"/>
      <c r="N181" s="223"/>
      <c r="O181" s="223"/>
      <c r="P181" s="223"/>
      <c r="Q181" s="223"/>
      <c r="R181" s="224"/>
      <c r="S181" s="224"/>
      <c r="T181" s="224"/>
      <c r="U181" s="224"/>
      <c r="V181" s="224"/>
      <c r="W181" s="224"/>
      <c r="X181" s="224"/>
      <c r="Y181" s="224"/>
      <c r="Z181" s="214"/>
      <c r="AA181" s="214"/>
      <c r="AB181" s="214"/>
      <c r="AC181" s="214"/>
      <c r="AD181" s="214"/>
      <c r="AE181" s="214"/>
      <c r="AF181" s="214"/>
      <c r="AG181" s="214" t="s">
        <v>371</v>
      </c>
      <c r="AH181" s="214">
        <v>0</v>
      </c>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row>
    <row r="182" spans="1:60" outlineLevel="3" x14ac:dyDescent="0.2">
      <c r="A182" s="221"/>
      <c r="B182" s="222"/>
      <c r="C182" s="268" t="s">
        <v>2335</v>
      </c>
      <c r="D182" s="262"/>
      <c r="E182" s="263">
        <v>0.87</v>
      </c>
      <c r="F182" s="224"/>
      <c r="G182" s="224"/>
      <c r="H182" s="224"/>
      <c r="I182" s="224"/>
      <c r="J182" s="224"/>
      <c r="K182" s="224"/>
      <c r="L182" s="224"/>
      <c r="M182" s="224"/>
      <c r="N182" s="223"/>
      <c r="O182" s="223"/>
      <c r="P182" s="223"/>
      <c r="Q182" s="223"/>
      <c r="R182" s="224"/>
      <c r="S182" s="224"/>
      <c r="T182" s="224"/>
      <c r="U182" s="224"/>
      <c r="V182" s="224"/>
      <c r="W182" s="224"/>
      <c r="X182" s="224"/>
      <c r="Y182" s="224"/>
      <c r="Z182" s="214"/>
      <c r="AA182" s="214"/>
      <c r="AB182" s="214"/>
      <c r="AC182" s="214"/>
      <c r="AD182" s="214"/>
      <c r="AE182" s="214"/>
      <c r="AF182" s="214"/>
      <c r="AG182" s="214" t="s">
        <v>371</v>
      </c>
      <c r="AH182" s="214">
        <v>0</v>
      </c>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row>
    <row r="183" spans="1:60" x14ac:dyDescent="0.2">
      <c r="A183" s="229" t="s">
        <v>310</v>
      </c>
      <c r="B183" s="230" t="s">
        <v>221</v>
      </c>
      <c r="C183" s="253" t="s">
        <v>222</v>
      </c>
      <c r="D183" s="231"/>
      <c r="E183" s="232"/>
      <c r="F183" s="233"/>
      <c r="G183" s="233">
        <f>SUMIF(AG184:AG198,"&lt;&gt;NOR",G184:G198)</f>
        <v>0</v>
      </c>
      <c r="H183" s="233"/>
      <c r="I183" s="233">
        <f>SUM(I184:I198)</f>
        <v>0</v>
      </c>
      <c r="J183" s="233"/>
      <c r="K183" s="233">
        <f>SUM(K184:K198)</f>
        <v>0</v>
      </c>
      <c r="L183" s="233"/>
      <c r="M183" s="233">
        <f>SUM(M184:M198)</f>
        <v>0</v>
      </c>
      <c r="N183" s="232"/>
      <c r="O183" s="232">
        <f>SUM(O184:O198)</f>
        <v>0.01</v>
      </c>
      <c r="P183" s="232"/>
      <c r="Q183" s="232">
        <f>SUM(Q184:Q198)</f>
        <v>0</v>
      </c>
      <c r="R183" s="233"/>
      <c r="S183" s="233"/>
      <c r="T183" s="234"/>
      <c r="U183" s="228"/>
      <c r="V183" s="228">
        <f>SUM(V184:V198)</f>
        <v>0.38</v>
      </c>
      <c r="W183" s="228"/>
      <c r="X183" s="228"/>
      <c r="Y183" s="228"/>
      <c r="AG183" t="s">
        <v>311</v>
      </c>
    </row>
    <row r="184" spans="1:60" ht="22.5" outlineLevel="1" x14ac:dyDescent="0.2">
      <c r="A184" s="236">
        <v>46</v>
      </c>
      <c r="B184" s="237" t="s">
        <v>594</v>
      </c>
      <c r="C184" s="254" t="s">
        <v>595</v>
      </c>
      <c r="D184" s="238" t="s">
        <v>379</v>
      </c>
      <c r="E184" s="239">
        <v>0.87</v>
      </c>
      <c r="F184" s="240"/>
      <c r="G184" s="241">
        <f>ROUND(E184*F184,2)</f>
        <v>0</v>
      </c>
      <c r="H184" s="240"/>
      <c r="I184" s="241">
        <f>ROUND(E184*H184,2)</f>
        <v>0</v>
      </c>
      <c r="J184" s="240"/>
      <c r="K184" s="241">
        <f>ROUND(E184*J184,2)</f>
        <v>0</v>
      </c>
      <c r="L184" s="241">
        <v>12</v>
      </c>
      <c r="M184" s="241">
        <f>G184*(1+L184/100)</f>
        <v>0</v>
      </c>
      <c r="N184" s="239">
        <v>1.6000000000000001E-4</v>
      </c>
      <c r="O184" s="239">
        <f>ROUND(E184*N184,2)</f>
        <v>0</v>
      </c>
      <c r="P184" s="239">
        <v>0</v>
      </c>
      <c r="Q184" s="239">
        <f>ROUND(E184*P184,2)</f>
        <v>0</v>
      </c>
      <c r="R184" s="241" t="s">
        <v>596</v>
      </c>
      <c r="S184" s="241" t="s">
        <v>315</v>
      </c>
      <c r="T184" s="242" t="s">
        <v>315</v>
      </c>
      <c r="U184" s="224">
        <v>0.16</v>
      </c>
      <c r="V184" s="224">
        <f>ROUND(E184*U184,2)</f>
        <v>0.14000000000000001</v>
      </c>
      <c r="W184" s="224"/>
      <c r="X184" s="224" t="s">
        <v>336</v>
      </c>
      <c r="Y184" s="224" t="s">
        <v>317</v>
      </c>
      <c r="Z184" s="214"/>
      <c r="AA184" s="214"/>
      <c r="AB184" s="214"/>
      <c r="AC184" s="214"/>
      <c r="AD184" s="214"/>
      <c r="AE184" s="214"/>
      <c r="AF184" s="214"/>
      <c r="AG184" s="214" t="s">
        <v>337</v>
      </c>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row>
    <row r="185" spans="1:60" outlineLevel="2" x14ac:dyDescent="0.2">
      <c r="A185" s="221"/>
      <c r="B185" s="222"/>
      <c r="C185" s="255" t="s">
        <v>1107</v>
      </c>
      <c r="D185" s="243"/>
      <c r="E185" s="243"/>
      <c r="F185" s="243"/>
      <c r="G185" s="243"/>
      <c r="H185" s="224"/>
      <c r="I185" s="224"/>
      <c r="J185" s="224"/>
      <c r="K185" s="224"/>
      <c r="L185" s="224"/>
      <c r="M185" s="224"/>
      <c r="N185" s="223"/>
      <c r="O185" s="223"/>
      <c r="P185" s="223"/>
      <c r="Q185" s="223"/>
      <c r="R185" s="224"/>
      <c r="S185" s="224"/>
      <c r="T185" s="224"/>
      <c r="U185" s="224"/>
      <c r="V185" s="224"/>
      <c r="W185" s="224"/>
      <c r="X185" s="224"/>
      <c r="Y185" s="224"/>
      <c r="Z185" s="214"/>
      <c r="AA185" s="214"/>
      <c r="AB185" s="214"/>
      <c r="AC185" s="214"/>
      <c r="AD185" s="214"/>
      <c r="AE185" s="214"/>
      <c r="AF185" s="214"/>
      <c r="AG185" s="214" t="s">
        <v>320</v>
      </c>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row>
    <row r="186" spans="1:60" outlineLevel="2" x14ac:dyDescent="0.2">
      <c r="A186" s="221"/>
      <c r="B186" s="222"/>
      <c r="C186" s="268" t="s">
        <v>1394</v>
      </c>
      <c r="D186" s="262"/>
      <c r="E186" s="263"/>
      <c r="F186" s="224"/>
      <c r="G186" s="224"/>
      <c r="H186" s="224"/>
      <c r="I186" s="224"/>
      <c r="J186" s="224"/>
      <c r="K186" s="224"/>
      <c r="L186" s="224"/>
      <c r="M186" s="224"/>
      <c r="N186" s="223"/>
      <c r="O186" s="223"/>
      <c r="P186" s="223"/>
      <c r="Q186" s="223"/>
      <c r="R186" s="224"/>
      <c r="S186" s="224"/>
      <c r="T186" s="224"/>
      <c r="U186" s="224"/>
      <c r="V186" s="224"/>
      <c r="W186" s="224"/>
      <c r="X186" s="224"/>
      <c r="Y186" s="224"/>
      <c r="Z186" s="214"/>
      <c r="AA186" s="214"/>
      <c r="AB186" s="214"/>
      <c r="AC186" s="214"/>
      <c r="AD186" s="214"/>
      <c r="AE186" s="214"/>
      <c r="AF186" s="214"/>
      <c r="AG186" s="214" t="s">
        <v>371</v>
      </c>
      <c r="AH186" s="214">
        <v>0</v>
      </c>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row>
    <row r="187" spans="1:60" outlineLevel="3" x14ac:dyDescent="0.2">
      <c r="A187" s="221"/>
      <c r="B187" s="222"/>
      <c r="C187" s="268" t="s">
        <v>2335</v>
      </c>
      <c r="D187" s="262"/>
      <c r="E187" s="263">
        <v>0.87</v>
      </c>
      <c r="F187" s="224"/>
      <c r="G187" s="224"/>
      <c r="H187" s="224"/>
      <c r="I187" s="224"/>
      <c r="J187" s="224"/>
      <c r="K187" s="224"/>
      <c r="L187" s="224"/>
      <c r="M187" s="224"/>
      <c r="N187" s="223"/>
      <c r="O187" s="223"/>
      <c r="P187" s="223"/>
      <c r="Q187" s="223"/>
      <c r="R187" s="224"/>
      <c r="S187" s="224"/>
      <c r="T187" s="224"/>
      <c r="U187" s="224"/>
      <c r="V187" s="224"/>
      <c r="W187" s="224"/>
      <c r="X187" s="224"/>
      <c r="Y187" s="224"/>
      <c r="Z187" s="214"/>
      <c r="AA187" s="214"/>
      <c r="AB187" s="214"/>
      <c r="AC187" s="214"/>
      <c r="AD187" s="214"/>
      <c r="AE187" s="214"/>
      <c r="AF187" s="214"/>
      <c r="AG187" s="214" t="s">
        <v>371</v>
      </c>
      <c r="AH187" s="214">
        <v>0</v>
      </c>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row>
    <row r="188" spans="1:60" ht="33.75" outlineLevel="1" x14ac:dyDescent="0.2">
      <c r="A188" s="236">
        <v>47</v>
      </c>
      <c r="B188" s="237" t="s">
        <v>599</v>
      </c>
      <c r="C188" s="254" t="s">
        <v>600</v>
      </c>
      <c r="D188" s="238" t="s">
        <v>379</v>
      </c>
      <c r="E188" s="239">
        <v>0.87</v>
      </c>
      <c r="F188" s="240"/>
      <c r="G188" s="241">
        <f>ROUND(E188*F188,2)</f>
        <v>0</v>
      </c>
      <c r="H188" s="240"/>
      <c r="I188" s="241">
        <f>ROUND(E188*H188,2)</f>
        <v>0</v>
      </c>
      <c r="J188" s="240"/>
      <c r="K188" s="241">
        <f>ROUND(E188*J188,2)</f>
        <v>0</v>
      </c>
      <c r="L188" s="241">
        <v>12</v>
      </c>
      <c r="M188" s="241">
        <f>G188*(1+L188/100)</f>
        <v>0</v>
      </c>
      <c r="N188" s="239">
        <v>5.8900000000000003E-3</v>
      </c>
      <c r="O188" s="239">
        <f>ROUND(E188*N188,2)</f>
        <v>0.01</v>
      </c>
      <c r="P188" s="239">
        <v>0</v>
      </c>
      <c r="Q188" s="239">
        <f>ROUND(E188*P188,2)</f>
        <v>0</v>
      </c>
      <c r="R188" s="241" t="s">
        <v>587</v>
      </c>
      <c r="S188" s="241" t="s">
        <v>315</v>
      </c>
      <c r="T188" s="242" t="s">
        <v>315</v>
      </c>
      <c r="U188" s="224">
        <v>0.14000000000000001</v>
      </c>
      <c r="V188" s="224">
        <f>ROUND(E188*U188,2)</f>
        <v>0.12</v>
      </c>
      <c r="W188" s="224"/>
      <c r="X188" s="224" t="s">
        <v>588</v>
      </c>
      <c r="Y188" s="224" t="s">
        <v>317</v>
      </c>
      <c r="Z188" s="214"/>
      <c r="AA188" s="214"/>
      <c r="AB188" s="214"/>
      <c r="AC188" s="214"/>
      <c r="AD188" s="214"/>
      <c r="AE188" s="214"/>
      <c r="AF188" s="214"/>
      <c r="AG188" s="214" t="s">
        <v>601</v>
      </c>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row>
    <row r="189" spans="1:60" outlineLevel="2" x14ac:dyDescent="0.2">
      <c r="A189" s="221"/>
      <c r="B189" s="222"/>
      <c r="C189" s="268" t="s">
        <v>1345</v>
      </c>
      <c r="D189" s="262"/>
      <c r="E189" s="263"/>
      <c r="F189" s="224"/>
      <c r="G189" s="224"/>
      <c r="H189" s="224"/>
      <c r="I189" s="224"/>
      <c r="J189" s="224"/>
      <c r="K189" s="224"/>
      <c r="L189" s="224"/>
      <c r="M189" s="224"/>
      <c r="N189" s="223"/>
      <c r="O189" s="223"/>
      <c r="P189" s="223"/>
      <c r="Q189" s="223"/>
      <c r="R189" s="224"/>
      <c r="S189" s="224"/>
      <c r="T189" s="224"/>
      <c r="U189" s="224"/>
      <c r="V189" s="224"/>
      <c r="W189" s="224"/>
      <c r="X189" s="224"/>
      <c r="Y189" s="224"/>
      <c r="Z189" s="214"/>
      <c r="AA189" s="214"/>
      <c r="AB189" s="214"/>
      <c r="AC189" s="214"/>
      <c r="AD189" s="214"/>
      <c r="AE189" s="214"/>
      <c r="AF189" s="214"/>
      <c r="AG189" s="214" t="s">
        <v>371</v>
      </c>
      <c r="AH189" s="214">
        <v>0</v>
      </c>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row>
    <row r="190" spans="1:60" outlineLevel="3" x14ac:dyDescent="0.2">
      <c r="A190" s="221"/>
      <c r="B190" s="222"/>
      <c r="C190" s="268" t="s">
        <v>2335</v>
      </c>
      <c r="D190" s="262"/>
      <c r="E190" s="263">
        <v>0.87</v>
      </c>
      <c r="F190" s="224"/>
      <c r="G190" s="224"/>
      <c r="H190" s="224"/>
      <c r="I190" s="224"/>
      <c r="J190" s="224"/>
      <c r="K190" s="224"/>
      <c r="L190" s="224"/>
      <c r="M190" s="224"/>
      <c r="N190" s="223"/>
      <c r="O190" s="223"/>
      <c r="P190" s="223"/>
      <c r="Q190" s="223"/>
      <c r="R190" s="224"/>
      <c r="S190" s="224"/>
      <c r="T190" s="224"/>
      <c r="U190" s="224"/>
      <c r="V190" s="224"/>
      <c r="W190" s="224"/>
      <c r="X190" s="224"/>
      <c r="Y190" s="224"/>
      <c r="Z190" s="214"/>
      <c r="AA190" s="214"/>
      <c r="AB190" s="214"/>
      <c r="AC190" s="214"/>
      <c r="AD190" s="214"/>
      <c r="AE190" s="214"/>
      <c r="AF190" s="214"/>
      <c r="AG190" s="214" t="s">
        <v>371</v>
      </c>
      <c r="AH190" s="214">
        <v>0</v>
      </c>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row>
    <row r="191" spans="1:60" ht="22.5" outlineLevel="1" x14ac:dyDescent="0.2">
      <c r="A191" s="236">
        <v>48</v>
      </c>
      <c r="B191" s="237" t="s">
        <v>602</v>
      </c>
      <c r="C191" s="254" t="s">
        <v>603</v>
      </c>
      <c r="D191" s="238" t="s">
        <v>379</v>
      </c>
      <c r="E191" s="239">
        <v>1.74</v>
      </c>
      <c r="F191" s="240"/>
      <c r="G191" s="241">
        <f>ROUND(E191*F191,2)</f>
        <v>0</v>
      </c>
      <c r="H191" s="240"/>
      <c r="I191" s="241">
        <f>ROUND(E191*H191,2)</f>
        <v>0</v>
      </c>
      <c r="J191" s="240"/>
      <c r="K191" s="241">
        <f>ROUND(E191*J191,2)</f>
        <v>0</v>
      </c>
      <c r="L191" s="241">
        <v>12</v>
      </c>
      <c r="M191" s="241">
        <f>G191*(1+L191/100)</f>
        <v>0</v>
      </c>
      <c r="N191" s="239">
        <v>3.0000000000000001E-5</v>
      </c>
      <c r="O191" s="239">
        <f>ROUND(E191*N191,2)</f>
        <v>0</v>
      </c>
      <c r="P191" s="239">
        <v>0</v>
      </c>
      <c r="Q191" s="239">
        <f>ROUND(E191*P191,2)</f>
        <v>0</v>
      </c>
      <c r="R191" s="241" t="s">
        <v>596</v>
      </c>
      <c r="S191" s="241" t="s">
        <v>315</v>
      </c>
      <c r="T191" s="242" t="s">
        <v>315</v>
      </c>
      <c r="U191" s="224">
        <v>7.0000000000000007E-2</v>
      </c>
      <c r="V191" s="224">
        <f>ROUND(E191*U191,2)</f>
        <v>0.12</v>
      </c>
      <c r="W191" s="224"/>
      <c r="X191" s="224" t="s">
        <v>336</v>
      </c>
      <c r="Y191" s="224" t="s">
        <v>317</v>
      </c>
      <c r="Z191" s="214"/>
      <c r="AA191" s="214"/>
      <c r="AB191" s="214"/>
      <c r="AC191" s="214"/>
      <c r="AD191" s="214"/>
      <c r="AE191" s="214"/>
      <c r="AF191" s="214"/>
      <c r="AG191" s="214" t="s">
        <v>337</v>
      </c>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row>
    <row r="192" spans="1:60" outlineLevel="2" x14ac:dyDescent="0.2">
      <c r="A192" s="221"/>
      <c r="B192" s="222"/>
      <c r="C192" s="268" t="s">
        <v>1345</v>
      </c>
      <c r="D192" s="262"/>
      <c r="E192" s="263"/>
      <c r="F192" s="224"/>
      <c r="G192" s="224"/>
      <c r="H192" s="224"/>
      <c r="I192" s="224"/>
      <c r="J192" s="224"/>
      <c r="K192" s="224"/>
      <c r="L192" s="224"/>
      <c r="M192" s="224"/>
      <c r="N192" s="223"/>
      <c r="O192" s="223"/>
      <c r="P192" s="223"/>
      <c r="Q192" s="223"/>
      <c r="R192" s="224"/>
      <c r="S192" s="224"/>
      <c r="T192" s="224"/>
      <c r="U192" s="224"/>
      <c r="V192" s="224"/>
      <c r="W192" s="224"/>
      <c r="X192" s="224"/>
      <c r="Y192" s="224"/>
      <c r="Z192" s="214"/>
      <c r="AA192" s="214"/>
      <c r="AB192" s="214"/>
      <c r="AC192" s="214"/>
      <c r="AD192" s="214"/>
      <c r="AE192" s="214"/>
      <c r="AF192" s="214"/>
      <c r="AG192" s="214" t="s">
        <v>371</v>
      </c>
      <c r="AH192" s="214">
        <v>0</v>
      </c>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row>
    <row r="193" spans="1:60" outlineLevel="3" x14ac:dyDescent="0.2">
      <c r="A193" s="221"/>
      <c r="B193" s="222"/>
      <c r="C193" s="269" t="s">
        <v>480</v>
      </c>
      <c r="D193" s="264"/>
      <c r="E193" s="265"/>
      <c r="F193" s="224"/>
      <c r="G193" s="224"/>
      <c r="H193" s="224"/>
      <c r="I193" s="224"/>
      <c r="J193" s="224"/>
      <c r="K193" s="224"/>
      <c r="L193" s="224"/>
      <c r="M193" s="224"/>
      <c r="N193" s="223"/>
      <c r="O193" s="223"/>
      <c r="P193" s="223"/>
      <c r="Q193" s="223"/>
      <c r="R193" s="224"/>
      <c r="S193" s="224"/>
      <c r="T193" s="224"/>
      <c r="U193" s="224"/>
      <c r="V193" s="224"/>
      <c r="W193" s="224"/>
      <c r="X193" s="224"/>
      <c r="Y193" s="224"/>
      <c r="Z193" s="214"/>
      <c r="AA193" s="214"/>
      <c r="AB193" s="214"/>
      <c r="AC193" s="214"/>
      <c r="AD193" s="214"/>
      <c r="AE193" s="214"/>
      <c r="AF193" s="214"/>
      <c r="AG193" s="214" t="s">
        <v>371</v>
      </c>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row>
    <row r="194" spans="1:60" outlineLevel="3" x14ac:dyDescent="0.2">
      <c r="A194" s="221"/>
      <c r="B194" s="222"/>
      <c r="C194" s="270" t="s">
        <v>2381</v>
      </c>
      <c r="D194" s="264"/>
      <c r="E194" s="265">
        <v>0.87</v>
      </c>
      <c r="F194" s="224"/>
      <c r="G194" s="224"/>
      <c r="H194" s="224"/>
      <c r="I194" s="224"/>
      <c r="J194" s="224"/>
      <c r="K194" s="224"/>
      <c r="L194" s="224"/>
      <c r="M194" s="224"/>
      <c r="N194" s="223"/>
      <c r="O194" s="223"/>
      <c r="P194" s="223"/>
      <c r="Q194" s="223"/>
      <c r="R194" s="224"/>
      <c r="S194" s="224"/>
      <c r="T194" s="224"/>
      <c r="U194" s="224"/>
      <c r="V194" s="224"/>
      <c r="W194" s="224"/>
      <c r="X194" s="224"/>
      <c r="Y194" s="224"/>
      <c r="Z194" s="214"/>
      <c r="AA194" s="214"/>
      <c r="AB194" s="214"/>
      <c r="AC194" s="214"/>
      <c r="AD194" s="214"/>
      <c r="AE194" s="214"/>
      <c r="AF194" s="214"/>
      <c r="AG194" s="214" t="s">
        <v>371</v>
      </c>
      <c r="AH194" s="214">
        <v>2</v>
      </c>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row>
    <row r="195" spans="1:60" outlineLevel="3" x14ac:dyDescent="0.2">
      <c r="A195" s="221"/>
      <c r="B195" s="222"/>
      <c r="C195" s="269" t="s">
        <v>483</v>
      </c>
      <c r="D195" s="264"/>
      <c r="E195" s="265"/>
      <c r="F195" s="224"/>
      <c r="G195" s="224"/>
      <c r="H195" s="224"/>
      <c r="I195" s="224"/>
      <c r="J195" s="224"/>
      <c r="K195" s="224"/>
      <c r="L195" s="224"/>
      <c r="M195" s="224"/>
      <c r="N195" s="223"/>
      <c r="O195" s="223"/>
      <c r="P195" s="223"/>
      <c r="Q195" s="223"/>
      <c r="R195" s="224"/>
      <c r="S195" s="224"/>
      <c r="T195" s="224"/>
      <c r="U195" s="224"/>
      <c r="V195" s="224"/>
      <c r="W195" s="224"/>
      <c r="X195" s="224"/>
      <c r="Y195" s="224"/>
      <c r="Z195" s="214"/>
      <c r="AA195" s="214"/>
      <c r="AB195" s="214"/>
      <c r="AC195" s="214"/>
      <c r="AD195" s="214"/>
      <c r="AE195" s="214"/>
      <c r="AF195" s="214"/>
      <c r="AG195" s="214" t="s">
        <v>371</v>
      </c>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row>
    <row r="196" spans="1:60" outlineLevel="3" x14ac:dyDescent="0.2">
      <c r="A196" s="221"/>
      <c r="B196" s="222"/>
      <c r="C196" s="268" t="s">
        <v>2382</v>
      </c>
      <c r="D196" s="262"/>
      <c r="E196" s="263">
        <v>1.74</v>
      </c>
      <c r="F196" s="224"/>
      <c r="G196" s="224"/>
      <c r="H196" s="224"/>
      <c r="I196" s="224"/>
      <c r="J196" s="224"/>
      <c r="K196" s="224"/>
      <c r="L196" s="224"/>
      <c r="M196" s="224"/>
      <c r="N196" s="223"/>
      <c r="O196" s="223"/>
      <c r="P196" s="223"/>
      <c r="Q196" s="223"/>
      <c r="R196" s="224"/>
      <c r="S196" s="224"/>
      <c r="T196" s="224"/>
      <c r="U196" s="224"/>
      <c r="V196" s="224"/>
      <c r="W196" s="224"/>
      <c r="X196" s="224"/>
      <c r="Y196" s="224"/>
      <c r="Z196" s="214"/>
      <c r="AA196" s="214"/>
      <c r="AB196" s="214"/>
      <c r="AC196" s="214"/>
      <c r="AD196" s="214"/>
      <c r="AE196" s="214"/>
      <c r="AF196" s="214"/>
      <c r="AG196" s="214" t="s">
        <v>371</v>
      </c>
      <c r="AH196" s="214">
        <v>0</v>
      </c>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row>
    <row r="197" spans="1:60" outlineLevel="1" x14ac:dyDescent="0.2">
      <c r="A197" s="236">
        <v>49</v>
      </c>
      <c r="B197" s="237" t="s">
        <v>1115</v>
      </c>
      <c r="C197" s="254" t="s">
        <v>1116</v>
      </c>
      <c r="D197" s="238" t="s">
        <v>581</v>
      </c>
      <c r="E197" s="239">
        <v>1.9000000000000001E-4</v>
      </c>
      <c r="F197" s="240"/>
      <c r="G197" s="241">
        <f>ROUND(E197*F197,2)</f>
        <v>0</v>
      </c>
      <c r="H197" s="240"/>
      <c r="I197" s="241">
        <f>ROUND(E197*H197,2)</f>
        <v>0</v>
      </c>
      <c r="J197" s="240"/>
      <c r="K197" s="241">
        <f>ROUND(E197*J197,2)</f>
        <v>0</v>
      </c>
      <c r="L197" s="241">
        <v>12</v>
      </c>
      <c r="M197" s="241">
        <f>G197*(1+L197/100)</f>
        <v>0</v>
      </c>
      <c r="N197" s="239">
        <v>0</v>
      </c>
      <c r="O197" s="239">
        <f>ROUND(E197*N197,2)</f>
        <v>0</v>
      </c>
      <c r="P197" s="239">
        <v>0</v>
      </c>
      <c r="Q197" s="239">
        <f>ROUND(E197*P197,2)</f>
        <v>0</v>
      </c>
      <c r="R197" s="241" t="s">
        <v>596</v>
      </c>
      <c r="S197" s="241" t="s">
        <v>315</v>
      </c>
      <c r="T197" s="242" t="s">
        <v>315</v>
      </c>
      <c r="U197" s="224">
        <v>1.966</v>
      </c>
      <c r="V197" s="224">
        <f>ROUND(E197*U197,2)</f>
        <v>0</v>
      </c>
      <c r="W197" s="224"/>
      <c r="X197" s="224" t="s">
        <v>582</v>
      </c>
      <c r="Y197" s="224" t="s">
        <v>317</v>
      </c>
      <c r="Z197" s="214"/>
      <c r="AA197" s="214"/>
      <c r="AB197" s="214"/>
      <c r="AC197" s="214"/>
      <c r="AD197" s="214"/>
      <c r="AE197" s="214"/>
      <c r="AF197" s="214"/>
      <c r="AG197" s="214" t="s">
        <v>583</v>
      </c>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row>
    <row r="198" spans="1:60" outlineLevel="2" x14ac:dyDescent="0.2">
      <c r="A198" s="221"/>
      <c r="B198" s="222"/>
      <c r="C198" s="267" t="s">
        <v>608</v>
      </c>
      <c r="D198" s="266"/>
      <c r="E198" s="266"/>
      <c r="F198" s="266"/>
      <c r="G198" s="266"/>
      <c r="H198" s="224"/>
      <c r="I198" s="224"/>
      <c r="J198" s="224"/>
      <c r="K198" s="224"/>
      <c r="L198" s="224"/>
      <c r="M198" s="224"/>
      <c r="N198" s="223"/>
      <c r="O198" s="223"/>
      <c r="P198" s="223"/>
      <c r="Q198" s="223"/>
      <c r="R198" s="224"/>
      <c r="S198" s="224"/>
      <c r="T198" s="224"/>
      <c r="U198" s="224"/>
      <c r="V198" s="224"/>
      <c r="W198" s="224"/>
      <c r="X198" s="224"/>
      <c r="Y198" s="224"/>
      <c r="Z198" s="214"/>
      <c r="AA198" s="214"/>
      <c r="AB198" s="214"/>
      <c r="AC198" s="214"/>
      <c r="AD198" s="214"/>
      <c r="AE198" s="214"/>
      <c r="AF198" s="214"/>
      <c r="AG198" s="214" t="s">
        <v>369</v>
      </c>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row>
    <row r="199" spans="1:60" x14ac:dyDescent="0.2">
      <c r="A199" s="229" t="s">
        <v>310</v>
      </c>
      <c r="B199" s="230" t="s">
        <v>223</v>
      </c>
      <c r="C199" s="253" t="s">
        <v>224</v>
      </c>
      <c r="D199" s="231"/>
      <c r="E199" s="232"/>
      <c r="F199" s="233"/>
      <c r="G199" s="233">
        <f>SUMIF(AG200:AG214,"&lt;&gt;NOR",G200:G214)</f>
        <v>0</v>
      </c>
      <c r="H199" s="233"/>
      <c r="I199" s="233">
        <f>SUM(I200:I214)</f>
        <v>0</v>
      </c>
      <c r="J199" s="233"/>
      <c r="K199" s="233">
        <f>SUM(K200:K214)</f>
        <v>0</v>
      </c>
      <c r="L199" s="233"/>
      <c r="M199" s="233">
        <f>SUM(M200:M214)</f>
        <v>0</v>
      </c>
      <c r="N199" s="232"/>
      <c r="O199" s="232">
        <f>SUM(O200:O214)</f>
        <v>0.26</v>
      </c>
      <c r="P199" s="232"/>
      <c r="Q199" s="232">
        <f>SUM(Q200:Q214)</f>
        <v>0</v>
      </c>
      <c r="R199" s="233"/>
      <c r="S199" s="233"/>
      <c r="T199" s="234"/>
      <c r="U199" s="228"/>
      <c r="V199" s="228">
        <f>SUM(V200:V214)</f>
        <v>4.7200000000000006</v>
      </c>
      <c r="W199" s="228"/>
      <c r="X199" s="228"/>
      <c r="Y199" s="228"/>
      <c r="AG199" t="s">
        <v>311</v>
      </c>
    </row>
    <row r="200" spans="1:60" outlineLevel="1" x14ac:dyDescent="0.2">
      <c r="A200" s="236">
        <v>50</v>
      </c>
      <c r="B200" s="237" t="s">
        <v>609</v>
      </c>
      <c r="C200" s="254" t="s">
        <v>610</v>
      </c>
      <c r="D200" s="238" t="s">
        <v>403</v>
      </c>
      <c r="E200" s="239">
        <v>1</v>
      </c>
      <c r="F200" s="240"/>
      <c r="G200" s="241">
        <f>ROUND(E200*F200,2)</f>
        <v>0</v>
      </c>
      <c r="H200" s="240"/>
      <c r="I200" s="241">
        <f>ROUND(E200*H200,2)</f>
        <v>0</v>
      </c>
      <c r="J200" s="240"/>
      <c r="K200" s="241">
        <f>ROUND(E200*J200,2)</f>
        <v>0</v>
      </c>
      <c r="L200" s="241">
        <v>12</v>
      </c>
      <c r="M200" s="241">
        <f>G200*(1+L200/100)</f>
        <v>0</v>
      </c>
      <c r="N200" s="239">
        <v>3.4000000000000002E-4</v>
      </c>
      <c r="O200" s="239">
        <f>ROUND(E200*N200,2)</f>
        <v>0</v>
      </c>
      <c r="P200" s="239">
        <v>0</v>
      </c>
      <c r="Q200" s="239">
        <f>ROUND(E200*P200,2)</f>
        <v>0</v>
      </c>
      <c r="R200" s="241" t="s">
        <v>611</v>
      </c>
      <c r="S200" s="241" t="s">
        <v>315</v>
      </c>
      <c r="T200" s="242" t="s">
        <v>315</v>
      </c>
      <c r="U200" s="224">
        <v>0.32</v>
      </c>
      <c r="V200" s="224">
        <f>ROUND(E200*U200,2)</f>
        <v>0.32</v>
      </c>
      <c r="W200" s="224"/>
      <c r="X200" s="224" t="s">
        <v>336</v>
      </c>
      <c r="Y200" s="224" t="s">
        <v>317</v>
      </c>
      <c r="Z200" s="214"/>
      <c r="AA200" s="214"/>
      <c r="AB200" s="214"/>
      <c r="AC200" s="214"/>
      <c r="AD200" s="214"/>
      <c r="AE200" s="214"/>
      <c r="AF200" s="214"/>
      <c r="AG200" s="214" t="s">
        <v>337</v>
      </c>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row>
    <row r="201" spans="1:60" outlineLevel="2" x14ac:dyDescent="0.2">
      <c r="A201" s="221"/>
      <c r="B201" s="222"/>
      <c r="C201" s="267" t="s">
        <v>612</v>
      </c>
      <c r="D201" s="266"/>
      <c r="E201" s="266"/>
      <c r="F201" s="266"/>
      <c r="G201" s="266"/>
      <c r="H201" s="224"/>
      <c r="I201" s="224"/>
      <c r="J201" s="224"/>
      <c r="K201" s="224"/>
      <c r="L201" s="224"/>
      <c r="M201" s="224"/>
      <c r="N201" s="223"/>
      <c r="O201" s="223"/>
      <c r="P201" s="223"/>
      <c r="Q201" s="223"/>
      <c r="R201" s="224"/>
      <c r="S201" s="224"/>
      <c r="T201" s="224"/>
      <c r="U201" s="224"/>
      <c r="V201" s="224"/>
      <c r="W201" s="224"/>
      <c r="X201" s="224"/>
      <c r="Y201" s="224"/>
      <c r="Z201" s="214"/>
      <c r="AA201" s="214"/>
      <c r="AB201" s="214"/>
      <c r="AC201" s="214"/>
      <c r="AD201" s="214"/>
      <c r="AE201" s="214"/>
      <c r="AF201" s="214"/>
      <c r="AG201" s="214" t="s">
        <v>369</v>
      </c>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row>
    <row r="202" spans="1:60" outlineLevel="2" x14ac:dyDescent="0.2">
      <c r="A202" s="221"/>
      <c r="B202" s="222"/>
      <c r="C202" s="258" t="s">
        <v>613</v>
      </c>
      <c r="D202" s="252"/>
      <c r="E202" s="252"/>
      <c r="F202" s="252"/>
      <c r="G202" s="252"/>
      <c r="H202" s="224"/>
      <c r="I202" s="224"/>
      <c r="J202" s="224"/>
      <c r="K202" s="224"/>
      <c r="L202" s="224"/>
      <c r="M202" s="224"/>
      <c r="N202" s="223"/>
      <c r="O202" s="223"/>
      <c r="P202" s="223"/>
      <c r="Q202" s="223"/>
      <c r="R202" s="224"/>
      <c r="S202" s="224"/>
      <c r="T202" s="224"/>
      <c r="U202" s="224"/>
      <c r="V202" s="224"/>
      <c r="W202" s="224"/>
      <c r="X202" s="224"/>
      <c r="Y202" s="224"/>
      <c r="Z202" s="214"/>
      <c r="AA202" s="214"/>
      <c r="AB202" s="214"/>
      <c r="AC202" s="214"/>
      <c r="AD202" s="214"/>
      <c r="AE202" s="214"/>
      <c r="AF202" s="214"/>
      <c r="AG202" s="214" t="s">
        <v>320</v>
      </c>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row>
    <row r="203" spans="1:60" outlineLevel="1" x14ac:dyDescent="0.2">
      <c r="A203" s="236">
        <v>51</v>
      </c>
      <c r="B203" s="237" t="s">
        <v>1117</v>
      </c>
      <c r="C203" s="254" t="s">
        <v>1118</v>
      </c>
      <c r="D203" s="238" t="s">
        <v>403</v>
      </c>
      <c r="E203" s="239">
        <v>1</v>
      </c>
      <c r="F203" s="240"/>
      <c r="G203" s="241">
        <f>ROUND(E203*F203,2)</f>
        <v>0</v>
      </c>
      <c r="H203" s="240"/>
      <c r="I203" s="241">
        <f>ROUND(E203*H203,2)</f>
        <v>0</v>
      </c>
      <c r="J203" s="240"/>
      <c r="K203" s="241">
        <f>ROUND(E203*J203,2)</f>
        <v>0</v>
      </c>
      <c r="L203" s="241">
        <v>12</v>
      </c>
      <c r="M203" s="241">
        <f>G203*(1+L203/100)</f>
        <v>0</v>
      </c>
      <c r="N203" s="239">
        <v>1.5200000000000001E-3</v>
      </c>
      <c r="O203" s="239">
        <f>ROUND(E203*N203,2)</f>
        <v>0</v>
      </c>
      <c r="P203" s="239">
        <v>0</v>
      </c>
      <c r="Q203" s="239">
        <f>ROUND(E203*P203,2)</f>
        <v>0</v>
      </c>
      <c r="R203" s="241" t="s">
        <v>611</v>
      </c>
      <c r="S203" s="241" t="s">
        <v>315</v>
      </c>
      <c r="T203" s="242" t="s">
        <v>315</v>
      </c>
      <c r="U203" s="224">
        <v>1.173</v>
      </c>
      <c r="V203" s="224">
        <f>ROUND(E203*U203,2)</f>
        <v>1.17</v>
      </c>
      <c r="W203" s="224"/>
      <c r="X203" s="224" t="s">
        <v>336</v>
      </c>
      <c r="Y203" s="224" t="s">
        <v>317</v>
      </c>
      <c r="Z203" s="214"/>
      <c r="AA203" s="214"/>
      <c r="AB203" s="214"/>
      <c r="AC203" s="214"/>
      <c r="AD203" s="214"/>
      <c r="AE203" s="214"/>
      <c r="AF203" s="214"/>
      <c r="AG203" s="214" t="s">
        <v>337</v>
      </c>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row>
    <row r="204" spans="1:60" outlineLevel="2" x14ac:dyDescent="0.2">
      <c r="A204" s="221"/>
      <c r="B204" s="222"/>
      <c r="C204" s="267" t="s">
        <v>612</v>
      </c>
      <c r="D204" s="266"/>
      <c r="E204" s="266"/>
      <c r="F204" s="266"/>
      <c r="G204" s="266"/>
      <c r="H204" s="224"/>
      <c r="I204" s="224"/>
      <c r="J204" s="224"/>
      <c r="K204" s="224"/>
      <c r="L204" s="224"/>
      <c r="M204" s="224"/>
      <c r="N204" s="223"/>
      <c r="O204" s="223"/>
      <c r="P204" s="223"/>
      <c r="Q204" s="223"/>
      <c r="R204" s="224"/>
      <c r="S204" s="224"/>
      <c r="T204" s="224"/>
      <c r="U204" s="224"/>
      <c r="V204" s="224"/>
      <c r="W204" s="224"/>
      <c r="X204" s="224"/>
      <c r="Y204" s="224"/>
      <c r="Z204" s="214"/>
      <c r="AA204" s="214"/>
      <c r="AB204" s="214"/>
      <c r="AC204" s="214"/>
      <c r="AD204" s="214"/>
      <c r="AE204" s="214"/>
      <c r="AF204" s="214"/>
      <c r="AG204" s="214" t="s">
        <v>369</v>
      </c>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row>
    <row r="205" spans="1:60" outlineLevel="2" x14ac:dyDescent="0.2">
      <c r="A205" s="221"/>
      <c r="B205" s="222"/>
      <c r="C205" s="258" t="s">
        <v>613</v>
      </c>
      <c r="D205" s="252"/>
      <c r="E205" s="252"/>
      <c r="F205" s="252"/>
      <c r="G205" s="252"/>
      <c r="H205" s="224"/>
      <c r="I205" s="224"/>
      <c r="J205" s="224"/>
      <c r="K205" s="224"/>
      <c r="L205" s="224"/>
      <c r="M205" s="224"/>
      <c r="N205" s="223"/>
      <c r="O205" s="223"/>
      <c r="P205" s="223"/>
      <c r="Q205" s="223"/>
      <c r="R205" s="224"/>
      <c r="S205" s="224"/>
      <c r="T205" s="224"/>
      <c r="U205" s="224"/>
      <c r="V205" s="224"/>
      <c r="W205" s="224"/>
      <c r="X205" s="224"/>
      <c r="Y205" s="224"/>
      <c r="Z205" s="214"/>
      <c r="AA205" s="214"/>
      <c r="AB205" s="214"/>
      <c r="AC205" s="214"/>
      <c r="AD205" s="214"/>
      <c r="AE205" s="214"/>
      <c r="AF205" s="214"/>
      <c r="AG205" s="214" t="s">
        <v>320</v>
      </c>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row>
    <row r="206" spans="1:60" outlineLevel="1" x14ac:dyDescent="0.2">
      <c r="A206" s="236">
        <v>52</v>
      </c>
      <c r="B206" s="237" t="s">
        <v>1117</v>
      </c>
      <c r="C206" s="254" t="s">
        <v>1118</v>
      </c>
      <c r="D206" s="238" t="s">
        <v>403</v>
      </c>
      <c r="E206" s="239">
        <v>1</v>
      </c>
      <c r="F206" s="240"/>
      <c r="G206" s="241">
        <f>ROUND(E206*F206,2)</f>
        <v>0</v>
      </c>
      <c r="H206" s="240"/>
      <c r="I206" s="241">
        <f>ROUND(E206*H206,2)</f>
        <v>0</v>
      </c>
      <c r="J206" s="240"/>
      <c r="K206" s="241">
        <f>ROUND(E206*J206,2)</f>
        <v>0</v>
      </c>
      <c r="L206" s="241">
        <v>12</v>
      </c>
      <c r="M206" s="241">
        <f>G206*(1+L206/100)</f>
        <v>0</v>
      </c>
      <c r="N206" s="239">
        <v>1.5200000000000001E-3</v>
      </c>
      <c r="O206" s="239">
        <f>ROUND(E206*N206,2)</f>
        <v>0</v>
      </c>
      <c r="P206" s="239">
        <v>0</v>
      </c>
      <c r="Q206" s="239">
        <f>ROUND(E206*P206,2)</f>
        <v>0</v>
      </c>
      <c r="R206" s="241" t="s">
        <v>611</v>
      </c>
      <c r="S206" s="241" t="s">
        <v>315</v>
      </c>
      <c r="T206" s="242" t="s">
        <v>315</v>
      </c>
      <c r="U206" s="224">
        <v>1.173</v>
      </c>
      <c r="V206" s="224">
        <f>ROUND(E206*U206,2)</f>
        <v>1.17</v>
      </c>
      <c r="W206" s="224"/>
      <c r="X206" s="224" t="s">
        <v>336</v>
      </c>
      <c r="Y206" s="224" t="s">
        <v>317</v>
      </c>
      <c r="Z206" s="214"/>
      <c r="AA206" s="214"/>
      <c r="AB206" s="214"/>
      <c r="AC206" s="214"/>
      <c r="AD206" s="214"/>
      <c r="AE206" s="214"/>
      <c r="AF206" s="214"/>
      <c r="AG206" s="214" t="s">
        <v>337</v>
      </c>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row>
    <row r="207" spans="1:60" outlineLevel="2" x14ac:dyDescent="0.2">
      <c r="A207" s="221"/>
      <c r="B207" s="222"/>
      <c r="C207" s="267" t="s">
        <v>612</v>
      </c>
      <c r="D207" s="266"/>
      <c r="E207" s="266"/>
      <c r="F207" s="266"/>
      <c r="G207" s="266"/>
      <c r="H207" s="224"/>
      <c r="I207" s="224"/>
      <c r="J207" s="224"/>
      <c r="K207" s="224"/>
      <c r="L207" s="224"/>
      <c r="M207" s="224"/>
      <c r="N207" s="223"/>
      <c r="O207" s="223"/>
      <c r="P207" s="223"/>
      <c r="Q207" s="223"/>
      <c r="R207" s="224"/>
      <c r="S207" s="224"/>
      <c r="T207" s="224"/>
      <c r="U207" s="224"/>
      <c r="V207" s="224"/>
      <c r="W207" s="224"/>
      <c r="X207" s="224"/>
      <c r="Y207" s="224"/>
      <c r="Z207" s="214"/>
      <c r="AA207" s="214"/>
      <c r="AB207" s="214"/>
      <c r="AC207" s="214"/>
      <c r="AD207" s="214"/>
      <c r="AE207" s="214"/>
      <c r="AF207" s="214"/>
      <c r="AG207" s="214" t="s">
        <v>369</v>
      </c>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row>
    <row r="208" spans="1:60" outlineLevel="2" x14ac:dyDescent="0.2">
      <c r="A208" s="221"/>
      <c r="B208" s="222"/>
      <c r="C208" s="258" t="s">
        <v>613</v>
      </c>
      <c r="D208" s="252"/>
      <c r="E208" s="252"/>
      <c r="F208" s="252"/>
      <c r="G208" s="252"/>
      <c r="H208" s="224"/>
      <c r="I208" s="224"/>
      <c r="J208" s="224"/>
      <c r="K208" s="224"/>
      <c r="L208" s="224"/>
      <c r="M208" s="224"/>
      <c r="N208" s="223"/>
      <c r="O208" s="223"/>
      <c r="P208" s="223"/>
      <c r="Q208" s="223"/>
      <c r="R208" s="224"/>
      <c r="S208" s="224"/>
      <c r="T208" s="224"/>
      <c r="U208" s="224"/>
      <c r="V208" s="224"/>
      <c r="W208" s="224"/>
      <c r="X208" s="224"/>
      <c r="Y208" s="224"/>
      <c r="Z208" s="214"/>
      <c r="AA208" s="214"/>
      <c r="AB208" s="214"/>
      <c r="AC208" s="214"/>
      <c r="AD208" s="214"/>
      <c r="AE208" s="214"/>
      <c r="AF208" s="214"/>
      <c r="AG208" s="214" t="s">
        <v>320</v>
      </c>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row>
    <row r="209" spans="1:60" ht="45" outlineLevel="1" x14ac:dyDescent="0.2">
      <c r="A209" s="245">
        <v>53</v>
      </c>
      <c r="B209" s="246" t="s">
        <v>1403</v>
      </c>
      <c r="C209" s="256" t="s">
        <v>1404</v>
      </c>
      <c r="D209" s="247" t="s">
        <v>375</v>
      </c>
      <c r="E209" s="248">
        <v>1</v>
      </c>
      <c r="F209" s="249"/>
      <c r="G209" s="250">
        <f>ROUND(E209*F209,2)</f>
        <v>0</v>
      </c>
      <c r="H209" s="249"/>
      <c r="I209" s="250">
        <f>ROUND(E209*H209,2)</f>
        <v>0</v>
      </c>
      <c r="J209" s="249"/>
      <c r="K209" s="250">
        <f>ROUND(E209*J209,2)</f>
        <v>0</v>
      </c>
      <c r="L209" s="250">
        <v>12</v>
      </c>
      <c r="M209" s="250">
        <f>G209*(1+L209/100)</f>
        <v>0</v>
      </c>
      <c r="N209" s="248">
        <v>8.1999999999999998E-4</v>
      </c>
      <c r="O209" s="248">
        <f>ROUND(E209*N209,2)</f>
        <v>0</v>
      </c>
      <c r="P209" s="248">
        <v>0</v>
      </c>
      <c r="Q209" s="248">
        <f>ROUND(E209*P209,2)</f>
        <v>0</v>
      </c>
      <c r="R209" s="250" t="s">
        <v>611</v>
      </c>
      <c r="S209" s="250" t="s">
        <v>315</v>
      </c>
      <c r="T209" s="251" t="s">
        <v>315</v>
      </c>
      <c r="U209" s="224">
        <v>0.2</v>
      </c>
      <c r="V209" s="224">
        <f>ROUND(E209*U209,2)</f>
        <v>0.2</v>
      </c>
      <c r="W209" s="224"/>
      <c r="X209" s="224" t="s">
        <v>336</v>
      </c>
      <c r="Y209" s="224" t="s">
        <v>317</v>
      </c>
      <c r="Z209" s="214"/>
      <c r="AA209" s="214"/>
      <c r="AB209" s="214"/>
      <c r="AC209" s="214"/>
      <c r="AD209" s="214"/>
      <c r="AE209" s="214"/>
      <c r="AF209" s="214"/>
      <c r="AG209" s="214" t="s">
        <v>337</v>
      </c>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row>
    <row r="210" spans="1:60" ht="22.5" outlineLevel="1" x14ac:dyDescent="0.2">
      <c r="A210" s="245">
        <v>54</v>
      </c>
      <c r="B210" s="246" t="s">
        <v>1121</v>
      </c>
      <c r="C210" s="256" t="s">
        <v>1122</v>
      </c>
      <c r="D210" s="247" t="s">
        <v>375</v>
      </c>
      <c r="E210" s="248">
        <v>1</v>
      </c>
      <c r="F210" s="249"/>
      <c r="G210" s="250">
        <f>ROUND(E210*F210,2)</f>
        <v>0</v>
      </c>
      <c r="H210" s="249"/>
      <c r="I210" s="250">
        <f>ROUND(E210*H210,2)</f>
        <v>0</v>
      </c>
      <c r="J210" s="249"/>
      <c r="K210" s="250">
        <f>ROUND(E210*J210,2)</f>
        <v>0</v>
      </c>
      <c r="L210" s="250">
        <v>12</v>
      </c>
      <c r="M210" s="250">
        <f>G210*(1+L210/100)</f>
        <v>0</v>
      </c>
      <c r="N210" s="248">
        <v>0.25768000000000002</v>
      </c>
      <c r="O210" s="248">
        <f>ROUND(E210*N210,2)</f>
        <v>0.26</v>
      </c>
      <c r="P210" s="248">
        <v>0</v>
      </c>
      <c r="Q210" s="248">
        <f>ROUND(E210*P210,2)</f>
        <v>0</v>
      </c>
      <c r="R210" s="250" t="s">
        <v>611</v>
      </c>
      <c r="S210" s="250" t="s">
        <v>315</v>
      </c>
      <c r="T210" s="251" t="s">
        <v>315</v>
      </c>
      <c r="U210" s="224">
        <v>1.44</v>
      </c>
      <c r="V210" s="224">
        <f>ROUND(E210*U210,2)</f>
        <v>1.44</v>
      </c>
      <c r="W210" s="224"/>
      <c r="X210" s="224" t="s">
        <v>336</v>
      </c>
      <c r="Y210" s="224" t="s">
        <v>317</v>
      </c>
      <c r="Z210" s="214"/>
      <c r="AA210" s="214"/>
      <c r="AB210" s="214"/>
      <c r="AC210" s="214"/>
      <c r="AD210" s="214"/>
      <c r="AE210" s="214"/>
      <c r="AF210" s="214"/>
      <c r="AG210" s="214" t="s">
        <v>1123</v>
      </c>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row>
    <row r="211" spans="1:60" ht="22.5" outlineLevel="1" x14ac:dyDescent="0.2">
      <c r="A211" s="236">
        <v>55</v>
      </c>
      <c r="B211" s="237" t="s">
        <v>1930</v>
      </c>
      <c r="C211" s="254" t="s">
        <v>1931</v>
      </c>
      <c r="D211" s="238" t="s">
        <v>375</v>
      </c>
      <c r="E211" s="239">
        <v>1</v>
      </c>
      <c r="F211" s="240"/>
      <c r="G211" s="241">
        <f>ROUND(E211*F211,2)</f>
        <v>0</v>
      </c>
      <c r="H211" s="240"/>
      <c r="I211" s="241">
        <f>ROUND(E211*H211,2)</f>
        <v>0</v>
      </c>
      <c r="J211" s="240"/>
      <c r="K211" s="241">
        <f>ROUND(E211*J211,2)</f>
        <v>0</v>
      </c>
      <c r="L211" s="241">
        <v>12</v>
      </c>
      <c r="M211" s="241">
        <f>G211*(1+L211/100)</f>
        <v>0</v>
      </c>
      <c r="N211" s="239">
        <v>1.73E-3</v>
      </c>
      <c r="O211" s="239">
        <f>ROUND(E211*N211,2)</f>
        <v>0</v>
      </c>
      <c r="P211" s="239">
        <v>0</v>
      </c>
      <c r="Q211" s="239">
        <f>ROUND(E211*P211,2)</f>
        <v>0</v>
      </c>
      <c r="R211" s="241" t="s">
        <v>428</v>
      </c>
      <c r="S211" s="241" t="s">
        <v>315</v>
      </c>
      <c r="T211" s="242" t="s">
        <v>315</v>
      </c>
      <c r="U211" s="224">
        <v>0</v>
      </c>
      <c r="V211" s="224">
        <f>ROUND(E211*U211,2)</f>
        <v>0</v>
      </c>
      <c r="W211" s="224"/>
      <c r="X211" s="224" t="s">
        <v>429</v>
      </c>
      <c r="Y211" s="224" t="s">
        <v>317</v>
      </c>
      <c r="Z211" s="214"/>
      <c r="AA211" s="214"/>
      <c r="AB211" s="214"/>
      <c r="AC211" s="214"/>
      <c r="AD211" s="214"/>
      <c r="AE211" s="214"/>
      <c r="AF211" s="214"/>
      <c r="AG211" s="214" t="s">
        <v>728</v>
      </c>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row>
    <row r="212" spans="1:60" outlineLevel="2" x14ac:dyDescent="0.2">
      <c r="A212" s="221"/>
      <c r="B212" s="222"/>
      <c r="C212" s="255" t="s">
        <v>1127</v>
      </c>
      <c r="D212" s="243"/>
      <c r="E212" s="243"/>
      <c r="F212" s="243"/>
      <c r="G212" s="243"/>
      <c r="H212" s="224"/>
      <c r="I212" s="224"/>
      <c r="J212" s="224"/>
      <c r="K212" s="224"/>
      <c r="L212" s="224"/>
      <c r="M212" s="224"/>
      <c r="N212" s="223"/>
      <c r="O212" s="223"/>
      <c r="P212" s="223"/>
      <c r="Q212" s="223"/>
      <c r="R212" s="224"/>
      <c r="S212" s="224"/>
      <c r="T212" s="224"/>
      <c r="U212" s="224"/>
      <c r="V212" s="224"/>
      <c r="W212" s="224"/>
      <c r="X212" s="224"/>
      <c r="Y212" s="224"/>
      <c r="Z212" s="214"/>
      <c r="AA212" s="214"/>
      <c r="AB212" s="214"/>
      <c r="AC212" s="214"/>
      <c r="AD212" s="214"/>
      <c r="AE212" s="214"/>
      <c r="AF212" s="214"/>
      <c r="AG212" s="214" t="s">
        <v>320</v>
      </c>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row>
    <row r="213" spans="1:60" outlineLevel="1" x14ac:dyDescent="0.2">
      <c r="A213" s="236">
        <v>56</v>
      </c>
      <c r="B213" s="237" t="s">
        <v>1128</v>
      </c>
      <c r="C213" s="254" t="s">
        <v>1129</v>
      </c>
      <c r="D213" s="238" t="s">
        <v>581</v>
      </c>
      <c r="E213" s="239">
        <v>0.26361000000000001</v>
      </c>
      <c r="F213" s="240"/>
      <c r="G213" s="241">
        <f>ROUND(E213*F213,2)</f>
        <v>0</v>
      </c>
      <c r="H213" s="240"/>
      <c r="I213" s="241">
        <f>ROUND(E213*H213,2)</f>
        <v>0</v>
      </c>
      <c r="J213" s="240"/>
      <c r="K213" s="241">
        <f>ROUND(E213*J213,2)</f>
        <v>0</v>
      </c>
      <c r="L213" s="241">
        <v>12</v>
      </c>
      <c r="M213" s="241">
        <f>G213*(1+L213/100)</f>
        <v>0</v>
      </c>
      <c r="N213" s="239">
        <v>0</v>
      </c>
      <c r="O213" s="239">
        <f>ROUND(E213*N213,2)</f>
        <v>0</v>
      </c>
      <c r="P213" s="239">
        <v>0</v>
      </c>
      <c r="Q213" s="239">
        <f>ROUND(E213*P213,2)</f>
        <v>0</v>
      </c>
      <c r="R213" s="241" t="s">
        <v>611</v>
      </c>
      <c r="S213" s="241" t="s">
        <v>315</v>
      </c>
      <c r="T213" s="242" t="s">
        <v>315</v>
      </c>
      <c r="U213" s="224">
        <v>1.575</v>
      </c>
      <c r="V213" s="224">
        <f>ROUND(E213*U213,2)</f>
        <v>0.42</v>
      </c>
      <c r="W213" s="224"/>
      <c r="X213" s="224" t="s">
        <v>582</v>
      </c>
      <c r="Y213" s="224" t="s">
        <v>317</v>
      </c>
      <c r="Z213" s="214"/>
      <c r="AA213" s="214"/>
      <c r="AB213" s="214"/>
      <c r="AC213" s="214"/>
      <c r="AD213" s="214"/>
      <c r="AE213" s="214"/>
      <c r="AF213" s="214"/>
      <c r="AG213" s="214" t="s">
        <v>583</v>
      </c>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row>
    <row r="214" spans="1:60" outlineLevel="2" x14ac:dyDescent="0.2">
      <c r="A214" s="221"/>
      <c r="B214" s="222"/>
      <c r="C214" s="267" t="s">
        <v>623</v>
      </c>
      <c r="D214" s="266"/>
      <c r="E214" s="266"/>
      <c r="F214" s="266"/>
      <c r="G214" s="266"/>
      <c r="H214" s="224"/>
      <c r="I214" s="224"/>
      <c r="J214" s="224"/>
      <c r="K214" s="224"/>
      <c r="L214" s="224"/>
      <c r="M214" s="224"/>
      <c r="N214" s="223"/>
      <c r="O214" s="223"/>
      <c r="P214" s="223"/>
      <c r="Q214" s="223"/>
      <c r="R214" s="224"/>
      <c r="S214" s="224"/>
      <c r="T214" s="224"/>
      <c r="U214" s="224"/>
      <c r="V214" s="224"/>
      <c r="W214" s="224"/>
      <c r="X214" s="224"/>
      <c r="Y214" s="224"/>
      <c r="Z214" s="214"/>
      <c r="AA214" s="214"/>
      <c r="AB214" s="214"/>
      <c r="AC214" s="214"/>
      <c r="AD214" s="214"/>
      <c r="AE214" s="214"/>
      <c r="AF214" s="214"/>
      <c r="AG214" s="214" t="s">
        <v>369</v>
      </c>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row>
    <row r="215" spans="1:60" x14ac:dyDescent="0.2">
      <c r="A215" s="229" t="s">
        <v>310</v>
      </c>
      <c r="B215" s="230" t="s">
        <v>225</v>
      </c>
      <c r="C215" s="253" t="s">
        <v>226</v>
      </c>
      <c r="D215" s="231"/>
      <c r="E215" s="232"/>
      <c r="F215" s="233"/>
      <c r="G215" s="233">
        <f>SUMIF(AG216:AG216,"&lt;&gt;NOR",G216:G216)</f>
        <v>0</v>
      </c>
      <c r="H215" s="233"/>
      <c r="I215" s="233">
        <f>SUM(I216:I216)</f>
        <v>0</v>
      </c>
      <c r="J215" s="233"/>
      <c r="K215" s="233">
        <f>SUM(K216:K216)</f>
        <v>0</v>
      </c>
      <c r="L215" s="233"/>
      <c r="M215" s="233">
        <f>SUM(M216:M216)</f>
        <v>0</v>
      </c>
      <c r="N215" s="232"/>
      <c r="O215" s="232">
        <f>SUM(O216:O216)</f>
        <v>0</v>
      </c>
      <c r="P215" s="232"/>
      <c r="Q215" s="232">
        <f>SUM(Q216:Q216)</f>
        <v>0</v>
      </c>
      <c r="R215" s="233"/>
      <c r="S215" s="233"/>
      <c r="T215" s="234"/>
      <c r="U215" s="228"/>
      <c r="V215" s="228">
        <f>SUM(V216:V216)</f>
        <v>1.28</v>
      </c>
      <c r="W215" s="228"/>
      <c r="X215" s="228"/>
      <c r="Y215" s="228"/>
      <c r="AG215" t="s">
        <v>311</v>
      </c>
    </row>
    <row r="216" spans="1:60" outlineLevel="1" x14ac:dyDescent="0.2">
      <c r="A216" s="245">
        <v>57</v>
      </c>
      <c r="B216" s="246" t="s">
        <v>624</v>
      </c>
      <c r="C216" s="256" t="s">
        <v>625</v>
      </c>
      <c r="D216" s="247" t="s">
        <v>375</v>
      </c>
      <c r="E216" s="248">
        <v>3</v>
      </c>
      <c r="F216" s="249"/>
      <c r="G216" s="250">
        <f>ROUND(E216*F216,2)</f>
        <v>0</v>
      </c>
      <c r="H216" s="249"/>
      <c r="I216" s="250">
        <f>ROUND(E216*H216,2)</f>
        <v>0</v>
      </c>
      <c r="J216" s="249"/>
      <c r="K216" s="250">
        <f>ROUND(E216*J216,2)</f>
        <v>0</v>
      </c>
      <c r="L216" s="250">
        <v>12</v>
      </c>
      <c r="M216" s="250">
        <f>G216*(1+L216/100)</f>
        <v>0</v>
      </c>
      <c r="N216" s="248">
        <v>0</v>
      </c>
      <c r="O216" s="248">
        <f>ROUND(E216*N216,2)</f>
        <v>0</v>
      </c>
      <c r="P216" s="248">
        <v>0</v>
      </c>
      <c r="Q216" s="248">
        <f>ROUND(E216*P216,2)</f>
        <v>0</v>
      </c>
      <c r="R216" s="250" t="s">
        <v>611</v>
      </c>
      <c r="S216" s="250" t="s">
        <v>315</v>
      </c>
      <c r="T216" s="251" t="s">
        <v>315</v>
      </c>
      <c r="U216" s="224">
        <v>0.42499999999999999</v>
      </c>
      <c r="V216" s="224">
        <f>ROUND(E216*U216,2)</f>
        <v>1.28</v>
      </c>
      <c r="W216" s="224"/>
      <c r="X216" s="224" t="s">
        <v>336</v>
      </c>
      <c r="Y216" s="224" t="s">
        <v>317</v>
      </c>
      <c r="Z216" s="214"/>
      <c r="AA216" s="214"/>
      <c r="AB216" s="214"/>
      <c r="AC216" s="214"/>
      <c r="AD216" s="214"/>
      <c r="AE216" s="214"/>
      <c r="AF216" s="214"/>
      <c r="AG216" s="214" t="s">
        <v>337</v>
      </c>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row>
    <row r="217" spans="1:60" x14ac:dyDescent="0.2">
      <c r="A217" s="229" t="s">
        <v>310</v>
      </c>
      <c r="B217" s="230" t="s">
        <v>229</v>
      </c>
      <c r="C217" s="253" t="s">
        <v>230</v>
      </c>
      <c r="D217" s="231"/>
      <c r="E217" s="232"/>
      <c r="F217" s="233"/>
      <c r="G217" s="233">
        <f>SUMIF(AG218:AG250,"&lt;&gt;NOR",G218:G250)</f>
        <v>0</v>
      </c>
      <c r="H217" s="233"/>
      <c r="I217" s="233">
        <f>SUM(I218:I250)</f>
        <v>0</v>
      </c>
      <c r="J217" s="233"/>
      <c r="K217" s="233">
        <f>SUM(K218:K250)</f>
        <v>0</v>
      </c>
      <c r="L217" s="233"/>
      <c r="M217" s="233">
        <f>SUM(M218:M250)</f>
        <v>0</v>
      </c>
      <c r="N217" s="232"/>
      <c r="O217" s="232">
        <f>SUM(O218:O250)</f>
        <v>0.1</v>
      </c>
      <c r="P217" s="232"/>
      <c r="Q217" s="232">
        <f>SUM(Q218:Q250)</f>
        <v>0.24000000000000002</v>
      </c>
      <c r="R217" s="233"/>
      <c r="S217" s="233"/>
      <c r="T217" s="234"/>
      <c r="U217" s="228"/>
      <c r="V217" s="228">
        <f>SUM(V218:V250)</f>
        <v>12.150000000000002</v>
      </c>
      <c r="W217" s="228"/>
      <c r="X217" s="228"/>
      <c r="Y217" s="228"/>
      <c r="AG217" t="s">
        <v>311</v>
      </c>
    </row>
    <row r="218" spans="1:60" outlineLevel="1" x14ac:dyDescent="0.2">
      <c r="A218" s="236">
        <v>58</v>
      </c>
      <c r="B218" s="237" t="s">
        <v>628</v>
      </c>
      <c r="C218" s="254" t="s">
        <v>2383</v>
      </c>
      <c r="D218" s="238" t="s">
        <v>375</v>
      </c>
      <c r="E218" s="239">
        <v>1</v>
      </c>
      <c r="F218" s="240"/>
      <c r="G218" s="241">
        <f>ROUND(E218*F218,2)</f>
        <v>0</v>
      </c>
      <c r="H218" s="240"/>
      <c r="I218" s="241">
        <f>ROUND(E218*H218,2)</f>
        <v>0</v>
      </c>
      <c r="J218" s="240"/>
      <c r="K218" s="241">
        <f>ROUND(E218*J218,2)</f>
        <v>0</v>
      </c>
      <c r="L218" s="241">
        <v>12</v>
      </c>
      <c r="M218" s="241">
        <f>G218*(1+L218/100)</f>
        <v>0</v>
      </c>
      <c r="N218" s="239">
        <v>0</v>
      </c>
      <c r="O218" s="239">
        <f>ROUND(E218*N218,2)</f>
        <v>0</v>
      </c>
      <c r="P218" s="239">
        <v>0</v>
      </c>
      <c r="Q218" s="239">
        <f>ROUND(E218*P218,2)</f>
        <v>0</v>
      </c>
      <c r="R218" s="241"/>
      <c r="S218" s="241" t="s">
        <v>331</v>
      </c>
      <c r="T218" s="242" t="s">
        <v>316</v>
      </c>
      <c r="U218" s="224">
        <v>0</v>
      </c>
      <c r="V218" s="224">
        <f>ROUND(E218*U218,2)</f>
        <v>0</v>
      </c>
      <c r="W218" s="224"/>
      <c r="X218" s="224" t="s">
        <v>336</v>
      </c>
      <c r="Y218" s="224" t="s">
        <v>317</v>
      </c>
      <c r="Z218" s="214"/>
      <c r="AA218" s="214"/>
      <c r="AB218" s="214"/>
      <c r="AC218" s="214"/>
      <c r="AD218" s="214"/>
      <c r="AE218" s="214"/>
      <c r="AF218" s="214"/>
      <c r="AG218" s="214" t="s">
        <v>337</v>
      </c>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row>
    <row r="219" spans="1:60" outlineLevel="2" x14ac:dyDescent="0.2">
      <c r="A219" s="221"/>
      <c r="B219" s="222"/>
      <c r="C219" s="255" t="s">
        <v>630</v>
      </c>
      <c r="D219" s="243"/>
      <c r="E219" s="243"/>
      <c r="F219" s="243"/>
      <c r="G219" s="243"/>
      <c r="H219" s="224"/>
      <c r="I219" s="224"/>
      <c r="J219" s="224"/>
      <c r="K219" s="224"/>
      <c r="L219" s="224"/>
      <c r="M219" s="224"/>
      <c r="N219" s="223"/>
      <c r="O219" s="223"/>
      <c r="P219" s="223"/>
      <c r="Q219" s="223"/>
      <c r="R219" s="224"/>
      <c r="S219" s="224"/>
      <c r="T219" s="224"/>
      <c r="U219" s="224"/>
      <c r="V219" s="224"/>
      <c r="W219" s="224"/>
      <c r="X219" s="224"/>
      <c r="Y219" s="224"/>
      <c r="Z219" s="214"/>
      <c r="AA219" s="214"/>
      <c r="AB219" s="214"/>
      <c r="AC219" s="214"/>
      <c r="AD219" s="214"/>
      <c r="AE219" s="214"/>
      <c r="AF219" s="214"/>
      <c r="AG219" s="214" t="s">
        <v>320</v>
      </c>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row>
    <row r="220" spans="1:60" outlineLevel="3" x14ac:dyDescent="0.2">
      <c r="A220" s="221"/>
      <c r="B220" s="222"/>
      <c r="C220" s="258" t="s">
        <v>631</v>
      </c>
      <c r="D220" s="252"/>
      <c r="E220" s="252"/>
      <c r="F220" s="252"/>
      <c r="G220" s="252"/>
      <c r="H220" s="224"/>
      <c r="I220" s="224"/>
      <c r="J220" s="224"/>
      <c r="K220" s="224"/>
      <c r="L220" s="224"/>
      <c r="M220" s="224"/>
      <c r="N220" s="223"/>
      <c r="O220" s="223"/>
      <c r="P220" s="223"/>
      <c r="Q220" s="223"/>
      <c r="R220" s="224"/>
      <c r="S220" s="224"/>
      <c r="T220" s="224"/>
      <c r="U220" s="224"/>
      <c r="V220" s="224"/>
      <c r="W220" s="224"/>
      <c r="X220" s="224"/>
      <c r="Y220" s="224"/>
      <c r="Z220" s="214"/>
      <c r="AA220" s="214"/>
      <c r="AB220" s="214"/>
      <c r="AC220" s="214"/>
      <c r="AD220" s="214"/>
      <c r="AE220" s="214"/>
      <c r="AF220" s="214"/>
      <c r="AG220" s="214" t="s">
        <v>320</v>
      </c>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row>
    <row r="221" spans="1:60" outlineLevel="3" x14ac:dyDescent="0.2">
      <c r="A221" s="221"/>
      <c r="B221" s="222"/>
      <c r="C221" s="258" t="s">
        <v>632</v>
      </c>
      <c r="D221" s="252"/>
      <c r="E221" s="252"/>
      <c r="F221" s="252"/>
      <c r="G221" s="252"/>
      <c r="H221" s="224"/>
      <c r="I221" s="224"/>
      <c r="J221" s="224"/>
      <c r="K221" s="224"/>
      <c r="L221" s="224"/>
      <c r="M221" s="224"/>
      <c r="N221" s="223"/>
      <c r="O221" s="223"/>
      <c r="P221" s="223"/>
      <c r="Q221" s="223"/>
      <c r="R221" s="224"/>
      <c r="S221" s="224"/>
      <c r="T221" s="224"/>
      <c r="U221" s="224"/>
      <c r="V221" s="224"/>
      <c r="W221" s="224"/>
      <c r="X221" s="224"/>
      <c r="Y221" s="224"/>
      <c r="Z221" s="214"/>
      <c r="AA221" s="214"/>
      <c r="AB221" s="214"/>
      <c r="AC221" s="214"/>
      <c r="AD221" s="214"/>
      <c r="AE221" s="214"/>
      <c r="AF221" s="214"/>
      <c r="AG221" s="214" t="s">
        <v>320</v>
      </c>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row>
    <row r="222" spans="1:60" outlineLevel="3" x14ac:dyDescent="0.2">
      <c r="A222" s="221"/>
      <c r="B222" s="222"/>
      <c r="C222" s="258" t="s">
        <v>633</v>
      </c>
      <c r="D222" s="252"/>
      <c r="E222" s="252"/>
      <c r="F222" s="252"/>
      <c r="G222" s="252"/>
      <c r="H222" s="224"/>
      <c r="I222" s="224"/>
      <c r="J222" s="224"/>
      <c r="K222" s="224"/>
      <c r="L222" s="224"/>
      <c r="M222" s="224"/>
      <c r="N222" s="223"/>
      <c r="O222" s="223"/>
      <c r="P222" s="223"/>
      <c r="Q222" s="223"/>
      <c r="R222" s="224"/>
      <c r="S222" s="224"/>
      <c r="T222" s="224"/>
      <c r="U222" s="224"/>
      <c r="V222" s="224"/>
      <c r="W222" s="224"/>
      <c r="X222" s="224"/>
      <c r="Y222" s="224"/>
      <c r="Z222" s="214"/>
      <c r="AA222" s="214"/>
      <c r="AB222" s="214"/>
      <c r="AC222" s="214"/>
      <c r="AD222" s="214"/>
      <c r="AE222" s="214"/>
      <c r="AF222" s="214"/>
      <c r="AG222" s="214" t="s">
        <v>320</v>
      </c>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row>
    <row r="223" spans="1:60" outlineLevel="3" x14ac:dyDescent="0.2">
      <c r="A223" s="221"/>
      <c r="B223" s="222"/>
      <c r="C223" s="258" t="s">
        <v>634</v>
      </c>
      <c r="D223" s="252"/>
      <c r="E223" s="252"/>
      <c r="F223" s="252"/>
      <c r="G223" s="252"/>
      <c r="H223" s="224"/>
      <c r="I223" s="224"/>
      <c r="J223" s="224"/>
      <c r="K223" s="224"/>
      <c r="L223" s="224"/>
      <c r="M223" s="224"/>
      <c r="N223" s="223"/>
      <c r="O223" s="223"/>
      <c r="P223" s="223"/>
      <c r="Q223" s="223"/>
      <c r="R223" s="224"/>
      <c r="S223" s="224"/>
      <c r="T223" s="224"/>
      <c r="U223" s="224"/>
      <c r="V223" s="224"/>
      <c r="W223" s="224"/>
      <c r="X223" s="224"/>
      <c r="Y223" s="224"/>
      <c r="Z223" s="214"/>
      <c r="AA223" s="214"/>
      <c r="AB223" s="214"/>
      <c r="AC223" s="214"/>
      <c r="AD223" s="214"/>
      <c r="AE223" s="214"/>
      <c r="AF223" s="214"/>
      <c r="AG223" s="214" t="s">
        <v>320</v>
      </c>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row>
    <row r="224" spans="1:60" outlineLevel="3" x14ac:dyDescent="0.2">
      <c r="A224" s="221"/>
      <c r="B224" s="222"/>
      <c r="C224" s="258" t="s">
        <v>2384</v>
      </c>
      <c r="D224" s="252"/>
      <c r="E224" s="252"/>
      <c r="F224" s="252"/>
      <c r="G224" s="252"/>
      <c r="H224" s="224"/>
      <c r="I224" s="224"/>
      <c r="J224" s="224"/>
      <c r="K224" s="224"/>
      <c r="L224" s="224"/>
      <c r="M224" s="224"/>
      <c r="N224" s="223"/>
      <c r="O224" s="223"/>
      <c r="P224" s="223"/>
      <c r="Q224" s="223"/>
      <c r="R224" s="224"/>
      <c r="S224" s="224"/>
      <c r="T224" s="224"/>
      <c r="U224" s="224"/>
      <c r="V224" s="224"/>
      <c r="W224" s="224"/>
      <c r="X224" s="224"/>
      <c r="Y224" s="224"/>
      <c r="Z224" s="214"/>
      <c r="AA224" s="214"/>
      <c r="AB224" s="214"/>
      <c r="AC224" s="214"/>
      <c r="AD224" s="214"/>
      <c r="AE224" s="214"/>
      <c r="AF224" s="214"/>
      <c r="AG224" s="214" t="s">
        <v>320</v>
      </c>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row>
    <row r="225" spans="1:60" outlineLevel="3" x14ac:dyDescent="0.2">
      <c r="A225" s="221"/>
      <c r="B225" s="222"/>
      <c r="C225" s="257" t="s">
        <v>354</v>
      </c>
      <c r="D225" s="225"/>
      <c r="E225" s="226"/>
      <c r="F225" s="227"/>
      <c r="G225" s="227"/>
      <c r="H225" s="224"/>
      <c r="I225" s="224"/>
      <c r="J225" s="224"/>
      <c r="K225" s="224"/>
      <c r="L225" s="224"/>
      <c r="M225" s="224"/>
      <c r="N225" s="223"/>
      <c r="O225" s="223"/>
      <c r="P225" s="223"/>
      <c r="Q225" s="223"/>
      <c r="R225" s="224"/>
      <c r="S225" s="224"/>
      <c r="T225" s="224"/>
      <c r="U225" s="224"/>
      <c r="V225" s="224"/>
      <c r="W225" s="224"/>
      <c r="X225" s="224"/>
      <c r="Y225" s="224"/>
      <c r="Z225" s="214"/>
      <c r="AA225" s="214"/>
      <c r="AB225" s="214"/>
      <c r="AC225" s="214"/>
      <c r="AD225" s="214"/>
      <c r="AE225" s="214"/>
      <c r="AF225" s="214"/>
      <c r="AG225" s="214" t="s">
        <v>320</v>
      </c>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row>
    <row r="226" spans="1:60" outlineLevel="3" x14ac:dyDescent="0.2">
      <c r="A226" s="221"/>
      <c r="B226" s="222"/>
      <c r="C226" s="258" t="s">
        <v>635</v>
      </c>
      <c r="D226" s="252"/>
      <c r="E226" s="252"/>
      <c r="F226" s="252"/>
      <c r="G226" s="252"/>
      <c r="H226" s="224"/>
      <c r="I226" s="224"/>
      <c r="J226" s="224"/>
      <c r="K226" s="224"/>
      <c r="L226" s="224"/>
      <c r="M226" s="224"/>
      <c r="N226" s="223"/>
      <c r="O226" s="223"/>
      <c r="P226" s="223"/>
      <c r="Q226" s="223"/>
      <c r="R226" s="224"/>
      <c r="S226" s="224"/>
      <c r="T226" s="224"/>
      <c r="U226" s="224"/>
      <c r="V226" s="224"/>
      <c r="W226" s="224"/>
      <c r="X226" s="224"/>
      <c r="Y226" s="224"/>
      <c r="Z226" s="214"/>
      <c r="AA226" s="214"/>
      <c r="AB226" s="214"/>
      <c r="AC226" s="214"/>
      <c r="AD226" s="214"/>
      <c r="AE226" s="214"/>
      <c r="AF226" s="214"/>
      <c r="AG226" s="214" t="s">
        <v>320</v>
      </c>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row>
    <row r="227" spans="1:60" outlineLevel="2" x14ac:dyDescent="0.2">
      <c r="A227" s="221"/>
      <c r="B227" s="222"/>
      <c r="C227" s="268" t="s">
        <v>2385</v>
      </c>
      <c r="D227" s="262"/>
      <c r="E227" s="263">
        <v>1</v>
      </c>
      <c r="F227" s="224"/>
      <c r="G227" s="224"/>
      <c r="H227" s="224"/>
      <c r="I227" s="224"/>
      <c r="J227" s="224"/>
      <c r="K227" s="224"/>
      <c r="L227" s="224"/>
      <c r="M227" s="224"/>
      <c r="N227" s="223"/>
      <c r="O227" s="223"/>
      <c r="P227" s="223"/>
      <c r="Q227" s="223"/>
      <c r="R227" s="224"/>
      <c r="S227" s="224"/>
      <c r="T227" s="224"/>
      <c r="U227" s="224"/>
      <c r="V227" s="224"/>
      <c r="W227" s="224"/>
      <c r="X227" s="224"/>
      <c r="Y227" s="224"/>
      <c r="Z227" s="214"/>
      <c r="AA227" s="214"/>
      <c r="AB227" s="214"/>
      <c r="AC227" s="214"/>
      <c r="AD227" s="214"/>
      <c r="AE227" s="214"/>
      <c r="AF227" s="214"/>
      <c r="AG227" s="214" t="s">
        <v>371</v>
      </c>
      <c r="AH227" s="214">
        <v>0</v>
      </c>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row>
    <row r="228" spans="1:60" outlineLevel="1" x14ac:dyDescent="0.2">
      <c r="A228" s="245">
        <v>59</v>
      </c>
      <c r="B228" s="246" t="s">
        <v>636</v>
      </c>
      <c r="C228" s="256" t="s">
        <v>637</v>
      </c>
      <c r="D228" s="247" t="s">
        <v>330</v>
      </c>
      <c r="E228" s="248">
        <v>1</v>
      </c>
      <c r="F228" s="249"/>
      <c r="G228" s="250">
        <f>ROUND(E228*F228,2)</f>
        <v>0</v>
      </c>
      <c r="H228" s="249"/>
      <c r="I228" s="250">
        <f>ROUND(E228*H228,2)</f>
        <v>0</v>
      </c>
      <c r="J228" s="249"/>
      <c r="K228" s="250">
        <f>ROUND(E228*J228,2)</f>
        <v>0</v>
      </c>
      <c r="L228" s="250">
        <v>12</v>
      </c>
      <c r="M228" s="250">
        <f>G228*(1+L228/100)</f>
        <v>0</v>
      </c>
      <c r="N228" s="248">
        <v>1.5310000000000001E-2</v>
      </c>
      <c r="O228" s="248">
        <f>ROUND(E228*N228,2)</f>
        <v>0.02</v>
      </c>
      <c r="P228" s="248">
        <v>0</v>
      </c>
      <c r="Q228" s="248">
        <f>ROUND(E228*P228,2)</f>
        <v>0</v>
      </c>
      <c r="R228" s="250" t="s">
        <v>611</v>
      </c>
      <c r="S228" s="250" t="s">
        <v>315</v>
      </c>
      <c r="T228" s="251" t="s">
        <v>315</v>
      </c>
      <c r="U228" s="224">
        <v>1.1890000000000001</v>
      </c>
      <c r="V228" s="224">
        <f>ROUND(E228*U228,2)</f>
        <v>1.19</v>
      </c>
      <c r="W228" s="224"/>
      <c r="X228" s="224" t="s">
        <v>336</v>
      </c>
      <c r="Y228" s="224" t="s">
        <v>317</v>
      </c>
      <c r="Z228" s="214"/>
      <c r="AA228" s="214"/>
      <c r="AB228" s="214"/>
      <c r="AC228" s="214"/>
      <c r="AD228" s="214"/>
      <c r="AE228" s="214"/>
      <c r="AF228" s="214"/>
      <c r="AG228" s="214" t="s">
        <v>1123</v>
      </c>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row>
    <row r="229" spans="1:60" ht="22.5" outlineLevel="1" x14ac:dyDescent="0.2">
      <c r="A229" s="245">
        <v>60</v>
      </c>
      <c r="B229" s="246" t="s">
        <v>641</v>
      </c>
      <c r="C229" s="256" t="s">
        <v>642</v>
      </c>
      <c r="D229" s="247" t="s">
        <v>330</v>
      </c>
      <c r="E229" s="248">
        <v>1</v>
      </c>
      <c r="F229" s="249"/>
      <c r="G229" s="250">
        <f>ROUND(E229*F229,2)</f>
        <v>0</v>
      </c>
      <c r="H229" s="249"/>
      <c r="I229" s="250">
        <f>ROUND(E229*H229,2)</f>
        <v>0</v>
      </c>
      <c r="J229" s="249"/>
      <c r="K229" s="250">
        <f>ROUND(E229*J229,2)</f>
        <v>0</v>
      </c>
      <c r="L229" s="250">
        <v>12</v>
      </c>
      <c r="M229" s="250">
        <f>G229*(1+L229/100)</f>
        <v>0</v>
      </c>
      <c r="N229" s="248">
        <v>7.084E-2</v>
      </c>
      <c r="O229" s="248">
        <f>ROUND(E229*N229,2)</f>
        <v>7.0000000000000007E-2</v>
      </c>
      <c r="P229" s="248">
        <v>0</v>
      </c>
      <c r="Q229" s="248">
        <f>ROUND(E229*P229,2)</f>
        <v>0</v>
      </c>
      <c r="R229" s="250" t="s">
        <v>611</v>
      </c>
      <c r="S229" s="250" t="s">
        <v>315</v>
      </c>
      <c r="T229" s="251" t="s">
        <v>315</v>
      </c>
      <c r="U229" s="224">
        <v>2.9580000000000002</v>
      </c>
      <c r="V229" s="224">
        <f>ROUND(E229*U229,2)</f>
        <v>2.96</v>
      </c>
      <c r="W229" s="224"/>
      <c r="X229" s="224" t="s">
        <v>336</v>
      </c>
      <c r="Y229" s="224" t="s">
        <v>317</v>
      </c>
      <c r="Z229" s="214"/>
      <c r="AA229" s="214"/>
      <c r="AB229" s="214"/>
      <c r="AC229" s="214"/>
      <c r="AD229" s="214"/>
      <c r="AE229" s="214"/>
      <c r="AF229" s="214"/>
      <c r="AG229" s="214" t="s">
        <v>367</v>
      </c>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row>
    <row r="230" spans="1:60" outlineLevel="1" x14ac:dyDescent="0.2">
      <c r="A230" s="245">
        <v>61</v>
      </c>
      <c r="B230" s="246" t="s">
        <v>643</v>
      </c>
      <c r="C230" s="256" t="s">
        <v>644</v>
      </c>
      <c r="D230" s="247" t="s">
        <v>330</v>
      </c>
      <c r="E230" s="248">
        <v>5</v>
      </c>
      <c r="F230" s="249"/>
      <c r="G230" s="250">
        <f>ROUND(E230*F230,2)</f>
        <v>0</v>
      </c>
      <c r="H230" s="249"/>
      <c r="I230" s="250">
        <f>ROUND(E230*H230,2)</f>
        <v>0</v>
      </c>
      <c r="J230" s="249"/>
      <c r="K230" s="250">
        <f>ROUND(E230*J230,2)</f>
        <v>0</v>
      </c>
      <c r="L230" s="250">
        <v>12</v>
      </c>
      <c r="M230" s="250">
        <f>G230*(1+L230/100)</f>
        <v>0</v>
      </c>
      <c r="N230" s="248">
        <v>2.4000000000000001E-4</v>
      </c>
      <c r="O230" s="248">
        <f>ROUND(E230*N230,2)</f>
        <v>0</v>
      </c>
      <c r="P230" s="248">
        <v>0</v>
      </c>
      <c r="Q230" s="248">
        <f>ROUND(E230*P230,2)</f>
        <v>0</v>
      </c>
      <c r="R230" s="250" t="s">
        <v>611</v>
      </c>
      <c r="S230" s="250" t="s">
        <v>315</v>
      </c>
      <c r="T230" s="251" t="s">
        <v>315</v>
      </c>
      <c r="U230" s="224">
        <v>0.124</v>
      </c>
      <c r="V230" s="224">
        <f>ROUND(E230*U230,2)</f>
        <v>0.62</v>
      </c>
      <c r="W230" s="224"/>
      <c r="X230" s="224" t="s">
        <v>336</v>
      </c>
      <c r="Y230" s="224" t="s">
        <v>317</v>
      </c>
      <c r="Z230" s="214"/>
      <c r="AA230" s="214"/>
      <c r="AB230" s="214"/>
      <c r="AC230" s="214"/>
      <c r="AD230" s="214"/>
      <c r="AE230" s="214"/>
      <c r="AF230" s="214"/>
      <c r="AG230" s="214" t="s">
        <v>1123</v>
      </c>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row>
    <row r="231" spans="1:60" ht="22.5" outlineLevel="1" x14ac:dyDescent="0.2">
      <c r="A231" s="245">
        <v>62</v>
      </c>
      <c r="B231" s="246" t="s">
        <v>645</v>
      </c>
      <c r="C231" s="256" t="s">
        <v>646</v>
      </c>
      <c r="D231" s="247" t="s">
        <v>330</v>
      </c>
      <c r="E231" s="248">
        <v>2</v>
      </c>
      <c r="F231" s="249"/>
      <c r="G231" s="250">
        <f>ROUND(E231*F231,2)</f>
        <v>0</v>
      </c>
      <c r="H231" s="249"/>
      <c r="I231" s="250">
        <f>ROUND(E231*H231,2)</f>
        <v>0</v>
      </c>
      <c r="J231" s="249"/>
      <c r="K231" s="250">
        <f>ROUND(E231*J231,2)</f>
        <v>0</v>
      </c>
      <c r="L231" s="250">
        <v>12</v>
      </c>
      <c r="M231" s="250">
        <f>G231*(1+L231/100)</f>
        <v>0</v>
      </c>
      <c r="N231" s="248">
        <v>2.4000000000000001E-4</v>
      </c>
      <c r="O231" s="248">
        <f>ROUND(E231*N231,2)</f>
        <v>0</v>
      </c>
      <c r="P231" s="248">
        <v>0</v>
      </c>
      <c r="Q231" s="248">
        <f>ROUND(E231*P231,2)</f>
        <v>0</v>
      </c>
      <c r="R231" s="250" t="s">
        <v>611</v>
      </c>
      <c r="S231" s="250" t="s">
        <v>315</v>
      </c>
      <c r="T231" s="251" t="s">
        <v>315</v>
      </c>
      <c r="U231" s="224">
        <v>0.124</v>
      </c>
      <c r="V231" s="224">
        <f>ROUND(E231*U231,2)</f>
        <v>0.25</v>
      </c>
      <c r="W231" s="224"/>
      <c r="X231" s="224" t="s">
        <v>336</v>
      </c>
      <c r="Y231" s="224" t="s">
        <v>317</v>
      </c>
      <c r="Z231" s="214"/>
      <c r="AA231" s="214"/>
      <c r="AB231" s="214"/>
      <c r="AC231" s="214"/>
      <c r="AD231" s="214"/>
      <c r="AE231" s="214"/>
      <c r="AF231" s="214"/>
      <c r="AG231" s="214" t="s">
        <v>337</v>
      </c>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row>
    <row r="232" spans="1:60" ht="22.5" outlineLevel="1" x14ac:dyDescent="0.2">
      <c r="A232" s="245">
        <v>63</v>
      </c>
      <c r="B232" s="246" t="s">
        <v>1133</v>
      </c>
      <c r="C232" s="256" t="s">
        <v>1134</v>
      </c>
      <c r="D232" s="247" t="s">
        <v>375</v>
      </c>
      <c r="E232" s="248">
        <v>1</v>
      </c>
      <c r="F232" s="249"/>
      <c r="G232" s="250">
        <f>ROUND(E232*F232,2)</f>
        <v>0</v>
      </c>
      <c r="H232" s="249"/>
      <c r="I232" s="250">
        <f>ROUND(E232*H232,2)</f>
        <v>0</v>
      </c>
      <c r="J232" s="249"/>
      <c r="K232" s="250">
        <f>ROUND(E232*J232,2)</f>
        <v>0</v>
      </c>
      <c r="L232" s="250">
        <v>12</v>
      </c>
      <c r="M232" s="250">
        <f>G232*(1+L232/100)</f>
        <v>0</v>
      </c>
      <c r="N232" s="248">
        <v>8.4999999999999995E-4</v>
      </c>
      <c r="O232" s="248">
        <f>ROUND(E232*N232,2)</f>
        <v>0</v>
      </c>
      <c r="P232" s="248">
        <v>0</v>
      </c>
      <c r="Q232" s="248">
        <f>ROUND(E232*P232,2)</f>
        <v>0</v>
      </c>
      <c r="R232" s="250" t="s">
        <v>611</v>
      </c>
      <c r="S232" s="250" t="s">
        <v>315</v>
      </c>
      <c r="T232" s="251" t="s">
        <v>315</v>
      </c>
      <c r="U232" s="224">
        <v>0.48499999999999999</v>
      </c>
      <c r="V232" s="224">
        <f>ROUND(E232*U232,2)</f>
        <v>0.49</v>
      </c>
      <c r="W232" s="224"/>
      <c r="X232" s="224" t="s">
        <v>336</v>
      </c>
      <c r="Y232" s="224" t="s">
        <v>317</v>
      </c>
      <c r="Z232" s="214"/>
      <c r="AA232" s="214"/>
      <c r="AB232" s="214"/>
      <c r="AC232" s="214"/>
      <c r="AD232" s="214"/>
      <c r="AE232" s="214"/>
      <c r="AF232" s="214"/>
      <c r="AG232" s="214" t="s">
        <v>337</v>
      </c>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row>
    <row r="233" spans="1:60" ht="22.5" outlineLevel="1" x14ac:dyDescent="0.2">
      <c r="A233" s="245">
        <v>64</v>
      </c>
      <c r="B233" s="246" t="s">
        <v>1135</v>
      </c>
      <c r="C233" s="256" t="s">
        <v>1136</v>
      </c>
      <c r="D233" s="247" t="s">
        <v>375</v>
      </c>
      <c r="E233" s="248">
        <v>1</v>
      </c>
      <c r="F233" s="249"/>
      <c r="G233" s="250">
        <f>ROUND(E233*F233,2)</f>
        <v>0</v>
      </c>
      <c r="H233" s="249"/>
      <c r="I233" s="250">
        <f>ROUND(E233*H233,2)</f>
        <v>0</v>
      </c>
      <c r="J233" s="249"/>
      <c r="K233" s="250">
        <f>ROUND(E233*J233,2)</f>
        <v>0</v>
      </c>
      <c r="L233" s="250">
        <v>12</v>
      </c>
      <c r="M233" s="250">
        <f>G233*(1+L233/100)</f>
        <v>0</v>
      </c>
      <c r="N233" s="248">
        <v>1.5200000000000001E-3</v>
      </c>
      <c r="O233" s="248">
        <f>ROUND(E233*N233,2)</f>
        <v>0</v>
      </c>
      <c r="P233" s="248">
        <v>0</v>
      </c>
      <c r="Q233" s="248">
        <f>ROUND(E233*P233,2)</f>
        <v>0</v>
      </c>
      <c r="R233" s="250" t="s">
        <v>611</v>
      </c>
      <c r="S233" s="250" t="s">
        <v>315</v>
      </c>
      <c r="T233" s="251" t="s">
        <v>315</v>
      </c>
      <c r="U233" s="224">
        <v>0.58699999999999997</v>
      </c>
      <c r="V233" s="224">
        <f>ROUND(E233*U233,2)</f>
        <v>0.59</v>
      </c>
      <c r="W233" s="224"/>
      <c r="X233" s="224" t="s">
        <v>336</v>
      </c>
      <c r="Y233" s="224" t="s">
        <v>317</v>
      </c>
      <c r="Z233" s="214"/>
      <c r="AA233" s="214"/>
      <c r="AB233" s="214"/>
      <c r="AC233" s="214"/>
      <c r="AD233" s="214"/>
      <c r="AE233" s="214"/>
      <c r="AF233" s="214"/>
      <c r="AG233" s="214" t="s">
        <v>337</v>
      </c>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row>
    <row r="234" spans="1:60" ht="33.75" outlineLevel="1" x14ac:dyDescent="0.2">
      <c r="A234" s="245">
        <v>65</v>
      </c>
      <c r="B234" s="246" t="s">
        <v>1137</v>
      </c>
      <c r="C234" s="256" t="s">
        <v>1138</v>
      </c>
      <c r="D234" s="247" t="s">
        <v>375</v>
      </c>
      <c r="E234" s="248">
        <v>2</v>
      </c>
      <c r="F234" s="249"/>
      <c r="G234" s="250">
        <f>ROUND(E234*F234,2)</f>
        <v>0</v>
      </c>
      <c r="H234" s="249"/>
      <c r="I234" s="250">
        <f>ROUND(E234*H234,2)</f>
        <v>0</v>
      </c>
      <c r="J234" s="249"/>
      <c r="K234" s="250">
        <f>ROUND(E234*J234,2)</f>
        <v>0</v>
      </c>
      <c r="L234" s="250">
        <v>12</v>
      </c>
      <c r="M234" s="250">
        <f>G234*(1+L234/100)</f>
        <v>0</v>
      </c>
      <c r="N234" s="248">
        <v>7.2999999999999996E-4</v>
      </c>
      <c r="O234" s="248">
        <f>ROUND(E234*N234,2)</f>
        <v>0</v>
      </c>
      <c r="P234" s="248">
        <v>0</v>
      </c>
      <c r="Q234" s="248">
        <f>ROUND(E234*P234,2)</f>
        <v>0</v>
      </c>
      <c r="R234" s="250" t="s">
        <v>611</v>
      </c>
      <c r="S234" s="250" t="s">
        <v>315</v>
      </c>
      <c r="T234" s="251" t="s">
        <v>315</v>
      </c>
      <c r="U234" s="224">
        <v>0.246</v>
      </c>
      <c r="V234" s="224">
        <f>ROUND(E234*U234,2)</f>
        <v>0.49</v>
      </c>
      <c r="W234" s="224"/>
      <c r="X234" s="224" t="s">
        <v>336</v>
      </c>
      <c r="Y234" s="224" t="s">
        <v>317</v>
      </c>
      <c r="Z234" s="214"/>
      <c r="AA234" s="214"/>
      <c r="AB234" s="214"/>
      <c r="AC234" s="214"/>
      <c r="AD234" s="214"/>
      <c r="AE234" s="214"/>
      <c r="AF234" s="214"/>
      <c r="AG234" s="214" t="s">
        <v>337</v>
      </c>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row>
    <row r="235" spans="1:60" ht="33.75" outlineLevel="1" x14ac:dyDescent="0.2">
      <c r="A235" s="245">
        <v>66</v>
      </c>
      <c r="B235" s="246" t="s">
        <v>1742</v>
      </c>
      <c r="C235" s="256" t="s">
        <v>1743</v>
      </c>
      <c r="D235" s="247" t="s">
        <v>375</v>
      </c>
      <c r="E235" s="248">
        <v>1</v>
      </c>
      <c r="F235" s="249"/>
      <c r="G235" s="250">
        <f>ROUND(E235*F235,2)</f>
        <v>0</v>
      </c>
      <c r="H235" s="249"/>
      <c r="I235" s="250">
        <f>ROUND(E235*H235,2)</f>
        <v>0</v>
      </c>
      <c r="J235" s="249"/>
      <c r="K235" s="250">
        <f>ROUND(E235*J235,2)</f>
        <v>0</v>
      </c>
      <c r="L235" s="250">
        <v>12</v>
      </c>
      <c r="M235" s="250">
        <f>G235*(1+L235/100)</f>
        <v>0</v>
      </c>
      <c r="N235" s="248">
        <v>2.0000000000000001E-4</v>
      </c>
      <c r="O235" s="248">
        <f>ROUND(E235*N235,2)</f>
        <v>0</v>
      </c>
      <c r="P235" s="248">
        <v>0</v>
      </c>
      <c r="Q235" s="248">
        <f>ROUND(E235*P235,2)</f>
        <v>0</v>
      </c>
      <c r="R235" s="250" t="s">
        <v>611</v>
      </c>
      <c r="S235" s="250" t="s">
        <v>315</v>
      </c>
      <c r="T235" s="251" t="s">
        <v>315</v>
      </c>
      <c r="U235" s="224">
        <v>0.246</v>
      </c>
      <c r="V235" s="224">
        <f>ROUND(E235*U235,2)</f>
        <v>0.25</v>
      </c>
      <c r="W235" s="224"/>
      <c r="X235" s="224" t="s">
        <v>336</v>
      </c>
      <c r="Y235" s="224" t="s">
        <v>317</v>
      </c>
      <c r="Z235" s="214"/>
      <c r="AA235" s="214"/>
      <c r="AB235" s="214"/>
      <c r="AC235" s="214"/>
      <c r="AD235" s="214"/>
      <c r="AE235" s="214"/>
      <c r="AF235" s="214"/>
      <c r="AG235" s="214" t="s">
        <v>1123</v>
      </c>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row>
    <row r="236" spans="1:60" ht="33.75" outlineLevel="1" x14ac:dyDescent="0.2">
      <c r="A236" s="245">
        <v>67</v>
      </c>
      <c r="B236" s="246" t="s">
        <v>1141</v>
      </c>
      <c r="C236" s="256" t="s">
        <v>1142</v>
      </c>
      <c r="D236" s="247" t="s">
        <v>375</v>
      </c>
      <c r="E236" s="248">
        <v>1</v>
      </c>
      <c r="F236" s="249"/>
      <c r="G236" s="250">
        <f>ROUND(E236*F236,2)</f>
        <v>0</v>
      </c>
      <c r="H236" s="249"/>
      <c r="I236" s="250">
        <f>ROUND(E236*H236,2)</f>
        <v>0</v>
      </c>
      <c r="J236" s="249"/>
      <c r="K236" s="250">
        <f>ROUND(E236*J236,2)</f>
        <v>0</v>
      </c>
      <c r="L236" s="250">
        <v>12</v>
      </c>
      <c r="M236" s="250">
        <f>G236*(1+L236/100)</f>
        <v>0</v>
      </c>
      <c r="N236" s="248">
        <v>3.3E-4</v>
      </c>
      <c r="O236" s="248">
        <f>ROUND(E236*N236,2)</f>
        <v>0</v>
      </c>
      <c r="P236" s="248">
        <v>0</v>
      </c>
      <c r="Q236" s="248">
        <f>ROUND(E236*P236,2)</f>
        <v>0</v>
      </c>
      <c r="R236" s="250" t="s">
        <v>611</v>
      </c>
      <c r="S236" s="250" t="s">
        <v>315</v>
      </c>
      <c r="T236" s="251" t="s">
        <v>315</v>
      </c>
      <c r="U236" s="224">
        <v>0.246</v>
      </c>
      <c r="V236" s="224">
        <f>ROUND(E236*U236,2)</f>
        <v>0.25</v>
      </c>
      <c r="W236" s="224"/>
      <c r="X236" s="224" t="s">
        <v>336</v>
      </c>
      <c r="Y236" s="224" t="s">
        <v>317</v>
      </c>
      <c r="Z236" s="214"/>
      <c r="AA236" s="214"/>
      <c r="AB236" s="214"/>
      <c r="AC236" s="214"/>
      <c r="AD236" s="214"/>
      <c r="AE236" s="214"/>
      <c r="AF236" s="214"/>
      <c r="AG236" s="214" t="s">
        <v>337</v>
      </c>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row>
    <row r="237" spans="1:60" ht="22.5" outlineLevel="1" x14ac:dyDescent="0.2">
      <c r="A237" s="245">
        <v>68</v>
      </c>
      <c r="B237" s="246" t="s">
        <v>1143</v>
      </c>
      <c r="C237" s="256" t="s">
        <v>1144</v>
      </c>
      <c r="D237" s="247" t="s">
        <v>375</v>
      </c>
      <c r="E237" s="248">
        <v>1</v>
      </c>
      <c r="F237" s="249"/>
      <c r="G237" s="250">
        <f>ROUND(E237*F237,2)</f>
        <v>0</v>
      </c>
      <c r="H237" s="249"/>
      <c r="I237" s="250">
        <f>ROUND(E237*H237,2)</f>
        <v>0</v>
      </c>
      <c r="J237" s="249"/>
      <c r="K237" s="250">
        <f>ROUND(E237*J237,2)</f>
        <v>0</v>
      </c>
      <c r="L237" s="250">
        <v>12</v>
      </c>
      <c r="M237" s="250">
        <f>G237*(1+L237/100)</f>
        <v>0</v>
      </c>
      <c r="N237" s="248">
        <v>1.3999999999999999E-4</v>
      </c>
      <c r="O237" s="248">
        <f>ROUND(E237*N237,2)</f>
        <v>0</v>
      </c>
      <c r="P237" s="248">
        <v>0</v>
      </c>
      <c r="Q237" s="248">
        <f>ROUND(E237*P237,2)</f>
        <v>0</v>
      </c>
      <c r="R237" s="250" t="s">
        <v>611</v>
      </c>
      <c r="S237" s="250" t="s">
        <v>315</v>
      </c>
      <c r="T237" s="251" t="s">
        <v>315</v>
      </c>
      <c r="U237" s="224">
        <v>0.2</v>
      </c>
      <c r="V237" s="224">
        <f>ROUND(E237*U237,2)</f>
        <v>0.2</v>
      </c>
      <c r="W237" s="224"/>
      <c r="X237" s="224" t="s">
        <v>336</v>
      </c>
      <c r="Y237" s="224" t="s">
        <v>317</v>
      </c>
      <c r="Z237" s="214"/>
      <c r="AA237" s="214"/>
      <c r="AB237" s="214"/>
      <c r="AC237" s="214"/>
      <c r="AD237" s="214"/>
      <c r="AE237" s="214"/>
      <c r="AF237" s="214"/>
      <c r="AG237" s="214" t="s">
        <v>1123</v>
      </c>
      <c r="AH237" s="214"/>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row>
    <row r="238" spans="1:60" outlineLevel="1" x14ac:dyDescent="0.2">
      <c r="A238" s="245">
        <v>69</v>
      </c>
      <c r="B238" s="246" t="s">
        <v>1145</v>
      </c>
      <c r="C238" s="256" t="s">
        <v>1146</v>
      </c>
      <c r="D238" s="247" t="s">
        <v>375</v>
      </c>
      <c r="E238" s="248">
        <v>1</v>
      </c>
      <c r="F238" s="249"/>
      <c r="G238" s="250">
        <f>ROUND(E238*F238,2)</f>
        <v>0</v>
      </c>
      <c r="H238" s="249"/>
      <c r="I238" s="250">
        <f>ROUND(E238*H238,2)</f>
        <v>0</v>
      </c>
      <c r="J238" s="249"/>
      <c r="K238" s="250">
        <f>ROUND(E238*J238,2)</f>
        <v>0</v>
      </c>
      <c r="L238" s="250">
        <v>12</v>
      </c>
      <c r="M238" s="250">
        <f>G238*(1+L238/100)</f>
        <v>0</v>
      </c>
      <c r="N238" s="248">
        <v>0</v>
      </c>
      <c r="O238" s="248">
        <f>ROUND(E238*N238,2)</f>
        <v>0</v>
      </c>
      <c r="P238" s="248">
        <v>0</v>
      </c>
      <c r="Q238" s="248">
        <f>ROUND(E238*P238,2)</f>
        <v>0</v>
      </c>
      <c r="R238" s="250"/>
      <c r="S238" s="250" t="s">
        <v>331</v>
      </c>
      <c r="T238" s="251" t="s">
        <v>316</v>
      </c>
      <c r="U238" s="224">
        <v>0</v>
      </c>
      <c r="V238" s="224">
        <f>ROUND(E238*U238,2)</f>
        <v>0</v>
      </c>
      <c r="W238" s="224"/>
      <c r="X238" s="224" t="s">
        <v>336</v>
      </c>
      <c r="Y238" s="224" t="s">
        <v>317</v>
      </c>
      <c r="Z238" s="214"/>
      <c r="AA238" s="214"/>
      <c r="AB238" s="214"/>
      <c r="AC238" s="214"/>
      <c r="AD238" s="214"/>
      <c r="AE238" s="214"/>
      <c r="AF238" s="214"/>
      <c r="AG238" s="214" t="s">
        <v>1123</v>
      </c>
      <c r="AH238" s="214"/>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row>
    <row r="239" spans="1:60" outlineLevel="1" x14ac:dyDescent="0.2">
      <c r="A239" s="245">
        <v>70</v>
      </c>
      <c r="B239" s="246" t="s">
        <v>666</v>
      </c>
      <c r="C239" s="256" t="s">
        <v>667</v>
      </c>
      <c r="D239" s="247" t="s">
        <v>375</v>
      </c>
      <c r="E239" s="248">
        <v>1</v>
      </c>
      <c r="F239" s="249"/>
      <c r="G239" s="250">
        <f>ROUND(E239*F239,2)</f>
        <v>0</v>
      </c>
      <c r="H239" s="249"/>
      <c r="I239" s="250">
        <f>ROUND(E239*H239,2)</f>
        <v>0</v>
      </c>
      <c r="J239" s="249"/>
      <c r="K239" s="250">
        <f>ROUND(E239*J239,2)</f>
        <v>0</v>
      </c>
      <c r="L239" s="250">
        <v>12</v>
      </c>
      <c r="M239" s="250">
        <f>G239*(1+L239/100)</f>
        <v>0</v>
      </c>
      <c r="N239" s="248">
        <v>0</v>
      </c>
      <c r="O239" s="248">
        <f>ROUND(E239*N239,2)</f>
        <v>0</v>
      </c>
      <c r="P239" s="248">
        <v>0</v>
      </c>
      <c r="Q239" s="248">
        <f>ROUND(E239*P239,2)</f>
        <v>0</v>
      </c>
      <c r="R239" s="250" t="s">
        <v>428</v>
      </c>
      <c r="S239" s="250" t="s">
        <v>315</v>
      </c>
      <c r="T239" s="251" t="s">
        <v>316</v>
      </c>
      <c r="U239" s="224">
        <v>0</v>
      </c>
      <c r="V239" s="224">
        <f>ROUND(E239*U239,2)</f>
        <v>0</v>
      </c>
      <c r="W239" s="224"/>
      <c r="X239" s="224" t="s">
        <v>429</v>
      </c>
      <c r="Y239" s="224" t="s">
        <v>317</v>
      </c>
      <c r="Z239" s="214"/>
      <c r="AA239" s="214"/>
      <c r="AB239" s="214"/>
      <c r="AC239" s="214"/>
      <c r="AD239" s="214"/>
      <c r="AE239" s="214"/>
      <c r="AF239" s="214"/>
      <c r="AG239" s="214" t="s">
        <v>430</v>
      </c>
      <c r="AH239" s="214"/>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row>
    <row r="240" spans="1:60" outlineLevel="1" x14ac:dyDescent="0.2">
      <c r="A240" s="245">
        <v>71</v>
      </c>
      <c r="B240" s="246" t="s">
        <v>2103</v>
      </c>
      <c r="C240" s="256" t="s">
        <v>2104</v>
      </c>
      <c r="D240" s="247" t="s">
        <v>330</v>
      </c>
      <c r="E240" s="248">
        <v>1</v>
      </c>
      <c r="F240" s="249"/>
      <c r="G240" s="250">
        <f>ROUND(E240*F240,2)</f>
        <v>0</v>
      </c>
      <c r="H240" s="249"/>
      <c r="I240" s="250">
        <f>ROUND(E240*H240,2)</f>
        <v>0</v>
      </c>
      <c r="J240" s="249"/>
      <c r="K240" s="250">
        <f>ROUND(E240*J240,2)</f>
        <v>0</v>
      </c>
      <c r="L240" s="250">
        <v>12</v>
      </c>
      <c r="M240" s="250">
        <f>G240*(1+L240/100)</f>
        <v>0</v>
      </c>
      <c r="N240" s="248">
        <v>1.2E-4</v>
      </c>
      <c r="O240" s="248">
        <f>ROUND(E240*N240,2)</f>
        <v>0</v>
      </c>
      <c r="P240" s="248">
        <v>0</v>
      </c>
      <c r="Q240" s="248">
        <f>ROUND(E240*P240,2)</f>
        <v>0</v>
      </c>
      <c r="R240" s="250" t="s">
        <v>611</v>
      </c>
      <c r="S240" s="250" t="s">
        <v>315</v>
      </c>
      <c r="T240" s="251" t="s">
        <v>315</v>
      </c>
      <c r="U240" s="224">
        <v>2</v>
      </c>
      <c r="V240" s="224">
        <f>ROUND(E240*U240,2)</f>
        <v>2</v>
      </c>
      <c r="W240" s="224"/>
      <c r="X240" s="224" t="s">
        <v>336</v>
      </c>
      <c r="Y240" s="224" t="s">
        <v>317</v>
      </c>
      <c r="Z240" s="214"/>
      <c r="AA240" s="214"/>
      <c r="AB240" s="214"/>
      <c r="AC240" s="214"/>
      <c r="AD240" s="214"/>
      <c r="AE240" s="214"/>
      <c r="AF240" s="214"/>
      <c r="AG240" s="214" t="s">
        <v>367</v>
      </c>
      <c r="AH240" s="214"/>
      <c r="AI240" s="214"/>
      <c r="AJ240" s="214"/>
      <c r="AK240" s="214"/>
      <c r="AL240" s="214"/>
      <c r="AM240" s="214"/>
      <c r="AN240" s="214"/>
      <c r="AO240" s="214"/>
      <c r="AP240" s="214"/>
      <c r="AQ240" s="214"/>
      <c r="AR240" s="214"/>
      <c r="AS240" s="214"/>
      <c r="AT240" s="214"/>
      <c r="AU240" s="214"/>
      <c r="AV240" s="214"/>
      <c r="AW240" s="214"/>
      <c r="AX240" s="214"/>
      <c r="AY240" s="214"/>
      <c r="AZ240" s="214"/>
      <c r="BA240" s="214"/>
      <c r="BB240" s="214"/>
      <c r="BC240" s="214"/>
      <c r="BD240" s="214"/>
      <c r="BE240" s="214"/>
      <c r="BF240" s="214"/>
      <c r="BG240" s="214"/>
      <c r="BH240" s="214"/>
    </row>
    <row r="241" spans="1:60" ht="22.5" outlineLevel="1" x14ac:dyDescent="0.2">
      <c r="A241" s="236">
        <v>72</v>
      </c>
      <c r="B241" s="237" t="s">
        <v>2105</v>
      </c>
      <c r="C241" s="254" t="s">
        <v>2243</v>
      </c>
      <c r="D241" s="238" t="s">
        <v>375</v>
      </c>
      <c r="E241" s="239">
        <v>1</v>
      </c>
      <c r="F241" s="240"/>
      <c r="G241" s="241">
        <f>ROUND(E241*F241,2)</f>
        <v>0</v>
      </c>
      <c r="H241" s="240"/>
      <c r="I241" s="241">
        <f>ROUND(E241*H241,2)</f>
        <v>0</v>
      </c>
      <c r="J241" s="240"/>
      <c r="K241" s="241">
        <f>ROUND(E241*J241,2)</f>
        <v>0</v>
      </c>
      <c r="L241" s="241">
        <v>12</v>
      </c>
      <c r="M241" s="241">
        <f>G241*(1+L241/100)</f>
        <v>0</v>
      </c>
      <c r="N241" s="239">
        <v>0.01</v>
      </c>
      <c r="O241" s="239">
        <f>ROUND(E241*N241,2)</f>
        <v>0.01</v>
      </c>
      <c r="P241" s="239">
        <v>0</v>
      </c>
      <c r="Q241" s="239">
        <f>ROUND(E241*P241,2)</f>
        <v>0</v>
      </c>
      <c r="R241" s="241"/>
      <c r="S241" s="241" t="s">
        <v>331</v>
      </c>
      <c r="T241" s="242" t="s">
        <v>316</v>
      </c>
      <c r="U241" s="224">
        <v>0</v>
      </c>
      <c r="V241" s="224">
        <f>ROUND(E241*U241,2)</f>
        <v>0</v>
      </c>
      <c r="W241" s="224"/>
      <c r="X241" s="224" t="s">
        <v>429</v>
      </c>
      <c r="Y241" s="224" t="s">
        <v>317</v>
      </c>
      <c r="Z241" s="214"/>
      <c r="AA241" s="214"/>
      <c r="AB241" s="214"/>
      <c r="AC241" s="214"/>
      <c r="AD241" s="214"/>
      <c r="AE241" s="214"/>
      <c r="AF241" s="214"/>
      <c r="AG241" s="214" t="s">
        <v>728</v>
      </c>
      <c r="AH241" s="214"/>
      <c r="AI241" s="214"/>
      <c r="AJ241" s="214"/>
      <c r="AK241" s="214"/>
      <c r="AL241" s="214"/>
      <c r="AM241" s="214"/>
      <c r="AN241" s="214"/>
      <c r="AO241" s="214"/>
      <c r="AP241" s="214"/>
      <c r="AQ241" s="214"/>
      <c r="AR241" s="214"/>
      <c r="AS241" s="214"/>
      <c r="AT241" s="214"/>
      <c r="AU241" s="214"/>
      <c r="AV241" s="214"/>
      <c r="AW241" s="214"/>
      <c r="AX241" s="214"/>
      <c r="AY241" s="214"/>
      <c r="AZ241" s="214"/>
      <c r="BA241" s="214"/>
      <c r="BB241" s="214"/>
      <c r="BC241" s="214"/>
      <c r="BD241" s="214"/>
      <c r="BE241" s="214"/>
      <c r="BF241" s="214"/>
      <c r="BG241" s="214"/>
      <c r="BH241" s="214"/>
    </row>
    <row r="242" spans="1:60" outlineLevel="2" x14ac:dyDescent="0.2">
      <c r="A242" s="221"/>
      <c r="B242" s="222"/>
      <c r="C242" s="255" t="s">
        <v>2107</v>
      </c>
      <c r="D242" s="243"/>
      <c r="E242" s="243"/>
      <c r="F242" s="243"/>
      <c r="G242" s="243"/>
      <c r="H242" s="224"/>
      <c r="I242" s="224"/>
      <c r="J242" s="224"/>
      <c r="K242" s="224"/>
      <c r="L242" s="224"/>
      <c r="M242" s="224"/>
      <c r="N242" s="223"/>
      <c r="O242" s="223"/>
      <c r="P242" s="223"/>
      <c r="Q242" s="223"/>
      <c r="R242" s="224"/>
      <c r="S242" s="224"/>
      <c r="T242" s="224"/>
      <c r="U242" s="224"/>
      <c r="V242" s="224"/>
      <c r="W242" s="224"/>
      <c r="X242" s="224"/>
      <c r="Y242" s="224"/>
      <c r="Z242" s="214"/>
      <c r="AA242" s="214"/>
      <c r="AB242" s="214"/>
      <c r="AC242" s="214"/>
      <c r="AD242" s="214"/>
      <c r="AE242" s="214"/>
      <c r="AF242" s="214"/>
      <c r="AG242" s="214" t="s">
        <v>320</v>
      </c>
      <c r="AH242" s="214"/>
      <c r="AI242" s="214"/>
      <c r="AJ242" s="214"/>
      <c r="AK242" s="214"/>
      <c r="AL242" s="214"/>
      <c r="AM242" s="214"/>
      <c r="AN242" s="214"/>
      <c r="AO242" s="214"/>
      <c r="AP242" s="214"/>
      <c r="AQ242" s="214"/>
      <c r="AR242" s="214"/>
      <c r="AS242" s="214"/>
      <c r="AT242" s="214"/>
      <c r="AU242" s="214"/>
      <c r="AV242" s="214"/>
      <c r="AW242" s="214"/>
      <c r="AX242" s="214"/>
      <c r="AY242" s="214"/>
      <c r="AZ242" s="214"/>
      <c r="BA242" s="214"/>
      <c r="BB242" s="214"/>
      <c r="BC242" s="214"/>
      <c r="BD242" s="214"/>
      <c r="BE242" s="214"/>
      <c r="BF242" s="214"/>
      <c r="BG242" s="214"/>
      <c r="BH242" s="214"/>
    </row>
    <row r="243" spans="1:60" outlineLevel="1" x14ac:dyDescent="0.2">
      <c r="A243" s="245">
        <v>73</v>
      </c>
      <c r="B243" s="246" t="s">
        <v>676</v>
      </c>
      <c r="C243" s="256" t="s">
        <v>677</v>
      </c>
      <c r="D243" s="247" t="s">
        <v>330</v>
      </c>
      <c r="E243" s="248">
        <v>1</v>
      </c>
      <c r="F243" s="249"/>
      <c r="G243" s="250">
        <f>ROUND(E243*F243,2)</f>
        <v>0</v>
      </c>
      <c r="H243" s="249"/>
      <c r="I243" s="250">
        <f>ROUND(E243*H243,2)</f>
        <v>0</v>
      </c>
      <c r="J243" s="249"/>
      <c r="K243" s="250">
        <f>ROUND(E243*J243,2)</f>
        <v>0</v>
      </c>
      <c r="L243" s="250">
        <v>12</v>
      </c>
      <c r="M243" s="250">
        <f>G243*(1+L243/100)</f>
        <v>0</v>
      </c>
      <c r="N243" s="248">
        <v>0</v>
      </c>
      <c r="O243" s="248">
        <f>ROUND(E243*N243,2)</f>
        <v>0</v>
      </c>
      <c r="P243" s="248">
        <v>1.933E-2</v>
      </c>
      <c r="Q243" s="248">
        <f>ROUND(E243*P243,2)</f>
        <v>0.02</v>
      </c>
      <c r="R243" s="250" t="s">
        <v>611</v>
      </c>
      <c r="S243" s="250" t="s">
        <v>315</v>
      </c>
      <c r="T243" s="251" t="s">
        <v>315</v>
      </c>
      <c r="U243" s="224">
        <v>0.59</v>
      </c>
      <c r="V243" s="224">
        <f>ROUND(E243*U243,2)</f>
        <v>0.59</v>
      </c>
      <c r="W243" s="224"/>
      <c r="X243" s="224" t="s">
        <v>336</v>
      </c>
      <c r="Y243" s="224" t="s">
        <v>317</v>
      </c>
      <c r="Z243" s="214"/>
      <c r="AA243" s="214"/>
      <c r="AB243" s="214"/>
      <c r="AC243" s="214"/>
      <c r="AD243" s="214"/>
      <c r="AE243" s="214"/>
      <c r="AF243" s="214"/>
      <c r="AG243" s="214" t="s">
        <v>337</v>
      </c>
      <c r="AH243" s="214"/>
      <c r="AI243" s="214"/>
      <c r="AJ243" s="214"/>
      <c r="AK243" s="214"/>
      <c r="AL243" s="214"/>
      <c r="AM243" s="214"/>
      <c r="AN243" s="214"/>
      <c r="AO243" s="214"/>
      <c r="AP243" s="214"/>
      <c r="AQ243" s="214"/>
      <c r="AR243" s="214"/>
      <c r="AS243" s="214"/>
      <c r="AT243" s="214"/>
      <c r="AU243" s="214"/>
      <c r="AV243" s="214"/>
      <c r="AW243" s="214"/>
      <c r="AX243" s="214"/>
      <c r="AY243" s="214"/>
      <c r="AZ243" s="214"/>
      <c r="BA243" s="214"/>
      <c r="BB243" s="214"/>
      <c r="BC243" s="214"/>
      <c r="BD243" s="214"/>
      <c r="BE243" s="214"/>
      <c r="BF243" s="214"/>
      <c r="BG243" s="214"/>
      <c r="BH243" s="214"/>
    </row>
    <row r="244" spans="1:60" outlineLevel="1" x14ac:dyDescent="0.2">
      <c r="A244" s="245">
        <v>74</v>
      </c>
      <c r="B244" s="246" t="s">
        <v>2244</v>
      </c>
      <c r="C244" s="256" t="s">
        <v>2245</v>
      </c>
      <c r="D244" s="247" t="s">
        <v>330</v>
      </c>
      <c r="E244" s="248">
        <v>1</v>
      </c>
      <c r="F244" s="249"/>
      <c r="G244" s="250">
        <f>ROUND(E244*F244,2)</f>
        <v>0</v>
      </c>
      <c r="H244" s="249"/>
      <c r="I244" s="250">
        <f>ROUND(E244*H244,2)</f>
        <v>0</v>
      </c>
      <c r="J244" s="249"/>
      <c r="K244" s="250">
        <f>ROUND(E244*J244,2)</f>
        <v>0</v>
      </c>
      <c r="L244" s="250">
        <v>12</v>
      </c>
      <c r="M244" s="250">
        <f>G244*(1+L244/100)</f>
        <v>0</v>
      </c>
      <c r="N244" s="248">
        <v>0</v>
      </c>
      <c r="O244" s="248">
        <f>ROUND(E244*N244,2)</f>
        <v>0</v>
      </c>
      <c r="P244" s="248">
        <v>1.9460000000000002E-2</v>
      </c>
      <c r="Q244" s="248">
        <f>ROUND(E244*P244,2)</f>
        <v>0.02</v>
      </c>
      <c r="R244" s="250" t="s">
        <v>611</v>
      </c>
      <c r="S244" s="250" t="s">
        <v>315</v>
      </c>
      <c r="T244" s="251" t="s">
        <v>315</v>
      </c>
      <c r="U244" s="224">
        <v>0.38200000000000001</v>
      </c>
      <c r="V244" s="224">
        <f>ROUND(E244*U244,2)</f>
        <v>0.38</v>
      </c>
      <c r="W244" s="224"/>
      <c r="X244" s="224" t="s">
        <v>336</v>
      </c>
      <c r="Y244" s="224" t="s">
        <v>317</v>
      </c>
      <c r="Z244" s="214"/>
      <c r="AA244" s="214"/>
      <c r="AB244" s="214"/>
      <c r="AC244" s="214"/>
      <c r="AD244" s="214"/>
      <c r="AE244" s="214"/>
      <c r="AF244" s="214"/>
      <c r="AG244" s="214" t="s">
        <v>337</v>
      </c>
      <c r="AH244" s="214"/>
      <c r="AI244" s="214"/>
      <c r="AJ244" s="214"/>
      <c r="AK244" s="214"/>
      <c r="AL244" s="214"/>
      <c r="AM244" s="214"/>
      <c r="AN244" s="214"/>
      <c r="AO244" s="214"/>
      <c r="AP244" s="214"/>
      <c r="AQ244" s="214"/>
      <c r="AR244" s="214"/>
      <c r="AS244" s="214"/>
      <c r="AT244" s="214"/>
      <c r="AU244" s="214"/>
      <c r="AV244" s="214"/>
      <c r="AW244" s="214"/>
      <c r="AX244" s="214"/>
      <c r="AY244" s="214"/>
      <c r="AZ244" s="214"/>
      <c r="BA244" s="214"/>
      <c r="BB244" s="214"/>
      <c r="BC244" s="214"/>
      <c r="BD244" s="214"/>
      <c r="BE244" s="214"/>
      <c r="BF244" s="214"/>
      <c r="BG244" s="214"/>
      <c r="BH244" s="214"/>
    </row>
    <row r="245" spans="1:60" outlineLevel="1" x14ac:dyDescent="0.2">
      <c r="A245" s="245">
        <v>75</v>
      </c>
      <c r="B245" s="246" t="s">
        <v>681</v>
      </c>
      <c r="C245" s="256" t="s">
        <v>682</v>
      </c>
      <c r="D245" s="247" t="s">
        <v>330</v>
      </c>
      <c r="E245" s="248">
        <v>1</v>
      </c>
      <c r="F245" s="249"/>
      <c r="G245" s="250">
        <f>ROUND(E245*F245,2)</f>
        <v>0</v>
      </c>
      <c r="H245" s="249"/>
      <c r="I245" s="250">
        <f>ROUND(E245*H245,2)</f>
        <v>0</v>
      </c>
      <c r="J245" s="249"/>
      <c r="K245" s="250">
        <f>ROUND(E245*J245,2)</f>
        <v>0</v>
      </c>
      <c r="L245" s="250">
        <v>12</v>
      </c>
      <c r="M245" s="250">
        <f>G245*(1+L245/100)</f>
        <v>0</v>
      </c>
      <c r="N245" s="248">
        <v>0</v>
      </c>
      <c r="O245" s="248">
        <f>ROUND(E245*N245,2)</f>
        <v>0</v>
      </c>
      <c r="P245" s="248">
        <v>1.56E-3</v>
      </c>
      <c r="Q245" s="248">
        <f>ROUND(E245*P245,2)</f>
        <v>0</v>
      </c>
      <c r="R245" s="250" t="s">
        <v>611</v>
      </c>
      <c r="S245" s="250" t="s">
        <v>315</v>
      </c>
      <c r="T245" s="251" t="s">
        <v>315</v>
      </c>
      <c r="U245" s="224">
        <v>0.217</v>
      </c>
      <c r="V245" s="224">
        <f>ROUND(E245*U245,2)</f>
        <v>0.22</v>
      </c>
      <c r="W245" s="224"/>
      <c r="X245" s="224" t="s">
        <v>336</v>
      </c>
      <c r="Y245" s="224" t="s">
        <v>317</v>
      </c>
      <c r="Z245" s="214"/>
      <c r="AA245" s="214"/>
      <c r="AB245" s="214"/>
      <c r="AC245" s="214"/>
      <c r="AD245" s="214"/>
      <c r="AE245" s="214"/>
      <c r="AF245" s="214"/>
      <c r="AG245" s="214" t="s">
        <v>337</v>
      </c>
      <c r="AH245" s="214"/>
      <c r="AI245" s="214"/>
      <c r="AJ245" s="214"/>
      <c r="AK245" s="214"/>
      <c r="AL245" s="214"/>
      <c r="AM245" s="214"/>
      <c r="AN245" s="214"/>
      <c r="AO245" s="214"/>
      <c r="AP245" s="214"/>
      <c r="AQ245" s="214"/>
      <c r="AR245" s="214"/>
      <c r="AS245" s="214"/>
      <c r="AT245" s="214"/>
      <c r="AU245" s="214"/>
      <c r="AV245" s="214"/>
      <c r="AW245" s="214"/>
      <c r="AX245" s="214"/>
      <c r="AY245" s="214"/>
      <c r="AZ245" s="214"/>
      <c r="BA245" s="214"/>
      <c r="BB245" s="214"/>
      <c r="BC245" s="214"/>
      <c r="BD245" s="214"/>
      <c r="BE245" s="214"/>
      <c r="BF245" s="214"/>
      <c r="BG245" s="214"/>
      <c r="BH245" s="214"/>
    </row>
    <row r="246" spans="1:60" outlineLevel="1" x14ac:dyDescent="0.2">
      <c r="A246" s="245">
        <v>76</v>
      </c>
      <c r="B246" s="246" t="s">
        <v>683</v>
      </c>
      <c r="C246" s="256" t="s">
        <v>684</v>
      </c>
      <c r="D246" s="247" t="s">
        <v>375</v>
      </c>
      <c r="E246" s="248">
        <v>1</v>
      </c>
      <c r="F246" s="249"/>
      <c r="G246" s="250">
        <f>ROUND(E246*F246,2)</f>
        <v>0</v>
      </c>
      <c r="H246" s="249"/>
      <c r="I246" s="250">
        <f>ROUND(E246*H246,2)</f>
        <v>0</v>
      </c>
      <c r="J246" s="249"/>
      <c r="K246" s="250">
        <f>ROUND(E246*J246,2)</f>
        <v>0</v>
      </c>
      <c r="L246" s="250">
        <v>12</v>
      </c>
      <c r="M246" s="250">
        <f>G246*(1+L246/100)</f>
        <v>0</v>
      </c>
      <c r="N246" s="248">
        <v>0</v>
      </c>
      <c r="O246" s="248">
        <f>ROUND(E246*N246,2)</f>
        <v>0</v>
      </c>
      <c r="P246" s="248">
        <v>8.4999999999999995E-4</v>
      </c>
      <c r="Q246" s="248">
        <f>ROUND(E246*P246,2)</f>
        <v>0</v>
      </c>
      <c r="R246" s="250" t="s">
        <v>611</v>
      </c>
      <c r="S246" s="250" t="s">
        <v>315</v>
      </c>
      <c r="T246" s="251" t="s">
        <v>315</v>
      </c>
      <c r="U246" s="224">
        <v>3.7999999999999999E-2</v>
      </c>
      <c r="V246" s="224">
        <f>ROUND(E246*U246,2)</f>
        <v>0.04</v>
      </c>
      <c r="W246" s="224"/>
      <c r="X246" s="224" t="s">
        <v>336</v>
      </c>
      <c r="Y246" s="224" t="s">
        <v>317</v>
      </c>
      <c r="Z246" s="214"/>
      <c r="AA246" s="214"/>
      <c r="AB246" s="214"/>
      <c r="AC246" s="214"/>
      <c r="AD246" s="214"/>
      <c r="AE246" s="214"/>
      <c r="AF246" s="214"/>
      <c r="AG246" s="214" t="s">
        <v>337</v>
      </c>
      <c r="AH246" s="214"/>
      <c r="AI246" s="214"/>
      <c r="AJ246" s="214"/>
      <c r="AK246" s="214"/>
      <c r="AL246" s="214"/>
      <c r="AM246" s="214"/>
      <c r="AN246" s="214"/>
      <c r="AO246" s="214"/>
      <c r="AP246" s="214"/>
      <c r="AQ246" s="214"/>
      <c r="AR246" s="214"/>
      <c r="AS246" s="214"/>
      <c r="AT246" s="214"/>
      <c r="AU246" s="214"/>
      <c r="AV246" s="214"/>
      <c r="AW246" s="214"/>
      <c r="AX246" s="214"/>
      <c r="AY246" s="214"/>
      <c r="AZ246" s="214"/>
      <c r="BA246" s="214"/>
      <c r="BB246" s="214"/>
      <c r="BC246" s="214"/>
      <c r="BD246" s="214"/>
      <c r="BE246" s="214"/>
      <c r="BF246" s="214"/>
      <c r="BG246" s="214"/>
      <c r="BH246" s="214"/>
    </row>
    <row r="247" spans="1:60" outlineLevel="1" x14ac:dyDescent="0.2">
      <c r="A247" s="245">
        <v>77</v>
      </c>
      <c r="B247" s="246" t="s">
        <v>685</v>
      </c>
      <c r="C247" s="256" t="s">
        <v>686</v>
      </c>
      <c r="D247" s="247" t="s">
        <v>330</v>
      </c>
      <c r="E247" s="248">
        <v>1</v>
      </c>
      <c r="F247" s="249"/>
      <c r="G247" s="250">
        <f>ROUND(E247*F247,2)</f>
        <v>0</v>
      </c>
      <c r="H247" s="249"/>
      <c r="I247" s="250">
        <f>ROUND(E247*H247,2)</f>
        <v>0</v>
      </c>
      <c r="J247" s="249"/>
      <c r="K247" s="250">
        <f>ROUND(E247*J247,2)</f>
        <v>0</v>
      </c>
      <c r="L247" s="250">
        <v>12</v>
      </c>
      <c r="M247" s="250">
        <f>G247*(1+L247/100)</f>
        <v>0</v>
      </c>
      <c r="N247" s="248">
        <v>0</v>
      </c>
      <c r="O247" s="248">
        <f>ROUND(E247*N247,2)</f>
        <v>0</v>
      </c>
      <c r="P247" s="248">
        <v>6.7000000000000004E-2</v>
      </c>
      <c r="Q247" s="248">
        <f>ROUND(E247*P247,2)</f>
        <v>7.0000000000000007E-2</v>
      </c>
      <c r="R247" s="250" t="s">
        <v>611</v>
      </c>
      <c r="S247" s="250" t="s">
        <v>315</v>
      </c>
      <c r="T247" s="251" t="s">
        <v>315</v>
      </c>
      <c r="U247" s="224">
        <v>0.31</v>
      </c>
      <c r="V247" s="224">
        <f>ROUND(E247*U247,2)</f>
        <v>0.31</v>
      </c>
      <c r="W247" s="224"/>
      <c r="X247" s="224" t="s">
        <v>336</v>
      </c>
      <c r="Y247" s="224" t="s">
        <v>317</v>
      </c>
      <c r="Z247" s="214"/>
      <c r="AA247" s="214"/>
      <c r="AB247" s="214"/>
      <c r="AC247" s="214"/>
      <c r="AD247" s="214"/>
      <c r="AE247" s="214"/>
      <c r="AF247" s="214"/>
      <c r="AG247" s="214" t="s">
        <v>367</v>
      </c>
      <c r="AH247" s="214"/>
      <c r="AI247" s="214"/>
      <c r="AJ247" s="214"/>
      <c r="AK247" s="214"/>
      <c r="AL247" s="214"/>
      <c r="AM247" s="214"/>
      <c r="AN247" s="214"/>
      <c r="AO247" s="214"/>
      <c r="AP247" s="214"/>
      <c r="AQ247" s="214"/>
      <c r="AR247" s="214"/>
      <c r="AS247" s="214"/>
      <c r="AT247" s="214"/>
      <c r="AU247" s="214"/>
      <c r="AV247" s="214"/>
      <c r="AW247" s="214"/>
      <c r="AX247" s="214"/>
      <c r="AY247" s="214"/>
      <c r="AZ247" s="214"/>
      <c r="BA247" s="214"/>
      <c r="BB247" s="214"/>
      <c r="BC247" s="214"/>
      <c r="BD247" s="214"/>
      <c r="BE247" s="214"/>
      <c r="BF247" s="214"/>
      <c r="BG247" s="214"/>
      <c r="BH247" s="214"/>
    </row>
    <row r="248" spans="1:60" outlineLevel="1" x14ac:dyDescent="0.2">
      <c r="A248" s="245">
        <v>78</v>
      </c>
      <c r="B248" s="246" t="s">
        <v>2246</v>
      </c>
      <c r="C248" s="256" t="s">
        <v>2247</v>
      </c>
      <c r="D248" s="247" t="s">
        <v>330</v>
      </c>
      <c r="E248" s="248">
        <v>1</v>
      </c>
      <c r="F248" s="249"/>
      <c r="G248" s="250">
        <f>ROUND(E248*F248,2)</f>
        <v>0</v>
      </c>
      <c r="H248" s="249"/>
      <c r="I248" s="250">
        <f>ROUND(E248*H248,2)</f>
        <v>0</v>
      </c>
      <c r="J248" s="249"/>
      <c r="K248" s="250">
        <f>ROUND(E248*J248,2)</f>
        <v>0</v>
      </c>
      <c r="L248" s="250">
        <v>12</v>
      </c>
      <c r="M248" s="250">
        <f>G248*(1+L248/100)</f>
        <v>0</v>
      </c>
      <c r="N248" s="248">
        <v>0</v>
      </c>
      <c r="O248" s="248">
        <f>ROUND(E248*N248,2)</f>
        <v>0</v>
      </c>
      <c r="P248" s="248">
        <v>0.125</v>
      </c>
      <c r="Q248" s="248">
        <f>ROUND(E248*P248,2)</f>
        <v>0.13</v>
      </c>
      <c r="R248" s="250" t="s">
        <v>611</v>
      </c>
      <c r="S248" s="250" t="s">
        <v>315</v>
      </c>
      <c r="T248" s="251" t="s">
        <v>315</v>
      </c>
      <c r="U248" s="224">
        <v>1.1499999999999999</v>
      </c>
      <c r="V248" s="224">
        <f>ROUND(E248*U248,2)</f>
        <v>1.1499999999999999</v>
      </c>
      <c r="W248" s="224"/>
      <c r="X248" s="224" t="s">
        <v>336</v>
      </c>
      <c r="Y248" s="224" t="s">
        <v>317</v>
      </c>
      <c r="Z248" s="214"/>
      <c r="AA248" s="214"/>
      <c r="AB248" s="214"/>
      <c r="AC248" s="214"/>
      <c r="AD248" s="214"/>
      <c r="AE248" s="214"/>
      <c r="AF248" s="214"/>
      <c r="AG248" s="214" t="s">
        <v>337</v>
      </c>
      <c r="AH248" s="214"/>
      <c r="AI248" s="214"/>
      <c r="AJ248" s="214"/>
      <c r="AK248" s="214"/>
      <c r="AL248" s="214"/>
      <c r="AM248" s="214"/>
      <c r="AN248" s="214"/>
      <c r="AO248" s="214"/>
      <c r="AP248" s="214"/>
      <c r="AQ248" s="214"/>
      <c r="AR248" s="214"/>
      <c r="AS248" s="214"/>
      <c r="AT248" s="214"/>
      <c r="AU248" s="214"/>
      <c r="AV248" s="214"/>
      <c r="AW248" s="214"/>
      <c r="AX248" s="214"/>
      <c r="AY248" s="214"/>
      <c r="AZ248" s="214"/>
      <c r="BA248" s="214"/>
      <c r="BB248" s="214"/>
      <c r="BC248" s="214"/>
      <c r="BD248" s="214"/>
      <c r="BE248" s="214"/>
      <c r="BF248" s="214"/>
      <c r="BG248" s="214"/>
      <c r="BH248" s="214"/>
    </row>
    <row r="249" spans="1:60" outlineLevel="1" x14ac:dyDescent="0.2">
      <c r="A249" s="236">
        <v>79</v>
      </c>
      <c r="B249" s="237" t="s">
        <v>1152</v>
      </c>
      <c r="C249" s="254" t="s">
        <v>1153</v>
      </c>
      <c r="D249" s="238" t="s">
        <v>581</v>
      </c>
      <c r="E249" s="239">
        <v>0.10245</v>
      </c>
      <c r="F249" s="240"/>
      <c r="G249" s="241">
        <f>ROUND(E249*F249,2)</f>
        <v>0</v>
      </c>
      <c r="H249" s="240"/>
      <c r="I249" s="241">
        <f>ROUND(E249*H249,2)</f>
        <v>0</v>
      </c>
      <c r="J249" s="240"/>
      <c r="K249" s="241">
        <f>ROUND(E249*J249,2)</f>
        <v>0</v>
      </c>
      <c r="L249" s="241">
        <v>12</v>
      </c>
      <c r="M249" s="241">
        <f>G249*(1+L249/100)</f>
        <v>0</v>
      </c>
      <c r="N249" s="239">
        <v>0</v>
      </c>
      <c r="O249" s="239">
        <f>ROUND(E249*N249,2)</f>
        <v>0</v>
      </c>
      <c r="P249" s="239">
        <v>0</v>
      </c>
      <c r="Q249" s="239">
        <f>ROUND(E249*P249,2)</f>
        <v>0</v>
      </c>
      <c r="R249" s="241" t="s">
        <v>611</v>
      </c>
      <c r="S249" s="241" t="s">
        <v>315</v>
      </c>
      <c r="T249" s="242" t="s">
        <v>315</v>
      </c>
      <c r="U249" s="224">
        <v>1.629</v>
      </c>
      <c r="V249" s="224">
        <f>ROUND(E249*U249,2)</f>
        <v>0.17</v>
      </c>
      <c r="W249" s="224"/>
      <c r="X249" s="224" t="s">
        <v>582</v>
      </c>
      <c r="Y249" s="224" t="s">
        <v>317</v>
      </c>
      <c r="Z249" s="214"/>
      <c r="AA249" s="214"/>
      <c r="AB249" s="214"/>
      <c r="AC249" s="214"/>
      <c r="AD249" s="214"/>
      <c r="AE249" s="214"/>
      <c r="AF249" s="214"/>
      <c r="AG249" s="214" t="s">
        <v>583</v>
      </c>
      <c r="AH249" s="214"/>
      <c r="AI249" s="214"/>
      <c r="AJ249" s="214"/>
      <c r="AK249" s="214"/>
      <c r="AL249" s="214"/>
      <c r="AM249" s="214"/>
      <c r="AN249" s="214"/>
      <c r="AO249" s="214"/>
      <c r="AP249" s="214"/>
      <c r="AQ249" s="214"/>
      <c r="AR249" s="214"/>
      <c r="AS249" s="214"/>
      <c r="AT249" s="214"/>
      <c r="AU249" s="214"/>
      <c r="AV249" s="214"/>
      <c r="AW249" s="214"/>
      <c r="AX249" s="214"/>
      <c r="AY249" s="214"/>
      <c r="AZ249" s="214"/>
      <c r="BA249" s="214"/>
      <c r="BB249" s="214"/>
      <c r="BC249" s="214"/>
      <c r="BD249" s="214"/>
      <c r="BE249" s="214"/>
      <c r="BF249" s="214"/>
      <c r="BG249" s="214"/>
      <c r="BH249" s="214"/>
    </row>
    <row r="250" spans="1:60" outlineLevel="2" x14ac:dyDescent="0.2">
      <c r="A250" s="221"/>
      <c r="B250" s="222"/>
      <c r="C250" s="267" t="s">
        <v>692</v>
      </c>
      <c r="D250" s="266"/>
      <c r="E250" s="266"/>
      <c r="F250" s="266"/>
      <c r="G250" s="266"/>
      <c r="H250" s="224"/>
      <c r="I250" s="224"/>
      <c r="J250" s="224"/>
      <c r="K250" s="224"/>
      <c r="L250" s="224"/>
      <c r="M250" s="224"/>
      <c r="N250" s="223"/>
      <c r="O250" s="223"/>
      <c r="P250" s="223"/>
      <c r="Q250" s="223"/>
      <c r="R250" s="224"/>
      <c r="S250" s="224"/>
      <c r="T250" s="224"/>
      <c r="U250" s="224"/>
      <c r="V250" s="224"/>
      <c r="W250" s="224"/>
      <c r="X250" s="224"/>
      <c r="Y250" s="224"/>
      <c r="Z250" s="214"/>
      <c r="AA250" s="214"/>
      <c r="AB250" s="214"/>
      <c r="AC250" s="214"/>
      <c r="AD250" s="214"/>
      <c r="AE250" s="214"/>
      <c r="AF250" s="214"/>
      <c r="AG250" s="214" t="s">
        <v>369</v>
      </c>
      <c r="AH250" s="214"/>
      <c r="AI250" s="214"/>
      <c r="AJ250" s="214"/>
      <c r="AK250" s="214"/>
      <c r="AL250" s="214"/>
      <c r="AM250" s="214"/>
      <c r="AN250" s="214"/>
      <c r="AO250" s="214"/>
      <c r="AP250" s="214"/>
      <c r="AQ250" s="214"/>
      <c r="AR250" s="214"/>
      <c r="AS250" s="214"/>
      <c r="AT250" s="214"/>
      <c r="AU250" s="214"/>
      <c r="AV250" s="214"/>
      <c r="AW250" s="214"/>
      <c r="AX250" s="214"/>
      <c r="AY250" s="214"/>
      <c r="AZ250" s="214"/>
      <c r="BA250" s="214"/>
      <c r="BB250" s="214"/>
      <c r="BC250" s="214"/>
      <c r="BD250" s="214"/>
      <c r="BE250" s="214"/>
      <c r="BF250" s="214"/>
      <c r="BG250" s="214"/>
      <c r="BH250" s="214"/>
    </row>
    <row r="251" spans="1:60" x14ac:dyDescent="0.2">
      <c r="A251" s="229" t="s">
        <v>310</v>
      </c>
      <c r="B251" s="230" t="s">
        <v>234</v>
      </c>
      <c r="C251" s="253" t="s">
        <v>235</v>
      </c>
      <c r="D251" s="231"/>
      <c r="E251" s="232"/>
      <c r="F251" s="233"/>
      <c r="G251" s="233">
        <f>SUMIF(AG252:AG267,"&lt;&gt;NOR",G252:G267)</f>
        <v>0</v>
      </c>
      <c r="H251" s="233"/>
      <c r="I251" s="233">
        <f>SUM(I252:I267)</f>
        <v>0</v>
      </c>
      <c r="J251" s="233"/>
      <c r="K251" s="233">
        <f>SUM(K252:K267)</f>
        <v>0</v>
      </c>
      <c r="L251" s="233"/>
      <c r="M251" s="233">
        <f>SUM(M252:M267)</f>
        <v>0</v>
      </c>
      <c r="N251" s="232"/>
      <c r="O251" s="232">
        <f>SUM(O252:O267)</f>
        <v>0</v>
      </c>
      <c r="P251" s="232"/>
      <c r="Q251" s="232">
        <f>SUM(Q252:Q267)</f>
        <v>0</v>
      </c>
      <c r="R251" s="233"/>
      <c r="S251" s="233"/>
      <c r="T251" s="234"/>
      <c r="U251" s="228"/>
      <c r="V251" s="228">
        <f>SUM(V252:V267)</f>
        <v>1.6600000000000001</v>
      </c>
      <c r="W251" s="228"/>
      <c r="X251" s="228"/>
      <c r="Y251" s="228"/>
      <c r="AG251" t="s">
        <v>311</v>
      </c>
    </row>
    <row r="252" spans="1:60" ht="22.5" outlineLevel="1" x14ac:dyDescent="0.2">
      <c r="A252" s="245">
        <v>80</v>
      </c>
      <c r="B252" s="246" t="s">
        <v>1413</v>
      </c>
      <c r="C252" s="256" t="s">
        <v>1414</v>
      </c>
      <c r="D252" s="247" t="s">
        <v>375</v>
      </c>
      <c r="E252" s="248">
        <v>1</v>
      </c>
      <c r="F252" s="249"/>
      <c r="G252" s="250">
        <f>ROUND(E252*F252,2)</f>
        <v>0</v>
      </c>
      <c r="H252" s="249"/>
      <c r="I252" s="250">
        <f>ROUND(E252*H252,2)</f>
        <v>0</v>
      </c>
      <c r="J252" s="249"/>
      <c r="K252" s="250">
        <f>ROUND(E252*J252,2)</f>
        <v>0</v>
      </c>
      <c r="L252" s="250">
        <v>12</v>
      </c>
      <c r="M252" s="250">
        <f>G252*(1+L252/100)</f>
        <v>0</v>
      </c>
      <c r="N252" s="248">
        <v>0</v>
      </c>
      <c r="O252" s="248">
        <f>ROUND(E252*N252,2)</f>
        <v>0</v>
      </c>
      <c r="P252" s="248">
        <v>0</v>
      </c>
      <c r="Q252" s="248">
        <f>ROUND(E252*P252,2)</f>
        <v>0</v>
      </c>
      <c r="R252" s="250" t="s">
        <v>1415</v>
      </c>
      <c r="S252" s="250" t="s">
        <v>315</v>
      </c>
      <c r="T252" s="251" t="s">
        <v>315</v>
      </c>
      <c r="U252" s="224">
        <v>0.54</v>
      </c>
      <c r="V252" s="224">
        <f>ROUND(E252*U252,2)</f>
        <v>0.54</v>
      </c>
      <c r="W252" s="224"/>
      <c r="X252" s="224" t="s">
        <v>336</v>
      </c>
      <c r="Y252" s="224" t="s">
        <v>317</v>
      </c>
      <c r="Z252" s="214"/>
      <c r="AA252" s="214"/>
      <c r="AB252" s="214"/>
      <c r="AC252" s="214"/>
      <c r="AD252" s="214"/>
      <c r="AE252" s="214"/>
      <c r="AF252" s="214"/>
      <c r="AG252" s="214" t="s">
        <v>337</v>
      </c>
      <c r="AH252" s="214"/>
      <c r="AI252" s="214"/>
      <c r="AJ252" s="214"/>
      <c r="AK252" s="214"/>
      <c r="AL252" s="214"/>
      <c r="AM252" s="214"/>
      <c r="AN252" s="214"/>
      <c r="AO252" s="214"/>
      <c r="AP252" s="214"/>
      <c r="AQ252" s="214"/>
      <c r="AR252" s="214"/>
      <c r="AS252" s="214"/>
      <c r="AT252" s="214"/>
      <c r="AU252" s="214"/>
      <c r="AV252" s="214"/>
      <c r="AW252" s="214"/>
      <c r="AX252" s="214"/>
      <c r="AY252" s="214"/>
      <c r="AZ252" s="214"/>
      <c r="BA252" s="214"/>
      <c r="BB252" s="214"/>
      <c r="BC252" s="214"/>
      <c r="BD252" s="214"/>
      <c r="BE252" s="214"/>
      <c r="BF252" s="214"/>
      <c r="BG252" s="214"/>
      <c r="BH252" s="214"/>
    </row>
    <row r="253" spans="1:60" ht="22.5" outlineLevel="1" x14ac:dyDescent="0.2">
      <c r="A253" s="236">
        <v>81</v>
      </c>
      <c r="B253" s="237" t="s">
        <v>1416</v>
      </c>
      <c r="C253" s="254" t="s">
        <v>1942</v>
      </c>
      <c r="D253" s="238" t="s">
        <v>375</v>
      </c>
      <c r="E253" s="239">
        <v>1</v>
      </c>
      <c r="F253" s="240"/>
      <c r="G253" s="241">
        <f>ROUND(E253*F253,2)</f>
        <v>0</v>
      </c>
      <c r="H253" s="240"/>
      <c r="I253" s="241">
        <f>ROUND(E253*H253,2)</f>
        <v>0</v>
      </c>
      <c r="J253" s="240"/>
      <c r="K253" s="241">
        <f>ROUND(E253*J253,2)</f>
        <v>0</v>
      </c>
      <c r="L253" s="241">
        <v>12</v>
      </c>
      <c r="M253" s="241">
        <f>G253*(1+L253/100)</f>
        <v>0</v>
      </c>
      <c r="N253" s="239">
        <v>5.9000000000000003E-4</v>
      </c>
      <c r="O253" s="239">
        <f>ROUND(E253*N253,2)</f>
        <v>0</v>
      </c>
      <c r="P253" s="239">
        <v>0</v>
      </c>
      <c r="Q253" s="239">
        <f>ROUND(E253*P253,2)</f>
        <v>0</v>
      </c>
      <c r="R253" s="241"/>
      <c r="S253" s="241" t="s">
        <v>331</v>
      </c>
      <c r="T253" s="242" t="s">
        <v>316</v>
      </c>
      <c r="U253" s="224">
        <v>0</v>
      </c>
      <c r="V253" s="224">
        <f>ROUND(E253*U253,2)</f>
        <v>0</v>
      </c>
      <c r="W253" s="224"/>
      <c r="X253" s="224" t="s">
        <v>429</v>
      </c>
      <c r="Y253" s="224" t="s">
        <v>317</v>
      </c>
      <c r="Z253" s="214"/>
      <c r="AA253" s="214"/>
      <c r="AB253" s="214"/>
      <c r="AC253" s="214"/>
      <c r="AD253" s="214"/>
      <c r="AE253" s="214"/>
      <c r="AF253" s="214"/>
      <c r="AG253" s="214" t="s">
        <v>430</v>
      </c>
      <c r="AH253" s="214"/>
      <c r="AI253" s="214"/>
      <c r="AJ253" s="214"/>
      <c r="AK253" s="214"/>
      <c r="AL253" s="214"/>
      <c r="AM253" s="214"/>
      <c r="AN253" s="214"/>
      <c r="AO253" s="214"/>
      <c r="AP253" s="214"/>
      <c r="AQ253" s="214"/>
      <c r="AR253" s="214"/>
      <c r="AS253" s="214"/>
      <c r="AT253" s="214"/>
      <c r="AU253" s="214"/>
      <c r="AV253" s="214"/>
      <c r="AW253" s="214"/>
      <c r="AX253" s="214"/>
      <c r="AY253" s="214"/>
      <c r="AZ253" s="214"/>
      <c r="BA253" s="214"/>
      <c r="BB253" s="214"/>
      <c r="BC253" s="214"/>
      <c r="BD253" s="214"/>
      <c r="BE253" s="214"/>
      <c r="BF253" s="214"/>
      <c r="BG253" s="214"/>
      <c r="BH253" s="214"/>
    </row>
    <row r="254" spans="1:60" outlineLevel="2" x14ac:dyDescent="0.2">
      <c r="A254" s="221"/>
      <c r="B254" s="222"/>
      <c r="C254" s="255" t="s">
        <v>2386</v>
      </c>
      <c r="D254" s="243"/>
      <c r="E254" s="243"/>
      <c r="F254" s="243"/>
      <c r="G254" s="243"/>
      <c r="H254" s="224"/>
      <c r="I254" s="224"/>
      <c r="J254" s="224"/>
      <c r="K254" s="224"/>
      <c r="L254" s="224"/>
      <c r="M254" s="224"/>
      <c r="N254" s="223"/>
      <c r="O254" s="223"/>
      <c r="P254" s="223"/>
      <c r="Q254" s="223"/>
      <c r="R254" s="224"/>
      <c r="S254" s="224"/>
      <c r="T254" s="224"/>
      <c r="U254" s="224"/>
      <c r="V254" s="224"/>
      <c r="W254" s="224"/>
      <c r="X254" s="224"/>
      <c r="Y254" s="224"/>
      <c r="Z254" s="214"/>
      <c r="AA254" s="214"/>
      <c r="AB254" s="214"/>
      <c r="AC254" s="214"/>
      <c r="AD254" s="214"/>
      <c r="AE254" s="214"/>
      <c r="AF254" s="214"/>
      <c r="AG254" s="214" t="s">
        <v>320</v>
      </c>
      <c r="AH254" s="214"/>
      <c r="AI254" s="214"/>
      <c r="AJ254" s="214"/>
      <c r="AK254" s="214"/>
      <c r="AL254" s="214"/>
      <c r="AM254" s="214"/>
      <c r="AN254" s="214"/>
      <c r="AO254" s="214"/>
      <c r="AP254" s="214"/>
      <c r="AQ254" s="214"/>
      <c r="AR254" s="214"/>
      <c r="AS254" s="214"/>
      <c r="AT254" s="214"/>
      <c r="AU254" s="214"/>
      <c r="AV254" s="214"/>
      <c r="AW254" s="214"/>
      <c r="AX254" s="214"/>
      <c r="AY254" s="214"/>
      <c r="AZ254" s="214"/>
      <c r="BA254" s="214"/>
      <c r="BB254" s="214"/>
      <c r="BC254" s="214"/>
      <c r="BD254" s="214"/>
      <c r="BE254" s="214"/>
      <c r="BF254" s="214"/>
      <c r="BG254" s="214"/>
      <c r="BH254" s="214"/>
    </row>
    <row r="255" spans="1:60" outlineLevel="3" x14ac:dyDescent="0.2">
      <c r="A255" s="221"/>
      <c r="B255" s="222"/>
      <c r="C255" s="258" t="s">
        <v>2387</v>
      </c>
      <c r="D255" s="252"/>
      <c r="E255" s="252"/>
      <c r="F255" s="252"/>
      <c r="G255" s="252"/>
      <c r="H255" s="224"/>
      <c r="I255" s="224"/>
      <c r="J255" s="224"/>
      <c r="K255" s="224"/>
      <c r="L255" s="224"/>
      <c r="M255" s="224"/>
      <c r="N255" s="223"/>
      <c r="O255" s="223"/>
      <c r="P255" s="223"/>
      <c r="Q255" s="223"/>
      <c r="R255" s="224"/>
      <c r="S255" s="224"/>
      <c r="T255" s="224"/>
      <c r="U255" s="224"/>
      <c r="V255" s="224"/>
      <c r="W255" s="224"/>
      <c r="X255" s="224"/>
      <c r="Y255" s="224"/>
      <c r="Z255" s="214"/>
      <c r="AA255" s="214"/>
      <c r="AB255" s="214"/>
      <c r="AC255" s="214"/>
      <c r="AD255" s="214"/>
      <c r="AE255" s="214"/>
      <c r="AF255" s="214"/>
      <c r="AG255" s="214" t="s">
        <v>320</v>
      </c>
      <c r="AH255" s="214"/>
      <c r="AI255" s="214"/>
      <c r="AJ255" s="214"/>
      <c r="AK255" s="214"/>
      <c r="AL255" s="214"/>
      <c r="AM255" s="214"/>
      <c r="AN255" s="214"/>
      <c r="AO255" s="214"/>
      <c r="AP255" s="214"/>
      <c r="AQ255" s="214"/>
      <c r="AR255" s="214"/>
      <c r="AS255" s="214"/>
      <c r="AT255" s="214"/>
      <c r="AU255" s="214"/>
      <c r="AV255" s="214"/>
      <c r="AW255" s="214"/>
      <c r="AX255" s="214"/>
      <c r="AY255" s="214"/>
      <c r="AZ255" s="214"/>
      <c r="BA255" s="214"/>
      <c r="BB255" s="214"/>
      <c r="BC255" s="214"/>
      <c r="BD255" s="214"/>
      <c r="BE255" s="214"/>
      <c r="BF255" s="214"/>
      <c r="BG255" s="214"/>
      <c r="BH255" s="214"/>
    </row>
    <row r="256" spans="1:60" outlineLevel="3" x14ac:dyDescent="0.2">
      <c r="A256" s="221"/>
      <c r="B256" s="222"/>
      <c r="C256" s="258" t="s">
        <v>2388</v>
      </c>
      <c r="D256" s="252"/>
      <c r="E256" s="252"/>
      <c r="F256" s="252"/>
      <c r="G256" s="252"/>
      <c r="H256" s="224"/>
      <c r="I256" s="224"/>
      <c r="J256" s="224"/>
      <c r="K256" s="224"/>
      <c r="L256" s="224"/>
      <c r="M256" s="224"/>
      <c r="N256" s="223"/>
      <c r="O256" s="223"/>
      <c r="P256" s="223"/>
      <c r="Q256" s="223"/>
      <c r="R256" s="224"/>
      <c r="S256" s="224"/>
      <c r="T256" s="224"/>
      <c r="U256" s="224"/>
      <c r="V256" s="224"/>
      <c r="W256" s="224"/>
      <c r="X256" s="224"/>
      <c r="Y256" s="224"/>
      <c r="Z256" s="214"/>
      <c r="AA256" s="214"/>
      <c r="AB256" s="214"/>
      <c r="AC256" s="214"/>
      <c r="AD256" s="214"/>
      <c r="AE256" s="214"/>
      <c r="AF256" s="214"/>
      <c r="AG256" s="214" t="s">
        <v>320</v>
      </c>
      <c r="AH256" s="214"/>
      <c r="AI256" s="214"/>
      <c r="AJ256" s="214"/>
      <c r="AK256" s="214"/>
      <c r="AL256" s="214"/>
      <c r="AM256" s="214"/>
      <c r="AN256" s="214"/>
      <c r="AO256" s="214"/>
      <c r="AP256" s="214"/>
      <c r="AQ256" s="214"/>
      <c r="AR256" s="214"/>
      <c r="AS256" s="214"/>
      <c r="AT256" s="214"/>
      <c r="AU256" s="214"/>
      <c r="AV256" s="214"/>
      <c r="AW256" s="214"/>
      <c r="AX256" s="214"/>
      <c r="AY256" s="214"/>
      <c r="AZ256" s="214"/>
      <c r="BA256" s="214"/>
      <c r="BB256" s="214"/>
      <c r="BC256" s="214"/>
      <c r="BD256" s="214"/>
      <c r="BE256" s="214"/>
      <c r="BF256" s="214"/>
      <c r="BG256" s="214"/>
      <c r="BH256" s="214"/>
    </row>
    <row r="257" spans="1:60" outlineLevel="2" x14ac:dyDescent="0.2">
      <c r="A257" s="221"/>
      <c r="B257" s="222"/>
      <c r="C257" s="268" t="s">
        <v>1943</v>
      </c>
      <c r="D257" s="262"/>
      <c r="E257" s="263">
        <v>1</v>
      </c>
      <c r="F257" s="224"/>
      <c r="G257" s="224"/>
      <c r="H257" s="224"/>
      <c r="I257" s="224"/>
      <c r="J257" s="224"/>
      <c r="K257" s="224"/>
      <c r="L257" s="224"/>
      <c r="M257" s="224"/>
      <c r="N257" s="223"/>
      <c r="O257" s="223"/>
      <c r="P257" s="223"/>
      <c r="Q257" s="223"/>
      <c r="R257" s="224"/>
      <c r="S257" s="224"/>
      <c r="T257" s="224"/>
      <c r="U257" s="224"/>
      <c r="V257" s="224"/>
      <c r="W257" s="224"/>
      <c r="X257" s="224"/>
      <c r="Y257" s="224"/>
      <c r="Z257" s="214"/>
      <c r="AA257" s="214"/>
      <c r="AB257" s="214"/>
      <c r="AC257" s="214"/>
      <c r="AD257" s="214"/>
      <c r="AE257" s="214"/>
      <c r="AF257" s="214"/>
      <c r="AG257" s="214" t="s">
        <v>371</v>
      </c>
      <c r="AH257" s="214">
        <v>0</v>
      </c>
      <c r="AI257" s="214"/>
      <c r="AJ257" s="214"/>
      <c r="AK257" s="214"/>
      <c r="AL257" s="214"/>
      <c r="AM257" s="214"/>
      <c r="AN257" s="214"/>
      <c r="AO257" s="214"/>
      <c r="AP257" s="214"/>
      <c r="AQ257" s="214"/>
      <c r="AR257" s="214"/>
      <c r="AS257" s="214"/>
      <c r="AT257" s="214"/>
      <c r="AU257" s="214"/>
      <c r="AV257" s="214"/>
      <c r="AW257" s="214"/>
      <c r="AX257" s="214"/>
      <c r="AY257" s="214"/>
      <c r="AZ257" s="214"/>
      <c r="BA257" s="214"/>
      <c r="BB257" s="214"/>
      <c r="BC257" s="214"/>
      <c r="BD257" s="214"/>
      <c r="BE257" s="214"/>
      <c r="BF257" s="214"/>
      <c r="BG257" s="214"/>
      <c r="BH257" s="214"/>
    </row>
    <row r="258" spans="1:60" outlineLevel="1" x14ac:dyDescent="0.2">
      <c r="A258" s="245">
        <v>82</v>
      </c>
      <c r="B258" s="246" t="s">
        <v>1419</v>
      </c>
      <c r="C258" s="256" t="s">
        <v>1420</v>
      </c>
      <c r="D258" s="247" t="s">
        <v>403</v>
      </c>
      <c r="E258" s="248">
        <v>1</v>
      </c>
      <c r="F258" s="249"/>
      <c r="G258" s="250">
        <f>ROUND(E258*F258,2)</f>
        <v>0</v>
      </c>
      <c r="H258" s="249"/>
      <c r="I258" s="250">
        <f>ROUND(E258*H258,2)</f>
        <v>0</v>
      </c>
      <c r="J258" s="249"/>
      <c r="K258" s="250">
        <f>ROUND(E258*J258,2)</f>
        <v>0</v>
      </c>
      <c r="L258" s="250">
        <v>12</v>
      </c>
      <c r="M258" s="250">
        <f>G258*(1+L258/100)</f>
        <v>0</v>
      </c>
      <c r="N258" s="248">
        <v>0</v>
      </c>
      <c r="O258" s="248">
        <f>ROUND(E258*N258,2)</f>
        <v>0</v>
      </c>
      <c r="P258" s="248">
        <v>0</v>
      </c>
      <c r="Q258" s="248">
        <f>ROUND(E258*P258,2)</f>
        <v>0</v>
      </c>
      <c r="R258" s="250" t="s">
        <v>1415</v>
      </c>
      <c r="S258" s="250" t="s">
        <v>315</v>
      </c>
      <c r="T258" s="251" t="s">
        <v>315</v>
      </c>
      <c r="U258" s="224">
        <v>0.73</v>
      </c>
      <c r="V258" s="224">
        <f>ROUND(E258*U258,2)</f>
        <v>0.73</v>
      </c>
      <c r="W258" s="224"/>
      <c r="X258" s="224" t="s">
        <v>336</v>
      </c>
      <c r="Y258" s="224" t="s">
        <v>317</v>
      </c>
      <c r="Z258" s="214"/>
      <c r="AA258" s="214"/>
      <c r="AB258" s="214"/>
      <c r="AC258" s="214"/>
      <c r="AD258" s="214"/>
      <c r="AE258" s="214"/>
      <c r="AF258" s="214"/>
      <c r="AG258" s="214" t="s">
        <v>337</v>
      </c>
      <c r="AH258" s="214"/>
      <c r="AI258" s="214"/>
      <c r="AJ258" s="214"/>
      <c r="AK258" s="214"/>
      <c r="AL258" s="214"/>
      <c r="AM258" s="214"/>
      <c r="AN258" s="214"/>
      <c r="AO258" s="214"/>
      <c r="AP258" s="214"/>
      <c r="AQ258" s="214"/>
      <c r="AR258" s="214"/>
      <c r="AS258" s="214"/>
      <c r="AT258" s="214"/>
      <c r="AU258" s="214"/>
      <c r="AV258" s="214"/>
      <c r="AW258" s="214"/>
      <c r="AX258" s="214"/>
      <c r="AY258" s="214"/>
      <c r="AZ258" s="214"/>
      <c r="BA258" s="214"/>
      <c r="BB258" s="214"/>
      <c r="BC258" s="214"/>
      <c r="BD258" s="214"/>
      <c r="BE258" s="214"/>
      <c r="BF258" s="214"/>
      <c r="BG258" s="214"/>
      <c r="BH258" s="214"/>
    </row>
    <row r="259" spans="1:60" ht="22.5" outlineLevel="1" x14ac:dyDescent="0.2">
      <c r="A259" s="236">
        <v>83</v>
      </c>
      <c r="B259" s="237" t="s">
        <v>1421</v>
      </c>
      <c r="C259" s="254" t="s">
        <v>1422</v>
      </c>
      <c r="D259" s="238" t="s">
        <v>403</v>
      </c>
      <c r="E259" s="239">
        <v>1.05</v>
      </c>
      <c r="F259" s="240"/>
      <c r="G259" s="241">
        <f>ROUND(E259*F259,2)</f>
        <v>0</v>
      </c>
      <c r="H259" s="240"/>
      <c r="I259" s="241">
        <f>ROUND(E259*H259,2)</f>
        <v>0</v>
      </c>
      <c r="J259" s="240"/>
      <c r="K259" s="241">
        <f>ROUND(E259*J259,2)</f>
        <v>0</v>
      </c>
      <c r="L259" s="241">
        <v>12</v>
      </c>
      <c r="M259" s="241">
        <f>G259*(1+L259/100)</f>
        <v>0</v>
      </c>
      <c r="N259" s="239">
        <v>2.2000000000000001E-3</v>
      </c>
      <c r="O259" s="239">
        <f>ROUND(E259*N259,2)</f>
        <v>0</v>
      </c>
      <c r="P259" s="239">
        <v>0</v>
      </c>
      <c r="Q259" s="239">
        <f>ROUND(E259*P259,2)</f>
        <v>0</v>
      </c>
      <c r="R259" s="241" t="s">
        <v>428</v>
      </c>
      <c r="S259" s="241" t="s">
        <v>315</v>
      </c>
      <c r="T259" s="242" t="s">
        <v>315</v>
      </c>
      <c r="U259" s="224">
        <v>0</v>
      </c>
      <c r="V259" s="224">
        <f>ROUND(E259*U259,2)</f>
        <v>0</v>
      </c>
      <c r="W259" s="224"/>
      <c r="X259" s="224" t="s">
        <v>429</v>
      </c>
      <c r="Y259" s="224" t="s">
        <v>317</v>
      </c>
      <c r="Z259" s="214"/>
      <c r="AA259" s="214"/>
      <c r="AB259" s="214"/>
      <c r="AC259" s="214"/>
      <c r="AD259" s="214"/>
      <c r="AE259" s="214"/>
      <c r="AF259" s="214"/>
      <c r="AG259" s="214" t="s">
        <v>430</v>
      </c>
      <c r="AH259" s="214"/>
      <c r="AI259" s="214"/>
      <c r="AJ259" s="214"/>
      <c r="AK259" s="214"/>
      <c r="AL259" s="214"/>
      <c r="AM259" s="214"/>
      <c r="AN259" s="214"/>
      <c r="AO259" s="214"/>
      <c r="AP259" s="214"/>
      <c r="AQ259" s="214"/>
      <c r="AR259" s="214"/>
      <c r="AS259" s="214"/>
      <c r="AT259" s="214"/>
      <c r="AU259" s="214"/>
      <c r="AV259" s="214"/>
      <c r="AW259" s="214"/>
      <c r="AX259" s="214"/>
      <c r="AY259" s="214"/>
      <c r="AZ259" s="214"/>
      <c r="BA259" s="214"/>
      <c r="BB259" s="214"/>
      <c r="BC259" s="214"/>
      <c r="BD259" s="214"/>
      <c r="BE259" s="214"/>
      <c r="BF259" s="214"/>
      <c r="BG259" s="214"/>
      <c r="BH259" s="214"/>
    </row>
    <row r="260" spans="1:60" outlineLevel="2" x14ac:dyDescent="0.2">
      <c r="A260" s="221"/>
      <c r="B260" s="222"/>
      <c r="C260" s="268" t="s">
        <v>1944</v>
      </c>
      <c r="D260" s="262"/>
      <c r="E260" s="263">
        <v>1.05</v>
      </c>
      <c r="F260" s="224"/>
      <c r="G260" s="224"/>
      <c r="H260" s="224"/>
      <c r="I260" s="224"/>
      <c r="J260" s="224"/>
      <c r="K260" s="224"/>
      <c r="L260" s="224"/>
      <c r="M260" s="224"/>
      <c r="N260" s="223"/>
      <c r="O260" s="223"/>
      <c r="P260" s="223"/>
      <c r="Q260" s="223"/>
      <c r="R260" s="224"/>
      <c r="S260" s="224"/>
      <c r="T260" s="224"/>
      <c r="U260" s="224"/>
      <c r="V260" s="224"/>
      <c r="W260" s="224"/>
      <c r="X260" s="224"/>
      <c r="Y260" s="224"/>
      <c r="Z260" s="214"/>
      <c r="AA260" s="214"/>
      <c r="AB260" s="214"/>
      <c r="AC260" s="214"/>
      <c r="AD260" s="214"/>
      <c r="AE260" s="214"/>
      <c r="AF260" s="214"/>
      <c r="AG260" s="214" t="s">
        <v>371</v>
      </c>
      <c r="AH260" s="214">
        <v>0</v>
      </c>
      <c r="AI260" s="214"/>
      <c r="AJ260" s="214"/>
      <c r="AK260" s="214"/>
      <c r="AL260" s="214"/>
      <c r="AM260" s="214"/>
      <c r="AN260" s="214"/>
      <c r="AO260" s="214"/>
      <c r="AP260" s="214"/>
      <c r="AQ260" s="214"/>
      <c r="AR260" s="214"/>
      <c r="AS260" s="214"/>
      <c r="AT260" s="214"/>
      <c r="AU260" s="214"/>
      <c r="AV260" s="214"/>
      <c r="AW260" s="214"/>
      <c r="AX260" s="214"/>
      <c r="AY260" s="214"/>
      <c r="AZ260" s="214"/>
      <c r="BA260" s="214"/>
      <c r="BB260" s="214"/>
      <c r="BC260" s="214"/>
      <c r="BD260" s="214"/>
      <c r="BE260" s="214"/>
      <c r="BF260" s="214"/>
      <c r="BG260" s="214"/>
      <c r="BH260" s="214"/>
    </row>
    <row r="261" spans="1:60" ht="22.5" outlineLevel="1" x14ac:dyDescent="0.2">
      <c r="A261" s="245">
        <v>84</v>
      </c>
      <c r="B261" s="246" t="s">
        <v>1424</v>
      </c>
      <c r="C261" s="256" t="s">
        <v>1425</v>
      </c>
      <c r="D261" s="247" t="s">
        <v>375</v>
      </c>
      <c r="E261" s="248">
        <v>1</v>
      </c>
      <c r="F261" s="249"/>
      <c r="G261" s="250">
        <f>ROUND(E261*F261,2)</f>
        <v>0</v>
      </c>
      <c r="H261" s="249"/>
      <c r="I261" s="250">
        <f>ROUND(E261*H261,2)</f>
        <v>0</v>
      </c>
      <c r="J261" s="249"/>
      <c r="K261" s="250">
        <f>ROUND(E261*J261,2)</f>
        <v>0</v>
      </c>
      <c r="L261" s="250">
        <v>12</v>
      </c>
      <c r="M261" s="250">
        <f>G261*(1+L261/100)</f>
        <v>0</v>
      </c>
      <c r="N261" s="248">
        <v>0</v>
      </c>
      <c r="O261" s="248">
        <f>ROUND(E261*N261,2)</f>
        <v>0</v>
      </c>
      <c r="P261" s="248">
        <v>0</v>
      </c>
      <c r="Q261" s="248">
        <f>ROUND(E261*P261,2)</f>
        <v>0</v>
      </c>
      <c r="R261" s="250" t="s">
        <v>1415</v>
      </c>
      <c r="S261" s="250" t="s">
        <v>315</v>
      </c>
      <c r="T261" s="251" t="s">
        <v>315</v>
      </c>
      <c r="U261" s="224">
        <v>0.37</v>
      </c>
      <c r="V261" s="224">
        <f>ROUND(E261*U261,2)</f>
        <v>0.37</v>
      </c>
      <c r="W261" s="224"/>
      <c r="X261" s="224" t="s">
        <v>336</v>
      </c>
      <c r="Y261" s="224" t="s">
        <v>317</v>
      </c>
      <c r="Z261" s="214"/>
      <c r="AA261" s="214"/>
      <c r="AB261" s="214"/>
      <c r="AC261" s="214"/>
      <c r="AD261" s="214"/>
      <c r="AE261" s="214"/>
      <c r="AF261" s="214"/>
      <c r="AG261" s="214" t="s">
        <v>337</v>
      </c>
      <c r="AH261" s="214"/>
      <c r="AI261" s="214"/>
      <c r="AJ261" s="214"/>
      <c r="AK261" s="214"/>
      <c r="AL261" s="214"/>
      <c r="AM261" s="214"/>
      <c r="AN261" s="214"/>
      <c r="AO261" s="214"/>
      <c r="AP261" s="214"/>
      <c r="AQ261" s="214"/>
      <c r="AR261" s="214"/>
      <c r="AS261" s="214"/>
      <c r="AT261" s="214"/>
      <c r="AU261" s="214"/>
      <c r="AV261" s="214"/>
      <c r="AW261" s="214"/>
      <c r="AX261" s="214"/>
      <c r="AY261" s="214"/>
      <c r="AZ261" s="214"/>
      <c r="BA261" s="214"/>
      <c r="BB261" s="214"/>
      <c r="BC261" s="214"/>
      <c r="BD261" s="214"/>
      <c r="BE261" s="214"/>
      <c r="BF261" s="214"/>
      <c r="BG261" s="214"/>
      <c r="BH261" s="214"/>
    </row>
    <row r="262" spans="1:60" ht="22.5" outlineLevel="1" x14ac:dyDescent="0.2">
      <c r="A262" s="245">
        <v>85</v>
      </c>
      <c r="B262" s="246" t="s">
        <v>1426</v>
      </c>
      <c r="C262" s="256" t="s">
        <v>1427</v>
      </c>
      <c r="D262" s="247" t="s">
        <v>375</v>
      </c>
      <c r="E262" s="248">
        <v>1</v>
      </c>
      <c r="F262" s="249"/>
      <c r="G262" s="250">
        <f>ROUND(E262*F262,2)</f>
        <v>0</v>
      </c>
      <c r="H262" s="249"/>
      <c r="I262" s="250">
        <f>ROUND(E262*H262,2)</f>
        <v>0</v>
      </c>
      <c r="J262" s="249"/>
      <c r="K262" s="250">
        <f>ROUND(E262*J262,2)</f>
        <v>0</v>
      </c>
      <c r="L262" s="250">
        <v>12</v>
      </c>
      <c r="M262" s="250">
        <f>G262*(1+L262/100)</f>
        <v>0</v>
      </c>
      <c r="N262" s="248">
        <v>0</v>
      </c>
      <c r="O262" s="248">
        <f>ROUND(E262*N262,2)</f>
        <v>0</v>
      </c>
      <c r="P262" s="248">
        <v>0</v>
      </c>
      <c r="Q262" s="248">
        <f>ROUND(E262*P262,2)</f>
        <v>0</v>
      </c>
      <c r="R262" s="250" t="s">
        <v>428</v>
      </c>
      <c r="S262" s="250" t="s">
        <v>315</v>
      </c>
      <c r="T262" s="251" t="s">
        <v>315</v>
      </c>
      <c r="U262" s="224">
        <v>0</v>
      </c>
      <c r="V262" s="224">
        <f>ROUND(E262*U262,2)</f>
        <v>0</v>
      </c>
      <c r="W262" s="224"/>
      <c r="X262" s="224" t="s">
        <v>429</v>
      </c>
      <c r="Y262" s="224" t="s">
        <v>317</v>
      </c>
      <c r="Z262" s="214"/>
      <c r="AA262" s="214"/>
      <c r="AB262" s="214"/>
      <c r="AC262" s="214"/>
      <c r="AD262" s="214"/>
      <c r="AE262" s="214"/>
      <c r="AF262" s="214"/>
      <c r="AG262" s="214" t="s">
        <v>430</v>
      </c>
      <c r="AH262" s="214"/>
      <c r="AI262" s="214"/>
      <c r="AJ262" s="214"/>
      <c r="AK262" s="214"/>
      <c r="AL262" s="214"/>
      <c r="AM262" s="214"/>
      <c r="AN262" s="214"/>
      <c r="AO262" s="214"/>
      <c r="AP262" s="214"/>
      <c r="AQ262" s="214"/>
      <c r="AR262" s="214"/>
      <c r="AS262" s="214"/>
      <c r="AT262" s="214"/>
      <c r="AU262" s="214"/>
      <c r="AV262" s="214"/>
      <c r="AW262" s="214"/>
      <c r="AX262" s="214"/>
      <c r="AY262" s="214"/>
      <c r="AZ262" s="214"/>
      <c r="BA262" s="214"/>
      <c r="BB262" s="214"/>
      <c r="BC262" s="214"/>
      <c r="BD262" s="214"/>
      <c r="BE262" s="214"/>
      <c r="BF262" s="214"/>
      <c r="BG262" s="214"/>
      <c r="BH262" s="214"/>
    </row>
    <row r="263" spans="1:60" outlineLevel="1" x14ac:dyDescent="0.2">
      <c r="A263" s="245">
        <v>86</v>
      </c>
      <c r="B263" s="246" t="s">
        <v>1428</v>
      </c>
      <c r="C263" s="256" t="s">
        <v>1429</v>
      </c>
      <c r="D263" s="247" t="s">
        <v>330</v>
      </c>
      <c r="E263" s="248">
        <v>1</v>
      </c>
      <c r="F263" s="249"/>
      <c r="G263" s="250">
        <f>ROUND(E263*F263,2)</f>
        <v>0</v>
      </c>
      <c r="H263" s="249"/>
      <c r="I263" s="250">
        <f>ROUND(E263*H263,2)</f>
        <v>0</v>
      </c>
      <c r="J263" s="249"/>
      <c r="K263" s="250">
        <f>ROUND(E263*J263,2)</f>
        <v>0</v>
      </c>
      <c r="L263" s="250">
        <v>12</v>
      </c>
      <c r="M263" s="250">
        <f>G263*(1+L263/100)</f>
        <v>0</v>
      </c>
      <c r="N263" s="248">
        <v>0</v>
      </c>
      <c r="O263" s="248">
        <f>ROUND(E263*N263,2)</f>
        <v>0</v>
      </c>
      <c r="P263" s="248">
        <v>0</v>
      </c>
      <c r="Q263" s="248">
        <f>ROUND(E263*P263,2)</f>
        <v>0</v>
      </c>
      <c r="R263" s="250"/>
      <c r="S263" s="250" t="s">
        <v>331</v>
      </c>
      <c r="T263" s="251" t="s">
        <v>316</v>
      </c>
      <c r="U263" s="224">
        <v>0</v>
      </c>
      <c r="V263" s="224">
        <f>ROUND(E263*U263,2)</f>
        <v>0</v>
      </c>
      <c r="W263" s="224"/>
      <c r="X263" s="224" t="s">
        <v>429</v>
      </c>
      <c r="Y263" s="224" t="s">
        <v>317</v>
      </c>
      <c r="Z263" s="214"/>
      <c r="AA263" s="214"/>
      <c r="AB263" s="214"/>
      <c r="AC263" s="214"/>
      <c r="AD263" s="214"/>
      <c r="AE263" s="214"/>
      <c r="AF263" s="214"/>
      <c r="AG263" s="214" t="s">
        <v>430</v>
      </c>
      <c r="AH263" s="214"/>
      <c r="AI263" s="214"/>
      <c r="AJ263" s="214"/>
      <c r="AK263" s="214"/>
      <c r="AL263" s="214"/>
      <c r="AM263" s="214"/>
      <c r="AN263" s="214"/>
      <c r="AO263" s="214"/>
      <c r="AP263" s="214"/>
      <c r="AQ263" s="214"/>
      <c r="AR263" s="214"/>
      <c r="AS263" s="214"/>
      <c r="AT263" s="214"/>
      <c r="AU263" s="214"/>
      <c r="AV263" s="214"/>
      <c r="AW263" s="214"/>
      <c r="AX263" s="214"/>
      <c r="AY263" s="214"/>
      <c r="AZ263" s="214"/>
      <c r="BA263" s="214"/>
      <c r="BB263" s="214"/>
      <c r="BC263" s="214"/>
      <c r="BD263" s="214"/>
      <c r="BE263" s="214"/>
      <c r="BF263" s="214"/>
      <c r="BG263" s="214"/>
      <c r="BH263" s="214"/>
    </row>
    <row r="264" spans="1:60" outlineLevel="1" x14ac:dyDescent="0.2">
      <c r="A264" s="245">
        <v>87</v>
      </c>
      <c r="B264" s="246" t="s">
        <v>1430</v>
      </c>
      <c r="C264" s="256" t="s">
        <v>1431</v>
      </c>
      <c r="D264" s="247" t="s">
        <v>375</v>
      </c>
      <c r="E264" s="248">
        <v>1</v>
      </c>
      <c r="F264" s="249"/>
      <c r="G264" s="250">
        <f>ROUND(E264*F264,2)</f>
        <v>0</v>
      </c>
      <c r="H264" s="249"/>
      <c r="I264" s="250">
        <f>ROUND(E264*H264,2)</f>
        <v>0</v>
      </c>
      <c r="J264" s="249"/>
      <c r="K264" s="250">
        <f>ROUND(E264*J264,2)</f>
        <v>0</v>
      </c>
      <c r="L264" s="250">
        <v>12</v>
      </c>
      <c r="M264" s="250">
        <f>G264*(1+L264/100)</f>
        <v>0</v>
      </c>
      <c r="N264" s="248">
        <v>0</v>
      </c>
      <c r="O264" s="248">
        <f>ROUND(E264*N264,2)</f>
        <v>0</v>
      </c>
      <c r="P264" s="248">
        <v>0</v>
      </c>
      <c r="Q264" s="248">
        <f>ROUND(E264*P264,2)</f>
        <v>0</v>
      </c>
      <c r="R264" s="250"/>
      <c r="S264" s="250" t="s">
        <v>331</v>
      </c>
      <c r="T264" s="251" t="s">
        <v>316</v>
      </c>
      <c r="U264" s="224">
        <v>0</v>
      </c>
      <c r="V264" s="224">
        <f>ROUND(E264*U264,2)</f>
        <v>0</v>
      </c>
      <c r="W264" s="224"/>
      <c r="X264" s="224" t="s">
        <v>336</v>
      </c>
      <c r="Y264" s="224" t="s">
        <v>317</v>
      </c>
      <c r="Z264" s="214"/>
      <c r="AA264" s="214"/>
      <c r="AB264" s="214"/>
      <c r="AC264" s="214"/>
      <c r="AD264" s="214"/>
      <c r="AE264" s="214"/>
      <c r="AF264" s="214"/>
      <c r="AG264" s="214" t="s">
        <v>337</v>
      </c>
      <c r="AH264" s="214"/>
      <c r="AI264" s="214"/>
      <c r="AJ264" s="214"/>
      <c r="AK264" s="214"/>
      <c r="AL264" s="214"/>
      <c r="AM264" s="214"/>
      <c r="AN264" s="214"/>
      <c r="AO264" s="214"/>
      <c r="AP264" s="214"/>
      <c r="AQ264" s="214"/>
      <c r="AR264" s="214"/>
      <c r="AS264" s="214"/>
      <c r="AT264" s="214"/>
      <c r="AU264" s="214"/>
      <c r="AV264" s="214"/>
      <c r="AW264" s="214"/>
      <c r="AX264" s="214"/>
      <c r="AY264" s="214"/>
      <c r="AZ264" s="214"/>
      <c r="BA264" s="214"/>
      <c r="BB264" s="214"/>
      <c r="BC264" s="214"/>
      <c r="BD264" s="214"/>
      <c r="BE264" s="214"/>
      <c r="BF264" s="214"/>
      <c r="BG264" s="214"/>
      <c r="BH264" s="214"/>
    </row>
    <row r="265" spans="1:60" outlineLevel="1" x14ac:dyDescent="0.2">
      <c r="A265" s="245">
        <v>88</v>
      </c>
      <c r="B265" s="246" t="s">
        <v>1432</v>
      </c>
      <c r="C265" s="256" t="s">
        <v>1433</v>
      </c>
      <c r="D265" s="247" t="s">
        <v>330</v>
      </c>
      <c r="E265" s="248">
        <v>1</v>
      </c>
      <c r="F265" s="249"/>
      <c r="G265" s="250">
        <f>ROUND(E265*F265,2)</f>
        <v>0</v>
      </c>
      <c r="H265" s="249"/>
      <c r="I265" s="250">
        <f>ROUND(E265*H265,2)</f>
        <v>0</v>
      </c>
      <c r="J265" s="249"/>
      <c r="K265" s="250">
        <f>ROUND(E265*J265,2)</f>
        <v>0</v>
      </c>
      <c r="L265" s="250">
        <v>12</v>
      </c>
      <c r="M265" s="250">
        <f>G265*(1+L265/100)</f>
        <v>0</v>
      </c>
      <c r="N265" s="248">
        <v>0</v>
      </c>
      <c r="O265" s="248">
        <f>ROUND(E265*N265,2)</f>
        <v>0</v>
      </c>
      <c r="P265" s="248">
        <v>0</v>
      </c>
      <c r="Q265" s="248">
        <f>ROUND(E265*P265,2)</f>
        <v>0</v>
      </c>
      <c r="R265" s="250"/>
      <c r="S265" s="250" t="s">
        <v>331</v>
      </c>
      <c r="T265" s="251" t="s">
        <v>316</v>
      </c>
      <c r="U265" s="224">
        <v>0</v>
      </c>
      <c r="V265" s="224">
        <f>ROUND(E265*U265,2)</f>
        <v>0</v>
      </c>
      <c r="W265" s="224"/>
      <c r="X265" s="224" t="s">
        <v>336</v>
      </c>
      <c r="Y265" s="224" t="s">
        <v>317</v>
      </c>
      <c r="Z265" s="214"/>
      <c r="AA265" s="214"/>
      <c r="AB265" s="214"/>
      <c r="AC265" s="214"/>
      <c r="AD265" s="214"/>
      <c r="AE265" s="214"/>
      <c r="AF265" s="214"/>
      <c r="AG265" s="214" t="s">
        <v>337</v>
      </c>
      <c r="AH265" s="214"/>
      <c r="AI265" s="214"/>
      <c r="AJ265" s="214"/>
      <c r="AK265" s="214"/>
      <c r="AL265" s="214"/>
      <c r="AM265" s="214"/>
      <c r="AN265" s="214"/>
      <c r="AO265" s="214"/>
      <c r="AP265" s="214"/>
      <c r="AQ265" s="214"/>
      <c r="AR265" s="214"/>
      <c r="AS265" s="214"/>
      <c r="AT265" s="214"/>
      <c r="AU265" s="214"/>
      <c r="AV265" s="214"/>
      <c r="AW265" s="214"/>
      <c r="AX265" s="214"/>
      <c r="AY265" s="214"/>
      <c r="AZ265" s="214"/>
      <c r="BA265" s="214"/>
      <c r="BB265" s="214"/>
      <c r="BC265" s="214"/>
      <c r="BD265" s="214"/>
      <c r="BE265" s="214"/>
      <c r="BF265" s="214"/>
      <c r="BG265" s="214"/>
      <c r="BH265" s="214"/>
    </row>
    <row r="266" spans="1:60" outlineLevel="1" x14ac:dyDescent="0.2">
      <c r="A266" s="236">
        <v>89</v>
      </c>
      <c r="B266" s="237" t="s">
        <v>2389</v>
      </c>
      <c r="C266" s="254" t="s">
        <v>2390</v>
      </c>
      <c r="D266" s="238" t="s">
        <v>581</v>
      </c>
      <c r="E266" s="239">
        <v>2.8999999999999998E-3</v>
      </c>
      <c r="F266" s="240"/>
      <c r="G266" s="241">
        <f>ROUND(E266*F266,2)</f>
        <v>0</v>
      </c>
      <c r="H266" s="240"/>
      <c r="I266" s="241">
        <f>ROUND(E266*H266,2)</f>
        <v>0</v>
      </c>
      <c r="J266" s="240"/>
      <c r="K266" s="241">
        <f>ROUND(E266*J266,2)</f>
        <v>0</v>
      </c>
      <c r="L266" s="241">
        <v>12</v>
      </c>
      <c r="M266" s="241">
        <f>G266*(1+L266/100)</f>
        <v>0</v>
      </c>
      <c r="N266" s="239">
        <v>0</v>
      </c>
      <c r="O266" s="239">
        <f>ROUND(E266*N266,2)</f>
        <v>0</v>
      </c>
      <c r="P266" s="239">
        <v>0</v>
      </c>
      <c r="Q266" s="239">
        <f>ROUND(E266*P266,2)</f>
        <v>0</v>
      </c>
      <c r="R266" s="241" t="s">
        <v>1415</v>
      </c>
      <c r="S266" s="241" t="s">
        <v>315</v>
      </c>
      <c r="T266" s="242" t="s">
        <v>315</v>
      </c>
      <c r="U266" s="224">
        <v>5.4</v>
      </c>
      <c r="V266" s="224">
        <f>ROUND(E266*U266,2)</f>
        <v>0.02</v>
      </c>
      <c r="W266" s="224"/>
      <c r="X266" s="224" t="s">
        <v>582</v>
      </c>
      <c r="Y266" s="224" t="s">
        <v>317</v>
      </c>
      <c r="Z266" s="214"/>
      <c r="AA266" s="214"/>
      <c r="AB266" s="214"/>
      <c r="AC266" s="214"/>
      <c r="AD266" s="214"/>
      <c r="AE266" s="214"/>
      <c r="AF266" s="214"/>
      <c r="AG266" s="214" t="s">
        <v>1236</v>
      </c>
      <c r="AH266" s="214"/>
      <c r="AI266" s="214"/>
      <c r="AJ266" s="214"/>
      <c r="AK266" s="214"/>
      <c r="AL266" s="214"/>
      <c r="AM266" s="214"/>
      <c r="AN266" s="214"/>
      <c r="AO266" s="214"/>
      <c r="AP266" s="214"/>
      <c r="AQ266" s="214"/>
      <c r="AR266" s="214"/>
      <c r="AS266" s="214"/>
      <c r="AT266" s="214"/>
      <c r="AU266" s="214"/>
      <c r="AV266" s="214"/>
      <c r="AW266" s="214"/>
      <c r="AX266" s="214"/>
      <c r="AY266" s="214"/>
      <c r="AZ266" s="214"/>
      <c r="BA266" s="214"/>
      <c r="BB266" s="214"/>
      <c r="BC266" s="214"/>
      <c r="BD266" s="214"/>
      <c r="BE266" s="214"/>
      <c r="BF266" s="214"/>
      <c r="BG266" s="214"/>
      <c r="BH266" s="214"/>
    </row>
    <row r="267" spans="1:60" outlineLevel="2" x14ac:dyDescent="0.2">
      <c r="A267" s="221"/>
      <c r="B267" s="222"/>
      <c r="C267" s="267" t="s">
        <v>692</v>
      </c>
      <c r="D267" s="266"/>
      <c r="E267" s="266"/>
      <c r="F267" s="266"/>
      <c r="G267" s="266"/>
      <c r="H267" s="224"/>
      <c r="I267" s="224"/>
      <c r="J267" s="224"/>
      <c r="K267" s="224"/>
      <c r="L267" s="224"/>
      <c r="M267" s="224"/>
      <c r="N267" s="223"/>
      <c r="O267" s="223"/>
      <c r="P267" s="223"/>
      <c r="Q267" s="223"/>
      <c r="R267" s="224"/>
      <c r="S267" s="224"/>
      <c r="T267" s="224"/>
      <c r="U267" s="224"/>
      <c r="V267" s="224"/>
      <c r="W267" s="224"/>
      <c r="X267" s="224"/>
      <c r="Y267" s="224"/>
      <c r="Z267" s="214"/>
      <c r="AA267" s="214"/>
      <c r="AB267" s="214"/>
      <c r="AC267" s="214"/>
      <c r="AD267" s="214"/>
      <c r="AE267" s="214"/>
      <c r="AF267" s="214"/>
      <c r="AG267" s="214" t="s">
        <v>369</v>
      </c>
      <c r="AH267" s="214"/>
      <c r="AI267" s="214"/>
      <c r="AJ267" s="214"/>
      <c r="AK267" s="214"/>
      <c r="AL267" s="214"/>
      <c r="AM267" s="214"/>
      <c r="AN267" s="214"/>
      <c r="AO267" s="214"/>
      <c r="AP267" s="214"/>
      <c r="AQ267" s="214"/>
      <c r="AR267" s="214"/>
      <c r="AS267" s="214"/>
      <c r="AT267" s="214"/>
      <c r="AU267" s="214"/>
      <c r="AV267" s="214"/>
      <c r="AW267" s="214"/>
      <c r="AX267" s="214"/>
      <c r="AY267" s="214"/>
      <c r="AZ267" s="214"/>
      <c r="BA267" s="214"/>
      <c r="BB267" s="214"/>
      <c r="BC267" s="214"/>
      <c r="BD267" s="214"/>
      <c r="BE267" s="214"/>
      <c r="BF267" s="214"/>
      <c r="BG267" s="214"/>
      <c r="BH267" s="214"/>
    </row>
    <row r="268" spans="1:60" x14ac:dyDescent="0.2">
      <c r="A268" s="229" t="s">
        <v>310</v>
      </c>
      <c r="B268" s="230" t="s">
        <v>244</v>
      </c>
      <c r="C268" s="253" t="s">
        <v>245</v>
      </c>
      <c r="D268" s="231"/>
      <c r="E268" s="232"/>
      <c r="F268" s="233"/>
      <c r="G268" s="233">
        <f>SUMIF(AG269:AG298,"&lt;&gt;NOR",G269:G298)</f>
        <v>0</v>
      </c>
      <c r="H268" s="233"/>
      <c r="I268" s="233">
        <f>SUM(I269:I298)</f>
        <v>0</v>
      </c>
      <c r="J268" s="233"/>
      <c r="K268" s="233">
        <f>SUM(K269:K298)</f>
        <v>0</v>
      </c>
      <c r="L268" s="233"/>
      <c r="M268" s="233">
        <f>SUM(M269:M298)</f>
        <v>0</v>
      </c>
      <c r="N268" s="232"/>
      <c r="O268" s="232">
        <f>SUM(O269:O298)</f>
        <v>0.12</v>
      </c>
      <c r="P268" s="232"/>
      <c r="Q268" s="232">
        <f>SUM(Q269:Q298)</f>
        <v>0.1</v>
      </c>
      <c r="R268" s="233"/>
      <c r="S268" s="233"/>
      <c r="T268" s="234"/>
      <c r="U268" s="228"/>
      <c r="V268" s="228">
        <f>SUM(V269:V298)</f>
        <v>3.3</v>
      </c>
      <c r="W268" s="228"/>
      <c r="X268" s="228"/>
      <c r="Y268" s="228"/>
      <c r="AG268" t="s">
        <v>311</v>
      </c>
    </row>
    <row r="269" spans="1:60" ht="22.5" outlineLevel="1" x14ac:dyDescent="0.2">
      <c r="A269" s="236">
        <v>90</v>
      </c>
      <c r="B269" s="237" t="s">
        <v>693</v>
      </c>
      <c r="C269" s="254" t="s">
        <v>694</v>
      </c>
      <c r="D269" s="238" t="s">
        <v>379</v>
      </c>
      <c r="E269" s="239">
        <v>2.8351000000000002</v>
      </c>
      <c r="F269" s="240"/>
      <c r="G269" s="241">
        <f>ROUND(E269*F269,2)</f>
        <v>0</v>
      </c>
      <c r="H269" s="240"/>
      <c r="I269" s="241">
        <f>ROUND(E269*H269,2)</f>
        <v>0</v>
      </c>
      <c r="J269" s="240"/>
      <c r="K269" s="241">
        <f>ROUND(E269*J269,2)</f>
        <v>0</v>
      </c>
      <c r="L269" s="241">
        <v>12</v>
      </c>
      <c r="M269" s="241">
        <f>G269*(1+L269/100)</f>
        <v>0</v>
      </c>
      <c r="N269" s="239">
        <v>0</v>
      </c>
      <c r="O269" s="239">
        <f>ROUND(E269*N269,2)</f>
        <v>0</v>
      </c>
      <c r="P269" s="239">
        <v>0</v>
      </c>
      <c r="Q269" s="239">
        <f>ROUND(E269*P269,2)</f>
        <v>0</v>
      </c>
      <c r="R269" s="241" t="s">
        <v>695</v>
      </c>
      <c r="S269" s="241" t="s">
        <v>315</v>
      </c>
      <c r="T269" s="242" t="s">
        <v>315</v>
      </c>
      <c r="U269" s="224">
        <v>0.48</v>
      </c>
      <c r="V269" s="224">
        <f>ROUND(E269*U269,2)</f>
        <v>1.36</v>
      </c>
      <c r="W269" s="224"/>
      <c r="X269" s="224" t="s">
        <v>336</v>
      </c>
      <c r="Y269" s="224" t="s">
        <v>317</v>
      </c>
      <c r="Z269" s="214"/>
      <c r="AA269" s="214"/>
      <c r="AB269" s="214"/>
      <c r="AC269" s="214"/>
      <c r="AD269" s="214"/>
      <c r="AE269" s="214"/>
      <c r="AF269" s="214"/>
      <c r="AG269" s="214" t="s">
        <v>337</v>
      </c>
      <c r="AH269" s="214"/>
      <c r="AI269" s="214"/>
      <c r="AJ269" s="214"/>
      <c r="AK269" s="214"/>
      <c r="AL269" s="214"/>
      <c r="AM269" s="214"/>
      <c r="AN269" s="214"/>
      <c r="AO269" s="214"/>
      <c r="AP269" s="214"/>
      <c r="AQ269" s="214"/>
      <c r="AR269" s="214"/>
      <c r="AS269" s="214"/>
      <c r="AT269" s="214"/>
      <c r="AU269" s="214"/>
      <c r="AV269" s="214"/>
      <c r="AW269" s="214"/>
      <c r="AX269" s="214"/>
      <c r="AY269" s="214"/>
      <c r="AZ269" s="214"/>
      <c r="BA269" s="214"/>
      <c r="BB269" s="214"/>
      <c r="BC269" s="214"/>
      <c r="BD269" s="214"/>
      <c r="BE269" s="214"/>
      <c r="BF269" s="214"/>
      <c r="BG269" s="214"/>
      <c r="BH269" s="214"/>
    </row>
    <row r="270" spans="1:60" outlineLevel="2" x14ac:dyDescent="0.2">
      <c r="A270" s="221"/>
      <c r="B270" s="222"/>
      <c r="C270" s="268" t="s">
        <v>991</v>
      </c>
      <c r="D270" s="262"/>
      <c r="E270" s="263"/>
      <c r="F270" s="224"/>
      <c r="G270" s="224"/>
      <c r="H270" s="224"/>
      <c r="I270" s="224"/>
      <c r="J270" s="224"/>
      <c r="K270" s="224"/>
      <c r="L270" s="224"/>
      <c r="M270" s="224"/>
      <c r="N270" s="223"/>
      <c r="O270" s="223"/>
      <c r="P270" s="223"/>
      <c r="Q270" s="223"/>
      <c r="R270" s="224"/>
      <c r="S270" s="224"/>
      <c r="T270" s="224"/>
      <c r="U270" s="224"/>
      <c r="V270" s="224"/>
      <c r="W270" s="224"/>
      <c r="X270" s="224"/>
      <c r="Y270" s="224"/>
      <c r="Z270" s="214"/>
      <c r="AA270" s="214"/>
      <c r="AB270" s="214"/>
      <c r="AC270" s="214"/>
      <c r="AD270" s="214"/>
      <c r="AE270" s="214"/>
      <c r="AF270" s="214"/>
      <c r="AG270" s="214" t="s">
        <v>371</v>
      </c>
      <c r="AH270" s="214">
        <v>0</v>
      </c>
      <c r="AI270" s="214"/>
      <c r="AJ270" s="214"/>
      <c r="AK270" s="214"/>
      <c r="AL270" s="214"/>
      <c r="AM270" s="214"/>
      <c r="AN270" s="214"/>
      <c r="AO270" s="214"/>
      <c r="AP270" s="214"/>
      <c r="AQ270" s="214"/>
      <c r="AR270" s="214"/>
      <c r="AS270" s="214"/>
      <c r="AT270" s="214"/>
      <c r="AU270" s="214"/>
      <c r="AV270" s="214"/>
      <c r="AW270" s="214"/>
      <c r="AX270" s="214"/>
      <c r="AY270" s="214"/>
      <c r="AZ270" s="214"/>
      <c r="BA270" s="214"/>
      <c r="BB270" s="214"/>
      <c r="BC270" s="214"/>
      <c r="BD270" s="214"/>
      <c r="BE270" s="214"/>
      <c r="BF270" s="214"/>
      <c r="BG270" s="214"/>
      <c r="BH270" s="214"/>
    </row>
    <row r="271" spans="1:60" outlineLevel="3" x14ac:dyDescent="0.2">
      <c r="A271" s="221"/>
      <c r="B271" s="222"/>
      <c r="C271" s="268" t="s">
        <v>1345</v>
      </c>
      <c r="D271" s="262"/>
      <c r="E271" s="263"/>
      <c r="F271" s="224"/>
      <c r="G271" s="224"/>
      <c r="H271" s="224"/>
      <c r="I271" s="224"/>
      <c r="J271" s="224"/>
      <c r="K271" s="224"/>
      <c r="L271" s="224"/>
      <c r="M271" s="224"/>
      <c r="N271" s="223"/>
      <c r="O271" s="223"/>
      <c r="P271" s="223"/>
      <c r="Q271" s="223"/>
      <c r="R271" s="224"/>
      <c r="S271" s="224"/>
      <c r="T271" s="224"/>
      <c r="U271" s="224"/>
      <c r="V271" s="224"/>
      <c r="W271" s="224"/>
      <c r="X271" s="224"/>
      <c r="Y271" s="224"/>
      <c r="Z271" s="214"/>
      <c r="AA271" s="214"/>
      <c r="AB271" s="214"/>
      <c r="AC271" s="214"/>
      <c r="AD271" s="214"/>
      <c r="AE271" s="214"/>
      <c r="AF271" s="214"/>
      <c r="AG271" s="214" t="s">
        <v>371</v>
      </c>
      <c r="AH271" s="214">
        <v>0</v>
      </c>
      <c r="AI271" s="214"/>
      <c r="AJ271" s="214"/>
      <c r="AK271" s="214"/>
      <c r="AL271" s="214"/>
      <c r="AM271" s="214"/>
      <c r="AN271" s="214"/>
      <c r="AO271" s="214"/>
      <c r="AP271" s="214"/>
      <c r="AQ271" s="214"/>
      <c r="AR271" s="214"/>
      <c r="AS271" s="214"/>
      <c r="AT271" s="214"/>
      <c r="AU271" s="214"/>
      <c r="AV271" s="214"/>
      <c r="AW271" s="214"/>
      <c r="AX271" s="214"/>
      <c r="AY271" s="214"/>
      <c r="AZ271" s="214"/>
      <c r="BA271" s="214"/>
      <c r="BB271" s="214"/>
      <c r="BC271" s="214"/>
      <c r="BD271" s="214"/>
      <c r="BE271" s="214"/>
      <c r="BF271" s="214"/>
      <c r="BG271" s="214"/>
      <c r="BH271" s="214"/>
    </row>
    <row r="272" spans="1:60" outlineLevel="3" x14ac:dyDescent="0.2">
      <c r="A272" s="221"/>
      <c r="B272" s="222"/>
      <c r="C272" s="268" t="s">
        <v>2335</v>
      </c>
      <c r="D272" s="262"/>
      <c r="E272" s="263">
        <v>0.87</v>
      </c>
      <c r="F272" s="224"/>
      <c r="G272" s="224"/>
      <c r="H272" s="224"/>
      <c r="I272" s="224"/>
      <c r="J272" s="224"/>
      <c r="K272" s="224"/>
      <c r="L272" s="224"/>
      <c r="M272" s="224"/>
      <c r="N272" s="223"/>
      <c r="O272" s="223"/>
      <c r="P272" s="223"/>
      <c r="Q272" s="223"/>
      <c r="R272" s="224"/>
      <c r="S272" s="224"/>
      <c r="T272" s="224"/>
      <c r="U272" s="224"/>
      <c r="V272" s="224"/>
      <c r="W272" s="224"/>
      <c r="X272" s="224"/>
      <c r="Y272" s="224"/>
      <c r="Z272" s="214"/>
      <c r="AA272" s="214"/>
      <c r="AB272" s="214"/>
      <c r="AC272" s="214"/>
      <c r="AD272" s="214"/>
      <c r="AE272" s="214"/>
      <c r="AF272" s="214"/>
      <c r="AG272" s="214" t="s">
        <v>371</v>
      </c>
      <c r="AH272" s="214">
        <v>0</v>
      </c>
      <c r="AI272" s="214"/>
      <c r="AJ272" s="214"/>
      <c r="AK272" s="214"/>
      <c r="AL272" s="214"/>
      <c r="AM272" s="214"/>
      <c r="AN272" s="214"/>
      <c r="AO272" s="214"/>
      <c r="AP272" s="214"/>
      <c r="AQ272" s="214"/>
      <c r="AR272" s="214"/>
      <c r="AS272" s="214"/>
      <c r="AT272" s="214"/>
      <c r="AU272" s="214"/>
      <c r="AV272" s="214"/>
      <c r="AW272" s="214"/>
      <c r="AX272" s="214"/>
      <c r="AY272" s="214"/>
      <c r="AZ272" s="214"/>
      <c r="BA272" s="214"/>
      <c r="BB272" s="214"/>
      <c r="BC272" s="214"/>
      <c r="BD272" s="214"/>
      <c r="BE272" s="214"/>
      <c r="BF272" s="214"/>
      <c r="BG272" s="214"/>
      <c r="BH272" s="214"/>
    </row>
    <row r="273" spans="1:60" outlineLevel="3" x14ac:dyDescent="0.2">
      <c r="A273" s="221"/>
      <c r="B273" s="222"/>
      <c r="C273" s="268" t="s">
        <v>1225</v>
      </c>
      <c r="D273" s="262"/>
      <c r="E273" s="263"/>
      <c r="F273" s="224"/>
      <c r="G273" s="224"/>
      <c r="H273" s="224"/>
      <c r="I273" s="224"/>
      <c r="J273" s="224"/>
      <c r="K273" s="224"/>
      <c r="L273" s="224"/>
      <c r="M273" s="224"/>
      <c r="N273" s="223"/>
      <c r="O273" s="223"/>
      <c r="P273" s="223"/>
      <c r="Q273" s="223"/>
      <c r="R273" s="224"/>
      <c r="S273" s="224"/>
      <c r="T273" s="224"/>
      <c r="U273" s="224"/>
      <c r="V273" s="224"/>
      <c r="W273" s="224"/>
      <c r="X273" s="224"/>
      <c r="Y273" s="224"/>
      <c r="Z273" s="214"/>
      <c r="AA273" s="214"/>
      <c r="AB273" s="214"/>
      <c r="AC273" s="214"/>
      <c r="AD273" s="214"/>
      <c r="AE273" s="214"/>
      <c r="AF273" s="214"/>
      <c r="AG273" s="214" t="s">
        <v>371</v>
      </c>
      <c r="AH273" s="214">
        <v>0</v>
      </c>
      <c r="AI273" s="214"/>
      <c r="AJ273" s="214"/>
      <c r="AK273" s="214"/>
      <c r="AL273" s="214"/>
      <c r="AM273" s="214"/>
      <c r="AN273" s="214"/>
      <c r="AO273" s="214"/>
      <c r="AP273" s="214"/>
      <c r="AQ273" s="214"/>
      <c r="AR273" s="214"/>
      <c r="AS273" s="214"/>
      <c r="AT273" s="214"/>
      <c r="AU273" s="214"/>
      <c r="AV273" s="214"/>
      <c r="AW273" s="214"/>
      <c r="AX273" s="214"/>
      <c r="AY273" s="214"/>
      <c r="AZ273" s="214"/>
      <c r="BA273" s="214"/>
      <c r="BB273" s="214"/>
      <c r="BC273" s="214"/>
      <c r="BD273" s="214"/>
      <c r="BE273" s="214"/>
      <c r="BF273" s="214"/>
      <c r="BG273" s="214"/>
      <c r="BH273" s="214"/>
    </row>
    <row r="274" spans="1:60" outlineLevel="3" x14ac:dyDescent="0.2">
      <c r="A274" s="221"/>
      <c r="B274" s="222"/>
      <c r="C274" s="268" t="s">
        <v>2391</v>
      </c>
      <c r="D274" s="262"/>
      <c r="E274" s="263">
        <v>1.9651000000000001</v>
      </c>
      <c r="F274" s="224"/>
      <c r="G274" s="224"/>
      <c r="H274" s="224"/>
      <c r="I274" s="224"/>
      <c r="J274" s="224"/>
      <c r="K274" s="224"/>
      <c r="L274" s="224"/>
      <c r="M274" s="224"/>
      <c r="N274" s="223"/>
      <c r="O274" s="223"/>
      <c r="P274" s="223"/>
      <c r="Q274" s="223"/>
      <c r="R274" s="224"/>
      <c r="S274" s="224"/>
      <c r="T274" s="224"/>
      <c r="U274" s="224"/>
      <c r="V274" s="224"/>
      <c r="W274" s="224"/>
      <c r="X274" s="224"/>
      <c r="Y274" s="224"/>
      <c r="Z274" s="214"/>
      <c r="AA274" s="214"/>
      <c r="AB274" s="214"/>
      <c r="AC274" s="214"/>
      <c r="AD274" s="214"/>
      <c r="AE274" s="214"/>
      <c r="AF274" s="214"/>
      <c r="AG274" s="214" t="s">
        <v>371</v>
      </c>
      <c r="AH274" s="214">
        <v>0</v>
      </c>
      <c r="AI274" s="214"/>
      <c r="AJ274" s="214"/>
      <c r="AK274" s="214"/>
      <c r="AL274" s="214"/>
      <c r="AM274" s="214"/>
      <c r="AN274" s="214"/>
      <c r="AO274" s="214"/>
      <c r="AP274" s="214"/>
      <c r="AQ274" s="214"/>
      <c r="AR274" s="214"/>
      <c r="AS274" s="214"/>
      <c r="AT274" s="214"/>
      <c r="AU274" s="214"/>
      <c r="AV274" s="214"/>
      <c r="AW274" s="214"/>
      <c r="AX274" s="214"/>
      <c r="AY274" s="214"/>
      <c r="AZ274" s="214"/>
      <c r="BA274" s="214"/>
      <c r="BB274" s="214"/>
      <c r="BC274" s="214"/>
      <c r="BD274" s="214"/>
      <c r="BE274" s="214"/>
      <c r="BF274" s="214"/>
      <c r="BG274" s="214"/>
      <c r="BH274" s="214"/>
    </row>
    <row r="275" spans="1:60" ht="22.5" outlineLevel="1" x14ac:dyDescent="0.2">
      <c r="A275" s="236">
        <v>91</v>
      </c>
      <c r="B275" s="237" t="s">
        <v>697</v>
      </c>
      <c r="C275" s="254" t="s">
        <v>698</v>
      </c>
      <c r="D275" s="238" t="s">
        <v>379</v>
      </c>
      <c r="E275" s="239">
        <v>6.1238200000000003</v>
      </c>
      <c r="F275" s="240"/>
      <c r="G275" s="241">
        <f>ROUND(E275*F275,2)</f>
        <v>0</v>
      </c>
      <c r="H275" s="240"/>
      <c r="I275" s="241">
        <f>ROUND(E275*H275,2)</f>
        <v>0</v>
      </c>
      <c r="J275" s="240"/>
      <c r="K275" s="241">
        <f>ROUND(E275*J275,2)</f>
        <v>0</v>
      </c>
      <c r="L275" s="241">
        <v>12</v>
      </c>
      <c r="M275" s="241">
        <f>G275*(1+L275/100)</f>
        <v>0</v>
      </c>
      <c r="N275" s="239">
        <v>1.6199999999999999E-2</v>
      </c>
      <c r="O275" s="239">
        <f>ROUND(E275*N275,2)</f>
        <v>0.1</v>
      </c>
      <c r="P275" s="239">
        <v>0</v>
      </c>
      <c r="Q275" s="239">
        <f>ROUND(E275*P275,2)</f>
        <v>0</v>
      </c>
      <c r="R275" s="241" t="s">
        <v>428</v>
      </c>
      <c r="S275" s="241" t="s">
        <v>315</v>
      </c>
      <c r="T275" s="242" t="s">
        <v>315</v>
      </c>
      <c r="U275" s="224">
        <v>0</v>
      </c>
      <c r="V275" s="224">
        <f>ROUND(E275*U275,2)</f>
        <v>0</v>
      </c>
      <c r="W275" s="224"/>
      <c r="X275" s="224" t="s">
        <v>429</v>
      </c>
      <c r="Y275" s="224" t="s">
        <v>317</v>
      </c>
      <c r="Z275" s="214"/>
      <c r="AA275" s="214"/>
      <c r="AB275" s="214"/>
      <c r="AC275" s="214"/>
      <c r="AD275" s="214"/>
      <c r="AE275" s="214"/>
      <c r="AF275" s="214"/>
      <c r="AG275" s="214" t="s">
        <v>430</v>
      </c>
      <c r="AH275" s="214"/>
      <c r="AI275" s="214"/>
      <c r="AJ275" s="214"/>
      <c r="AK275" s="214"/>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row>
    <row r="276" spans="1:60" outlineLevel="2" x14ac:dyDescent="0.2">
      <c r="A276" s="221"/>
      <c r="B276" s="222"/>
      <c r="C276" s="268" t="s">
        <v>2392</v>
      </c>
      <c r="D276" s="262"/>
      <c r="E276" s="263">
        <v>6.1238200000000003</v>
      </c>
      <c r="F276" s="224"/>
      <c r="G276" s="224"/>
      <c r="H276" s="224"/>
      <c r="I276" s="224"/>
      <c r="J276" s="224"/>
      <c r="K276" s="224"/>
      <c r="L276" s="224"/>
      <c r="M276" s="224"/>
      <c r="N276" s="223"/>
      <c r="O276" s="223"/>
      <c r="P276" s="223"/>
      <c r="Q276" s="223"/>
      <c r="R276" s="224"/>
      <c r="S276" s="224"/>
      <c r="T276" s="224"/>
      <c r="U276" s="224"/>
      <c r="V276" s="224"/>
      <c r="W276" s="224"/>
      <c r="X276" s="224"/>
      <c r="Y276" s="224"/>
      <c r="Z276" s="214"/>
      <c r="AA276" s="214"/>
      <c r="AB276" s="214"/>
      <c r="AC276" s="214"/>
      <c r="AD276" s="214"/>
      <c r="AE276" s="214"/>
      <c r="AF276" s="214"/>
      <c r="AG276" s="214" t="s">
        <v>371</v>
      </c>
      <c r="AH276" s="214">
        <v>0</v>
      </c>
      <c r="AI276" s="214"/>
      <c r="AJ276" s="214"/>
      <c r="AK276" s="214"/>
      <c r="AL276" s="214"/>
      <c r="AM276" s="214"/>
      <c r="AN276" s="214"/>
      <c r="AO276" s="214"/>
      <c r="AP276" s="214"/>
      <c r="AQ276" s="214"/>
      <c r="AR276" s="214"/>
      <c r="AS276" s="214"/>
      <c r="AT276" s="214"/>
      <c r="AU276" s="214"/>
      <c r="AV276" s="214"/>
      <c r="AW276" s="214"/>
      <c r="AX276" s="214"/>
      <c r="AY276" s="214"/>
      <c r="AZ276" s="214"/>
      <c r="BA276" s="214"/>
      <c r="BB276" s="214"/>
      <c r="BC276" s="214"/>
      <c r="BD276" s="214"/>
      <c r="BE276" s="214"/>
      <c r="BF276" s="214"/>
      <c r="BG276" s="214"/>
      <c r="BH276" s="214"/>
    </row>
    <row r="277" spans="1:60" outlineLevel="1" x14ac:dyDescent="0.2">
      <c r="A277" s="236">
        <v>92</v>
      </c>
      <c r="B277" s="237" t="s">
        <v>700</v>
      </c>
      <c r="C277" s="254" t="s">
        <v>701</v>
      </c>
      <c r="D277" s="238" t="s">
        <v>379</v>
      </c>
      <c r="E277" s="239">
        <v>2.8351000000000002</v>
      </c>
      <c r="F277" s="240"/>
      <c r="G277" s="241">
        <f>ROUND(E277*F277,2)</f>
        <v>0</v>
      </c>
      <c r="H277" s="240"/>
      <c r="I277" s="241">
        <f>ROUND(E277*H277,2)</f>
        <v>0</v>
      </c>
      <c r="J277" s="240"/>
      <c r="K277" s="241">
        <f>ROUND(E277*J277,2)</f>
        <v>0</v>
      </c>
      <c r="L277" s="241">
        <v>12</v>
      </c>
      <c r="M277" s="241">
        <f>G277*(1+L277/100)</f>
        <v>0</v>
      </c>
      <c r="N277" s="239">
        <v>0</v>
      </c>
      <c r="O277" s="239">
        <f>ROUND(E277*N277,2)</f>
        <v>0</v>
      </c>
      <c r="P277" s="239">
        <v>0</v>
      </c>
      <c r="Q277" s="239">
        <f>ROUND(E277*P277,2)</f>
        <v>0</v>
      </c>
      <c r="R277" s="241" t="s">
        <v>695</v>
      </c>
      <c r="S277" s="241" t="s">
        <v>315</v>
      </c>
      <c r="T277" s="242" t="s">
        <v>315</v>
      </c>
      <c r="U277" s="224">
        <v>0.29899999999999999</v>
      </c>
      <c r="V277" s="224">
        <f>ROUND(E277*U277,2)</f>
        <v>0.85</v>
      </c>
      <c r="W277" s="224"/>
      <c r="X277" s="224" t="s">
        <v>336</v>
      </c>
      <c r="Y277" s="224" t="s">
        <v>317</v>
      </c>
      <c r="Z277" s="214"/>
      <c r="AA277" s="214"/>
      <c r="AB277" s="214"/>
      <c r="AC277" s="214"/>
      <c r="AD277" s="214"/>
      <c r="AE277" s="214"/>
      <c r="AF277" s="214"/>
      <c r="AG277" s="214" t="s">
        <v>337</v>
      </c>
      <c r="AH277" s="214"/>
      <c r="AI277" s="214"/>
      <c r="AJ277" s="214"/>
      <c r="AK277" s="214"/>
      <c r="AL277" s="214"/>
      <c r="AM277" s="214"/>
      <c r="AN277" s="214"/>
      <c r="AO277" s="214"/>
      <c r="AP277" s="214"/>
      <c r="AQ277" s="214"/>
      <c r="AR277" s="214"/>
      <c r="AS277" s="214"/>
      <c r="AT277" s="214"/>
      <c r="AU277" s="214"/>
      <c r="AV277" s="214"/>
      <c r="AW277" s="214"/>
      <c r="AX277" s="214"/>
      <c r="AY277" s="214"/>
      <c r="AZ277" s="214"/>
      <c r="BA277" s="214"/>
      <c r="BB277" s="214"/>
      <c r="BC277" s="214"/>
      <c r="BD277" s="214"/>
      <c r="BE277" s="214"/>
      <c r="BF277" s="214"/>
      <c r="BG277" s="214"/>
      <c r="BH277" s="214"/>
    </row>
    <row r="278" spans="1:60" outlineLevel="2" x14ac:dyDescent="0.2">
      <c r="A278" s="221"/>
      <c r="B278" s="222"/>
      <c r="C278" s="268" t="s">
        <v>702</v>
      </c>
      <c r="D278" s="262"/>
      <c r="E278" s="263"/>
      <c r="F278" s="224"/>
      <c r="G278" s="224"/>
      <c r="H278" s="224"/>
      <c r="I278" s="224"/>
      <c r="J278" s="224"/>
      <c r="K278" s="224"/>
      <c r="L278" s="224"/>
      <c r="M278" s="224"/>
      <c r="N278" s="223"/>
      <c r="O278" s="223"/>
      <c r="P278" s="223"/>
      <c r="Q278" s="223"/>
      <c r="R278" s="224"/>
      <c r="S278" s="224"/>
      <c r="T278" s="224"/>
      <c r="U278" s="224"/>
      <c r="V278" s="224"/>
      <c r="W278" s="224"/>
      <c r="X278" s="224"/>
      <c r="Y278" s="224"/>
      <c r="Z278" s="214"/>
      <c r="AA278" s="214"/>
      <c r="AB278" s="214"/>
      <c r="AC278" s="214"/>
      <c r="AD278" s="214"/>
      <c r="AE278" s="214"/>
      <c r="AF278" s="214"/>
      <c r="AG278" s="214" t="s">
        <v>371</v>
      </c>
      <c r="AH278" s="214">
        <v>0</v>
      </c>
      <c r="AI278" s="214"/>
      <c r="AJ278" s="214"/>
      <c r="AK278" s="214"/>
      <c r="AL278" s="214"/>
      <c r="AM278" s="214"/>
      <c r="AN278" s="214"/>
      <c r="AO278" s="214"/>
      <c r="AP278" s="214"/>
      <c r="AQ278" s="214"/>
      <c r="AR278" s="214"/>
      <c r="AS278" s="214"/>
      <c r="AT278" s="214"/>
      <c r="AU278" s="214"/>
      <c r="AV278" s="214"/>
      <c r="AW278" s="214"/>
      <c r="AX278" s="214"/>
      <c r="AY278" s="214"/>
      <c r="AZ278" s="214"/>
      <c r="BA278" s="214"/>
      <c r="BB278" s="214"/>
      <c r="BC278" s="214"/>
      <c r="BD278" s="214"/>
      <c r="BE278" s="214"/>
      <c r="BF278" s="214"/>
      <c r="BG278" s="214"/>
      <c r="BH278" s="214"/>
    </row>
    <row r="279" spans="1:60" outlineLevel="3" x14ac:dyDescent="0.2">
      <c r="A279" s="221"/>
      <c r="B279" s="222"/>
      <c r="C279" s="268" t="s">
        <v>703</v>
      </c>
      <c r="D279" s="262"/>
      <c r="E279" s="263"/>
      <c r="F279" s="224"/>
      <c r="G279" s="224"/>
      <c r="H279" s="224"/>
      <c r="I279" s="224"/>
      <c r="J279" s="224"/>
      <c r="K279" s="224"/>
      <c r="L279" s="224"/>
      <c r="M279" s="224"/>
      <c r="N279" s="223"/>
      <c r="O279" s="223"/>
      <c r="P279" s="223"/>
      <c r="Q279" s="223"/>
      <c r="R279" s="224"/>
      <c r="S279" s="224"/>
      <c r="T279" s="224"/>
      <c r="U279" s="224"/>
      <c r="V279" s="224"/>
      <c r="W279" s="224"/>
      <c r="X279" s="224"/>
      <c r="Y279" s="224"/>
      <c r="Z279" s="214"/>
      <c r="AA279" s="214"/>
      <c r="AB279" s="214"/>
      <c r="AC279" s="214"/>
      <c r="AD279" s="214"/>
      <c r="AE279" s="214"/>
      <c r="AF279" s="214"/>
      <c r="AG279" s="214" t="s">
        <v>371</v>
      </c>
      <c r="AH279" s="214">
        <v>0</v>
      </c>
      <c r="AI279" s="214"/>
      <c r="AJ279" s="214"/>
      <c r="AK279" s="214"/>
      <c r="AL279" s="214"/>
      <c r="AM279" s="214"/>
      <c r="AN279" s="214"/>
      <c r="AO279" s="214"/>
      <c r="AP279" s="214"/>
      <c r="AQ279" s="214"/>
      <c r="AR279" s="214"/>
      <c r="AS279" s="214"/>
      <c r="AT279" s="214"/>
      <c r="AU279" s="214"/>
      <c r="AV279" s="214"/>
      <c r="AW279" s="214"/>
      <c r="AX279" s="214"/>
      <c r="AY279" s="214"/>
      <c r="AZ279" s="214"/>
      <c r="BA279" s="214"/>
      <c r="BB279" s="214"/>
      <c r="BC279" s="214"/>
      <c r="BD279" s="214"/>
      <c r="BE279" s="214"/>
      <c r="BF279" s="214"/>
      <c r="BG279" s="214"/>
      <c r="BH279" s="214"/>
    </row>
    <row r="280" spans="1:60" outlineLevel="3" x14ac:dyDescent="0.2">
      <c r="A280" s="221"/>
      <c r="B280" s="222"/>
      <c r="C280" s="268" t="s">
        <v>2393</v>
      </c>
      <c r="D280" s="262"/>
      <c r="E280" s="263">
        <v>2.8351000000000002</v>
      </c>
      <c r="F280" s="224"/>
      <c r="G280" s="224"/>
      <c r="H280" s="224"/>
      <c r="I280" s="224"/>
      <c r="J280" s="224"/>
      <c r="K280" s="224"/>
      <c r="L280" s="224"/>
      <c r="M280" s="224"/>
      <c r="N280" s="223"/>
      <c r="O280" s="223"/>
      <c r="P280" s="223"/>
      <c r="Q280" s="223"/>
      <c r="R280" s="224"/>
      <c r="S280" s="224"/>
      <c r="T280" s="224"/>
      <c r="U280" s="224"/>
      <c r="V280" s="224"/>
      <c r="W280" s="224"/>
      <c r="X280" s="224"/>
      <c r="Y280" s="224"/>
      <c r="Z280" s="214"/>
      <c r="AA280" s="214"/>
      <c r="AB280" s="214"/>
      <c r="AC280" s="214"/>
      <c r="AD280" s="214"/>
      <c r="AE280" s="214"/>
      <c r="AF280" s="214"/>
      <c r="AG280" s="214" t="s">
        <v>371</v>
      </c>
      <c r="AH280" s="214">
        <v>5</v>
      </c>
      <c r="AI280" s="214"/>
      <c r="AJ280" s="214"/>
      <c r="AK280" s="214"/>
      <c r="AL280" s="214"/>
      <c r="AM280" s="214"/>
      <c r="AN280" s="214"/>
      <c r="AO280" s="214"/>
      <c r="AP280" s="214"/>
      <c r="AQ280" s="214"/>
      <c r="AR280" s="214"/>
      <c r="AS280" s="214"/>
      <c r="AT280" s="214"/>
      <c r="AU280" s="214"/>
      <c r="AV280" s="214"/>
      <c r="AW280" s="214"/>
      <c r="AX280" s="214"/>
      <c r="AY280" s="214"/>
      <c r="AZ280" s="214"/>
      <c r="BA280" s="214"/>
      <c r="BB280" s="214"/>
      <c r="BC280" s="214"/>
      <c r="BD280" s="214"/>
      <c r="BE280" s="214"/>
      <c r="BF280" s="214"/>
      <c r="BG280" s="214"/>
      <c r="BH280" s="214"/>
    </row>
    <row r="281" spans="1:60" ht="22.5" outlineLevel="1" x14ac:dyDescent="0.2">
      <c r="A281" s="236">
        <v>93</v>
      </c>
      <c r="B281" s="237" t="s">
        <v>705</v>
      </c>
      <c r="C281" s="254" t="s">
        <v>706</v>
      </c>
      <c r="D281" s="238" t="s">
        <v>365</v>
      </c>
      <c r="E281" s="239">
        <v>1.1939999999999999E-2</v>
      </c>
      <c r="F281" s="240"/>
      <c r="G281" s="241">
        <f>ROUND(E281*F281,2)</f>
        <v>0</v>
      </c>
      <c r="H281" s="240"/>
      <c r="I281" s="241">
        <f>ROUND(E281*H281,2)</f>
        <v>0</v>
      </c>
      <c r="J281" s="240"/>
      <c r="K281" s="241">
        <f>ROUND(E281*J281,2)</f>
        <v>0</v>
      </c>
      <c r="L281" s="241">
        <v>12</v>
      </c>
      <c r="M281" s="241">
        <f>G281*(1+L281/100)</f>
        <v>0</v>
      </c>
      <c r="N281" s="239">
        <v>0.5</v>
      </c>
      <c r="O281" s="239">
        <f>ROUND(E281*N281,2)</f>
        <v>0.01</v>
      </c>
      <c r="P281" s="239">
        <v>0</v>
      </c>
      <c r="Q281" s="239">
        <f>ROUND(E281*P281,2)</f>
        <v>0</v>
      </c>
      <c r="R281" s="241" t="s">
        <v>428</v>
      </c>
      <c r="S281" s="241" t="s">
        <v>315</v>
      </c>
      <c r="T281" s="242" t="s">
        <v>315</v>
      </c>
      <c r="U281" s="224">
        <v>0</v>
      </c>
      <c r="V281" s="224">
        <f>ROUND(E281*U281,2)</f>
        <v>0</v>
      </c>
      <c r="W281" s="224"/>
      <c r="X281" s="224" t="s">
        <v>429</v>
      </c>
      <c r="Y281" s="224" t="s">
        <v>317</v>
      </c>
      <c r="Z281" s="214"/>
      <c r="AA281" s="214"/>
      <c r="AB281" s="214"/>
      <c r="AC281" s="214"/>
      <c r="AD281" s="214"/>
      <c r="AE281" s="214"/>
      <c r="AF281" s="214"/>
      <c r="AG281" s="214" t="s">
        <v>430</v>
      </c>
      <c r="AH281" s="214"/>
      <c r="AI281" s="214"/>
      <c r="AJ281" s="214"/>
      <c r="AK281" s="214"/>
      <c r="AL281" s="214"/>
      <c r="AM281" s="214"/>
      <c r="AN281" s="214"/>
      <c r="AO281" s="214"/>
      <c r="AP281" s="214"/>
      <c r="AQ281" s="214"/>
      <c r="AR281" s="214"/>
      <c r="AS281" s="214"/>
      <c r="AT281" s="214"/>
      <c r="AU281" s="214"/>
      <c r="AV281" s="214"/>
      <c r="AW281" s="214"/>
      <c r="AX281" s="214"/>
      <c r="AY281" s="214"/>
      <c r="AZ281" s="214"/>
      <c r="BA281" s="214"/>
      <c r="BB281" s="214"/>
      <c r="BC281" s="214"/>
      <c r="BD281" s="214"/>
      <c r="BE281" s="214"/>
      <c r="BF281" s="214"/>
      <c r="BG281" s="214"/>
      <c r="BH281" s="214"/>
    </row>
    <row r="282" spans="1:60" outlineLevel="2" x14ac:dyDescent="0.2">
      <c r="A282" s="221"/>
      <c r="B282" s="222"/>
      <c r="C282" s="268" t="s">
        <v>707</v>
      </c>
      <c r="D282" s="262"/>
      <c r="E282" s="263"/>
      <c r="F282" s="224"/>
      <c r="G282" s="224"/>
      <c r="H282" s="224"/>
      <c r="I282" s="224"/>
      <c r="J282" s="224"/>
      <c r="K282" s="224"/>
      <c r="L282" s="224"/>
      <c r="M282" s="224"/>
      <c r="N282" s="223"/>
      <c r="O282" s="223"/>
      <c r="P282" s="223"/>
      <c r="Q282" s="223"/>
      <c r="R282" s="224"/>
      <c r="S282" s="224"/>
      <c r="T282" s="224"/>
      <c r="U282" s="224"/>
      <c r="V282" s="224"/>
      <c r="W282" s="224"/>
      <c r="X282" s="224"/>
      <c r="Y282" s="224"/>
      <c r="Z282" s="214"/>
      <c r="AA282" s="214"/>
      <c r="AB282" s="214"/>
      <c r="AC282" s="214"/>
      <c r="AD282" s="214"/>
      <c r="AE282" s="214"/>
      <c r="AF282" s="214"/>
      <c r="AG282" s="214" t="s">
        <v>371</v>
      </c>
      <c r="AH282" s="214">
        <v>0</v>
      </c>
      <c r="AI282" s="214"/>
      <c r="AJ282" s="214"/>
      <c r="AK282" s="214"/>
      <c r="AL282" s="214"/>
      <c r="AM282" s="214"/>
      <c r="AN282" s="214"/>
      <c r="AO282" s="214"/>
      <c r="AP282" s="214"/>
      <c r="AQ282" s="214"/>
      <c r="AR282" s="214"/>
      <c r="AS282" s="214"/>
      <c r="AT282" s="214"/>
      <c r="AU282" s="214"/>
      <c r="AV282" s="214"/>
      <c r="AW282" s="214"/>
      <c r="AX282" s="214"/>
      <c r="AY282" s="214"/>
      <c r="AZ282" s="214"/>
      <c r="BA282" s="214"/>
      <c r="BB282" s="214"/>
      <c r="BC282" s="214"/>
      <c r="BD282" s="214"/>
      <c r="BE282" s="214"/>
      <c r="BF282" s="214"/>
      <c r="BG282" s="214"/>
      <c r="BH282" s="214"/>
    </row>
    <row r="283" spans="1:60" outlineLevel="3" x14ac:dyDescent="0.2">
      <c r="A283" s="221"/>
      <c r="B283" s="222"/>
      <c r="C283" s="268" t="s">
        <v>2394</v>
      </c>
      <c r="D283" s="262"/>
      <c r="E283" s="263">
        <v>1.1939999999999999E-2</v>
      </c>
      <c r="F283" s="224"/>
      <c r="G283" s="224"/>
      <c r="H283" s="224"/>
      <c r="I283" s="224"/>
      <c r="J283" s="224"/>
      <c r="K283" s="224"/>
      <c r="L283" s="224"/>
      <c r="M283" s="224"/>
      <c r="N283" s="223"/>
      <c r="O283" s="223"/>
      <c r="P283" s="223"/>
      <c r="Q283" s="223"/>
      <c r="R283" s="224"/>
      <c r="S283" s="224"/>
      <c r="T283" s="224"/>
      <c r="U283" s="224"/>
      <c r="V283" s="224"/>
      <c r="W283" s="224"/>
      <c r="X283" s="224"/>
      <c r="Y283" s="224"/>
      <c r="Z283" s="214"/>
      <c r="AA283" s="214"/>
      <c r="AB283" s="214"/>
      <c r="AC283" s="214"/>
      <c r="AD283" s="214"/>
      <c r="AE283" s="214"/>
      <c r="AF283" s="214"/>
      <c r="AG283" s="214" t="s">
        <v>371</v>
      </c>
      <c r="AH283" s="214">
        <v>0</v>
      </c>
      <c r="AI283" s="214"/>
      <c r="AJ283" s="214"/>
      <c r="AK283" s="214"/>
      <c r="AL283" s="214"/>
      <c r="AM283" s="214"/>
      <c r="AN283" s="214"/>
      <c r="AO283" s="214"/>
      <c r="AP283" s="214"/>
      <c r="AQ283" s="214"/>
      <c r="AR283" s="214"/>
      <c r="AS283" s="214"/>
      <c r="AT283" s="214"/>
      <c r="AU283" s="214"/>
      <c r="AV283" s="214"/>
      <c r="AW283" s="214"/>
      <c r="AX283" s="214"/>
      <c r="AY283" s="214"/>
      <c r="AZ283" s="214"/>
      <c r="BA283" s="214"/>
      <c r="BB283" s="214"/>
      <c r="BC283" s="214"/>
      <c r="BD283" s="214"/>
      <c r="BE283" s="214"/>
      <c r="BF283" s="214"/>
      <c r="BG283" s="214"/>
      <c r="BH283" s="214"/>
    </row>
    <row r="284" spans="1:60" outlineLevel="1" x14ac:dyDescent="0.2">
      <c r="A284" s="236">
        <v>94</v>
      </c>
      <c r="B284" s="237" t="s">
        <v>709</v>
      </c>
      <c r="C284" s="254" t="s">
        <v>710</v>
      </c>
      <c r="D284" s="238" t="s">
        <v>365</v>
      </c>
      <c r="E284" s="239">
        <v>2.8351000000000002</v>
      </c>
      <c r="F284" s="240"/>
      <c r="G284" s="241">
        <f>ROUND(E284*F284,2)</f>
        <v>0</v>
      </c>
      <c r="H284" s="240"/>
      <c r="I284" s="241">
        <f>ROUND(E284*H284,2)</f>
        <v>0</v>
      </c>
      <c r="J284" s="240"/>
      <c r="K284" s="241">
        <f>ROUND(E284*J284,2)</f>
        <v>0</v>
      </c>
      <c r="L284" s="241">
        <v>12</v>
      </c>
      <c r="M284" s="241">
        <f>G284*(1+L284/100)</f>
        <v>0</v>
      </c>
      <c r="N284" s="239">
        <v>2.9499999999999999E-3</v>
      </c>
      <c r="O284" s="239">
        <f>ROUND(E284*N284,2)</f>
        <v>0.01</v>
      </c>
      <c r="P284" s="239">
        <v>0</v>
      </c>
      <c r="Q284" s="239">
        <f>ROUND(E284*P284,2)</f>
        <v>0</v>
      </c>
      <c r="R284" s="241" t="s">
        <v>695</v>
      </c>
      <c r="S284" s="241" t="s">
        <v>315</v>
      </c>
      <c r="T284" s="242" t="s">
        <v>315</v>
      </c>
      <c r="U284" s="224">
        <v>0</v>
      </c>
      <c r="V284" s="224">
        <f>ROUND(E284*U284,2)</f>
        <v>0</v>
      </c>
      <c r="W284" s="224"/>
      <c r="X284" s="224" t="s">
        <v>336</v>
      </c>
      <c r="Y284" s="224" t="s">
        <v>317</v>
      </c>
      <c r="Z284" s="214"/>
      <c r="AA284" s="214"/>
      <c r="AB284" s="214"/>
      <c r="AC284" s="214"/>
      <c r="AD284" s="214"/>
      <c r="AE284" s="214"/>
      <c r="AF284" s="214"/>
      <c r="AG284" s="214" t="s">
        <v>337</v>
      </c>
      <c r="AH284" s="214"/>
      <c r="AI284" s="214"/>
      <c r="AJ284" s="214"/>
      <c r="AK284" s="214"/>
      <c r="AL284" s="214"/>
      <c r="AM284" s="214"/>
      <c r="AN284" s="214"/>
      <c r="AO284" s="214"/>
      <c r="AP284" s="214"/>
      <c r="AQ284" s="214"/>
      <c r="AR284" s="214"/>
      <c r="AS284" s="214"/>
      <c r="AT284" s="214"/>
      <c r="AU284" s="214"/>
      <c r="AV284" s="214"/>
      <c r="AW284" s="214"/>
      <c r="AX284" s="214"/>
      <c r="AY284" s="214"/>
      <c r="AZ284" s="214"/>
      <c r="BA284" s="214"/>
      <c r="BB284" s="214"/>
      <c r="BC284" s="214"/>
      <c r="BD284" s="214"/>
      <c r="BE284" s="214"/>
      <c r="BF284" s="214"/>
      <c r="BG284" s="214"/>
      <c r="BH284" s="214"/>
    </row>
    <row r="285" spans="1:60" outlineLevel="2" x14ac:dyDescent="0.2">
      <c r="A285" s="221"/>
      <c r="B285" s="222"/>
      <c r="C285" s="268" t="s">
        <v>2395</v>
      </c>
      <c r="D285" s="262"/>
      <c r="E285" s="263">
        <v>2.8351000000000002</v>
      </c>
      <c r="F285" s="224"/>
      <c r="G285" s="224"/>
      <c r="H285" s="224"/>
      <c r="I285" s="224"/>
      <c r="J285" s="224"/>
      <c r="K285" s="224"/>
      <c r="L285" s="224"/>
      <c r="M285" s="224"/>
      <c r="N285" s="223"/>
      <c r="O285" s="223"/>
      <c r="P285" s="223"/>
      <c r="Q285" s="223"/>
      <c r="R285" s="224"/>
      <c r="S285" s="224"/>
      <c r="T285" s="224"/>
      <c r="U285" s="224"/>
      <c r="V285" s="224"/>
      <c r="W285" s="224"/>
      <c r="X285" s="224"/>
      <c r="Y285" s="224"/>
      <c r="Z285" s="214"/>
      <c r="AA285" s="214"/>
      <c r="AB285" s="214"/>
      <c r="AC285" s="214"/>
      <c r="AD285" s="214"/>
      <c r="AE285" s="214"/>
      <c r="AF285" s="214"/>
      <c r="AG285" s="214" t="s">
        <v>371</v>
      </c>
      <c r="AH285" s="214">
        <v>5</v>
      </c>
      <c r="AI285" s="214"/>
      <c r="AJ285" s="214"/>
      <c r="AK285" s="214"/>
      <c r="AL285" s="214"/>
      <c r="AM285" s="214"/>
      <c r="AN285" s="214"/>
      <c r="AO285" s="214"/>
      <c r="AP285" s="214"/>
      <c r="AQ285" s="214"/>
      <c r="AR285" s="214"/>
      <c r="AS285" s="214"/>
      <c r="AT285" s="214"/>
      <c r="AU285" s="214"/>
      <c r="AV285" s="214"/>
      <c r="AW285" s="214"/>
      <c r="AX285" s="214"/>
      <c r="AY285" s="214"/>
      <c r="AZ285" s="214"/>
      <c r="BA285" s="214"/>
      <c r="BB285" s="214"/>
      <c r="BC285" s="214"/>
      <c r="BD285" s="214"/>
      <c r="BE285" s="214"/>
      <c r="BF285" s="214"/>
      <c r="BG285" s="214"/>
      <c r="BH285" s="214"/>
    </row>
    <row r="286" spans="1:60" outlineLevel="1" x14ac:dyDescent="0.2">
      <c r="A286" s="236">
        <v>95</v>
      </c>
      <c r="B286" s="237" t="s">
        <v>711</v>
      </c>
      <c r="C286" s="254" t="s">
        <v>712</v>
      </c>
      <c r="D286" s="238" t="s">
        <v>379</v>
      </c>
      <c r="E286" s="239">
        <v>0.87</v>
      </c>
      <c r="F286" s="240"/>
      <c r="G286" s="241">
        <f>ROUND(E286*F286,2)</f>
        <v>0</v>
      </c>
      <c r="H286" s="240"/>
      <c r="I286" s="241">
        <f>ROUND(E286*H286,2)</f>
        <v>0</v>
      </c>
      <c r="J286" s="240"/>
      <c r="K286" s="241">
        <f>ROUND(E286*J286,2)</f>
        <v>0</v>
      </c>
      <c r="L286" s="241">
        <v>12</v>
      </c>
      <c r="M286" s="241">
        <f>G286*(1+L286/100)</f>
        <v>0</v>
      </c>
      <c r="N286" s="239">
        <v>1.6000000000000001E-4</v>
      </c>
      <c r="O286" s="239">
        <f>ROUND(E286*N286,2)</f>
        <v>0</v>
      </c>
      <c r="P286" s="239">
        <v>1.4E-2</v>
      </c>
      <c r="Q286" s="239">
        <f>ROUND(E286*P286,2)</f>
        <v>0.01</v>
      </c>
      <c r="R286" s="241" t="s">
        <v>695</v>
      </c>
      <c r="S286" s="241" t="s">
        <v>315</v>
      </c>
      <c r="T286" s="242" t="s">
        <v>315</v>
      </c>
      <c r="U286" s="224">
        <v>0.11</v>
      </c>
      <c r="V286" s="224">
        <f>ROUND(E286*U286,2)</f>
        <v>0.1</v>
      </c>
      <c r="W286" s="224"/>
      <c r="X286" s="224" t="s">
        <v>336</v>
      </c>
      <c r="Y286" s="224" t="s">
        <v>317</v>
      </c>
      <c r="Z286" s="214"/>
      <c r="AA286" s="214"/>
      <c r="AB286" s="214"/>
      <c r="AC286" s="214"/>
      <c r="AD286" s="214"/>
      <c r="AE286" s="214"/>
      <c r="AF286" s="214"/>
      <c r="AG286" s="214" t="s">
        <v>367</v>
      </c>
      <c r="AH286" s="214"/>
      <c r="AI286" s="214"/>
      <c r="AJ286" s="214"/>
      <c r="AK286" s="214"/>
      <c r="AL286" s="214"/>
      <c r="AM286" s="214"/>
      <c r="AN286" s="214"/>
      <c r="AO286" s="214"/>
      <c r="AP286" s="214"/>
      <c r="AQ286" s="214"/>
      <c r="AR286" s="214"/>
      <c r="AS286" s="214"/>
      <c r="AT286" s="214"/>
      <c r="AU286" s="214"/>
      <c r="AV286" s="214"/>
      <c r="AW286" s="214"/>
      <c r="AX286" s="214"/>
      <c r="AY286" s="214"/>
      <c r="AZ286" s="214"/>
      <c r="BA286" s="214"/>
      <c r="BB286" s="214"/>
      <c r="BC286" s="214"/>
      <c r="BD286" s="214"/>
      <c r="BE286" s="214"/>
      <c r="BF286" s="214"/>
      <c r="BG286" s="214"/>
      <c r="BH286" s="214"/>
    </row>
    <row r="287" spans="1:60" outlineLevel="2" x14ac:dyDescent="0.2">
      <c r="A287" s="221"/>
      <c r="B287" s="222"/>
      <c r="C287" s="268" t="s">
        <v>536</v>
      </c>
      <c r="D287" s="262"/>
      <c r="E287" s="263"/>
      <c r="F287" s="224"/>
      <c r="G287" s="224"/>
      <c r="H287" s="224"/>
      <c r="I287" s="224"/>
      <c r="J287" s="224"/>
      <c r="K287" s="224"/>
      <c r="L287" s="224"/>
      <c r="M287" s="224"/>
      <c r="N287" s="223"/>
      <c r="O287" s="223"/>
      <c r="P287" s="223"/>
      <c r="Q287" s="223"/>
      <c r="R287" s="224"/>
      <c r="S287" s="224"/>
      <c r="T287" s="224"/>
      <c r="U287" s="224"/>
      <c r="V287" s="224"/>
      <c r="W287" s="224"/>
      <c r="X287" s="224"/>
      <c r="Y287" s="224"/>
      <c r="Z287" s="214"/>
      <c r="AA287" s="214"/>
      <c r="AB287" s="214"/>
      <c r="AC287" s="214"/>
      <c r="AD287" s="214"/>
      <c r="AE287" s="214"/>
      <c r="AF287" s="214"/>
      <c r="AG287" s="214" t="s">
        <v>371</v>
      </c>
      <c r="AH287" s="214">
        <v>0</v>
      </c>
      <c r="AI287" s="214"/>
      <c r="AJ287" s="214"/>
      <c r="AK287" s="214"/>
      <c r="AL287" s="214"/>
      <c r="AM287" s="214"/>
      <c r="AN287" s="214"/>
      <c r="AO287" s="214"/>
      <c r="AP287" s="214"/>
      <c r="AQ287" s="214"/>
      <c r="AR287" s="214"/>
      <c r="AS287" s="214"/>
      <c r="AT287" s="214"/>
      <c r="AU287" s="214"/>
      <c r="AV287" s="214"/>
      <c r="AW287" s="214"/>
      <c r="AX287" s="214"/>
      <c r="AY287" s="214"/>
      <c r="AZ287" s="214"/>
      <c r="BA287" s="214"/>
      <c r="BB287" s="214"/>
      <c r="BC287" s="214"/>
      <c r="BD287" s="214"/>
      <c r="BE287" s="214"/>
      <c r="BF287" s="214"/>
      <c r="BG287" s="214"/>
      <c r="BH287" s="214"/>
    </row>
    <row r="288" spans="1:60" outlineLevel="3" x14ac:dyDescent="0.2">
      <c r="A288" s="221"/>
      <c r="B288" s="222"/>
      <c r="C288" s="268" t="s">
        <v>2375</v>
      </c>
      <c r="D288" s="262"/>
      <c r="E288" s="263">
        <v>0.87</v>
      </c>
      <c r="F288" s="224"/>
      <c r="G288" s="224"/>
      <c r="H288" s="224"/>
      <c r="I288" s="224"/>
      <c r="J288" s="224"/>
      <c r="K288" s="224"/>
      <c r="L288" s="224"/>
      <c r="M288" s="224"/>
      <c r="N288" s="223"/>
      <c r="O288" s="223"/>
      <c r="P288" s="223"/>
      <c r="Q288" s="223"/>
      <c r="R288" s="224"/>
      <c r="S288" s="224"/>
      <c r="T288" s="224"/>
      <c r="U288" s="224"/>
      <c r="V288" s="224"/>
      <c r="W288" s="224"/>
      <c r="X288" s="224"/>
      <c r="Y288" s="224"/>
      <c r="Z288" s="214"/>
      <c r="AA288" s="214"/>
      <c r="AB288" s="214"/>
      <c r="AC288" s="214"/>
      <c r="AD288" s="214"/>
      <c r="AE288" s="214"/>
      <c r="AF288" s="214"/>
      <c r="AG288" s="214" t="s">
        <v>371</v>
      </c>
      <c r="AH288" s="214">
        <v>0</v>
      </c>
      <c r="AI288" s="214"/>
      <c r="AJ288" s="214"/>
      <c r="AK288" s="214"/>
      <c r="AL288" s="214"/>
      <c r="AM288" s="214"/>
      <c r="AN288" s="214"/>
      <c r="AO288" s="214"/>
      <c r="AP288" s="214"/>
      <c r="AQ288" s="214"/>
      <c r="AR288" s="214"/>
      <c r="AS288" s="214"/>
      <c r="AT288" s="214"/>
      <c r="AU288" s="214"/>
      <c r="AV288" s="214"/>
      <c r="AW288" s="214"/>
      <c r="AX288" s="214"/>
      <c r="AY288" s="214"/>
      <c r="AZ288" s="214"/>
      <c r="BA288" s="214"/>
      <c r="BB288" s="214"/>
      <c r="BC288" s="214"/>
      <c r="BD288" s="214"/>
      <c r="BE288" s="214"/>
      <c r="BF288" s="214"/>
      <c r="BG288" s="214"/>
      <c r="BH288" s="214"/>
    </row>
    <row r="289" spans="1:60" outlineLevel="1" x14ac:dyDescent="0.2">
      <c r="A289" s="236">
        <v>96</v>
      </c>
      <c r="B289" s="237" t="s">
        <v>714</v>
      </c>
      <c r="C289" s="254" t="s">
        <v>715</v>
      </c>
      <c r="D289" s="238" t="s">
        <v>379</v>
      </c>
      <c r="E289" s="239">
        <v>2.8351000000000002</v>
      </c>
      <c r="F289" s="240"/>
      <c r="G289" s="241">
        <f>ROUND(E289*F289,2)</f>
        <v>0</v>
      </c>
      <c r="H289" s="240"/>
      <c r="I289" s="241">
        <f>ROUND(E289*H289,2)</f>
        <v>0</v>
      </c>
      <c r="J289" s="240"/>
      <c r="K289" s="241">
        <f>ROUND(E289*J289,2)</f>
        <v>0</v>
      </c>
      <c r="L289" s="241">
        <v>12</v>
      </c>
      <c r="M289" s="241">
        <f>G289*(1+L289/100)</f>
        <v>0</v>
      </c>
      <c r="N289" s="239">
        <v>0</v>
      </c>
      <c r="O289" s="239">
        <f>ROUND(E289*N289,2)</f>
        <v>0</v>
      </c>
      <c r="P289" s="239">
        <v>1.4E-2</v>
      </c>
      <c r="Q289" s="239">
        <f>ROUND(E289*P289,2)</f>
        <v>0.04</v>
      </c>
      <c r="R289" s="241" t="s">
        <v>695</v>
      </c>
      <c r="S289" s="241" t="s">
        <v>315</v>
      </c>
      <c r="T289" s="242" t="s">
        <v>315</v>
      </c>
      <c r="U289" s="224">
        <v>0.08</v>
      </c>
      <c r="V289" s="224">
        <f>ROUND(E289*U289,2)</f>
        <v>0.23</v>
      </c>
      <c r="W289" s="224"/>
      <c r="X289" s="224" t="s">
        <v>336</v>
      </c>
      <c r="Y289" s="224" t="s">
        <v>317</v>
      </c>
      <c r="Z289" s="214"/>
      <c r="AA289" s="214"/>
      <c r="AB289" s="214"/>
      <c r="AC289" s="214"/>
      <c r="AD289" s="214"/>
      <c r="AE289" s="214"/>
      <c r="AF289" s="214"/>
      <c r="AG289" s="214" t="s">
        <v>367</v>
      </c>
      <c r="AH289" s="214"/>
      <c r="AI289" s="214"/>
      <c r="AJ289" s="214"/>
      <c r="AK289" s="214"/>
      <c r="AL289" s="214"/>
      <c r="AM289" s="214"/>
      <c r="AN289" s="214"/>
      <c r="AO289" s="214"/>
      <c r="AP289" s="214"/>
      <c r="AQ289" s="214"/>
      <c r="AR289" s="214"/>
      <c r="AS289" s="214"/>
      <c r="AT289" s="214"/>
      <c r="AU289" s="214"/>
      <c r="AV289" s="214"/>
      <c r="AW289" s="214"/>
      <c r="AX289" s="214"/>
      <c r="AY289" s="214"/>
      <c r="AZ289" s="214"/>
      <c r="BA289" s="214"/>
      <c r="BB289" s="214"/>
      <c r="BC289" s="214"/>
      <c r="BD289" s="214"/>
      <c r="BE289" s="214"/>
      <c r="BF289" s="214"/>
      <c r="BG289" s="214"/>
      <c r="BH289" s="214"/>
    </row>
    <row r="290" spans="1:60" outlineLevel="2" x14ac:dyDescent="0.2">
      <c r="A290" s="221"/>
      <c r="B290" s="222"/>
      <c r="C290" s="268" t="s">
        <v>536</v>
      </c>
      <c r="D290" s="262"/>
      <c r="E290" s="263"/>
      <c r="F290" s="224"/>
      <c r="G290" s="224"/>
      <c r="H290" s="224"/>
      <c r="I290" s="224"/>
      <c r="J290" s="224"/>
      <c r="K290" s="224"/>
      <c r="L290" s="224"/>
      <c r="M290" s="224"/>
      <c r="N290" s="223"/>
      <c r="O290" s="223"/>
      <c r="P290" s="223"/>
      <c r="Q290" s="223"/>
      <c r="R290" s="224"/>
      <c r="S290" s="224"/>
      <c r="T290" s="224"/>
      <c r="U290" s="224"/>
      <c r="V290" s="224"/>
      <c r="W290" s="224"/>
      <c r="X290" s="224"/>
      <c r="Y290" s="224"/>
      <c r="Z290" s="214"/>
      <c r="AA290" s="214"/>
      <c r="AB290" s="214"/>
      <c r="AC290" s="214"/>
      <c r="AD290" s="214"/>
      <c r="AE290" s="214"/>
      <c r="AF290" s="214"/>
      <c r="AG290" s="214" t="s">
        <v>371</v>
      </c>
      <c r="AH290" s="214">
        <v>0</v>
      </c>
      <c r="AI290" s="214"/>
      <c r="AJ290" s="214"/>
      <c r="AK290" s="214"/>
      <c r="AL290" s="214"/>
      <c r="AM290" s="214"/>
      <c r="AN290" s="214"/>
      <c r="AO290" s="214"/>
      <c r="AP290" s="214"/>
      <c r="AQ290" s="214"/>
      <c r="AR290" s="214"/>
      <c r="AS290" s="214"/>
      <c r="AT290" s="214"/>
      <c r="AU290" s="214"/>
      <c r="AV290" s="214"/>
      <c r="AW290" s="214"/>
      <c r="AX290" s="214"/>
      <c r="AY290" s="214"/>
      <c r="AZ290" s="214"/>
      <c r="BA290" s="214"/>
      <c r="BB290" s="214"/>
      <c r="BC290" s="214"/>
      <c r="BD290" s="214"/>
      <c r="BE290" s="214"/>
      <c r="BF290" s="214"/>
      <c r="BG290" s="214"/>
      <c r="BH290" s="214"/>
    </row>
    <row r="291" spans="1:60" outlineLevel="3" x14ac:dyDescent="0.2">
      <c r="A291" s="221"/>
      <c r="B291" s="222"/>
      <c r="C291" s="268" t="s">
        <v>2375</v>
      </c>
      <c r="D291" s="262"/>
      <c r="E291" s="263">
        <v>0.87</v>
      </c>
      <c r="F291" s="224"/>
      <c r="G291" s="224"/>
      <c r="H291" s="224"/>
      <c r="I291" s="224"/>
      <c r="J291" s="224"/>
      <c r="K291" s="224"/>
      <c r="L291" s="224"/>
      <c r="M291" s="224"/>
      <c r="N291" s="223"/>
      <c r="O291" s="223"/>
      <c r="P291" s="223"/>
      <c r="Q291" s="223"/>
      <c r="R291" s="224"/>
      <c r="S291" s="224"/>
      <c r="T291" s="224"/>
      <c r="U291" s="224"/>
      <c r="V291" s="224"/>
      <c r="W291" s="224"/>
      <c r="X291" s="224"/>
      <c r="Y291" s="224"/>
      <c r="Z291" s="214"/>
      <c r="AA291" s="214"/>
      <c r="AB291" s="214"/>
      <c r="AC291" s="214"/>
      <c r="AD291" s="214"/>
      <c r="AE291" s="214"/>
      <c r="AF291" s="214"/>
      <c r="AG291" s="214" t="s">
        <v>371</v>
      </c>
      <c r="AH291" s="214">
        <v>0</v>
      </c>
      <c r="AI291" s="214"/>
      <c r="AJ291" s="214"/>
      <c r="AK291" s="214"/>
      <c r="AL291" s="214"/>
      <c r="AM291" s="214"/>
      <c r="AN291" s="214"/>
      <c r="AO291" s="214"/>
      <c r="AP291" s="214"/>
      <c r="AQ291" s="214"/>
      <c r="AR291" s="214"/>
      <c r="AS291" s="214"/>
      <c r="AT291" s="214"/>
      <c r="AU291" s="214"/>
      <c r="AV291" s="214"/>
      <c r="AW291" s="214"/>
      <c r="AX291" s="214"/>
      <c r="AY291" s="214"/>
      <c r="AZ291" s="214"/>
      <c r="BA291" s="214"/>
      <c r="BB291" s="214"/>
      <c r="BC291" s="214"/>
      <c r="BD291" s="214"/>
      <c r="BE291" s="214"/>
      <c r="BF291" s="214"/>
      <c r="BG291" s="214"/>
      <c r="BH291" s="214"/>
    </row>
    <row r="292" spans="1:60" outlineLevel="3" x14ac:dyDescent="0.2">
      <c r="A292" s="221"/>
      <c r="B292" s="222"/>
      <c r="C292" s="268" t="s">
        <v>2376</v>
      </c>
      <c r="D292" s="262"/>
      <c r="E292" s="263">
        <v>1.9651000000000001</v>
      </c>
      <c r="F292" s="224"/>
      <c r="G292" s="224"/>
      <c r="H292" s="224"/>
      <c r="I292" s="224"/>
      <c r="J292" s="224"/>
      <c r="K292" s="224"/>
      <c r="L292" s="224"/>
      <c r="M292" s="224"/>
      <c r="N292" s="223"/>
      <c r="O292" s="223"/>
      <c r="P292" s="223"/>
      <c r="Q292" s="223"/>
      <c r="R292" s="224"/>
      <c r="S292" s="224"/>
      <c r="T292" s="224"/>
      <c r="U292" s="224"/>
      <c r="V292" s="224"/>
      <c r="W292" s="224"/>
      <c r="X292" s="224"/>
      <c r="Y292" s="224"/>
      <c r="Z292" s="214"/>
      <c r="AA292" s="214"/>
      <c r="AB292" s="214"/>
      <c r="AC292" s="214"/>
      <c r="AD292" s="214"/>
      <c r="AE292" s="214"/>
      <c r="AF292" s="214"/>
      <c r="AG292" s="214" t="s">
        <v>371</v>
      </c>
      <c r="AH292" s="214">
        <v>0</v>
      </c>
      <c r="AI292" s="214"/>
      <c r="AJ292" s="214"/>
      <c r="AK292" s="214"/>
      <c r="AL292" s="214"/>
      <c r="AM292" s="214"/>
      <c r="AN292" s="214"/>
      <c r="AO292" s="214"/>
      <c r="AP292" s="214"/>
      <c r="AQ292" s="214"/>
      <c r="AR292" s="214"/>
      <c r="AS292" s="214"/>
      <c r="AT292" s="214"/>
      <c r="AU292" s="214"/>
      <c r="AV292" s="214"/>
      <c r="AW292" s="214"/>
      <c r="AX292" s="214"/>
      <c r="AY292" s="214"/>
      <c r="AZ292" s="214"/>
      <c r="BA292" s="214"/>
      <c r="BB292" s="214"/>
      <c r="BC292" s="214"/>
      <c r="BD292" s="214"/>
      <c r="BE292" s="214"/>
      <c r="BF292" s="214"/>
      <c r="BG292" s="214"/>
      <c r="BH292" s="214"/>
    </row>
    <row r="293" spans="1:60" outlineLevel="1" x14ac:dyDescent="0.2">
      <c r="A293" s="236">
        <v>97</v>
      </c>
      <c r="B293" s="237" t="s">
        <v>716</v>
      </c>
      <c r="C293" s="254" t="s">
        <v>717</v>
      </c>
      <c r="D293" s="238" t="s">
        <v>379</v>
      </c>
      <c r="E293" s="239">
        <v>2.8351000000000002</v>
      </c>
      <c r="F293" s="240"/>
      <c r="G293" s="241">
        <f>ROUND(E293*F293,2)</f>
        <v>0</v>
      </c>
      <c r="H293" s="240"/>
      <c r="I293" s="241">
        <f>ROUND(E293*H293,2)</f>
        <v>0</v>
      </c>
      <c r="J293" s="240"/>
      <c r="K293" s="241">
        <f>ROUND(E293*J293,2)</f>
        <v>0</v>
      </c>
      <c r="L293" s="241">
        <v>12</v>
      </c>
      <c r="M293" s="241">
        <f>G293*(1+L293/100)</f>
        <v>0</v>
      </c>
      <c r="N293" s="239">
        <v>0</v>
      </c>
      <c r="O293" s="239">
        <f>ROUND(E293*N293,2)</f>
        <v>0</v>
      </c>
      <c r="P293" s="239">
        <v>1.7999999999999999E-2</v>
      </c>
      <c r="Q293" s="239">
        <f>ROUND(E293*P293,2)</f>
        <v>0.05</v>
      </c>
      <c r="R293" s="241" t="s">
        <v>695</v>
      </c>
      <c r="S293" s="241" t="s">
        <v>315</v>
      </c>
      <c r="T293" s="242" t="s">
        <v>315</v>
      </c>
      <c r="U293" s="224">
        <v>0.19500000000000001</v>
      </c>
      <c r="V293" s="224">
        <f>ROUND(E293*U293,2)</f>
        <v>0.55000000000000004</v>
      </c>
      <c r="W293" s="224"/>
      <c r="X293" s="224" t="s">
        <v>336</v>
      </c>
      <c r="Y293" s="224" t="s">
        <v>317</v>
      </c>
      <c r="Z293" s="214"/>
      <c r="AA293" s="214"/>
      <c r="AB293" s="214"/>
      <c r="AC293" s="214"/>
      <c r="AD293" s="214"/>
      <c r="AE293" s="214"/>
      <c r="AF293" s="214"/>
      <c r="AG293" s="214" t="s">
        <v>367</v>
      </c>
      <c r="AH293" s="214"/>
      <c r="AI293" s="214"/>
      <c r="AJ293" s="214"/>
      <c r="AK293" s="214"/>
      <c r="AL293" s="214"/>
      <c r="AM293" s="214"/>
      <c r="AN293" s="214"/>
      <c r="AO293" s="214"/>
      <c r="AP293" s="214"/>
      <c r="AQ293" s="214"/>
      <c r="AR293" s="214"/>
      <c r="AS293" s="214"/>
      <c r="AT293" s="214"/>
      <c r="AU293" s="214"/>
      <c r="AV293" s="214"/>
      <c r="AW293" s="214"/>
      <c r="AX293" s="214"/>
      <c r="AY293" s="214"/>
      <c r="AZ293" s="214"/>
      <c r="BA293" s="214"/>
      <c r="BB293" s="214"/>
      <c r="BC293" s="214"/>
      <c r="BD293" s="214"/>
      <c r="BE293" s="214"/>
      <c r="BF293" s="214"/>
      <c r="BG293" s="214"/>
      <c r="BH293" s="214"/>
    </row>
    <row r="294" spans="1:60" outlineLevel="2" x14ac:dyDescent="0.2">
      <c r="A294" s="221"/>
      <c r="B294" s="222"/>
      <c r="C294" s="268" t="s">
        <v>536</v>
      </c>
      <c r="D294" s="262"/>
      <c r="E294" s="263"/>
      <c r="F294" s="224"/>
      <c r="G294" s="224"/>
      <c r="H294" s="224"/>
      <c r="I294" s="224"/>
      <c r="J294" s="224"/>
      <c r="K294" s="224"/>
      <c r="L294" s="224"/>
      <c r="M294" s="224"/>
      <c r="N294" s="223"/>
      <c r="O294" s="223"/>
      <c r="P294" s="223"/>
      <c r="Q294" s="223"/>
      <c r="R294" s="224"/>
      <c r="S294" s="224"/>
      <c r="T294" s="224"/>
      <c r="U294" s="224"/>
      <c r="V294" s="224"/>
      <c r="W294" s="224"/>
      <c r="X294" s="224"/>
      <c r="Y294" s="224"/>
      <c r="Z294" s="214"/>
      <c r="AA294" s="214"/>
      <c r="AB294" s="214"/>
      <c r="AC294" s="214"/>
      <c r="AD294" s="214"/>
      <c r="AE294" s="214"/>
      <c r="AF294" s="214"/>
      <c r="AG294" s="214" t="s">
        <v>371</v>
      </c>
      <c r="AH294" s="214">
        <v>0</v>
      </c>
      <c r="AI294" s="214"/>
      <c r="AJ294" s="214"/>
      <c r="AK294" s="214"/>
      <c r="AL294" s="214"/>
      <c r="AM294" s="214"/>
      <c r="AN294" s="214"/>
      <c r="AO294" s="214"/>
      <c r="AP294" s="214"/>
      <c r="AQ294" s="214"/>
      <c r="AR294" s="214"/>
      <c r="AS294" s="214"/>
      <c r="AT294" s="214"/>
      <c r="AU294" s="214"/>
      <c r="AV294" s="214"/>
      <c r="AW294" s="214"/>
      <c r="AX294" s="214"/>
      <c r="AY294" s="214"/>
      <c r="AZ294" s="214"/>
      <c r="BA294" s="214"/>
      <c r="BB294" s="214"/>
      <c r="BC294" s="214"/>
      <c r="BD294" s="214"/>
      <c r="BE294" s="214"/>
      <c r="BF294" s="214"/>
      <c r="BG294" s="214"/>
      <c r="BH294" s="214"/>
    </row>
    <row r="295" spans="1:60" outlineLevel="3" x14ac:dyDescent="0.2">
      <c r="A295" s="221"/>
      <c r="B295" s="222"/>
      <c r="C295" s="268" t="s">
        <v>2375</v>
      </c>
      <c r="D295" s="262"/>
      <c r="E295" s="263">
        <v>0.87</v>
      </c>
      <c r="F295" s="224"/>
      <c r="G295" s="224"/>
      <c r="H295" s="224"/>
      <c r="I295" s="224"/>
      <c r="J295" s="224"/>
      <c r="K295" s="224"/>
      <c r="L295" s="224"/>
      <c r="M295" s="224"/>
      <c r="N295" s="223"/>
      <c r="O295" s="223"/>
      <c r="P295" s="223"/>
      <c r="Q295" s="223"/>
      <c r="R295" s="224"/>
      <c r="S295" s="224"/>
      <c r="T295" s="224"/>
      <c r="U295" s="224"/>
      <c r="V295" s="224"/>
      <c r="W295" s="224"/>
      <c r="X295" s="224"/>
      <c r="Y295" s="224"/>
      <c r="Z295" s="214"/>
      <c r="AA295" s="214"/>
      <c r="AB295" s="214"/>
      <c r="AC295" s="214"/>
      <c r="AD295" s="214"/>
      <c r="AE295" s="214"/>
      <c r="AF295" s="214"/>
      <c r="AG295" s="214" t="s">
        <v>371</v>
      </c>
      <c r="AH295" s="214">
        <v>0</v>
      </c>
      <c r="AI295" s="214"/>
      <c r="AJ295" s="214"/>
      <c r="AK295" s="214"/>
      <c r="AL295" s="214"/>
      <c r="AM295" s="214"/>
      <c r="AN295" s="214"/>
      <c r="AO295" s="214"/>
      <c r="AP295" s="214"/>
      <c r="AQ295" s="214"/>
      <c r="AR295" s="214"/>
      <c r="AS295" s="214"/>
      <c r="AT295" s="214"/>
      <c r="AU295" s="214"/>
      <c r="AV295" s="214"/>
      <c r="AW295" s="214"/>
      <c r="AX295" s="214"/>
      <c r="AY295" s="214"/>
      <c r="AZ295" s="214"/>
      <c r="BA295" s="214"/>
      <c r="BB295" s="214"/>
      <c r="BC295" s="214"/>
      <c r="BD295" s="214"/>
      <c r="BE295" s="214"/>
      <c r="BF295" s="214"/>
      <c r="BG295" s="214"/>
      <c r="BH295" s="214"/>
    </row>
    <row r="296" spans="1:60" outlineLevel="3" x14ac:dyDescent="0.2">
      <c r="A296" s="221"/>
      <c r="B296" s="222"/>
      <c r="C296" s="268" t="s">
        <v>2376</v>
      </c>
      <c r="D296" s="262"/>
      <c r="E296" s="263">
        <v>1.9651000000000001</v>
      </c>
      <c r="F296" s="224"/>
      <c r="G296" s="224"/>
      <c r="H296" s="224"/>
      <c r="I296" s="224"/>
      <c r="J296" s="224"/>
      <c r="K296" s="224"/>
      <c r="L296" s="224"/>
      <c r="M296" s="224"/>
      <c r="N296" s="223"/>
      <c r="O296" s="223"/>
      <c r="P296" s="223"/>
      <c r="Q296" s="223"/>
      <c r="R296" s="224"/>
      <c r="S296" s="224"/>
      <c r="T296" s="224"/>
      <c r="U296" s="224"/>
      <c r="V296" s="224"/>
      <c r="W296" s="224"/>
      <c r="X296" s="224"/>
      <c r="Y296" s="224"/>
      <c r="Z296" s="214"/>
      <c r="AA296" s="214"/>
      <c r="AB296" s="214"/>
      <c r="AC296" s="214"/>
      <c r="AD296" s="214"/>
      <c r="AE296" s="214"/>
      <c r="AF296" s="214"/>
      <c r="AG296" s="214" t="s">
        <v>371</v>
      </c>
      <c r="AH296" s="214">
        <v>0</v>
      </c>
      <c r="AI296" s="214"/>
      <c r="AJ296" s="214"/>
      <c r="AK296" s="214"/>
      <c r="AL296" s="214"/>
      <c r="AM296" s="214"/>
      <c r="AN296" s="214"/>
      <c r="AO296" s="214"/>
      <c r="AP296" s="214"/>
      <c r="AQ296" s="214"/>
      <c r="AR296" s="214"/>
      <c r="AS296" s="214"/>
      <c r="AT296" s="214"/>
      <c r="AU296" s="214"/>
      <c r="AV296" s="214"/>
      <c r="AW296" s="214"/>
      <c r="AX296" s="214"/>
      <c r="AY296" s="214"/>
      <c r="AZ296" s="214"/>
      <c r="BA296" s="214"/>
      <c r="BB296" s="214"/>
      <c r="BC296" s="214"/>
      <c r="BD296" s="214"/>
      <c r="BE296" s="214"/>
      <c r="BF296" s="214"/>
      <c r="BG296" s="214"/>
      <c r="BH296" s="214"/>
    </row>
    <row r="297" spans="1:60" outlineLevel="1" x14ac:dyDescent="0.2">
      <c r="A297" s="236">
        <v>98</v>
      </c>
      <c r="B297" s="237" t="s">
        <v>1166</v>
      </c>
      <c r="C297" s="254" t="s">
        <v>1167</v>
      </c>
      <c r="D297" s="238" t="s">
        <v>581</v>
      </c>
      <c r="E297" s="239">
        <v>0.11368</v>
      </c>
      <c r="F297" s="240"/>
      <c r="G297" s="241">
        <f>ROUND(E297*F297,2)</f>
        <v>0</v>
      </c>
      <c r="H297" s="240"/>
      <c r="I297" s="241">
        <f>ROUND(E297*H297,2)</f>
        <v>0</v>
      </c>
      <c r="J297" s="240"/>
      <c r="K297" s="241">
        <f>ROUND(E297*J297,2)</f>
        <v>0</v>
      </c>
      <c r="L297" s="241">
        <v>12</v>
      </c>
      <c r="M297" s="241">
        <f>G297*(1+L297/100)</f>
        <v>0</v>
      </c>
      <c r="N297" s="239">
        <v>0</v>
      </c>
      <c r="O297" s="239">
        <f>ROUND(E297*N297,2)</f>
        <v>0</v>
      </c>
      <c r="P297" s="239">
        <v>0</v>
      </c>
      <c r="Q297" s="239">
        <f>ROUND(E297*P297,2)</f>
        <v>0</v>
      </c>
      <c r="R297" s="241" t="s">
        <v>695</v>
      </c>
      <c r="S297" s="241" t="s">
        <v>315</v>
      </c>
      <c r="T297" s="242" t="s">
        <v>315</v>
      </c>
      <c r="U297" s="224">
        <v>1.863</v>
      </c>
      <c r="V297" s="224">
        <f>ROUND(E297*U297,2)</f>
        <v>0.21</v>
      </c>
      <c r="W297" s="224"/>
      <c r="X297" s="224" t="s">
        <v>582</v>
      </c>
      <c r="Y297" s="224" t="s">
        <v>317</v>
      </c>
      <c r="Z297" s="214"/>
      <c r="AA297" s="214"/>
      <c r="AB297" s="214"/>
      <c r="AC297" s="214"/>
      <c r="AD297" s="214"/>
      <c r="AE297" s="214"/>
      <c r="AF297" s="214"/>
      <c r="AG297" s="214" t="s">
        <v>583</v>
      </c>
      <c r="AH297" s="214"/>
      <c r="AI297" s="214"/>
      <c r="AJ297" s="214"/>
      <c r="AK297" s="214"/>
      <c r="AL297" s="214"/>
      <c r="AM297" s="214"/>
      <c r="AN297" s="214"/>
      <c r="AO297" s="214"/>
      <c r="AP297" s="214"/>
      <c r="AQ297" s="214"/>
      <c r="AR297" s="214"/>
      <c r="AS297" s="214"/>
      <c r="AT297" s="214"/>
      <c r="AU297" s="214"/>
      <c r="AV297" s="214"/>
      <c r="AW297" s="214"/>
      <c r="AX297" s="214"/>
      <c r="AY297" s="214"/>
      <c r="AZ297" s="214"/>
      <c r="BA297" s="214"/>
      <c r="BB297" s="214"/>
      <c r="BC297" s="214"/>
      <c r="BD297" s="214"/>
      <c r="BE297" s="214"/>
      <c r="BF297" s="214"/>
      <c r="BG297" s="214"/>
      <c r="BH297" s="214"/>
    </row>
    <row r="298" spans="1:60" outlineLevel="2" x14ac:dyDescent="0.2">
      <c r="A298" s="221"/>
      <c r="B298" s="222"/>
      <c r="C298" s="267" t="s">
        <v>608</v>
      </c>
      <c r="D298" s="266"/>
      <c r="E298" s="266"/>
      <c r="F298" s="266"/>
      <c r="G298" s="266"/>
      <c r="H298" s="224"/>
      <c r="I298" s="224"/>
      <c r="J298" s="224"/>
      <c r="K298" s="224"/>
      <c r="L298" s="224"/>
      <c r="M298" s="224"/>
      <c r="N298" s="223"/>
      <c r="O298" s="223"/>
      <c r="P298" s="223"/>
      <c r="Q298" s="223"/>
      <c r="R298" s="224"/>
      <c r="S298" s="224"/>
      <c r="T298" s="224"/>
      <c r="U298" s="224"/>
      <c r="V298" s="224"/>
      <c r="W298" s="224"/>
      <c r="X298" s="224"/>
      <c r="Y298" s="224"/>
      <c r="Z298" s="214"/>
      <c r="AA298" s="214"/>
      <c r="AB298" s="214"/>
      <c r="AC298" s="214"/>
      <c r="AD298" s="214"/>
      <c r="AE298" s="214"/>
      <c r="AF298" s="214"/>
      <c r="AG298" s="214" t="s">
        <v>369</v>
      </c>
      <c r="AH298" s="214"/>
      <c r="AI298" s="214"/>
      <c r="AJ298" s="214"/>
      <c r="AK298" s="214"/>
      <c r="AL298" s="214"/>
      <c r="AM298" s="214"/>
      <c r="AN298" s="214"/>
      <c r="AO298" s="214"/>
      <c r="AP298" s="214"/>
      <c r="AQ298" s="214"/>
      <c r="AR298" s="214"/>
      <c r="AS298" s="214"/>
      <c r="AT298" s="214"/>
      <c r="AU298" s="214"/>
      <c r="AV298" s="214"/>
      <c r="AW298" s="214"/>
      <c r="AX298" s="214"/>
      <c r="AY298" s="214"/>
      <c r="AZ298" s="214"/>
      <c r="BA298" s="214"/>
      <c r="BB298" s="214"/>
      <c r="BC298" s="214"/>
      <c r="BD298" s="214"/>
      <c r="BE298" s="214"/>
      <c r="BF298" s="214"/>
      <c r="BG298" s="214"/>
      <c r="BH298" s="214"/>
    </row>
    <row r="299" spans="1:60" x14ac:dyDescent="0.2">
      <c r="A299" s="229" t="s">
        <v>310</v>
      </c>
      <c r="B299" s="230" t="s">
        <v>246</v>
      </c>
      <c r="C299" s="253" t="s">
        <v>247</v>
      </c>
      <c r="D299" s="231"/>
      <c r="E299" s="232"/>
      <c r="F299" s="233"/>
      <c r="G299" s="233">
        <f>SUMIF(AG300:AG313,"&lt;&gt;NOR",G300:G313)</f>
        <v>0</v>
      </c>
      <c r="H299" s="233"/>
      <c r="I299" s="233">
        <f>SUM(I300:I313)</f>
        <v>0</v>
      </c>
      <c r="J299" s="233"/>
      <c r="K299" s="233">
        <f>SUM(K300:K313)</f>
        <v>0</v>
      </c>
      <c r="L299" s="233"/>
      <c r="M299" s="233">
        <f>SUM(M300:M313)</f>
        <v>0</v>
      </c>
      <c r="N299" s="232"/>
      <c r="O299" s="232">
        <f>SUM(O300:O313)</f>
        <v>0.05</v>
      </c>
      <c r="P299" s="232"/>
      <c r="Q299" s="232">
        <f>SUM(Q300:Q313)</f>
        <v>0</v>
      </c>
      <c r="R299" s="233"/>
      <c r="S299" s="233"/>
      <c r="T299" s="234"/>
      <c r="U299" s="228"/>
      <c r="V299" s="228">
        <f>SUM(V300:V313)</f>
        <v>1.03</v>
      </c>
      <c r="W299" s="228"/>
      <c r="X299" s="228"/>
      <c r="Y299" s="228"/>
      <c r="AG299" t="s">
        <v>311</v>
      </c>
    </row>
    <row r="300" spans="1:60" ht="22.5" outlineLevel="1" x14ac:dyDescent="0.2">
      <c r="A300" s="236">
        <v>99</v>
      </c>
      <c r="B300" s="237" t="s">
        <v>720</v>
      </c>
      <c r="C300" s="254" t="s">
        <v>721</v>
      </c>
      <c r="D300" s="238" t="s">
        <v>379</v>
      </c>
      <c r="E300" s="239">
        <v>2.8351000000000002</v>
      </c>
      <c r="F300" s="240"/>
      <c r="G300" s="241">
        <f>ROUND(E300*F300,2)</f>
        <v>0</v>
      </c>
      <c r="H300" s="240"/>
      <c r="I300" s="241">
        <f>ROUND(E300*H300,2)</f>
        <v>0</v>
      </c>
      <c r="J300" s="240"/>
      <c r="K300" s="241">
        <f>ROUND(E300*J300,2)</f>
        <v>0</v>
      </c>
      <c r="L300" s="241">
        <v>12</v>
      </c>
      <c r="M300" s="241">
        <f>G300*(1+L300/100)</f>
        <v>0</v>
      </c>
      <c r="N300" s="239">
        <v>1.465E-2</v>
      </c>
      <c r="O300" s="239">
        <f>ROUND(E300*N300,2)</f>
        <v>0.04</v>
      </c>
      <c r="P300" s="239">
        <v>0</v>
      </c>
      <c r="Q300" s="239">
        <f>ROUND(E300*P300,2)</f>
        <v>0</v>
      </c>
      <c r="R300" s="241" t="s">
        <v>722</v>
      </c>
      <c r="S300" s="241" t="s">
        <v>315</v>
      </c>
      <c r="T300" s="242" t="s">
        <v>315</v>
      </c>
      <c r="U300" s="224">
        <v>0.22800000000000001</v>
      </c>
      <c r="V300" s="224">
        <f>ROUND(E300*U300,2)</f>
        <v>0.65</v>
      </c>
      <c r="W300" s="224"/>
      <c r="X300" s="224" t="s">
        <v>336</v>
      </c>
      <c r="Y300" s="224" t="s">
        <v>317</v>
      </c>
      <c r="Z300" s="214"/>
      <c r="AA300" s="214"/>
      <c r="AB300" s="214"/>
      <c r="AC300" s="214"/>
      <c r="AD300" s="214"/>
      <c r="AE300" s="214"/>
      <c r="AF300" s="214"/>
      <c r="AG300" s="214" t="s">
        <v>337</v>
      </c>
      <c r="AH300" s="214"/>
      <c r="AI300" s="214"/>
      <c r="AJ300" s="214"/>
      <c r="AK300" s="214"/>
      <c r="AL300" s="214"/>
      <c r="AM300" s="214"/>
      <c r="AN300" s="214"/>
      <c r="AO300" s="214"/>
      <c r="AP300" s="214"/>
      <c r="AQ300" s="214"/>
      <c r="AR300" s="214"/>
      <c r="AS300" s="214"/>
      <c r="AT300" s="214"/>
      <c r="AU300" s="214"/>
      <c r="AV300" s="214"/>
      <c r="AW300" s="214"/>
      <c r="AX300" s="214"/>
      <c r="AY300" s="214"/>
      <c r="AZ300" s="214"/>
      <c r="BA300" s="214"/>
      <c r="BB300" s="214"/>
      <c r="BC300" s="214"/>
      <c r="BD300" s="214"/>
      <c r="BE300" s="214"/>
      <c r="BF300" s="214"/>
      <c r="BG300" s="214"/>
      <c r="BH300" s="214"/>
    </row>
    <row r="301" spans="1:60" outlineLevel="2" x14ac:dyDescent="0.2">
      <c r="A301" s="221"/>
      <c r="B301" s="222"/>
      <c r="C301" s="267" t="s">
        <v>723</v>
      </c>
      <c r="D301" s="266"/>
      <c r="E301" s="266"/>
      <c r="F301" s="266"/>
      <c r="G301" s="266"/>
      <c r="H301" s="224"/>
      <c r="I301" s="224"/>
      <c r="J301" s="224"/>
      <c r="K301" s="224"/>
      <c r="L301" s="224"/>
      <c r="M301" s="224"/>
      <c r="N301" s="223"/>
      <c r="O301" s="223"/>
      <c r="P301" s="223"/>
      <c r="Q301" s="223"/>
      <c r="R301" s="224"/>
      <c r="S301" s="224"/>
      <c r="T301" s="224"/>
      <c r="U301" s="224"/>
      <c r="V301" s="224"/>
      <c r="W301" s="224"/>
      <c r="X301" s="224"/>
      <c r="Y301" s="224"/>
      <c r="Z301" s="214"/>
      <c r="AA301" s="214"/>
      <c r="AB301" s="214"/>
      <c r="AC301" s="214"/>
      <c r="AD301" s="214"/>
      <c r="AE301" s="214"/>
      <c r="AF301" s="214"/>
      <c r="AG301" s="214" t="s">
        <v>369</v>
      </c>
      <c r="AH301" s="214"/>
      <c r="AI301" s="214"/>
      <c r="AJ301" s="214"/>
      <c r="AK301" s="214"/>
      <c r="AL301" s="214"/>
      <c r="AM301" s="214"/>
      <c r="AN301" s="214"/>
      <c r="AO301" s="214"/>
      <c r="AP301" s="214"/>
      <c r="AQ301" s="214"/>
      <c r="AR301" s="214"/>
      <c r="AS301" s="214"/>
      <c r="AT301" s="214"/>
      <c r="AU301" s="214"/>
      <c r="AV301" s="214"/>
      <c r="AW301" s="214"/>
      <c r="AX301" s="214"/>
      <c r="AY301" s="214"/>
      <c r="AZ301" s="214"/>
      <c r="BA301" s="214"/>
      <c r="BB301" s="214"/>
      <c r="BC301" s="214"/>
      <c r="BD301" s="214"/>
      <c r="BE301" s="214"/>
      <c r="BF301" s="214"/>
      <c r="BG301" s="214"/>
      <c r="BH301" s="214"/>
    </row>
    <row r="302" spans="1:60" outlineLevel="2" x14ac:dyDescent="0.2">
      <c r="A302" s="221"/>
      <c r="B302" s="222"/>
      <c r="C302" s="268" t="s">
        <v>1345</v>
      </c>
      <c r="D302" s="262"/>
      <c r="E302" s="263"/>
      <c r="F302" s="224"/>
      <c r="G302" s="224"/>
      <c r="H302" s="224"/>
      <c r="I302" s="224"/>
      <c r="J302" s="224"/>
      <c r="K302" s="224"/>
      <c r="L302" s="224"/>
      <c r="M302" s="224"/>
      <c r="N302" s="223"/>
      <c r="O302" s="223"/>
      <c r="P302" s="223"/>
      <c r="Q302" s="223"/>
      <c r="R302" s="224"/>
      <c r="S302" s="224"/>
      <c r="T302" s="224"/>
      <c r="U302" s="224"/>
      <c r="V302" s="224"/>
      <c r="W302" s="224"/>
      <c r="X302" s="224"/>
      <c r="Y302" s="224"/>
      <c r="Z302" s="214"/>
      <c r="AA302" s="214"/>
      <c r="AB302" s="214"/>
      <c r="AC302" s="214"/>
      <c r="AD302" s="214"/>
      <c r="AE302" s="214"/>
      <c r="AF302" s="214"/>
      <c r="AG302" s="214" t="s">
        <v>371</v>
      </c>
      <c r="AH302" s="214">
        <v>0</v>
      </c>
      <c r="AI302" s="214"/>
      <c r="AJ302" s="214"/>
      <c r="AK302" s="214"/>
      <c r="AL302" s="214"/>
      <c r="AM302" s="214"/>
      <c r="AN302" s="214"/>
      <c r="AO302" s="214"/>
      <c r="AP302" s="214"/>
      <c r="AQ302" s="214"/>
      <c r="AR302" s="214"/>
      <c r="AS302" s="214"/>
      <c r="AT302" s="214"/>
      <c r="AU302" s="214"/>
      <c r="AV302" s="214"/>
      <c r="AW302" s="214"/>
      <c r="AX302" s="214"/>
      <c r="AY302" s="214"/>
      <c r="AZ302" s="214"/>
      <c r="BA302" s="214"/>
      <c r="BB302" s="214"/>
      <c r="BC302" s="214"/>
      <c r="BD302" s="214"/>
      <c r="BE302" s="214"/>
      <c r="BF302" s="214"/>
      <c r="BG302" s="214"/>
      <c r="BH302" s="214"/>
    </row>
    <row r="303" spans="1:60" outlineLevel="3" x14ac:dyDescent="0.2">
      <c r="A303" s="221"/>
      <c r="B303" s="222"/>
      <c r="C303" s="268" t="s">
        <v>2335</v>
      </c>
      <c r="D303" s="262"/>
      <c r="E303" s="263">
        <v>0.87</v>
      </c>
      <c r="F303" s="224"/>
      <c r="G303" s="224"/>
      <c r="H303" s="224"/>
      <c r="I303" s="224"/>
      <c r="J303" s="224"/>
      <c r="K303" s="224"/>
      <c r="L303" s="224"/>
      <c r="M303" s="224"/>
      <c r="N303" s="223"/>
      <c r="O303" s="223"/>
      <c r="P303" s="223"/>
      <c r="Q303" s="223"/>
      <c r="R303" s="224"/>
      <c r="S303" s="224"/>
      <c r="T303" s="224"/>
      <c r="U303" s="224"/>
      <c r="V303" s="224"/>
      <c r="W303" s="224"/>
      <c r="X303" s="224"/>
      <c r="Y303" s="224"/>
      <c r="Z303" s="214"/>
      <c r="AA303" s="214"/>
      <c r="AB303" s="214"/>
      <c r="AC303" s="214"/>
      <c r="AD303" s="214"/>
      <c r="AE303" s="214"/>
      <c r="AF303" s="214"/>
      <c r="AG303" s="214" t="s">
        <v>371</v>
      </c>
      <c r="AH303" s="214">
        <v>0</v>
      </c>
      <c r="AI303" s="214"/>
      <c r="AJ303" s="214"/>
      <c r="AK303" s="214"/>
      <c r="AL303" s="214"/>
      <c r="AM303" s="214"/>
      <c r="AN303" s="214"/>
      <c r="AO303" s="214"/>
      <c r="AP303" s="214"/>
      <c r="AQ303" s="214"/>
      <c r="AR303" s="214"/>
      <c r="AS303" s="214"/>
      <c r="AT303" s="214"/>
      <c r="AU303" s="214"/>
      <c r="AV303" s="214"/>
      <c r="AW303" s="214"/>
      <c r="AX303" s="214"/>
      <c r="AY303" s="214"/>
      <c r="AZ303" s="214"/>
      <c r="BA303" s="214"/>
      <c r="BB303" s="214"/>
      <c r="BC303" s="214"/>
      <c r="BD303" s="214"/>
      <c r="BE303" s="214"/>
      <c r="BF303" s="214"/>
      <c r="BG303" s="214"/>
      <c r="BH303" s="214"/>
    </row>
    <row r="304" spans="1:60" outlineLevel="3" x14ac:dyDescent="0.2">
      <c r="A304" s="221"/>
      <c r="B304" s="222"/>
      <c r="C304" s="268" t="s">
        <v>1348</v>
      </c>
      <c r="D304" s="262"/>
      <c r="E304" s="263"/>
      <c r="F304" s="224"/>
      <c r="G304" s="224"/>
      <c r="H304" s="224"/>
      <c r="I304" s="224"/>
      <c r="J304" s="224"/>
      <c r="K304" s="224"/>
      <c r="L304" s="224"/>
      <c r="M304" s="224"/>
      <c r="N304" s="223"/>
      <c r="O304" s="223"/>
      <c r="P304" s="223"/>
      <c r="Q304" s="223"/>
      <c r="R304" s="224"/>
      <c r="S304" s="224"/>
      <c r="T304" s="224"/>
      <c r="U304" s="224"/>
      <c r="V304" s="224"/>
      <c r="W304" s="224"/>
      <c r="X304" s="224"/>
      <c r="Y304" s="224"/>
      <c r="Z304" s="214"/>
      <c r="AA304" s="214"/>
      <c r="AB304" s="214"/>
      <c r="AC304" s="214"/>
      <c r="AD304" s="214"/>
      <c r="AE304" s="214"/>
      <c r="AF304" s="214"/>
      <c r="AG304" s="214" t="s">
        <v>371</v>
      </c>
      <c r="AH304" s="214">
        <v>0</v>
      </c>
      <c r="AI304" s="214"/>
      <c r="AJ304" s="214"/>
      <c r="AK304" s="214"/>
      <c r="AL304" s="214"/>
      <c r="AM304" s="214"/>
      <c r="AN304" s="214"/>
      <c r="AO304" s="214"/>
      <c r="AP304" s="214"/>
      <c r="AQ304" s="214"/>
      <c r="AR304" s="214"/>
      <c r="AS304" s="214"/>
      <c r="AT304" s="214"/>
      <c r="AU304" s="214"/>
      <c r="AV304" s="214"/>
      <c r="AW304" s="214"/>
      <c r="AX304" s="214"/>
      <c r="AY304" s="214"/>
      <c r="AZ304" s="214"/>
      <c r="BA304" s="214"/>
      <c r="BB304" s="214"/>
      <c r="BC304" s="214"/>
      <c r="BD304" s="214"/>
      <c r="BE304" s="214"/>
      <c r="BF304" s="214"/>
      <c r="BG304" s="214"/>
      <c r="BH304" s="214"/>
    </row>
    <row r="305" spans="1:60" outlineLevel="3" x14ac:dyDescent="0.2">
      <c r="A305" s="221"/>
      <c r="B305" s="222"/>
      <c r="C305" s="268" t="s">
        <v>2396</v>
      </c>
      <c r="D305" s="262"/>
      <c r="E305" s="263">
        <v>1.9651000000000001</v>
      </c>
      <c r="F305" s="224"/>
      <c r="G305" s="224"/>
      <c r="H305" s="224"/>
      <c r="I305" s="224"/>
      <c r="J305" s="224"/>
      <c r="K305" s="224"/>
      <c r="L305" s="224"/>
      <c r="M305" s="224"/>
      <c r="N305" s="223"/>
      <c r="O305" s="223"/>
      <c r="P305" s="223"/>
      <c r="Q305" s="223"/>
      <c r="R305" s="224"/>
      <c r="S305" s="224"/>
      <c r="T305" s="224"/>
      <c r="U305" s="224"/>
      <c r="V305" s="224"/>
      <c r="W305" s="224"/>
      <c r="X305" s="224"/>
      <c r="Y305" s="224"/>
      <c r="Z305" s="214"/>
      <c r="AA305" s="214"/>
      <c r="AB305" s="214"/>
      <c r="AC305" s="214"/>
      <c r="AD305" s="214"/>
      <c r="AE305" s="214"/>
      <c r="AF305" s="214"/>
      <c r="AG305" s="214" t="s">
        <v>371</v>
      </c>
      <c r="AH305" s="214">
        <v>0</v>
      </c>
      <c r="AI305" s="214"/>
      <c r="AJ305" s="214"/>
      <c r="AK305" s="214"/>
      <c r="AL305" s="214"/>
      <c r="AM305" s="214"/>
      <c r="AN305" s="214"/>
      <c r="AO305" s="214"/>
      <c r="AP305" s="214"/>
      <c r="AQ305" s="214"/>
      <c r="AR305" s="214"/>
      <c r="AS305" s="214"/>
      <c r="AT305" s="214"/>
      <c r="AU305" s="214"/>
      <c r="AV305" s="214"/>
      <c r="AW305" s="214"/>
      <c r="AX305" s="214"/>
      <c r="AY305" s="214"/>
      <c r="AZ305" s="214"/>
      <c r="BA305" s="214"/>
      <c r="BB305" s="214"/>
      <c r="BC305" s="214"/>
      <c r="BD305" s="214"/>
      <c r="BE305" s="214"/>
      <c r="BF305" s="214"/>
      <c r="BG305" s="214"/>
      <c r="BH305" s="214"/>
    </row>
    <row r="306" spans="1:60" outlineLevel="1" x14ac:dyDescent="0.2">
      <c r="A306" s="236">
        <v>100</v>
      </c>
      <c r="B306" s="237" t="s">
        <v>724</v>
      </c>
      <c r="C306" s="254" t="s">
        <v>725</v>
      </c>
      <c r="D306" s="238" t="s">
        <v>379</v>
      </c>
      <c r="E306" s="239">
        <v>0.87</v>
      </c>
      <c r="F306" s="240"/>
      <c r="G306" s="241">
        <f>ROUND(E306*F306,2)</f>
        <v>0</v>
      </c>
      <c r="H306" s="240"/>
      <c r="I306" s="241">
        <f>ROUND(E306*H306,2)</f>
        <v>0</v>
      </c>
      <c r="J306" s="240"/>
      <c r="K306" s="241">
        <f>ROUND(E306*J306,2)</f>
        <v>0</v>
      </c>
      <c r="L306" s="241">
        <v>12</v>
      </c>
      <c r="M306" s="241">
        <f>G306*(1+L306/100)</f>
        <v>0</v>
      </c>
      <c r="N306" s="239">
        <v>7.2999999999999996E-4</v>
      </c>
      <c r="O306" s="239">
        <f>ROUND(E306*N306,2)</f>
        <v>0</v>
      </c>
      <c r="P306" s="239">
        <v>0</v>
      </c>
      <c r="Q306" s="239">
        <f>ROUND(E306*P306,2)</f>
        <v>0</v>
      </c>
      <c r="R306" s="241" t="s">
        <v>722</v>
      </c>
      <c r="S306" s="241" t="s">
        <v>315</v>
      </c>
      <c r="T306" s="242" t="s">
        <v>315</v>
      </c>
      <c r="U306" s="224">
        <v>0.37</v>
      </c>
      <c r="V306" s="224">
        <f>ROUND(E306*U306,2)</f>
        <v>0.32</v>
      </c>
      <c r="W306" s="224"/>
      <c r="X306" s="224" t="s">
        <v>336</v>
      </c>
      <c r="Y306" s="224" t="s">
        <v>317</v>
      </c>
      <c r="Z306" s="214"/>
      <c r="AA306" s="214"/>
      <c r="AB306" s="214"/>
      <c r="AC306" s="214"/>
      <c r="AD306" s="214"/>
      <c r="AE306" s="214"/>
      <c r="AF306" s="214"/>
      <c r="AG306" s="214" t="s">
        <v>367</v>
      </c>
      <c r="AH306" s="214"/>
      <c r="AI306" s="214"/>
      <c r="AJ306" s="214"/>
      <c r="AK306" s="214"/>
      <c r="AL306" s="214"/>
      <c r="AM306" s="214"/>
      <c r="AN306" s="214"/>
      <c r="AO306" s="214"/>
      <c r="AP306" s="214"/>
      <c r="AQ306" s="214"/>
      <c r="AR306" s="214"/>
      <c r="AS306" s="214"/>
      <c r="AT306" s="214"/>
      <c r="AU306" s="214"/>
      <c r="AV306" s="214"/>
      <c r="AW306" s="214"/>
      <c r="AX306" s="214"/>
      <c r="AY306" s="214"/>
      <c r="AZ306" s="214"/>
      <c r="BA306" s="214"/>
      <c r="BB306" s="214"/>
      <c r="BC306" s="214"/>
      <c r="BD306" s="214"/>
      <c r="BE306" s="214"/>
      <c r="BF306" s="214"/>
      <c r="BG306" s="214"/>
      <c r="BH306" s="214"/>
    </row>
    <row r="307" spans="1:60" outlineLevel="2" x14ac:dyDescent="0.2">
      <c r="A307" s="221"/>
      <c r="B307" s="222"/>
      <c r="C307" s="267" t="s">
        <v>723</v>
      </c>
      <c r="D307" s="266"/>
      <c r="E307" s="266"/>
      <c r="F307" s="266"/>
      <c r="G307" s="266"/>
      <c r="H307" s="224"/>
      <c r="I307" s="224"/>
      <c r="J307" s="224"/>
      <c r="K307" s="224"/>
      <c r="L307" s="224"/>
      <c r="M307" s="224"/>
      <c r="N307" s="223"/>
      <c r="O307" s="223"/>
      <c r="P307" s="223"/>
      <c r="Q307" s="223"/>
      <c r="R307" s="224"/>
      <c r="S307" s="224"/>
      <c r="T307" s="224"/>
      <c r="U307" s="224"/>
      <c r="V307" s="224"/>
      <c r="W307" s="224"/>
      <c r="X307" s="224"/>
      <c r="Y307" s="224"/>
      <c r="Z307" s="214"/>
      <c r="AA307" s="214"/>
      <c r="AB307" s="214"/>
      <c r="AC307" s="214"/>
      <c r="AD307" s="214"/>
      <c r="AE307" s="214"/>
      <c r="AF307" s="214"/>
      <c r="AG307" s="214" t="s">
        <v>369</v>
      </c>
      <c r="AH307" s="214"/>
      <c r="AI307" s="214"/>
      <c r="AJ307" s="214"/>
      <c r="AK307" s="214"/>
      <c r="AL307" s="214"/>
      <c r="AM307" s="214"/>
      <c r="AN307" s="214"/>
      <c r="AO307" s="214"/>
      <c r="AP307" s="214"/>
      <c r="AQ307" s="214"/>
      <c r="AR307" s="214"/>
      <c r="AS307" s="214"/>
      <c r="AT307" s="214"/>
      <c r="AU307" s="214"/>
      <c r="AV307" s="214"/>
      <c r="AW307" s="214"/>
      <c r="AX307" s="214"/>
      <c r="AY307" s="214"/>
      <c r="AZ307" s="214"/>
      <c r="BA307" s="214"/>
      <c r="BB307" s="214"/>
      <c r="BC307" s="214"/>
      <c r="BD307" s="214"/>
      <c r="BE307" s="214"/>
      <c r="BF307" s="214"/>
      <c r="BG307" s="214"/>
      <c r="BH307" s="214"/>
    </row>
    <row r="308" spans="1:60" outlineLevel="2" x14ac:dyDescent="0.2">
      <c r="A308" s="221"/>
      <c r="B308" s="222"/>
      <c r="C308" s="268" t="s">
        <v>1394</v>
      </c>
      <c r="D308" s="262"/>
      <c r="E308" s="263"/>
      <c r="F308" s="224"/>
      <c r="G308" s="224"/>
      <c r="H308" s="224"/>
      <c r="I308" s="224"/>
      <c r="J308" s="224"/>
      <c r="K308" s="224"/>
      <c r="L308" s="224"/>
      <c r="M308" s="224"/>
      <c r="N308" s="223"/>
      <c r="O308" s="223"/>
      <c r="P308" s="223"/>
      <c r="Q308" s="223"/>
      <c r="R308" s="224"/>
      <c r="S308" s="224"/>
      <c r="T308" s="224"/>
      <c r="U308" s="224"/>
      <c r="V308" s="224"/>
      <c r="W308" s="224"/>
      <c r="X308" s="224"/>
      <c r="Y308" s="224"/>
      <c r="Z308" s="214"/>
      <c r="AA308" s="214"/>
      <c r="AB308" s="214"/>
      <c r="AC308" s="214"/>
      <c r="AD308" s="214"/>
      <c r="AE308" s="214"/>
      <c r="AF308" s="214"/>
      <c r="AG308" s="214" t="s">
        <v>371</v>
      </c>
      <c r="AH308" s="214">
        <v>0</v>
      </c>
      <c r="AI308" s="214"/>
      <c r="AJ308" s="214"/>
      <c r="AK308" s="214"/>
      <c r="AL308" s="214"/>
      <c r="AM308" s="214"/>
      <c r="AN308" s="214"/>
      <c r="AO308" s="214"/>
      <c r="AP308" s="214"/>
      <c r="AQ308" s="214"/>
      <c r="AR308" s="214"/>
      <c r="AS308" s="214"/>
      <c r="AT308" s="214"/>
      <c r="AU308" s="214"/>
      <c r="AV308" s="214"/>
      <c r="AW308" s="214"/>
      <c r="AX308" s="214"/>
      <c r="AY308" s="214"/>
      <c r="AZ308" s="214"/>
      <c r="BA308" s="214"/>
      <c r="BB308" s="214"/>
      <c r="BC308" s="214"/>
      <c r="BD308" s="214"/>
      <c r="BE308" s="214"/>
      <c r="BF308" s="214"/>
      <c r="BG308" s="214"/>
      <c r="BH308" s="214"/>
    </row>
    <row r="309" spans="1:60" outlineLevel="3" x14ac:dyDescent="0.2">
      <c r="A309" s="221"/>
      <c r="B309" s="222"/>
      <c r="C309" s="268" t="s">
        <v>2335</v>
      </c>
      <c r="D309" s="262"/>
      <c r="E309" s="263">
        <v>0.87</v>
      </c>
      <c r="F309" s="224"/>
      <c r="G309" s="224"/>
      <c r="H309" s="224"/>
      <c r="I309" s="224"/>
      <c r="J309" s="224"/>
      <c r="K309" s="224"/>
      <c r="L309" s="224"/>
      <c r="M309" s="224"/>
      <c r="N309" s="223"/>
      <c r="O309" s="223"/>
      <c r="P309" s="223"/>
      <c r="Q309" s="223"/>
      <c r="R309" s="224"/>
      <c r="S309" s="224"/>
      <c r="T309" s="224"/>
      <c r="U309" s="224"/>
      <c r="V309" s="224"/>
      <c r="W309" s="224"/>
      <c r="X309" s="224"/>
      <c r="Y309" s="224"/>
      <c r="Z309" s="214"/>
      <c r="AA309" s="214"/>
      <c r="AB309" s="214"/>
      <c r="AC309" s="214"/>
      <c r="AD309" s="214"/>
      <c r="AE309" s="214"/>
      <c r="AF309" s="214"/>
      <c r="AG309" s="214" t="s">
        <v>371</v>
      </c>
      <c r="AH309" s="214">
        <v>0</v>
      </c>
      <c r="AI309" s="214"/>
      <c r="AJ309" s="214"/>
      <c r="AK309" s="214"/>
      <c r="AL309" s="214"/>
      <c r="AM309" s="214"/>
      <c r="AN309" s="214"/>
      <c r="AO309" s="214"/>
      <c r="AP309" s="214"/>
      <c r="AQ309" s="214"/>
      <c r="AR309" s="214"/>
      <c r="AS309" s="214"/>
      <c r="AT309" s="214"/>
      <c r="AU309" s="214"/>
      <c r="AV309" s="214"/>
      <c r="AW309" s="214"/>
      <c r="AX309" s="214"/>
      <c r="AY309" s="214"/>
      <c r="AZ309" s="214"/>
      <c r="BA309" s="214"/>
      <c r="BB309" s="214"/>
      <c r="BC309" s="214"/>
      <c r="BD309" s="214"/>
      <c r="BE309" s="214"/>
      <c r="BF309" s="214"/>
      <c r="BG309" s="214"/>
      <c r="BH309" s="214"/>
    </row>
    <row r="310" spans="1:60" outlineLevel="1" x14ac:dyDescent="0.2">
      <c r="A310" s="236">
        <v>101</v>
      </c>
      <c r="B310" s="237" t="s">
        <v>726</v>
      </c>
      <c r="C310" s="254" t="s">
        <v>727</v>
      </c>
      <c r="D310" s="238" t="s">
        <v>379</v>
      </c>
      <c r="E310" s="239">
        <v>0.93959999999999999</v>
      </c>
      <c r="F310" s="240"/>
      <c r="G310" s="241">
        <f>ROUND(E310*F310,2)</f>
        <v>0</v>
      </c>
      <c r="H310" s="240"/>
      <c r="I310" s="241">
        <f>ROUND(E310*H310,2)</f>
        <v>0</v>
      </c>
      <c r="J310" s="240"/>
      <c r="K310" s="241">
        <f>ROUND(E310*J310,2)</f>
        <v>0</v>
      </c>
      <c r="L310" s="241">
        <v>12</v>
      </c>
      <c r="M310" s="241">
        <f>G310*(1+L310/100)</f>
        <v>0</v>
      </c>
      <c r="N310" s="239">
        <v>1.09E-2</v>
      </c>
      <c r="O310" s="239">
        <f>ROUND(E310*N310,2)</f>
        <v>0.01</v>
      </c>
      <c r="P310" s="239">
        <v>0</v>
      </c>
      <c r="Q310" s="239">
        <f>ROUND(E310*P310,2)</f>
        <v>0</v>
      </c>
      <c r="R310" s="241" t="s">
        <v>428</v>
      </c>
      <c r="S310" s="241" t="s">
        <v>315</v>
      </c>
      <c r="T310" s="242" t="s">
        <v>315</v>
      </c>
      <c r="U310" s="224">
        <v>0</v>
      </c>
      <c r="V310" s="224">
        <f>ROUND(E310*U310,2)</f>
        <v>0</v>
      </c>
      <c r="W310" s="224"/>
      <c r="X310" s="224" t="s">
        <v>429</v>
      </c>
      <c r="Y310" s="224" t="s">
        <v>317</v>
      </c>
      <c r="Z310" s="214"/>
      <c r="AA310" s="214"/>
      <c r="AB310" s="214"/>
      <c r="AC310" s="214"/>
      <c r="AD310" s="214"/>
      <c r="AE310" s="214"/>
      <c r="AF310" s="214"/>
      <c r="AG310" s="214" t="s">
        <v>728</v>
      </c>
      <c r="AH310" s="214"/>
      <c r="AI310" s="214"/>
      <c r="AJ310" s="214"/>
      <c r="AK310" s="214"/>
      <c r="AL310" s="214"/>
      <c r="AM310" s="214"/>
      <c r="AN310" s="214"/>
      <c r="AO310" s="214"/>
      <c r="AP310" s="214"/>
      <c r="AQ310" s="214"/>
      <c r="AR310" s="214"/>
      <c r="AS310" s="214"/>
      <c r="AT310" s="214"/>
      <c r="AU310" s="214"/>
      <c r="AV310" s="214"/>
      <c r="AW310" s="214"/>
      <c r="AX310" s="214"/>
      <c r="AY310" s="214"/>
      <c r="AZ310" s="214"/>
      <c r="BA310" s="214"/>
      <c r="BB310" s="214"/>
      <c r="BC310" s="214"/>
      <c r="BD310" s="214"/>
      <c r="BE310" s="214"/>
      <c r="BF310" s="214"/>
      <c r="BG310" s="214"/>
      <c r="BH310" s="214"/>
    </row>
    <row r="311" spans="1:60" outlineLevel="2" x14ac:dyDescent="0.2">
      <c r="A311" s="221"/>
      <c r="B311" s="222"/>
      <c r="C311" s="268" t="s">
        <v>2397</v>
      </c>
      <c r="D311" s="262"/>
      <c r="E311" s="263">
        <v>0.93959999999999999</v>
      </c>
      <c r="F311" s="224"/>
      <c r="G311" s="224"/>
      <c r="H311" s="224"/>
      <c r="I311" s="224"/>
      <c r="J311" s="224"/>
      <c r="K311" s="224"/>
      <c r="L311" s="224"/>
      <c r="M311" s="224"/>
      <c r="N311" s="223"/>
      <c r="O311" s="223"/>
      <c r="P311" s="223"/>
      <c r="Q311" s="223"/>
      <c r="R311" s="224"/>
      <c r="S311" s="224"/>
      <c r="T311" s="224"/>
      <c r="U311" s="224"/>
      <c r="V311" s="224"/>
      <c r="W311" s="224"/>
      <c r="X311" s="224"/>
      <c r="Y311" s="224"/>
      <c r="Z311" s="214"/>
      <c r="AA311" s="214"/>
      <c r="AB311" s="214"/>
      <c r="AC311" s="214"/>
      <c r="AD311" s="214"/>
      <c r="AE311" s="214"/>
      <c r="AF311" s="214"/>
      <c r="AG311" s="214" t="s">
        <v>371</v>
      </c>
      <c r="AH311" s="214">
        <v>0</v>
      </c>
      <c r="AI311" s="214"/>
      <c r="AJ311" s="214"/>
      <c r="AK311" s="214"/>
      <c r="AL311" s="214"/>
      <c r="AM311" s="214"/>
      <c r="AN311" s="214"/>
      <c r="AO311" s="214"/>
      <c r="AP311" s="214"/>
      <c r="AQ311" s="214"/>
      <c r="AR311" s="214"/>
      <c r="AS311" s="214"/>
      <c r="AT311" s="214"/>
      <c r="AU311" s="214"/>
      <c r="AV311" s="214"/>
      <c r="AW311" s="214"/>
      <c r="AX311" s="214"/>
      <c r="AY311" s="214"/>
      <c r="AZ311" s="214"/>
      <c r="BA311" s="214"/>
      <c r="BB311" s="214"/>
      <c r="BC311" s="214"/>
      <c r="BD311" s="214"/>
      <c r="BE311" s="214"/>
      <c r="BF311" s="214"/>
      <c r="BG311" s="214"/>
      <c r="BH311" s="214"/>
    </row>
    <row r="312" spans="1:60" outlineLevel="1" x14ac:dyDescent="0.2">
      <c r="A312" s="236">
        <v>102</v>
      </c>
      <c r="B312" s="237" t="s">
        <v>730</v>
      </c>
      <c r="C312" s="254" t="s">
        <v>731</v>
      </c>
      <c r="D312" s="238" t="s">
        <v>581</v>
      </c>
      <c r="E312" s="239">
        <v>5.2409999999999998E-2</v>
      </c>
      <c r="F312" s="240"/>
      <c r="G312" s="241">
        <f>ROUND(E312*F312,2)</f>
        <v>0</v>
      </c>
      <c r="H312" s="240"/>
      <c r="I312" s="241">
        <f>ROUND(E312*H312,2)</f>
        <v>0</v>
      </c>
      <c r="J312" s="240"/>
      <c r="K312" s="241">
        <f>ROUND(E312*J312,2)</f>
        <v>0</v>
      </c>
      <c r="L312" s="241">
        <v>12</v>
      </c>
      <c r="M312" s="241">
        <f>G312*(1+L312/100)</f>
        <v>0</v>
      </c>
      <c r="N312" s="239">
        <v>0</v>
      </c>
      <c r="O312" s="239">
        <f>ROUND(E312*N312,2)</f>
        <v>0</v>
      </c>
      <c r="P312" s="239">
        <v>0</v>
      </c>
      <c r="Q312" s="239">
        <f>ROUND(E312*P312,2)</f>
        <v>0</v>
      </c>
      <c r="R312" s="241" t="s">
        <v>722</v>
      </c>
      <c r="S312" s="241" t="s">
        <v>315</v>
      </c>
      <c r="T312" s="242" t="s">
        <v>315</v>
      </c>
      <c r="U312" s="224">
        <v>1.1599999999999999</v>
      </c>
      <c r="V312" s="224">
        <f>ROUND(E312*U312,2)</f>
        <v>0.06</v>
      </c>
      <c r="W312" s="224"/>
      <c r="X312" s="224" t="s">
        <v>582</v>
      </c>
      <c r="Y312" s="224" t="s">
        <v>317</v>
      </c>
      <c r="Z312" s="214"/>
      <c r="AA312" s="214"/>
      <c r="AB312" s="214"/>
      <c r="AC312" s="214"/>
      <c r="AD312" s="214"/>
      <c r="AE312" s="214"/>
      <c r="AF312" s="214"/>
      <c r="AG312" s="214" t="s">
        <v>732</v>
      </c>
      <c r="AH312" s="214"/>
      <c r="AI312" s="214"/>
      <c r="AJ312" s="214"/>
      <c r="AK312" s="214"/>
      <c r="AL312" s="214"/>
      <c r="AM312" s="214"/>
      <c r="AN312" s="214"/>
      <c r="AO312" s="214"/>
      <c r="AP312" s="214"/>
      <c r="AQ312" s="214"/>
      <c r="AR312" s="214"/>
      <c r="AS312" s="214"/>
      <c r="AT312" s="214"/>
      <c r="AU312" s="214"/>
      <c r="AV312" s="214"/>
      <c r="AW312" s="214"/>
      <c r="AX312" s="214"/>
      <c r="AY312" s="214"/>
      <c r="AZ312" s="214"/>
      <c r="BA312" s="214"/>
      <c r="BB312" s="214"/>
      <c r="BC312" s="214"/>
      <c r="BD312" s="214"/>
      <c r="BE312" s="214"/>
      <c r="BF312" s="214"/>
      <c r="BG312" s="214"/>
      <c r="BH312" s="214"/>
    </row>
    <row r="313" spans="1:60" outlineLevel="2" x14ac:dyDescent="0.2">
      <c r="A313" s="221"/>
      <c r="B313" s="222"/>
      <c r="C313" s="267" t="s">
        <v>608</v>
      </c>
      <c r="D313" s="266"/>
      <c r="E313" s="266"/>
      <c r="F313" s="266"/>
      <c r="G313" s="266"/>
      <c r="H313" s="224"/>
      <c r="I313" s="224"/>
      <c r="J313" s="224"/>
      <c r="K313" s="224"/>
      <c r="L313" s="224"/>
      <c r="M313" s="224"/>
      <c r="N313" s="223"/>
      <c r="O313" s="223"/>
      <c r="P313" s="223"/>
      <c r="Q313" s="223"/>
      <c r="R313" s="224"/>
      <c r="S313" s="224"/>
      <c r="T313" s="224"/>
      <c r="U313" s="224"/>
      <c r="V313" s="224"/>
      <c r="W313" s="224"/>
      <c r="X313" s="224"/>
      <c r="Y313" s="224"/>
      <c r="Z313" s="214"/>
      <c r="AA313" s="214"/>
      <c r="AB313" s="214"/>
      <c r="AC313" s="214"/>
      <c r="AD313" s="214"/>
      <c r="AE313" s="214"/>
      <c r="AF313" s="214"/>
      <c r="AG313" s="214" t="s">
        <v>369</v>
      </c>
      <c r="AH313" s="214"/>
      <c r="AI313" s="214"/>
      <c r="AJ313" s="214"/>
      <c r="AK313" s="214"/>
      <c r="AL313" s="214"/>
      <c r="AM313" s="214"/>
      <c r="AN313" s="214"/>
      <c r="AO313" s="214"/>
      <c r="AP313" s="214"/>
      <c r="AQ313" s="214"/>
      <c r="AR313" s="214"/>
      <c r="AS313" s="214"/>
      <c r="AT313" s="214"/>
      <c r="AU313" s="214"/>
      <c r="AV313" s="214"/>
      <c r="AW313" s="214"/>
      <c r="AX313" s="214"/>
      <c r="AY313" s="214"/>
      <c r="AZ313" s="214"/>
      <c r="BA313" s="214"/>
      <c r="BB313" s="214"/>
      <c r="BC313" s="214"/>
      <c r="BD313" s="214"/>
      <c r="BE313" s="214"/>
      <c r="BF313" s="214"/>
      <c r="BG313" s="214"/>
      <c r="BH313" s="214"/>
    </row>
    <row r="314" spans="1:60" x14ac:dyDescent="0.2">
      <c r="A314" s="229" t="s">
        <v>310</v>
      </c>
      <c r="B314" s="230" t="s">
        <v>248</v>
      </c>
      <c r="C314" s="253" t="s">
        <v>249</v>
      </c>
      <c r="D314" s="231"/>
      <c r="E314" s="232"/>
      <c r="F314" s="233"/>
      <c r="G314" s="233">
        <f>SUMIF(AG315:AG346,"&lt;&gt;NOR",G315:G346)</f>
        <v>0</v>
      </c>
      <c r="H314" s="233"/>
      <c r="I314" s="233">
        <f>SUM(I315:I346)</f>
        <v>0</v>
      </c>
      <c r="J314" s="233"/>
      <c r="K314" s="233">
        <f>SUM(K315:K346)</f>
        <v>0</v>
      </c>
      <c r="L314" s="233"/>
      <c r="M314" s="233">
        <f>SUM(M315:M346)</f>
        <v>0</v>
      </c>
      <c r="N314" s="232"/>
      <c r="O314" s="232">
        <f>SUM(O315:O346)</f>
        <v>0</v>
      </c>
      <c r="P314" s="232"/>
      <c r="Q314" s="232">
        <f>SUM(Q315:Q346)</f>
        <v>0.01</v>
      </c>
      <c r="R314" s="233"/>
      <c r="S314" s="233"/>
      <c r="T314" s="234"/>
      <c r="U314" s="228"/>
      <c r="V314" s="228">
        <f>SUM(V315:V346)</f>
        <v>0.59000000000000008</v>
      </c>
      <c r="W314" s="228"/>
      <c r="X314" s="228"/>
      <c r="Y314" s="228"/>
      <c r="AG314" t="s">
        <v>311</v>
      </c>
    </row>
    <row r="315" spans="1:60" outlineLevel="1" x14ac:dyDescent="0.2">
      <c r="A315" s="245">
        <v>103</v>
      </c>
      <c r="B315" s="246" t="s">
        <v>1950</v>
      </c>
      <c r="C315" s="256" t="s">
        <v>2254</v>
      </c>
      <c r="D315" s="247" t="s">
        <v>330</v>
      </c>
      <c r="E315" s="248">
        <v>1</v>
      </c>
      <c r="F315" s="249"/>
      <c r="G315" s="250">
        <f>ROUND(E315*F315,2)</f>
        <v>0</v>
      </c>
      <c r="H315" s="249"/>
      <c r="I315" s="250">
        <f>ROUND(E315*H315,2)</f>
        <v>0</v>
      </c>
      <c r="J315" s="249"/>
      <c r="K315" s="250">
        <f>ROUND(E315*J315,2)</f>
        <v>0</v>
      </c>
      <c r="L315" s="250">
        <v>12</v>
      </c>
      <c r="M315" s="250">
        <f>G315*(1+L315/100)</f>
        <v>0</v>
      </c>
      <c r="N315" s="248">
        <v>0</v>
      </c>
      <c r="O315" s="248">
        <f>ROUND(E315*N315,2)</f>
        <v>0</v>
      </c>
      <c r="P315" s="248">
        <v>0</v>
      </c>
      <c r="Q315" s="248">
        <f>ROUND(E315*P315,2)</f>
        <v>0</v>
      </c>
      <c r="R315" s="250"/>
      <c r="S315" s="250" t="s">
        <v>331</v>
      </c>
      <c r="T315" s="251" t="s">
        <v>316</v>
      </c>
      <c r="U315" s="224">
        <v>0</v>
      </c>
      <c r="V315" s="224">
        <f>ROUND(E315*U315,2)</f>
        <v>0</v>
      </c>
      <c r="W315" s="224"/>
      <c r="X315" s="224" t="s">
        <v>336</v>
      </c>
      <c r="Y315" s="224" t="s">
        <v>317</v>
      </c>
      <c r="Z315" s="214"/>
      <c r="AA315" s="214"/>
      <c r="AB315" s="214"/>
      <c r="AC315" s="214"/>
      <c r="AD315" s="214"/>
      <c r="AE315" s="214"/>
      <c r="AF315" s="214"/>
      <c r="AG315" s="214" t="s">
        <v>337</v>
      </c>
      <c r="AH315" s="214"/>
      <c r="AI315" s="214"/>
      <c r="AJ315" s="214"/>
      <c r="AK315" s="214"/>
      <c r="AL315" s="214"/>
      <c r="AM315" s="214"/>
      <c r="AN315" s="214"/>
      <c r="AO315" s="214"/>
      <c r="AP315" s="214"/>
      <c r="AQ315" s="214"/>
      <c r="AR315" s="214"/>
      <c r="AS315" s="214"/>
      <c r="AT315" s="214"/>
      <c r="AU315" s="214"/>
      <c r="AV315" s="214"/>
      <c r="AW315" s="214"/>
      <c r="AX315" s="214"/>
      <c r="AY315" s="214"/>
      <c r="AZ315" s="214"/>
      <c r="BA315" s="214"/>
      <c r="BB315" s="214"/>
      <c r="BC315" s="214"/>
      <c r="BD315" s="214"/>
      <c r="BE315" s="214"/>
      <c r="BF315" s="214"/>
      <c r="BG315" s="214"/>
      <c r="BH315" s="214"/>
    </row>
    <row r="316" spans="1:60" outlineLevel="1" x14ac:dyDescent="0.2">
      <c r="A316" s="236">
        <v>104</v>
      </c>
      <c r="B316" s="237" t="s">
        <v>769</v>
      </c>
      <c r="C316" s="254" t="s">
        <v>770</v>
      </c>
      <c r="D316" s="238" t="s">
        <v>375</v>
      </c>
      <c r="E316" s="239">
        <v>1</v>
      </c>
      <c r="F316" s="240"/>
      <c r="G316" s="241">
        <f>ROUND(E316*F316,2)</f>
        <v>0</v>
      </c>
      <c r="H316" s="240"/>
      <c r="I316" s="241">
        <f>ROUND(E316*H316,2)</f>
        <v>0</v>
      </c>
      <c r="J316" s="240"/>
      <c r="K316" s="241">
        <f>ROUND(E316*J316,2)</f>
        <v>0</v>
      </c>
      <c r="L316" s="241">
        <v>12</v>
      </c>
      <c r="M316" s="241">
        <f>G316*(1+L316/100)</f>
        <v>0</v>
      </c>
      <c r="N316" s="239">
        <v>1.0000000000000001E-5</v>
      </c>
      <c r="O316" s="239">
        <f>ROUND(E316*N316,2)</f>
        <v>0</v>
      </c>
      <c r="P316" s="239">
        <v>0</v>
      </c>
      <c r="Q316" s="239">
        <f>ROUND(E316*P316,2)</f>
        <v>0</v>
      </c>
      <c r="R316" s="241" t="s">
        <v>735</v>
      </c>
      <c r="S316" s="241" t="s">
        <v>315</v>
      </c>
      <c r="T316" s="242" t="s">
        <v>315</v>
      </c>
      <c r="U316" s="224">
        <v>0.26</v>
      </c>
      <c r="V316" s="224">
        <f>ROUND(E316*U316,2)</f>
        <v>0.26</v>
      </c>
      <c r="W316" s="224"/>
      <c r="X316" s="224" t="s">
        <v>336</v>
      </c>
      <c r="Y316" s="224" t="s">
        <v>317</v>
      </c>
      <c r="Z316" s="214"/>
      <c r="AA316" s="214"/>
      <c r="AB316" s="214"/>
      <c r="AC316" s="214"/>
      <c r="AD316" s="214"/>
      <c r="AE316" s="214"/>
      <c r="AF316" s="214"/>
      <c r="AG316" s="214" t="s">
        <v>367</v>
      </c>
      <c r="AH316" s="214"/>
      <c r="AI316" s="214"/>
      <c r="AJ316" s="214"/>
      <c r="AK316" s="214"/>
      <c r="AL316" s="214"/>
      <c r="AM316" s="214"/>
      <c r="AN316" s="214"/>
      <c r="AO316" s="214"/>
      <c r="AP316" s="214"/>
      <c r="AQ316" s="214"/>
      <c r="AR316" s="214"/>
      <c r="AS316" s="214"/>
      <c r="AT316" s="214"/>
      <c r="AU316" s="214"/>
      <c r="AV316" s="214"/>
      <c r="AW316" s="214"/>
      <c r="AX316" s="214"/>
      <c r="AY316" s="214"/>
      <c r="AZ316" s="214"/>
      <c r="BA316" s="214"/>
      <c r="BB316" s="214"/>
      <c r="BC316" s="214"/>
      <c r="BD316" s="214"/>
      <c r="BE316" s="214"/>
      <c r="BF316" s="214"/>
      <c r="BG316" s="214"/>
      <c r="BH316" s="214"/>
    </row>
    <row r="317" spans="1:60" outlineLevel="2" x14ac:dyDescent="0.2">
      <c r="A317" s="221"/>
      <c r="B317" s="222"/>
      <c r="C317" s="255" t="s">
        <v>807</v>
      </c>
      <c r="D317" s="243"/>
      <c r="E317" s="243"/>
      <c r="F317" s="243"/>
      <c r="G317" s="243"/>
      <c r="H317" s="224"/>
      <c r="I317" s="224"/>
      <c r="J317" s="224"/>
      <c r="K317" s="224"/>
      <c r="L317" s="224"/>
      <c r="M317" s="224"/>
      <c r="N317" s="223"/>
      <c r="O317" s="223"/>
      <c r="P317" s="223"/>
      <c r="Q317" s="223"/>
      <c r="R317" s="224"/>
      <c r="S317" s="224"/>
      <c r="T317" s="224"/>
      <c r="U317" s="224"/>
      <c r="V317" s="224"/>
      <c r="W317" s="224"/>
      <c r="X317" s="224"/>
      <c r="Y317" s="224"/>
      <c r="Z317" s="214"/>
      <c r="AA317" s="214"/>
      <c r="AB317" s="214"/>
      <c r="AC317" s="214"/>
      <c r="AD317" s="214"/>
      <c r="AE317" s="214"/>
      <c r="AF317" s="214"/>
      <c r="AG317" s="214" t="s">
        <v>320</v>
      </c>
      <c r="AH317" s="214"/>
      <c r="AI317" s="214"/>
      <c r="AJ317" s="214"/>
      <c r="AK317" s="214"/>
      <c r="AL317" s="214"/>
      <c r="AM317" s="214"/>
      <c r="AN317" s="214"/>
      <c r="AO317" s="214"/>
      <c r="AP317" s="214"/>
      <c r="AQ317" s="214"/>
      <c r="AR317" s="214"/>
      <c r="AS317" s="214"/>
      <c r="AT317" s="214"/>
      <c r="AU317" s="214"/>
      <c r="AV317" s="214"/>
      <c r="AW317" s="214"/>
      <c r="AX317" s="214"/>
      <c r="AY317" s="214"/>
      <c r="AZ317" s="214"/>
      <c r="BA317" s="214"/>
      <c r="BB317" s="214"/>
      <c r="BC317" s="214"/>
      <c r="BD317" s="214"/>
      <c r="BE317" s="214"/>
      <c r="BF317" s="214"/>
      <c r="BG317" s="214"/>
      <c r="BH317" s="214"/>
    </row>
    <row r="318" spans="1:60" outlineLevel="2" x14ac:dyDescent="0.2">
      <c r="A318" s="221"/>
      <c r="B318" s="222"/>
      <c r="C318" s="268" t="s">
        <v>1174</v>
      </c>
      <c r="D318" s="262"/>
      <c r="E318" s="263">
        <v>1</v>
      </c>
      <c r="F318" s="224"/>
      <c r="G318" s="224"/>
      <c r="H318" s="224"/>
      <c r="I318" s="224"/>
      <c r="J318" s="224"/>
      <c r="K318" s="224"/>
      <c r="L318" s="224"/>
      <c r="M318" s="224"/>
      <c r="N318" s="223"/>
      <c r="O318" s="223"/>
      <c r="P318" s="223"/>
      <c r="Q318" s="223"/>
      <c r="R318" s="224"/>
      <c r="S318" s="224"/>
      <c r="T318" s="224"/>
      <c r="U318" s="224"/>
      <c r="V318" s="224"/>
      <c r="W318" s="224"/>
      <c r="X318" s="224"/>
      <c r="Y318" s="224"/>
      <c r="Z318" s="214"/>
      <c r="AA318" s="214"/>
      <c r="AB318" s="214"/>
      <c r="AC318" s="214"/>
      <c r="AD318" s="214"/>
      <c r="AE318" s="214"/>
      <c r="AF318" s="214"/>
      <c r="AG318" s="214" t="s">
        <v>371</v>
      </c>
      <c r="AH318" s="214">
        <v>0</v>
      </c>
      <c r="AI318" s="214"/>
      <c r="AJ318" s="214"/>
      <c r="AK318" s="214"/>
      <c r="AL318" s="214"/>
      <c r="AM318" s="214"/>
      <c r="AN318" s="214"/>
      <c r="AO318" s="214"/>
      <c r="AP318" s="214"/>
      <c r="AQ318" s="214"/>
      <c r="AR318" s="214"/>
      <c r="AS318" s="214"/>
      <c r="AT318" s="214"/>
      <c r="AU318" s="214"/>
      <c r="AV318" s="214"/>
      <c r="AW318" s="214"/>
      <c r="AX318" s="214"/>
      <c r="AY318" s="214"/>
      <c r="AZ318" s="214"/>
      <c r="BA318" s="214"/>
      <c r="BB318" s="214"/>
      <c r="BC318" s="214"/>
      <c r="BD318" s="214"/>
      <c r="BE318" s="214"/>
      <c r="BF318" s="214"/>
      <c r="BG318" s="214"/>
      <c r="BH318" s="214"/>
    </row>
    <row r="319" spans="1:60" outlineLevel="1" x14ac:dyDescent="0.2">
      <c r="A319" s="245">
        <v>105</v>
      </c>
      <c r="B319" s="246" t="s">
        <v>1175</v>
      </c>
      <c r="C319" s="256" t="s">
        <v>1176</v>
      </c>
      <c r="D319" s="247" t="s">
        <v>375</v>
      </c>
      <c r="E319" s="248">
        <v>1</v>
      </c>
      <c r="F319" s="249"/>
      <c r="G319" s="250">
        <f>ROUND(E319*F319,2)</f>
        <v>0</v>
      </c>
      <c r="H319" s="249"/>
      <c r="I319" s="250">
        <f>ROUND(E319*H319,2)</f>
        <v>0</v>
      </c>
      <c r="J319" s="249"/>
      <c r="K319" s="250">
        <f>ROUND(E319*J319,2)</f>
        <v>0</v>
      </c>
      <c r="L319" s="250">
        <v>12</v>
      </c>
      <c r="M319" s="250">
        <f>G319*(1+L319/100)</f>
        <v>0</v>
      </c>
      <c r="N319" s="248">
        <v>9.6000000000000002E-4</v>
      </c>
      <c r="O319" s="248">
        <f>ROUND(E319*N319,2)</f>
        <v>0</v>
      </c>
      <c r="P319" s="248">
        <v>0</v>
      </c>
      <c r="Q319" s="248">
        <f>ROUND(E319*P319,2)</f>
        <v>0</v>
      </c>
      <c r="R319" s="250" t="s">
        <v>428</v>
      </c>
      <c r="S319" s="250" t="s">
        <v>1177</v>
      </c>
      <c r="T319" s="251" t="s">
        <v>1177</v>
      </c>
      <c r="U319" s="224">
        <v>0</v>
      </c>
      <c r="V319" s="224">
        <f>ROUND(E319*U319,2)</f>
        <v>0</v>
      </c>
      <c r="W319" s="224"/>
      <c r="X319" s="224" t="s">
        <v>429</v>
      </c>
      <c r="Y319" s="224" t="s">
        <v>317</v>
      </c>
      <c r="Z319" s="214"/>
      <c r="AA319" s="214"/>
      <c r="AB319" s="214"/>
      <c r="AC319" s="214"/>
      <c r="AD319" s="214"/>
      <c r="AE319" s="214"/>
      <c r="AF319" s="214"/>
      <c r="AG319" s="214" t="s">
        <v>728</v>
      </c>
      <c r="AH319" s="214"/>
      <c r="AI319" s="214"/>
      <c r="AJ319" s="214"/>
      <c r="AK319" s="214"/>
      <c r="AL319" s="214"/>
      <c r="AM319" s="214"/>
      <c r="AN319" s="214"/>
      <c r="AO319" s="214"/>
      <c r="AP319" s="214"/>
      <c r="AQ319" s="214"/>
      <c r="AR319" s="214"/>
      <c r="AS319" s="214"/>
      <c r="AT319" s="214"/>
      <c r="AU319" s="214"/>
      <c r="AV319" s="214"/>
      <c r="AW319" s="214"/>
      <c r="AX319" s="214"/>
      <c r="AY319" s="214"/>
      <c r="AZ319" s="214"/>
      <c r="BA319" s="214"/>
      <c r="BB319" s="214"/>
      <c r="BC319" s="214"/>
      <c r="BD319" s="214"/>
      <c r="BE319" s="214"/>
      <c r="BF319" s="214"/>
      <c r="BG319" s="214"/>
      <c r="BH319" s="214"/>
    </row>
    <row r="320" spans="1:60" ht="22.5" outlineLevel="1" x14ac:dyDescent="0.2">
      <c r="A320" s="236">
        <v>106</v>
      </c>
      <c r="B320" s="237" t="s">
        <v>747</v>
      </c>
      <c r="C320" s="254" t="s">
        <v>1178</v>
      </c>
      <c r="D320" s="238" t="s">
        <v>375</v>
      </c>
      <c r="E320" s="239">
        <v>1</v>
      </c>
      <c r="F320" s="240"/>
      <c r="G320" s="241">
        <f>ROUND(E320*F320,2)</f>
        <v>0</v>
      </c>
      <c r="H320" s="240"/>
      <c r="I320" s="241">
        <f>ROUND(E320*H320,2)</f>
        <v>0</v>
      </c>
      <c r="J320" s="240"/>
      <c r="K320" s="241">
        <f>ROUND(E320*J320,2)</f>
        <v>0</v>
      </c>
      <c r="L320" s="241">
        <v>12</v>
      </c>
      <c r="M320" s="241">
        <f>G320*(1+L320/100)</f>
        <v>0</v>
      </c>
      <c r="N320" s="239">
        <v>0</v>
      </c>
      <c r="O320" s="239">
        <f>ROUND(E320*N320,2)</f>
        <v>0</v>
      </c>
      <c r="P320" s="239">
        <v>0</v>
      </c>
      <c r="Q320" s="239">
        <f>ROUND(E320*P320,2)</f>
        <v>0</v>
      </c>
      <c r="R320" s="241"/>
      <c r="S320" s="241" t="s">
        <v>331</v>
      </c>
      <c r="T320" s="242" t="s">
        <v>316</v>
      </c>
      <c r="U320" s="224">
        <v>0</v>
      </c>
      <c r="V320" s="224">
        <f>ROUND(E320*U320,2)</f>
        <v>0</v>
      </c>
      <c r="W320" s="224"/>
      <c r="X320" s="224" t="s">
        <v>336</v>
      </c>
      <c r="Y320" s="224" t="s">
        <v>317</v>
      </c>
      <c r="Z320" s="214"/>
      <c r="AA320" s="214"/>
      <c r="AB320" s="214"/>
      <c r="AC320" s="214"/>
      <c r="AD320" s="214"/>
      <c r="AE320" s="214"/>
      <c r="AF320" s="214"/>
      <c r="AG320" s="214" t="s">
        <v>367</v>
      </c>
      <c r="AH320" s="214"/>
      <c r="AI320" s="214"/>
      <c r="AJ320" s="214"/>
      <c r="AK320" s="214"/>
      <c r="AL320" s="214"/>
      <c r="AM320" s="214"/>
      <c r="AN320" s="214"/>
      <c r="AO320" s="214"/>
      <c r="AP320" s="214"/>
      <c r="AQ320" s="214"/>
      <c r="AR320" s="214"/>
      <c r="AS320" s="214"/>
      <c r="AT320" s="214"/>
      <c r="AU320" s="214"/>
      <c r="AV320" s="214"/>
      <c r="AW320" s="214"/>
      <c r="AX320" s="214"/>
      <c r="AY320" s="214"/>
      <c r="AZ320" s="214"/>
      <c r="BA320" s="214"/>
      <c r="BB320" s="214"/>
      <c r="BC320" s="214"/>
      <c r="BD320" s="214"/>
      <c r="BE320" s="214"/>
      <c r="BF320" s="214"/>
      <c r="BG320" s="214"/>
      <c r="BH320" s="214"/>
    </row>
    <row r="321" spans="1:60" outlineLevel="2" x14ac:dyDescent="0.2">
      <c r="A321" s="221"/>
      <c r="B321" s="222"/>
      <c r="C321" s="255" t="s">
        <v>1291</v>
      </c>
      <c r="D321" s="243"/>
      <c r="E321" s="243"/>
      <c r="F321" s="243"/>
      <c r="G321" s="243"/>
      <c r="H321" s="224"/>
      <c r="I321" s="224"/>
      <c r="J321" s="224"/>
      <c r="K321" s="224"/>
      <c r="L321" s="224"/>
      <c r="M321" s="224"/>
      <c r="N321" s="223"/>
      <c r="O321" s="223"/>
      <c r="P321" s="223"/>
      <c r="Q321" s="223"/>
      <c r="R321" s="224"/>
      <c r="S321" s="224"/>
      <c r="T321" s="224"/>
      <c r="U321" s="224"/>
      <c r="V321" s="224"/>
      <c r="W321" s="224"/>
      <c r="X321" s="224"/>
      <c r="Y321" s="224"/>
      <c r="Z321" s="214"/>
      <c r="AA321" s="214"/>
      <c r="AB321" s="214"/>
      <c r="AC321" s="214"/>
      <c r="AD321" s="214"/>
      <c r="AE321" s="214"/>
      <c r="AF321" s="214"/>
      <c r="AG321" s="214" t="s">
        <v>320</v>
      </c>
      <c r="AH321" s="214"/>
      <c r="AI321" s="214"/>
      <c r="AJ321" s="214"/>
      <c r="AK321" s="214"/>
      <c r="AL321" s="214"/>
      <c r="AM321" s="214"/>
      <c r="AN321" s="214"/>
      <c r="AO321" s="214"/>
      <c r="AP321" s="214"/>
      <c r="AQ321" s="214"/>
      <c r="AR321" s="214"/>
      <c r="AS321" s="214"/>
      <c r="AT321" s="214"/>
      <c r="AU321" s="214"/>
      <c r="AV321" s="214"/>
      <c r="AW321" s="214"/>
      <c r="AX321" s="214"/>
      <c r="AY321" s="214"/>
      <c r="AZ321" s="214"/>
      <c r="BA321" s="214"/>
      <c r="BB321" s="214"/>
      <c r="BC321" s="214"/>
      <c r="BD321" s="214"/>
      <c r="BE321" s="214"/>
      <c r="BF321" s="214"/>
      <c r="BG321" s="214"/>
      <c r="BH321" s="214"/>
    </row>
    <row r="322" spans="1:60" outlineLevel="3" x14ac:dyDescent="0.2">
      <c r="A322" s="221"/>
      <c r="B322" s="222"/>
      <c r="C322" s="258" t="s">
        <v>957</v>
      </c>
      <c r="D322" s="252"/>
      <c r="E322" s="252"/>
      <c r="F322" s="252"/>
      <c r="G322" s="252"/>
      <c r="H322" s="224"/>
      <c r="I322" s="224"/>
      <c r="J322" s="224"/>
      <c r="K322" s="224"/>
      <c r="L322" s="224"/>
      <c r="M322" s="224"/>
      <c r="N322" s="223"/>
      <c r="O322" s="223"/>
      <c r="P322" s="223"/>
      <c r="Q322" s="223"/>
      <c r="R322" s="224"/>
      <c r="S322" s="224"/>
      <c r="T322" s="224"/>
      <c r="U322" s="224"/>
      <c r="V322" s="224"/>
      <c r="W322" s="224"/>
      <c r="X322" s="224"/>
      <c r="Y322" s="224"/>
      <c r="Z322" s="214"/>
      <c r="AA322" s="214"/>
      <c r="AB322" s="214"/>
      <c r="AC322" s="214"/>
      <c r="AD322" s="214"/>
      <c r="AE322" s="214"/>
      <c r="AF322" s="214"/>
      <c r="AG322" s="214" t="s">
        <v>320</v>
      </c>
      <c r="AH322" s="214"/>
      <c r="AI322" s="214"/>
      <c r="AJ322" s="214"/>
      <c r="AK322" s="214"/>
      <c r="AL322" s="214"/>
      <c r="AM322" s="214"/>
      <c r="AN322" s="214"/>
      <c r="AO322" s="214"/>
      <c r="AP322" s="214"/>
      <c r="AQ322" s="214"/>
      <c r="AR322" s="214"/>
      <c r="AS322" s="214"/>
      <c r="AT322" s="214"/>
      <c r="AU322" s="214"/>
      <c r="AV322" s="214"/>
      <c r="AW322" s="214"/>
      <c r="AX322" s="214"/>
      <c r="AY322" s="214"/>
      <c r="AZ322" s="214"/>
      <c r="BA322" s="214"/>
      <c r="BB322" s="214"/>
      <c r="BC322" s="214"/>
      <c r="BD322" s="214"/>
      <c r="BE322" s="214"/>
      <c r="BF322" s="214"/>
      <c r="BG322" s="214"/>
      <c r="BH322" s="214"/>
    </row>
    <row r="323" spans="1:60" outlineLevel="3" x14ac:dyDescent="0.2">
      <c r="A323" s="221"/>
      <c r="B323" s="222"/>
      <c r="C323" s="258" t="s">
        <v>750</v>
      </c>
      <c r="D323" s="252"/>
      <c r="E323" s="252"/>
      <c r="F323" s="252"/>
      <c r="G323" s="252"/>
      <c r="H323" s="224"/>
      <c r="I323" s="224"/>
      <c r="J323" s="224"/>
      <c r="K323" s="224"/>
      <c r="L323" s="224"/>
      <c r="M323" s="224"/>
      <c r="N323" s="223"/>
      <c r="O323" s="223"/>
      <c r="P323" s="223"/>
      <c r="Q323" s="223"/>
      <c r="R323" s="224"/>
      <c r="S323" s="224"/>
      <c r="T323" s="224"/>
      <c r="U323" s="224"/>
      <c r="V323" s="224"/>
      <c r="W323" s="224"/>
      <c r="X323" s="224"/>
      <c r="Y323" s="224"/>
      <c r="Z323" s="214"/>
      <c r="AA323" s="214"/>
      <c r="AB323" s="214"/>
      <c r="AC323" s="214"/>
      <c r="AD323" s="214"/>
      <c r="AE323" s="214"/>
      <c r="AF323" s="214"/>
      <c r="AG323" s="214" t="s">
        <v>320</v>
      </c>
      <c r="AH323" s="214"/>
      <c r="AI323" s="214"/>
      <c r="AJ323" s="214"/>
      <c r="AK323" s="214"/>
      <c r="AL323" s="214"/>
      <c r="AM323" s="214"/>
      <c r="AN323" s="214"/>
      <c r="AO323" s="214"/>
      <c r="AP323" s="214"/>
      <c r="AQ323" s="214"/>
      <c r="AR323" s="214"/>
      <c r="AS323" s="214"/>
      <c r="AT323" s="214"/>
      <c r="AU323" s="214"/>
      <c r="AV323" s="214"/>
      <c r="AW323" s="214"/>
      <c r="AX323" s="214"/>
      <c r="AY323" s="214"/>
      <c r="AZ323" s="214"/>
      <c r="BA323" s="214"/>
      <c r="BB323" s="214"/>
      <c r="BC323" s="214"/>
      <c r="BD323" s="214"/>
      <c r="BE323" s="214"/>
      <c r="BF323" s="214"/>
      <c r="BG323" s="214"/>
      <c r="BH323" s="214"/>
    </row>
    <row r="324" spans="1:60" outlineLevel="3" x14ac:dyDescent="0.2">
      <c r="A324" s="221"/>
      <c r="B324" s="222"/>
      <c r="C324" s="258" t="s">
        <v>751</v>
      </c>
      <c r="D324" s="252"/>
      <c r="E324" s="252"/>
      <c r="F324" s="252"/>
      <c r="G324" s="252"/>
      <c r="H324" s="224"/>
      <c r="I324" s="224"/>
      <c r="J324" s="224"/>
      <c r="K324" s="224"/>
      <c r="L324" s="224"/>
      <c r="M324" s="224"/>
      <c r="N324" s="223"/>
      <c r="O324" s="223"/>
      <c r="P324" s="223"/>
      <c r="Q324" s="223"/>
      <c r="R324" s="224"/>
      <c r="S324" s="224"/>
      <c r="T324" s="224"/>
      <c r="U324" s="224"/>
      <c r="V324" s="224"/>
      <c r="W324" s="224"/>
      <c r="X324" s="224"/>
      <c r="Y324" s="224"/>
      <c r="Z324" s="214"/>
      <c r="AA324" s="214"/>
      <c r="AB324" s="214"/>
      <c r="AC324" s="214"/>
      <c r="AD324" s="214"/>
      <c r="AE324" s="214"/>
      <c r="AF324" s="214"/>
      <c r="AG324" s="214" t="s">
        <v>320</v>
      </c>
      <c r="AH324" s="214"/>
      <c r="AI324" s="214"/>
      <c r="AJ324" s="214"/>
      <c r="AK324" s="214"/>
      <c r="AL324" s="214"/>
      <c r="AM324" s="214"/>
      <c r="AN324" s="214"/>
      <c r="AO324" s="214"/>
      <c r="AP324" s="214"/>
      <c r="AQ324" s="214"/>
      <c r="AR324" s="214"/>
      <c r="AS324" s="214"/>
      <c r="AT324" s="214"/>
      <c r="AU324" s="214"/>
      <c r="AV324" s="214"/>
      <c r="AW324" s="214"/>
      <c r="AX324" s="214"/>
      <c r="AY324" s="214"/>
      <c r="AZ324" s="214"/>
      <c r="BA324" s="214"/>
      <c r="BB324" s="214"/>
      <c r="BC324" s="214"/>
      <c r="BD324" s="214"/>
      <c r="BE324" s="214"/>
      <c r="BF324" s="214"/>
      <c r="BG324" s="214"/>
      <c r="BH324" s="214"/>
    </row>
    <row r="325" spans="1:60" outlineLevel="3" x14ac:dyDescent="0.2">
      <c r="A325" s="221"/>
      <c r="B325" s="222"/>
      <c r="C325" s="258" t="s">
        <v>958</v>
      </c>
      <c r="D325" s="252"/>
      <c r="E325" s="252"/>
      <c r="F325" s="252"/>
      <c r="G325" s="252"/>
      <c r="H325" s="224"/>
      <c r="I325" s="224"/>
      <c r="J325" s="224"/>
      <c r="K325" s="224"/>
      <c r="L325" s="224"/>
      <c r="M325" s="224"/>
      <c r="N325" s="223"/>
      <c r="O325" s="223"/>
      <c r="P325" s="223"/>
      <c r="Q325" s="223"/>
      <c r="R325" s="224"/>
      <c r="S325" s="224"/>
      <c r="T325" s="224"/>
      <c r="U325" s="224"/>
      <c r="V325" s="224"/>
      <c r="W325" s="224"/>
      <c r="X325" s="224"/>
      <c r="Y325" s="224"/>
      <c r="Z325" s="214"/>
      <c r="AA325" s="214"/>
      <c r="AB325" s="214"/>
      <c r="AC325" s="214"/>
      <c r="AD325" s="214"/>
      <c r="AE325" s="214"/>
      <c r="AF325" s="214"/>
      <c r="AG325" s="214" t="s">
        <v>320</v>
      </c>
      <c r="AH325" s="214"/>
      <c r="AI325" s="214"/>
      <c r="AJ325" s="214"/>
      <c r="AK325" s="214"/>
      <c r="AL325" s="214"/>
      <c r="AM325" s="214"/>
      <c r="AN325" s="214"/>
      <c r="AO325" s="214"/>
      <c r="AP325" s="214"/>
      <c r="AQ325" s="214"/>
      <c r="AR325" s="214"/>
      <c r="AS325" s="214"/>
      <c r="AT325" s="214"/>
      <c r="AU325" s="214"/>
      <c r="AV325" s="214"/>
      <c r="AW325" s="214"/>
      <c r="AX325" s="214"/>
      <c r="AY325" s="214"/>
      <c r="AZ325" s="214"/>
      <c r="BA325" s="214"/>
      <c r="BB325" s="214"/>
      <c r="BC325" s="214"/>
      <c r="BD325" s="214"/>
      <c r="BE325" s="214"/>
      <c r="BF325" s="214"/>
      <c r="BG325" s="214"/>
      <c r="BH325" s="214"/>
    </row>
    <row r="326" spans="1:60" outlineLevel="3" x14ac:dyDescent="0.2">
      <c r="A326" s="221"/>
      <c r="B326" s="222"/>
      <c r="C326" s="258" t="s">
        <v>752</v>
      </c>
      <c r="D326" s="252"/>
      <c r="E326" s="252"/>
      <c r="F326" s="252"/>
      <c r="G326" s="252"/>
      <c r="H326" s="224"/>
      <c r="I326" s="224"/>
      <c r="J326" s="224"/>
      <c r="K326" s="224"/>
      <c r="L326" s="224"/>
      <c r="M326" s="224"/>
      <c r="N326" s="223"/>
      <c r="O326" s="223"/>
      <c r="P326" s="223"/>
      <c r="Q326" s="223"/>
      <c r="R326" s="224"/>
      <c r="S326" s="224"/>
      <c r="T326" s="224"/>
      <c r="U326" s="224"/>
      <c r="V326" s="224"/>
      <c r="W326" s="224"/>
      <c r="X326" s="224"/>
      <c r="Y326" s="224"/>
      <c r="Z326" s="214"/>
      <c r="AA326" s="214"/>
      <c r="AB326" s="214"/>
      <c r="AC326" s="214"/>
      <c r="AD326" s="214"/>
      <c r="AE326" s="214"/>
      <c r="AF326" s="214"/>
      <c r="AG326" s="214" t="s">
        <v>320</v>
      </c>
      <c r="AH326" s="214"/>
      <c r="AI326" s="214"/>
      <c r="AJ326" s="214"/>
      <c r="AK326" s="214"/>
      <c r="AL326" s="214"/>
      <c r="AM326" s="214"/>
      <c r="AN326" s="214"/>
      <c r="AO326" s="214"/>
      <c r="AP326" s="214"/>
      <c r="AQ326" s="214"/>
      <c r="AR326" s="214"/>
      <c r="AS326" s="214"/>
      <c r="AT326" s="214"/>
      <c r="AU326" s="214"/>
      <c r="AV326" s="214"/>
      <c r="AW326" s="214"/>
      <c r="AX326" s="214"/>
      <c r="AY326" s="214"/>
      <c r="AZ326" s="214"/>
      <c r="BA326" s="214"/>
      <c r="BB326" s="214"/>
      <c r="BC326" s="214"/>
      <c r="BD326" s="214"/>
      <c r="BE326" s="214"/>
      <c r="BF326" s="214"/>
      <c r="BG326" s="214"/>
      <c r="BH326" s="214"/>
    </row>
    <row r="327" spans="1:60" outlineLevel="3" x14ac:dyDescent="0.2">
      <c r="A327" s="221"/>
      <c r="B327" s="222"/>
      <c r="C327" s="257" t="s">
        <v>354</v>
      </c>
      <c r="D327" s="225"/>
      <c r="E327" s="226"/>
      <c r="F327" s="227"/>
      <c r="G327" s="227"/>
      <c r="H327" s="224"/>
      <c r="I327" s="224"/>
      <c r="J327" s="224"/>
      <c r="K327" s="224"/>
      <c r="L327" s="224"/>
      <c r="M327" s="224"/>
      <c r="N327" s="223"/>
      <c r="O327" s="223"/>
      <c r="P327" s="223"/>
      <c r="Q327" s="223"/>
      <c r="R327" s="224"/>
      <c r="S327" s="224"/>
      <c r="T327" s="224"/>
      <c r="U327" s="224"/>
      <c r="V327" s="224"/>
      <c r="W327" s="224"/>
      <c r="X327" s="224"/>
      <c r="Y327" s="224"/>
      <c r="Z327" s="214"/>
      <c r="AA327" s="214"/>
      <c r="AB327" s="214"/>
      <c r="AC327" s="214"/>
      <c r="AD327" s="214"/>
      <c r="AE327" s="214"/>
      <c r="AF327" s="214"/>
      <c r="AG327" s="214" t="s">
        <v>320</v>
      </c>
      <c r="AH327" s="214"/>
      <c r="AI327" s="214"/>
      <c r="AJ327" s="214"/>
      <c r="AK327" s="214"/>
      <c r="AL327" s="214"/>
      <c r="AM327" s="214"/>
      <c r="AN327" s="214"/>
      <c r="AO327" s="214"/>
      <c r="AP327" s="214"/>
      <c r="AQ327" s="214"/>
      <c r="AR327" s="214"/>
      <c r="AS327" s="214"/>
      <c r="AT327" s="214"/>
      <c r="AU327" s="214"/>
      <c r="AV327" s="214"/>
      <c r="AW327" s="214"/>
      <c r="AX327" s="214"/>
      <c r="AY327" s="214"/>
      <c r="AZ327" s="214"/>
      <c r="BA327" s="214"/>
      <c r="BB327" s="214"/>
      <c r="BC327" s="214"/>
      <c r="BD327" s="214"/>
      <c r="BE327" s="214"/>
      <c r="BF327" s="214"/>
      <c r="BG327" s="214"/>
      <c r="BH327" s="214"/>
    </row>
    <row r="328" spans="1:60" outlineLevel="3" x14ac:dyDescent="0.2">
      <c r="A328" s="221"/>
      <c r="B328" s="222"/>
      <c r="C328" s="258" t="s">
        <v>753</v>
      </c>
      <c r="D328" s="252"/>
      <c r="E328" s="252"/>
      <c r="F328" s="252"/>
      <c r="G328" s="252"/>
      <c r="H328" s="224"/>
      <c r="I328" s="224"/>
      <c r="J328" s="224"/>
      <c r="K328" s="224"/>
      <c r="L328" s="224"/>
      <c r="M328" s="224"/>
      <c r="N328" s="223"/>
      <c r="O328" s="223"/>
      <c r="P328" s="223"/>
      <c r="Q328" s="223"/>
      <c r="R328" s="224"/>
      <c r="S328" s="224"/>
      <c r="T328" s="224"/>
      <c r="U328" s="224"/>
      <c r="V328" s="224"/>
      <c r="W328" s="224"/>
      <c r="X328" s="224"/>
      <c r="Y328" s="224"/>
      <c r="Z328" s="214"/>
      <c r="AA328" s="214"/>
      <c r="AB328" s="214"/>
      <c r="AC328" s="214"/>
      <c r="AD328" s="214"/>
      <c r="AE328" s="214"/>
      <c r="AF328" s="214"/>
      <c r="AG328" s="214" t="s">
        <v>320</v>
      </c>
      <c r="AH328" s="214"/>
      <c r="AI328" s="214"/>
      <c r="AJ328" s="214"/>
      <c r="AK328" s="214"/>
      <c r="AL328" s="214"/>
      <c r="AM328" s="214"/>
      <c r="AN328" s="214"/>
      <c r="AO328" s="214"/>
      <c r="AP328" s="214"/>
      <c r="AQ328" s="214"/>
      <c r="AR328" s="214"/>
      <c r="AS328" s="214"/>
      <c r="AT328" s="214"/>
      <c r="AU328" s="214"/>
      <c r="AV328" s="214"/>
      <c r="AW328" s="214"/>
      <c r="AX328" s="214"/>
      <c r="AY328" s="214"/>
      <c r="AZ328" s="214"/>
      <c r="BA328" s="214"/>
      <c r="BB328" s="214"/>
      <c r="BC328" s="214"/>
      <c r="BD328" s="214"/>
      <c r="BE328" s="214"/>
      <c r="BF328" s="214"/>
      <c r="BG328" s="214"/>
      <c r="BH328" s="214"/>
    </row>
    <row r="329" spans="1:60" outlineLevel="2" x14ac:dyDescent="0.2">
      <c r="A329" s="221"/>
      <c r="B329" s="222"/>
      <c r="C329" s="268" t="s">
        <v>1179</v>
      </c>
      <c r="D329" s="262"/>
      <c r="E329" s="263">
        <v>1</v>
      </c>
      <c r="F329" s="224"/>
      <c r="G329" s="224"/>
      <c r="H329" s="224"/>
      <c r="I329" s="224"/>
      <c r="J329" s="224"/>
      <c r="K329" s="224"/>
      <c r="L329" s="224"/>
      <c r="M329" s="224"/>
      <c r="N329" s="223"/>
      <c r="O329" s="223"/>
      <c r="P329" s="223"/>
      <c r="Q329" s="223"/>
      <c r="R329" s="224"/>
      <c r="S329" s="224"/>
      <c r="T329" s="224"/>
      <c r="U329" s="224"/>
      <c r="V329" s="224"/>
      <c r="W329" s="224"/>
      <c r="X329" s="224"/>
      <c r="Y329" s="224"/>
      <c r="Z329" s="214"/>
      <c r="AA329" s="214"/>
      <c r="AB329" s="214"/>
      <c r="AC329" s="214"/>
      <c r="AD329" s="214"/>
      <c r="AE329" s="214"/>
      <c r="AF329" s="214"/>
      <c r="AG329" s="214" t="s">
        <v>371</v>
      </c>
      <c r="AH329" s="214">
        <v>0</v>
      </c>
      <c r="AI329" s="214"/>
      <c r="AJ329" s="214"/>
      <c r="AK329" s="214"/>
      <c r="AL329" s="214"/>
      <c r="AM329" s="214"/>
      <c r="AN329" s="214"/>
      <c r="AO329" s="214"/>
      <c r="AP329" s="214"/>
      <c r="AQ329" s="214"/>
      <c r="AR329" s="214"/>
      <c r="AS329" s="214"/>
      <c r="AT329" s="214"/>
      <c r="AU329" s="214"/>
      <c r="AV329" s="214"/>
      <c r="AW329" s="214"/>
      <c r="AX329" s="214"/>
      <c r="AY329" s="214"/>
      <c r="AZ329" s="214"/>
      <c r="BA329" s="214"/>
      <c r="BB329" s="214"/>
      <c r="BC329" s="214"/>
      <c r="BD329" s="214"/>
      <c r="BE329" s="214"/>
      <c r="BF329" s="214"/>
      <c r="BG329" s="214"/>
      <c r="BH329" s="214"/>
    </row>
    <row r="330" spans="1:60" ht="22.5" outlineLevel="1" x14ac:dyDescent="0.2">
      <c r="A330" s="236">
        <v>107</v>
      </c>
      <c r="B330" s="237" t="s">
        <v>765</v>
      </c>
      <c r="C330" s="254" t="s">
        <v>2398</v>
      </c>
      <c r="D330" s="238" t="s">
        <v>375</v>
      </c>
      <c r="E330" s="239">
        <v>1</v>
      </c>
      <c r="F330" s="240"/>
      <c r="G330" s="241">
        <f>ROUND(E330*F330,2)</f>
        <v>0</v>
      </c>
      <c r="H330" s="240"/>
      <c r="I330" s="241">
        <f>ROUND(E330*H330,2)</f>
        <v>0</v>
      </c>
      <c r="J330" s="240"/>
      <c r="K330" s="241">
        <f>ROUND(E330*J330,2)</f>
        <v>0</v>
      </c>
      <c r="L330" s="241">
        <v>12</v>
      </c>
      <c r="M330" s="241">
        <f>G330*(1+L330/100)</f>
        <v>0</v>
      </c>
      <c r="N330" s="239">
        <v>0</v>
      </c>
      <c r="O330" s="239">
        <f>ROUND(E330*N330,2)</f>
        <v>0</v>
      </c>
      <c r="P330" s="239">
        <v>0</v>
      </c>
      <c r="Q330" s="239">
        <f>ROUND(E330*P330,2)</f>
        <v>0</v>
      </c>
      <c r="R330" s="241"/>
      <c r="S330" s="241" t="s">
        <v>331</v>
      </c>
      <c r="T330" s="242" t="s">
        <v>316</v>
      </c>
      <c r="U330" s="224">
        <v>0</v>
      </c>
      <c r="V330" s="224">
        <f>ROUND(E330*U330,2)</f>
        <v>0</v>
      </c>
      <c r="W330" s="224"/>
      <c r="X330" s="224" t="s">
        <v>429</v>
      </c>
      <c r="Y330" s="224" t="s">
        <v>317</v>
      </c>
      <c r="Z330" s="214"/>
      <c r="AA330" s="214"/>
      <c r="AB330" s="214"/>
      <c r="AC330" s="214"/>
      <c r="AD330" s="214"/>
      <c r="AE330" s="214"/>
      <c r="AF330" s="214"/>
      <c r="AG330" s="214" t="s">
        <v>430</v>
      </c>
      <c r="AH330" s="214"/>
      <c r="AI330" s="214"/>
      <c r="AJ330" s="214"/>
      <c r="AK330" s="214"/>
      <c r="AL330" s="214"/>
      <c r="AM330" s="214"/>
      <c r="AN330" s="214"/>
      <c r="AO330" s="214"/>
      <c r="AP330" s="214"/>
      <c r="AQ330" s="214"/>
      <c r="AR330" s="214"/>
      <c r="AS330" s="214"/>
      <c r="AT330" s="214"/>
      <c r="AU330" s="214"/>
      <c r="AV330" s="214"/>
      <c r="AW330" s="214"/>
      <c r="AX330" s="214"/>
      <c r="AY330" s="214"/>
      <c r="AZ330" s="214"/>
      <c r="BA330" s="214"/>
      <c r="BB330" s="214"/>
      <c r="BC330" s="214"/>
      <c r="BD330" s="214"/>
      <c r="BE330" s="214"/>
      <c r="BF330" s="214"/>
      <c r="BG330" s="214"/>
      <c r="BH330" s="214"/>
    </row>
    <row r="331" spans="1:60" outlineLevel="2" x14ac:dyDescent="0.2">
      <c r="A331" s="221"/>
      <c r="B331" s="222"/>
      <c r="C331" s="255" t="s">
        <v>2399</v>
      </c>
      <c r="D331" s="243"/>
      <c r="E331" s="243"/>
      <c r="F331" s="243"/>
      <c r="G331" s="243"/>
      <c r="H331" s="224"/>
      <c r="I331" s="224"/>
      <c r="J331" s="224"/>
      <c r="K331" s="224"/>
      <c r="L331" s="224"/>
      <c r="M331" s="224"/>
      <c r="N331" s="223"/>
      <c r="O331" s="223"/>
      <c r="P331" s="223"/>
      <c r="Q331" s="223"/>
      <c r="R331" s="224"/>
      <c r="S331" s="224"/>
      <c r="T331" s="224"/>
      <c r="U331" s="224"/>
      <c r="V331" s="224"/>
      <c r="W331" s="224"/>
      <c r="X331" s="224"/>
      <c r="Y331" s="224"/>
      <c r="Z331" s="214"/>
      <c r="AA331" s="214"/>
      <c r="AB331" s="214"/>
      <c r="AC331" s="214"/>
      <c r="AD331" s="214"/>
      <c r="AE331" s="214"/>
      <c r="AF331" s="214"/>
      <c r="AG331" s="214" t="s">
        <v>320</v>
      </c>
      <c r="AH331" s="214"/>
      <c r="AI331" s="214"/>
      <c r="AJ331" s="214"/>
      <c r="AK331" s="214"/>
      <c r="AL331" s="214"/>
      <c r="AM331" s="214"/>
      <c r="AN331" s="214"/>
      <c r="AO331" s="214"/>
      <c r="AP331" s="214"/>
      <c r="AQ331" s="214"/>
      <c r="AR331" s="214"/>
      <c r="AS331" s="214"/>
      <c r="AT331" s="214"/>
      <c r="AU331" s="214"/>
      <c r="AV331" s="214"/>
      <c r="AW331" s="214"/>
      <c r="AX331" s="214"/>
      <c r="AY331" s="214"/>
      <c r="AZ331" s="214"/>
      <c r="BA331" s="214"/>
      <c r="BB331" s="214"/>
      <c r="BC331" s="214"/>
      <c r="BD331" s="214"/>
      <c r="BE331" s="214"/>
      <c r="BF331" s="214"/>
      <c r="BG331" s="214"/>
      <c r="BH331" s="214"/>
    </row>
    <row r="332" spans="1:60" outlineLevel="3" x14ac:dyDescent="0.2">
      <c r="A332" s="221"/>
      <c r="B332" s="222"/>
      <c r="C332" s="258" t="s">
        <v>1869</v>
      </c>
      <c r="D332" s="252"/>
      <c r="E332" s="252"/>
      <c r="F332" s="252"/>
      <c r="G332" s="252"/>
      <c r="H332" s="224"/>
      <c r="I332" s="224"/>
      <c r="J332" s="224"/>
      <c r="K332" s="224"/>
      <c r="L332" s="224"/>
      <c r="M332" s="224"/>
      <c r="N332" s="223"/>
      <c r="O332" s="223"/>
      <c r="P332" s="223"/>
      <c r="Q332" s="223"/>
      <c r="R332" s="224"/>
      <c r="S332" s="224"/>
      <c r="T332" s="224"/>
      <c r="U332" s="224"/>
      <c r="V332" s="224"/>
      <c r="W332" s="224"/>
      <c r="X332" s="224"/>
      <c r="Y332" s="224"/>
      <c r="Z332" s="214"/>
      <c r="AA332" s="214"/>
      <c r="AB332" s="214"/>
      <c r="AC332" s="214"/>
      <c r="AD332" s="214"/>
      <c r="AE332" s="214"/>
      <c r="AF332" s="214"/>
      <c r="AG332" s="214" t="s">
        <v>320</v>
      </c>
      <c r="AH332" s="214"/>
      <c r="AI332" s="214"/>
      <c r="AJ332" s="214"/>
      <c r="AK332" s="214"/>
      <c r="AL332" s="214"/>
      <c r="AM332" s="214"/>
      <c r="AN332" s="214"/>
      <c r="AO332" s="214"/>
      <c r="AP332" s="214"/>
      <c r="AQ332" s="214"/>
      <c r="AR332" s="214"/>
      <c r="AS332" s="214"/>
      <c r="AT332" s="214"/>
      <c r="AU332" s="214"/>
      <c r="AV332" s="214"/>
      <c r="AW332" s="214"/>
      <c r="AX332" s="214"/>
      <c r="AY332" s="214"/>
      <c r="AZ332" s="214"/>
      <c r="BA332" s="214"/>
      <c r="BB332" s="214"/>
      <c r="BC332" s="214"/>
      <c r="BD332" s="214"/>
      <c r="BE332" s="214"/>
      <c r="BF332" s="214"/>
      <c r="BG332" s="214"/>
      <c r="BH332" s="214"/>
    </row>
    <row r="333" spans="1:60" outlineLevel="3" x14ac:dyDescent="0.2">
      <c r="A333" s="221"/>
      <c r="B333" s="222"/>
      <c r="C333" s="258" t="s">
        <v>1870</v>
      </c>
      <c r="D333" s="252"/>
      <c r="E333" s="252"/>
      <c r="F333" s="252"/>
      <c r="G333" s="252"/>
      <c r="H333" s="224"/>
      <c r="I333" s="224"/>
      <c r="J333" s="224"/>
      <c r="K333" s="224"/>
      <c r="L333" s="224"/>
      <c r="M333" s="224"/>
      <c r="N333" s="223"/>
      <c r="O333" s="223"/>
      <c r="P333" s="223"/>
      <c r="Q333" s="223"/>
      <c r="R333" s="224"/>
      <c r="S333" s="224"/>
      <c r="T333" s="224"/>
      <c r="U333" s="224"/>
      <c r="V333" s="224"/>
      <c r="W333" s="224"/>
      <c r="X333" s="224"/>
      <c r="Y333" s="224"/>
      <c r="Z333" s="214"/>
      <c r="AA333" s="214"/>
      <c r="AB333" s="214"/>
      <c r="AC333" s="214"/>
      <c r="AD333" s="214"/>
      <c r="AE333" s="214"/>
      <c r="AF333" s="214"/>
      <c r="AG333" s="214" t="s">
        <v>320</v>
      </c>
      <c r="AH333" s="214"/>
      <c r="AI333" s="214"/>
      <c r="AJ333" s="214"/>
      <c r="AK333" s="214"/>
      <c r="AL333" s="214"/>
      <c r="AM333" s="214"/>
      <c r="AN333" s="214"/>
      <c r="AO333" s="214"/>
      <c r="AP333" s="214"/>
      <c r="AQ333" s="214"/>
      <c r="AR333" s="214"/>
      <c r="AS333" s="214"/>
      <c r="AT333" s="214"/>
      <c r="AU333" s="214"/>
      <c r="AV333" s="214"/>
      <c r="AW333" s="214"/>
      <c r="AX333" s="214"/>
      <c r="AY333" s="214"/>
      <c r="AZ333" s="214"/>
      <c r="BA333" s="214"/>
      <c r="BB333" s="214"/>
      <c r="BC333" s="214"/>
      <c r="BD333" s="214"/>
      <c r="BE333" s="214"/>
      <c r="BF333" s="214"/>
      <c r="BG333" s="214"/>
      <c r="BH333" s="214"/>
    </row>
    <row r="334" spans="1:60" outlineLevel="3" x14ac:dyDescent="0.2">
      <c r="A334" s="221"/>
      <c r="B334" s="222"/>
      <c r="C334" s="258" t="s">
        <v>1456</v>
      </c>
      <c r="D334" s="252"/>
      <c r="E334" s="252"/>
      <c r="F334" s="252"/>
      <c r="G334" s="252"/>
      <c r="H334" s="224"/>
      <c r="I334" s="224"/>
      <c r="J334" s="224"/>
      <c r="K334" s="224"/>
      <c r="L334" s="224"/>
      <c r="M334" s="224"/>
      <c r="N334" s="223"/>
      <c r="O334" s="223"/>
      <c r="P334" s="223"/>
      <c r="Q334" s="223"/>
      <c r="R334" s="224"/>
      <c r="S334" s="224"/>
      <c r="T334" s="224"/>
      <c r="U334" s="224"/>
      <c r="V334" s="224"/>
      <c r="W334" s="224"/>
      <c r="X334" s="224"/>
      <c r="Y334" s="224"/>
      <c r="Z334" s="214"/>
      <c r="AA334" s="214"/>
      <c r="AB334" s="214"/>
      <c r="AC334" s="214"/>
      <c r="AD334" s="214"/>
      <c r="AE334" s="214"/>
      <c r="AF334" s="214"/>
      <c r="AG334" s="214" t="s">
        <v>320</v>
      </c>
      <c r="AH334" s="214"/>
      <c r="AI334" s="214"/>
      <c r="AJ334" s="214"/>
      <c r="AK334" s="214"/>
      <c r="AL334" s="214"/>
      <c r="AM334" s="214"/>
      <c r="AN334" s="214"/>
      <c r="AO334" s="214"/>
      <c r="AP334" s="214"/>
      <c r="AQ334" s="214"/>
      <c r="AR334" s="214"/>
      <c r="AS334" s="214"/>
      <c r="AT334" s="214"/>
      <c r="AU334" s="214"/>
      <c r="AV334" s="214"/>
      <c r="AW334" s="214"/>
      <c r="AX334" s="214"/>
      <c r="AY334" s="214"/>
      <c r="AZ334" s="214"/>
      <c r="BA334" s="214"/>
      <c r="BB334" s="214"/>
      <c r="BC334" s="214"/>
      <c r="BD334" s="214"/>
      <c r="BE334" s="214"/>
      <c r="BF334" s="214"/>
      <c r="BG334" s="214"/>
      <c r="BH334" s="214"/>
    </row>
    <row r="335" spans="1:60" outlineLevel="3" x14ac:dyDescent="0.2">
      <c r="A335" s="221"/>
      <c r="B335" s="222"/>
      <c r="C335" s="258" t="s">
        <v>2400</v>
      </c>
      <c r="D335" s="252"/>
      <c r="E335" s="252"/>
      <c r="F335" s="252"/>
      <c r="G335" s="252"/>
      <c r="H335" s="224"/>
      <c r="I335" s="224"/>
      <c r="J335" s="224"/>
      <c r="K335" s="224"/>
      <c r="L335" s="224"/>
      <c r="M335" s="224"/>
      <c r="N335" s="223"/>
      <c r="O335" s="223"/>
      <c r="P335" s="223"/>
      <c r="Q335" s="223"/>
      <c r="R335" s="224"/>
      <c r="S335" s="224"/>
      <c r="T335" s="224"/>
      <c r="U335" s="224"/>
      <c r="V335" s="224"/>
      <c r="W335" s="224"/>
      <c r="X335" s="224"/>
      <c r="Y335" s="224"/>
      <c r="Z335" s="214"/>
      <c r="AA335" s="214"/>
      <c r="AB335" s="214"/>
      <c r="AC335" s="214"/>
      <c r="AD335" s="214"/>
      <c r="AE335" s="214"/>
      <c r="AF335" s="214"/>
      <c r="AG335" s="214" t="s">
        <v>320</v>
      </c>
      <c r="AH335" s="214"/>
      <c r="AI335" s="214"/>
      <c r="AJ335" s="214"/>
      <c r="AK335" s="214"/>
      <c r="AL335" s="214"/>
      <c r="AM335" s="214"/>
      <c r="AN335" s="214"/>
      <c r="AO335" s="214"/>
      <c r="AP335" s="214"/>
      <c r="AQ335" s="214"/>
      <c r="AR335" s="214"/>
      <c r="AS335" s="214"/>
      <c r="AT335" s="214"/>
      <c r="AU335" s="214"/>
      <c r="AV335" s="214"/>
      <c r="AW335" s="214"/>
      <c r="AX335" s="214"/>
      <c r="AY335" s="214"/>
      <c r="AZ335" s="214"/>
      <c r="BA335" s="214"/>
      <c r="BB335" s="214"/>
      <c r="BC335" s="214"/>
      <c r="BD335" s="214"/>
      <c r="BE335" s="214"/>
      <c r="BF335" s="214"/>
      <c r="BG335" s="214"/>
      <c r="BH335" s="214"/>
    </row>
    <row r="336" spans="1:60" outlineLevel="3" x14ac:dyDescent="0.2">
      <c r="A336" s="221"/>
      <c r="B336" s="222"/>
      <c r="C336" s="258" t="s">
        <v>2263</v>
      </c>
      <c r="D336" s="252"/>
      <c r="E336" s="252"/>
      <c r="F336" s="252"/>
      <c r="G336" s="252"/>
      <c r="H336" s="224"/>
      <c r="I336" s="224"/>
      <c r="J336" s="224"/>
      <c r="K336" s="224"/>
      <c r="L336" s="224"/>
      <c r="M336" s="224"/>
      <c r="N336" s="223"/>
      <c r="O336" s="223"/>
      <c r="P336" s="223"/>
      <c r="Q336" s="223"/>
      <c r="R336" s="224"/>
      <c r="S336" s="224"/>
      <c r="T336" s="224"/>
      <c r="U336" s="224"/>
      <c r="V336" s="224"/>
      <c r="W336" s="224"/>
      <c r="X336" s="224"/>
      <c r="Y336" s="224"/>
      <c r="Z336" s="214"/>
      <c r="AA336" s="214"/>
      <c r="AB336" s="214"/>
      <c r="AC336" s="214"/>
      <c r="AD336" s="214"/>
      <c r="AE336" s="214"/>
      <c r="AF336" s="214"/>
      <c r="AG336" s="214" t="s">
        <v>320</v>
      </c>
      <c r="AH336" s="214"/>
      <c r="AI336" s="214"/>
      <c r="AJ336" s="214"/>
      <c r="AK336" s="214"/>
      <c r="AL336" s="214"/>
      <c r="AM336" s="214"/>
      <c r="AN336" s="214"/>
      <c r="AO336" s="214"/>
      <c r="AP336" s="214"/>
      <c r="AQ336" s="214"/>
      <c r="AR336" s="214"/>
      <c r="AS336" s="214"/>
      <c r="AT336" s="214"/>
      <c r="AU336" s="214"/>
      <c r="AV336" s="214"/>
      <c r="AW336" s="214"/>
      <c r="AX336" s="214"/>
      <c r="AY336" s="214"/>
      <c r="AZ336" s="214"/>
      <c r="BA336" s="214"/>
      <c r="BB336" s="214"/>
      <c r="BC336" s="214"/>
      <c r="BD336" s="214"/>
      <c r="BE336" s="214"/>
      <c r="BF336" s="214"/>
      <c r="BG336" s="214"/>
      <c r="BH336" s="214"/>
    </row>
    <row r="337" spans="1:60" outlineLevel="3" x14ac:dyDescent="0.2">
      <c r="A337" s="221"/>
      <c r="B337" s="222"/>
      <c r="C337" s="257" t="s">
        <v>354</v>
      </c>
      <c r="D337" s="225"/>
      <c r="E337" s="226"/>
      <c r="F337" s="227"/>
      <c r="G337" s="227"/>
      <c r="H337" s="224"/>
      <c r="I337" s="224"/>
      <c r="J337" s="224"/>
      <c r="K337" s="224"/>
      <c r="L337" s="224"/>
      <c r="M337" s="224"/>
      <c r="N337" s="223"/>
      <c r="O337" s="223"/>
      <c r="P337" s="223"/>
      <c r="Q337" s="223"/>
      <c r="R337" s="224"/>
      <c r="S337" s="224"/>
      <c r="T337" s="224"/>
      <c r="U337" s="224"/>
      <c r="V337" s="224"/>
      <c r="W337" s="224"/>
      <c r="X337" s="224"/>
      <c r="Y337" s="224"/>
      <c r="Z337" s="214"/>
      <c r="AA337" s="214"/>
      <c r="AB337" s="214"/>
      <c r="AC337" s="214"/>
      <c r="AD337" s="214"/>
      <c r="AE337" s="214"/>
      <c r="AF337" s="214"/>
      <c r="AG337" s="214" t="s">
        <v>320</v>
      </c>
      <c r="AH337" s="214"/>
      <c r="AI337" s="214"/>
      <c r="AJ337" s="214"/>
      <c r="AK337" s="214"/>
      <c r="AL337" s="214"/>
      <c r="AM337" s="214"/>
      <c r="AN337" s="214"/>
      <c r="AO337" s="214"/>
      <c r="AP337" s="214"/>
      <c r="AQ337" s="214"/>
      <c r="AR337" s="214"/>
      <c r="AS337" s="214"/>
      <c r="AT337" s="214"/>
      <c r="AU337" s="214"/>
      <c r="AV337" s="214"/>
      <c r="AW337" s="214"/>
      <c r="AX337" s="214"/>
      <c r="AY337" s="214"/>
      <c r="AZ337" s="214"/>
      <c r="BA337" s="214"/>
      <c r="BB337" s="214"/>
      <c r="BC337" s="214"/>
      <c r="BD337" s="214"/>
      <c r="BE337" s="214"/>
      <c r="BF337" s="214"/>
      <c r="BG337" s="214"/>
      <c r="BH337" s="214"/>
    </row>
    <row r="338" spans="1:60" outlineLevel="3" x14ac:dyDescent="0.2">
      <c r="A338" s="221"/>
      <c r="B338" s="222"/>
      <c r="C338" s="258" t="s">
        <v>753</v>
      </c>
      <c r="D338" s="252"/>
      <c r="E338" s="252"/>
      <c r="F338" s="252"/>
      <c r="G338" s="252"/>
      <c r="H338" s="224"/>
      <c r="I338" s="224"/>
      <c r="J338" s="224"/>
      <c r="K338" s="224"/>
      <c r="L338" s="224"/>
      <c r="M338" s="224"/>
      <c r="N338" s="223"/>
      <c r="O338" s="223"/>
      <c r="P338" s="223"/>
      <c r="Q338" s="223"/>
      <c r="R338" s="224"/>
      <c r="S338" s="224"/>
      <c r="T338" s="224"/>
      <c r="U338" s="224"/>
      <c r="V338" s="224"/>
      <c r="W338" s="224"/>
      <c r="X338" s="224"/>
      <c r="Y338" s="224"/>
      <c r="Z338" s="214"/>
      <c r="AA338" s="214"/>
      <c r="AB338" s="214"/>
      <c r="AC338" s="214"/>
      <c r="AD338" s="214"/>
      <c r="AE338" s="214"/>
      <c r="AF338" s="214"/>
      <c r="AG338" s="214" t="s">
        <v>320</v>
      </c>
      <c r="AH338" s="214"/>
      <c r="AI338" s="214"/>
      <c r="AJ338" s="214"/>
      <c r="AK338" s="214"/>
      <c r="AL338" s="214"/>
      <c r="AM338" s="214"/>
      <c r="AN338" s="214"/>
      <c r="AO338" s="214"/>
      <c r="AP338" s="214"/>
      <c r="AQ338" s="214"/>
      <c r="AR338" s="214"/>
      <c r="AS338" s="214"/>
      <c r="AT338" s="214"/>
      <c r="AU338" s="214"/>
      <c r="AV338" s="214"/>
      <c r="AW338" s="214"/>
      <c r="AX338" s="214"/>
      <c r="AY338" s="214"/>
      <c r="AZ338" s="214"/>
      <c r="BA338" s="214"/>
      <c r="BB338" s="214"/>
      <c r="BC338" s="214"/>
      <c r="BD338" s="214"/>
      <c r="BE338" s="214"/>
      <c r="BF338" s="214"/>
      <c r="BG338" s="214"/>
      <c r="BH338" s="214"/>
    </row>
    <row r="339" spans="1:60" outlineLevel="2" x14ac:dyDescent="0.2">
      <c r="A339" s="221"/>
      <c r="B339" s="222"/>
      <c r="C339" s="268" t="s">
        <v>2264</v>
      </c>
      <c r="D339" s="262"/>
      <c r="E339" s="263">
        <v>1</v>
      </c>
      <c r="F339" s="224"/>
      <c r="G339" s="224"/>
      <c r="H339" s="224"/>
      <c r="I339" s="224"/>
      <c r="J339" s="224"/>
      <c r="K339" s="224"/>
      <c r="L339" s="224"/>
      <c r="M339" s="224"/>
      <c r="N339" s="223"/>
      <c r="O339" s="223"/>
      <c r="P339" s="223"/>
      <c r="Q339" s="223"/>
      <c r="R339" s="224"/>
      <c r="S339" s="224"/>
      <c r="T339" s="224"/>
      <c r="U339" s="224"/>
      <c r="V339" s="224"/>
      <c r="W339" s="224"/>
      <c r="X339" s="224"/>
      <c r="Y339" s="224"/>
      <c r="Z339" s="214"/>
      <c r="AA339" s="214"/>
      <c r="AB339" s="214"/>
      <c r="AC339" s="214"/>
      <c r="AD339" s="214"/>
      <c r="AE339" s="214"/>
      <c r="AF339" s="214"/>
      <c r="AG339" s="214" t="s">
        <v>371</v>
      </c>
      <c r="AH339" s="214">
        <v>0</v>
      </c>
      <c r="AI339" s="214"/>
      <c r="AJ339" s="214"/>
      <c r="AK339" s="214"/>
      <c r="AL339" s="214"/>
      <c r="AM339" s="214"/>
      <c r="AN339" s="214"/>
      <c r="AO339" s="214"/>
      <c r="AP339" s="214"/>
      <c r="AQ339" s="214"/>
      <c r="AR339" s="214"/>
      <c r="AS339" s="214"/>
      <c r="AT339" s="214"/>
      <c r="AU339" s="214"/>
      <c r="AV339" s="214"/>
      <c r="AW339" s="214"/>
      <c r="AX339" s="214"/>
      <c r="AY339" s="214"/>
      <c r="AZ339" s="214"/>
      <c r="BA339" s="214"/>
      <c r="BB339" s="214"/>
      <c r="BC339" s="214"/>
      <c r="BD339" s="214"/>
      <c r="BE339" s="214"/>
      <c r="BF339" s="214"/>
      <c r="BG339" s="214"/>
      <c r="BH339" s="214"/>
    </row>
    <row r="340" spans="1:60" outlineLevel="1" x14ac:dyDescent="0.2">
      <c r="A340" s="236">
        <v>108</v>
      </c>
      <c r="B340" s="237" t="s">
        <v>1196</v>
      </c>
      <c r="C340" s="254" t="s">
        <v>1197</v>
      </c>
      <c r="D340" s="238" t="s">
        <v>379</v>
      </c>
      <c r="E340" s="239">
        <v>7.5366</v>
      </c>
      <c r="F340" s="240"/>
      <c r="G340" s="241">
        <f>ROUND(E340*F340,2)</f>
        <v>0</v>
      </c>
      <c r="H340" s="240"/>
      <c r="I340" s="241">
        <f>ROUND(E340*H340,2)</f>
        <v>0</v>
      </c>
      <c r="J340" s="240"/>
      <c r="K340" s="241">
        <f>ROUND(E340*J340,2)</f>
        <v>0</v>
      </c>
      <c r="L340" s="241">
        <v>12</v>
      </c>
      <c r="M340" s="241">
        <f>G340*(1+L340/100)</f>
        <v>0</v>
      </c>
      <c r="N340" s="239">
        <v>0</v>
      </c>
      <c r="O340" s="239">
        <f>ROUND(E340*N340,2)</f>
        <v>0</v>
      </c>
      <c r="P340" s="239">
        <v>0</v>
      </c>
      <c r="Q340" s="239">
        <f>ROUND(E340*P340,2)</f>
        <v>0</v>
      </c>
      <c r="R340" s="241"/>
      <c r="S340" s="241" t="s">
        <v>331</v>
      </c>
      <c r="T340" s="242" t="s">
        <v>316</v>
      </c>
      <c r="U340" s="224">
        <v>0</v>
      </c>
      <c r="V340" s="224">
        <f>ROUND(E340*U340,2)</f>
        <v>0</v>
      </c>
      <c r="W340" s="224"/>
      <c r="X340" s="224" t="s">
        <v>336</v>
      </c>
      <c r="Y340" s="224" t="s">
        <v>317</v>
      </c>
      <c r="Z340" s="214"/>
      <c r="AA340" s="214"/>
      <c r="AB340" s="214"/>
      <c r="AC340" s="214"/>
      <c r="AD340" s="214"/>
      <c r="AE340" s="214"/>
      <c r="AF340" s="214"/>
      <c r="AG340" s="214" t="s">
        <v>367</v>
      </c>
      <c r="AH340" s="214"/>
      <c r="AI340" s="214"/>
      <c r="AJ340" s="214"/>
      <c r="AK340" s="214"/>
      <c r="AL340" s="214"/>
      <c r="AM340" s="214"/>
      <c r="AN340" s="214"/>
      <c r="AO340" s="214"/>
      <c r="AP340" s="214"/>
      <c r="AQ340" s="214"/>
      <c r="AR340" s="214"/>
      <c r="AS340" s="214"/>
      <c r="AT340" s="214"/>
      <c r="AU340" s="214"/>
      <c r="AV340" s="214"/>
      <c r="AW340" s="214"/>
      <c r="AX340" s="214"/>
      <c r="AY340" s="214"/>
      <c r="AZ340" s="214"/>
      <c r="BA340" s="214"/>
      <c r="BB340" s="214"/>
      <c r="BC340" s="214"/>
      <c r="BD340" s="214"/>
      <c r="BE340" s="214"/>
      <c r="BF340" s="214"/>
      <c r="BG340" s="214"/>
      <c r="BH340" s="214"/>
    </row>
    <row r="341" spans="1:60" outlineLevel="2" x14ac:dyDescent="0.2">
      <c r="A341" s="221"/>
      <c r="B341" s="222"/>
      <c r="C341" s="268" t="s">
        <v>2401</v>
      </c>
      <c r="D341" s="262"/>
      <c r="E341" s="263">
        <v>4.18</v>
      </c>
      <c r="F341" s="224"/>
      <c r="G341" s="224"/>
      <c r="H341" s="224"/>
      <c r="I341" s="224"/>
      <c r="J341" s="224"/>
      <c r="K341" s="224"/>
      <c r="L341" s="224"/>
      <c r="M341" s="224"/>
      <c r="N341" s="223"/>
      <c r="O341" s="223"/>
      <c r="P341" s="223"/>
      <c r="Q341" s="223"/>
      <c r="R341" s="224"/>
      <c r="S341" s="224"/>
      <c r="T341" s="224"/>
      <c r="U341" s="224"/>
      <c r="V341" s="224"/>
      <c r="W341" s="224"/>
      <c r="X341" s="224"/>
      <c r="Y341" s="224"/>
      <c r="Z341" s="214"/>
      <c r="AA341" s="214"/>
      <c r="AB341" s="214"/>
      <c r="AC341" s="214"/>
      <c r="AD341" s="214"/>
      <c r="AE341" s="214"/>
      <c r="AF341" s="214"/>
      <c r="AG341" s="214" t="s">
        <v>371</v>
      </c>
      <c r="AH341" s="214">
        <v>0</v>
      </c>
      <c r="AI341" s="214"/>
      <c r="AJ341" s="214"/>
      <c r="AK341" s="214"/>
      <c r="AL341" s="214"/>
      <c r="AM341" s="214"/>
      <c r="AN341" s="214"/>
      <c r="AO341" s="214"/>
      <c r="AP341" s="214"/>
      <c r="AQ341" s="214"/>
      <c r="AR341" s="214"/>
      <c r="AS341" s="214"/>
      <c r="AT341" s="214"/>
      <c r="AU341" s="214"/>
      <c r="AV341" s="214"/>
      <c r="AW341" s="214"/>
      <c r="AX341" s="214"/>
      <c r="AY341" s="214"/>
      <c r="AZ341" s="214"/>
      <c r="BA341" s="214"/>
      <c r="BB341" s="214"/>
      <c r="BC341" s="214"/>
      <c r="BD341" s="214"/>
      <c r="BE341" s="214"/>
      <c r="BF341" s="214"/>
      <c r="BG341" s="214"/>
      <c r="BH341" s="214"/>
    </row>
    <row r="342" spans="1:60" outlineLevel="3" x14ac:dyDescent="0.2">
      <c r="A342" s="221"/>
      <c r="B342" s="222"/>
      <c r="C342" s="268" t="s">
        <v>1603</v>
      </c>
      <c r="D342" s="262"/>
      <c r="E342" s="263">
        <v>3.0070000000000001</v>
      </c>
      <c r="F342" s="224"/>
      <c r="G342" s="224"/>
      <c r="H342" s="224"/>
      <c r="I342" s="224"/>
      <c r="J342" s="224"/>
      <c r="K342" s="224"/>
      <c r="L342" s="224"/>
      <c r="M342" s="224"/>
      <c r="N342" s="223"/>
      <c r="O342" s="223"/>
      <c r="P342" s="223"/>
      <c r="Q342" s="223"/>
      <c r="R342" s="224"/>
      <c r="S342" s="224"/>
      <c r="T342" s="224"/>
      <c r="U342" s="224"/>
      <c r="V342" s="224"/>
      <c r="W342" s="224"/>
      <c r="X342" s="224"/>
      <c r="Y342" s="224"/>
      <c r="Z342" s="214"/>
      <c r="AA342" s="214"/>
      <c r="AB342" s="214"/>
      <c r="AC342" s="214"/>
      <c r="AD342" s="214"/>
      <c r="AE342" s="214"/>
      <c r="AF342" s="214"/>
      <c r="AG342" s="214" t="s">
        <v>371</v>
      </c>
      <c r="AH342" s="214">
        <v>0</v>
      </c>
      <c r="AI342" s="214"/>
      <c r="AJ342" s="214"/>
      <c r="AK342" s="214"/>
      <c r="AL342" s="214"/>
      <c r="AM342" s="214"/>
      <c r="AN342" s="214"/>
      <c r="AO342" s="214"/>
      <c r="AP342" s="214"/>
      <c r="AQ342" s="214"/>
      <c r="AR342" s="214"/>
      <c r="AS342" s="214"/>
      <c r="AT342" s="214"/>
      <c r="AU342" s="214"/>
      <c r="AV342" s="214"/>
      <c r="AW342" s="214"/>
      <c r="AX342" s="214"/>
      <c r="AY342" s="214"/>
      <c r="AZ342" s="214"/>
      <c r="BA342" s="214"/>
      <c r="BB342" s="214"/>
      <c r="BC342" s="214"/>
      <c r="BD342" s="214"/>
      <c r="BE342" s="214"/>
      <c r="BF342" s="214"/>
      <c r="BG342" s="214"/>
      <c r="BH342" s="214"/>
    </row>
    <row r="343" spans="1:60" outlineLevel="3" x14ac:dyDescent="0.2">
      <c r="A343" s="221"/>
      <c r="B343" s="222"/>
      <c r="C343" s="268" t="s">
        <v>2402</v>
      </c>
      <c r="D343" s="262"/>
      <c r="E343" s="263">
        <v>0.34960000000000002</v>
      </c>
      <c r="F343" s="224"/>
      <c r="G343" s="224"/>
      <c r="H343" s="224"/>
      <c r="I343" s="224"/>
      <c r="J343" s="224"/>
      <c r="K343" s="224"/>
      <c r="L343" s="224"/>
      <c r="M343" s="224"/>
      <c r="N343" s="223"/>
      <c r="O343" s="223"/>
      <c r="P343" s="223"/>
      <c r="Q343" s="223"/>
      <c r="R343" s="224"/>
      <c r="S343" s="224"/>
      <c r="T343" s="224"/>
      <c r="U343" s="224"/>
      <c r="V343" s="224"/>
      <c r="W343" s="224"/>
      <c r="X343" s="224"/>
      <c r="Y343" s="224"/>
      <c r="Z343" s="214"/>
      <c r="AA343" s="214"/>
      <c r="AB343" s="214"/>
      <c r="AC343" s="214"/>
      <c r="AD343" s="214"/>
      <c r="AE343" s="214"/>
      <c r="AF343" s="214"/>
      <c r="AG343" s="214" t="s">
        <v>371</v>
      </c>
      <c r="AH343" s="214">
        <v>0</v>
      </c>
      <c r="AI343" s="214"/>
      <c r="AJ343" s="214"/>
      <c r="AK343" s="214"/>
      <c r="AL343" s="214"/>
      <c r="AM343" s="214"/>
      <c r="AN343" s="214"/>
      <c r="AO343" s="214"/>
      <c r="AP343" s="214"/>
      <c r="AQ343" s="214"/>
      <c r="AR343" s="214"/>
      <c r="AS343" s="214"/>
      <c r="AT343" s="214"/>
      <c r="AU343" s="214"/>
      <c r="AV343" s="214"/>
      <c r="AW343" s="214"/>
      <c r="AX343" s="214"/>
      <c r="AY343" s="214"/>
      <c r="AZ343" s="214"/>
      <c r="BA343" s="214"/>
      <c r="BB343" s="214"/>
      <c r="BC343" s="214"/>
      <c r="BD343" s="214"/>
      <c r="BE343" s="214"/>
      <c r="BF343" s="214"/>
      <c r="BG343" s="214"/>
      <c r="BH343" s="214"/>
    </row>
    <row r="344" spans="1:60" outlineLevel="1" x14ac:dyDescent="0.2">
      <c r="A344" s="245">
        <v>109</v>
      </c>
      <c r="B344" s="246" t="s">
        <v>1194</v>
      </c>
      <c r="C344" s="256" t="s">
        <v>1195</v>
      </c>
      <c r="D344" s="247" t="s">
        <v>375</v>
      </c>
      <c r="E344" s="248">
        <v>3</v>
      </c>
      <c r="F344" s="249"/>
      <c r="G344" s="250">
        <f>ROUND(E344*F344,2)</f>
        <v>0</v>
      </c>
      <c r="H344" s="249"/>
      <c r="I344" s="250">
        <f>ROUND(E344*H344,2)</f>
        <v>0</v>
      </c>
      <c r="J344" s="249"/>
      <c r="K344" s="250">
        <f>ROUND(E344*J344,2)</f>
        <v>0</v>
      </c>
      <c r="L344" s="250">
        <v>12</v>
      </c>
      <c r="M344" s="250">
        <f>G344*(1+L344/100)</f>
        <v>0</v>
      </c>
      <c r="N344" s="248">
        <v>0</v>
      </c>
      <c r="O344" s="248">
        <f>ROUND(E344*N344,2)</f>
        <v>0</v>
      </c>
      <c r="P344" s="248">
        <v>1.8E-3</v>
      </c>
      <c r="Q344" s="248">
        <f>ROUND(E344*P344,2)</f>
        <v>0.01</v>
      </c>
      <c r="R344" s="250" t="s">
        <v>735</v>
      </c>
      <c r="S344" s="250" t="s">
        <v>315</v>
      </c>
      <c r="T344" s="251" t="s">
        <v>315</v>
      </c>
      <c r="U344" s="224">
        <v>0.11</v>
      </c>
      <c r="V344" s="224">
        <f>ROUND(E344*U344,2)</f>
        <v>0.33</v>
      </c>
      <c r="W344" s="224"/>
      <c r="X344" s="224" t="s">
        <v>336</v>
      </c>
      <c r="Y344" s="224" t="s">
        <v>317</v>
      </c>
      <c r="Z344" s="214"/>
      <c r="AA344" s="214"/>
      <c r="AB344" s="214"/>
      <c r="AC344" s="214"/>
      <c r="AD344" s="214"/>
      <c r="AE344" s="214"/>
      <c r="AF344" s="214"/>
      <c r="AG344" s="214" t="s">
        <v>337</v>
      </c>
      <c r="AH344" s="214"/>
      <c r="AI344" s="214"/>
      <c r="AJ344" s="214"/>
      <c r="AK344" s="214"/>
      <c r="AL344" s="214"/>
      <c r="AM344" s="214"/>
      <c r="AN344" s="214"/>
      <c r="AO344" s="214"/>
      <c r="AP344" s="214"/>
      <c r="AQ344" s="214"/>
      <c r="AR344" s="214"/>
      <c r="AS344" s="214"/>
      <c r="AT344" s="214"/>
      <c r="AU344" s="214"/>
      <c r="AV344" s="214"/>
      <c r="AW344" s="214"/>
      <c r="AX344" s="214"/>
      <c r="AY344" s="214"/>
      <c r="AZ344" s="214"/>
      <c r="BA344" s="214"/>
      <c r="BB344" s="214"/>
      <c r="BC344" s="214"/>
      <c r="BD344" s="214"/>
      <c r="BE344" s="214"/>
      <c r="BF344" s="214"/>
      <c r="BG344" s="214"/>
      <c r="BH344" s="214"/>
    </row>
    <row r="345" spans="1:60" outlineLevel="1" x14ac:dyDescent="0.2">
      <c r="A345" s="236">
        <v>110</v>
      </c>
      <c r="B345" s="237" t="s">
        <v>1199</v>
      </c>
      <c r="C345" s="254" t="s">
        <v>1200</v>
      </c>
      <c r="D345" s="238" t="s">
        <v>581</v>
      </c>
      <c r="E345" s="239">
        <v>9.7000000000000005E-4</v>
      </c>
      <c r="F345" s="240"/>
      <c r="G345" s="241">
        <f>ROUND(E345*F345,2)</f>
        <v>0</v>
      </c>
      <c r="H345" s="240"/>
      <c r="I345" s="241">
        <f>ROUND(E345*H345,2)</f>
        <v>0</v>
      </c>
      <c r="J345" s="240"/>
      <c r="K345" s="241">
        <f>ROUND(E345*J345,2)</f>
        <v>0</v>
      </c>
      <c r="L345" s="241">
        <v>12</v>
      </c>
      <c r="M345" s="241">
        <f>G345*(1+L345/100)</f>
        <v>0</v>
      </c>
      <c r="N345" s="239">
        <v>0</v>
      </c>
      <c r="O345" s="239">
        <f>ROUND(E345*N345,2)</f>
        <v>0</v>
      </c>
      <c r="P345" s="239">
        <v>0</v>
      </c>
      <c r="Q345" s="239">
        <f>ROUND(E345*P345,2)</f>
        <v>0</v>
      </c>
      <c r="R345" s="241" t="s">
        <v>735</v>
      </c>
      <c r="S345" s="241" t="s">
        <v>315</v>
      </c>
      <c r="T345" s="242" t="s">
        <v>315</v>
      </c>
      <c r="U345" s="224">
        <v>2.4470000000000001</v>
      </c>
      <c r="V345" s="224">
        <f>ROUND(E345*U345,2)</f>
        <v>0</v>
      </c>
      <c r="W345" s="224"/>
      <c r="X345" s="224" t="s">
        <v>582</v>
      </c>
      <c r="Y345" s="224" t="s">
        <v>317</v>
      </c>
      <c r="Z345" s="214"/>
      <c r="AA345" s="214"/>
      <c r="AB345" s="214"/>
      <c r="AC345" s="214"/>
      <c r="AD345" s="214"/>
      <c r="AE345" s="214"/>
      <c r="AF345" s="214"/>
      <c r="AG345" s="214" t="s">
        <v>583</v>
      </c>
      <c r="AH345" s="214"/>
      <c r="AI345" s="214"/>
      <c r="AJ345" s="214"/>
      <c r="AK345" s="214"/>
      <c r="AL345" s="214"/>
      <c r="AM345" s="214"/>
      <c r="AN345" s="214"/>
      <c r="AO345" s="214"/>
      <c r="AP345" s="214"/>
      <c r="AQ345" s="214"/>
      <c r="AR345" s="214"/>
      <c r="AS345" s="214"/>
      <c r="AT345" s="214"/>
      <c r="AU345" s="214"/>
      <c r="AV345" s="214"/>
      <c r="AW345" s="214"/>
      <c r="AX345" s="214"/>
      <c r="AY345" s="214"/>
      <c r="AZ345" s="214"/>
      <c r="BA345" s="214"/>
      <c r="BB345" s="214"/>
      <c r="BC345" s="214"/>
      <c r="BD345" s="214"/>
      <c r="BE345" s="214"/>
      <c r="BF345" s="214"/>
      <c r="BG345" s="214"/>
      <c r="BH345" s="214"/>
    </row>
    <row r="346" spans="1:60" outlineLevel="2" x14ac:dyDescent="0.2">
      <c r="A346" s="221"/>
      <c r="B346" s="222"/>
      <c r="C346" s="267" t="s">
        <v>608</v>
      </c>
      <c r="D346" s="266"/>
      <c r="E346" s="266"/>
      <c r="F346" s="266"/>
      <c r="G346" s="266"/>
      <c r="H346" s="224"/>
      <c r="I346" s="224"/>
      <c r="J346" s="224"/>
      <c r="K346" s="224"/>
      <c r="L346" s="224"/>
      <c r="M346" s="224"/>
      <c r="N346" s="223"/>
      <c r="O346" s="223"/>
      <c r="P346" s="223"/>
      <c r="Q346" s="223"/>
      <c r="R346" s="224"/>
      <c r="S346" s="224"/>
      <c r="T346" s="224"/>
      <c r="U346" s="224"/>
      <c r="V346" s="224"/>
      <c r="W346" s="224"/>
      <c r="X346" s="224"/>
      <c r="Y346" s="224"/>
      <c r="Z346" s="214"/>
      <c r="AA346" s="214"/>
      <c r="AB346" s="214"/>
      <c r="AC346" s="214"/>
      <c r="AD346" s="214"/>
      <c r="AE346" s="214"/>
      <c r="AF346" s="214"/>
      <c r="AG346" s="214" t="s">
        <v>369</v>
      </c>
      <c r="AH346" s="214"/>
      <c r="AI346" s="214"/>
      <c r="AJ346" s="214"/>
      <c r="AK346" s="214"/>
      <c r="AL346" s="214"/>
      <c r="AM346" s="214"/>
      <c r="AN346" s="214"/>
      <c r="AO346" s="214"/>
      <c r="AP346" s="214"/>
      <c r="AQ346" s="214"/>
      <c r="AR346" s="214"/>
      <c r="AS346" s="214"/>
      <c r="AT346" s="214"/>
      <c r="AU346" s="214"/>
      <c r="AV346" s="214"/>
      <c r="AW346" s="214"/>
      <c r="AX346" s="214"/>
      <c r="AY346" s="214"/>
      <c r="AZ346" s="214"/>
      <c r="BA346" s="214"/>
      <c r="BB346" s="214"/>
      <c r="BC346" s="214"/>
      <c r="BD346" s="214"/>
      <c r="BE346" s="214"/>
      <c r="BF346" s="214"/>
      <c r="BG346" s="214"/>
      <c r="BH346" s="214"/>
    </row>
    <row r="347" spans="1:60" x14ac:dyDescent="0.2">
      <c r="A347" s="229" t="s">
        <v>310</v>
      </c>
      <c r="B347" s="230" t="s">
        <v>252</v>
      </c>
      <c r="C347" s="253" t="s">
        <v>253</v>
      </c>
      <c r="D347" s="231"/>
      <c r="E347" s="232"/>
      <c r="F347" s="233"/>
      <c r="G347" s="233">
        <f>SUMIF(AG348:AG377,"&lt;&gt;NOR",G348:G377)</f>
        <v>0</v>
      </c>
      <c r="H347" s="233"/>
      <c r="I347" s="233">
        <f>SUM(I348:I377)</f>
        <v>0</v>
      </c>
      <c r="J347" s="233"/>
      <c r="K347" s="233">
        <f>SUM(K348:K377)</f>
        <v>0</v>
      </c>
      <c r="L347" s="233"/>
      <c r="M347" s="233">
        <f>SUM(M348:M377)</f>
        <v>0</v>
      </c>
      <c r="N347" s="232"/>
      <c r="O347" s="232">
        <f>SUM(O348:O377)</f>
        <v>0.03</v>
      </c>
      <c r="P347" s="232"/>
      <c r="Q347" s="232">
        <f>SUM(Q348:Q377)</f>
        <v>0</v>
      </c>
      <c r="R347" s="233"/>
      <c r="S347" s="233"/>
      <c r="T347" s="234"/>
      <c r="U347" s="228"/>
      <c r="V347" s="228">
        <f>SUM(V348:V377)</f>
        <v>1.62</v>
      </c>
      <c r="W347" s="228"/>
      <c r="X347" s="228"/>
      <c r="Y347" s="228"/>
      <c r="AG347" t="s">
        <v>311</v>
      </c>
    </row>
    <row r="348" spans="1:60" ht="22.5" outlineLevel="1" x14ac:dyDescent="0.2">
      <c r="A348" s="236">
        <v>111</v>
      </c>
      <c r="B348" s="237" t="s">
        <v>787</v>
      </c>
      <c r="C348" s="254" t="s">
        <v>788</v>
      </c>
      <c r="D348" s="238" t="s">
        <v>379</v>
      </c>
      <c r="E348" s="239">
        <v>0.87</v>
      </c>
      <c r="F348" s="240"/>
      <c r="G348" s="241">
        <f>ROUND(E348*F348,2)</f>
        <v>0</v>
      </c>
      <c r="H348" s="240"/>
      <c r="I348" s="241">
        <f>ROUND(E348*H348,2)</f>
        <v>0</v>
      </c>
      <c r="J348" s="240"/>
      <c r="K348" s="241">
        <f>ROUND(E348*J348,2)</f>
        <v>0</v>
      </c>
      <c r="L348" s="241">
        <v>12</v>
      </c>
      <c r="M348" s="241">
        <f>G348*(1+L348/100)</f>
        <v>0</v>
      </c>
      <c r="N348" s="239">
        <v>0</v>
      </c>
      <c r="O348" s="239">
        <f>ROUND(E348*N348,2)</f>
        <v>0</v>
      </c>
      <c r="P348" s="239">
        <v>0</v>
      </c>
      <c r="Q348" s="239">
        <f>ROUND(E348*P348,2)</f>
        <v>0</v>
      </c>
      <c r="R348" s="241" t="s">
        <v>786</v>
      </c>
      <c r="S348" s="241" t="s">
        <v>315</v>
      </c>
      <c r="T348" s="242" t="s">
        <v>315</v>
      </c>
      <c r="U348" s="224">
        <v>0.26</v>
      </c>
      <c r="V348" s="224">
        <f>ROUND(E348*U348,2)</f>
        <v>0.23</v>
      </c>
      <c r="W348" s="224"/>
      <c r="X348" s="224" t="s">
        <v>336</v>
      </c>
      <c r="Y348" s="224" t="s">
        <v>317</v>
      </c>
      <c r="Z348" s="214"/>
      <c r="AA348" s="214"/>
      <c r="AB348" s="214"/>
      <c r="AC348" s="214"/>
      <c r="AD348" s="214"/>
      <c r="AE348" s="214"/>
      <c r="AF348" s="214"/>
      <c r="AG348" s="214" t="s">
        <v>337</v>
      </c>
      <c r="AH348" s="214"/>
      <c r="AI348" s="214"/>
      <c r="AJ348" s="214"/>
      <c r="AK348" s="214"/>
      <c r="AL348" s="214"/>
      <c r="AM348" s="214"/>
      <c r="AN348" s="214"/>
      <c r="AO348" s="214"/>
      <c r="AP348" s="214"/>
      <c r="AQ348" s="214"/>
      <c r="AR348" s="214"/>
      <c r="AS348" s="214"/>
      <c r="AT348" s="214"/>
      <c r="AU348" s="214"/>
      <c r="AV348" s="214"/>
      <c r="AW348" s="214"/>
      <c r="AX348" s="214"/>
      <c r="AY348" s="214"/>
      <c r="AZ348" s="214"/>
      <c r="BA348" s="214"/>
      <c r="BB348" s="214"/>
      <c r="BC348" s="214"/>
      <c r="BD348" s="214"/>
      <c r="BE348" s="214"/>
      <c r="BF348" s="214"/>
      <c r="BG348" s="214"/>
      <c r="BH348" s="214"/>
    </row>
    <row r="349" spans="1:60" outlineLevel="2" x14ac:dyDescent="0.2">
      <c r="A349" s="221"/>
      <c r="B349" s="222"/>
      <c r="C349" s="268" t="s">
        <v>2403</v>
      </c>
      <c r="D349" s="262"/>
      <c r="E349" s="263">
        <v>0.87</v>
      </c>
      <c r="F349" s="224"/>
      <c r="G349" s="224"/>
      <c r="H349" s="224"/>
      <c r="I349" s="224"/>
      <c r="J349" s="224"/>
      <c r="K349" s="224"/>
      <c r="L349" s="224"/>
      <c r="M349" s="224"/>
      <c r="N349" s="223"/>
      <c r="O349" s="223"/>
      <c r="P349" s="223"/>
      <c r="Q349" s="223"/>
      <c r="R349" s="224"/>
      <c r="S349" s="224"/>
      <c r="T349" s="224"/>
      <c r="U349" s="224"/>
      <c r="V349" s="224"/>
      <c r="W349" s="224"/>
      <c r="X349" s="224"/>
      <c r="Y349" s="224"/>
      <c r="Z349" s="214"/>
      <c r="AA349" s="214"/>
      <c r="AB349" s="214"/>
      <c r="AC349" s="214"/>
      <c r="AD349" s="214"/>
      <c r="AE349" s="214"/>
      <c r="AF349" s="214"/>
      <c r="AG349" s="214" t="s">
        <v>371</v>
      </c>
      <c r="AH349" s="214">
        <v>5</v>
      </c>
      <c r="AI349" s="214"/>
      <c r="AJ349" s="214"/>
      <c r="AK349" s="214"/>
      <c r="AL349" s="214"/>
      <c r="AM349" s="214"/>
      <c r="AN349" s="214"/>
      <c r="AO349" s="214"/>
      <c r="AP349" s="214"/>
      <c r="AQ349" s="214"/>
      <c r="AR349" s="214"/>
      <c r="AS349" s="214"/>
      <c r="AT349" s="214"/>
      <c r="AU349" s="214"/>
      <c r="AV349" s="214"/>
      <c r="AW349" s="214"/>
      <c r="AX349" s="214"/>
      <c r="AY349" s="214"/>
      <c r="AZ349" s="214"/>
      <c r="BA349" s="214"/>
      <c r="BB349" s="214"/>
      <c r="BC349" s="214"/>
      <c r="BD349" s="214"/>
      <c r="BE349" s="214"/>
      <c r="BF349" s="214"/>
      <c r="BG349" s="214"/>
      <c r="BH349" s="214"/>
    </row>
    <row r="350" spans="1:60" ht="22.5" outlineLevel="1" x14ac:dyDescent="0.2">
      <c r="A350" s="236">
        <v>112</v>
      </c>
      <c r="B350" s="237" t="s">
        <v>784</v>
      </c>
      <c r="C350" s="254" t="s">
        <v>785</v>
      </c>
      <c r="D350" s="238" t="s">
        <v>379</v>
      </c>
      <c r="E350" s="239">
        <v>0.87</v>
      </c>
      <c r="F350" s="240"/>
      <c r="G350" s="241">
        <f>ROUND(E350*F350,2)</f>
        <v>0</v>
      </c>
      <c r="H350" s="240"/>
      <c r="I350" s="241">
        <f>ROUND(E350*H350,2)</f>
        <v>0</v>
      </c>
      <c r="J350" s="240"/>
      <c r="K350" s="241">
        <f>ROUND(E350*J350,2)</f>
        <v>0</v>
      </c>
      <c r="L350" s="241">
        <v>12</v>
      </c>
      <c r="M350" s="241">
        <f>G350*(1+L350/100)</f>
        <v>0</v>
      </c>
      <c r="N350" s="239">
        <v>0</v>
      </c>
      <c r="O350" s="239">
        <f>ROUND(E350*N350,2)</f>
        <v>0</v>
      </c>
      <c r="P350" s="239">
        <v>0</v>
      </c>
      <c r="Q350" s="239">
        <f>ROUND(E350*P350,2)</f>
        <v>0</v>
      </c>
      <c r="R350" s="241" t="s">
        <v>786</v>
      </c>
      <c r="S350" s="241" t="s">
        <v>315</v>
      </c>
      <c r="T350" s="242" t="s">
        <v>315</v>
      </c>
      <c r="U350" s="224">
        <v>0.02</v>
      </c>
      <c r="V350" s="224">
        <f>ROUND(E350*U350,2)</f>
        <v>0.02</v>
      </c>
      <c r="W350" s="224"/>
      <c r="X350" s="224" t="s">
        <v>336</v>
      </c>
      <c r="Y350" s="224" t="s">
        <v>317</v>
      </c>
      <c r="Z350" s="214"/>
      <c r="AA350" s="214"/>
      <c r="AB350" s="214"/>
      <c r="AC350" s="214"/>
      <c r="AD350" s="214"/>
      <c r="AE350" s="214"/>
      <c r="AF350" s="214"/>
      <c r="AG350" s="214" t="s">
        <v>337</v>
      </c>
      <c r="AH350" s="214"/>
      <c r="AI350" s="214"/>
      <c r="AJ350" s="214"/>
      <c r="AK350" s="214"/>
      <c r="AL350" s="214"/>
      <c r="AM350" s="214"/>
      <c r="AN350" s="214"/>
      <c r="AO350" s="214"/>
      <c r="AP350" s="214"/>
      <c r="AQ350" s="214"/>
      <c r="AR350" s="214"/>
      <c r="AS350" s="214"/>
      <c r="AT350" s="214"/>
      <c r="AU350" s="214"/>
      <c r="AV350" s="214"/>
      <c r="AW350" s="214"/>
      <c r="AX350" s="214"/>
      <c r="AY350" s="214"/>
      <c r="AZ350" s="214"/>
      <c r="BA350" s="214"/>
      <c r="BB350" s="214"/>
      <c r="BC350" s="214"/>
      <c r="BD350" s="214"/>
      <c r="BE350" s="214"/>
      <c r="BF350" s="214"/>
      <c r="BG350" s="214"/>
      <c r="BH350" s="214"/>
    </row>
    <row r="351" spans="1:60" outlineLevel="2" x14ac:dyDescent="0.2">
      <c r="A351" s="221"/>
      <c r="B351" s="222"/>
      <c r="C351" s="268" t="s">
        <v>2403</v>
      </c>
      <c r="D351" s="262"/>
      <c r="E351" s="263">
        <v>0.87</v>
      </c>
      <c r="F351" s="224"/>
      <c r="G351" s="224"/>
      <c r="H351" s="224"/>
      <c r="I351" s="224"/>
      <c r="J351" s="224"/>
      <c r="K351" s="224"/>
      <c r="L351" s="224"/>
      <c r="M351" s="224"/>
      <c r="N351" s="223"/>
      <c r="O351" s="223"/>
      <c r="P351" s="223"/>
      <c r="Q351" s="223"/>
      <c r="R351" s="224"/>
      <c r="S351" s="224"/>
      <c r="T351" s="224"/>
      <c r="U351" s="224"/>
      <c r="V351" s="224"/>
      <c r="W351" s="224"/>
      <c r="X351" s="224"/>
      <c r="Y351" s="224"/>
      <c r="Z351" s="214"/>
      <c r="AA351" s="214"/>
      <c r="AB351" s="214"/>
      <c r="AC351" s="214"/>
      <c r="AD351" s="214"/>
      <c r="AE351" s="214"/>
      <c r="AF351" s="214"/>
      <c r="AG351" s="214" t="s">
        <v>371</v>
      </c>
      <c r="AH351" s="214">
        <v>5</v>
      </c>
      <c r="AI351" s="214"/>
      <c r="AJ351" s="214"/>
      <c r="AK351" s="214"/>
      <c r="AL351" s="214"/>
      <c r="AM351" s="214"/>
      <c r="AN351" s="214"/>
      <c r="AO351" s="214"/>
      <c r="AP351" s="214"/>
      <c r="AQ351" s="214"/>
      <c r="AR351" s="214"/>
      <c r="AS351" s="214"/>
      <c r="AT351" s="214"/>
      <c r="AU351" s="214"/>
      <c r="AV351" s="214"/>
      <c r="AW351" s="214"/>
      <c r="AX351" s="214"/>
      <c r="AY351" s="214"/>
      <c r="AZ351" s="214"/>
      <c r="BA351" s="214"/>
      <c r="BB351" s="214"/>
      <c r="BC351" s="214"/>
      <c r="BD351" s="214"/>
      <c r="BE351" s="214"/>
      <c r="BF351" s="214"/>
      <c r="BG351" s="214"/>
      <c r="BH351" s="214"/>
    </row>
    <row r="352" spans="1:60" outlineLevel="1" x14ac:dyDescent="0.2">
      <c r="A352" s="236">
        <v>113</v>
      </c>
      <c r="B352" s="237" t="s">
        <v>794</v>
      </c>
      <c r="C352" s="254" t="s">
        <v>795</v>
      </c>
      <c r="D352" s="238" t="s">
        <v>379</v>
      </c>
      <c r="E352" s="239">
        <v>0.87</v>
      </c>
      <c r="F352" s="240"/>
      <c r="G352" s="241">
        <f>ROUND(E352*F352,2)</f>
        <v>0</v>
      </c>
      <c r="H352" s="240"/>
      <c r="I352" s="241">
        <f>ROUND(E352*H352,2)</f>
        <v>0</v>
      </c>
      <c r="J352" s="240"/>
      <c r="K352" s="241">
        <f>ROUND(E352*J352,2)</f>
        <v>0</v>
      </c>
      <c r="L352" s="241">
        <v>12</v>
      </c>
      <c r="M352" s="241">
        <f>G352*(1+L352/100)</f>
        <v>0</v>
      </c>
      <c r="N352" s="239">
        <v>2.1000000000000001E-4</v>
      </c>
      <c r="O352" s="239">
        <f>ROUND(E352*N352,2)</f>
        <v>0</v>
      </c>
      <c r="P352" s="239">
        <v>0</v>
      </c>
      <c r="Q352" s="239">
        <f>ROUND(E352*P352,2)</f>
        <v>0</v>
      </c>
      <c r="R352" s="241" t="s">
        <v>786</v>
      </c>
      <c r="S352" s="241" t="s">
        <v>315</v>
      </c>
      <c r="T352" s="242" t="s">
        <v>315</v>
      </c>
      <c r="U352" s="224">
        <v>0.05</v>
      </c>
      <c r="V352" s="224">
        <f>ROUND(E352*U352,2)</f>
        <v>0.04</v>
      </c>
      <c r="W352" s="224"/>
      <c r="X352" s="224" t="s">
        <v>336</v>
      </c>
      <c r="Y352" s="224" t="s">
        <v>317</v>
      </c>
      <c r="Z352" s="214"/>
      <c r="AA352" s="214"/>
      <c r="AB352" s="214"/>
      <c r="AC352" s="214"/>
      <c r="AD352" s="214"/>
      <c r="AE352" s="214"/>
      <c r="AF352" s="214"/>
      <c r="AG352" s="214" t="s">
        <v>337</v>
      </c>
      <c r="AH352" s="214"/>
      <c r="AI352" s="214"/>
      <c r="AJ352" s="214"/>
      <c r="AK352" s="214"/>
      <c r="AL352" s="214"/>
      <c r="AM352" s="214"/>
      <c r="AN352" s="214"/>
      <c r="AO352" s="214"/>
      <c r="AP352" s="214"/>
      <c r="AQ352" s="214"/>
      <c r="AR352" s="214"/>
      <c r="AS352" s="214"/>
      <c r="AT352" s="214"/>
      <c r="AU352" s="214"/>
      <c r="AV352" s="214"/>
      <c r="AW352" s="214"/>
      <c r="AX352" s="214"/>
      <c r="AY352" s="214"/>
      <c r="AZ352" s="214"/>
      <c r="BA352" s="214"/>
      <c r="BB352" s="214"/>
      <c r="BC352" s="214"/>
      <c r="BD352" s="214"/>
      <c r="BE352" s="214"/>
      <c r="BF352" s="214"/>
      <c r="BG352" s="214"/>
      <c r="BH352" s="214"/>
    </row>
    <row r="353" spans="1:60" outlineLevel="2" x14ac:dyDescent="0.2">
      <c r="A353" s="221"/>
      <c r="B353" s="222"/>
      <c r="C353" s="255" t="s">
        <v>796</v>
      </c>
      <c r="D353" s="243"/>
      <c r="E353" s="243"/>
      <c r="F353" s="243"/>
      <c r="G353" s="243"/>
      <c r="H353" s="224"/>
      <c r="I353" s="224"/>
      <c r="J353" s="224"/>
      <c r="K353" s="224"/>
      <c r="L353" s="224"/>
      <c r="M353" s="224"/>
      <c r="N353" s="223"/>
      <c r="O353" s="223"/>
      <c r="P353" s="223"/>
      <c r="Q353" s="223"/>
      <c r="R353" s="224"/>
      <c r="S353" s="224"/>
      <c r="T353" s="224"/>
      <c r="U353" s="224"/>
      <c r="V353" s="224"/>
      <c r="W353" s="224"/>
      <c r="X353" s="224"/>
      <c r="Y353" s="224"/>
      <c r="Z353" s="214"/>
      <c r="AA353" s="214"/>
      <c r="AB353" s="214"/>
      <c r="AC353" s="214"/>
      <c r="AD353" s="214"/>
      <c r="AE353" s="214"/>
      <c r="AF353" s="214"/>
      <c r="AG353" s="214" t="s">
        <v>320</v>
      </c>
      <c r="AH353" s="214"/>
      <c r="AI353" s="214"/>
      <c r="AJ353" s="214"/>
      <c r="AK353" s="214"/>
      <c r="AL353" s="214"/>
      <c r="AM353" s="214"/>
      <c r="AN353" s="214"/>
      <c r="AO353" s="214"/>
      <c r="AP353" s="214"/>
      <c r="AQ353" s="214"/>
      <c r="AR353" s="214"/>
      <c r="AS353" s="214"/>
      <c r="AT353" s="214"/>
      <c r="AU353" s="214"/>
      <c r="AV353" s="214"/>
      <c r="AW353" s="214"/>
      <c r="AX353" s="214"/>
      <c r="AY353" s="214"/>
      <c r="AZ353" s="214"/>
      <c r="BA353" s="214"/>
      <c r="BB353" s="214"/>
      <c r="BC353" s="214"/>
      <c r="BD353" s="214"/>
      <c r="BE353" s="214"/>
      <c r="BF353" s="214"/>
      <c r="BG353" s="214"/>
      <c r="BH353" s="214"/>
    </row>
    <row r="354" spans="1:60" outlineLevel="2" x14ac:dyDescent="0.2">
      <c r="A354" s="221"/>
      <c r="B354" s="222"/>
      <c r="C354" s="268" t="s">
        <v>2403</v>
      </c>
      <c r="D354" s="262"/>
      <c r="E354" s="263">
        <v>0.87</v>
      </c>
      <c r="F354" s="224"/>
      <c r="G354" s="224"/>
      <c r="H354" s="224"/>
      <c r="I354" s="224"/>
      <c r="J354" s="224"/>
      <c r="K354" s="224"/>
      <c r="L354" s="224"/>
      <c r="M354" s="224"/>
      <c r="N354" s="223"/>
      <c r="O354" s="223"/>
      <c r="P354" s="223"/>
      <c r="Q354" s="223"/>
      <c r="R354" s="224"/>
      <c r="S354" s="224"/>
      <c r="T354" s="224"/>
      <c r="U354" s="224"/>
      <c r="V354" s="224"/>
      <c r="W354" s="224"/>
      <c r="X354" s="224"/>
      <c r="Y354" s="224"/>
      <c r="Z354" s="214"/>
      <c r="AA354" s="214"/>
      <c r="AB354" s="214"/>
      <c r="AC354" s="214"/>
      <c r="AD354" s="214"/>
      <c r="AE354" s="214"/>
      <c r="AF354" s="214"/>
      <c r="AG354" s="214" t="s">
        <v>371</v>
      </c>
      <c r="AH354" s="214">
        <v>5</v>
      </c>
      <c r="AI354" s="214"/>
      <c r="AJ354" s="214"/>
      <c r="AK354" s="214"/>
      <c r="AL354" s="214"/>
      <c r="AM354" s="214"/>
      <c r="AN354" s="214"/>
      <c r="AO354" s="214"/>
      <c r="AP354" s="214"/>
      <c r="AQ354" s="214"/>
      <c r="AR354" s="214"/>
      <c r="AS354" s="214"/>
      <c r="AT354" s="214"/>
      <c r="AU354" s="214"/>
      <c r="AV354" s="214"/>
      <c r="AW354" s="214"/>
      <c r="AX354" s="214"/>
      <c r="AY354" s="214"/>
      <c r="AZ354" s="214"/>
      <c r="BA354" s="214"/>
      <c r="BB354" s="214"/>
      <c r="BC354" s="214"/>
      <c r="BD354" s="214"/>
      <c r="BE354" s="214"/>
      <c r="BF354" s="214"/>
      <c r="BG354" s="214"/>
      <c r="BH354" s="214"/>
    </row>
    <row r="355" spans="1:60" ht="22.5" outlineLevel="1" x14ac:dyDescent="0.2">
      <c r="A355" s="236">
        <v>114</v>
      </c>
      <c r="B355" s="237" t="s">
        <v>797</v>
      </c>
      <c r="C355" s="254" t="s">
        <v>798</v>
      </c>
      <c r="D355" s="238" t="s">
        <v>379</v>
      </c>
      <c r="E355" s="239">
        <v>0.87</v>
      </c>
      <c r="F355" s="240"/>
      <c r="G355" s="241">
        <f>ROUND(E355*F355,2)</f>
        <v>0</v>
      </c>
      <c r="H355" s="240"/>
      <c r="I355" s="241">
        <f>ROUND(E355*H355,2)</f>
        <v>0</v>
      </c>
      <c r="J355" s="240"/>
      <c r="K355" s="241">
        <f>ROUND(E355*J355,2)</f>
        <v>0</v>
      </c>
      <c r="L355" s="241">
        <v>12</v>
      </c>
      <c r="M355" s="241">
        <f>G355*(1+L355/100)</f>
        <v>0</v>
      </c>
      <c r="N355" s="239">
        <v>5.0400000000000002E-3</v>
      </c>
      <c r="O355" s="239">
        <f>ROUND(E355*N355,2)</f>
        <v>0</v>
      </c>
      <c r="P355" s="239">
        <v>0</v>
      </c>
      <c r="Q355" s="239">
        <f>ROUND(E355*P355,2)</f>
        <v>0</v>
      </c>
      <c r="R355" s="241" t="s">
        <v>786</v>
      </c>
      <c r="S355" s="241" t="s">
        <v>315</v>
      </c>
      <c r="T355" s="242" t="s">
        <v>315</v>
      </c>
      <c r="U355" s="224">
        <v>0.98</v>
      </c>
      <c r="V355" s="224">
        <f>ROUND(E355*U355,2)</f>
        <v>0.85</v>
      </c>
      <c r="W355" s="224"/>
      <c r="X355" s="224" t="s">
        <v>336</v>
      </c>
      <c r="Y355" s="224" t="s">
        <v>317</v>
      </c>
      <c r="Z355" s="214"/>
      <c r="AA355" s="214"/>
      <c r="AB355" s="214"/>
      <c r="AC355" s="214"/>
      <c r="AD355" s="214"/>
      <c r="AE355" s="214"/>
      <c r="AF355" s="214"/>
      <c r="AG355" s="214" t="s">
        <v>337</v>
      </c>
      <c r="AH355" s="214"/>
      <c r="AI355" s="214"/>
      <c r="AJ355" s="214"/>
      <c r="AK355" s="214"/>
      <c r="AL355" s="214"/>
      <c r="AM355" s="214"/>
      <c r="AN355" s="214"/>
      <c r="AO355" s="214"/>
      <c r="AP355" s="214"/>
      <c r="AQ355" s="214"/>
      <c r="AR355" s="214"/>
      <c r="AS355" s="214"/>
      <c r="AT355" s="214"/>
      <c r="AU355" s="214"/>
      <c r="AV355" s="214"/>
      <c r="AW355" s="214"/>
      <c r="AX355" s="214"/>
      <c r="AY355" s="214"/>
      <c r="AZ355" s="214"/>
      <c r="BA355" s="214"/>
      <c r="BB355" s="214"/>
      <c r="BC355" s="214"/>
      <c r="BD355" s="214"/>
      <c r="BE355" s="214"/>
      <c r="BF355" s="214"/>
      <c r="BG355" s="214"/>
      <c r="BH355" s="214"/>
    </row>
    <row r="356" spans="1:60" outlineLevel="2" x14ac:dyDescent="0.2">
      <c r="A356" s="221"/>
      <c r="B356" s="222"/>
      <c r="C356" s="268" t="s">
        <v>1345</v>
      </c>
      <c r="D356" s="262"/>
      <c r="E356" s="263"/>
      <c r="F356" s="224"/>
      <c r="G356" s="224"/>
      <c r="H356" s="224"/>
      <c r="I356" s="224"/>
      <c r="J356" s="224"/>
      <c r="K356" s="224"/>
      <c r="L356" s="224"/>
      <c r="M356" s="224"/>
      <c r="N356" s="223"/>
      <c r="O356" s="223"/>
      <c r="P356" s="223"/>
      <c r="Q356" s="223"/>
      <c r="R356" s="224"/>
      <c r="S356" s="224"/>
      <c r="T356" s="224"/>
      <c r="U356" s="224"/>
      <c r="V356" s="224"/>
      <c r="W356" s="224"/>
      <c r="X356" s="224"/>
      <c r="Y356" s="224"/>
      <c r="Z356" s="214"/>
      <c r="AA356" s="214"/>
      <c r="AB356" s="214"/>
      <c r="AC356" s="214"/>
      <c r="AD356" s="214"/>
      <c r="AE356" s="214"/>
      <c r="AF356" s="214"/>
      <c r="AG356" s="214" t="s">
        <v>371</v>
      </c>
      <c r="AH356" s="214">
        <v>0</v>
      </c>
      <c r="AI356" s="214"/>
      <c r="AJ356" s="214"/>
      <c r="AK356" s="214"/>
      <c r="AL356" s="214"/>
      <c r="AM356" s="214"/>
      <c r="AN356" s="214"/>
      <c r="AO356" s="214"/>
      <c r="AP356" s="214"/>
      <c r="AQ356" s="214"/>
      <c r="AR356" s="214"/>
      <c r="AS356" s="214"/>
      <c r="AT356" s="214"/>
      <c r="AU356" s="214"/>
      <c r="AV356" s="214"/>
      <c r="AW356" s="214"/>
      <c r="AX356" s="214"/>
      <c r="AY356" s="214"/>
      <c r="AZ356" s="214"/>
      <c r="BA356" s="214"/>
      <c r="BB356" s="214"/>
      <c r="BC356" s="214"/>
      <c r="BD356" s="214"/>
      <c r="BE356" s="214"/>
      <c r="BF356" s="214"/>
      <c r="BG356" s="214"/>
      <c r="BH356" s="214"/>
    </row>
    <row r="357" spans="1:60" outlineLevel="3" x14ac:dyDescent="0.2">
      <c r="A357" s="221"/>
      <c r="B357" s="222"/>
      <c r="C357" s="268" t="s">
        <v>2335</v>
      </c>
      <c r="D357" s="262"/>
      <c r="E357" s="263">
        <v>0.87</v>
      </c>
      <c r="F357" s="224"/>
      <c r="G357" s="224"/>
      <c r="H357" s="224"/>
      <c r="I357" s="224"/>
      <c r="J357" s="224"/>
      <c r="K357" s="224"/>
      <c r="L357" s="224"/>
      <c r="M357" s="224"/>
      <c r="N357" s="223"/>
      <c r="O357" s="223"/>
      <c r="P357" s="223"/>
      <c r="Q357" s="223"/>
      <c r="R357" s="224"/>
      <c r="S357" s="224"/>
      <c r="T357" s="224"/>
      <c r="U357" s="224"/>
      <c r="V357" s="224"/>
      <c r="W357" s="224"/>
      <c r="X357" s="224"/>
      <c r="Y357" s="224"/>
      <c r="Z357" s="214"/>
      <c r="AA357" s="214"/>
      <c r="AB357" s="214"/>
      <c r="AC357" s="214"/>
      <c r="AD357" s="214"/>
      <c r="AE357" s="214"/>
      <c r="AF357" s="214"/>
      <c r="AG357" s="214" t="s">
        <v>371</v>
      </c>
      <c r="AH357" s="214">
        <v>0</v>
      </c>
      <c r="AI357" s="214"/>
      <c r="AJ357" s="214"/>
      <c r="AK357" s="214"/>
      <c r="AL357" s="214"/>
      <c r="AM357" s="214"/>
      <c r="AN357" s="214"/>
      <c r="AO357" s="214"/>
      <c r="AP357" s="214"/>
      <c r="AQ357" s="214"/>
      <c r="AR357" s="214"/>
      <c r="AS357" s="214"/>
      <c r="AT357" s="214"/>
      <c r="AU357" s="214"/>
      <c r="AV357" s="214"/>
      <c r="AW357" s="214"/>
      <c r="AX357" s="214"/>
      <c r="AY357" s="214"/>
      <c r="AZ357" s="214"/>
      <c r="BA357" s="214"/>
      <c r="BB357" s="214"/>
      <c r="BC357" s="214"/>
      <c r="BD357" s="214"/>
      <c r="BE357" s="214"/>
      <c r="BF357" s="214"/>
      <c r="BG357" s="214"/>
      <c r="BH357" s="214"/>
    </row>
    <row r="358" spans="1:60" ht="22.5" outlineLevel="1" x14ac:dyDescent="0.2">
      <c r="A358" s="236">
        <v>115</v>
      </c>
      <c r="B358" s="237" t="s">
        <v>2404</v>
      </c>
      <c r="C358" s="254" t="s">
        <v>2405</v>
      </c>
      <c r="D358" s="238" t="s">
        <v>379</v>
      </c>
      <c r="E358" s="239">
        <v>0.87</v>
      </c>
      <c r="F358" s="240"/>
      <c r="G358" s="241">
        <f>ROUND(E358*F358,2)</f>
        <v>0</v>
      </c>
      <c r="H358" s="240"/>
      <c r="I358" s="241">
        <f>ROUND(E358*H358,2)</f>
        <v>0</v>
      </c>
      <c r="J358" s="240"/>
      <c r="K358" s="241">
        <f>ROUND(E358*J358,2)</f>
        <v>0</v>
      </c>
      <c r="L358" s="241">
        <v>12</v>
      </c>
      <c r="M358" s="241">
        <f>G358*(1+L358/100)</f>
        <v>0</v>
      </c>
      <c r="N358" s="239">
        <v>0</v>
      </c>
      <c r="O358" s="239">
        <f>ROUND(E358*N358,2)</f>
        <v>0</v>
      </c>
      <c r="P358" s="239">
        <v>0</v>
      </c>
      <c r="Q358" s="239">
        <f>ROUND(E358*P358,2)</f>
        <v>0</v>
      </c>
      <c r="R358" s="241" t="s">
        <v>786</v>
      </c>
      <c r="S358" s="241" t="s">
        <v>315</v>
      </c>
      <c r="T358" s="242" t="s">
        <v>315</v>
      </c>
      <c r="U358" s="224">
        <v>0.03</v>
      </c>
      <c r="V358" s="224">
        <f>ROUND(E358*U358,2)</f>
        <v>0.03</v>
      </c>
      <c r="W358" s="224"/>
      <c r="X358" s="224" t="s">
        <v>336</v>
      </c>
      <c r="Y358" s="224" t="s">
        <v>317</v>
      </c>
      <c r="Z358" s="214"/>
      <c r="AA358" s="214"/>
      <c r="AB358" s="214"/>
      <c r="AC358" s="214"/>
      <c r="AD358" s="214"/>
      <c r="AE358" s="214"/>
      <c r="AF358" s="214"/>
      <c r="AG358" s="214" t="s">
        <v>337</v>
      </c>
      <c r="AH358" s="214"/>
      <c r="AI358" s="214"/>
      <c r="AJ358" s="214"/>
      <c r="AK358" s="214"/>
      <c r="AL358" s="214"/>
      <c r="AM358" s="214"/>
      <c r="AN358" s="214"/>
      <c r="AO358" s="214"/>
      <c r="AP358" s="214"/>
      <c r="AQ358" s="214"/>
      <c r="AR358" s="214"/>
      <c r="AS358" s="214"/>
      <c r="AT358" s="214"/>
      <c r="AU358" s="214"/>
      <c r="AV358" s="214"/>
      <c r="AW358" s="214"/>
      <c r="AX358" s="214"/>
      <c r="AY358" s="214"/>
      <c r="AZ358" s="214"/>
      <c r="BA358" s="214"/>
      <c r="BB358" s="214"/>
      <c r="BC358" s="214"/>
      <c r="BD358" s="214"/>
      <c r="BE358" s="214"/>
      <c r="BF358" s="214"/>
      <c r="BG358" s="214"/>
      <c r="BH358" s="214"/>
    </row>
    <row r="359" spans="1:60" outlineLevel="2" x14ac:dyDescent="0.2">
      <c r="A359" s="221"/>
      <c r="B359" s="222"/>
      <c r="C359" s="268" t="s">
        <v>1345</v>
      </c>
      <c r="D359" s="262"/>
      <c r="E359" s="263"/>
      <c r="F359" s="224"/>
      <c r="G359" s="224"/>
      <c r="H359" s="224"/>
      <c r="I359" s="224"/>
      <c r="J359" s="224"/>
      <c r="K359" s="224"/>
      <c r="L359" s="224"/>
      <c r="M359" s="224"/>
      <c r="N359" s="223"/>
      <c r="O359" s="223"/>
      <c r="P359" s="223"/>
      <c r="Q359" s="223"/>
      <c r="R359" s="224"/>
      <c r="S359" s="224"/>
      <c r="T359" s="224"/>
      <c r="U359" s="224"/>
      <c r="V359" s="224"/>
      <c r="W359" s="224"/>
      <c r="X359" s="224"/>
      <c r="Y359" s="224"/>
      <c r="Z359" s="214"/>
      <c r="AA359" s="214"/>
      <c r="AB359" s="214"/>
      <c r="AC359" s="214"/>
      <c r="AD359" s="214"/>
      <c r="AE359" s="214"/>
      <c r="AF359" s="214"/>
      <c r="AG359" s="214" t="s">
        <v>371</v>
      </c>
      <c r="AH359" s="214">
        <v>0</v>
      </c>
      <c r="AI359" s="214"/>
      <c r="AJ359" s="214"/>
      <c r="AK359" s="214"/>
      <c r="AL359" s="214"/>
      <c r="AM359" s="214"/>
      <c r="AN359" s="214"/>
      <c r="AO359" s="214"/>
      <c r="AP359" s="214"/>
      <c r="AQ359" s="214"/>
      <c r="AR359" s="214"/>
      <c r="AS359" s="214"/>
      <c r="AT359" s="214"/>
      <c r="AU359" s="214"/>
      <c r="AV359" s="214"/>
      <c r="AW359" s="214"/>
      <c r="AX359" s="214"/>
      <c r="AY359" s="214"/>
      <c r="AZ359" s="214"/>
      <c r="BA359" s="214"/>
      <c r="BB359" s="214"/>
      <c r="BC359" s="214"/>
      <c r="BD359" s="214"/>
      <c r="BE359" s="214"/>
      <c r="BF359" s="214"/>
      <c r="BG359" s="214"/>
      <c r="BH359" s="214"/>
    </row>
    <row r="360" spans="1:60" outlineLevel="3" x14ac:dyDescent="0.2">
      <c r="A360" s="221"/>
      <c r="B360" s="222"/>
      <c r="C360" s="268" t="s">
        <v>2335</v>
      </c>
      <c r="D360" s="262"/>
      <c r="E360" s="263">
        <v>0.87</v>
      </c>
      <c r="F360" s="224"/>
      <c r="G360" s="224"/>
      <c r="H360" s="224"/>
      <c r="I360" s="224"/>
      <c r="J360" s="224"/>
      <c r="K360" s="224"/>
      <c r="L360" s="224"/>
      <c r="M360" s="224"/>
      <c r="N360" s="223"/>
      <c r="O360" s="223"/>
      <c r="P360" s="223"/>
      <c r="Q360" s="223"/>
      <c r="R360" s="224"/>
      <c r="S360" s="224"/>
      <c r="T360" s="224"/>
      <c r="U360" s="224"/>
      <c r="V360" s="224"/>
      <c r="W360" s="224"/>
      <c r="X360" s="224"/>
      <c r="Y360" s="224"/>
      <c r="Z360" s="214"/>
      <c r="AA360" s="214"/>
      <c r="AB360" s="214"/>
      <c r="AC360" s="214"/>
      <c r="AD360" s="214"/>
      <c r="AE360" s="214"/>
      <c r="AF360" s="214"/>
      <c r="AG360" s="214" t="s">
        <v>371</v>
      </c>
      <c r="AH360" s="214">
        <v>0</v>
      </c>
      <c r="AI360" s="214"/>
      <c r="AJ360" s="214"/>
      <c r="AK360" s="214"/>
      <c r="AL360" s="214"/>
      <c r="AM360" s="214"/>
      <c r="AN360" s="214"/>
      <c r="AO360" s="214"/>
      <c r="AP360" s="214"/>
      <c r="AQ360" s="214"/>
      <c r="AR360" s="214"/>
      <c r="AS360" s="214"/>
      <c r="AT360" s="214"/>
      <c r="AU360" s="214"/>
      <c r="AV360" s="214"/>
      <c r="AW360" s="214"/>
      <c r="AX360" s="214"/>
      <c r="AY360" s="214"/>
      <c r="AZ360" s="214"/>
      <c r="BA360" s="214"/>
      <c r="BB360" s="214"/>
      <c r="BC360" s="214"/>
      <c r="BD360" s="214"/>
      <c r="BE360" s="214"/>
      <c r="BF360" s="214"/>
      <c r="BG360" s="214"/>
      <c r="BH360" s="214"/>
    </row>
    <row r="361" spans="1:60" ht="22.5" outlineLevel="1" x14ac:dyDescent="0.2">
      <c r="A361" s="236">
        <v>116</v>
      </c>
      <c r="B361" s="237" t="s">
        <v>2406</v>
      </c>
      <c r="C361" s="254" t="s">
        <v>2407</v>
      </c>
      <c r="D361" s="238" t="s">
        <v>379</v>
      </c>
      <c r="E361" s="239">
        <v>0.87</v>
      </c>
      <c r="F361" s="240"/>
      <c r="G361" s="241">
        <f>ROUND(E361*F361,2)</f>
        <v>0</v>
      </c>
      <c r="H361" s="240"/>
      <c r="I361" s="241">
        <f>ROUND(E361*H361,2)</f>
        <v>0</v>
      </c>
      <c r="J361" s="240"/>
      <c r="K361" s="241">
        <f>ROUND(E361*J361,2)</f>
        <v>0</v>
      </c>
      <c r="L361" s="241">
        <v>12</v>
      </c>
      <c r="M361" s="241">
        <f>G361*(1+L361/100)</f>
        <v>0</v>
      </c>
      <c r="N361" s="239">
        <v>0</v>
      </c>
      <c r="O361" s="239">
        <f>ROUND(E361*N361,2)</f>
        <v>0</v>
      </c>
      <c r="P361" s="239">
        <v>0</v>
      </c>
      <c r="Q361" s="239">
        <f>ROUND(E361*P361,2)</f>
        <v>0</v>
      </c>
      <c r="R361" s="241" t="s">
        <v>786</v>
      </c>
      <c r="S361" s="241" t="s">
        <v>315</v>
      </c>
      <c r="T361" s="242" t="s">
        <v>315</v>
      </c>
      <c r="U361" s="224">
        <v>0.16600000000000001</v>
      </c>
      <c r="V361" s="224">
        <f>ROUND(E361*U361,2)</f>
        <v>0.14000000000000001</v>
      </c>
      <c r="W361" s="224"/>
      <c r="X361" s="224" t="s">
        <v>336</v>
      </c>
      <c r="Y361" s="224" t="s">
        <v>317</v>
      </c>
      <c r="Z361" s="214"/>
      <c r="AA361" s="214"/>
      <c r="AB361" s="214"/>
      <c r="AC361" s="214"/>
      <c r="AD361" s="214"/>
      <c r="AE361" s="214"/>
      <c r="AF361" s="214"/>
      <c r="AG361" s="214" t="s">
        <v>337</v>
      </c>
      <c r="AH361" s="214"/>
      <c r="AI361" s="214"/>
      <c r="AJ361" s="214"/>
      <c r="AK361" s="214"/>
      <c r="AL361" s="214"/>
      <c r="AM361" s="214"/>
      <c r="AN361" s="214"/>
      <c r="AO361" s="214"/>
      <c r="AP361" s="214"/>
      <c r="AQ361" s="214"/>
      <c r="AR361" s="214"/>
      <c r="AS361" s="214"/>
      <c r="AT361" s="214"/>
      <c r="AU361" s="214"/>
      <c r="AV361" s="214"/>
      <c r="AW361" s="214"/>
      <c r="AX361" s="214"/>
      <c r="AY361" s="214"/>
      <c r="AZ361" s="214"/>
      <c r="BA361" s="214"/>
      <c r="BB361" s="214"/>
      <c r="BC361" s="214"/>
      <c r="BD361" s="214"/>
      <c r="BE361" s="214"/>
      <c r="BF361" s="214"/>
      <c r="BG361" s="214"/>
      <c r="BH361" s="214"/>
    </row>
    <row r="362" spans="1:60" outlineLevel="2" x14ac:dyDescent="0.2">
      <c r="A362" s="221"/>
      <c r="B362" s="222"/>
      <c r="C362" s="268" t="s">
        <v>1345</v>
      </c>
      <c r="D362" s="262"/>
      <c r="E362" s="263"/>
      <c r="F362" s="224"/>
      <c r="G362" s="224"/>
      <c r="H362" s="224"/>
      <c r="I362" s="224"/>
      <c r="J362" s="224"/>
      <c r="K362" s="224"/>
      <c r="L362" s="224"/>
      <c r="M362" s="224"/>
      <c r="N362" s="223"/>
      <c r="O362" s="223"/>
      <c r="P362" s="223"/>
      <c r="Q362" s="223"/>
      <c r="R362" s="224"/>
      <c r="S362" s="224"/>
      <c r="T362" s="224"/>
      <c r="U362" s="224"/>
      <c r="V362" s="224"/>
      <c r="W362" s="224"/>
      <c r="X362" s="224"/>
      <c r="Y362" s="224"/>
      <c r="Z362" s="214"/>
      <c r="AA362" s="214"/>
      <c r="AB362" s="214"/>
      <c r="AC362" s="214"/>
      <c r="AD362" s="214"/>
      <c r="AE362" s="214"/>
      <c r="AF362" s="214"/>
      <c r="AG362" s="214" t="s">
        <v>371</v>
      </c>
      <c r="AH362" s="214">
        <v>0</v>
      </c>
      <c r="AI362" s="214"/>
      <c r="AJ362" s="214"/>
      <c r="AK362" s="214"/>
      <c r="AL362" s="214"/>
      <c r="AM362" s="214"/>
      <c r="AN362" s="214"/>
      <c r="AO362" s="214"/>
      <c r="AP362" s="214"/>
      <c r="AQ362" s="214"/>
      <c r="AR362" s="214"/>
      <c r="AS362" s="214"/>
      <c r="AT362" s="214"/>
      <c r="AU362" s="214"/>
      <c r="AV362" s="214"/>
      <c r="AW362" s="214"/>
      <c r="AX362" s="214"/>
      <c r="AY362" s="214"/>
      <c r="AZ362" s="214"/>
      <c r="BA362" s="214"/>
      <c r="BB362" s="214"/>
      <c r="BC362" s="214"/>
      <c r="BD362" s="214"/>
      <c r="BE362" s="214"/>
      <c r="BF362" s="214"/>
      <c r="BG362" s="214"/>
      <c r="BH362" s="214"/>
    </row>
    <row r="363" spans="1:60" outlineLevel="3" x14ac:dyDescent="0.2">
      <c r="A363" s="221"/>
      <c r="B363" s="222"/>
      <c r="C363" s="268" t="s">
        <v>2335</v>
      </c>
      <c r="D363" s="262"/>
      <c r="E363" s="263">
        <v>0.87</v>
      </c>
      <c r="F363" s="224"/>
      <c r="G363" s="224"/>
      <c r="H363" s="224"/>
      <c r="I363" s="224"/>
      <c r="J363" s="224"/>
      <c r="K363" s="224"/>
      <c r="L363" s="224"/>
      <c r="M363" s="224"/>
      <c r="N363" s="223"/>
      <c r="O363" s="223"/>
      <c r="P363" s="223"/>
      <c r="Q363" s="223"/>
      <c r="R363" s="224"/>
      <c r="S363" s="224"/>
      <c r="T363" s="224"/>
      <c r="U363" s="224"/>
      <c r="V363" s="224"/>
      <c r="W363" s="224"/>
      <c r="X363" s="224"/>
      <c r="Y363" s="224"/>
      <c r="Z363" s="214"/>
      <c r="AA363" s="214"/>
      <c r="AB363" s="214"/>
      <c r="AC363" s="214"/>
      <c r="AD363" s="214"/>
      <c r="AE363" s="214"/>
      <c r="AF363" s="214"/>
      <c r="AG363" s="214" t="s">
        <v>371</v>
      </c>
      <c r="AH363" s="214">
        <v>0</v>
      </c>
      <c r="AI363" s="214"/>
      <c r="AJ363" s="214"/>
      <c r="AK363" s="214"/>
      <c r="AL363" s="214"/>
      <c r="AM363" s="214"/>
      <c r="AN363" s="214"/>
      <c r="AO363" s="214"/>
      <c r="AP363" s="214"/>
      <c r="AQ363" s="214"/>
      <c r="AR363" s="214"/>
      <c r="AS363" s="214"/>
      <c r="AT363" s="214"/>
      <c r="AU363" s="214"/>
      <c r="AV363" s="214"/>
      <c r="AW363" s="214"/>
      <c r="AX363" s="214"/>
      <c r="AY363" s="214"/>
      <c r="AZ363" s="214"/>
      <c r="BA363" s="214"/>
      <c r="BB363" s="214"/>
      <c r="BC363" s="214"/>
      <c r="BD363" s="214"/>
      <c r="BE363" s="214"/>
      <c r="BF363" s="214"/>
      <c r="BG363" s="214"/>
      <c r="BH363" s="214"/>
    </row>
    <row r="364" spans="1:60" outlineLevel="1" x14ac:dyDescent="0.2">
      <c r="A364" s="236">
        <v>117</v>
      </c>
      <c r="B364" s="237" t="s">
        <v>800</v>
      </c>
      <c r="C364" s="254" t="s">
        <v>801</v>
      </c>
      <c r="D364" s="238" t="s">
        <v>403</v>
      </c>
      <c r="E364" s="239">
        <v>3.78</v>
      </c>
      <c r="F364" s="240"/>
      <c r="G364" s="241">
        <f>ROUND(E364*F364,2)</f>
        <v>0</v>
      </c>
      <c r="H364" s="240"/>
      <c r="I364" s="241">
        <f>ROUND(E364*H364,2)</f>
        <v>0</v>
      </c>
      <c r="J364" s="240"/>
      <c r="K364" s="241">
        <f>ROUND(E364*J364,2)</f>
        <v>0</v>
      </c>
      <c r="L364" s="241">
        <v>12</v>
      </c>
      <c r="M364" s="241">
        <f>G364*(1+L364/100)</f>
        <v>0</v>
      </c>
      <c r="N364" s="239">
        <v>4.0000000000000003E-5</v>
      </c>
      <c r="O364" s="239">
        <f>ROUND(E364*N364,2)</f>
        <v>0</v>
      </c>
      <c r="P364" s="239">
        <v>0</v>
      </c>
      <c r="Q364" s="239">
        <f>ROUND(E364*P364,2)</f>
        <v>0</v>
      </c>
      <c r="R364" s="241" t="s">
        <v>786</v>
      </c>
      <c r="S364" s="241" t="s">
        <v>315</v>
      </c>
      <c r="T364" s="242" t="s">
        <v>315</v>
      </c>
      <c r="U364" s="224">
        <v>7.0000000000000007E-2</v>
      </c>
      <c r="V364" s="224">
        <f>ROUND(E364*U364,2)</f>
        <v>0.26</v>
      </c>
      <c r="W364" s="224"/>
      <c r="X364" s="224" t="s">
        <v>336</v>
      </c>
      <c r="Y364" s="224" t="s">
        <v>317</v>
      </c>
      <c r="Z364" s="214"/>
      <c r="AA364" s="214"/>
      <c r="AB364" s="214"/>
      <c r="AC364" s="214"/>
      <c r="AD364" s="214"/>
      <c r="AE364" s="214"/>
      <c r="AF364" s="214"/>
      <c r="AG364" s="214" t="s">
        <v>337</v>
      </c>
      <c r="AH364" s="214"/>
      <c r="AI364" s="214"/>
      <c r="AJ364" s="214"/>
      <c r="AK364" s="214"/>
      <c r="AL364" s="214"/>
      <c r="AM364" s="214"/>
      <c r="AN364" s="214"/>
      <c r="AO364" s="214"/>
      <c r="AP364" s="214"/>
      <c r="AQ364" s="214"/>
      <c r="AR364" s="214"/>
      <c r="AS364" s="214"/>
      <c r="AT364" s="214"/>
      <c r="AU364" s="214"/>
      <c r="AV364" s="214"/>
      <c r="AW364" s="214"/>
      <c r="AX364" s="214"/>
      <c r="AY364" s="214"/>
      <c r="AZ364" s="214"/>
      <c r="BA364" s="214"/>
      <c r="BB364" s="214"/>
      <c r="BC364" s="214"/>
      <c r="BD364" s="214"/>
      <c r="BE364" s="214"/>
      <c r="BF364" s="214"/>
      <c r="BG364" s="214"/>
      <c r="BH364" s="214"/>
    </row>
    <row r="365" spans="1:60" outlineLevel="2" x14ac:dyDescent="0.2">
      <c r="A365" s="221"/>
      <c r="B365" s="222"/>
      <c r="C365" s="255" t="s">
        <v>802</v>
      </c>
      <c r="D365" s="243"/>
      <c r="E365" s="243"/>
      <c r="F365" s="243"/>
      <c r="G365" s="243"/>
      <c r="H365" s="224"/>
      <c r="I365" s="224"/>
      <c r="J365" s="224"/>
      <c r="K365" s="224"/>
      <c r="L365" s="224"/>
      <c r="M365" s="224"/>
      <c r="N365" s="223"/>
      <c r="O365" s="223"/>
      <c r="P365" s="223"/>
      <c r="Q365" s="223"/>
      <c r="R365" s="224"/>
      <c r="S365" s="224"/>
      <c r="T365" s="224"/>
      <c r="U365" s="224"/>
      <c r="V365" s="224"/>
      <c r="W365" s="224"/>
      <c r="X365" s="224"/>
      <c r="Y365" s="224"/>
      <c r="Z365" s="214"/>
      <c r="AA365" s="214"/>
      <c r="AB365" s="214"/>
      <c r="AC365" s="214"/>
      <c r="AD365" s="214"/>
      <c r="AE365" s="214"/>
      <c r="AF365" s="214"/>
      <c r="AG365" s="214" t="s">
        <v>320</v>
      </c>
      <c r="AH365" s="214"/>
      <c r="AI365" s="214"/>
      <c r="AJ365" s="214"/>
      <c r="AK365" s="214"/>
      <c r="AL365" s="214"/>
      <c r="AM365" s="214"/>
      <c r="AN365" s="214"/>
      <c r="AO365" s="214"/>
      <c r="AP365" s="214"/>
      <c r="AQ365" s="214"/>
      <c r="AR365" s="214"/>
      <c r="AS365" s="214"/>
      <c r="AT365" s="214"/>
      <c r="AU365" s="214"/>
      <c r="AV365" s="214"/>
      <c r="AW365" s="214"/>
      <c r="AX365" s="214"/>
      <c r="AY365" s="214"/>
      <c r="AZ365" s="214"/>
      <c r="BA365" s="214"/>
      <c r="BB365" s="214"/>
      <c r="BC365" s="214"/>
      <c r="BD365" s="214"/>
      <c r="BE365" s="214"/>
      <c r="BF365" s="214"/>
      <c r="BG365" s="214"/>
      <c r="BH365" s="214"/>
    </row>
    <row r="366" spans="1:60" outlineLevel="2" x14ac:dyDescent="0.2">
      <c r="A366" s="221"/>
      <c r="B366" s="222"/>
      <c r="C366" s="268" t="s">
        <v>1345</v>
      </c>
      <c r="D366" s="262"/>
      <c r="E366" s="263"/>
      <c r="F366" s="224"/>
      <c r="G366" s="224"/>
      <c r="H366" s="224"/>
      <c r="I366" s="224"/>
      <c r="J366" s="224"/>
      <c r="K366" s="224"/>
      <c r="L366" s="224"/>
      <c r="M366" s="224"/>
      <c r="N366" s="223"/>
      <c r="O366" s="223"/>
      <c r="P366" s="223"/>
      <c r="Q366" s="223"/>
      <c r="R366" s="224"/>
      <c r="S366" s="224"/>
      <c r="T366" s="224"/>
      <c r="U366" s="224"/>
      <c r="V366" s="224"/>
      <c r="W366" s="224"/>
      <c r="X366" s="224"/>
      <c r="Y366" s="224"/>
      <c r="Z366" s="214"/>
      <c r="AA366" s="214"/>
      <c r="AB366" s="214"/>
      <c r="AC366" s="214"/>
      <c r="AD366" s="214"/>
      <c r="AE366" s="214"/>
      <c r="AF366" s="214"/>
      <c r="AG366" s="214" t="s">
        <v>371</v>
      </c>
      <c r="AH366" s="214">
        <v>0</v>
      </c>
      <c r="AI366" s="214"/>
      <c r="AJ366" s="214"/>
      <c r="AK366" s="214"/>
      <c r="AL366" s="214"/>
      <c r="AM366" s="214"/>
      <c r="AN366" s="214"/>
      <c r="AO366" s="214"/>
      <c r="AP366" s="214"/>
      <c r="AQ366" s="214"/>
      <c r="AR366" s="214"/>
      <c r="AS366" s="214"/>
      <c r="AT366" s="214"/>
      <c r="AU366" s="214"/>
      <c r="AV366" s="214"/>
      <c r="AW366" s="214"/>
      <c r="AX366" s="214"/>
      <c r="AY366" s="214"/>
      <c r="AZ366" s="214"/>
      <c r="BA366" s="214"/>
      <c r="BB366" s="214"/>
      <c r="BC366" s="214"/>
      <c r="BD366" s="214"/>
      <c r="BE366" s="214"/>
      <c r="BF366" s="214"/>
      <c r="BG366" s="214"/>
      <c r="BH366" s="214"/>
    </row>
    <row r="367" spans="1:60" outlineLevel="3" x14ac:dyDescent="0.2">
      <c r="A367" s="221"/>
      <c r="B367" s="222"/>
      <c r="C367" s="268" t="s">
        <v>2336</v>
      </c>
      <c r="D367" s="262"/>
      <c r="E367" s="263">
        <v>3.78</v>
      </c>
      <c r="F367" s="224"/>
      <c r="G367" s="224"/>
      <c r="H367" s="224"/>
      <c r="I367" s="224"/>
      <c r="J367" s="224"/>
      <c r="K367" s="224"/>
      <c r="L367" s="224"/>
      <c r="M367" s="224"/>
      <c r="N367" s="223"/>
      <c r="O367" s="223"/>
      <c r="P367" s="223"/>
      <c r="Q367" s="223"/>
      <c r="R367" s="224"/>
      <c r="S367" s="224"/>
      <c r="T367" s="224"/>
      <c r="U367" s="224"/>
      <c r="V367" s="224"/>
      <c r="W367" s="224"/>
      <c r="X367" s="224"/>
      <c r="Y367" s="224"/>
      <c r="Z367" s="214"/>
      <c r="AA367" s="214"/>
      <c r="AB367" s="214"/>
      <c r="AC367" s="214"/>
      <c r="AD367" s="214"/>
      <c r="AE367" s="214"/>
      <c r="AF367" s="214"/>
      <c r="AG367" s="214" t="s">
        <v>371</v>
      </c>
      <c r="AH367" s="214">
        <v>0</v>
      </c>
      <c r="AI367" s="214"/>
      <c r="AJ367" s="214"/>
      <c r="AK367" s="214"/>
      <c r="AL367" s="214"/>
      <c r="AM367" s="214"/>
      <c r="AN367" s="214"/>
      <c r="AO367" s="214"/>
      <c r="AP367" s="214"/>
      <c r="AQ367" s="214"/>
      <c r="AR367" s="214"/>
      <c r="AS367" s="214"/>
      <c r="AT367" s="214"/>
      <c r="AU367" s="214"/>
      <c r="AV367" s="214"/>
      <c r="AW367" s="214"/>
      <c r="AX367" s="214"/>
      <c r="AY367" s="214"/>
      <c r="AZ367" s="214"/>
      <c r="BA367" s="214"/>
      <c r="BB367" s="214"/>
      <c r="BC367" s="214"/>
      <c r="BD367" s="214"/>
      <c r="BE367" s="214"/>
      <c r="BF367" s="214"/>
      <c r="BG367" s="214"/>
      <c r="BH367" s="214"/>
    </row>
    <row r="368" spans="1:60" ht="22.5" outlineLevel="1" x14ac:dyDescent="0.2">
      <c r="A368" s="236">
        <v>118</v>
      </c>
      <c r="B368" s="237" t="s">
        <v>809</v>
      </c>
      <c r="C368" s="254" t="s">
        <v>810</v>
      </c>
      <c r="D368" s="238" t="s">
        <v>811</v>
      </c>
      <c r="E368" s="239">
        <v>14.79</v>
      </c>
      <c r="F368" s="240"/>
      <c r="G368" s="241">
        <f>ROUND(E368*F368,2)</f>
        <v>0</v>
      </c>
      <c r="H368" s="240"/>
      <c r="I368" s="241">
        <f>ROUND(E368*H368,2)</f>
        <v>0</v>
      </c>
      <c r="J368" s="240"/>
      <c r="K368" s="241">
        <f>ROUND(E368*J368,2)</f>
        <v>0</v>
      </c>
      <c r="L368" s="241">
        <v>12</v>
      </c>
      <c r="M368" s="241">
        <f>G368*(1+L368/100)</f>
        <v>0</v>
      </c>
      <c r="N368" s="239">
        <v>1E-3</v>
      </c>
      <c r="O368" s="239">
        <f>ROUND(E368*N368,2)</f>
        <v>0.01</v>
      </c>
      <c r="P368" s="239">
        <v>0</v>
      </c>
      <c r="Q368" s="239">
        <f>ROUND(E368*P368,2)</f>
        <v>0</v>
      </c>
      <c r="R368" s="241" t="s">
        <v>428</v>
      </c>
      <c r="S368" s="241" t="s">
        <v>315</v>
      </c>
      <c r="T368" s="242" t="s">
        <v>315</v>
      </c>
      <c r="U368" s="224">
        <v>0</v>
      </c>
      <c r="V368" s="224">
        <f>ROUND(E368*U368,2)</f>
        <v>0</v>
      </c>
      <c r="W368" s="224"/>
      <c r="X368" s="224" t="s">
        <v>429</v>
      </c>
      <c r="Y368" s="224" t="s">
        <v>317</v>
      </c>
      <c r="Z368" s="214"/>
      <c r="AA368" s="214"/>
      <c r="AB368" s="214"/>
      <c r="AC368" s="214"/>
      <c r="AD368" s="214"/>
      <c r="AE368" s="214"/>
      <c r="AF368" s="214"/>
      <c r="AG368" s="214" t="s">
        <v>430</v>
      </c>
      <c r="AH368" s="214"/>
      <c r="AI368" s="214"/>
      <c r="AJ368" s="214"/>
      <c r="AK368" s="214"/>
      <c r="AL368" s="214"/>
      <c r="AM368" s="214"/>
      <c r="AN368" s="214"/>
      <c r="AO368" s="214"/>
      <c r="AP368" s="214"/>
      <c r="AQ368" s="214"/>
      <c r="AR368" s="214"/>
      <c r="AS368" s="214"/>
      <c r="AT368" s="214"/>
      <c r="AU368" s="214"/>
      <c r="AV368" s="214"/>
      <c r="AW368" s="214"/>
      <c r="AX368" s="214"/>
      <c r="AY368" s="214"/>
      <c r="AZ368" s="214"/>
      <c r="BA368" s="214"/>
      <c r="BB368" s="214"/>
      <c r="BC368" s="214"/>
      <c r="BD368" s="214"/>
      <c r="BE368" s="214"/>
      <c r="BF368" s="214"/>
      <c r="BG368" s="214"/>
      <c r="BH368" s="214"/>
    </row>
    <row r="369" spans="1:60" outlineLevel="2" x14ac:dyDescent="0.2">
      <c r="A369" s="221"/>
      <c r="B369" s="222"/>
      <c r="C369" s="255" t="s">
        <v>1207</v>
      </c>
      <c r="D369" s="243"/>
      <c r="E369" s="243"/>
      <c r="F369" s="243"/>
      <c r="G369" s="243"/>
      <c r="H369" s="224"/>
      <c r="I369" s="224"/>
      <c r="J369" s="224"/>
      <c r="K369" s="224"/>
      <c r="L369" s="224"/>
      <c r="M369" s="224"/>
      <c r="N369" s="223"/>
      <c r="O369" s="223"/>
      <c r="P369" s="223"/>
      <c r="Q369" s="223"/>
      <c r="R369" s="224"/>
      <c r="S369" s="224"/>
      <c r="T369" s="224"/>
      <c r="U369" s="224"/>
      <c r="V369" s="224"/>
      <c r="W369" s="224"/>
      <c r="X369" s="224"/>
      <c r="Y369" s="224"/>
      <c r="Z369" s="214"/>
      <c r="AA369" s="214"/>
      <c r="AB369" s="214"/>
      <c r="AC369" s="214"/>
      <c r="AD369" s="214"/>
      <c r="AE369" s="214"/>
      <c r="AF369" s="214"/>
      <c r="AG369" s="214" t="s">
        <v>320</v>
      </c>
      <c r="AH369" s="214"/>
      <c r="AI369" s="214"/>
      <c r="AJ369" s="214"/>
      <c r="AK369" s="214"/>
      <c r="AL369" s="214"/>
      <c r="AM369" s="214"/>
      <c r="AN369" s="214"/>
      <c r="AO369" s="214"/>
      <c r="AP369" s="214"/>
      <c r="AQ369" s="214"/>
      <c r="AR369" s="214"/>
      <c r="AS369" s="214"/>
      <c r="AT369" s="214"/>
      <c r="AU369" s="214"/>
      <c r="AV369" s="214"/>
      <c r="AW369" s="214"/>
      <c r="AX369" s="214"/>
      <c r="AY369" s="214"/>
      <c r="AZ369" s="214"/>
      <c r="BA369" s="244" t="str">
        <f>C369</f>
        <v>Jednosložková samonivelační podlahová hmota s vlákny na bázi cementu a modifikujících přísad pro vnitřní použití.</v>
      </c>
      <c r="BB369" s="214"/>
      <c r="BC369" s="214"/>
      <c r="BD369" s="214"/>
      <c r="BE369" s="214"/>
      <c r="BF369" s="214"/>
      <c r="BG369" s="214"/>
      <c r="BH369" s="214"/>
    </row>
    <row r="370" spans="1:60" outlineLevel="3" x14ac:dyDescent="0.2">
      <c r="A370" s="221"/>
      <c r="B370" s="222"/>
      <c r="C370" s="258" t="s">
        <v>1293</v>
      </c>
      <c r="D370" s="252"/>
      <c r="E370" s="252"/>
      <c r="F370" s="252"/>
      <c r="G370" s="252"/>
      <c r="H370" s="224"/>
      <c r="I370" s="224"/>
      <c r="J370" s="224"/>
      <c r="K370" s="224"/>
      <c r="L370" s="224"/>
      <c r="M370" s="224"/>
      <c r="N370" s="223"/>
      <c r="O370" s="223"/>
      <c r="P370" s="223"/>
      <c r="Q370" s="223"/>
      <c r="R370" s="224"/>
      <c r="S370" s="224"/>
      <c r="T370" s="224"/>
      <c r="U370" s="224"/>
      <c r="V370" s="224"/>
      <c r="W370" s="224"/>
      <c r="X370" s="224"/>
      <c r="Y370" s="224"/>
      <c r="Z370" s="214"/>
      <c r="AA370" s="214"/>
      <c r="AB370" s="214"/>
      <c r="AC370" s="214"/>
      <c r="AD370" s="214"/>
      <c r="AE370" s="214"/>
      <c r="AF370" s="214"/>
      <c r="AG370" s="214" t="s">
        <v>320</v>
      </c>
      <c r="AH370" s="214"/>
      <c r="AI370" s="214"/>
      <c r="AJ370" s="214"/>
      <c r="AK370" s="214"/>
      <c r="AL370" s="214"/>
      <c r="AM370" s="214"/>
      <c r="AN370" s="214"/>
      <c r="AO370" s="214"/>
      <c r="AP370" s="214"/>
      <c r="AQ370" s="214"/>
      <c r="AR370" s="214"/>
      <c r="AS370" s="214"/>
      <c r="AT370" s="214"/>
      <c r="AU370" s="214"/>
      <c r="AV370" s="214"/>
      <c r="AW370" s="214"/>
      <c r="AX370" s="214"/>
      <c r="AY370" s="214"/>
      <c r="AZ370" s="214"/>
      <c r="BA370" s="214"/>
      <c r="BB370" s="214"/>
      <c r="BC370" s="214"/>
      <c r="BD370" s="214"/>
      <c r="BE370" s="214"/>
      <c r="BF370" s="214"/>
      <c r="BG370" s="214"/>
      <c r="BH370" s="214"/>
    </row>
    <row r="371" spans="1:60" outlineLevel="3" x14ac:dyDescent="0.2">
      <c r="A371" s="221"/>
      <c r="B371" s="222"/>
      <c r="C371" s="258" t="s">
        <v>1208</v>
      </c>
      <c r="D371" s="252"/>
      <c r="E371" s="252"/>
      <c r="F371" s="252"/>
      <c r="G371" s="252"/>
      <c r="H371" s="224"/>
      <c r="I371" s="224"/>
      <c r="J371" s="224"/>
      <c r="K371" s="224"/>
      <c r="L371" s="224"/>
      <c r="M371" s="224"/>
      <c r="N371" s="223"/>
      <c r="O371" s="223"/>
      <c r="P371" s="223"/>
      <c r="Q371" s="223"/>
      <c r="R371" s="224"/>
      <c r="S371" s="224"/>
      <c r="T371" s="224"/>
      <c r="U371" s="224"/>
      <c r="V371" s="224"/>
      <c r="W371" s="224"/>
      <c r="X371" s="224"/>
      <c r="Y371" s="224"/>
      <c r="Z371" s="214"/>
      <c r="AA371" s="214"/>
      <c r="AB371" s="214"/>
      <c r="AC371" s="214"/>
      <c r="AD371" s="214"/>
      <c r="AE371" s="214"/>
      <c r="AF371" s="214"/>
      <c r="AG371" s="214" t="s">
        <v>320</v>
      </c>
      <c r="AH371" s="214"/>
      <c r="AI371" s="214"/>
      <c r="AJ371" s="214"/>
      <c r="AK371" s="214"/>
      <c r="AL371" s="214"/>
      <c r="AM371" s="214"/>
      <c r="AN371" s="214"/>
      <c r="AO371" s="214"/>
      <c r="AP371" s="214"/>
      <c r="AQ371" s="214"/>
      <c r="AR371" s="214"/>
      <c r="AS371" s="214"/>
      <c r="AT371" s="214"/>
      <c r="AU371" s="214"/>
      <c r="AV371" s="214"/>
      <c r="AW371" s="214"/>
      <c r="AX371" s="214"/>
      <c r="AY371" s="214"/>
      <c r="AZ371" s="214"/>
      <c r="BA371" s="214"/>
      <c r="BB371" s="214"/>
      <c r="BC371" s="214"/>
      <c r="BD371" s="214"/>
      <c r="BE371" s="214"/>
      <c r="BF371" s="214"/>
      <c r="BG371" s="214"/>
      <c r="BH371" s="214"/>
    </row>
    <row r="372" spans="1:60" outlineLevel="2" x14ac:dyDescent="0.2">
      <c r="A372" s="221"/>
      <c r="B372" s="222"/>
      <c r="C372" s="268" t="s">
        <v>2408</v>
      </c>
      <c r="D372" s="262"/>
      <c r="E372" s="263">
        <v>14.79</v>
      </c>
      <c r="F372" s="224"/>
      <c r="G372" s="224"/>
      <c r="H372" s="224"/>
      <c r="I372" s="224"/>
      <c r="J372" s="224"/>
      <c r="K372" s="224"/>
      <c r="L372" s="224"/>
      <c r="M372" s="224"/>
      <c r="N372" s="223"/>
      <c r="O372" s="223"/>
      <c r="P372" s="223"/>
      <c r="Q372" s="223"/>
      <c r="R372" s="224"/>
      <c r="S372" s="224"/>
      <c r="T372" s="224"/>
      <c r="U372" s="224"/>
      <c r="V372" s="224"/>
      <c r="W372" s="224"/>
      <c r="X372" s="224"/>
      <c r="Y372" s="224"/>
      <c r="Z372" s="214"/>
      <c r="AA372" s="214"/>
      <c r="AB372" s="214"/>
      <c r="AC372" s="214"/>
      <c r="AD372" s="214"/>
      <c r="AE372" s="214"/>
      <c r="AF372" s="214"/>
      <c r="AG372" s="214" t="s">
        <v>371</v>
      </c>
      <c r="AH372" s="214">
        <v>0</v>
      </c>
      <c r="AI372" s="214"/>
      <c r="AJ372" s="214"/>
      <c r="AK372" s="214"/>
      <c r="AL372" s="214"/>
      <c r="AM372" s="214"/>
      <c r="AN372" s="214"/>
      <c r="AO372" s="214"/>
      <c r="AP372" s="214"/>
      <c r="AQ372" s="214"/>
      <c r="AR372" s="214"/>
      <c r="AS372" s="214"/>
      <c r="AT372" s="214"/>
      <c r="AU372" s="214"/>
      <c r="AV372" s="214"/>
      <c r="AW372" s="214"/>
      <c r="AX372" s="214"/>
      <c r="AY372" s="214"/>
      <c r="AZ372" s="214"/>
      <c r="BA372" s="214"/>
      <c r="BB372" s="214"/>
      <c r="BC372" s="214"/>
      <c r="BD372" s="214"/>
      <c r="BE372" s="214"/>
      <c r="BF372" s="214"/>
      <c r="BG372" s="214"/>
      <c r="BH372" s="214"/>
    </row>
    <row r="373" spans="1:60" ht="22.5" outlineLevel="1" x14ac:dyDescent="0.2">
      <c r="A373" s="236">
        <v>119</v>
      </c>
      <c r="B373" s="237" t="s">
        <v>805</v>
      </c>
      <c r="C373" s="254" t="s">
        <v>806</v>
      </c>
      <c r="D373" s="238" t="s">
        <v>379</v>
      </c>
      <c r="E373" s="239">
        <v>0.95699999999999996</v>
      </c>
      <c r="F373" s="240"/>
      <c r="G373" s="241">
        <f>ROUND(E373*F373,2)</f>
        <v>0</v>
      </c>
      <c r="H373" s="240"/>
      <c r="I373" s="241">
        <f>ROUND(E373*H373,2)</f>
        <v>0</v>
      </c>
      <c r="J373" s="240"/>
      <c r="K373" s="241">
        <f>ROUND(E373*J373,2)</f>
        <v>0</v>
      </c>
      <c r="L373" s="241">
        <v>12</v>
      </c>
      <c r="M373" s="241">
        <f>G373*(1+L373/100)</f>
        <v>0</v>
      </c>
      <c r="N373" s="239">
        <v>1.7399999999999999E-2</v>
      </c>
      <c r="O373" s="239">
        <f>ROUND(E373*N373,2)</f>
        <v>0.02</v>
      </c>
      <c r="P373" s="239">
        <v>0</v>
      </c>
      <c r="Q373" s="239">
        <f>ROUND(E373*P373,2)</f>
        <v>0</v>
      </c>
      <c r="R373" s="241" t="s">
        <v>428</v>
      </c>
      <c r="S373" s="241" t="s">
        <v>315</v>
      </c>
      <c r="T373" s="242" t="s">
        <v>315</v>
      </c>
      <c r="U373" s="224">
        <v>0</v>
      </c>
      <c r="V373" s="224">
        <f>ROUND(E373*U373,2)</f>
        <v>0</v>
      </c>
      <c r="W373" s="224"/>
      <c r="X373" s="224" t="s">
        <v>429</v>
      </c>
      <c r="Y373" s="224" t="s">
        <v>317</v>
      </c>
      <c r="Z373" s="214"/>
      <c r="AA373" s="214"/>
      <c r="AB373" s="214"/>
      <c r="AC373" s="214"/>
      <c r="AD373" s="214"/>
      <c r="AE373" s="214"/>
      <c r="AF373" s="214"/>
      <c r="AG373" s="214" t="s">
        <v>430</v>
      </c>
      <c r="AH373" s="214"/>
      <c r="AI373" s="214"/>
      <c r="AJ373" s="214"/>
      <c r="AK373" s="214"/>
      <c r="AL373" s="214"/>
      <c r="AM373" s="214"/>
      <c r="AN373" s="214"/>
      <c r="AO373" s="214"/>
      <c r="AP373" s="214"/>
      <c r="AQ373" s="214"/>
      <c r="AR373" s="214"/>
      <c r="AS373" s="214"/>
      <c r="AT373" s="214"/>
      <c r="AU373" s="214"/>
      <c r="AV373" s="214"/>
      <c r="AW373" s="214"/>
      <c r="AX373" s="214"/>
      <c r="AY373" s="214"/>
      <c r="AZ373" s="214"/>
      <c r="BA373" s="214"/>
      <c r="BB373" s="214"/>
      <c r="BC373" s="214"/>
      <c r="BD373" s="214"/>
      <c r="BE373" s="214"/>
      <c r="BF373" s="214"/>
      <c r="BG373" s="214"/>
      <c r="BH373" s="214"/>
    </row>
    <row r="374" spans="1:60" outlineLevel="2" x14ac:dyDescent="0.2">
      <c r="A374" s="221"/>
      <c r="B374" s="222"/>
      <c r="C374" s="255" t="s">
        <v>807</v>
      </c>
      <c r="D374" s="243"/>
      <c r="E374" s="243"/>
      <c r="F374" s="243"/>
      <c r="G374" s="243"/>
      <c r="H374" s="224"/>
      <c r="I374" s="224"/>
      <c r="J374" s="224"/>
      <c r="K374" s="224"/>
      <c r="L374" s="224"/>
      <c r="M374" s="224"/>
      <c r="N374" s="223"/>
      <c r="O374" s="223"/>
      <c r="P374" s="223"/>
      <c r="Q374" s="223"/>
      <c r="R374" s="224"/>
      <c r="S374" s="224"/>
      <c r="T374" s="224"/>
      <c r="U374" s="224"/>
      <c r="V374" s="224"/>
      <c r="W374" s="224"/>
      <c r="X374" s="224"/>
      <c r="Y374" s="224"/>
      <c r="Z374" s="214"/>
      <c r="AA374" s="214"/>
      <c r="AB374" s="214"/>
      <c r="AC374" s="214"/>
      <c r="AD374" s="214"/>
      <c r="AE374" s="214"/>
      <c r="AF374" s="214"/>
      <c r="AG374" s="214" t="s">
        <v>320</v>
      </c>
      <c r="AH374" s="214"/>
      <c r="AI374" s="214"/>
      <c r="AJ374" s="214"/>
      <c r="AK374" s="214"/>
      <c r="AL374" s="214"/>
      <c r="AM374" s="214"/>
      <c r="AN374" s="214"/>
      <c r="AO374" s="214"/>
      <c r="AP374" s="214"/>
      <c r="AQ374" s="214"/>
      <c r="AR374" s="214"/>
      <c r="AS374" s="214"/>
      <c r="AT374" s="214"/>
      <c r="AU374" s="214"/>
      <c r="AV374" s="214"/>
      <c r="AW374" s="214"/>
      <c r="AX374" s="214"/>
      <c r="AY374" s="214"/>
      <c r="AZ374" s="214"/>
      <c r="BA374" s="214"/>
      <c r="BB374" s="214"/>
      <c r="BC374" s="214"/>
      <c r="BD374" s="214"/>
      <c r="BE374" s="214"/>
      <c r="BF374" s="214"/>
      <c r="BG374" s="214"/>
      <c r="BH374" s="214"/>
    </row>
    <row r="375" spans="1:60" outlineLevel="2" x14ac:dyDescent="0.2">
      <c r="A375" s="221"/>
      <c r="B375" s="222"/>
      <c r="C375" s="268" t="s">
        <v>2409</v>
      </c>
      <c r="D375" s="262"/>
      <c r="E375" s="263">
        <v>0.95699999999999996</v>
      </c>
      <c r="F375" s="224"/>
      <c r="G375" s="224"/>
      <c r="H375" s="224"/>
      <c r="I375" s="224"/>
      <c r="J375" s="224"/>
      <c r="K375" s="224"/>
      <c r="L375" s="224"/>
      <c r="M375" s="224"/>
      <c r="N375" s="223"/>
      <c r="O375" s="223"/>
      <c r="P375" s="223"/>
      <c r="Q375" s="223"/>
      <c r="R375" s="224"/>
      <c r="S375" s="224"/>
      <c r="T375" s="224"/>
      <c r="U375" s="224"/>
      <c r="V375" s="224"/>
      <c r="W375" s="224"/>
      <c r="X375" s="224"/>
      <c r="Y375" s="224"/>
      <c r="Z375" s="214"/>
      <c r="AA375" s="214"/>
      <c r="AB375" s="214"/>
      <c r="AC375" s="214"/>
      <c r="AD375" s="214"/>
      <c r="AE375" s="214"/>
      <c r="AF375" s="214"/>
      <c r="AG375" s="214" t="s">
        <v>371</v>
      </c>
      <c r="AH375" s="214">
        <v>0</v>
      </c>
      <c r="AI375" s="214"/>
      <c r="AJ375" s="214"/>
      <c r="AK375" s="214"/>
      <c r="AL375" s="214"/>
      <c r="AM375" s="214"/>
      <c r="AN375" s="214"/>
      <c r="AO375" s="214"/>
      <c r="AP375" s="214"/>
      <c r="AQ375" s="214"/>
      <c r="AR375" s="214"/>
      <c r="AS375" s="214"/>
      <c r="AT375" s="214"/>
      <c r="AU375" s="214"/>
      <c r="AV375" s="214"/>
      <c r="AW375" s="214"/>
      <c r="AX375" s="214"/>
      <c r="AY375" s="214"/>
      <c r="AZ375" s="214"/>
      <c r="BA375" s="214"/>
      <c r="BB375" s="214"/>
      <c r="BC375" s="214"/>
      <c r="BD375" s="214"/>
      <c r="BE375" s="214"/>
      <c r="BF375" s="214"/>
      <c r="BG375" s="214"/>
      <c r="BH375" s="214"/>
    </row>
    <row r="376" spans="1:60" outlineLevel="1" x14ac:dyDescent="0.2">
      <c r="A376" s="236">
        <v>120</v>
      </c>
      <c r="B376" s="237" t="s">
        <v>1211</v>
      </c>
      <c r="C376" s="254" t="s">
        <v>1212</v>
      </c>
      <c r="D376" s="238" t="s">
        <v>581</v>
      </c>
      <c r="E376" s="239">
        <v>3.6159999999999998E-2</v>
      </c>
      <c r="F376" s="240"/>
      <c r="G376" s="241">
        <f>ROUND(E376*F376,2)</f>
        <v>0</v>
      </c>
      <c r="H376" s="240"/>
      <c r="I376" s="241">
        <f>ROUND(E376*H376,2)</f>
        <v>0</v>
      </c>
      <c r="J376" s="240"/>
      <c r="K376" s="241">
        <f>ROUND(E376*J376,2)</f>
        <v>0</v>
      </c>
      <c r="L376" s="241">
        <v>12</v>
      </c>
      <c r="M376" s="241">
        <f>G376*(1+L376/100)</f>
        <v>0</v>
      </c>
      <c r="N376" s="239">
        <v>0</v>
      </c>
      <c r="O376" s="239">
        <f>ROUND(E376*N376,2)</f>
        <v>0</v>
      </c>
      <c r="P376" s="239">
        <v>0</v>
      </c>
      <c r="Q376" s="239">
        <f>ROUND(E376*P376,2)</f>
        <v>0</v>
      </c>
      <c r="R376" s="241" t="s">
        <v>786</v>
      </c>
      <c r="S376" s="241" t="s">
        <v>315</v>
      </c>
      <c r="T376" s="242" t="s">
        <v>315</v>
      </c>
      <c r="U376" s="224">
        <v>1.3049999999999999</v>
      </c>
      <c r="V376" s="224">
        <f>ROUND(E376*U376,2)</f>
        <v>0.05</v>
      </c>
      <c r="W376" s="224"/>
      <c r="X376" s="224" t="s">
        <v>582</v>
      </c>
      <c r="Y376" s="224" t="s">
        <v>317</v>
      </c>
      <c r="Z376" s="214"/>
      <c r="AA376" s="214"/>
      <c r="AB376" s="214"/>
      <c r="AC376" s="214"/>
      <c r="AD376" s="214"/>
      <c r="AE376" s="214"/>
      <c r="AF376" s="214"/>
      <c r="AG376" s="214" t="s">
        <v>583</v>
      </c>
      <c r="AH376" s="214"/>
      <c r="AI376" s="214"/>
      <c r="AJ376" s="214"/>
      <c r="AK376" s="214"/>
      <c r="AL376" s="214"/>
      <c r="AM376" s="214"/>
      <c r="AN376" s="214"/>
      <c r="AO376" s="214"/>
      <c r="AP376" s="214"/>
      <c r="AQ376" s="214"/>
      <c r="AR376" s="214"/>
      <c r="AS376" s="214"/>
      <c r="AT376" s="214"/>
      <c r="AU376" s="214"/>
      <c r="AV376" s="214"/>
      <c r="AW376" s="214"/>
      <c r="AX376" s="214"/>
      <c r="AY376" s="214"/>
      <c r="AZ376" s="214"/>
      <c r="BA376" s="214"/>
      <c r="BB376" s="214"/>
      <c r="BC376" s="214"/>
      <c r="BD376" s="214"/>
      <c r="BE376" s="214"/>
      <c r="BF376" s="214"/>
      <c r="BG376" s="214"/>
      <c r="BH376" s="214"/>
    </row>
    <row r="377" spans="1:60" outlineLevel="2" x14ac:dyDescent="0.2">
      <c r="A377" s="221"/>
      <c r="B377" s="222"/>
      <c r="C377" s="267" t="s">
        <v>608</v>
      </c>
      <c r="D377" s="266"/>
      <c r="E377" s="266"/>
      <c r="F377" s="266"/>
      <c r="G377" s="266"/>
      <c r="H377" s="224"/>
      <c r="I377" s="224"/>
      <c r="J377" s="224"/>
      <c r="K377" s="224"/>
      <c r="L377" s="224"/>
      <c r="M377" s="224"/>
      <c r="N377" s="223"/>
      <c r="O377" s="223"/>
      <c r="P377" s="223"/>
      <c r="Q377" s="223"/>
      <c r="R377" s="224"/>
      <c r="S377" s="224"/>
      <c r="T377" s="224"/>
      <c r="U377" s="224"/>
      <c r="V377" s="224"/>
      <c r="W377" s="224"/>
      <c r="X377" s="224"/>
      <c r="Y377" s="224"/>
      <c r="Z377" s="214"/>
      <c r="AA377" s="214"/>
      <c r="AB377" s="214"/>
      <c r="AC377" s="214"/>
      <c r="AD377" s="214"/>
      <c r="AE377" s="214"/>
      <c r="AF377" s="214"/>
      <c r="AG377" s="214" t="s">
        <v>369</v>
      </c>
      <c r="AH377" s="214"/>
      <c r="AI377" s="214"/>
      <c r="AJ377" s="214"/>
      <c r="AK377" s="214"/>
      <c r="AL377" s="214"/>
      <c r="AM377" s="214"/>
      <c r="AN377" s="214"/>
      <c r="AO377" s="214"/>
      <c r="AP377" s="214"/>
      <c r="AQ377" s="214"/>
      <c r="AR377" s="214"/>
      <c r="AS377" s="214"/>
      <c r="AT377" s="214"/>
      <c r="AU377" s="214"/>
      <c r="AV377" s="214"/>
      <c r="AW377" s="214"/>
      <c r="AX377" s="214"/>
      <c r="AY377" s="214"/>
      <c r="AZ377" s="214"/>
      <c r="BA377" s="214"/>
      <c r="BB377" s="214"/>
      <c r="BC377" s="214"/>
      <c r="BD377" s="214"/>
      <c r="BE377" s="214"/>
      <c r="BF377" s="214"/>
      <c r="BG377" s="214"/>
      <c r="BH377" s="214"/>
    </row>
    <row r="378" spans="1:60" x14ac:dyDescent="0.2">
      <c r="A378" s="229" t="s">
        <v>310</v>
      </c>
      <c r="B378" s="230" t="s">
        <v>258</v>
      </c>
      <c r="C378" s="253" t="s">
        <v>259</v>
      </c>
      <c r="D378" s="231"/>
      <c r="E378" s="232"/>
      <c r="F378" s="233"/>
      <c r="G378" s="233">
        <f>SUMIF(AG379:AG406,"&lt;&gt;NOR",G379:G406)</f>
        <v>0</v>
      </c>
      <c r="H378" s="233"/>
      <c r="I378" s="233">
        <f>SUM(I379:I406)</f>
        <v>0</v>
      </c>
      <c r="J378" s="233"/>
      <c r="K378" s="233">
        <f>SUM(K379:K406)</f>
        <v>0</v>
      </c>
      <c r="L378" s="233"/>
      <c r="M378" s="233">
        <f>SUM(M379:M406)</f>
        <v>0</v>
      </c>
      <c r="N378" s="232"/>
      <c r="O378" s="232">
        <f>SUM(O379:O406)</f>
        <v>0.01</v>
      </c>
      <c r="P378" s="232"/>
      <c r="Q378" s="232">
        <f>SUM(Q379:Q406)</f>
        <v>0</v>
      </c>
      <c r="R378" s="233"/>
      <c r="S378" s="233"/>
      <c r="T378" s="234"/>
      <c r="U378" s="228"/>
      <c r="V378" s="228">
        <f>SUM(V379:V406)</f>
        <v>1.71</v>
      </c>
      <c r="W378" s="228"/>
      <c r="X378" s="228"/>
      <c r="Y378" s="228"/>
      <c r="AG378" t="s">
        <v>311</v>
      </c>
    </row>
    <row r="379" spans="1:60" outlineLevel="1" x14ac:dyDescent="0.2">
      <c r="A379" s="236">
        <v>121</v>
      </c>
      <c r="B379" s="237" t="s">
        <v>823</v>
      </c>
      <c r="C379" s="254" t="s">
        <v>824</v>
      </c>
      <c r="D379" s="238" t="s">
        <v>379</v>
      </c>
      <c r="E379" s="239">
        <v>1.9651000000000001</v>
      </c>
      <c r="F379" s="240"/>
      <c r="G379" s="241">
        <f>ROUND(E379*F379,2)</f>
        <v>0</v>
      </c>
      <c r="H379" s="240"/>
      <c r="I379" s="241">
        <f>ROUND(E379*H379,2)</f>
        <v>0</v>
      </c>
      <c r="J379" s="240"/>
      <c r="K379" s="241">
        <f>ROUND(E379*J379,2)</f>
        <v>0</v>
      </c>
      <c r="L379" s="241">
        <v>12</v>
      </c>
      <c r="M379" s="241">
        <f>G379*(1+L379/100)</f>
        <v>0</v>
      </c>
      <c r="N379" s="239">
        <v>0</v>
      </c>
      <c r="O379" s="239">
        <f>ROUND(E379*N379,2)</f>
        <v>0</v>
      </c>
      <c r="P379" s="239">
        <v>0</v>
      </c>
      <c r="Q379" s="239">
        <f>ROUND(E379*P379,2)</f>
        <v>0</v>
      </c>
      <c r="R379" s="241" t="s">
        <v>817</v>
      </c>
      <c r="S379" s="241" t="s">
        <v>315</v>
      </c>
      <c r="T379" s="242" t="s">
        <v>315</v>
      </c>
      <c r="U379" s="224">
        <v>1.6E-2</v>
      </c>
      <c r="V379" s="224">
        <f>ROUND(E379*U379,2)</f>
        <v>0.03</v>
      </c>
      <c r="W379" s="224"/>
      <c r="X379" s="224" t="s">
        <v>336</v>
      </c>
      <c r="Y379" s="224" t="s">
        <v>317</v>
      </c>
      <c r="Z379" s="214"/>
      <c r="AA379" s="214"/>
      <c r="AB379" s="214"/>
      <c r="AC379" s="214"/>
      <c r="AD379" s="214"/>
      <c r="AE379" s="214"/>
      <c r="AF379" s="214"/>
      <c r="AG379" s="214" t="s">
        <v>337</v>
      </c>
      <c r="AH379" s="214"/>
      <c r="AI379" s="214"/>
      <c r="AJ379" s="214"/>
      <c r="AK379" s="214"/>
      <c r="AL379" s="214"/>
      <c r="AM379" s="214"/>
      <c r="AN379" s="214"/>
      <c r="AO379" s="214"/>
      <c r="AP379" s="214"/>
      <c r="AQ379" s="214"/>
      <c r="AR379" s="214"/>
      <c r="AS379" s="214"/>
      <c r="AT379" s="214"/>
      <c r="AU379" s="214"/>
      <c r="AV379" s="214"/>
      <c r="AW379" s="214"/>
      <c r="AX379" s="214"/>
      <c r="AY379" s="214"/>
      <c r="AZ379" s="214"/>
      <c r="BA379" s="214"/>
      <c r="BB379" s="214"/>
      <c r="BC379" s="214"/>
      <c r="BD379" s="214"/>
      <c r="BE379" s="214"/>
      <c r="BF379" s="214"/>
      <c r="BG379" s="214"/>
      <c r="BH379" s="214"/>
    </row>
    <row r="380" spans="1:60" outlineLevel="2" x14ac:dyDescent="0.2">
      <c r="A380" s="221"/>
      <c r="B380" s="222"/>
      <c r="C380" s="267" t="s">
        <v>825</v>
      </c>
      <c r="D380" s="266"/>
      <c r="E380" s="266"/>
      <c r="F380" s="266"/>
      <c r="G380" s="266"/>
      <c r="H380" s="224"/>
      <c r="I380" s="224"/>
      <c r="J380" s="224"/>
      <c r="K380" s="224"/>
      <c r="L380" s="224"/>
      <c r="M380" s="224"/>
      <c r="N380" s="223"/>
      <c r="O380" s="223"/>
      <c r="P380" s="223"/>
      <c r="Q380" s="223"/>
      <c r="R380" s="224"/>
      <c r="S380" s="224"/>
      <c r="T380" s="224"/>
      <c r="U380" s="224"/>
      <c r="V380" s="224"/>
      <c r="W380" s="224"/>
      <c r="X380" s="224"/>
      <c r="Y380" s="224"/>
      <c r="Z380" s="214"/>
      <c r="AA380" s="214"/>
      <c r="AB380" s="214"/>
      <c r="AC380" s="214"/>
      <c r="AD380" s="214"/>
      <c r="AE380" s="214"/>
      <c r="AF380" s="214"/>
      <c r="AG380" s="214" t="s">
        <v>369</v>
      </c>
      <c r="AH380" s="214"/>
      <c r="AI380" s="214"/>
      <c r="AJ380" s="214"/>
      <c r="AK380" s="214"/>
      <c r="AL380" s="214"/>
      <c r="AM380" s="214"/>
      <c r="AN380" s="214"/>
      <c r="AO380" s="214"/>
      <c r="AP380" s="214"/>
      <c r="AQ380" s="214"/>
      <c r="AR380" s="214"/>
      <c r="AS380" s="214"/>
      <c r="AT380" s="214"/>
      <c r="AU380" s="214"/>
      <c r="AV380" s="214"/>
      <c r="AW380" s="214"/>
      <c r="AX380" s="214"/>
      <c r="AY380" s="214"/>
      <c r="AZ380" s="214"/>
      <c r="BA380" s="214"/>
      <c r="BB380" s="214"/>
      <c r="BC380" s="214"/>
      <c r="BD380" s="214"/>
      <c r="BE380" s="214"/>
      <c r="BF380" s="214"/>
      <c r="BG380" s="214"/>
      <c r="BH380" s="214"/>
    </row>
    <row r="381" spans="1:60" outlineLevel="2" x14ac:dyDescent="0.2">
      <c r="A381" s="221"/>
      <c r="B381" s="222"/>
      <c r="C381" s="268" t="s">
        <v>2410</v>
      </c>
      <c r="D381" s="262"/>
      <c r="E381" s="263">
        <v>1.9651000000000001</v>
      </c>
      <c r="F381" s="224"/>
      <c r="G381" s="224"/>
      <c r="H381" s="224"/>
      <c r="I381" s="224"/>
      <c r="J381" s="224"/>
      <c r="K381" s="224"/>
      <c r="L381" s="224"/>
      <c r="M381" s="224"/>
      <c r="N381" s="223"/>
      <c r="O381" s="223"/>
      <c r="P381" s="223"/>
      <c r="Q381" s="223"/>
      <c r="R381" s="224"/>
      <c r="S381" s="224"/>
      <c r="T381" s="224"/>
      <c r="U381" s="224"/>
      <c r="V381" s="224"/>
      <c r="W381" s="224"/>
      <c r="X381" s="224"/>
      <c r="Y381" s="224"/>
      <c r="Z381" s="214"/>
      <c r="AA381" s="214"/>
      <c r="AB381" s="214"/>
      <c r="AC381" s="214"/>
      <c r="AD381" s="214"/>
      <c r="AE381" s="214"/>
      <c r="AF381" s="214"/>
      <c r="AG381" s="214" t="s">
        <v>371</v>
      </c>
      <c r="AH381" s="214">
        <v>5</v>
      </c>
      <c r="AI381" s="214"/>
      <c r="AJ381" s="214"/>
      <c r="AK381" s="214"/>
      <c r="AL381" s="214"/>
      <c r="AM381" s="214"/>
      <c r="AN381" s="214"/>
      <c r="AO381" s="214"/>
      <c r="AP381" s="214"/>
      <c r="AQ381" s="214"/>
      <c r="AR381" s="214"/>
      <c r="AS381" s="214"/>
      <c r="AT381" s="214"/>
      <c r="AU381" s="214"/>
      <c r="AV381" s="214"/>
      <c r="AW381" s="214"/>
      <c r="AX381" s="214"/>
      <c r="AY381" s="214"/>
      <c r="AZ381" s="214"/>
      <c r="BA381" s="214"/>
      <c r="BB381" s="214"/>
      <c r="BC381" s="214"/>
      <c r="BD381" s="214"/>
      <c r="BE381" s="214"/>
      <c r="BF381" s="214"/>
      <c r="BG381" s="214"/>
      <c r="BH381" s="214"/>
    </row>
    <row r="382" spans="1:60" outlineLevel="1" x14ac:dyDescent="0.2">
      <c r="A382" s="236">
        <v>122</v>
      </c>
      <c r="B382" s="237" t="s">
        <v>827</v>
      </c>
      <c r="C382" s="254" t="s">
        <v>828</v>
      </c>
      <c r="D382" s="238" t="s">
        <v>379</v>
      </c>
      <c r="E382" s="239">
        <v>1.9651000000000001</v>
      </c>
      <c r="F382" s="240"/>
      <c r="G382" s="241">
        <f>ROUND(E382*F382,2)</f>
        <v>0</v>
      </c>
      <c r="H382" s="240"/>
      <c r="I382" s="241">
        <f>ROUND(E382*H382,2)</f>
        <v>0</v>
      </c>
      <c r="J382" s="240"/>
      <c r="K382" s="241">
        <f>ROUND(E382*J382,2)</f>
        <v>0</v>
      </c>
      <c r="L382" s="241">
        <v>12</v>
      </c>
      <c r="M382" s="241">
        <f>G382*(1+L382/100)</f>
        <v>0</v>
      </c>
      <c r="N382" s="239">
        <v>0</v>
      </c>
      <c r="O382" s="239">
        <f>ROUND(E382*N382,2)</f>
        <v>0</v>
      </c>
      <c r="P382" s="239">
        <v>0</v>
      </c>
      <c r="Q382" s="239">
        <f>ROUND(E382*P382,2)</f>
        <v>0</v>
      </c>
      <c r="R382" s="241" t="s">
        <v>817</v>
      </c>
      <c r="S382" s="241" t="s">
        <v>315</v>
      </c>
      <c r="T382" s="242" t="s">
        <v>315</v>
      </c>
      <c r="U382" s="224">
        <v>4.5999999999999999E-2</v>
      </c>
      <c r="V382" s="224">
        <f>ROUND(E382*U382,2)</f>
        <v>0.09</v>
      </c>
      <c r="W382" s="224"/>
      <c r="X382" s="224" t="s">
        <v>336</v>
      </c>
      <c r="Y382" s="224" t="s">
        <v>317</v>
      </c>
      <c r="Z382" s="214"/>
      <c r="AA382" s="214"/>
      <c r="AB382" s="214"/>
      <c r="AC382" s="214"/>
      <c r="AD382" s="214"/>
      <c r="AE382" s="214"/>
      <c r="AF382" s="214"/>
      <c r="AG382" s="214" t="s">
        <v>337</v>
      </c>
      <c r="AH382" s="214"/>
      <c r="AI382" s="214"/>
      <c r="AJ382" s="214"/>
      <c r="AK382" s="214"/>
      <c r="AL382" s="214"/>
      <c r="AM382" s="214"/>
      <c r="AN382" s="214"/>
      <c r="AO382" s="214"/>
      <c r="AP382" s="214"/>
      <c r="AQ382" s="214"/>
      <c r="AR382" s="214"/>
      <c r="AS382" s="214"/>
      <c r="AT382" s="214"/>
      <c r="AU382" s="214"/>
      <c r="AV382" s="214"/>
      <c r="AW382" s="214"/>
      <c r="AX382" s="214"/>
      <c r="AY382" s="214"/>
      <c r="AZ382" s="214"/>
      <c r="BA382" s="214"/>
      <c r="BB382" s="214"/>
      <c r="BC382" s="214"/>
      <c r="BD382" s="214"/>
      <c r="BE382" s="214"/>
      <c r="BF382" s="214"/>
      <c r="BG382" s="214"/>
      <c r="BH382" s="214"/>
    </row>
    <row r="383" spans="1:60" outlineLevel="2" x14ac:dyDescent="0.2">
      <c r="A383" s="221"/>
      <c r="B383" s="222"/>
      <c r="C383" s="267" t="s">
        <v>825</v>
      </c>
      <c r="D383" s="266"/>
      <c r="E383" s="266"/>
      <c r="F383" s="266"/>
      <c r="G383" s="266"/>
      <c r="H383" s="224"/>
      <c r="I383" s="224"/>
      <c r="J383" s="224"/>
      <c r="K383" s="224"/>
      <c r="L383" s="224"/>
      <c r="M383" s="224"/>
      <c r="N383" s="223"/>
      <c r="O383" s="223"/>
      <c r="P383" s="223"/>
      <c r="Q383" s="223"/>
      <c r="R383" s="224"/>
      <c r="S383" s="224"/>
      <c r="T383" s="224"/>
      <c r="U383" s="224"/>
      <c r="V383" s="224"/>
      <c r="W383" s="224"/>
      <c r="X383" s="224"/>
      <c r="Y383" s="224"/>
      <c r="Z383" s="214"/>
      <c r="AA383" s="214"/>
      <c r="AB383" s="214"/>
      <c r="AC383" s="214"/>
      <c r="AD383" s="214"/>
      <c r="AE383" s="214"/>
      <c r="AF383" s="214"/>
      <c r="AG383" s="214" t="s">
        <v>369</v>
      </c>
      <c r="AH383" s="214"/>
      <c r="AI383" s="214"/>
      <c r="AJ383" s="214"/>
      <c r="AK383" s="214"/>
      <c r="AL383" s="214"/>
      <c r="AM383" s="214"/>
      <c r="AN383" s="214"/>
      <c r="AO383" s="214"/>
      <c r="AP383" s="214"/>
      <c r="AQ383" s="214"/>
      <c r="AR383" s="214"/>
      <c r="AS383" s="214"/>
      <c r="AT383" s="214"/>
      <c r="AU383" s="214"/>
      <c r="AV383" s="214"/>
      <c r="AW383" s="214"/>
      <c r="AX383" s="214"/>
      <c r="AY383" s="214"/>
      <c r="AZ383" s="214"/>
      <c r="BA383" s="214"/>
      <c r="BB383" s="214"/>
      <c r="BC383" s="214"/>
      <c r="BD383" s="214"/>
      <c r="BE383" s="214"/>
      <c r="BF383" s="214"/>
      <c r="BG383" s="214"/>
      <c r="BH383" s="214"/>
    </row>
    <row r="384" spans="1:60" outlineLevel="2" x14ac:dyDescent="0.2">
      <c r="A384" s="221"/>
      <c r="B384" s="222"/>
      <c r="C384" s="268" t="s">
        <v>2410</v>
      </c>
      <c r="D384" s="262"/>
      <c r="E384" s="263">
        <v>1.9651000000000001</v>
      </c>
      <c r="F384" s="224"/>
      <c r="G384" s="224"/>
      <c r="H384" s="224"/>
      <c r="I384" s="224"/>
      <c r="J384" s="224"/>
      <c r="K384" s="224"/>
      <c r="L384" s="224"/>
      <c r="M384" s="224"/>
      <c r="N384" s="223"/>
      <c r="O384" s="223"/>
      <c r="P384" s="223"/>
      <c r="Q384" s="223"/>
      <c r="R384" s="224"/>
      <c r="S384" s="224"/>
      <c r="T384" s="224"/>
      <c r="U384" s="224"/>
      <c r="V384" s="224"/>
      <c r="W384" s="224"/>
      <c r="X384" s="224"/>
      <c r="Y384" s="224"/>
      <c r="Z384" s="214"/>
      <c r="AA384" s="214"/>
      <c r="AB384" s="214"/>
      <c r="AC384" s="214"/>
      <c r="AD384" s="214"/>
      <c r="AE384" s="214"/>
      <c r="AF384" s="214"/>
      <c r="AG384" s="214" t="s">
        <v>371</v>
      </c>
      <c r="AH384" s="214">
        <v>5</v>
      </c>
      <c r="AI384" s="214"/>
      <c r="AJ384" s="214"/>
      <c r="AK384" s="214"/>
      <c r="AL384" s="214"/>
      <c r="AM384" s="214"/>
      <c r="AN384" s="214"/>
      <c r="AO384" s="214"/>
      <c r="AP384" s="214"/>
      <c r="AQ384" s="214"/>
      <c r="AR384" s="214"/>
      <c r="AS384" s="214"/>
      <c r="AT384" s="214"/>
      <c r="AU384" s="214"/>
      <c r="AV384" s="214"/>
      <c r="AW384" s="214"/>
      <c r="AX384" s="214"/>
      <c r="AY384" s="214"/>
      <c r="AZ384" s="214"/>
      <c r="BA384" s="214"/>
      <c r="BB384" s="214"/>
      <c r="BC384" s="214"/>
      <c r="BD384" s="214"/>
      <c r="BE384" s="214"/>
      <c r="BF384" s="214"/>
      <c r="BG384" s="214"/>
      <c r="BH384" s="214"/>
    </row>
    <row r="385" spans="1:60" outlineLevel="1" x14ac:dyDescent="0.2">
      <c r="A385" s="236">
        <v>123</v>
      </c>
      <c r="B385" s="237" t="s">
        <v>829</v>
      </c>
      <c r="C385" s="254" t="s">
        <v>830</v>
      </c>
      <c r="D385" s="238" t="s">
        <v>379</v>
      </c>
      <c r="E385" s="239">
        <v>1.9651000000000001</v>
      </c>
      <c r="F385" s="240"/>
      <c r="G385" s="241">
        <f>ROUND(E385*F385,2)</f>
        <v>0</v>
      </c>
      <c r="H385" s="240"/>
      <c r="I385" s="241">
        <f>ROUND(E385*H385,2)</f>
        <v>0</v>
      </c>
      <c r="J385" s="240"/>
      <c r="K385" s="241">
        <f>ROUND(E385*J385,2)</f>
        <v>0</v>
      </c>
      <c r="L385" s="241">
        <v>12</v>
      </c>
      <c r="M385" s="241">
        <f>G385*(1+L385/100)</f>
        <v>0</v>
      </c>
      <c r="N385" s="239">
        <v>0</v>
      </c>
      <c r="O385" s="239">
        <f>ROUND(E385*N385,2)</f>
        <v>0</v>
      </c>
      <c r="P385" s="239">
        <v>0</v>
      </c>
      <c r="Q385" s="239">
        <f>ROUND(E385*P385,2)</f>
        <v>0</v>
      </c>
      <c r="R385" s="241" t="s">
        <v>817</v>
      </c>
      <c r="S385" s="241" t="s">
        <v>315</v>
      </c>
      <c r="T385" s="242" t="s">
        <v>315</v>
      </c>
      <c r="U385" s="224">
        <v>0.02</v>
      </c>
      <c r="V385" s="224">
        <f>ROUND(E385*U385,2)</f>
        <v>0.04</v>
      </c>
      <c r="W385" s="224"/>
      <c r="X385" s="224" t="s">
        <v>336</v>
      </c>
      <c r="Y385" s="224" t="s">
        <v>317</v>
      </c>
      <c r="Z385" s="214"/>
      <c r="AA385" s="214"/>
      <c r="AB385" s="214"/>
      <c r="AC385" s="214"/>
      <c r="AD385" s="214"/>
      <c r="AE385" s="214"/>
      <c r="AF385" s="214"/>
      <c r="AG385" s="214" t="s">
        <v>337</v>
      </c>
      <c r="AH385" s="214"/>
      <c r="AI385" s="214"/>
      <c r="AJ385" s="214"/>
      <c r="AK385" s="214"/>
      <c r="AL385" s="214"/>
      <c r="AM385" s="214"/>
      <c r="AN385" s="214"/>
      <c r="AO385" s="214"/>
      <c r="AP385" s="214"/>
      <c r="AQ385" s="214"/>
      <c r="AR385" s="214"/>
      <c r="AS385" s="214"/>
      <c r="AT385" s="214"/>
      <c r="AU385" s="214"/>
      <c r="AV385" s="214"/>
      <c r="AW385" s="214"/>
      <c r="AX385" s="214"/>
      <c r="AY385" s="214"/>
      <c r="AZ385" s="214"/>
      <c r="BA385" s="214"/>
      <c r="BB385" s="214"/>
      <c r="BC385" s="214"/>
      <c r="BD385" s="214"/>
      <c r="BE385" s="214"/>
      <c r="BF385" s="214"/>
      <c r="BG385" s="214"/>
      <c r="BH385" s="214"/>
    </row>
    <row r="386" spans="1:60" outlineLevel="2" x14ac:dyDescent="0.2">
      <c r="A386" s="221"/>
      <c r="B386" s="222"/>
      <c r="C386" s="268" t="s">
        <v>2410</v>
      </c>
      <c r="D386" s="262"/>
      <c r="E386" s="263">
        <v>1.9651000000000001</v>
      </c>
      <c r="F386" s="224"/>
      <c r="G386" s="224"/>
      <c r="H386" s="224"/>
      <c r="I386" s="224"/>
      <c r="J386" s="224"/>
      <c r="K386" s="224"/>
      <c r="L386" s="224"/>
      <c r="M386" s="224"/>
      <c r="N386" s="223"/>
      <c r="O386" s="223"/>
      <c r="P386" s="223"/>
      <c r="Q386" s="223"/>
      <c r="R386" s="224"/>
      <c r="S386" s="224"/>
      <c r="T386" s="224"/>
      <c r="U386" s="224"/>
      <c r="V386" s="224"/>
      <c r="W386" s="224"/>
      <c r="X386" s="224"/>
      <c r="Y386" s="224"/>
      <c r="Z386" s="214"/>
      <c r="AA386" s="214"/>
      <c r="AB386" s="214"/>
      <c r="AC386" s="214"/>
      <c r="AD386" s="214"/>
      <c r="AE386" s="214"/>
      <c r="AF386" s="214"/>
      <c r="AG386" s="214" t="s">
        <v>371</v>
      </c>
      <c r="AH386" s="214">
        <v>5</v>
      </c>
      <c r="AI386" s="214"/>
      <c r="AJ386" s="214"/>
      <c r="AK386" s="214"/>
      <c r="AL386" s="214"/>
      <c r="AM386" s="214"/>
      <c r="AN386" s="214"/>
      <c r="AO386" s="214"/>
      <c r="AP386" s="214"/>
      <c r="AQ386" s="214"/>
      <c r="AR386" s="214"/>
      <c r="AS386" s="214"/>
      <c r="AT386" s="214"/>
      <c r="AU386" s="214"/>
      <c r="AV386" s="214"/>
      <c r="AW386" s="214"/>
      <c r="AX386" s="214"/>
      <c r="AY386" s="214"/>
      <c r="AZ386" s="214"/>
      <c r="BA386" s="214"/>
      <c r="BB386" s="214"/>
      <c r="BC386" s="214"/>
      <c r="BD386" s="214"/>
      <c r="BE386" s="214"/>
      <c r="BF386" s="214"/>
      <c r="BG386" s="214"/>
      <c r="BH386" s="214"/>
    </row>
    <row r="387" spans="1:60" ht="22.5" outlineLevel="1" x14ac:dyDescent="0.2">
      <c r="A387" s="236">
        <v>124</v>
      </c>
      <c r="B387" s="237" t="s">
        <v>831</v>
      </c>
      <c r="C387" s="254" t="s">
        <v>832</v>
      </c>
      <c r="D387" s="238" t="s">
        <v>379</v>
      </c>
      <c r="E387" s="239">
        <v>2.0240499999999999</v>
      </c>
      <c r="F387" s="240"/>
      <c r="G387" s="241">
        <f>ROUND(E387*F387,2)</f>
        <v>0</v>
      </c>
      <c r="H387" s="240"/>
      <c r="I387" s="241">
        <f>ROUND(E387*H387,2)</f>
        <v>0</v>
      </c>
      <c r="J387" s="240"/>
      <c r="K387" s="241">
        <f>ROUND(E387*J387,2)</f>
        <v>0</v>
      </c>
      <c r="L387" s="241">
        <v>12</v>
      </c>
      <c r="M387" s="241">
        <f>G387*(1+L387/100)</f>
        <v>0</v>
      </c>
      <c r="N387" s="239">
        <v>2.0000000000000001E-4</v>
      </c>
      <c r="O387" s="239">
        <f>ROUND(E387*N387,2)</f>
        <v>0</v>
      </c>
      <c r="P387" s="239">
        <v>0</v>
      </c>
      <c r="Q387" s="239">
        <f>ROUND(E387*P387,2)</f>
        <v>0</v>
      </c>
      <c r="R387" s="241" t="s">
        <v>428</v>
      </c>
      <c r="S387" s="241" t="s">
        <v>315</v>
      </c>
      <c r="T387" s="242" t="s">
        <v>315</v>
      </c>
      <c r="U387" s="224">
        <v>0</v>
      </c>
      <c r="V387" s="224">
        <f>ROUND(E387*U387,2)</f>
        <v>0</v>
      </c>
      <c r="W387" s="224"/>
      <c r="X387" s="224" t="s">
        <v>429</v>
      </c>
      <c r="Y387" s="224" t="s">
        <v>317</v>
      </c>
      <c r="Z387" s="214"/>
      <c r="AA387" s="214"/>
      <c r="AB387" s="214"/>
      <c r="AC387" s="214"/>
      <c r="AD387" s="214"/>
      <c r="AE387" s="214"/>
      <c r="AF387" s="214"/>
      <c r="AG387" s="214" t="s">
        <v>430</v>
      </c>
      <c r="AH387" s="214"/>
      <c r="AI387" s="214"/>
      <c r="AJ387" s="214"/>
      <c r="AK387" s="214"/>
      <c r="AL387" s="214"/>
      <c r="AM387" s="214"/>
      <c r="AN387" s="214"/>
      <c r="AO387" s="214"/>
      <c r="AP387" s="214"/>
      <c r="AQ387" s="214"/>
      <c r="AR387" s="214"/>
      <c r="AS387" s="214"/>
      <c r="AT387" s="214"/>
      <c r="AU387" s="214"/>
      <c r="AV387" s="214"/>
      <c r="AW387" s="214"/>
      <c r="AX387" s="214"/>
      <c r="AY387" s="214"/>
      <c r="AZ387" s="214"/>
      <c r="BA387" s="214"/>
      <c r="BB387" s="214"/>
      <c r="BC387" s="214"/>
      <c r="BD387" s="214"/>
      <c r="BE387" s="214"/>
      <c r="BF387" s="214"/>
      <c r="BG387" s="214"/>
      <c r="BH387" s="214"/>
    </row>
    <row r="388" spans="1:60" outlineLevel="2" x14ac:dyDescent="0.2">
      <c r="A388" s="221"/>
      <c r="B388" s="222"/>
      <c r="C388" s="268" t="s">
        <v>833</v>
      </c>
      <c r="D388" s="262"/>
      <c r="E388" s="263"/>
      <c r="F388" s="224"/>
      <c r="G388" s="224"/>
      <c r="H388" s="224"/>
      <c r="I388" s="224"/>
      <c r="J388" s="224"/>
      <c r="K388" s="224"/>
      <c r="L388" s="224"/>
      <c r="M388" s="224"/>
      <c r="N388" s="223"/>
      <c r="O388" s="223"/>
      <c r="P388" s="223"/>
      <c r="Q388" s="223"/>
      <c r="R388" s="224"/>
      <c r="S388" s="224"/>
      <c r="T388" s="224"/>
      <c r="U388" s="224"/>
      <c r="V388" s="224"/>
      <c r="W388" s="224"/>
      <c r="X388" s="224"/>
      <c r="Y388" s="224"/>
      <c r="Z388" s="214"/>
      <c r="AA388" s="214"/>
      <c r="AB388" s="214"/>
      <c r="AC388" s="214"/>
      <c r="AD388" s="214"/>
      <c r="AE388" s="214"/>
      <c r="AF388" s="214"/>
      <c r="AG388" s="214" t="s">
        <v>371</v>
      </c>
      <c r="AH388" s="214">
        <v>0</v>
      </c>
      <c r="AI388" s="214"/>
      <c r="AJ388" s="214"/>
      <c r="AK388" s="214"/>
      <c r="AL388" s="214"/>
      <c r="AM388" s="214"/>
      <c r="AN388" s="214"/>
      <c r="AO388" s="214"/>
      <c r="AP388" s="214"/>
      <c r="AQ388" s="214"/>
      <c r="AR388" s="214"/>
      <c r="AS388" s="214"/>
      <c r="AT388" s="214"/>
      <c r="AU388" s="214"/>
      <c r="AV388" s="214"/>
      <c r="AW388" s="214"/>
      <c r="AX388" s="214"/>
      <c r="AY388" s="214"/>
      <c r="AZ388" s="214"/>
      <c r="BA388" s="214"/>
      <c r="BB388" s="214"/>
      <c r="BC388" s="214"/>
      <c r="BD388" s="214"/>
      <c r="BE388" s="214"/>
      <c r="BF388" s="214"/>
      <c r="BG388" s="214"/>
      <c r="BH388" s="214"/>
    </row>
    <row r="389" spans="1:60" outlineLevel="3" x14ac:dyDescent="0.2">
      <c r="A389" s="221"/>
      <c r="B389" s="222"/>
      <c r="C389" s="268" t="s">
        <v>2411</v>
      </c>
      <c r="D389" s="262"/>
      <c r="E389" s="263">
        <v>2.0240499999999999</v>
      </c>
      <c r="F389" s="224"/>
      <c r="G389" s="224"/>
      <c r="H389" s="224"/>
      <c r="I389" s="224"/>
      <c r="J389" s="224"/>
      <c r="K389" s="224"/>
      <c r="L389" s="224"/>
      <c r="M389" s="224"/>
      <c r="N389" s="223"/>
      <c r="O389" s="223"/>
      <c r="P389" s="223"/>
      <c r="Q389" s="223"/>
      <c r="R389" s="224"/>
      <c r="S389" s="224"/>
      <c r="T389" s="224"/>
      <c r="U389" s="224"/>
      <c r="V389" s="224"/>
      <c r="W389" s="224"/>
      <c r="X389" s="224"/>
      <c r="Y389" s="224"/>
      <c r="Z389" s="214"/>
      <c r="AA389" s="214"/>
      <c r="AB389" s="214"/>
      <c r="AC389" s="214"/>
      <c r="AD389" s="214"/>
      <c r="AE389" s="214"/>
      <c r="AF389" s="214"/>
      <c r="AG389" s="214" t="s">
        <v>371</v>
      </c>
      <c r="AH389" s="214">
        <v>5</v>
      </c>
      <c r="AI389" s="214"/>
      <c r="AJ389" s="214"/>
      <c r="AK389" s="214"/>
      <c r="AL389" s="214"/>
      <c r="AM389" s="214"/>
      <c r="AN389" s="214"/>
      <c r="AO389" s="214"/>
      <c r="AP389" s="214"/>
      <c r="AQ389" s="214"/>
      <c r="AR389" s="214"/>
      <c r="AS389" s="214"/>
      <c r="AT389" s="214"/>
      <c r="AU389" s="214"/>
      <c r="AV389" s="214"/>
      <c r="AW389" s="214"/>
      <c r="AX389" s="214"/>
      <c r="AY389" s="214"/>
      <c r="AZ389" s="214"/>
      <c r="BA389" s="214"/>
      <c r="BB389" s="214"/>
      <c r="BC389" s="214"/>
      <c r="BD389" s="214"/>
      <c r="BE389" s="214"/>
      <c r="BF389" s="214"/>
      <c r="BG389" s="214"/>
      <c r="BH389" s="214"/>
    </row>
    <row r="390" spans="1:60" ht="22.5" outlineLevel="1" x14ac:dyDescent="0.2">
      <c r="A390" s="236">
        <v>125</v>
      </c>
      <c r="B390" s="237" t="s">
        <v>835</v>
      </c>
      <c r="C390" s="254" t="s">
        <v>836</v>
      </c>
      <c r="D390" s="238" t="s">
        <v>403</v>
      </c>
      <c r="E390" s="239">
        <v>3.02</v>
      </c>
      <c r="F390" s="240"/>
      <c r="G390" s="241">
        <f>ROUND(E390*F390,2)</f>
        <v>0</v>
      </c>
      <c r="H390" s="240"/>
      <c r="I390" s="241">
        <f>ROUND(E390*H390,2)</f>
        <v>0</v>
      </c>
      <c r="J390" s="240"/>
      <c r="K390" s="241">
        <f>ROUND(E390*J390,2)</f>
        <v>0</v>
      </c>
      <c r="L390" s="241">
        <v>12</v>
      </c>
      <c r="M390" s="241">
        <f>G390*(1+L390/100)</f>
        <v>0</v>
      </c>
      <c r="N390" s="239">
        <v>3.0000000000000001E-5</v>
      </c>
      <c r="O390" s="239">
        <f>ROUND(E390*N390,2)</f>
        <v>0</v>
      </c>
      <c r="P390" s="239">
        <v>0</v>
      </c>
      <c r="Q390" s="239">
        <f>ROUND(E390*P390,2)</f>
        <v>0</v>
      </c>
      <c r="R390" s="241" t="s">
        <v>817</v>
      </c>
      <c r="S390" s="241" t="s">
        <v>315</v>
      </c>
      <c r="T390" s="242" t="s">
        <v>315</v>
      </c>
      <c r="U390" s="224">
        <v>0.14000000000000001</v>
      </c>
      <c r="V390" s="224">
        <f>ROUND(E390*U390,2)</f>
        <v>0.42</v>
      </c>
      <c r="W390" s="224"/>
      <c r="X390" s="224" t="s">
        <v>336</v>
      </c>
      <c r="Y390" s="224" t="s">
        <v>317</v>
      </c>
      <c r="Z390" s="214"/>
      <c r="AA390" s="214"/>
      <c r="AB390" s="214"/>
      <c r="AC390" s="214"/>
      <c r="AD390" s="214"/>
      <c r="AE390" s="214"/>
      <c r="AF390" s="214"/>
      <c r="AG390" s="214" t="s">
        <v>337</v>
      </c>
      <c r="AH390" s="214"/>
      <c r="AI390" s="214"/>
      <c r="AJ390" s="214"/>
      <c r="AK390" s="214"/>
      <c r="AL390" s="214"/>
      <c r="AM390" s="214"/>
      <c r="AN390" s="214"/>
      <c r="AO390" s="214"/>
      <c r="AP390" s="214"/>
      <c r="AQ390" s="214"/>
      <c r="AR390" s="214"/>
      <c r="AS390" s="214"/>
      <c r="AT390" s="214"/>
      <c r="AU390" s="214"/>
      <c r="AV390" s="214"/>
      <c r="AW390" s="214"/>
      <c r="AX390" s="214"/>
      <c r="AY390" s="214"/>
      <c r="AZ390" s="214"/>
      <c r="BA390" s="214"/>
      <c r="BB390" s="214"/>
      <c r="BC390" s="214"/>
      <c r="BD390" s="214"/>
      <c r="BE390" s="214"/>
      <c r="BF390" s="214"/>
      <c r="BG390" s="214"/>
      <c r="BH390" s="214"/>
    </row>
    <row r="391" spans="1:60" outlineLevel="2" x14ac:dyDescent="0.2">
      <c r="A391" s="221"/>
      <c r="B391" s="222"/>
      <c r="C391" s="268" t="s">
        <v>381</v>
      </c>
      <c r="D391" s="262"/>
      <c r="E391" s="263"/>
      <c r="F391" s="224"/>
      <c r="G391" s="224"/>
      <c r="H391" s="224"/>
      <c r="I391" s="224"/>
      <c r="J391" s="224"/>
      <c r="K391" s="224"/>
      <c r="L391" s="224"/>
      <c r="M391" s="224"/>
      <c r="N391" s="223"/>
      <c r="O391" s="223"/>
      <c r="P391" s="223"/>
      <c r="Q391" s="223"/>
      <c r="R391" s="224"/>
      <c r="S391" s="224"/>
      <c r="T391" s="224"/>
      <c r="U391" s="224"/>
      <c r="V391" s="224"/>
      <c r="W391" s="224"/>
      <c r="X391" s="224"/>
      <c r="Y391" s="224"/>
      <c r="Z391" s="214"/>
      <c r="AA391" s="214"/>
      <c r="AB391" s="214"/>
      <c r="AC391" s="214"/>
      <c r="AD391" s="214"/>
      <c r="AE391" s="214"/>
      <c r="AF391" s="214"/>
      <c r="AG391" s="214" t="s">
        <v>371</v>
      </c>
      <c r="AH391" s="214">
        <v>0</v>
      </c>
      <c r="AI391" s="214"/>
      <c r="AJ391" s="214"/>
      <c r="AK391" s="214"/>
      <c r="AL391" s="214"/>
      <c r="AM391" s="214"/>
      <c r="AN391" s="214"/>
      <c r="AO391" s="214"/>
      <c r="AP391" s="214"/>
      <c r="AQ391" s="214"/>
      <c r="AR391" s="214"/>
      <c r="AS391" s="214"/>
      <c r="AT391" s="214"/>
      <c r="AU391" s="214"/>
      <c r="AV391" s="214"/>
      <c r="AW391" s="214"/>
      <c r="AX391" s="214"/>
      <c r="AY391" s="214"/>
      <c r="AZ391" s="214"/>
      <c r="BA391" s="214"/>
      <c r="BB391" s="214"/>
      <c r="BC391" s="214"/>
      <c r="BD391" s="214"/>
      <c r="BE391" s="214"/>
      <c r="BF391" s="214"/>
      <c r="BG391" s="214"/>
      <c r="BH391" s="214"/>
    </row>
    <row r="392" spans="1:60" outlineLevel="3" x14ac:dyDescent="0.2">
      <c r="A392" s="221"/>
      <c r="B392" s="222"/>
      <c r="C392" s="268" t="s">
        <v>2412</v>
      </c>
      <c r="D392" s="262"/>
      <c r="E392" s="263">
        <v>3.02</v>
      </c>
      <c r="F392" s="224"/>
      <c r="G392" s="224"/>
      <c r="H392" s="224"/>
      <c r="I392" s="224"/>
      <c r="J392" s="224"/>
      <c r="K392" s="224"/>
      <c r="L392" s="224"/>
      <c r="M392" s="224"/>
      <c r="N392" s="223"/>
      <c r="O392" s="223"/>
      <c r="P392" s="223"/>
      <c r="Q392" s="223"/>
      <c r="R392" s="224"/>
      <c r="S392" s="224"/>
      <c r="T392" s="224"/>
      <c r="U392" s="224"/>
      <c r="V392" s="224"/>
      <c r="W392" s="224"/>
      <c r="X392" s="224"/>
      <c r="Y392" s="224"/>
      <c r="Z392" s="214"/>
      <c r="AA392" s="214"/>
      <c r="AB392" s="214"/>
      <c r="AC392" s="214"/>
      <c r="AD392" s="214"/>
      <c r="AE392" s="214"/>
      <c r="AF392" s="214"/>
      <c r="AG392" s="214" t="s">
        <v>371</v>
      </c>
      <c r="AH392" s="214">
        <v>0</v>
      </c>
      <c r="AI392" s="214"/>
      <c r="AJ392" s="214"/>
      <c r="AK392" s="214"/>
      <c r="AL392" s="214"/>
      <c r="AM392" s="214"/>
      <c r="AN392" s="214"/>
      <c r="AO392" s="214"/>
      <c r="AP392" s="214"/>
      <c r="AQ392" s="214"/>
      <c r="AR392" s="214"/>
      <c r="AS392" s="214"/>
      <c r="AT392" s="214"/>
      <c r="AU392" s="214"/>
      <c r="AV392" s="214"/>
      <c r="AW392" s="214"/>
      <c r="AX392" s="214"/>
      <c r="AY392" s="214"/>
      <c r="AZ392" s="214"/>
      <c r="BA392" s="214"/>
      <c r="BB392" s="214"/>
      <c r="BC392" s="214"/>
      <c r="BD392" s="214"/>
      <c r="BE392" s="214"/>
      <c r="BF392" s="214"/>
      <c r="BG392" s="214"/>
      <c r="BH392" s="214"/>
    </row>
    <row r="393" spans="1:60" ht="22.5" outlineLevel="1" x14ac:dyDescent="0.2">
      <c r="A393" s="236">
        <v>126</v>
      </c>
      <c r="B393" s="237" t="s">
        <v>841</v>
      </c>
      <c r="C393" s="254" t="s">
        <v>842</v>
      </c>
      <c r="D393" s="238" t="s">
        <v>379</v>
      </c>
      <c r="E393" s="239">
        <v>1.9651000000000001</v>
      </c>
      <c r="F393" s="240"/>
      <c r="G393" s="241">
        <f>ROUND(E393*F393,2)</f>
        <v>0</v>
      </c>
      <c r="H393" s="240"/>
      <c r="I393" s="241">
        <f>ROUND(E393*H393,2)</f>
        <v>0</v>
      </c>
      <c r="J393" s="240"/>
      <c r="K393" s="241">
        <f>ROUND(E393*J393,2)</f>
        <v>0</v>
      </c>
      <c r="L393" s="241">
        <v>12</v>
      </c>
      <c r="M393" s="241">
        <f>G393*(1+L393/100)</f>
        <v>0</v>
      </c>
      <c r="N393" s="239">
        <v>2.4000000000000001E-4</v>
      </c>
      <c r="O393" s="239">
        <f>ROUND(E393*N393,2)</f>
        <v>0</v>
      </c>
      <c r="P393" s="239">
        <v>0</v>
      </c>
      <c r="Q393" s="239">
        <f>ROUND(E393*P393,2)</f>
        <v>0</v>
      </c>
      <c r="R393" s="241" t="s">
        <v>817</v>
      </c>
      <c r="S393" s="241" t="s">
        <v>315</v>
      </c>
      <c r="T393" s="242" t="s">
        <v>315</v>
      </c>
      <c r="U393" s="224">
        <v>0.45</v>
      </c>
      <c r="V393" s="224">
        <f>ROUND(E393*U393,2)</f>
        <v>0.88</v>
      </c>
      <c r="W393" s="224"/>
      <c r="X393" s="224" t="s">
        <v>336</v>
      </c>
      <c r="Y393" s="224" t="s">
        <v>317</v>
      </c>
      <c r="Z393" s="214"/>
      <c r="AA393" s="214"/>
      <c r="AB393" s="214"/>
      <c r="AC393" s="214"/>
      <c r="AD393" s="214"/>
      <c r="AE393" s="214"/>
      <c r="AF393" s="214"/>
      <c r="AG393" s="214" t="s">
        <v>337</v>
      </c>
      <c r="AH393" s="214"/>
      <c r="AI393" s="214"/>
      <c r="AJ393" s="214"/>
      <c r="AK393" s="214"/>
      <c r="AL393" s="214"/>
      <c r="AM393" s="214"/>
      <c r="AN393" s="214"/>
      <c r="AO393" s="214"/>
      <c r="AP393" s="214"/>
      <c r="AQ393" s="214"/>
      <c r="AR393" s="214"/>
      <c r="AS393" s="214"/>
      <c r="AT393" s="214"/>
      <c r="AU393" s="214"/>
      <c r="AV393" s="214"/>
      <c r="AW393" s="214"/>
      <c r="AX393" s="214"/>
      <c r="AY393" s="214"/>
      <c r="AZ393" s="214"/>
      <c r="BA393" s="214"/>
      <c r="BB393" s="214"/>
      <c r="BC393" s="214"/>
      <c r="BD393" s="214"/>
      <c r="BE393" s="214"/>
      <c r="BF393" s="214"/>
      <c r="BG393" s="214"/>
      <c r="BH393" s="214"/>
    </row>
    <row r="394" spans="1:60" outlineLevel="2" x14ac:dyDescent="0.2">
      <c r="A394" s="221"/>
      <c r="B394" s="222"/>
      <c r="C394" s="268" t="s">
        <v>1225</v>
      </c>
      <c r="D394" s="262"/>
      <c r="E394" s="263"/>
      <c r="F394" s="224"/>
      <c r="G394" s="224"/>
      <c r="H394" s="224"/>
      <c r="I394" s="224"/>
      <c r="J394" s="224"/>
      <c r="K394" s="224"/>
      <c r="L394" s="224"/>
      <c r="M394" s="224"/>
      <c r="N394" s="223"/>
      <c r="O394" s="223"/>
      <c r="P394" s="223"/>
      <c r="Q394" s="223"/>
      <c r="R394" s="224"/>
      <c r="S394" s="224"/>
      <c r="T394" s="224"/>
      <c r="U394" s="224"/>
      <c r="V394" s="224"/>
      <c r="W394" s="224"/>
      <c r="X394" s="224"/>
      <c r="Y394" s="224"/>
      <c r="Z394" s="214"/>
      <c r="AA394" s="214"/>
      <c r="AB394" s="214"/>
      <c r="AC394" s="214"/>
      <c r="AD394" s="214"/>
      <c r="AE394" s="214"/>
      <c r="AF394" s="214"/>
      <c r="AG394" s="214" t="s">
        <v>371</v>
      </c>
      <c r="AH394" s="214">
        <v>0</v>
      </c>
      <c r="AI394" s="214"/>
      <c r="AJ394" s="214"/>
      <c r="AK394" s="214"/>
      <c r="AL394" s="214"/>
      <c r="AM394" s="214"/>
      <c r="AN394" s="214"/>
      <c r="AO394" s="214"/>
      <c r="AP394" s="214"/>
      <c r="AQ394" s="214"/>
      <c r="AR394" s="214"/>
      <c r="AS394" s="214"/>
      <c r="AT394" s="214"/>
      <c r="AU394" s="214"/>
      <c r="AV394" s="214"/>
      <c r="AW394" s="214"/>
      <c r="AX394" s="214"/>
      <c r="AY394" s="214"/>
      <c r="AZ394" s="214"/>
      <c r="BA394" s="214"/>
      <c r="BB394" s="214"/>
      <c r="BC394" s="214"/>
      <c r="BD394" s="214"/>
      <c r="BE394" s="214"/>
      <c r="BF394" s="214"/>
      <c r="BG394" s="214"/>
      <c r="BH394" s="214"/>
    </row>
    <row r="395" spans="1:60" outlineLevel="3" x14ac:dyDescent="0.2">
      <c r="A395" s="221"/>
      <c r="B395" s="222"/>
      <c r="C395" s="268" t="s">
        <v>381</v>
      </c>
      <c r="D395" s="262"/>
      <c r="E395" s="263"/>
      <c r="F395" s="224"/>
      <c r="G395" s="224"/>
      <c r="H395" s="224"/>
      <c r="I395" s="224"/>
      <c r="J395" s="224"/>
      <c r="K395" s="224"/>
      <c r="L395" s="224"/>
      <c r="M395" s="224"/>
      <c r="N395" s="223"/>
      <c r="O395" s="223"/>
      <c r="P395" s="223"/>
      <c r="Q395" s="223"/>
      <c r="R395" s="224"/>
      <c r="S395" s="224"/>
      <c r="T395" s="224"/>
      <c r="U395" s="224"/>
      <c r="V395" s="224"/>
      <c r="W395" s="224"/>
      <c r="X395" s="224"/>
      <c r="Y395" s="224"/>
      <c r="Z395" s="214"/>
      <c r="AA395" s="214"/>
      <c r="AB395" s="214"/>
      <c r="AC395" s="214"/>
      <c r="AD395" s="214"/>
      <c r="AE395" s="214"/>
      <c r="AF395" s="214"/>
      <c r="AG395" s="214" t="s">
        <v>371</v>
      </c>
      <c r="AH395" s="214">
        <v>0</v>
      </c>
      <c r="AI395" s="214"/>
      <c r="AJ395" s="214"/>
      <c r="AK395" s="214"/>
      <c r="AL395" s="214"/>
      <c r="AM395" s="214"/>
      <c r="AN395" s="214"/>
      <c r="AO395" s="214"/>
      <c r="AP395" s="214"/>
      <c r="AQ395" s="214"/>
      <c r="AR395" s="214"/>
      <c r="AS395" s="214"/>
      <c r="AT395" s="214"/>
      <c r="AU395" s="214"/>
      <c r="AV395" s="214"/>
      <c r="AW395" s="214"/>
      <c r="AX395" s="214"/>
      <c r="AY395" s="214"/>
      <c r="AZ395" s="214"/>
      <c r="BA395" s="214"/>
      <c r="BB395" s="214"/>
      <c r="BC395" s="214"/>
      <c r="BD395" s="214"/>
      <c r="BE395" s="214"/>
      <c r="BF395" s="214"/>
      <c r="BG395" s="214"/>
      <c r="BH395" s="214"/>
    </row>
    <row r="396" spans="1:60" outlineLevel="3" x14ac:dyDescent="0.2">
      <c r="A396" s="221"/>
      <c r="B396" s="222"/>
      <c r="C396" s="268" t="s">
        <v>2391</v>
      </c>
      <c r="D396" s="262"/>
      <c r="E396" s="263">
        <v>1.9651000000000001</v>
      </c>
      <c r="F396" s="224"/>
      <c r="G396" s="224"/>
      <c r="H396" s="224"/>
      <c r="I396" s="224"/>
      <c r="J396" s="224"/>
      <c r="K396" s="224"/>
      <c r="L396" s="224"/>
      <c r="M396" s="224"/>
      <c r="N396" s="223"/>
      <c r="O396" s="223"/>
      <c r="P396" s="223"/>
      <c r="Q396" s="223"/>
      <c r="R396" s="224"/>
      <c r="S396" s="224"/>
      <c r="T396" s="224"/>
      <c r="U396" s="224"/>
      <c r="V396" s="224"/>
      <c r="W396" s="224"/>
      <c r="X396" s="224"/>
      <c r="Y396" s="224"/>
      <c r="Z396" s="214"/>
      <c r="AA396" s="214"/>
      <c r="AB396" s="214"/>
      <c r="AC396" s="214"/>
      <c r="AD396" s="214"/>
      <c r="AE396" s="214"/>
      <c r="AF396" s="214"/>
      <c r="AG396" s="214" t="s">
        <v>371</v>
      </c>
      <c r="AH396" s="214">
        <v>0</v>
      </c>
      <c r="AI396" s="214"/>
      <c r="AJ396" s="214"/>
      <c r="AK396" s="214"/>
      <c r="AL396" s="214"/>
      <c r="AM396" s="214"/>
      <c r="AN396" s="214"/>
      <c r="AO396" s="214"/>
      <c r="AP396" s="214"/>
      <c r="AQ396" s="214"/>
      <c r="AR396" s="214"/>
      <c r="AS396" s="214"/>
      <c r="AT396" s="214"/>
      <c r="AU396" s="214"/>
      <c r="AV396" s="214"/>
      <c r="AW396" s="214"/>
      <c r="AX396" s="214"/>
      <c r="AY396" s="214"/>
      <c r="AZ396" s="214"/>
      <c r="BA396" s="214"/>
      <c r="BB396" s="214"/>
      <c r="BC396" s="214"/>
      <c r="BD396" s="214"/>
      <c r="BE396" s="214"/>
      <c r="BF396" s="214"/>
      <c r="BG396" s="214"/>
      <c r="BH396" s="214"/>
    </row>
    <row r="397" spans="1:60" ht="33.75" outlineLevel="1" x14ac:dyDescent="0.2">
      <c r="A397" s="236">
        <v>127</v>
      </c>
      <c r="B397" s="237" t="s">
        <v>843</v>
      </c>
      <c r="C397" s="254" t="s">
        <v>844</v>
      </c>
      <c r="D397" s="238" t="s">
        <v>379</v>
      </c>
      <c r="E397" s="239">
        <v>2.0240499999999999</v>
      </c>
      <c r="F397" s="240"/>
      <c r="G397" s="241">
        <f>ROUND(E397*F397,2)</f>
        <v>0</v>
      </c>
      <c r="H397" s="240"/>
      <c r="I397" s="241">
        <f>ROUND(E397*H397,2)</f>
        <v>0</v>
      </c>
      <c r="J397" s="240"/>
      <c r="K397" s="241">
        <f>ROUND(E397*J397,2)</f>
        <v>0</v>
      </c>
      <c r="L397" s="241">
        <v>12</v>
      </c>
      <c r="M397" s="241">
        <f>G397*(1+L397/100)</f>
        <v>0</v>
      </c>
      <c r="N397" s="239">
        <v>3.0000000000000001E-3</v>
      </c>
      <c r="O397" s="239">
        <f>ROUND(E397*N397,2)</f>
        <v>0.01</v>
      </c>
      <c r="P397" s="239">
        <v>0</v>
      </c>
      <c r="Q397" s="239">
        <f>ROUND(E397*P397,2)</f>
        <v>0</v>
      </c>
      <c r="R397" s="241" t="s">
        <v>428</v>
      </c>
      <c r="S397" s="241" t="s">
        <v>315</v>
      </c>
      <c r="T397" s="242" t="s">
        <v>315</v>
      </c>
      <c r="U397" s="224">
        <v>0</v>
      </c>
      <c r="V397" s="224">
        <f>ROUND(E397*U397,2)</f>
        <v>0</v>
      </c>
      <c r="W397" s="224"/>
      <c r="X397" s="224" t="s">
        <v>429</v>
      </c>
      <c r="Y397" s="224" t="s">
        <v>317</v>
      </c>
      <c r="Z397" s="214"/>
      <c r="AA397" s="214"/>
      <c r="AB397" s="214"/>
      <c r="AC397" s="214"/>
      <c r="AD397" s="214"/>
      <c r="AE397" s="214"/>
      <c r="AF397" s="214"/>
      <c r="AG397" s="214" t="s">
        <v>430</v>
      </c>
      <c r="AH397" s="214"/>
      <c r="AI397" s="214"/>
      <c r="AJ397" s="214"/>
      <c r="AK397" s="214"/>
      <c r="AL397" s="214"/>
      <c r="AM397" s="214"/>
      <c r="AN397" s="214"/>
      <c r="AO397" s="214"/>
      <c r="AP397" s="214"/>
      <c r="AQ397" s="214"/>
      <c r="AR397" s="214"/>
      <c r="AS397" s="214"/>
      <c r="AT397" s="214"/>
      <c r="AU397" s="214"/>
      <c r="AV397" s="214"/>
      <c r="AW397" s="214"/>
      <c r="AX397" s="214"/>
      <c r="AY397" s="214"/>
      <c r="AZ397" s="214"/>
      <c r="BA397" s="214"/>
      <c r="BB397" s="214"/>
      <c r="BC397" s="214"/>
      <c r="BD397" s="214"/>
      <c r="BE397" s="214"/>
      <c r="BF397" s="214"/>
      <c r="BG397" s="214"/>
      <c r="BH397" s="214"/>
    </row>
    <row r="398" spans="1:60" outlineLevel="2" x14ac:dyDescent="0.2">
      <c r="A398" s="221"/>
      <c r="B398" s="222"/>
      <c r="C398" s="255" t="s">
        <v>807</v>
      </c>
      <c r="D398" s="243"/>
      <c r="E398" s="243"/>
      <c r="F398" s="243"/>
      <c r="G398" s="243"/>
      <c r="H398" s="224"/>
      <c r="I398" s="224"/>
      <c r="J398" s="224"/>
      <c r="K398" s="224"/>
      <c r="L398" s="224"/>
      <c r="M398" s="224"/>
      <c r="N398" s="223"/>
      <c r="O398" s="223"/>
      <c r="P398" s="223"/>
      <c r="Q398" s="223"/>
      <c r="R398" s="224"/>
      <c r="S398" s="224"/>
      <c r="T398" s="224"/>
      <c r="U398" s="224"/>
      <c r="V398" s="224"/>
      <c r="W398" s="224"/>
      <c r="X398" s="224"/>
      <c r="Y398" s="224"/>
      <c r="Z398" s="214"/>
      <c r="AA398" s="214"/>
      <c r="AB398" s="214"/>
      <c r="AC398" s="214"/>
      <c r="AD398" s="214"/>
      <c r="AE398" s="214"/>
      <c r="AF398" s="214"/>
      <c r="AG398" s="214" t="s">
        <v>320</v>
      </c>
      <c r="AH398" s="214"/>
      <c r="AI398" s="214"/>
      <c r="AJ398" s="214"/>
      <c r="AK398" s="214"/>
      <c r="AL398" s="214"/>
      <c r="AM398" s="214"/>
      <c r="AN398" s="214"/>
      <c r="AO398" s="214"/>
      <c r="AP398" s="214"/>
      <c r="AQ398" s="214"/>
      <c r="AR398" s="214"/>
      <c r="AS398" s="214"/>
      <c r="AT398" s="214"/>
      <c r="AU398" s="214"/>
      <c r="AV398" s="214"/>
      <c r="AW398" s="214"/>
      <c r="AX398" s="214"/>
      <c r="AY398" s="214"/>
      <c r="AZ398" s="214"/>
      <c r="BA398" s="214"/>
      <c r="BB398" s="214"/>
      <c r="BC398" s="214"/>
      <c r="BD398" s="214"/>
      <c r="BE398" s="214"/>
      <c r="BF398" s="214"/>
      <c r="BG398" s="214"/>
      <c r="BH398" s="214"/>
    </row>
    <row r="399" spans="1:60" outlineLevel="2" x14ac:dyDescent="0.2">
      <c r="A399" s="221"/>
      <c r="B399" s="222"/>
      <c r="C399" s="268" t="s">
        <v>2413</v>
      </c>
      <c r="D399" s="262"/>
      <c r="E399" s="263">
        <v>2.0240499999999999</v>
      </c>
      <c r="F399" s="224"/>
      <c r="G399" s="224"/>
      <c r="H399" s="224"/>
      <c r="I399" s="224"/>
      <c r="J399" s="224"/>
      <c r="K399" s="224"/>
      <c r="L399" s="224"/>
      <c r="M399" s="224"/>
      <c r="N399" s="223"/>
      <c r="O399" s="223"/>
      <c r="P399" s="223"/>
      <c r="Q399" s="223"/>
      <c r="R399" s="224"/>
      <c r="S399" s="224"/>
      <c r="T399" s="224"/>
      <c r="U399" s="224"/>
      <c r="V399" s="224"/>
      <c r="W399" s="224"/>
      <c r="X399" s="224"/>
      <c r="Y399" s="224"/>
      <c r="Z399" s="214"/>
      <c r="AA399" s="214"/>
      <c r="AB399" s="214"/>
      <c r="AC399" s="214"/>
      <c r="AD399" s="214"/>
      <c r="AE399" s="214"/>
      <c r="AF399" s="214"/>
      <c r="AG399" s="214" t="s">
        <v>371</v>
      </c>
      <c r="AH399" s="214">
        <v>0</v>
      </c>
      <c r="AI399" s="214"/>
      <c r="AJ399" s="214"/>
      <c r="AK399" s="214"/>
      <c r="AL399" s="214"/>
      <c r="AM399" s="214"/>
      <c r="AN399" s="214"/>
      <c r="AO399" s="214"/>
      <c r="AP399" s="214"/>
      <c r="AQ399" s="214"/>
      <c r="AR399" s="214"/>
      <c r="AS399" s="214"/>
      <c r="AT399" s="214"/>
      <c r="AU399" s="214"/>
      <c r="AV399" s="214"/>
      <c r="AW399" s="214"/>
      <c r="AX399" s="214"/>
      <c r="AY399" s="214"/>
      <c r="AZ399" s="214"/>
      <c r="BA399" s="214"/>
      <c r="BB399" s="214"/>
      <c r="BC399" s="214"/>
      <c r="BD399" s="214"/>
      <c r="BE399" s="214"/>
      <c r="BF399" s="214"/>
      <c r="BG399" s="214"/>
      <c r="BH399" s="214"/>
    </row>
    <row r="400" spans="1:60" outlineLevel="1" x14ac:dyDescent="0.2">
      <c r="A400" s="236">
        <v>128</v>
      </c>
      <c r="B400" s="237" t="s">
        <v>846</v>
      </c>
      <c r="C400" s="254" t="s">
        <v>847</v>
      </c>
      <c r="D400" s="238" t="s">
        <v>403</v>
      </c>
      <c r="E400" s="239">
        <v>3.0804</v>
      </c>
      <c r="F400" s="240"/>
      <c r="G400" s="241">
        <f>ROUND(E400*F400,2)</f>
        <v>0</v>
      </c>
      <c r="H400" s="240"/>
      <c r="I400" s="241">
        <f>ROUND(E400*H400,2)</f>
        <v>0</v>
      </c>
      <c r="J400" s="240"/>
      <c r="K400" s="241">
        <f>ROUND(E400*J400,2)</f>
        <v>0</v>
      </c>
      <c r="L400" s="241">
        <v>12</v>
      </c>
      <c r="M400" s="241">
        <f>G400*(1+L400/100)</f>
        <v>0</v>
      </c>
      <c r="N400" s="239">
        <v>2.9999999999999997E-4</v>
      </c>
      <c r="O400" s="239">
        <f>ROUND(E400*N400,2)</f>
        <v>0</v>
      </c>
      <c r="P400" s="239">
        <v>0</v>
      </c>
      <c r="Q400" s="239">
        <f>ROUND(E400*P400,2)</f>
        <v>0</v>
      </c>
      <c r="R400" s="241" t="s">
        <v>428</v>
      </c>
      <c r="S400" s="241" t="s">
        <v>315</v>
      </c>
      <c r="T400" s="242" t="s">
        <v>315</v>
      </c>
      <c r="U400" s="224">
        <v>0</v>
      </c>
      <c r="V400" s="224">
        <f>ROUND(E400*U400,2)</f>
        <v>0</v>
      </c>
      <c r="W400" s="224"/>
      <c r="X400" s="224" t="s">
        <v>429</v>
      </c>
      <c r="Y400" s="224" t="s">
        <v>317</v>
      </c>
      <c r="Z400" s="214"/>
      <c r="AA400" s="214"/>
      <c r="AB400" s="214"/>
      <c r="AC400" s="214"/>
      <c r="AD400" s="214"/>
      <c r="AE400" s="214"/>
      <c r="AF400" s="214"/>
      <c r="AG400" s="214" t="s">
        <v>430</v>
      </c>
      <c r="AH400" s="214"/>
      <c r="AI400" s="214"/>
      <c r="AJ400" s="214"/>
      <c r="AK400" s="214"/>
      <c r="AL400" s="214"/>
      <c r="AM400" s="214"/>
      <c r="AN400" s="214"/>
      <c r="AO400" s="214"/>
      <c r="AP400" s="214"/>
      <c r="AQ400" s="214"/>
      <c r="AR400" s="214"/>
      <c r="AS400" s="214"/>
      <c r="AT400" s="214"/>
      <c r="AU400" s="214"/>
      <c r="AV400" s="214"/>
      <c r="AW400" s="214"/>
      <c r="AX400" s="214"/>
      <c r="AY400" s="214"/>
      <c r="AZ400" s="214"/>
      <c r="BA400" s="214"/>
      <c r="BB400" s="214"/>
      <c r="BC400" s="214"/>
      <c r="BD400" s="214"/>
      <c r="BE400" s="214"/>
      <c r="BF400" s="214"/>
      <c r="BG400" s="214"/>
      <c r="BH400" s="214"/>
    </row>
    <row r="401" spans="1:60" outlineLevel="2" x14ac:dyDescent="0.2">
      <c r="A401" s="221"/>
      <c r="B401" s="222"/>
      <c r="C401" s="268" t="s">
        <v>2414</v>
      </c>
      <c r="D401" s="262"/>
      <c r="E401" s="263">
        <v>3.0804</v>
      </c>
      <c r="F401" s="224"/>
      <c r="G401" s="224"/>
      <c r="H401" s="224"/>
      <c r="I401" s="224"/>
      <c r="J401" s="224"/>
      <c r="K401" s="224"/>
      <c r="L401" s="224"/>
      <c r="M401" s="224"/>
      <c r="N401" s="223"/>
      <c r="O401" s="223"/>
      <c r="P401" s="223"/>
      <c r="Q401" s="223"/>
      <c r="R401" s="224"/>
      <c r="S401" s="224"/>
      <c r="T401" s="224"/>
      <c r="U401" s="224"/>
      <c r="V401" s="224"/>
      <c r="W401" s="224"/>
      <c r="X401" s="224"/>
      <c r="Y401" s="224"/>
      <c r="Z401" s="214"/>
      <c r="AA401" s="214"/>
      <c r="AB401" s="214"/>
      <c r="AC401" s="214"/>
      <c r="AD401" s="214"/>
      <c r="AE401" s="214"/>
      <c r="AF401" s="214"/>
      <c r="AG401" s="214" t="s">
        <v>371</v>
      </c>
      <c r="AH401" s="214">
        <v>0</v>
      </c>
      <c r="AI401" s="214"/>
      <c r="AJ401" s="214"/>
      <c r="AK401" s="214"/>
      <c r="AL401" s="214"/>
      <c r="AM401" s="214"/>
      <c r="AN401" s="214"/>
      <c r="AO401" s="214"/>
      <c r="AP401" s="214"/>
      <c r="AQ401" s="214"/>
      <c r="AR401" s="214"/>
      <c r="AS401" s="214"/>
      <c r="AT401" s="214"/>
      <c r="AU401" s="214"/>
      <c r="AV401" s="214"/>
      <c r="AW401" s="214"/>
      <c r="AX401" s="214"/>
      <c r="AY401" s="214"/>
      <c r="AZ401" s="214"/>
      <c r="BA401" s="214"/>
      <c r="BB401" s="214"/>
      <c r="BC401" s="214"/>
      <c r="BD401" s="214"/>
      <c r="BE401" s="214"/>
      <c r="BF401" s="214"/>
      <c r="BG401" s="214"/>
      <c r="BH401" s="214"/>
    </row>
    <row r="402" spans="1:60" ht="22.5" outlineLevel="1" x14ac:dyDescent="0.2">
      <c r="A402" s="245">
        <v>129</v>
      </c>
      <c r="B402" s="246" t="s">
        <v>1229</v>
      </c>
      <c r="C402" s="256" t="s">
        <v>1230</v>
      </c>
      <c r="D402" s="247" t="s">
        <v>403</v>
      </c>
      <c r="E402" s="248">
        <v>1.6</v>
      </c>
      <c r="F402" s="249"/>
      <c r="G402" s="250">
        <f>ROUND(E402*F402,2)</f>
        <v>0</v>
      </c>
      <c r="H402" s="249"/>
      <c r="I402" s="250">
        <f>ROUND(E402*H402,2)</f>
        <v>0</v>
      </c>
      <c r="J402" s="249"/>
      <c r="K402" s="250">
        <f>ROUND(E402*J402,2)</f>
        <v>0</v>
      </c>
      <c r="L402" s="250">
        <v>12</v>
      </c>
      <c r="M402" s="250">
        <f>G402*(1+L402/100)</f>
        <v>0</v>
      </c>
      <c r="N402" s="248">
        <v>1.7000000000000001E-4</v>
      </c>
      <c r="O402" s="248">
        <f>ROUND(E402*N402,2)</f>
        <v>0</v>
      </c>
      <c r="P402" s="248">
        <v>0</v>
      </c>
      <c r="Q402" s="248">
        <f>ROUND(E402*P402,2)</f>
        <v>0</v>
      </c>
      <c r="R402" s="250" t="s">
        <v>817</v>
      </c>
      <c r="S402" s="250" t="s">
        <v>315</v>
      </c>
      <c r="T402" s="251" t="s">
        <v>315</v>
      </c>
      <c r="U402" s="224">
        <v>0.152</v>
      </c>
      <c r="V402" s="224">
        <f>ROUND(E402*U402,2)</f>
        <v>0.24</v>
      </c>
      <c r="W402" s="224"/>
      <c r="X402" s="224" t="s">
        <v>336</v>
      </c>
      <c r="Y402" s="224" t="s">
        <v>317</v>
      </c>
      <c r="Z402" s="214"/>
      <c r="AA402" s="214"/>
      <c r="AB402" s="214"/>
      <c r="AC402" s="214"/>
      <c r="AD402" s="214"/>
      <c r="AE402" s="214"/>
      <c r="AF402" s="214"/>
      <c r="AG402" s="214" t="s">
        <v>337</v>
      </c>
      <c r="AH402" s="214"/>
      <c r="AI402" s="214"/>
      <c r="AJ402" s="214"/>
      <c r="AK402" s="214"/>
      <c r="AL402" s="214"/>
      <c r="AM402" s="214"/>
      <c r="AN402" s="214"/>
      <c r="AO402" s="214"/>
      <c r="AP402" s="214"/>
      <c r="AQ402" s="214"/>
      <c r="AR402" s="214"/>
      <c r="AS402" s="214"/>
      <c r="AT402" s="214"/>
      <c r="AU402" s="214"/>
      <c r="AV402" s="214"/>
      <c r="AW402" s="214"/>
      <c r="AX402" s="214"/>
      <c r="AY402" s="214"/>
      <c r="AZ402" s="214"/>
      <c r="BA402" s="214"/>
      <c r="BB402" s="214"/>
      <c r="BC402" s="214"/>
      <c r="BD402" s="214"/>
      <c r="BE402" s="214"/>
      <c r="BF402" s="214"/>
      <c r="BG402" s="214"/>
      <c r="BH402" s="214"/>
    </row>
    <row r="403" spans="1:60" ht="22.5" outlineLevel="1" x14ac:dyDescent="0.2">
      <c r="A403" s="236">
        <v>130</v>
      </c>
      <c r="B403" s="237" t="s">
        <v>852</v>
      </c>
      <c r="C403" s="254" t="s">
        <v>853</v>
      </c>
      <c r="D403" s="238" t="s">
        <v>811</v>
      </c>
      <c r="E403" s="239">
        <v>0.39301999999999998</v>
      </c>
      <c r="F403" s="240"/>
      <c r="G403" s="241">
        <f>ROUND(E403*F403,2)</f>
        <v>0</v>
      </c>
      <c r="H403" s="240"/>
      <c r="I403" s="241">
        <f>ROUND(E403*H403,2)</f>
        <v>0</v>
      </c>
      <c r="J403" s="240"/>
      <c r="K403" s="241">
        <f>ROUND(E403*J403,2)</f>
        <v>0</v>
      </c>
      <c r="L403" s="241">
        <v>12</v>
      </c>
      <c r="M403" s="241">
        <f>G403*(1+L403/100)</f>
        <v>0</v>
      </c>
      <c r="N403" s="239">
        <v>1E-3</v>
      </c>
      <c r="O403" s="239">
        <f>ROUND(E403*N403,2)</f>
        <v>0</v>
      </c>
      <c r="P403" s="239">
        <v>0</v>
      </c>
      <c r="Q403" s="239">
        <f>ROUND(E403*P403,2)</f>
        <v>0</v>
      </c>
      <c r="R403" s="241" t="s">
        <v>428</v>
      </c>
      <c r="S403" s="241" t="s">
        <v>315</v>
      </c>
      <c r="T403" s="242" t="s">
        <v>315</v>
      </c>
      <c r="U403" s="224">
        <v>0</v>
      </c>
      <c r="V403" s="224">
        <f>ROUND(E403*U403,2)</f>
        <v>0</v>
      </c>
      <c r="W403" s="224"/>
      <c r="X403" s="224" t="s">
        <v>429</v>
      </c>
      <c r="Y403" s="224" t="s">
        <v>317</v>
      </c>
      <c r="Z403" s="214"/>
      <c r="AA403" s="214"/>
      <c r="AB403" s="214"/>
      <c r="AC403" s="214"/>
      <c r="AD403" s="214"/>
      <c r="AE403" s="214"/>
      <c r="AF403" s="214"/>
      <c r="AG403" s="214" t="s">
        <v>430</v>
      </c>
      <c r="AH403" s="214"/>
      <c r="AI403" s="214"/>
      <c r="AJ403" s="214"/>
      <c r="AK403" s="214"/>
      <c r="AL403" s="214"/>
      <c r="AM403" s="214"/>
      <c r="AN403" s="214"/>
      <c r="AO403" s="214"/>
      <c r="AP403" s="214"/>
      <c r="AQ403" s="214"/>
      <c r="AR403" s="214"/>
      <c r="AS403" s="214"/>
      <c r="AT403" s="214"/>
      <c r="AU403" s="214"/>
      <c r="AV403" s="214"/>
      <c r="AW403" s="214"/>
      <c r="AX403" s="214"/>
      <c r="AY403" s="214"/>
      <c r="AZ403" s="214"/>
      <c r="BA403" s="214"/>
      <c r="BB403" s="214"/>
      <c r="BC403" s="214"/>
      <c r="BD403" s="214"/>
      <c r="BE403" s="214"/>
      <c r="BF403" s="214"/>
      <c r="BG403" s="214"/>
      <c r="BH403" s="214"/>
    </row>
    <row r="404" spans="1:60" outlineLevel="2" x14ac:dyDescent="0.2">
      <c r="A404" s="221"/>
      <c r="B404" s="222"/>
      <c r="C404" s="268" t="s">
        <v>2415</v>
      </c>
      <c r="D404" s="262"/>
      <c r="E404" s="263">
        <v>0.39301999999999998</v>
      </c>
      <c r="F404" s="224"/>
      <c r="G404" s="224"/>
      <c r="H404" s="224"/>
      <c r="I404" s="224"/>
      <c r="J404" s="224"/>
      <c r="K404" s="224"/>
      <c r="L404" s="224"/>
      <c r="M404" s="224"/>
      <c r="N404" s="223"/>
      <c r="O404" s="223"/>
      <c r="P404" s="223"/>
      <c r="Q404" s="223"/>
      <c r="R404" s="224"/>
      <c r="S404" s="224"/>
      <c r="T404" s="224"/>
      <c r="U404" s="224"/>
      <c r="V404" s="224"/>
      <c r="W404" s="224"/>
      <c r="X404" s="224"/>
      <c r="Y404" s="224"/>
      <c r="Z404" s="214"/>
      <c r="AA404" s="214"/>
      <c r="AB404" s="214"/>
      <c r="AC404" s="214"/>
      <c r="AD404" s="214"/>
      <c r="AE404" s="214"/>
      <c r="AF404" s="214"/>
      <c r="AG404" s="214" t="s">
        <v>371</v>
      </c>
      <c r="AH404" s="214">
        <v>0</v>
      </c>
      <c r="AI404" s="214"/>
      <c r="AJ404" s="214"/>
      <c r="AK404" s="214"/>
      <c r="AL404" s="214"/>
      <c r="AM404" s="214"/>
      <c r="AN404" s="214"/>
      <c r="AO404" s="214"/>
      <c r="AP404" s="214"/>
      <c r="AQ404" s="214"/>
      <c r="AR404" s="214"/>
      <c r="AS404" s="214"/>
      <c r="AT404" s="214"/>
      <c r="AU404" s="214"/>
      <c r="AV404" s="214"/>
      <c r="AW404" s="214"/>
      <c r="AX404" s="214"/>
      <c r="AY404" s="214"/>
      <c r="AZ404" s="214"/>
      <c r="BA404" s="214"/>
      <c r="BB404" s="214"/>
      <c r="BC404" s="214"/>
      <c r="BD404" s="214"/>
      <c r="BE404" s="214"/>
      <c r="BF404" s="214"/>
      <c r="BG404" s="214"/>
      <c r="BH404" s="214"/>
    </row>
    <row r="405" spans="1:60" outlineLevel="1" x14ac:dyDescent="0.2">
      <c r="A405" s="236">
        <v>131</v>
      </c>
      <c r="B405" s="237" t="s">
        <v>2152</v>
      </c>
      <c r="C405" s="254" t="s">
        <v>2153</v>
      </c>
      <c r="D405" s="238" t="s">
        <v>581</v>
      </c>
      <c r="E405" s="239">
        <v>8.6300000000000005E-3</v>
      </c>
      <c r="F405" s="240"/>
      <c r="G405" s="241">
        <f>ROUND(E405*F405,2)</f>
        <v>0</v>
      </c>
      <c r="H405" s="240"/>
      <c r="I405" s="241">
        <f>ROUND(E405*H405,2)</f>
        <v>0</v>
      </c>
      <c r="J405" s="240"/>
      <c r="K405" s="241">
        <f>ROUND(E405*J405,2)</f>
        <v>0</v>
      </c>
      <c r="L405" s="241">
        <v>12</v>
      </c>
      <c r="M405" s="241">
        <f>G405*(1+L405/100)</f>
        <v>0</v>
      </c>
      <c r="N405" s="239">
        <v>0</v>
      </c>
      <c r="O405" s="239">
        <f>ROUND(E405*N405,2)</f>
        <v>0</v>
      </c>
      <c r="P405" s="239">
        <v>0</v>
      </c>
      <c r="Q405" s="239">
        <f>ROUND(E405*P405,2)</f>
        <v>0</v>
      </c>
      <c r="R405" s="241" t="s">
        <v>817</v>
      </c>
      <c r="S405" s="241" t="s">
        <v>315</v>
      </c>
      <c r="T405" s="242" t="s">
        <v>315</v>
      </c>
      <c r="U405" s="224">
        <v>1.1140000000000001</v>
      </c>
      <c r="V405" s="224">
        <f>ROUND(E405*U405,2)</f>
        <v>0.01</v>
      </c>
      <c r="W405" s="224"/>
      <c r="X405" s="224" t="s">
        <v>582</v>
      </c>
      <c r="Y405" s="224" t="s">
        <v>317</v>
      </c>
      <c r="Z405" s="214"/>
      <c r="AA405" s="214"/>
      <c r="AB405" s="214"/>
      <c r="AC405" s="214"/>
      <c r="AD405" s="214"/>
      <c r="AE405" s="214"/>
      <c r="AF405" s="214"/>
      <c r="AG405" s="214" t="s">
        <v>583</v>
      </c>
      <c r="AH405" s="214"/>
      <c r="AI405" s="214"/>
      <c r="AJ405" s="214"/>
      <c r="AK405" s="214"/>
      <c r="AL405" s="214"/>
      <c r="AM405" s="214"/>
      <c r="AN405" s="214"/>
      <c r="AO405" s="214"/>
      <c r="AP405" s="214"/>
      <c r="AQ405" s="214"/>
      <c r="AR405" s="214"/>
      <c r="AS405" s="214"/>
      <c r="AT405" s="214"/>
      <c r="AU405" s="214"/>
      <c r="AV405" s="214"/>
      <c r="AW405" s="214"/>
      <c r="AX405" s="214"/>
      <c r="AY405" s="214"/>
      <c r="AZ405" s="214"/>
      <c r="BA405" s="214"/>
      <c r="BB405" s="214"/>
      <c r="BC405" s="214"/>
      <c r="BD405" s="214"/>
      <c r="BE405" s="214"/>
      <c r="BF405" s="214"/>
      <c r="BG405" s="214"/>
      <c r="BH405" s="214"/>
    </row>
    <row r="406" spans="1:60" outlineLevel="2" x14ac:dyDescent="0.2">
      <c r="A406" s="221"/>
      <c r="B406" s="222"/>
      <c r="C406" s="267" t="s">
        <v>692</v>
      </c>
      <c r="D406" s="266"/>
      <c r="E406" s="266"/>
      <c r="F406" s="266"/>
      <c r="G406" s="266"/>
      <c r="H406" s="224"/>
      <c r="I406" s="224"/>
      <c r="J406" s="224"/>
      <c r="K406" s="224"/>
      <c r="L406" s="224"/>
      <c r="M406" s="224"/>
      <c r="N406" s="223"/>
      <c r="O406" s="223"/>
      <c r="P406" s="223"/>
      <c r="Q406" s="223"/>
      <c r="R406" s="224"/>
      <c r="S406" s="224"/>
      <c r="T406" s="224"/>
      <c r="U406" s="224"/>
      <c r="V406" s="224"/>
      <c r="W406" s="224"/>
      <c r="X406" s="224"/>
      <c r="Y406" s="224"/>
      <c r="Z406" s="214"/>
      <c r="AA406" s="214"/>
      <c r="AB406" s="214"/>
      <c r="AC406" s="214"/>
      <c r="AD406" s="214"/>
      <c r="AE406" s="214"/>
      <c r="AF406" s="214"/>
      <c r="AG406" s="214" t="s">
        <v>369</v>
      </c>
      <c r="AH406" s="214"/>
      <c r="AI406" s="214"/>
      <c r="AJ406" s="214"/>
      <c r="AK406" s="214"/>
      <c r="AL406" s="214"/>
      <c r="AM406" s="214"/>
      <c r="AN406" s="214"/>
      <c r="AO406" s="214"/>
      <c r="AP406" s="214"/>
      <c r="AQ406" s="214"/>
      <c r="AR406" s="214"/>
      <c r="AS406" s="214"/>
      <c r="AT406" s="214"/>
      <c r="AU406" s="214"/>
      <c r="AV406" s="214"/>
      <c r="AW406" s="214"/>
      <c r="AX406" s="214"/>
      <c r="AY406" s="214"/>
      <c r="AZ406" s="214"/>
      <c r="BA406" s="214"/>
      <c r="BB406" s="214"/>
      <c r="BC406" s="214"/>
      <c r="BD406" s="214"/>
      <c r="BE406" s="214"/>
      <c r="BF406" s="214"/>
      <c r="BG406" s="214"/>
      <c r="BH406" s="214"/>
    </row>
    <row r="407" spans="1:60" x14ac:dyDescent="0.2">
      <c r="A407" s="229" t="s">
        <v>310</v>
      </c>
      <c r="B407" s="230" t="s">
        <v>260</v>
      </c>
      <c r="C407" s="253" t="s">
        <v>261</v>
      </c>
      <c r="D407" s="231"/>
      <c r="E407" s="232"/>
      <c r="F407" s="233"/>
      <c r="G407" s="233">
        <f>SUMIF(AG408:AG418,"&lt;&gt;NOR",G408:G418)</f>
        <v>0</v>
      </c>
      <c r="H407" s="233"/>
      <c r="I407" s="233">
        <f>SUM(I408:I418)</f>
        <v>0</v>
      </c>
      <c r="J407" s="233"/>
      <c r="K407" s="233">
        <f>SUM(K408:K418)</f>
        <v>0</v>
      </c>
      <c r="L407" s="233"/>
      <c r="M407" s="233">
        <f>SUM(M408:M418)</f>
        <v>0</v>
      </c>
      <c r="N407" s="232"/>
      <c r="O407" s="232">
        <f>SUM(O408:O418)</f>
        <v>0.25</v>
      </c>
      <c r="P407" s="232"/>
      <c r="Q407" s="232">
        <f>SUM(Q408:Q418)</f>
        <v>0</v>
      </c>
      <c r="R407" s="233"/>
      <c r="S407" s="233"/>
      <c r="T407" s="234"/>
      <c r="U407" s="228"/>
      <c r="V407" s="228">
        <f>SUM(V408:V418)</f>
        <v>9.7900000000000009</v>
      </c>
      <c r="W407" s="228"/>
      <c r="X407" s="228"/>
      <c r="Y407" s="228"/>
      <c r="AG407" t="s">
        <v>311</v>
      </c>
    </row>
    <row r="408" spans="1:60" outlineLevel="1" x14ac:dyDescent="0.2">
      <c r="A408" s="236">
        <v>132</v>
      </c>
      <c r="B408" s="237" t="s">
        <v>857</v>
      </c>
      <c r="C408" s="254" t="s">
        <v>858</v>
      </c>
      <c r="D408" s="238" t="s">
        <v>379</v>
      </c>
      <c r="E408" s="239">
        <v>9.3903999999999996</v>
      </c>
      <c r="F408" s="240"/>
      <c r="G408" s="241">
        <f>ROUND(E408*F408,2)</f>
        <v>0</v>
      </c>
      <c r="H408" s="240"/>
      <c r="I408" s="241">
        <f>ROUND(E408*H408,2)</f>
        <v>0</v>
      </c>
      <c r="J408" s="240"/>
      <c r="K408" s="241">
        <f>ROUND(E408*J408,2)</f>
        <v>0</v>
      </c>
      <c r="L408" s="241">
        <v>12</v>
      </c>
      <c r="M408" s="241">
        <f>G408*(1+L408/100)</f>
        <v>0</v>
      </c>
      <c r="N408" s="239">
        <v>2.1000000000000001E-4</v>
      </c>
      <c r="O408" s="239">
        <f>ROUND(E408*N408,2)</f>
        <v>0</v>
      </c>
      <c r="P408" s="239">
        <v>0</v>
      </c>
      <c r="Q408" s="239">
        <f>ROUND(E408*P408,2)</f>
        <v>0</v>
      </c>
      <c r="R408" s="241" t="s">
        <v>786</v>
      </c>
      <c r="S408" s="241" t="s">
        <v>315</v>
      </c>
      <c r="T408" s="242" t="s">
        <v>315</v>
      </c>
      <c r="U408" s="224">
        <v>0.05</v>
      </c>
      <c r="V408" s="224">
        <f>ROUND(E408*U408,2)</f>
        <v>0.47</v>
      </c>
      <c r="W408" s="224"/>
      <c r="X408" s="224" t="s">
        <v>336</v>
      </c>
      <c r="Y408" s="224" t="s">
        <v>317</v>
      </c>
      <c r="Z408" s="214"/>
      <c r="AA408" s="214"/>
      <c r="AB408" s="214"/>
      <c r="AC408" s="214"/>
      <c r="AD408" s="214"/>
      <c r="AE408" s="214"/>
      <c r="AF408" s="214"/>
      <c r="AG408" s="214" t="s">
        <v>337</v>
      </c>
      <c r="AH408" s="214"/>
      <c r="AI408" s="214"/>
      <c r="AJ408" s="214"/>
      <c r="AK408" s="214"/>
      <c r="AL408" s="214"/>
      <c r="AM408" s="214"/>
      <c r="AN408" s="214"/>
      <c r="AO408" s="214"/>
      <c r="AP408" s="214"/>
      <c r="AQ408" s="214"/>
      <c r="AR408" s="214"/>
      <c r="AS408" s="214"/>
      <c r="AT408" s="214"/>
      <c r="AU408" s="214"/>
      <c r="AV408" s="214"/>
      <c r="AW408" s="214"/>
      <c r="AX408" s="214"/>
      <c r="AY408" s="214"/>
      <c r="AZ408" s="214"/>
      <c r="BA408" s="214"/>
      <c r="BB408" s="214"/>
      <c r="BC408" s="214"/>
      <c r="BD408" s="214"/>
      <c r="BE408" s="214"/>
      <c r="BF408" s="214"/>
      <c r="BG408" s="214"/>
      <c r="BH408" s="214"/>
    </row>
    <row r="409" spans="1:60" outlineLevel="2" x14ac:dyDescent="0.2">
      <c r="A409" s="221"/>
      <c r="B409" s="222"/>
      <c r="C409" s="255" t="s">
        <v>1231</v>
      </c>
      <c r="D409" s="243"/>
      <c r="E409" s="243"/>
      <c r="F409" s="243"/>
      <c r="G409" s="243"/>
      <c r="H409" s="224"/>
      <c r="I409" s="224"/>
      <c r="J409" s="224"/>
      <c r="K409" s="224"/>
      <c r="L409" s="224"/>
      <c r="M409" s="224"/>
      <c r="N409" s="223"/>
      <c r="O409" s="223"/>
      <c r="P409" s="223"/>
      <c r="Q409" s="223"/>
      <c r="R409" s="224"/>
      <c r="S409" s="224"/>
      <c r="T409" s="224"/>
      <c r="U409" s="224"/>
      <c r="V409" s="224"/>
      <c r="W409" s="224"/>
      <c r="X409" s="224"/>
      <c r="Y409" s="224"/>
      <c r="Z409" s="214"/>
      <c r="AA409" s="214"/>
      <c r="AB409" s="214"/>
      <c r="AC409" s="214"/>
      <c r="AD409" s="214"/>
      <c r="AE409" s="214"/>
      <c r="AF409" s="214"/>
      <c r="AG409" s="214" t="s">
        <v>320</v>
      </c>
      <c r="AH409" s="214"/>
      <c r="AI409" s="214"/>
      <c r="AJ409" s="214"/>
      <c r="AK409" s="214"/>
      <c r="AL409" s="214"/>
      <c r="AM409" s="214"/>
      <c r="AN409" s="214"/>
      <c r="AO409" s="214"/>
      <c r="AP409" s="214"/>
      <c r="AQ409" s="214"/>
      <c r="AR409" s="214"/>
      <c r="AS409" s="214"/>
      <c r="AT409" s="214"/>
      <c r="AU409" s="214"/>
      <c r="AV409" s="214"/>
      <c r="AW409" s="214"/>
      <c r="AX409" s="214"/>
      <c r="AY409" s="214"/>
      <c r="AZ409" s="214"/>
      <c r="BA409" s="214"/>
      <c r="BB409" s="214"/>
      <c r="BC409" s="214"/>
      <c r="BD409" s="214"/>
      <c r="BE409" s="214"/>
      <c r="BF409" s="214"/>
      <c r="BG409" s="214"/>
      <c r="BH409" s="214"/>
    </row>
    <row r="410" spans="1:60" outlineLevel="2" x14ac:dyDescent="0.2">
      <c r="A410" s="221"/>
      <c r="B410" s="222"/>
      <c r="C410" s="268" t="s">
        <v>2416</v>
      </c>
      <c r="D410" s="262"/>
      <c r="E410" s="263">
        <v>9.3903999999999996</v>
      </c>
      <c r="F410" s="224"/>
      <c r="G410" s="224"/>
      <c r="H410" s="224"/>
      <c r="I410" s="224"/>
      <c r="J410" s="224"/>
      <c r="K410" s="224"/>
      <c r="L410" s="224"/>
      <c r="M410" s="224"/>
      <c r="N410" s="223"/>
      <c r="O410" s="223"/>
      <c r="P410" s="223"/>
      <c r="Q410" s="223"/>
      <c r="R410" s="224"/>
      <c r="S410" s="224"/>
      <c r="T410" s="224"/>
      <c r="U410" s="224"/>
      <c r="V410" s="224"/>
      <c r="W410" s="224"/>
      <c r="X410" s="224"/>
      <c r="Y410" s="224"/>
      <c r="Z410" s="214"/>
      <c r="AA410" s="214"/>
      <c r="AB410" s="214"/>
      <c r="AC410" s="214"/>
      <c r="AD410" s="214"/>
      <c r="AE410" s="214"/>
      <c r="AF410" s="214"/>
      <c r="AG410" s="214" t="s">
        <v>371</v>
      </c>
      <c r="AH410" s="214">
        <v>5</v>
      </c>
      <c r="AI410" s="214"/>
      <c r="AJ410" s="214"/>
      <c r="AK410" s="214"/>
      <c r="AL410" s="214"/>
      <c r="AM410" s="214"/>
      <c r="AN410" s="214"/>
      <c r="AO410" s="214"/>
      <c r="AP410" s="214"/>
      <c r="AQ410" s="214"/>
      <c r="AR410" s="214"/>
      <c r="AS410" s="214"/>
      <c r="AT410" s="214"/>
      <c r="AU410" s="214"/>
      <c r="AV410" s="214"/>
      <c r="AW410" s="214"/>
      <c r="AX410" s="214"/>
      <c r="AY410" s="214"/>
      <c r="AZ410" s="214"/>
      <c r="BA410" s="214"/>
      <c r="BB410" s="214"/>
      <c r="BC410" s="214"/>
      <c r="BD410" s="214"/>
      <c r="BE410" s="214"/>
      <c r="BF410" s="214"/>
      <c r="BG410" s="214"/>
      <c r="BH410" s="214"/>
    </row>
    <row r="411" spans="1:60" ht="22.5" outlineLevel="1" x14ac:dyDescent="0.2">
      <c r="A411" s="236">
        <v>133</v>
      </c>
      <c r="B411" s="237" t="s">
        <v>860</v>
      </c>
      <c r="C411" s="254" t="s">
        <v>861</v>
      </c>
      <c r="D411" s="238" t="s">
        <v>379</v>
      </c>
      <c r="E411" s="239">
        <v>9.3903999999999996</v>
      </c>
      <c r="F411" s="240"/>
      <c r="G411" s="241">
        <f>ROUND(E411*F411,2)</f>
        <v>0</v>
      </c>
      <c r="H411" s="240"/>
      <c r="I411" s="241">
        <f>ROUND(E411*H411,2)</f>
        <v>0</v>
      </c>
      <c r="J411" s="240"/>
      <c r="K411" s="241">
        <f>ROUND(E411*J411,2)</f>
        <v>0</v>
      </c>
      <c r="L411" s="241">
        <v>12</v>
      </c>
      <c r="M411" s="241">
        <f>G411*(1+L411/100)</f>
        <v>0</v>
      </c>
      <c r="N411" s="239">
        <v>5.2399999999999999E-3</v>
      </c>
      <c r="O411" s="239">
        <f>ROUND(E411*N411,2)</f>
        <v>0.05</v>
      </c>
      <c r="P411" s="239">
        <v>0</v>
      </c>
      <c r="Q411" s="239">
        <f>ROUND(E411*P411,2)</f>
        <v>0</v>
      </c>
      <c r="R411" s="241" t="s">
        <v>786</v>
      </c>
      <c r="S411" s="241" t="s">
        <v>315</v>
      </c>
      <c r="T411" s="242" t="s">
        <v>315</v>
      </c>
      <c r="U411" s="224">
        <v>0.95840000000000003</v>
      </c>
      <c r="V411" s="224">
        <f>ROUND(E411*U411,2)</f>
        <v>9</v>
      </c>
      <c r="W411" s="224"/>
      <c r="X411" s="224" t="s">
        <v>336</v>
      </c>
      <c r="Y411" s="224" t="s">
        <v>317</v>
      </c>
      <c r="Z411" s="214"/>
      <c r="AA411" s="214"/>
      <c r="AB411" s="214"/>
      <c r="AC411" s="214"/>
      <c r="AD411" s="214"/>
      <c r="AE411" s="214"/>
      <c r="AF411" s="214"/>
      <c r="AG411" s="214" t="s">
        <v>367</v>
      </c>
      <c r="AH411" s="214"/>
      <c r="AI411" s="214"/>
      <c r="AJ411" s="214"/>
      <c r="AK411" s="214"/>
      <c r="AL411" s="214"/>
      <c r="AM411" s="214"/>
      <c r="AN411" s="214"/>
      <c r="AO411" s="214"/>
      <c r="AP411" s="214"/>
      <c r="AQ411" s="214"/>
      <c r="AR411" s="214"/>
      <c r="AS411" s="214"/>
      <c r="AT411" s="214"/>
      <c r="AU411" s="214"/>
      <c r="AV411" s="214"/>
      <c r="AW411" s="214"/>
      <c r="AX411" s="214"/>
      <c r="AY411" s="214"/>
      <c r="AZ411" s="214"/>
      <c r="BA411" s="214"/>
      <c r="BB411" s="214"/>
      <c r="BC411" s="214"/>
      <c r="BD411" s="214"/>
      <c r="BE411" s="214"/>
      <c r="BF411" s="214"/>
      <c r="BG411" s="214"/>
      <c r="BH411" s="214"/>
    </row>
    <row r="412" spans="1:60" outlineLevel="2" x14ac:dyDescent="0.2">
      <c r="A412" s="221"/>
      <c r="B412" s="222"/>
      <c r="C412" s="268" t="s">
        <v>991</v>
      </c>
      <c r="D412" s="262"/>
      <c r="E412" s="263"/>
      <c r="F412" s="224"/>
      <c r="G412" s="224"/>
      <c r="H412" s="224"/>
      <c r="I412" s="224"/>
      <c r="J412" s="224"/>
      <c r="K412" s="224"/>
      <c r="L412" s="224"/>
      <c r="M412" s="224"/>
      <c r="N412" s="223"/>
      <c r="O412" s="223"/>
      <c r="P412" s="223"/>
      <c r="Q412" s="223"/>
      <c r="R412" s="224"/>
      <c r="S412" s="224"/>
      <c r="T412" s="224"/>
      <c r="U412" s="224"/>
      <c r="V412" s="224"/>
      <c r="W412" s="224"/>
      <c r="X412" s="224"/>
      <c r="Y412" s="224"/>
      <c r="Z412" s="214"/>
      <c r="AA412" s="214"/>
      <c r="AB412" s="214"/>
      <c r="AC412" s="214"/>
      <c r="AD412" s="214"/>
      <c r="AE412" s="214"/>
      <c r="AF412" s="214"/>
      <c r="AG412" s="214" t="s">
        <v>371</v>
      </c>
      <c r="AH412" s="214">
        <v>0</v>
      </c>
      <c r="AI412" s="214"/>
      <c r="AJ412" s="214"/>
      <c r="AK412" s="214"/>
      <c r="AL412" s="214"/>
      <c r="AM412" s="214"/>
      <c r="AN412" s="214"/>
      <c r="AO412" s="214"/>
      <c r="AP412" s="214"/>
      <c r="AQ412" s="214"/>
      <c r="AR412" s="214"/>
      <c r="AS412" s="214"/>
      <c r="AT412" s="214"/>
      <c r="AU412" s="214"/>
      <c r="AV412" s="214"/>
      <c r="AW412" s="214"/>
      <c r="AX412" s="214"/>
      <c r="AY412" s="214"/>
      <c r="AZ412" s="214"/>
      <c r="BA412" s="214"/>
      <c r="BB412" s="214"/>
      <c r="BC412" s="214"/>
      <c r="BD412" s="214"/>
      <c r="BE412" s="214"/>
      <c r="BF412" s="214"/>
      <c r="BG412" s="214"/>
      <c r="BH412" s="214"/>
    </row>
    <row r="413" spans="1:60" outlineLevel="3" x14ac:dyDescent="0.2">
      <c r="A413" s="221"/>
      <c r="B413" s="222"/>
      <c r="C413" s="268" t="s">
        <v>2343</v>
      </c>
      <c r="D413" s="262"/>
      <c r="E413" s="263">
        <v>10.962</v>
      </c>
      <c r="F413" s="224"/>
      <c r="G413" s="224"/>
      <c r="H413" s="224"/>
      <c r="I413" s="224"/>
      <c r="J413" s="224"/>
      <c r="K413" s="224"/>
      <c r="L413" s="224"/>
      <c r="M413" s="224"/>
      <c r="N413" s="223"/>
      <c r="O413" s="223"/>
      <c r="P413" s="223"/>
      <c r="Q413" s="223"/>
      <c r="R413" s="224"/>
      <c r="S413" s="224"/>
      <c r="T413" s="224"/>
      <c r="U413" s="224"/>
      <c r="V413" s="224"/>
      <c r="W413" s="224"/>
      <c r="X413" s="224"/>
      <c r="Y413" s="224"/>
      <c r="Z413" s="214"/>
      <c r="AA413" s="214"/>
      <c r="AB413" s="214"/>
      <c r="AC413" s="214"/>
      <c r="AD413" s="214"/>
      <c r="AE413" s="214"/>
      <c r="AF413" s="214"/>
      <c r="AG413" s="214" t="s">
        <v>371</v>
      </c>
      <c r="AH413" s="214">
        <v>0</v>
      </c>
      <c r="AI413" s="214"/>
      <c r="AJ413" s="214"/>
      <c r="AK413" s="214"/>
      <c r="AL413" s="214"/>
      <c r="AM413" s="214"/>
      <c r="AN413" s="214"/>
      <c r="AO413" s="214"/>
      <c r="AP413" s="214"/>
      <c r="AQ413" s="214"/>
      <c r="AR413" s="214"/>
      <c r="AS413" s="214"/>
      <c r="AT413" s="214"/>
      <c r="AU413" s="214"/>
      <c r="AV413" s="214"/>
      <c r="AW413" s="214"/>
      <c r="AX413" s="214"/>
      <c r="AY413" s="214"/>
      <c r="AZ413" s="214"/>
      <c r="BA413" s="214"/>
      <c r="BB413" s="214"/>
      <c r="BC413" s="214"/>
      <c r="BD413" s="214"/>
      <c r="BE413" s="214"/>
      <c r="BF413" s="214"/>
      <c r="BG413" s="214"/>
      <c r="BH413" s="214"/>
    </row>
    <row r="414" spans="1:60" outlineLevel="3" x14ac:dyDescent="0.2">
      <c r="A414" s="221"/>
      <c r="B414" s="222"/>
      <c r="C414" s="268" t="s">
        <v>2344</v>
      </c>
      <c r="D414" s="262"/>
      <c r="E414" s="263">
        <v>-1.5716000000000001</v>
      </c>
      <c r="F414" s="224"/>
      <c r="G414" s="224"/>
      <c r="H414" s="224"/>
      <c r="I414" s="224"/>
      <c r="J414" s="224"/>
      <c r="K414" s="224"/>
      <c r="L414" s="224"/>
      <c r="M414" s="224"/>
      <c r="N414" s="223"/>
      <c r="O414" s="223"/>
      <c r="P414" s="223"/>
      <c r="Q414" s="223"/>
      <c r="R414" s="224"/>
      <c r="S414" s="224"/>
      <c r="T414" s="224"/>
      <c r="U414" s="224"/>
      <c r="V414" s="224"/>
      <c r="W414" s="224"/>
      <c r="X414" s="224"/>
      <c r="Y414" s="224"/>
      <c r="Z414" s="214"/>
      <c r="AA414" s="214"/>
      <c r="AB414" s="214"/>
      <c r="AC414" s="214"/>
      <c r="AD414" s="214"/>
      <c r="AE414" s="214"/>
      <c r="AF414" s="214"/>
      <c r="AG414" s="214" t="s">
        <v>371</v>
      </c>
      <c r="AH414" s="214">
        <v>0</v>
      </c>
      <c r="AI414" s="214"/>
      <c r="AJ414" s="214"/>
      <c r="AK414" s="214"/>
      <c r="AL414" s="214"/>
      <c r="AM414" s="214"/>
      <c r="AN414" s="214"/>
      <c r="AO414" s="214"/>
      <c r="AP414" s="214"/>
      <c r="AQ414" s="214"/>
      <c r="AR414" s="214"/>
      <c r="AS414" s="214"/>
      <c r="AT414" s="214"/>
      <c r="AU414" s="214"/>
      <c r="AV414" s="214"/>
      <c r="AW414" s="214"/>
      <c r="AX414" s="214"/>
      <c r="AY414" s="214"/>
      <c r="AZ414" s="214"/>
      <c r="BA414" s="214"/>
      <c r="BB414" s="214"/>
      <c r="BC414" s="214"/>
      <c r="BD414" s="214"/>
      <c r="BE414" s="214"/>
      <c r="BF414" s="214"/>
      <c r="BG414" s="214"/>
      <c r="BH414" s="214"/>
    </row>
    <row r="415" spans="1:60" ht="22.5" outlineLevel="1" x14ac:dyDescent="0.2">
      <c r="A415" s="236">
        <v>134</v>
      </c>
      <c r="B415" s="237" t="s">
        <v>865</v>
      </c>
      <c r="C415" s="254" t="s">
        <v>866</v>
      </c>
      <c r="D415" s="238" t="s">
        <v>379</v>
      </c>
      <c r="E415" s="239">
        <v>10.32944</v>
      </c>
      <c r="F415" s="240"/>
      <c r="G415" s="241">
        <f>ROUND(E415*F415,2)</f>
        <v>0</v>
      </c>
      <c r="H415" s="240"/>
      <c r="I415" s="241">
        <f>ROUND(E415*H415,2)</f>
        <v>0</v>
      </c>
      <c r="J415" s="240"/>
      <c r="K415" s="241">
        <f>ROUND(E415*J415,2)</f>
        <v>0</v>
      </c>
      <c r="L415" s="241">
        <v>12</v>
      </c>
      <c r="M415" s="241">
        <f>G415*(1+L415/100)</f>
        <v>0</v>
      </c>
      <c r="N415" s="239">
        <v>1.9E-2</v>
      </c>
      <c r="O415" s="239">
        <f>ROUND(E415*N415,2)</f>
        <v>0.2</v>
      </c>
      <c r="P415" s="239">
        <v>0</v>
      </c>
      <c r="Q415" s="239">
        <f>ROUND(E415*P415,2)</f>
        <v>0</v>
      </c>
      <c r="R415" s="241" t="s">
        <v>428</v>
      </c>
      <c r="S415" s="241" t="s">
        <v>315</v>
      </c>
      <c r="T415" s="242" t="s">
        <v>315</v>
      </c>
      <c r="U415" s="224">
        <v>0</v>
      </c>
      <c r="V415" s="224">
        <f>ROUND(E415*U415,2)</f>
        <v>0</v>
      </c>
      <c r="W415" s="224"/>
      <c r="X415" s="224" t="s">
        <v>429</v>
      </c>
      <c r="Y415" s="224" t="s">
        <v>317</v>
      </c>
      <c r="Z415" s="214"/>
      <c r="AA415" s="214"/>
      <c r="AB415" s="214"/>
      <c r="AC415" s="214"/>
      <c r="AD415" s="214"/>
      <c r="AE415" s="214"/>
      <c r="AF415" s="214"/>
      <c r="AG415" s="214" t="s">
        <v>728</v>
      </c>
      <c r="AH415" s="214"/>
      <c r="AI415" s="214"/>
      <c r="AJ415" s="214"/>
      <c r="AK415" s="214"/>
      <c r="AL415" s="214"/>
      <c r="AM415" s="214"/>
      <c r="AN415" s="214"/>
      <c r="AO415" s="214"/>
      <c r="AP415" s="214"/>
      <c r="AQ415" s="214"/>
      <c r="AR415" s="214"/>
      <c r="AS415" s="214"/>
      <c r="AT415" s="214"/>
      <c r="AU415" s="214"/>
      <c r="AV415" s="214"/>
      <c r="AW415" s="214"/>
      <c r="AX415" s="214"/>
      <c r="AY415" s="214"/>
      <c r="AZ415" s="214"/>
      <c r="BA415" s="214"/>
      <c r="BB415" s="214"/>
      <c r="BC415" s="214"/>
      <c r="BD415" s="214"/>
      <c r="BE415" s="214"/>
      <c r="BF415" s="214"/>
      <c r="BG415" s="214"/>
      <c r="BH415" s="214"/>
    </row>
    <row r="416" spans="1:60" outlineLevel="2" x14ac:dyDescent="0.2">
      <c r="A416" s="221"/>
      <c r="B416" s="222"/>
      <c r="C416" s="255" t="s">
        <v>807</v>
      </c>
      <c r="D416" s="243"/>
      <c r="E416" s="243"/>
      <c r="F416" s="243"/>
      <c r="G416" s="243"/>
      <c r="H416" s="224"/>
      <c r="I416" s="224"/>
      <c r="J416" s="224"/>
      <c r="K416" s="224"/>
      <c r="L416" s="224"/>
      <c r="M416" s="224"/>
      <c r="N416" s="223"/>
      <c r="O416" s="223"/>
      <c r="P416" s="223"/>
      <c r="Q416" s="223"/>
      <c r="R416" s="224"/>
      <c r="S416" s="224"/>
      <c r="T416" s="224"/>
      <c r="U416" s="224"/>
      <c r="V416" s="224"/>
      <c r="W416" s="224"/>
      <c r="X416" s="224"/>
      <c r="Y416" s="224"/>
      <c r="Z416" s="214"/>
      <c r="AA416" s="214"/>
      <c r="AB416" s="214"/>
      <c r="AC416" s="214"/>
      <c r="AD416" s="214"/>
      <c r="AE416" s="214"/>
      <c r="AF416" s="214"/>
      <c r="AG416" s="214" t="s">
        <v>320</v>
      </c>
      <c r="AH416" s="214"/>
      <c r="AI416" s="214"/>
      <c r="AJ416" s="214"/>
      <c r="AK416" s="214"/>
      <c r="AL416" s="214"/>
      <c r="AM416" s="214"/>
      <c r="AN416" s="214"/>
      <c r="AO416" s="214"/>
      <c r="AP416" s="214"/>
      <c r="AQ416" s="214"/>
      <c r="AR416" s="214"/>
      <c r="AS416" s="214"/>
      <c r="AT416" s="214"/>
      <c r="AU416" s="214"/>
      <c r="AV416" s="214"/>
      <c r="AW416" s="214"/>
      <c r="AX416" s="214"/>
      <c r="AY416" s="214"/>
      <c r="AZ416" s="214"/>
      <c r="BA416" s="214"/>
      <c r="BB416" s="214"/>
      <c r="BC416" s="214"/>
      <c r="BD416" s="214"/>
      <c r="BE416" s="214"/>
      <c r="BF416" s="214"/>
      <c r="BG416" s="214"/>
      <c r="BH416" s="214"/>
    </row>
    <row r="417" spans="1:60" outlineLevel="2" x14ac:dyDescent="0.2">
      <c r="A417" s="221"/>
      <c r="B417" s="222"/>
      <c r="C417" s="268" t="s">
        <v>2417</v>
      </c>
      <c r="D417" s="262"/>
      <c r="E417" s="263">
        <v>10.32944</v>
      </c>
      <c r="F417" s="224"/>
      <c r="G417" s="224"/>
      <c r="H417" s="224"/>
      <c r="I417" s="224"/>
      <c r="J417" s="224"/>
      <c r="K417" s="224"/>
      <c r="L417" s="224"/>
      <c r="M417" s="224"/>
      <c r="N417" s="223"/>
      <c r="O417" s="223"/>
      <c r="P417" s="223"/>
      <c r="Q417" s="223"/>
      <c r="R417" s="224"/>
      <c r="S417" s="224"/>
      <c r="T417" s="224"/>
      <c r="U417" s="224"/>
      <c r="V417" s="224"/>
      <c r="W417" s="224"/>
      <c r="X417" s="224"/>
      <c r="Y417" s="224"/>
      <c r="Z417" s="214"/>
      <c r="AA417" s="214"/>
      <c r="AB417" s="214"/>
      <c r="AC417" s="214"/>
      <c r="AD417" s="214"/>
      <c r="AE417" s="214"/>
      <c r="AF417" s="214"/>
      <c r="AG417" s="214" t="s">
        <v>371</v>
      </c>
      <c r="AH417" s="214">
        <v>0</v>
      </c>
      <c r="AI417" s="214"/>
      <c r="AJ417" s="214"/>
      <c r="AK417" s="214"/>
      <c r="AL417" s="214"/>
      <c r="AM417" s="214"/>
      <c r="AN417" s="214"/>
      <c r="AO417" s="214"/>
      <c r="AP417" s="214"/>
      <c r="AQ417" s="214"/>
      <c r="AR417" s="214"/>
      <c r="AS417" s="214"/>
      <c r="AT417" s="214"/>
      <c r="AU417" s="214"/>
      <c r="AV417" s="214"/>
      <c r="AW417" s="214"/>
      <c r="AX417" s="214"/>
      <c r="AY417" s="214"/>
      <c r="AZ417" s="214"/>
      <c r="BA417" s="214"/>
      <c r="BB417" s="214"/>
      <c r="BC417" s="214"/>
      <c r="BD417" s="214"/>
      <c r="BE417" s="214"/>
      <c r="BF417" s="214"/>
      <c r="BG417" s="214"/>
      <c r="BH417" s="214"/>
    </row>
    <row r="418" spans="1:60" outlineLevel="1" x14ac:dyDescent="0.2">
      <c r="A418" s="245">
        <v>135</v>
      </c>
      <c r="B418" s="246" t="s">
        <v>1234</v>
      </c>
      <c r="C418" s="256" t="s">
        <v>1235</v>
      </c>
      <c r="D418" s="247" t="s">
        <v>581</v>
      </c>
      <c r="E418" s="248">
        <v>0.24743999999999999</v>
      </c>
      <c r="F418" s="249"/>
      <c r="G418" s="250">
        <f>ROUND(E418*F418,2)</f>
        <v>0</v>
      </c>
      <c r="H418" s="249"/>
      <c r="I418" s="250">
        <f>ROUND(E418*H418,2)</f>
        <v>0</v>
      </c>
      <c r="J418" s="249"/>
      <c r="K418" s="250">
        <f>ROUND(E418*J418,2)</f>
        <v>0</v>
      </c>
      <c r="L418" s="250">
        <v>12</v>
      </c>
      <c r="M418" s="250">
        <f>G418*(1+L418/100)</f>
        <v>0</v>
      </c>
      <c r="N418" s="248">
        <v>0</v>
      </c>
      <c r="O418" s="248">
        <f>ROUND(E418*N418,2)</f>
        <v>0</v>
      </c>
      <c r="P418" s="248">
        <v>0</v>
      </c>
      <c r="Q418" s="248">
        <f>ROUND(E418*P418,2)</f>
        <v>0</v>
      </c>
      <c r="R418" s="250" t="s">
        <v>786</v>
      </c>
      <c r="S418" s="250" t="s">
        <v>315</v>
      </c>
      <c r="T418" s="251" t="s">
        <v>315</v>
      </c>
      <c r="U418" s="224">
        <v>1.3049999999999999</v>
      </c>
      <c r="V418" s="224">
        <f>ROUND(E418*U418,2)</f>
        <v>0.32</v>
      </c>
      <c r="W418" s="224"/>
      <c r="X418" s="224" t="s">
        <v>582</v>
      </c>
      <c r="Y418" s="224" t="s">
        <v>317</v>
      </c>
      <c r="Z418" s="214"/>
      <c r="AA418" s="214"/>
      <c r="AB418" s="214"/>
      <c r="AC418" s="214"/>
      <c r="AD418" s="214"/>
      <c r="AE418" s="214"/>
      <c r="AF418" s="214"/>
      <c r="AG418" s="214" t="s">
        <v>1236</v>
      </c>
      <c r="AH418" s="214"/>
      <c r="AI418" s="214"/>
      <c r="AJ418" s="214"/>
      <c r="AK418" s="214"/>
      <c r="AL418" s="214"/>
      <c r="AM418" s="214"/>
      <c r="AN418" s="214"/>
      <c r="AO418" s="214"/>
      <c r="AP418" s="214"/>
      <c r="AQ418" s="214"/>
      <c r="AR418" s="214"/>
      <c r="AS418" s="214"/>
      <c r="AT418" s="214"/>
      <c r="AU418" s="214"/>
      <c r="AV418" s="214"/>
      <c r="AW418" s="214"/>
      <c r="AX418" s="214"/>
      <c r="AY418" s="214"/>
      <c r="AZ418" s="214"/>
      <c r="BA418" s="214"/>
      <c r="BB418" s="214"/>
      <c r="BC418" s="214"/>
      <c r="BD418" s="214"/>
      <c r="BE418" s="214"/>
      <c r="BF418" s="214"/>
      <c r="BG418" s="214"/>
      <c r="BH418" s="214"/>
    </row>
    <row r="419" spans="1:60" x14ac:dyDescent="0.2">
      <c r="A419" s="229" t="s">
        <v>310</v>
      </c>
      <c r="B419" s="230" t="s">
        <v>262</v>
      </c>
      <c r="C419" s="253" t="s">
        <v>263</v>
      </c>
      <c r="D419" s="231"/>
      <c r="E419" s="232"/>
      <c r="F419" s="233"/>
      <c r="G419" s="233">
        <f>SUMIF(AG420:AG422,"&lt;&gt;NOR",G420:G422)</f>
        <v>0</v>
      </c>
      <c r="H419" s="233"/>
      <c r="I419" s="233">
        <f>SUM(I420:I422)</f>
        <v>0</v>
      </c>
      <c r="J419" s="233"/>
      <c r="K419" s="233">
        <f>SUM(K420:K422)</f>
        <v>0</v>
      </c>
      <c r="L419" s="233"/>
      <c r="M419" s="233">
        <f>SUM(M420:M422)</f>
        <v>0</v>
      </c>
      <c r="N419" s="232"/>
      <c r="O419" s="232">
        <f>SUM(O420:O422)</f>
        <v>0</v>
      </c>
      <c r="P419" s="232"/>
      <c r="Q419" s="232">
        <f>SUM(Q420:Q422)</f>
        <v>0</v>
      </c>
      <c r="R419" s="233"/>
      <c r="S419" s="233"/>
      <c r="T419" s="234"/>
      <c r="U419" s="228"/>
      <c r="V419" s="228">
        <f>SUM(V420:V422)</f>
        <v>0.5</v>
      </c>
      <c r="W419" s="228"/>
      <c r="X419" s="228"/>
      <c r="Y419" s="228"/>
      <c r="AG419" t="s">
        <v>311</v>
      </c>
    </row>
    <row r="420" spans="1:60" ht="22.5" outlineLevel="1" x14ac:dyDescent="0.2">
      <c r="A420" s="236">
        <v>136</v>
      </c>
      <c r="B420" s="237" t="s">
        <v>870</v>
      </c>
      <c r="C420" s="254" t="s">
        <v>871</v>
      </c>
      <c r="D420" s="238" t="s">
        <v>379</v>
      </c>
      <c r="E420" s="239">
        <v>1.2350000000000001</v>
      </c>
      <c r="F420" s="240"/>
      <c r="G420" s="241">
        <f>ROUND(E420*F420,2)</f>
        <v>0</v>
      </c>
      <c r="H420" s="240"/>
      <c r="I420" s="241">
        <f>ROUND(E420*H420,2)</f>
        <v>0</v>
      </c>
      <c r="J420" s="240"/>
      <c r="K420" s="241">
        <f>ROUND(E420*J420,2)</f>
        <v>0</v>
      </c>
      <c r="L420" s="241">
        <v>12</v>
      </c>
      <c r="M420" s="241">
        <f>G420*(1+L420/100)</f>
        <v>0</v>
      </c>
      <c r="N420" s="239">
        <v>3.1E-4</v>
      </c>
      <c r="O420" s="239">
        <f>ROUND(E420*N420,2)</f>
        <v>0</v>
      </c>
      <c r="P420" s="239">
        <v>0</v>
      </c>
      <c r="Q420" s="239">
        <f>ROUND(E420*P420,2)</f>
        <v>0</v>
      </c>
      <c r="R420" s="241" t="s">
        <v>872</v>
      </c>
      <c r="S420" s="241" t="s">
        <v>315</v>
      </c>
      <c r="T420" s="242" t="s">
        <v>315</v>
      </c>
      <c r="U420" s="224">
        <v>0.40300000000000002</v>
      </c>
      <c r="V420" s="224">
        <f>ROUND(E420*U420,2)</f>
        <v>0.5</v>
      </c>
      <c r="W420" s="224"/>
      <c r="X420" s="224" t="s">
        <v>336</v>
      </c>
      <c r="Y420" s="224" t="s">
        <v>317</v>
      </c>
      <c r="Z420" s="214"/>
      <c r="AA420" s="214"/>
      <c r="AB420" s="214"/>
      <c r="AC420" s="214"/>
      <c r="AD420" s="214"/>
      <c r="AE420" s="214"/>
      <c r="AF420" s="214"/>
      <c r="AG420" s="214" t="s">
        <v>337</v>
      </c>
      <c r="AH420" s="214"/>
      <c r="AI420" s="214"/>
      <c r="AJ420" s="214"/>
      <c r="AK420" s="214"/>
      <c r="AL420" s="214"/>
      <c r="AM420" s="214"/>
      <c r="AN420" s="214"/>
      <c r="AO420" s="214"/>
      <c r="AP420" s="214"/>
      <c r="AQ420" s="214"/>
      <c r="AR420" s="214"/>
      <c r="AS420" s="214"/>
      <c r="AT420" s="214"/>
      <c r="AU420" s="214"/>
      <c r="AV420" s="214"/>
      <c r="AW420" s="214"/>
      <c r="AX420" s="214"/>
      <c r="AY420" s="214"/>
      <c r="AZ420" s="214"/>
      <c r="BA420" s="214"/>
      <c r="BB420" s="214"/>
      <c r="BC420" s="214"/>
      <c r="BD420" s="214"/>
      <c r="BE420" s="214"/>
      <c r="BF420" s="214"/>
      <c r="BG420" s="214"/>
      <c r="BH420" s="214"/>
    </row>
    <row r="421" spans="1:60" outlineLevel="2" x14ac:dyDescent="0.2">
      <c r="A421" s="221"/>
      <c r="B421" s="222"/>
      <c r="C421" s="255" t="s">
        <v>873</v>
      </c>
      <c r="D421" s="243"/>
      <c r="E421" s="243"/>
      <c r="F421" s="243"/>
      <c r="G421" s="243"/>
      <c r="H421" s="224"/>
      <c r="I421" s="224"/>
      <c r="J421" s="224"/>
      <c r="K421" s="224"/>
      <c r="L421" s="224"/>
      <c r="M421" s="224"/>
      <c r="N421" s="223"/>
      <c r="O421" s="223"/>
      <c r="P421" s="223"/>
      <c r="Q421" s="223"/>
      <c r="R421" s="224"/>
      <c r="S421" s="224"/>
      <c r="T421" s="224"/>
      <c r="U421" s="224"/>
      <c r="V421" s="224"/>
      <c r="W421" s="224"/>
      <c r="X421" s="224"/>
      <c r="Y421" s="224"/>
      <c r="Z421" s="214"/>
      <c r="AA421" s="214"/>
      <c r="AB421" s="214"/>
      <c r="AC421" s="214"/>
      <c r="AD421" s="214"/>
      <c r="AE421" s="214"/>
      <c r="AF421" s="214"/>
      <c r="AG421" s="214" t="s">
        <v>320</v>
      </c>
      <c r="AH421" s="214"/>
      <c r="AI421" s="214"/>
      <c r="AJ421" s="214"/>
      <c r="AK421" s="214"/>
      <c r="AL421" s="214"/>
      <c r="AM421" s="214"/>
      <c r="AN421" s="214"/>
      <c r="AO421" s="214"/>
      <c r="AP421" s="214"/>
      <c r="AQ421" s="214"/>
      <c r="AR421" s="214"/>
      <c r="AS421" s="214"/>
      <c r="AT421" s="214"/>
      <c r="AU421" s="214"/>
      <c r="AV421" s="214"/>
      <c r="AW421" s="214"/>
      <c r="AX421" s="214"/>
      <c r="AY421" s="214"/>
      <c r="AZ421" s="214"/>
      <c r="BA421" s="214"/>
      <c r="BB421" s="214"/>
      <c r="BC421" s="214"/>
      <c r="BD421" s="214"/>
      <c r="BE421" s="214"/>
      <c r="BF421" s="214"/>
      <c r="BG421" s="214"/>
      <c r="BH421" s="214"/>
    </row>
    <row r="422" spans="1:60" outlineLevel="2" x14ac:dyDescent="0.2">
      <c r="A422" s="221"/>
      <c r="B422" s="222"/>
      <c r="C422" s="268" t="s">
        <v>2418</v>
      </c>
      <c r="D422" s="262"/>
      <c r="E422" s="263">
        <v>1.2350000000000001</v>
      </c>
      <c r="F422" s="224"/>
      <c r="G422" s="224"/>
      <c r="H422" s="224"/>
      <c r="I422" s="224"/>
      <c r="J422" s="224"/>
      <c r="K422" s="224"/>
      <c r="L422" s="224"/>
      <c r="M422" s="224"/>
      <c r="N422" s="223"/>
      <c r="O422" s="223"/>
      <c r="P422" s="223"/>
      <c r="Q422" s="223"/>
      <c r="R422" s="224"/>
      <c r="S422" s="224"/>
      <c r="T422" s="224"/>
      <c r="U422" s="224"/>
      <c r="V422" s="224"/>
      <c r="W422" s="224"/>
      <c r="X422" s="224"/>
      <c r="Y422" s="224"/>
      <c r="Z422" s="214"/>
      <c r="AA422" s="214"/>
      <c r="AB422" s="214"/>
      <c r="AC422" s="214"/>
      <c r="AD422" s="214"/>
      <c r="AE422" s="214"/>
      <c r="AF422" s="214"/>
      <c r="AG422" s="214" t="s">
        <v>371</v>
      </c>
      <c r="AH422" s="214">
        <v>0</v>
      </c>
      <c r="AI422" s="214"/>
      <c r="AJ422" s="214"/>
      <c r="AK422" s="214"/>
      <c r="AL422" s="214"/>
      <c r="AM422" s="214"/>
      <c r="AN422" s="214"/>
      <c r="AO422" s="214"/>
      <c r="AP422" s="214"/>
      <c r="AQ422" s="214"/>
      <c r="AR422" s="214"/>
      <c r="AS422" s="214"/>
      <c r="AT422" s="214"/>
      <c r="AU422" s="214"/>
      <c r="AV422" s="214"/>
      <c r="AW422" s="214"/>
      <c r="AX422" s="214"/>
      <c r="AY422" s="214"/>
      <c r="AZ422" s="214"/>
      <c r="BA422" s="214"/>
      <c r="BB422" s="214"/>
      <c r="BC422" s="214"/>
      <c r="BD422" s="214"/>
      <c r="BE422" s="214"/>
      <c r="BF422" s="214"/>
      <c r="BG422" s="214"/>
      <c r="BH422" s="214"/>
    </row>
    <row r="423" spans="1:60" x14ac:dyDescent="0.2">
      <c r="A423" s="229" t="s">
        <v>310</v>
      </c>
      <c r="B423" s="230" t="s">
        <v>264</v>
      </c>
      <c r="C423" s="253" t="s">
        <v>265</v>
      </c>
      <c r="D423" s="231"/>
      <c r="E423" s="232"/>
      <c r="F423" s="233"/>
      <c r="G423" s="233">
        <f>SUMIF(AG424:AG472,"&lt;&gt;NOR",G424:G472)</f>
        <v>0</v>
      </c>
      <c r="H423" s="233"/>
      <c r="I423" s="233">
        <f>SUM(I424:I472)</f>
        <v>0</v>
      </c>
      <c r="J423" s="233"/>
      <c r="K423" s="233">
        <f>SUM(K424:K472)</f>
        <v>0</v>
      </c>
      <c r="L423" s="233"/>
      <c r="M423" s="233">
        <f>SUM(M424:M472)</f>
        <v>0</v>
      </c>
      <c r="N423" s="232"/>
      <c r="O423" s="232">
        <f>SUM(O424:O472)</f>
        <v>0.11</v>
      </c>
      <c r="P423" s="232"/>
      <c r="Q423" s="232">
        <f>SUM(Q424:Q472)</f>
        <v>0.04</v>
      </c>
      <c r="R423" s="233"/>
      <c r="S423" s="233"/>
      <c r="T423" s="234"/>
      <c r="U423" s="228"/>
      <c r="V423" s="228">
        <f>SUM(V424:V472)</f>
        <v>33.06</v>
      </c>
      <c r="W423" s="228"/>
      <c r="X423" s="228"/>
      <c r="Y423" s="228"/>
      <c r="AG423" t="s">
        <v>311</v>
      </c>
    </row>
    <row r="424" spans="1:60" outlineLevel="1" x14ac:dyDescent="0.2">
      <c r="A424" s="236">
        <v>137</v>
      </c>
      <c r="B424" s="237" t="s">
        <v>887</v>
      </c>
      <c r="C424" s="254" t="s">
        <v>888</v>
      </c>
      <c r="D424" s="238" t="s">
        <v>379</v>
      </c>
      <c r="E424" s="239">
        <v>203.41145</v>
      </c>
      <c r="F424" s="240"/>
      <c r="G424" s="241">
        <f>ROUND(E424*F424,2)</f>
        <v>0</v>
      </c>
      <c r="H424" s="240"/>
      <c r="I424" s="241">
        <f>ROUND(E424*H424,2)</f>
        <v>0</v>
      </c>
      <c r="J424" s="240"/>
      <c r="K424" s="241">
        <f>ROUND(E424*J424,2)</f>
        <v>0</v>
      </c>
      <c r="L424" s="241">
        <v>12</v>
      </c>
      <c r="M424" s="241">
        <f>G424*(1+L424/100)</f>
        <v>0</v>
      </c>
      <c r="N424" s="239">
        <v>0</v>
      </c>
      <c r="O424" s="239">
        <f>ROUND(E424*N424,2)</f>
        <v>0</v>
      </c>
      <c r="P424" s="239">
        <v>0</v>
      </c>
      <c r="Q424" s="239">
        <f>ROUND(E424*P424,2)</f>
        <v>0</v>
      </c>
      <c r="R424" s="241" t="s">
        <v>877</v>
      </c>
      <c r="S424" s="241" t="s">
        <v>315</v>
      </c>
      <c r="T424" s="242" t="s">
        <v>315</v>
      </c>
      <c r="U424" s="224">
        <v>0.01</v>
      </c>
      <c r="V424" s="224">
        <f>ROUND(E424*U424,2)</f>
        <v>2.0299999999999998</v>
      </c>
      <c r="W424" s="224"/>
      <c r="X424" s="224" t="s">
        <v>336</v>
      </c>
      <c r="Y424" s="224" t="s">
        <v>317</v>
      </c>
      <c r="Z424" s="214"/>
      <c r="AA424" s="214"/>
      <c r="AB424" s="214"/>
      <c r="AC424" s="214"/>
      <c r="AD424" s="214"/>
      <c r="AE424" s="214"/>
      <c r="AF424" s="214"/>
      <c r="AG424" s="214" t="s">
        <v>367</v>
      </c>
      <c r="AH424" s="214"/>
      <c r="AI424" s="214"/>
      <c r="AJ424" s="214"/>
      <c r="AK424" s="214"/>
      <c r="AL424" s="214"/>
      <c r="AM424" s="214"/>
      <c r="AN424" s="214"/>
      <c r="AO424" s="214"/>
      <c r="AP424" s="214"/>
      <c r="AQ424" s="214"/>
      <c r="AR424" s="214"/>
      <c r="AS424" s="214"/>
      <c r="AT424" s="214"/>
      <c r="AU424" s="214"/>
      <c r="AV424" s="214"/>
      <c r="AW424" s="214"/>
      <c r="AX424" s="214"/>
      <c r="AY424" s="214"/>
      <c r="AZ424" s="214"/>
      <c r="BA424" s="214"/>
      <c r="BB424" s="214"/>
      <c r="BC424" s="214"/>
      <c r="BD424" s="214"/>
      <c r="BE424" s="214"/>
      <c r="BF424" s="214"/>
      <c r="BG424" s="214"/>
      <c r="BH424" s="214"/>
    </row>
    <row r="425" spans="1:60" ht="22.5" outlineLevel="2" x14ac:dyDescent="0.2">
      <c r="A425" s="221"/>
      <c r="B425" s="222"/>
      <c r="C425" s="255" t="s">
        <v>1495</v>
      </c>
      <c r="D425" s="243"/>
      <c r="E425" s="243"/>
      <c r="F425" s="243"/>
      <c r="G425" s="243"/>
      <c r="H425" s="224"/>
      <c r="I425" s="224"/>
      <c r="J425" s="224"/>
      <c r="K425" s="224"/>
      <c r="L425" s="224"/>
      <c r="M425" s="224"/>
      <c r="N425" s="223"/>
      <c r="O425" s="223"/>
      <c r="P425" s="223"/>
      <c r="Q425" s="223"/>
      <c r="R425" s="224"/>
      <c r="S425" s="224"/>
      <c r="T425" s="224"/>
      <c r="U425" s="224"/>
      <c r="V425" s="224"/>
      <c r="W425" s="224"/>
      <c r="X425" s="224"/>
      <c r="Y425" s="224"/>
      <c r="Z425" s="214"/>
      <c r="AA425" s="214"/>
      <c r="AB425" s="214"/>
      <c r="AC425" s="214"/>
      <c r="AD425" s="214"/>
      <c r="AE425" s="214"/>
      <c r="AF425" s="214"/>
      <c r="AG425" s="214" t="s">
        <v>320</v>
      </c>
      <c r="AH425" s="214"/>
      <c r="AI425" s="214"/>
      <c r="AJ425" s="214"/>
      <c r="AK425" s="214"/>
      <c r="AL425" s="214"/>
      <c r="AM425" s="214"/>
      <c r="AN425" s="214"/>
      <c r="AO425" s="214"/>
      <c r="AP425" s="214"/>
      <c r="AQ425" s="214"/>
      <c r="AR425" s="214"/>
      <c r="AS425" s="214"/>
      <c r="AT425" s="214"/>
      <c r="AU425" s="214"/>
      <c r="AV425" s="214"/>
      <c r="AW425" s="214"/>
      <c r="AX425" s="214"/>
      <c r="AY425" s="214"/>
      <c r="AZ425" s="214"/>
      <c r="BA425" s="244" t="str">
        <f>C425</f>
        <v>Vysátí nečistot z podkladu, penetrace, samonivelační stěrka, broušení, vysátí prachu, nalepení Cu pásek, nalepení podlahoviny, svaření švů, podlahový soklík z PVC.</v>
      </c>
      <c r="BB425" s="214"/>
      <c r="BC425" s="214"/>
      <c r="BD425" s="214"/>
      <c r="BE425" s="214"/>
      <c r="BF425" s="214"/>
      <c r="BG425" s="214"/>
      <c r="BH425" s="214"/>
    </row>
    <row r="426" spans="1:60" outlineLevel="2" x14ac:dyDescent="0.2">
      <c r="A426" s="221"/>
      <c r="B426" s="222"/>
      <c r="C426" s="268" t="s">
        <v>2419</v>
      </c>
      <c r="D426" s="262"/>
      <c r="E426" s="263">
        <v>203.41145</v>
      </c>
      <c r="F426" s="224"/>
      <c r="G426" s="224"/>
      <c r="H426" s="224"/>
      <c r="I426" s="224"/>
      <c r="J426" s="224"/>
      <c r="K426" s="224"/>
      <c r="L426" s="224"/>
      <c r="M426" s="224"/>
      <c r="N426" s="223"/>
      <c r="O426" s="223"/>
      <c r="P426" s="223"/>
      <c r="Q426" s="223"/>
      <c r="R426" s="224"/>
      <c r="S426" s="224"/>
      <c r="T426" s="224"/>
      <c r="U426" s="224"/>
      <c r="V426" s="224"/>
      <c r="W426" s="224"/>
      <c r="X426" s="224"/>
      <c r="Y426" s="224"/>
      <c r="Z426" s="214"/>
      <c r="AA426" s="214"/>
      <c r="AB426" s="214"/>
      <c r="AC426" s="214"/>
      <c r="AD426" s="214"/>
      <c r="AE426" s="214"/>
      <c r="AF426" s="214"/>
      <c r="AG426" s="214" t="s">
        <v>371</v>
      </c>
      <c r="AH426" s="214">
        <v>5</v>
      </c>
      <c r="AI426" s="214"/>
      <c r="AJ426" s="214"/>
      <c r="AK426" s="214"/>
      <c r="AL426" s="214"/>
      <c r="AM426" s="214"/>
      <c r="AN426" s="214"/>
      <c r="AO426" s="214"/>
      <c r="AP426" s="214"/>
      <c r="AQ426" s="214"/>
      <c r="AR426" s="214"/>
      <c r="AS426" s="214"/>
      <c r="AT426" s="214"/>
      <c r="AU426" s="214"/>
      <c r="AV426" s="214"/>
      <c r="AW426" s="214"/>
      <c r="AX426" s="214"/>
      <c r="AY426" s="214"/>
      <c r="AZ426" s="214"/>
      <c r="BA426" s="214"/>
      <c r="BB426" s="214"/>
      <c r="BC426" s="214"/>
      <c r="BD426" s="214"/>
      <c r="BE426" s="214"/>
      <c r="BF426" s="214"/>
      <c r="BG426" s="214"/>
      <c r="BH426" s="214"/>
    </row>
    <row r="427" spans="1:60" outlineLevel="1" x14ac:dyDescent="0.2">
      <c r="A427" s="236">
        <v>138</v>
      </c>
      <c r="B427" s="237" t="s">
        <v>881</v>
      </c>
      <c r="C427" s="254" t="s">
        <v>882</v>
      </c>
      <c r="D427" s="238" t="s">
        <v>379</v>
      </c>
      <c r="E427" s="239">
        <v>15.106999999999999</v>
      </c>
      <c r="F427" s="240"/>
      <c r="G427" s="241">
        <f>ROUND(E427*F427,2)</f>
        <v>0</v>
      </c>
      <c r="H427" s="240"/>
      <c r="I427" s="241">
        <f>ROUND(E427*H427,2)</f>
        <v>0</v>
      </c>
      <c r="J427" s="240"/>
      <c r="K427" s="241">
        <f>ROUND(E427*J427,2)</f>
        <v>0</v>
      </c>
      <c r="L427" s="241">
        <v>12</v>
      </c>
      <c r="M427" s="241">
        <f>G427*(1+L427/100)</f>
        <v>0</v>
      </c>
      <c r="N427" s="239">
        <v>1.0000000000000001E-5</v>
      </c>
      <c r="O427" s="239">
        <f>ROUND(E427*N427,2)</f>
        <v>0</v>
      </c>
      <c r="P427" s="239">
        <v>0</v>
      </c>
      <c r="Q427" s="239">
        <f>ROUND(E427*P427,2)</f>
        <v>0</v>
      </c>
      <c r="R427" s="241" t="s">
        <v>877</v>
      </c>
      <c r="S427" s="241" t="s">
        <v>315</v>
      </c>
      <c r="T427" s="242" t="s">
        <v>315</v>
      </c>
      <c r="U427" s="224">
        <v>0.03</v>
      </c>
      <c r="V427" s="224">
        <f>ROUND(E427*U427,2)</f>
        <v>0.45</v>
      </c>
      <c r="W427" s="224"/>
      <c r="X427" s="224" t="s">
        <v>336</v>
      </c>
      <c r="Y427" s="224" t="s">
        <v>317</v>
      </c>
      <c r="Z427" s="214"/>
      <c r="AA427" s="214"/>
      <c r="AB427" s="214"/>
      <c r="AC427" s="214"/>
      <c r="AD427" s="214"/>
      <c r="AE427" s="214"/>
      <c r="AF427" s="214"/>
      <c r="AG427" s="214" t="s">
        <v>367</v>
      </c>
      <c r="AH427" s="214"/>
      <c r="AI427" s="214"/>
      <c r="AJ427" s="214"/>
      <c r="AK427" s="214"/>
      <c r="AL427" s="214"/>
      <c r="AM427" s="214"/>
      <c r="AN427" s="214"/>
      <c r="AO427" s="214"/>
      <c r="AP427" s="214"/>
      <c r="AQ427" s="214"/>
      <c r="AR427" s="214"/>
      <c r="AS427" s="214"/>
      <c r="AT427" s="214"/>
      <c r="AU427" s="214"/>
      <c r="AV427" s="214"/>
      <c r="AW427" s="214"/>
      <c r="AX427" s="214"/>
      <c r="AY427" s="214"/>
      <c r="AZ427" s="214"/>
      <c r="BA427" s="214"/>
      <c r="BB427" s="214"/>
      <c r="BC427" s="214"/>
      <c r="BD427" s="214"/>
      <c r="BE427" s="214"/>
      <c r="BF427" s="214"/>
      <c r="BG427" s="214"/>
      <c r="BH427" s="214"/>
    </row>
    <row r="428" spans="1:60" outlineLevel="2" x14ac:dyDescent="0.2">
      <c r="A428" s="221"/>
      <c r="B428" s="222"/>
      <c r="C428" s="268" t="s">
        <v>2346</v>
      </c>
      <c r="D428" s="262"/>
      <c r="E428" s="263">
        <v>3.1520000000000001</v>
      </c>
      <c r="F428" s="224"/>
      <c r="G428" s="224"/>
      <c r="H428" s="224"/>
      <c r="I428" s="224"/>
      <c r="J428" s="224"/>
      <c r="K428" s="224"/>
      <c r="L428" s="224"/>
      <c r="M428" s="224"/>
      <c r="N428" s="223"/>
      <c r="O428" s="223"/>
      <c r="P428" s="223"/>
      <c r="Q428" s="223"/>
      <c r="R428" s="224"/>
      <c r="S428" s="224"/>
      <c r="T428" s="224"/>
      <c r="U428" s="224"/>
      <c r="V428" s="224"/>
      <c r="W428" s="224"/>
      <c r="X428" s="224"/>
      <c r="Y428" s="224"/>
      <c r="Z428" s="214"/>
      <c r="AA428" s="214"/>
      <c r="AB428" s="214"/>
      <c r="AC428" s="214"/>
      <c r="AD428" s="214"/>
      <c r="AE428" s="214"/>
      <c r="AF428" s="214"/>
      <c r="AG428" s="214" t="s">
        <v>371</v>
      </c>
      <c r="AH428" s="214">
        <v>0</v>
      </c>
      <c r="AI428" s="214"/>
      <c r="AJ428" s="214"/>
      <c r="AK428" s="214"/>
      <c r="AL428" s="214"/>
      <c r="AM428" s="214"/>
      <c r="AN428" s="214"/>
      <c r="AO428" s="214"/>
      <c r="AP428" s="214"/>
      <c r="AQ428" s="214"/>
      <c r="AR428" s="214"/>
      <c r="AS428" s="214"/>
      <c r="AT428" s="214"/>
      <c r="AU428" s="214"/>
      <c r="AV428" s="214"/>
      <c r="AW428" s="214"/>
      <c r="AX428" s="214"/>
      <c r="AY428" s="214"/>
      <c r="AZ428" s="214"/>
      <c r="BA428" s="214"/>
      <c r="BB428" s="214"/>
      <c r="BC428" s="214"/>
      <c r="BD428" s="214"/>
      <c r="BE428" s="214"/>
      <c r="BF428" s="214"/>
      <c r="BG428" s="214"/>
      <c r="BH428" s="214"/>
    </row>
    <row r="429" spans="1:60" outlineLevel="3" x14ac:dyDescent="0.2">
      <c r="A429" s="221"/>
      <c r="B429" s="222"/>
      <c r="C429" s="268" t="s">
        <v>2347</v>
      </c>
      <c r="D429" s="262"/>
      <c r="E429" s="263">
        <v>3.5459999999999998</v>
      </c>
      <c r="F429" s="224"/>
      <c r="G429" s="224"/>
      <c r="H429" s="224"/>
      <c r="I429" s="224"/>
      <c r="J429" s="224"/>
      <c r="K429" s="224"/>
      <c r="L429" s="224"/>
      <c r="M429" s="224"/>
      <c r="N429" s="223"/>
      <c r="O429" s="223"/>
      <c r="P429" s="223"/>
      <c r="Q429" s="223"/>
      <c r="R429" s="224"/>
      <c r="S429" s="224"/>
      <c r="T429" s="224"/>
      <c r="U429" s="224"/>
      <c r="V429" s="224"/>
      <c r="W429" s="224"/>
      <c r="X429" s="224"/>
      <c r="Y429" s="224"/>
      <c r="Z429" s="214"/>
      <c r="AA429" s="214"/>
      <c r="AB429" s="214"/>
      <c r="AC429" s="214"/>
      <c r="AD429" s="214"/>
      <c r="AE429" s="214"/>
      <c r="AF429" s="214"/>
      <c r="AG429" s="214" t="s">
        <v>371</v>
      </c>
      <c r="AH429" s="214">
        <v>0</v>
      </c>
      <c r="AI429" s="214"/>
      <c r="AJ429" s="214"/>
      <c r="AK429" s="214"/>
      <c r="AL429" s="214"/>
      <c r="AM429" s="214"/>
      <c r="AN429" s="214"/>
      <c r="AO429" s="214"/>
      <c r="AP429" s="214"/>
      <c r="AQ429" s="214"/>
      <c r="AR429" s="214"/>
      <c r="AS429" s="214"/>
      <c r="AT429" s="214"/>
      <c r="AU429" s="214"/>
      <c r="AV429" s="214"/>
      <c r="AW429" s="214"/>
      <c r="AX429" s="214"/>
      <c r="AY429" s="214"/>
      <c r="AZ429" s="214"/>
      <c r="BA429" s="214"/>
      <c r="BB429" s="214"/>
      <c r="BC429" s="214"/>
      <c r="BD429" s="214"/>
      <c r="BE429" s="214"/>
      <c r="BF429" s="214"/>
      <c r="BG429" s="214"/>
      <c r="BH429" s="214"/>
    </row>
    <row r="430" spans="1:60" outlineLevel="3" x14ac:dyDescent="0.2">
      <c r="A430" s="221"/>
      <c r="B430" s="222"/>
      <c r="C430" s="268" t="s">
        <v>2348</v>
      </c>
      <c r="D430" s="262"/>
      <c r="E430" s="263">
        <v>1.222</v>
      </c>
      <c r="F430" s="224"/>
      <c r="G430" s="224"/>
      <c r="H430" s="224"/>
      <c r="I430" s="224"/>
      <c r="J430" s="224"/>
      <c r="K430" s="224"/>
      <c r="L430" s="224"/>
      <c r="M430" s="224"/>
      <c r="N430" s="223"/>
      <c r="O430" s="223"/>
      <c r="P430" s="223"/>
      <c r="Q430" s="223"/>
      <c r="R430" s="224"/>
      <c r="S430" s="224"/>
      <c r="T430" s="224"/>
      <c r="U430" s="224"/>
      <c r="V430" s="224"/>
      <c r="W430" s="224"/>
      <c r="X430" s="224"/>
      <c r="Y430" s="224"/>
      <c r="Z430" s="214"/>
      <c r="AA430" s="214"/>
      <c r="AB430" s="214"/>
      <c r="AC430" s="214"/>
      <c r="AD430" s="214"/>
      <c r="AE430" s="214"/>
      <c r="AF430" s="214"/>
      <c r="AG430" s="214" t="s">
        <v>371</v>
      </c>
      <c r="AH430" s="214">
        <v>0</v>
      </c>
      <c r="AI430" s="214"/>
      <c r="AJ430" s="214"/>
      <c r="AK430" s="214"/>
      <c r="AL430" s="214"/>
      <c r="AM430" s="214"/>
      <c r="AN430" s="214"/>
      <c r="AO430" s="214"/>
      <c r="AP430" s="214"/>
      <c r="AQ430" s="214"/>
      <c r="AR430" s="214"/>
      <c r="AS430" s="214"/>
      <c r="AT430" s="214"/>
      <c r="AU430" s="214"/>
      <c r="AV430" s="214"/>
      <c r="AW430" s="214"/>
      <c r="AX430" s="214"/>
      <c r="AY430" s="214"/>
      <c r="AZ430" s="214"/>
      <c r="BA430" s="214"/>
      <c r="BB430" s="214"/>
      <c r="BC430" s="214"/>
      <c r="BD430" s="214"/>
      <c r="BE430" s="214"/>
      <c r="BF430" s="214"/>
      <c r="BG430" s="214"/>
      <c r="BH430" s="214"/>
    </row>
    <row r="431" spans="1:60" outlineLevel="3" x14ac:dyDescent="0.2">
      <c r="A431" s="221"/>
      <c r="B431" s="222"/>
      <c r="C431" s="268" t="s">
        <v>1603</v>
      </c>
      <c r="D431" s="262"/>
      <c r="E431" s="263">
        <v>3.0070000000000001</v>
      </c>
      <c r="F431" s="224"/>
      <c r="G431" s="224"/>
      <c r="H431" s="224"/>
      <c r="I431" s="224"/>
      <c r="J431" s="224"/>
      <c r="K431" s="224"/>
      <c r="L431" s="224"/>
      <c r="M431" s="224"/>
      <c r="N431" s="223"/>
      <c r="O431" s="223"/>
      <c r="P431" s="223"/>
      <c r="Q431" s="223"/>
      <c r="R431" s="224"/>
      <c r="S431" s="224"/>
      <c r="T431" s="224"/>
      <c r="U431" s="224"/>
      <c r="V431" s="224"/>
      <c r="W431" s="224"/>
      <c r="X431" s="224"/>
      <c r="Y431" s="224"/>
      <c r="Z431" s="214"/>
      <c r="AA431" s="214"/>
      <c r="AB431" s="214"/>
      <c r="AC431" s="214"/>
      <c r="AD431" s="214"/>
      <c r="AE431" s="214"/>
      <c r="AF431" s="214"/>
      <c r="AG431" s="214" t="s">
        <v>371</v>
      </c>
      <c r="AH431" s="214">
        <v>0</v>
      </c>
      <c r="AI431" s="214"/>
      <c r="AJ431" s="214"/>
      <c r="AK431" s="214"/>
      <c r="AL431" s="214"/>
      <c r="AM431" s="214"/>
      <c r="AN431" s="214"/>
      <c r="AO431" s="214"/>
      <c r="AP431" s="214"/>
      <c r="AQ431" s="214"/>
      <c r="AR431" s="214"/>
      <c r="AS431" s="214"/>
      <c r="AT431" s="214"/>
      <c r="AU431" s="214"/>
      <c r="AV431" s="214"/>
      <c r="AW431" s="214"/>
      <c r="AX431" s="214"/>
      <c r="AY431" s="214"/>
      <c r="AZ431" s="214"/>
      <c r="BA431" s="214"/>
      <c r="BB431" s="214"/>
      <c r="BC431" s="214"/>
      <c r="BD431" s="214"/>
      <c r="BE431" s="214"/>
      <c r="BF431" s="214"/>
      <c r="BG431" s="214"/>
      <c r="BH431" s="214"/>
    </row>
    <row r="432" spans="1:60" outlineLevel="3" x14ac:dyDescent="0.2">
      <c r="A432" s="221"/>
      <c r="B432" s="222"/>
      <c r="C432" s="268" t="s">
        <v>1338</v>
      </c>
      <c r="D432" s="262"/>
      <c r="E432" s="263">
        <v>4.18</v>
      </c>
      <c r="F432" s="224"/>
      <c r="G432" s="224"/>
      <c r="H432" s="224"/>
      <c r="I432" s="224"/>
      <c r="J432" s="224"/>
      <c r="K432" s="224"/>
      <c r="L432" s="224"/>
      <c r="M432" s="224"/>
      <c r="N432" s="223"/>
      <c r="O432" s="223"/>
      <c r="P432" s="223"/>
      <c r="Q432" s="223"/>
      <c r="R432" s="224"/>
      <c r="S432" s="224"/>
      <c r="T432" s="224"/>
      <c r="U432" s="224"/>
      <c r="V432" s="224"/>
      <c r="W432" s="224"/>
      <c r="X432" s="224"/>
      <c r="Y432" s="224"/>
      <c r="Z432" s="214"/>
      <c r="AA432" s="214"/>
      <c r="AB432" s="214"/>
      <c r="AC432" s="214"/>
      <c r="AD432" s="214"/>
      <c r="AE432" s="214"/>
      <c r="AF432" s="214"/>
      <c r="AG432" s="214" t="s">
        <v>371</v>
      </c>
      <c r="AH432" s="214">
        <v>0</v>
      </c>
      <c r="AI432" s="214"/>
      <c r="AJ432" s="214"/>
      <c r="AK432" s="214"/>
      <c r="AL432" s="214"/>
      <c r="AM432" s="214"/>
      <c r="AN432" s="214"/>
      <c r="AO432" s="214"/>
      <c r="AP432" s="214"/>
      <c r="AQ432" s="214"/>
      <c r="AR432" s="214"/>
      <c r="AS432" s="214"/>
      <c r="AT432" s="214"/>
      <c r="AU432" s="214"/>
      <c r="AV432" s="214"/>
      <c r="AW432" s="214"/>
      <c r="AX432" s="214"/>
      <c r="AY432" s="214"/>
      <c r="AZ432" s="214"/>
      <c r="BA432" s="214"/>
      <c r="BB432" s="214"/>
      <c r="BC432" s="214"/>
      <c r="BD432" s="214"/>
      <c r="BE432" s="214"/>
      <c r="BF432" s="214"/>
      <c r="BG432" s="214"/>
      <c r="BH432" s="214"/>
    </row>
    <row r="433" spans="1:60" outlineLevel="1" x14ac:dyDescent="0.2">
      <c r="A433" s="236">
        <v>139</v>
      </c>
      <c r="B433" s="237" t="s">
        <v>885</v>
      </c>
      <c r="C433" s="254" t="s">
        <v>886</v>
      </c>
      <c r="D433" s="238" t="s">
        <v>379</v>
      </c>
      <c r="E433" s="239">
        <v>57.67</v>
      </c>
      <c r="F433" s="240"/>
      <c r="G433" s="241">
        <f>ROUND(E433*F433,2)</f>
        <v>0</v>
      </c>
      <c r="H433" s="240"/>
      <c r="I433" s="241">
        <f>ROUND(E433*H433,2)</f>
        <v>0</v>
      </c>
      <c r="J433" s="240"/>
      <c r="K433" s="241">
        <f>ROUND(E433*J433,2)</f>
        <v>0</v>
      </c>
      <c r="L433" s="241">
        <v>12</v>
      </c>
      <c r="M433" s="241">
        <f>G433*(1+L433/100)</f>
        <v>0</v>
      </c>
      <c r="N433" s="239">
        <v>3.5E-4</v>
      </c>
      <c r="O433" s="239">
        <f>ROUND(E433*N433,2)</f>
        <v>0.02</v>
      </c>
      <c r="P433" s="239">
        <v>0</v>
      </c>
      <c r="Q433" s="239">
        <f>ROUND(E433*P433,2)</f>
        <v>0</v>
      </c>
      <c r="R433" s="241" t="s">
        <v>877</v>
      </c>
      <c r="S433" s="241" t="s">
        <v>315</v>
      </c>
      <c r="T433" s="242" t="s">
        <v>315</v>
      </c>
      <c r="U433" s="224">
        <v>0.01</v>
      </c>
      <c r="V433" s="224">
        <f>ROUND(E433*U433,2)</f>
        <v>0.57999999999999996</v>
      </c>
      <c r="W433" s="224"/>
      <c r="X433" s="224" t="s">
        <v>336</v>
      </c>
      <c r="Y433" s="224" t="s">
        <v>317</v>
      </c>
      <c r="Z433" s="214"/>
      <c r="AA433" s="214"/>
      <c r="AB433" s="214"/>
      <c r="AC433" s="214"/>
      <c r="AD433" s="214"/>
      <c r="AE433" s="214"/>
      <c r="AF433" s="214"/>
      <c r="AG433" s="214" t="s">
        <v>367</v>
      </c>
      <c r="AH433" s="214"/>
      <c r="AI433" s="214"/>
      <c r="AJ433" s="214"/>
      <c r="AK433" s="214"/>
      <c r="AL433" s="214"/>
      <c r="AM433" s="214"/>
      <c r="AN433" s="214"/>
      <c r="AO433" s="214"/>
      <c r="AP433" s="214"/>
      <c r="AQ433" s="214"/>
      <c r="AR433" s="214"/>
      <c r="AS433" s="214"/>
      <c r="AT433" s="214"/>
      <c r="AU433" s="214"/>
      <c r="AV433" s="214"/>
      <c r="AW433" s="214"/>
      <c r="AX433" s="214"/>
      <c r="AY433" s="214"/>
      <c r="AZ433" s="214"/>
      <c r="BA433" s="214"/>
      <c r="BB433" s="214"/>
      <c r="BC433" s="214"/>
      <c r="BD433" s="214"/>
      <c r="BE433" s="214"/>
      <c r="BF433" s="214"/>
      <c r="BG433" s="214"/>
      <c r="BH433" s="214"/>
    </row>
    <row r="434" spans="1:60" outlineLevel="2" x14ac:dyDescent="0.2">
      <c r="A434" s="221"/>
      <c r="B434" s="222"/>
      <c r="C434" s="268" t="s">
        <v>991</v>
      </c>
      <c r="D434" s="262"/>
      <c r="E434" s="263"/>
      <c r="F434" s="224"/>
      <c r="G434" s="224"/>
      <c r="H434" s="224"/>
      <c r="I434" s="224"/>
      <c r="J434" s="224"/>
      <c r="K434" s="224"/>
      <c r="L434" s="224"/>
      <c r="M434" s="224"/>
      <c r="N434" s="223"/>
      <c r="O434" s="223"/>
      <c r="P434" s="223"/>
      <c r="Q434" s="223"/>
      <c r="R434" s="224"/>
      <c r="S434" s="224"/>
      <c r="T434" s="224"/>
      <c r="U434" s="224"/>
      <c r="V434" s="224"/>
      <c r="W434" s="224"/>
      <c r="X434" s="224"/>
      <c r="Y434" s="224"/>
      <c r="Z434" s="214"/>
      <c r="AA434" s="214"/>
      <c r="AB434" s="214"/>
      <c r="AC434" s="214"/>
      <c r="AD434" s="214"/>
      <c r="AE434" s="214"/>
      <c r="AF434" s="214"/>
      <c r="AG434" s="214" t="s">
        <v>371</v>
      </c>
      <c r="AH434" s="214">
        <v>0</v>
      </c>
      <c r="AI434" s="214"/>
      <c r="AJ434" s="214"/>
      <c r="AK434" s="214"/>
      <c r="AL434" s="214"/>
      <c r="AM434" s="214"/>
      <c r="AN434" s="214"/>
      <c r="AO434" s="214"/>
      <c r="AP434" s="214"/>
      <c r="AQ434" s="214"/>
      <c r="AR434" s="214"/>
      <c r="AS434" s="214"/>
      <c r="AT434" s="214"/>
      <c r="AU434" s="214"/>
      <c r="AV434" s="214"/>
      <c r="AW434" s="214"/>
      <c r="AX434" s="214"/>
      <c r="AY434" s="214"/>
      <c r="AZ434" s="214"/>
      <c r="BA434" s="214"/>
      <c r="BB434" s="214"/>
      <c r="BC434" s="214"/>
      <c r="BD434" s="214"/>
      <c r="BE434" s="214"/>
      <c r="BF434" s="214"/>
      <c r="BG434" s="214"/>
      <c r="BH434" s="214"/>
    </row>
    <row r="435" spans="1:60" outlineLevel="3" x14ac:dyDescent="0.2">
      <c r="A435" s="221"/>
      <c r="B435" s="222"/>
      <c r="C435" s="268" t="s">
        <v>2364</v>
      </c>
      <c r="D435" s="262"/>
      <c r="E435" s="263">
        <v>8.61</v>
      </c>
      <c r="F435" s="224"/>
      <c r="G435" s="224"/>
      <c r="H435" s="224"/>
      <c r="I435" s="224"/>
      <c r="J435" s="224"/>
      <c r="K435" s="224"/>
      <c r="L435" s="224"/>
      <c r="M435" s="224"/>
      <c r="N435" s="223"/>
      <c r="O435" s="223"/>
      <c r="P435" s="223"/>
      <c r="Q435" s="223"/>
      <c r="R435" s="224"/>
      <c r="S435" s="224"/>
      <c r="T435" s="224"/>
      <c r="U435" s="224"/>
      <c r="V435" s="224"/>
      <c r="W435" s="224"/>
      <c r="X435" s="224"/>
      <c r="Y435" s="224"/>
      <c r="Z435" s="214"/>
      <c r="AA435" s="214"/>
      <c r="AB435" s="214"/>
      <c r="AC435" s="214"/>
      <c r="AD435" s="214"/>
      <c r="AE435" s="214"/>
      <c r="AF435" s="214"/>
      <c r="AG435" s="214" t="s">
        <v>371</v>
      </c>
      <c r="AH435" s="214">
        <v>0</v>
      </c>
      <c r="AI435" s="214"/>
      <c r="AJ435" s="214"/>
      <c r="AK435" s="214"/>
      <c r="AL435" s="214"/>
      <c r="AM435" s="214"/>
      <c r="AN435" s="214"/>
      <c r="AO435" s="214"/>
      <c r="AP435" s="214"/>
      <c r="AQ435" s="214"/>
      <c r="AR435" s="214"/>
      <c r="AS435" s="214"/>
      <c r="AT435" s="214"/>
      <c r="AU435" s="214"/>
      <c r="AV435" s="214"/>
      <c r="AW435" s="214"/>
      <c r="AX435" s="214"/>
      <c r="AY435" s="214"/>
      <c r="AZ435" s="214"/>
      <c r="BA435" s="214"/>
      <c r="BB435" s="214"/>
      <c r="BC435" s="214"/>
      <c r="BD435" s="214"/>
      <c r="BE435" s="214"/>
      <c r="BF435" s="214"/>
      <c r="BG435" s="214"/>
      <c r="BH435" s="214"/>
    </row>
    <row r="436" spans="1:60" outlineLevel="3" x14ac:dyDescent="0.2">
      <c r="A436" s="221"/>
      <c r="B436" s="222"/>
      <c r="C436" s="268" t="s">
        <v>2365</v>
      </c>
      <c r="D436" s="262"/>
      <c r="E436" s="263">
        <v>9.89</v>
      </c>
      <c r="F436" s="224"/>
      <c r="G436" s="224"/>
      <c r="H436" s="224"/>
      <c r="I436" s="224"/>
      <c r="J436" s="224"/>
      <c r="K436" s="224"/>
      <c r="L436" s="224"/>
      <c r="M436" s="224"/>
      <c r="N436" s="223"/>
      <c r="O436" s="223"/>
      <c r="P436" s="223"/>
      <c r="Q436" s="223"/>
      <c r="R436" s="224"/>
      <c r="S436" s="224"/>
      <c r="T436" s="224"/>
      <c r="U436" s="224"/>
      <c r="V436" s="224"/>
      <c r="W436" s="224"/>
      <c r="X436" s="224"/>
      <c r="Y436" s="224"/>
      <c r="Z436" s="214"/>
      <c r="AA436" s="214"/>
      <c r="AB436" s="214"/>
      <c r="AC436" s="214"/>
      <c r="AD436" s="214"/>
      <c r="AE436" s="214"/>
      <c r="AF436" s="214"/>
      <c r="AG436" s="214" t="s">
        <v>371</v>
      </c>
      <c r="AH436" s="214">
        <v>0</v>
      </c>
      <c r="AI436" s="214"/>
      <c r="AJ436" s="214"/>
      <c r="AK436" s="214"/>
      <c r="AL436" s="214"/>
      <c r="AM436" s="214"/>
      <c r="AN436" s="214"/>
      <c r="AO436" s="214"/>
      <c r="AP436" s="214"/>
      <c r="AQ436" s="214"/>
      <c r="AR436" s="214"/>
      <c r="AS436" s="214"/>
      <c r="AT436" s="214"/>
      <c r="AU436" s="214"/>
      <c r="AV436" s="214"/>
      <c r="AW436" s="214"/>
      <c r="AX436" s="214"/>
      <c r="AY436" s="214"/>
      <c r="AZ436" s="214"/>
      <c r="BA436" s="214"/>
      <c r="BB436" s="214"/>
      <c r="BC436" s="214"/>
      <c r="BD436" s="214"/>
      <c r="BE436" s="214"/>
      <c r="BF436" s="214"/>
      <c r="BG436" s="214"/>
      <c r="BH436" s="214"/>
    </row>
    <row r="437" spans="1:60" outlineLevel="3" x14ac:dyDescent="0.2">
      <c r="A437" s="221"/>
      <c r="B437" s="222"/>
      <c r="C437" s="268" t="s">
        <v>2366</v>
      </c>
      <c r="D437" s="262"/>
      <c r="E437" s="263">
        <v>22.68</v>
      </c>
      <c r="F437" s="224"/>
      <c r="G437" s="224"/>
      <c r="H437" s="224"/>
      <c r="I437" s="224"/>
      <c r="J437" s="224"/>
      <c r="K437" s="224"/>
      <c r="L437" s="224"/>
      <c r="M437" s="224"/>
      <c r="N437" s="223"/>
      <c r="O437" s="223"/>
      <c r="P437" s="223"/>
      <c r="Q437" s="223"/>
      <c r="R437" s="224"/>
      <c r="S437" s="224"/>
      <c r="T437" s="224"/>
      <c r="U437" s="224"/>
      <c r="V437" s="224"/>
      <c r="W437" s="224"/>
      <c r="X437" s="224"/>
      <c r="Y437" s="224"/>
      <c r="Z437" s="214"/>
      <c r="AA437" s="214"/>
      <c r="AB437" s="214"/>
      <c r="AC437" s="214"/>
      <c r="AD437" s="214"/>
      <c r="AE437" s="214"/>
      <c r="AF437" s="214"/>
      <c r="AG437" s="214" t="s">
        <v>371</v>
      </c>
      <c r="AH437" s="214">
        <v>0</v>
      </c>
      <c r="AI437" s="214"/>
      <c r="AJ437" s="214"/>
      <c r="AK437" s="214"/>
      <c r="AL437" s="214"/>
      <c r="AM437" s="214"/>
      <c r="AN437" s="214"/>
      <c r="AO437" s="214"/>
      <c r="AP437" s="214"/>
      <c r="AQ437" s="214"/>
      <c r="AR437" s="214"/>
      <c r="AS437" s="214"/>
      <c r="AT437" s="214"/>
      <c r="AU437" s="214"/>
      <c r="AV437" s="214"/>
      <c r="AW437" s="214"/>
      <c r="AX437" s="214"/>
      <c r="AY437" s="214"/>
      <c r="AZ437" s="214"/>
      <c r="BA437" s="214"/>
      <c r="BB437" s="214"/>
      <c r="BC437" s="214"/>
      <c r="BD437" s="214"/>
      <c r="BE437" s="214"/>
      <c r="BF437" s="214"/>
      <c r="BG437" s="214"/>
      <c r="BH437" s="214"/>
    </row>
    <row r="438" spans="1:60" outlineLevel="3" x14ac:dyDescent="0.2">
      <c r="A438" s="221"/>
      <c r="B438" s="222"/>
      <c r="C438" s="268" t="s">
        <v>2367</v>
      </c>
      <c r="D438" s="262"/>
      <c r="E438" s="263">
        <v>15.62</v>
      </c>
      <c r="F438" s="224"/>
      <c r="G438" s="224"/>
      <c r="H438" s="224"/>
      <c r="I438" s="224"/>
      <c r="J438" s="224"/>
      <c r="K438" s="224"/>
      <c r="L438" s="224"/>
      <c r="M438" s="224"/>
      <c r="N438" s="223"/>
      <c r="O438" s="223"/>
      <c r="P438" s="223"/>
      <c r="Q438" s="223"/>
      <c r="R438" s="224"/>
      <c r="S438" s="224"/>
      <c r="T438" s="224"/>
      <c r="U438" s="224"/>
      <c r="V438" s="224"/>
      <c r="W438" s="224"/>
      <c r="X438" s="224"/>
      <c r="Y438" s="224"/>
      <c r="Z438" s="214"/>
      <c r="AA438" s="214"/>
      <c r="AB438" s="214"/>
      <c r="AC438" s="214"/>
      <c r="AD438" s="214"/>
      <c r="AE438" s="214"/>
      <c r="AF438" s="214"/>
      <c r="AG438" s="214" t="s">
        <v>371</v>
      </c>
      <c r="AH438" s="214">
        <v>0</v>
      </c>
      <c r="AI438" s="214"/>
      <c r="AJ438" s="214"/>
      <c r="AK438" s="214"/>
      <c r="AL438" s="214"/>
      <c r="AM438" s="214"/>
      <c r="AN438" s="214"/>
      <c r="AO438" s="214"/>
      <c r="AP438" s="214"/>
      <c r="AQ438" s="214"/>
      <c r="AR438" s="214"/>
      <c r="AS438" s="214"/>
      <c r="AT438" s="214"/>
      <c r="AU438" s="214"/>
      <c r="AV438" s="214"/>
      <c r="AW438" s="214"/>
      <c r="AX438" s="214"/>
      <c r="AY438" s="214"/>
      <c r="AZ438" s="214"/>
      <c r="BA438" s="214"/>
      <c r="BB438" s="214"/>
      <c r="BC438" s="214"/>
      <c r="BD438" s="214"/>
      <c r="BE438" s="214"/>
      <c r="BF438" s="214"/>
      <c r="BG438" s="214"/>
      <c r="BH438" s="214"/>
    </row>
    <row r="439" spans="1:60" outlineLevel="3" x14ac:dyDescent="0.2">
      <c r="A439" s="221"/>
      <c r="B439" s="222"/>
      <c r="C439" s="268" t="s">
        <v>2335</v>
      </c>
      <c r="D439" s="262"/>
      <c r="E439" s="263">
        <v>0.87</v>
      </c>
      <c r="F439" s="224"/>
      <c r="G439" s="224"/>
      <c r="H439" s="224"/>
      <c r="I439" s="224"/>
      <c r="J439" s="224"/>
      <c r="K439" s="224"/>
      <c r="L439" s="224"/>
      <c r="M439" s="224"/>
      <c r="N439" s="223"/>
      <c r="O439" s="223"/>
      <c r="P439" s="223"/>
      <c r="Q439" s="223"/>
      <c r="R439" s="224"/>
      <c r="S439" s="224"/>
      <c r="T439" s="224"/>
      <c r="U439" s="224"/>
      <c r="V439" s="224"/>
      <c r="W439" s="224"/>
      <c r="X439" s="224"/>
      <c r="Y439" s="224"/>
      <c r="Z439" s="214"/>
      <c r="AA439" s="214"/>
      <c r="AB439" s="214"/>
      <c r="AC439" s="214"/>
      <c r="AD439" s="214"/>
      <c r="AE439" s="214"/>
      <c r="AF439" s="214"/>
      <c r="AG439" s="214" t="s">
        <v>371</v>
      </c>
      <c r="AH439" s="214">
        <v>0</v>
      </c>
      <c r="AI439" s="214"/>
      <c r="AJ439" s="214"/>
      <c r="AK439" s="214"/>
      <c r="AL439" s="214"/>
      <c r="AM439" s="214"/>
      <c r="AN439" s="214"/>
      <c r="AO439" s="214"/>
      <c r="AP439" s="214"/>
      <c r="AQ439" s="214"/>
      <c r="AR439" s="214"/>
      <c r="AS439" s="214"/>
      <c r="AT439" s="214"/>
      <c r="AU439" s="214"/>
      <c r="AV439" s="214"/>
      <c r="AW439" s="214"/>
      <c r="AX439" s="214"/>
      <c r="AY439" s="214"/>
      <c r="AZ439" s="214"/>
      <c r="BA439" s="214"/>
      <c r="BB439" s="214"/>
      <c r="BC439" s="214"/>
      <c r="BD439" s="214"/>
      <c r="BE439" s="214"/>
      <c r="BF439" s="214"/>
      <c r="BG439" s="214"/>
      <c r="BH439" s="214"/>
    </row>
    <row r="440" spans="1:60" outlineLevel="1" x14ac:dyDescent="0.2">
      <c r="A440" s="236">
        <v>140</v>
      </c>
      <c r="B440" s="237" t="s">
        <v>875</v>
      </c>
      <c r="C440" s="254" t="s">
        <v>876</v>
      </c>
      <c r="D440" s="238" t="s">
        <v>379</v>
      </c>
      <c r="E440" s="239">
        <v>44.521230000000003</v>
      </c>
      <c r="F440" s="240"/>
      <c r="G440" s="241">
        <f>ROUND(E440*F440,2)</f>
        <v>0</v>
      </c>
      <c r="H440" s="240"/>
      <c r="I440" s="241">
        <f>ROUND(E440*H440,2)</f>
        <v>0</v>
      </c>
      <c r="J440" s="240"/>
      <c r="K440" s="241">
        <f>ROUND(E440*J440,2)</f>
        <v>0</v>
      </c>
      <c r="L440" s="241">
        <v>12</v>
      </c>
      <c r="M440" s="241">
        <f>G440*(1+L440/100)</f>
        <v>0</v>
      </c>
      <c r="N440" s="239">
        <v>0</v>
      </c>
      <c r="O440" s="239">
        <f>ROUND(E440*N440,2)</f>
        <v>0</v>
      </c>
      <c r="P440" s="239">
        <v>8.9999999999999998E-4</v>
      </c>
      <c r="Q440" s="239">
        <f>ROUND(E440*P440,2)</f>
        <v>0.04</v>
      </c>
      <c r="R440" s="241" t="s">
        <v>877</v>
      </c>
      <c r="S440" s="241" t="s">
        <v>315</v>
      </c>
      <c r="T440" s="242" t="s">
        <v>315</v>
      </c>
      <c r="U440" s="224">
        <v>0.08</v>
      </c>
      <c r="V440" s="224">
        <f>ROUND(E440*U440,2)</f>
        <v>3.56</v>
      </c>
      <c r="W440" s="224"/>
      <c r="X440" s="224" t="s">
        <v>336</v>
      </c>
      <c r="Y440" s="224" t="s">
        <v>317</v>
      </c>
      <c r="Z440" s="214"/>
      <c r="AA440" s="214"/>
      <c r="AB440" s="214"/>
      <c r="AC440" s="214"/>
      <c r="AD440" s="214"/>
      <c r="AE440" s="214"/>
      <c r="AF440" s="214"/>
      <c r="AG440" s="214" t="s">
        <v>367</v>
      </c>
      <c r="AH440" s="214"/>
      <c r="AI440" s="214"/>
      <c r="AJ440" s="214"/>
      <c r="AK440" s="214"/>
      <c r="AL440" s="214"/>
      <c r="AM440" s="214"/>
      <c r="AN440" s="214"/>
      <c r="AO440" s="214"/>
      <c r="AP440" s="214"/>
      <c r="AQ440" s="214"/>
      <c r="AR440" s="214"/>
      <c r="AS440" s="214"/>
      <c r="AT440" s="214"/>
      <c r="AU440" s="214"/>
      <c r="AV440" s="214"/>
      <c r="AW440" s="214"/>
      <c r="AX440" s="214"/>
      <c r="AY440" s="214"/>
      <c r="AZ440" s="214"/>
      <c r="BA440" s="214"/>
      <c r="BB440" s="214"/>
      <c r="BC440" s="214"/>
      <c r="BD440" s="214"/>
      <c r="BE440" s="214"/>
      <c r="BF440" s="214"/>
      <c r="BG440" s="214"/>
      <c r="BH440" s="214"/>
    </row>
    <row r="441" spans="1:60" outlineLevel="2" x14ac:dyDescent="0.2">
      <c r="A441" s="221"/>
      <c r="B441" s="222"/>
      <c r="C441" s="268" t="s">
        <v>991</v>
      </c>
      <c r="D441" s="262"/>
      <c r="E441" s="263"/>
      <c r="F441" s="224"/>
      <c r="G441" s="224"/>
      <c r="H441" s="224"/>
      <c r="I441" s="224"/>
      <c r="J441" s="224"/>
      <c r="K441" s="224"/>
      <c r="L441" s="224"/>
      <c r="M441" s="224"/>
      <c r="N441" s="223"/>
      <c r="O441" s="223"/>
      <c r="P441" s="223"/>
      <c r="Q441" s="223"/>
      <c r="R441" s="224"/>
      <c r="S441" s="224"/>
      <c r="T441" s="224"/>
      <c r="U441" s="224"/>
      <c r="V441" s="224"/>
      <c r="W441" s="224"/>
      <c r="X441" s="224"/>
      <c r="Y441" s="224"/>
      <c r="Z441" s="214"/>
      <c r="AA441" s="214"/>
      <c r="AB441" s="214"/>
      <c r="AC441" s="214"/>
      <c r="AD441" s="214"/>
      <c r="AE441" s="214"/>
      <c r="AF441" s="214"/>
      <c r="AG441" s="214" t="s">
        <v>371</v>
      </c>
      <c r="AH441" s="214">
        <v>0</v>
      </c>
      <c r="AI441" s="214"/>
      <c r="AJ441" s="214"/>
      <c r="AK441" s="214"/>
      <c r="AL441" s="214"/>
      <c r="AM441" s="214"/>
      <c r="AN441" s="214"/>
      <c r="AO441" s="214"/>
      <c r="AP441" s="214"/>
      <c r="AQ441" s="214"/>
      <c r="AR441" s="214"/>
      <c r="AS441" s="214"/>
      <c r="AT441" s="214"/>
      <c r="AU441" s="214"/>
      <c r="AV441" s="214"/>
      <c r="AW441" s="214"/>
      <c r="AX441" s="214"/>
      <c r="AY441" s="214"/>
      <c r="AZ441" s="214"/>
      <c r="BA441" s="214"/>
      <c r="BB441" s="214"/>
      <c r="BC441" s="214"/>
      <c r="BD441" s="214"/>
      <c r="BE441" s="214"/>
      <c r="BF441" s="214"/>
      <c r="BG441" s="214"/>
      <c r="BH441" s="214"/>
    </row>
    <row r="442" spans="1:60" outlineLevel="3" x14ac:dyDescent="0.2">
      <c r="A442" s="221"/>
      <c r="B442" s="222"/>
      <c r="C442" s="268" t="s">
        <v>1324</v>
      </c>
      <c r="D442" s="262"/>
      <c r="E442" s="263"/>
      <c r="F442" s="224"/>
      <c r="G442" s="224"/>
      <c r="H442" s="224"/>
      <c r="I442" s="224"/>
      <c r="J442" s="224"/>
      <c r="K442" s="224"/>
      <c r="L442" s="224"/>
      <c r="M442" s="224"/>
      <c r="N442" s="223"/>
      <c r="O442" s="223"/>
      <c r="P442" s="223"/>
      <c r="Q442" s="223"/>
      <c r="R442" s="224"/>
      <c r="S442" s="224"/>
      <c r="T442" s="224"/>
      <c r="U442" s="224"/>
      <c r="V442" s="224"/>
      <c r="W442" s="224"/>
      <c r="X442" s="224"/>
      <c r="Y442" s="224"/>
      <c r="Z442" s="214"/>
      <c r="AA442" s="214"/>
      <c r="AB442" s="214"/>
      <c r="AC442" s="214"/>
      <c r="AD442" s="214"/>
      <c r="AE442" s="214"/>
      <c r="AF442" s="214"/>
      <c r="AG442" s="214" t="s">
        <v>371</v>
      </c>
      <c r="AH442" s="214">
        <v>0</v>
      </c>
      <c r="AI442" s="214"/>
      <c r="AJ442" s="214"/>
      <c r="AK442" s="214"/>
      <c r="AL442" s="214"/>
      <c r="AM442" s="214"/>
      <c r="AN442" s="214"/>
      <c r="AO442" s="214"/>
      <c r="AP442" s="214"/>
      <c r="AQ442" s="214"/>
      <c r="AR442" s="214"/>
      <c r="AS442" s="214"/>
      <c r="AT442" s="214"/>
      <c r="AU442" s="214"/>
      <c r="AV442" s="214"/>
      <c r="AW442" s="214"/>
      <c r="AX442" s="214"/>
      <c r="AY442" s="214"/>
      <c r="AZ442" s="214"/>
      <c r="BA442" s="214"/>
      <c r="BB442" s="214"/>
      <c r="BC442" s="214"/>
      <c r="BD442" s="214"/>
      <c r="BE442" s="214"/>
      <c r="BF442" s="214"/>
      <c r="BG442" s="214"/>
      <c r="BH442" s="214"/>
    </row>
    <row r="443" spans="1:60" outlineLevel="3" x14ac:dyDescent="0.2">
      <c r="A443" s="221"/>
      <c r="B443" s="222"/>
      <c r="C443" s="269" t="s">
        <v>480</v>
      </c>
      <c r="D443" s="264"/>
      <c r="E443" s="265"/>
      <c r="F443" s="224"/>
      <c r="G443" s="224"/>
      <c r="H443" s="224"/>
      <c r="I443" s="224"/>
      <c r="J443" s="224"/>
      <c r="K443" s="224"/>
      <c r="L443" s="224"/>
      <c r="M443" s="224"/>
      <c r="N443" s="223"/>
      <c r="O443" s="223"/>
      <c r="P443" s="223"/>
      <c r="Q443" s="223"/>
      <c r="R443" s="224"/>
      <c r="S443" s="224"/>
      <c r="T443" s="224"/>
      <c r="U443" s="224"/>
      <c r="V443" s="224"/>
      <c r="W443" s="224"/>
      <c r="X443" s="224"/>
      <c r="Y443" s="224"/>
      <c r="Z443" s="214"/>
      <c r="AA443" s="214"/>
      <c r="AB443" s="214"/>
      <c r="AC443" s="214"/>
      <c r="AD443" s="214"/>
      <c r="AE443" s="214"/>
      <c r="AF443" s="214"/>
      <c r="AG443" s="214" t="s">
        <v>371</v>
      </c>
      <c r="AH443" s="214"/>
      <c r="AI443" s="214"/>
      <c r="AJ443" s="214"/>
      <c r="AK443" s="214"/>
      <c r="AL443" s="214"/>
      <c r="AM443" s="214"/>
      <c r="AN443" s="214"/>
      <c r="AO443" s="214"/>
      <c r="AP443" s="214"/>
      <c r="AQ443" s="214"/>
      <c r="AR443" s="214"/>
      <c r="AS443" s="214"/>
      <c r="AT443" s="214"/>
      <c r="AU443" s="214"/>
      <c r="AV443" s="214"/>
      <c r="AW443" s="214"/>
      <c r="AX443" s="214"/>
      <c r="AY443" s="214"/>
      <c r="AZ443" s="214"/>
      <c r="BA443" s="214"/>
      <c r="BB443" s="214"/>
      <c r="BC443" s="214"/>
      <c r="BD443" s="214"/>
      <c r="BE443" s="214"/>
      <c r="BF443" s="214"/>
      <c r="BG443" s="214"/>
      <c r="BH443" s="214"/>
    </row>
    <row r="444" spans="1:60" outlineLevel="3" x14ac:dyDescent="0.2">
      <c r="A444" s="221"/>
      <c r="B444" s="222"/>
      <c r="C444" s="270" t="s">
        <v>2279</v>
      </c>
      <c r="D444" s="264"/>
      <c r="E444" s="265">
        <v>44.560499999999998</v>
      </c>
      <c r="F444" s="224"/>
      <c r="G444" s="224"/>
      <c r="H444" s="224"/>
      <c r="I444" s="224"/>
      <c r="J444" s="224"/>
      <c r="K444" s="224"/>
      <c r="L444" s="224"/>
      <c r="M444" s="224"/>
      <c r="N444" s="223"/>
      <c r="O444" s="223"/>
      <c r="P444" s="223"/>
      <c r="Q444" s="223"/>
      <c r="R444" s="224"/>
      <c r="S444" s="224"/>
      <c r="T444" s="224"/>
      <c r="U444" s="224"/>
      <c r="V444" s="224"/>
      <c r="W444" s="224"/>
      <c r="X444" s="224"/>
      <c r="Y444" s="224"/>
      <c r="Z444" s="214"/>
      <c r="AA444" s="214"/>
      <c r="AB444" s="214"/>
      <c r="AC444" s="214"/>
      <c r="AD444" s="214"/>
      <c r="AE444" s="214"/>
      <c r="AF444" s="214"/>
      <c r="AG444" s="214" t="s">
        <v>371</v>
      </c>
      <c r="AH444" s="214">
        <v>2</v>
      </c>
      <c r="AI444" s="214"/>
      <c r="AJ444" s="214"/>
      <c r="AK444" s="214"/>
      <c r="AL444" s="214"/>
      <c r="AM444" s="214"/>
      <c r="AN444" s="214"/>
      <c r="AO444" s="214"/>
      <c r="AP444" s="214"/>
      <c r="AQ444" s="214"/>
      <c r="AR444" s="214"/>
      <c r="AS444" s="214"/>
      <c r="AT444" s="214"/>
      <c r="AU444" s="214"/>
      <c r="AV444" s="214"/>
      <c r="AW444" s="214"/>
      <c r="AX444" s="214"/>
      <c r="AY444" s="214"/>
      <c r="AZ444" s="214"/>
      <c r="BA444" s="214"/>
      <c r="BB444" s="214"/>
      <c r="BC444" s="214"/>
      <c r="BD444" s="214"/>
      <c r="BE444" s="214"/>
      <c r="BF444" s="214"/>
      <c r="BG444" s="214"/>
      <c r="BH444" s="214"/>
    </row>
    <row r="445" spans="1:60" outlineLevel="3" x14ac:dyDescent="0.2">
      <c r="A445" s="221"/>
      <c r="B445" s="222"/>
      <c r="C445" s="270" t="s">
        <v>2280</v>
      </c>
      <c r="D445" s="264"/>
      <c r="E445" s="265">
        <v>-6.4183000000000003</v>
      </c>
      <c r="F445" s="224"/>
      <c r="G445" s="224"/>
      <c r="H445" s="224"/>
      <c r="I445" s="224"/>
      <c r="J445" s="224"/>
      <c r="K445" s="224"/>
      <c r="L445" s="224"/>
      <c r="M445" s="224"/>
      <c r="N445" s="223"/>
      <c r="O445" s="223"/>
      <c r="P445" s="223"/>
      <c r="Q445" s="223"/>
      <c r="R445" s="224"/>
      <c r="S445" s="224"/>
      <c r="T445" s="224"/>
      <c r="U445" s="224"/>
      <c r="V445" s="224"/>
      <c r="W445" s="224"/>
      <c r="X445" s="224"/>
      <c r="Y445" s="224"/>
      <c r="Z445" s="214"/>
      <c r="AA445" s="214"/>
      <c r="AB445" s="214"/>
      <c r="AC445" s="214"/>
      <c r="AD445" s="214"/>
      <c r="AE445" s="214"/>
      <c r="AF445" s="214"/>
      <c r="AG445" s="214" t="s">
        <v>371</v>
      </c>
      <c r="AH445" s="214">
        <v>2</v>
      </c>
      <c r="AI445" s="214"/>
      <c r="AJ445" s="214"/>
      <c r="AK445" s="214"/>
      <c r="AL445" s="214"/>
      <c r="AM445" s="214"/>
      <c r="AN445" s="214"/>
      <c r="AO445" s="214"/>
      <c r="AP445" s="214"/>
      <c r="AQ445" s="214"/>
      <c r="AR445" s="214"/>
      <c r="AS445" s="214"/>
      <c r="AT445" s="214"/>
      <c r="AU445" s="214"/>
      <c r="AV445" s="214"/>
      <c r="AW445" s="214"/>
      <c r="AX445" s="214"/>
      <c r="AY445" s="214"/>
      <c r="AZ445" s="214"/>
      <c r="BA445" s="214"/>
      <c r="BB445" s="214"/>
      <c r="BC445" s="214"/>
      <c r="BD445" s="214"/>
      <c r="BE445" s="214"/>
      <c r="BF445" s="214"/>
      <c r="BG445" s="214"/>
      <c r="BH445" s="214"/>
    </row>
    <row r="446" spans="1:60" outlineLevel="3" x14ac:dyDescent="0.2">
      <c r="A446" s="221"/>
      <c r="B446" s="222"/>
      <c r="C446" s="270" t="s">
        <v>2281</v>
      </c>
      <c r="D446" s="264"/>
      <c r="E446" s="265">
        <v>-2.2000000000000002</v>
      </c>
      <c r="F446" s="224"/>
      <c r="G446" s="224"/>
      <c r="H446" s="224"/>
      <c r="I446" s="224"/>
      <c r="J446" s="224"/>
      <c r="K446" s="224"/>
      <c r="L446" s="224"/>
      <c r="M446" s="224"/>
      <c r="N446" s="223"/>
      <c r="O446" s="223"/>
      <c r="P446" s="223"/>
      <c r="Q446" s="223"/>
      <c r="R446" s="224"/>
      <c r="S446" s="224"/>
      <c r="T446" s="224"/>
      <c r="U446" s="224"/>
      <c r="V446" s="224"/>
      <c r="W446" s="224"/>
      <c r="X446" s="224"/>
      <c r="Y446" s="224"/>
      <c r="Z446" s="214"/>
      <c r="AA446" s="214"/>
      <c r="AB446" s="214"/>
      <c r="AC446" s="214"/>
      <c r="AD446" s="214"/>
      <c r="AE446" s="214"/>
      <c r="AF446" s="214"/>
      <c r="AG446" s="214" t="s">
        <v>371</v>
      </c>
      <c r="AH446" s="214">
        <v>2</v>
      </c>
      <c r="AI446" s="214"/>
      <c r="AJ446" s="214"/>
      <c r="AK446" s="214"/>
      <c r="AL446" s="214"/>
      <c r="AM446" s="214"/>
      <c r="AN446" s="214"/>
      <c r="AO446" s="214"/>
      <c r="AP446" s="214"/>
      <c r="AQ446" s="214"/>
      <c r="AR446" s="214"/>
      <c r="AS446" s="214"/>
      <c r="AT446" s="214"/>
      <c r="AU446" s="214"/>
      <c r="AV446" s="214"/>
      <c r="AW446" s="214"/>
      <c r="AX446" s="214"/>
      <c r="AY446" s="214"/>
      <c r="AZ446" s="214"/>
      <c r="BA446" s="214"/>
      <c r="BB446" s="214"/>
      <c r="BC446" s="214"/>
      <c r="BD446" s="214"/>
      <c r="BE446" s="214"/>
      <c r="BF446" s="214"/>
      <c r="BG446" s="214"/>
      <c r="BH446" s="214"/>
    </row>
    <row r="447" spans="1:60" outlineLevel="3" x14ac:dyDescent="0.2">
      <c r="A447" s="221"/>
      <c r="B447" s="222"/>
      <c r="C447" s="270" t="s">
        <v>2282</v>
      </c>
      <c r="D447" s="264"/>
      <c r="E447" s="265">
        <v>3.2</v>
      </c>
      <c r="F447" s="224"/>
      <c r="G447" s="224"/>
      <c r="H447" s="224"/>
      <c r="I447" s="224"/>
      <c r="J447" s="224"/>
      <c r="K447" s="224"/>
      <c r="L447" s="224"/>
      <c r="M447" s="224"/>
      <c r="N447" s="223"/>
      <c r="O447" s="223"/>
      <c r="P447" s="223"/>
      <c r="Q447" s="223"/>
      <c r="R447" s="224"/>
      <c r="S447" s="224"/>
      <c r="T447" s="224"/>
      <c r="U447" s="224"/>
      <c r="V447" s="224"/>
      <c r="W447" s="224"/>
      <c r="X447" s="224"/>
      <c r="Y447" s="224"/>
      <c r="Z447" s="214"/>
      <c r="AA447" s="214"/>
      <c r="AB447" s="214"/>
      <c r="AC447" s="214"/>
      <c r="AD447" s="214"/>
      <c r="AE447" s="214"/>
      <c r="AF447" s="214"/>
      <c r="AG447" s="214" t="s">
        <v>371</v>
      </c>
      <c r="AH447" s="214">
        <v>2</v>
      </c>
      <c r="AI447" s="214"/>
      <c r="AJ447" s="214"/>
      <c r="AK447" s="214"/>
      <c r="AL447" s="214"/>
      <c r="AM447" s="214"/>
      <c r="AN447" s="214"/>
      <c r="AO447" s="214"/>
      <c r="AP447" s="214"/>
      <c r="AQ447" s="214"/>
      <c r="AR447" s="214"/>
      <c r="AS447" s="214"/>
      <c r="AT447" s="214"/>
      <c r="AU447" s="214"/>
      <c r="AV447" s="214"/>
      <c r="AW447" s="214"/>
      <c r="AX447" s="214"/>
      <c r="AY447" s="214"/>
      <c r="AZ447" s="214"/>
      <c r="BA447" s="214"/>
      <c r="BB447" s="214"/>
      <c r="BC447" s="214"/>
      <c r="BD447" s="214"/>
      <c r="BE447" s="214"/>
      <c r="BF447" s="214"/>
      <c r="BG447" s="214"/>
      <c r="BH447" s="214"/>
    </row>
    <row r="448" spans="1:60" outlineLevel="3" x14ac:dyDescent="0.2">
      <c r="A448" s="221"/>
      <c r="B448" s="222"/>
      <c r="C448" s="270" t="s">
        <v>2283</v>
      </c>
      <c r="D448" s="264"/>
      <c r="E448" s="265">
        <v>48.693249999999999</v>
      </c>
      <c r="F448" s="224"/>
      <c r="G448" s="224"/>
      <c r="H448" s="224"/>
      <c r="I448" s="224"/>
      <c r="J448" s="224"/>
      <c r="K448" s="224"/>
      <c r="L448" s="224"/>
      <c r="M448" s="224"/>
      <c r="N448" s="223"/>
      <c r="O448" s="223"/>
      <c r="P448" s="223"/>
      <c r="Q448" s="223"/>
      <c r="R448" s="224"/>
      <c r="S448" s="224"/>
      <c r="T448" s="224"/>
      <c r="U448" s="224"/>
      <c r="V448" s="224"/>
      <c r="W448" s="224"/>
      <c r="X448" s="224"/>
      <c r="Y448" s="224"/>
      <c r="Z448" s="214"/>
      <c r="AA448" s="214"/>
      <c r="AB448" s="214"/>
      <c r="AC448" s="214"/>
      <c r="AD448" s="214"/>
      <c r="AE448" s="214"/>
      <c r="AF448" s="214"/>
      <c r="AG448" s="214" t="s">
        <v>371</v>
      </c>
      <c r="AH448" s="214">
        <v>2</v>
      </c>
      <c r="AI448" s="214"/>
      <c r="AJ448" s="214"/>
      <c r="AK448" s="214"/>
      <c r="AL448" s="214"/>
      <c r="AM448" s="214"/>
      <c r="AN448" s="214"/>
      <c r="AO448" s="214"/>
      <c r="AP448" s="214"/>
      <c r="AQ448" s="214"/>
      <c r="AR448" s="214"/>
      <c r="AS448" s="214"/>
      <c r="AT448" s="214"/>
      <c r="AU448" s="214"/>
      <c r="AV448" s="214"/>
      <c r="AW448" s="214"/>
      <c r="AX448" s="214"/>
      <c r="AY448" s="214"/>
      <c r="AZ448" s="214"/>
      <c r="BA448" s="214"/>
      <c r="BB448" s="214"/>
      <c r="BC448" s="214"/>
      <c r="BD448" s="214"/>
      <c r="BE448" s="214"/>
      <c r="BF448" s="214"/>
      <c r="BG448" s="214"/>
      <c r="BH448" s="214"/>
    </row>
    <row r="449" spans="1:60" outlineLevel="3" x14ac:dyDescent="0.2">
      <c r="A449" s="221"/>
      <c r="B449" s="222"/>
      <c r="C449" s="270" t="s">
        <v>2284</v>
      </c>
      <c r="D449" s="264"/>
      <c r="E449" s="265">
        <v>-5.1929999999999996</v>
      </c>
      <c r="F449" s="224"/>
      <c r="G449" s="224"/>
      <c r="H449" s="224"/>
      <c r="I449" s="224"/>
      <c r="J449" s="224"/>
      <c r="K449" s="224"/>
      <c r="L449" s="224"/>
      <c r="M449" s="224"/>
      <c r="N449" s="223"/>
      <c r="O449" s="223"/>
      <c r="P449" s="223"/>
      <c r="Q449" s="223"/>
      <c r="R449" s="224"/>
      <c r="S449" s="224"/>
      <c r="T449" s="224"/>
      <c r="U449" s="224"/>
      <c r="V449" s="224"/>
      <c r="W449" s="224"/>
      <c r="X449" s="224"/>
      <c r="Y449" s="224"/>
      <c r="Z449" s="214"/>
      <c r="AA449" s="214"/>
      <c r="AB449" s="214"/>
      <c r="AC449" s="214"/>
      <c r="AD449" s="214"/>
      <c r="AE449" s="214"/>
      <c r="AF449" s="214"/>
      <c r="AG449" s="214" t="s">
        <v>371</v>
      </c>
      <c r="AH449" s="214">
        <v>2</v>
      </c>
      <c r="AI449" s="214"/>
      <c r="AJ449" s="214"/>
      <c r="AK449" s="214"/>
      <c r="AL449" s="214"/>
      <c r="AM449" s="214"/>
      <c r="AN449" s="214"/>
      <c r="AO449" s="214"/>
      <c r="AP449" s="214"/>
      <c r="AQ449" s="214"/>
      <c r="AR449" s="214"/>
      <c r="AS449" s="214"/>
      <c r="AT449" s="214"/>
      <c r="AU449" s="214"/>
      <c r="AV449" s="214"/>
      <c r="AW449" s="214"/>
      <c r="AX449" s="214"/>
      <c r="AY449" s="214"/>
      <c r="AZ449" s="214"/>
      <c r="BA449" s="214"/>
      <c r="BB449" s="214"/>
      <c r="BC449" s="214"/>
      <c r="BD449" s="214"/>
      <c r="BE449" s="214"/>
      <c r="BF449" s="214"/>
      <c r="BG449" s="214"/>
      <c r="BH449" s="214"/>
    </row>
    <row r="450" spans="1:60" outlineLevel="3" x14ac:dyDescent="0.2">
      <c r="A450" s="221"/>
      <c r="B450" s="222"/>
      <c r="C450" s="270" t="s">
        <v>2285</v>
      </c>
      <c r="D450" s="264"/>
      <c r="E450" s="265">
        <v>6.4</v>
      </c>
      <c r="F450" s="224"/>
      <c r="G450" s="224"/>
      <c r="H450" s="224"/>
      <c r="I450" s="224"/>
      <c r="J450" s="224"/>
      <c r="K450" s="224"/>
      <c r="L450" s="224"/>
      <c r="M450" s="224"/>
      <c r="N450" s="223"/>
      <c r="O450" s="223"/>
      <c r="P450" s="223"/>
      <c r="Q450" s="223"/>
      <c r="R450" s="224"/>
      <c r="S450" s="224"/>
      <c r="T450" s="224"/>
      <c r="U450" s="224"/>
      <c r="V450" s="224"/>
      <c r="W450" s="224"/>
      <c r="X450" s="224"/>
      <c r="Y450" s="224"/>
      <c r="Z450" s="214"/>
      <c r="AA450" s="214"/>
      <c r="AB450" s="214"/>
      <c r="AC450" s="214"/>
      <c r="AD450" s="214"/>
      <c r="AE450" s="214"/>
      <c r="AF450" s="214"/>
      <c r="AG450" s="214" t="s">
        <v>371</v>
      </c>
      <c r="AH450" s="214">
        <v>2</v>
      </c>
      <c r="AI450" s="214"/>
      <c r="AJ450" s="214"/>
      <c r="AK450" s="214"/>
      <c r="AL450" s="214"/>
      <c r="AM450" s="214"/>
      <c r="AN450" s="214"/>
      <c r="AO450" s="214"/>
      <c r="AP450" s="214"/>
      <c r="AQ450" s="214"/>
      <c r="AR450" s="214"/>
      <c r="AS450" s="214"/>
      <c r="AT450" s="214"/>
      <c r="AU450" s="214"/>
      <c r="AV450" s="214"/>
      <c r="AW450" s="214"/>
      <c r="AX450" s="214"/>
      <c r="AY450" s="214"/>
      <c r="AZ450" s="214"/>
      <c r="BA450" s="214"/>
      <c r="BB450" s="214"/>
      <c r="BC450" s="214"/>
      <c r="BD450" s="214"/>
      <c r="BE450" s="214"/>
      <c r="BF450" s="214"/>
      <c r="BG450" s="214"/>
      <c r="BH450" s="214"/>
    </row>
    <row r="451" spans="1:60" outlineLevel="3" x14ac:dyDescent="0.2">
      <c r="A451" s="221"/>
      <c r="B451" s="222"/>
      <c r="C451" s="269" t="s">
        <v>483</v>
      </c>
      <c r="D451" s="264"/>
      <c r="E451" s="265"/>
      <c r="F451" s="224"/>
      <c r="G451" s="224"/>
      <c r="H451" s="224"/>
      <c r="I451" s="224"/>
      <c r="J451" s="224"/>
      <c r="K451" s="224"/>
      <c r="L451" s="224"/>
      <c r="M451" s="224"/>
      <c r="N451" s="223"/>
      <c r="O451" s="223"/>
      <c r="P451" s="223"/>
      <c r="Q451" s="223"/>
      <c r="R451" s="224"/>
      <c r="S451" s="224"/>
      <c r="T451" s="224"/>
      <c r="U451" s="224"/>
      <c r="V451" s="224"/>
      <c r="W451" s="224"/>
      <c r="X451" s="224"/>
      <c r="Y451" s="224"/>
      <c r="Z451" s="214"/>
      <c r="AA451" s="214"/>
      <c r="AB451" s="214"/>
      <c r="AC451" s="214"/>
      <c r="AD451" s="214"/>
      <c r="AE451" s="214"/>
      <c r="AF451" s="214"/>
      <c r="AG451" s="214" t="s">
        <v>371</v>
      </c>
      <c r="AH451" s="214"/>
      <c r="AI451" s="214"/>
      <c r="AJ451" s="214"/>
      <c r="AK451" s="214"/>
      <c r="AL451" s="214"/>
      <c r="AM451" s="214"/>
      <c r="AN451" s="214"/>
      <c r="AO451" s="214"/>
      <c r="AP451" s="214"/>
      <c r="AQ451" s="214"/>
      <c r="AR451" s="214"/>
      <c r="AS451" s="214"/>
      <c r="AT451" s="214"/>
      <c r="AU451" s="214"/>
      <c r="AV451" s="214"/>
      <c r="AW451" s="214"/>
      <c r="AX451" s="214"/>
      <c r="AY451" s="214"/>
      <c r="AZ451" s="214"/>
      <c r="BA451" s="214"/>
      <c r="BB451" s="214"/>
      <c r="BC451" s="214"/>
      <c r="BD451" s="214"/>
      <c r="BE451" s="214"/>
      <c r="BF451" s="214"/>
      <c r="BG451" s="214"/>
      <c r="BH451" s="214"/>
    </row>
    <row r="452" spans="1:60" outlineLevel="3" x14ac:dyDescent="0.2">
      <c r="A452" s="221"/>
      <c r="B452" s="222"/>
      <c r="C452" s="268" t="s">
        <v>2286</v>
      </c>
      <c r="D452" s="262"/>
      <c r="E452" s="263">
        <v>44.521230000000003</v>
      </c>
      <c r="F452" s="224"/>
      <c r="G452" s="224"/>
      <c r="H452" s="224"/>
      <c r="I452" s="224"/>
      <c r="J452" s="224"/>
      <c r="K452" s="224"/>
      <c r="L452" s="224"/>
      <c r="M452" s="224"/>
      <c r="N452" s="223"/>
      <c r="O452" s="223"/>
      <c r="P452" s="223"/>
      <c r="Q452" s="223"/>
      <c r="R452" s="224"/>
      <c r="S452" s="224"/>
      <c r="T452" s="224"/>
      <c r="U452" s="224"/>
      <c r="V452" s="224"/>
      <c r="W452" s="224"/>
      <c r="X452" s="224"/>
      <c r="Y452" s="224"/>
      <c r="Z452" s="214"/>
      <c r="AA452" s="214"/>
      <c r="AB452" s="214"/>
      <c r="AC452" s="214"/>
      <c r="AD452" s="214"/>
      <c r="AE452" s="214"/>
      <c r="AF452" s="214"/>
      <c r="AG452" s="214" t="s">
        <v>371</v>
      </c>
      <c r="AH452" s="214">
        <v>0</v>
      </c>
      <c r="AI452" s="214"/>
      <c r="AJ452" s="214"/>
      <c r="AK452" s="214"/>
      <c r="AL452" s="214"/>
      <c r="AM452" s="214"/>
      <c r="AN452" s="214"/>
      <c r="AO452" s="214"/>
      <c r="AP452" s="214"/>
      <c r="AQ452" s="214"/>
      <c r="AR452" s="214"/>
      <c r="AS452" s="214"/>
      <c r="AT452" s="214"/>
      <c r="AU452" s="214"/>
      <c r="AV452" s="214"/>
      <c r="AW452" s="214"/>
      <c r="AX452" s="214"/>
      <c r="AY452" s="214"/>
      <c r="AZ452" s="214"/>
      <c r="BA452" s="214"/>
      <c r="BB452" s="214"/>
      <c r="BC452" s="214"/>
      <c r="BD452" s="214"/>
      <c r="BE452" s="214"/>
      <c r="BF452" s="214"/>
      <c r="BG452" s="214"/>
      <c r="BH452" s="214"/>
    </row>
    <row r="453" spans="1:60" outlineLevel="1" x14ac:dyDescent="0.2">
      <c r="A453" s="236">
        <v>141</v>
      </c>
      <c r="B453" s="237" t="s">
        <v>900</v>
      </c>
      <c r="C453" s="254" t="s">
        <v>901</v>
      </c>
      <c r="D453" s="238" t="s">
        <v>379</v>
      </c>
      <c r="E453" s="239">
        <v>203.41145</v>
      </c>
      <c r="F453" s="240"/>
      <c r="G453" s="241">
        <f>ROUND(E453*F453,2)</f>
        <v>0</v>
      </c>
      <c r="H453" s="240"/>
      <c r="I453" s="241">
        <f>ROUND(E453*H453,2)</f>
        <v>0</v>
      </c>
      <c r="J453" s="240"/>
      <c r="K453" s="241">
        <f>ROUND(E453*J453,2)</f>
        <v>0</v>
      </c>
      <c r="L453" s="241">
        <v>12</v>
      </c>
      <c r="M453" s="241">
        <f>G453*(1+L453/100)</f>
        <v>0</v>
      </c>
      <c r="N453" s="239">
        <v>4.2000000000000002E-4</v>
      </c>
      <c r="O453" s="239">
        <f>ROUND(E453*N453,2)</f>
        <v>0.09</v>
      </c>
      <c r="P453" s="239">
        <v>0</v>
      </c>
      <c r="Q453" s="239">
        <f>ROUND(E453*P453,2)</f>
        <v>0</v>
      </c>
      <c r="R453" s="241" t="s">
        <v>587</v>
      </c>
      <c r="S453" s="241" t="s">
        <v>315</v>
      </c>
      <c r="T453" s="242" t="s">
        <v>315</v>
      </c>
      <c r="U453" s="224">
        <v>0.13</v>
      </c>
      <c r="V453" s="224">
        <f>ROUND(E453*U453,2)</f>
        <v>26.44</v>
      </c>
      <c r="W453" s="224"/>
      <c r="X453" s="224" t="s">
        <v>588</v>
      </c>
      <c r="Y453" s="224" t="s">
        <v>317</v>
      </c>
      <c r="Z453" s="214"/>
      <c r="AA453" s="214"/>
      <c r="AB453" s="214"/>
      <c r="AC453" s="214"/>
      <c r="AD453" s="214"/>
      <c r="AE453" s="214"/>
      <c r="AF453" s="214"/>
      <c r="AG453" s="214" t="s">
        <v>601</v>
      </c>
      <c r="AH453" s="214"/>
      <c r="AI453" s="214"/>
      <c r="AJ453" s="214"/>
      <c r="AK453" s="214"/>
      <c r="AL453" s="214"/>
      <c r="AM453" s="214"/>
      <c r="AN453" s="214"/>
      <c r="AO453" s="214"/>
      <c r="AP453" s="214"/>
      <c r="AQ453" s="214"/>
      <c r="AR453" s="214"/>
      <c r="AS453" s="214"/>
      <c r="AT453" s="214"/>
      <c r="AU453" s="214"/>
      <c r="AV453" s="214"/>
      <c r="AW453" s="214"/>
      <c r="AX453" s="214"/>
      <c r="AY453" s="214"/>
      <c r="AZ453" s="214"/>
      <c r="BA453" s="214"/>
      <c r="BB453" s="214"/>
      <c r="BC453" s="214"/>
      <c r="BD453" s="214"/>
      <c r="BE453" s="214"/>
      <c r="BF453" s="214"/>
      <c r="BG453" s="214"/>
      <c r="BH453" s="214"/>
    </row>
    <row r="454" spans="1:60" outlineLevel="2" x14ac:dyDescent="0.2">
      <c r="A454" s="221"/>
      <c r="B454" s="222"/>
      <c r="C454" s="268" t="s">
        <v>2353</v>
      </c>
      <c r="D454" s="262"/>
      <c r="E454" s="263"/>
      <c r="F454" s="224"/>
      <c r="G454" s="224"/>
      <c r="H454" s="224"/>
      <c r="I454" s="224"/>
      <c r="J454" s="224"/>
      <c r="K454" s="224"/>
      <c r="L454" s="224"/>
      <c r="M454" s="224"/>
      <c r="N454" s="223"/>
      <c r="O454" s="223"/>
      <c r="P454" s="223"/>
      <c r="Q454" s="223"/>
      <c r="R454" s="224"/>
      <c r="S454" s="224"/>
      <c r="T454" s="224"/>
      <c r="U454" s="224"/>
      <c r="V454" s="224"/>
      <c r="W454" s="224"/>
      <c r="X454" s="224"/>
      <c r="Y454" s="224"/>
      <c r="Z454" s="214"/>
      <c r="AA454" s="214"/>
      <c r="AB454" s="214"/>
      <c r="AC454" s="214"/>
      <c r="AD454" s="214"/>
      <c r="AE454" s="214"/>
      <c r="AF454" s="214"/>
      <c r="AG454" s="214" t="s">
        <v>371</v>
      </c>
      <c r="AH454" s="214">
        <v>0</v>
      </c>
      <c r="AI454" s="214"/>
      <c r="AJ454" s="214"/>
      <c r="AK454" s="214"/>
      <c r="AL454" s="214"/>
      <c r="AM454" s="214"/>
      <c r="AN454" s="214"/>
      <c r="AO454" s="214"/>
      <c r="AP454" s="214"/>
      <c r="AQ454" s="214"/>
      <c r="AR454" s="214"/>
      <c r="AS454" s="214"/>
      <c r="AT454" s="214"/>
      <c r="AU454" s="214"/>
      <c r="AV454" s="214"/>
      <c r="AW454" s="214"/>
      <c r="AX454" s="214"/>
      <c r="AY454" s="214"/>
      <c r="AZ454" s="214"/>
      <c r="BA454" s="214"/>
      <c r="BB454" s="214"/>
      <c r="BC454" s="214"/>
      <c r="BD454" s="214"/>
      <c r="BE454" s="214"/>
      <c r="BF454" s="214"/>
      <c r="BG454" s="214"/>
      <c r="BH454" s="214"/>
    </row>
    <row r="455" spans="1:60" outlineLevel="3" x14ac:dyDescent="0.2">
      <c r="A455" s="221"/>
      <c r="B455" s="222"/>
      <c r="C455" s="268" t="s">
        <v>2420</v>
      </c>
      <c r="D455" s="262"/>
      <c r="E455" s="263"/>
      <c r="F455" s="224"/>
      <c r="G455" s="224"/>
      <c r="H455" s="224"/>
      <c r="I455" s="224"/>
      <c r="J455" s="224"/>
      <c r="K455" s="224"/>
      <c r="L455" s="224"/>
      <c r="M455" s="224"/>
      <c r="N455" s="223"/>
      <c r="O455" s="223"/>
      <c r="P455" s="223"/>
      <c r="Q455" s="223"/>
      <c r="R455" s="224"/>
      <c r="S455" s="224"/>
      <c r="T455" s="224"/>
      <c r="U455" s="224"/>
      <c r="V455" s="224"/>
      <c r="W455" s="224"/>
      <c r="X455" s="224"/>
      <c r="Y455" s="224"/>
      <c r="Z455" s="214"/>
      <c r="AA455" s="214"/>
      <c r="AB455" s="214"/>
      <c r="AC455" s="214"/>
      <c r="AD455" s="214"/>
      <c r="AE455" s="214"/>
      <c r="AF455" s="214"/>
      <c r="AG455" s="214" t="s">
        <v>371</v>
      </c>
      <c r="AH455" s="214">
        <v>0</v>
      </c>
      <c r="AI455" s="214"/>
      <c r="AJ455" s="214"/>
      <c r="AK455" s="214"/>
      <c r="AL455" s="214"/>
      <c r="AM455" s="214"/>
      <c r="AN455" s="214"/>
      <c r="AO455" s="214"/>
      <c r="AP455" s="214"/>
      <c r="AQ455" s="214"/>
      <c r="AR455" s="214"/>
      <c r="AS455" s="214"/>
      <c r="AT455" s="214"/>
      <c r="AU455" s="214"/>
      <c r="AV455" s="214"/>
      <c r="AW455" s="214"/>
      <c r="AX455" s="214"/>
      <c r="AY455" s="214"/>
      <c r="AZ455" s="214"/>
      <c r="BA455" s="214"/>
      <c r="BB455" s="214"/>
      <c r="BC455" s="214"/>
      <c r="BD455" s="214"/>
      <c r="BE455" s="214"/>
      <c r="BF455" s="214"/>
      <c r="BG455" s="214"/>
      <c r="BH455" s="214"/>
    </row>
    <row r="456" spans="1:60" outlineLevel="3" x14ac:dyDescent="0.2">
      <c r="A456" s="221"/>
      <c r="B456" s="222"/>
      <c r="C456" s="268" t="s">
        <v>2354</v>
      </c>
      <c r="D456" s="262"/>
      <c r="E456" s="263">
        <v>34.020000000000003</v>
      </c>
      <c r="F456" s="224"/>
      <c r="G456" s="224"/>
      <c r="H456" s="224"/>
      <c r="I456" s="224"/>
      <c r="J456" s="224"/>
      <c r="K456" s="224"/>
      <c r="L456" s="224"/>
      <c r="M456" s="224"/>
      <c r="N456" s="223"/>
      <c r="O456" s="223"/>
      <c r="P456" s="223"/>
      <c r="Q456" s="223"/>
      <c r="R456" s="224"/>
      <c r="S456" s="224"/>
      <c r="T456" s="224"/>
      <c r="U456" s="224"/>
      <c r="V456" s="224"/>
      <c r="W456" s="224"/>
      <c r="X456" s="224"/>
      <c r="Y456" s="224"/>
      <c r="Z456" s="214"/>
      <c r="AA456" s="214"/>
      <c r="AB456" s="214"/>
      <c r="AC456" s="214"/>
      <c r="AD456" s="214"/>
      <c r="AE456" s="214"/>
      <c r="AF456" s="214"/>
      <c r="AG456" s="214" t="s">
        <v>371</v>
      </c>
      <c r="AH456" s="214">
        <v>0</v>
      </c>
      <c r="AI456" s="214"/>
      <c r="AJ456" s="214"/>
      <c r="AK456" s="214"/>
      <c r="AL456" s="214"/>
      <c r="AM456" s="214"/>
      <c r="AN456" s="214"/>
      <c r="AO456" s="214"/>
      <c r="AP456" s="214"/>
      <c r="AQ456" s="214"/>
      <c r="AR456" s="214"/>
      <c r="AS456" s="214"/>
      <c r="AT456" s="214"/>
      <c r="AU456" s="214"/>
      <c r="AV456" s="214"/>
      <c r="AW456" s="214"/>
      <c r="AX456" s="214"/>
      <c r="AY456" s="214"/>
      <c r="AZ456" s="214"/>
      <c r="BA456" s="214"/>
      <c r="BB456" s="214"/>
      <c r="BC456" s="214"/>
      <c r="BD456" s="214"/>
      <c r="BE456" s="214"/>
      <c r="BF456" s="214"/>
      <c r="BG456" s="214"/>
      <c r="BH456" s="214"/>
    </row>
    <row r="457" spans="1:60" outlineLevel="3" x14ac:dyDescent="0.2">
      <c r="A457" s="221"/>
      <c r="B457" s="222"/>
      <c r="C457" s="268" t="s">
        <v>2355</v>
      </c>
      <c r="D457" s="262"/>
      <c r="E457" s="263">
        <v>-3.649</v>
      </c>
      <c r="F457" s="224"/>
      <c r="G457" s="224"/>
      <c r="H457" s="224"/>
      <c r="I457" s="224"/>
      <c r="J457" s="224"/>
      <c r="K457" s="224"/>
      <c r="L457" s="224"/>
      <c r="M457" s="224"/>
      <c r="N457" s="223"/>
      <c r="O457" s="223"/>
      <c r="P457" s="223"/>
      <c r="Q457" s="223"/>
      <c r="R457" s="224"/>
      <c r="S457" s="224"/>
      <c r="T457" s="224"/>
      <c r="U457" s="224"/>
      <c r="V457" s="224"/>
      <c r="W457" s="224"/>
      <c r="X457" s="224"/>
      <c r="Y457" s="224"/>
      <c r="Z457" s="214"/>
      <c r="AA457" s="214"/>
      <c r="AB457" s="214"/>
      <c r="AC457" s="214"/>
      <c r="AD457" s="214"/>
      <c r="AE457" s="214"/>
      <c r="AF457" s="214"/>
      <c r="AG457" s="214" t="s">
        <v>371</v>
      </c>
      <c r="AH457" s="214">
        <v>0</v>
      </c>
      <c r="AI457" s="214"/>
      <c r="AJ457" s="214"/>
      <c r="AK457" s="214"/>
      <c r="AL457" s="214"/>
      <c r="AM457" s="214"/>
      <c r="AN457" s="214"/>
      <c r="AO457" s="214"/>
      <c r="AP457" s="214"/>
      <c r="AQ457" s="214"/>
      <c r="AR457" s="214"/>
      <c r="AS457" s="214"/>
      <c r="AT457" s="214"/>
      <c r="AU457" s="214"/>
      <c r="AV457" s="214"/>
      <c r="AW457" s="214"/>
      <c r="AX457" s="214"/>
      <c r="AY457" s="214"/>
      <c r="AZ457" s="214"/>
      <c r="BA457" s="214"/>
      <c r="BB457" s="214"/>
      <c r="BC457" s="214"/>
      <c r="BD457" s="214"/>
      <c r="BE457" s="214"/>
      <c r="BF457" s="214"/>
      <c r="BG457" s="214"/>
      <c r="BH457" s="214"/>
    </row>
    <row r="458" spans="1:60" outlineLevel="3" x14ac:dyDescent="0.2">
      <c r="A458" s="221"/>
      <c r="B458" s="222"/>
      <c r="C458" s="268" t="s">
        <v>2356</v>
      </c>
      <c r="D458" s="262"/>
      <c r="E458" s="263">
        <v>-9.0500000000000007</v>
      </c>
      <c r="F458" s="224"/>
      <c r="G458" s="224"/>
      <c r="H458" s="224"/>
      <c r="I458" s="224"/>
      <c r="J458" s="224"/>
      <c r="K458" s="224"/>
      <c r="L458" s="224"/>
      <c r="M458" s="224"/>
      <c r="N458" s="223"/>
      <c r="O458" s="223"/>
      <c r="P458" s="223"/>
      <c r="Q458" s="223"/>
      <c r="R458" s="224"/>
      <c r="S458" s="224"/>
      <c r="T458" s="224"/>
      <c r="U458" s="224"/>
      <c r="V458" s="224"/>
      <c r="W458" s="224"/>
      <c r="X458" s="224"/>
      <c r="Y458" s="224"/>
      <c r="Z458" s="214"/>
      <c r="AA458" s="214"/>
      <c r="AB458" s="214"/>
      <c r="AC458" s="214"/>
      <c r="AD458" s="214"/>
      <c r="AE458" s="214"/>
      <c r="AF458" s="214"/>
      <c r="AG458" s="214" t="s">
        <v>371</v>
      </c>
      <c r="AH458" s="214">
        <v>0</v>
      </c>
      <c r="AI458" s="214"/>
      <c r="AJ458" s="214"/>
      <c r="AK458" s="214"/>
      <c r="AL458" s="214"/>
      <c r="AM458" s="214"/>
      <c r="AN458" s="214"/>
      <c r="AO458" s="214"/>
      <c r="AP458" s="214"/>
      <c r="AQ458" s="214"/>
      <c r="AR458" s="214"/>
      <c r="AS458" s="214"/>
      <c r="AT458" s="214"/>
      <c r="AU458" s="214"/>
      <c r="AV458" s="214"/>
      <c r="AW458" s="214"/>
      <c r="AX458" s="214"/>
      <c r="AY458" s="214"/>
      <c r="AZ458" s="214"/>
      <c r="BA458" s="214"/>
      <c r="BB458" s="214"/>
      <c r="BC458" s="214"/>
      <c r="BD458" s="214"/>
      <c r="BE458" s="214"/>
      <c r="BF458" s="214"/>
      <c r="BG458" s="214"/>
      <c r="BH458" s="214"/>
    </row>
    <row r="459" spans="1:60" outlineLevel="3" x14ac:dyDescent="0.2">
      <c r="A459" s="221"/>
      <c r="B459" s="222"/>
      <c r="C459" s="268" t="s">
        <v>2421</v>
      </c>
      <c r="D459" s="262"/>
      <c r="E459" s="263">
        <v>32.610999999999997</v>
      </c>
      <c r="F459" s="224"/>
      <c r="G459" s="224"/>
      <c r="H459" s="224"/>
      <c r="I459" s="224"/>
      <c r="J459" s="224"/>
      <c r="K459" s="224"/>
      <c r="L459" s="224"/>
      <c r="M459" s="224"/>
      <c r="N459" s="223"/>
      <c r="O459" s="223"/>
      <c r="P459" s="223"/>
      <c r="Q459" s="223"/>
      <c r="R459" s="224"/>
      <c r="S459" s="224"/>
      <c r="T459" s="224"/>
      <c r="U459" s="224"/>
      <c r="V459" s="224"/>
      <c r="W459" s="224"/>
      <c r="X459" s="224"/>
      <c r="Y459" s="224"/>
      <c r="Z459" s="214"/>
      <c r="AA459" s="214"/>
      <c r="AB459" s="214"/>
      <c r="AC459" s="214"/>
      <c r="AD459" s="214"/>
      <c r="AE459" s="214"/>
      <c r="AF459" s="214"/>
      <c r="AG459" s="214" t="s">
        <v>371</v>
      </c>
      <c r="AH459" s="214">
        <v>0</v>
      </c>
      <c r="AI459" s="214"/>
      <c r="AJ459" s="214"/>
      <c r="AK459" s="214"/>
      <c r="AL459" s="214"/>
      <c r="AM459" s="214"/>
      <c r="AN459" s="214"/>
      <c r="AO459" s="214"/>
      <c r="AP459" s="214"/>
      <c r="AQ459" s="214"/>
      <c r="AR459" s="214"/>
      <c r="AS459" s="214"/>
      <c r="AT459" s="214"/>
      <c r="AU459" s="214"/>
      <c r="AV459" s="214"/>
      <c r="AW459" s="214"/>
      <c r="AX459" s="214"/>
      <c r="AY459" s="214"/>
      <c r="AZ459" s="214"/>
      <c r="BA459" s="214"/>
      <c r="BB459" s="214"/>
      <c r="BC459" s="214"/>
      <c r="BD459" s="214"/>
      <c r="BE459" s="214"/>
      <c r="BF459" s="214"/>
      <c r="BG459" s="214"/>
      <c r="BH459" s="214"/>
    </row>
    <row r="460" spans="1:60" outlineLevel="3" x14ac:dyDescent="0.2">
      <c r="A460" s="221"/>
      <c r="B460" s="222"/>
      <c r="C460" s="268" t="s">
        <v>2422</v>
      </c>
      <c r="D460" s="262"/>
      <c r="E460" s="263">
        <v>-11.663</v>
      </c>
      <c r="F460" s="224"/>
      <c r="G460" s="224"/>
      <c r="H460" s="224"/>
      <c r="I460" s="224"/>
      <c r="J460" s="224"/>
      <c r="K460" s="224"/>
      <c r="L460" s="224"/>
      <c r="M460" s="224"/>
      <c r="N460" s="223"/>
      <c r="O460" s="223"/>
      <c r="P460" s="223"/>
      <c r="Q460" s="223"/>
      <c r="R460" s="224"/>
      <c r="S460" s="224"/>
      <c r="T460" s="224"/>
      <c r="U460" s="224"/>
      <c r="V460" s="224"/>
      <c r="W460" s="224"/>
      <c r="X460" s="224"/>
      <c r="Y460" s="224"/>
      <c r="Z460" s="214"/>
      <c r="AA460" s="214"/>
      <c r="AB460" s="214"/>
      <c r="AC460" s="214"/>
      <c r="AD460" s="214"/>
      <c r="AE460" s="214"/>
      <c r="AF460" s="214"/>
      <c r="AG460" s="214" t="s">
        <v>371</v>
      </c>
      <c r="AH460" s="214">
        <v>0</v>
      </c>
      <c r="AI460" s="214"/>
      <c r="AJ460" s="214"/>
      <c r="AK460" s="214"/>
      <c r="AL460" s="214"/>
      <c r="AM460" s="214"/>
      <c r="AN460" s="214"/>
      <c r="AO460" s="214"/>
      <c r="AP460" s="214"/>
      <c r="AQ460" s="214"/>
      <c r="AR460" s="214"/>
      <c r="AS460" s="214"/>
      <c r="AT460" s="214"/>
      <c r="AU460" s="214"/>
      <c r="AV460" s="214"/>
      <c r="AW460" s="214"/>
      <c r="AX460" s="214"/>
      <c r="AY460" s="214"/>
      <c r="AZ460" s="214"/>
      <c r="BA460" s="214"/>
      <c r="BB460" s="214"/>
      <c r="BC460" s="214"/>
      <c r="BD460" s="214"/>
      <c r="BE460" s="214"/>
      <c r="BF460" s="214"/>
      <c r="BG460" s="214"/>
      <c r="BH460" s="214"/>
    </row>
    <row r="461" spans="1:60" outlineLevel="3" x14ac:dyDescent="0.2">
      <c r="A461" s="221"/>
      <c r="B461" s="222"/>
      <c r="C461" s="268" t="s">
        <v>2423</v>
      </c>
      <c r="D461" s="262"/>
      <c r="E461" s="263">
        <v>54.340949999999999</v>
      </c>
      <c r="F461" s="224"/>
      <c r="G461" s="224"/>
      <c r="H461" s="224"/>
      <c r="I461" s="224"/>
      <c r="J461" s="224"/>
      <c r="K461" s="224"/>
      <c r="L461" s="224"/>
      <c r="M461" s="224"/>
      <c r="N461" s="223"/>
      <c r="O461" s="223"/>
      <c r="P461" s="223"/>
      <c r="Q461" s="223"/>
      <c r="R461" s="224"/>
      <c r="S461" s="224"/>
      <c r="T461" s="224"/>
      <c r="U461" s="224"/>
      <c r="V461" s="224"/>
      <c r="W461" s="224"/>
      <c r="X461" s="224"/>
      <c r="Y461" s="224"/>
      <c r="Z461" s="214"/>
      <c r="AA461" s="214"/>
      <c r="AB461" s="214"/>
      <c r="AC461" s="214"/>
      <c r="AD461" s="214"/>
      <c r="AE461" s="214"/>
      <c r="AF461" s="214"/>
      <c r="AG461" s="214" t="s">
        <v>371</v>
      </c>
      <c r="AH461" s="214">
        <v>0</v>
      </c>
      <c r="AI461" s="214"/>
      <c r="AJ461" s="214"/>
      <c r="AK461" s="214"/>
      <c r="AL461" s="214"/>
      <c r="AM461" s="214"/>
      <c r="AN461" s="214"/>
      <c r="AO461" s="214"/>
      <c r="AP461" s="214"/>
      <c r="AQ461" s="214"/>
      <c r="AR461" s="214"/>
      <c r="AS461" s="214"/>
      <c r="AT461" s="214"/>
      <c r="AU461" s="214"/>
      <c r="AV461" s="214"/>
      <c r="AW461" s="214"/>
      <c r="AX461" s="214"/>
      <c r="AY461" s="214"/>
      <c r="AZ461" s="214"/>
      <c r="BA461" s="214"/>
      <c r="BB461" s="214"/>
      <c r="BC461" s="214"/>
      <c r="BD461" s="214"/>
      <c r="BE461" s="214"/>
      <c r="BF461" s="214"/>
      <c r="BG461" s="214"/>
      <c r="BH461" s="214"/>
    </row>
    <row r="462" spans="1:60" outlineLevel="3" x14ac:dyDescent="0.2">
      <c r="A462" s="221"/>
      <c r="B462" s="222"/>
      <c r="C462" s="268" t="s">
        <v>2424</v>
      </c>
      <c r="D462" s="262"/>
      <c r="E462" s="263">
        <v>-7.3319999999999999</v>
      </c>
      <c r="F462" s="224"/>
      <c r="G462" s="224"/>
      <c r="H462" s="224"/>
      <c r="I462" s="224"/>
      <c r="J462" s="224"/>
      <c r="K462" s="224"/>
      <c r="L462" s="224"/>
      <c r="M462" s="224"/>
      <c r="N462" s="223"/>
      <c r="O462" s="223"/>
      <c r="P462" s="223"/>
      <c r="Q462" s="223"/>
      <c r="R462" s="224"/>
      <c r="S462" s="224"/>
      <c r="T462" s="224"/>
      <c r="U462" s="224"/>
      <c r="V462" s="224"/>
      <c r="W462" s="224"/>
      <c r="X462" s="224"/>
      <c r="Y462" s="224"/>
      <c r="Z462" s="214"/>
      <c r="AA462" s="214"/>
      <c r="AB462" s="214"/>
      <c r="AC462" s="214"/>
      <c r="AD462" s="214"/>
      <c r="AE462" s="214"/>
      <c r="AF462" s="214"/>
      <c r="AG462" s="214" t="s">
        <v>371</v>
      </c>
      <c r="AH462" s="214">
        <v>0</v>
      </c>
      <c r="AI462" s="214"/>
      <c r="AJ462" s="214"/>
      <c r="AK462" s="214"/>
      <c r="AL462" s="214"/>
      <c r="AM462" s="214"/>
      <c r="AN462" s="214"/>
      <c r="AO462" s="214"/>
      <c r="AP462" s="214"/>
      <c r="AQ462" s="214"/>
      <c r="AR462" s="214"/>
      <c r="AS462" s="214"/>
      <c r="AT462" s="214"/>
      <c r="AU462" s="214"/>
      <c r="AV462" s="214"/>
      <c r="AW462" s="214"/>
      <c r="AX462" s="214"/>
      <c r="AY462" s="214"/>
      <c r="AZ462" s="214"/>
      <c r="BA462" s="214"/>
      <c r="BB462" s="214"/>
      <c r="BC462" s="214"/>
      <c r="BD462" s="214"/>
      <c r="BE462" s="214"/>
      <c r="BF462" s="214"/>
      <c r="BG462" s="214"/>
      <c r="BH462" s="214"/>
    </row>
    <row r="463" spans="1:60" outlineLevel="3" x14ac:dyDescent="0.2">
      <c r="A463" s="221"/>
      <c r="B463" s="222"/>
      <c r="C463" s="268" t="s">
        <v>2425</v>
      </c>
      <c r="D463" s="262"/>
      <c r="E463" s="263">
        <v>7.65</v>
      </c>
      <c r="F463" s="224"/>
      <c r="G463" s="224"/>
      <c r="H463" s="224"/>
      <c r="I463" s="224"/>
      <c r="J463" s="224"/>
      <c r="K463" s="224"/>
      <c r="L463" s="224"/>
      <c r="M463" s="224"/>
      <c r="N463" s="223"/>
      <c r="O463" s="223"/>
      <c r="P463" s="223"/>
      <c r="Q463" s="223"/>
      <c r="R463" s="224"/>
      <c r="S463" s="224"/>
      <c r="T463" s="224"/>
      <c r="U463" s="224"/>
      <c r="V463" s="224"/>
      <c r="W463" s="224"/>
      <c r="X463" s="224"/>
      <c r="Y463" s="224"/>
      <c r="Z463" s="214"/>
      <c r="AA463" s="214"/>
      <c r="AB463" s="214"/>
      <c r="AC463" s="214"/>
      <c r="AD463" s="214"/>
      <c r="AE463" s="214"/>
      <c r="AF463" s="214"/>
      <c r="AG463" s="214" t="s">
        <v>371</v>
      </c>
      <c r="AH463" s="214">
        <v>0</v>
      </c>
      <c r="AI463" s="214"/>
      <c r="AJ463" s="214"/>
      <c r="AK463" s="214"/>
      <c r="AL463" s="214"/>
      <c r="AM463" s="214"/>
      <c r="AN463" s="214"/>
      <c r="AO463" s="214"/>
      <c r="AP463" s="214"/>
      <c r="AQ463" s="214"/>
      <c r="AR463" s="214"/>
      <c r="AS463" s="214"/>
      <c r="AT463" s="214"/>
      <c r="AU463" s="214"/>
      <c r="AV463" s="214"/>
      <c r="AW463" s="214"/>
      <c r="AX463" s="214"/>
      <c r="AY463" s="214"/>
      <c r="AZ463" s="214"/>
      <c r="BA463" s="214"/>
      <c r="BB463" s="214"/>
      <c r="BC463" s="214"/>
      <c r="BD463" s="214"/>
      <c r="BE463" s="214"/>
      <c r="BF463" s="214"/>
      <c r="BG463" s="214"/>
      <c r="BH463" s="214"/>
    </row>
    <row r="464" spans="1:60" outlineLevel="3" x14ac:dyDescent="0.2">
      <c r="A464" s="221"/>
      <c r="B464" s="222"/>
      <c r="C464" s="268" t="s">
        <v>2426</v>
      </c>
      <c r="D464" s="262"/>
      <c r="E464" s="263">
        <v>52.779000000000003</v>
      </c>
      <c r="F464" s="224"/>
      <c r="G464" s="224"/>
      <c r="H464" s="224"/>
      <c r="I464" s="224"/>
      <c r="J464" s="224"/>
      <c r="K464" s="224"/>
      <c r="L464" s="224"/>
      <c r="M464" s="224"/>
      <c r="N464" s="223"/>
      <c r="O464" s="223"/>
      <c r="P464" s="223"/>
      <c r="Q464" s="223"/>
      <c r="R464" s="224"/>
      <c r="S464" s="224"/>
      <c r="T464" s="224"/>
      <c r="U464" s="224"/>
      <c r="V464" s="224"/>
      <c r="W464" s="224"/>
      <c r="X464" s="224"/>
      <c r="Y464" s="224"/>
      <c r="Z464" s="214"/>
      <c r="AA464" s="214"/>
      <c r="AB464" s="214"/>
      <c r="AC464" s="214"/>
      <c r="AD464" s="214"/>
      <c r="AE464" s="214"/>
      <c r="AF464" s="214"/>
      <c r="AG464" s="214" t="s">
        <v>371</v>
      </c>
      <c r="AH464" s="214">
        <v>0</v>
      </c>
      <c r="AI464" s="214"/>
      <c r="AJ464" s="214"/>
      <c r="AK464" s="214"/>
      <c r="AL464" s="214"/>
      <c r="AM464" s="214"/>
      <c r="AN464" s="214"/>
      <c r="AO464" s="214"/>
      <c r="AP464" s="214"/>
      <c r="AQ464" s="214"/>
      <c r="AR464" s="214"/>
      <c r="AS464" s="214"/>
      <c r="AT464" s="214"/>
      <c r="AU464" s="214"/>
      <c r="AV464" s="214"/>
      <c r="AW464" s="214"/>
      <c r="AX464" s="214"/>
      <c r="AY464" s="214"/>
      <c r="AZ464" s="214"/>
      <c r="BA464" s="214"/>
      <c r="BB464" s="214"/>
      <c r="BC464" s="214"/>
      <c r="BD464" s="214"/>
      <c r="BE464" s="214"/>
      <c r="BF464" s="214"/>
      <c r="BG464" s="214"/>
      <c r="BH464" s="214"/>
    </row>
    <row r="465" spans="1:60" outlineLevel="3" x14ac:dyDescent="0.2">
      <c r="A465" s="221"/>
      <c r="B465" s="222"/>
      <c r="C465" s="268" t="s">
        <v>2427</v>
      </c>
      <c r="D465" s="262"/>
      <c r="E465" s="263">
        <v>-4.78</v>
      </c>
      <c r="F465" s="224"/>
      <c r="G465" s="224"/>
      <c r="H465" s="224"/>
      <c r="I465" s="224"/>
      <c r="J465" s="224"/>
      <c r="K465" s="224"/>
      <c r="L465" s="224"/>
      <c r="M465" s="224"/>
      <c r="N465" s="223"/>
      <c r="O465" s="223"/>
      <c r="P465" s="223"/>
      <c r="Q465" s="223"/>
      <c r="R465" s="224"/>
      <c r="S465" s="224"/>
      <c r="T465" s="224"/>
      <c r="U465" s="224"/>
      <c r="V465" s="224"/>
      <c r="W465" s="224"/>
      <c r="X465" s="224"/>
      <c r="Y465" s="224"/>
      <c r="Z465" s="214"/>
      <c r="AA465" s="214"/>
      <c r="AB465" s="214"/>
      <c r="AC465" s="214"/>
      <c r="AD465" s="214"/>
      <c r="AE465" s="214"/>
      <c r="AF465" s="214"/>
      <c r="AG465" s="214" t="s">
        <v>371</v>
      </c>
      <c r="AH465" s="214">
        <v>0</v>
      </c>
      <c r="AI465" s="214"/>
      <c r="AJ465" s="214"/>
      <c r="AK465" s="214"/>
      <c r="AL465" s="214"/>
      <c r="AM465" s="214"/>
      <c r="AN465" s="214"/>
      <c r="AO465" s="214"/>
      <c r="AP465" s="214"/>
      <c r="AQ465" s="214"/>
      <c r="AR465" s="214"/>
      <c r="AS465" s="214"/>
      <c r="AT465" s="214"/>
      <c r="AU465" s="214"/>
      <c r="AV465" s="214"/>
      <c r="AW465" s="214"/>
      <c r="AX465" s="214"/>
      <c r="AY465" s="214"/>
      <c r="AZ465" s="214"/>
      <c r="BA465" s="214"/>
      <c r="BB465" s="214"/>
      <c r="BC465" s="214"/>
      <c r="BD465" s="214"/>
      <c r="BE465" s="214"/>
      <c r="BF465" s="214"/>
      <c r="BG465" s="214"/>
      <c r="BH465" s="214"/>
    </row>
    <row r="466" spans="1:60" outlineLevel="3" x14ac:dyDescent="0.2">
      <c r="A466" s="221"/>
      <c r="B466" s="222"/>
      <c r="C466" s="268" t="s">
        <v>2428</v>
      </c>
      <c r="D466" s="262"/>
      <c r="E466" s="263">
        <v>0.8145</v>
      </c>
      <c r="F466" s="224"/>
      <c r="G466" s="224"/>
      <c r="H466" s="224"/>
      <c r="I466" s="224"/>
      <c r="J466" s="224"/>
      <c r="K466" s="224"/>
      <c r="L466" s="224"/>
      <c r="M466" s="224"/>
      <c r="N466" s="223"/>
      <c r="O466" s="223"/>
      <c r="P466" s="223"/>
      <c r="Q466" s="223"/>
      <c r="R466" s="224"/>
      <c r="S466" s="224"/>
      <c r="T466" s="224"/>
      <c r="U466" s="224"/>
      <c r="V466" s="224"/>
      <c r="W466" s="224"/>
      <c r="X466" s="224"/>
      <c r="Y466" s="224"/>
      <c r="Z466" s="214"/>
      <c r="AA466" s="214"/>
      <c r="AB466" s="214"/>
      <c r="AC466" s="214"/>
      <c r="AD466" s="214"/>
      <c r="AE466" s="214"/>
      <c r="AF466" s="214"/>
      <c r="AG466" s="214" t="s">
        <v>371</v>
      </c>
      <c r="AH466" s="214">
        <v>0</v>
      </c>
      <c r="AI466" s="214"/>
      <c r="AJ466" s="214"/>
      <c r="AK466" s="214"/>
      <c r="AL466" s="214"/>
      <c r="AM466" s="214"/>
      <c r="AN466" s="214"/>
      <c r="AO466" s="214"/>
      <c r="AP466" s="214"/>
      <c r="AQ466" s="214"/>
      <c r="AR466" s="214"/>
      <c r="AS466" s="214"/>
      <c r="AT466" s="214"/>
      <c r="AU466" s="214"/>
      <c r="AV466" s="214"/>
      <c r="AW466" s="214"/>
      <c r="AX466" s="214"/>
      <c r="AY466" s="214"/>
      <c r="AZ466" s="214"/>
      <c r="BA466" s="214"/>
      <c r="BB466" s="214"/>
      <c r="BC466" s="214"/>
      <c r="BD466" s="214"/>
      <c r="BE466" s="214"/>
      <c r="BF466" s="214"/>
      <c r="BG466" s="214"/>
      <c r="BH466" s="214"/>
    </row>
    <row r="467" spans="1:60" outlineLevel="3" x14ac:dyDescent="0.2">
      <c r="A467" s="221"/>
      <c r="B467" s="222"/>
      <c r="C467" s="268" t="s">
        <v>2429</v>
      </c>
      <c r="D467" s="262"/>
      <c r="E467" s="263"/>
      <c r="F467" s="224"/>
      <c r="G467" s="224"/>
      <c r="H467" s="224"/>
      <c r="I467" s="224"/>
      <c r="J467" s="224"/>
      <c r="K467" s="224"/>
      <c r="L467" s="224"/>
      <c r="M467" s="224"/>
      <c r="N467" s="223"/>
      <c r="O467" s="223"/>
      <c r="P467" s="223"/>
      <c r="Q467" s="223"/>
      <c r="R467" s="224"/>
      <c r="S467" s="224"/>
      <c r="T467" s="224"/>
      <c r="U467" s="224"/>
      <c r="V467" s="224"/>
      <c r="W467" s="224"/>
      <c r="X467" s="224"/>
      <c r="Y467" s="224"/>
      <c r="Z467" s="214"/>
      <c r="AA467" s="214"/>
      <c r="AB467" s="214"/>
      <c r="AC467" s="214"/>
      <c r="AD467" s="214"/>
      <c r="AE467" s="214"/>
      <c r="AF467" s="214"/>
      <c r="AG467" s="214" t="s">
        <v>371</v>
      </c>
      <c r="AH467" s="214">
        <v>0</v>
      </c>
      <c r="AI467" s="214"/>
      <c r="AJ467" s="214"/>
      <c r="AK467" s="214"/>
      <c r="AL467" s="214"/>
      <c r="AM467" s="214"/>
      <c r="AN467" s="214"/>
      <c r="AO467" s="214"/>
      <c r="AP467" s="214"/>
      <c r="AQ467" s="214"/>
      <c r="AR467" s="214"/>
      <c r="AS467" s="214"/>
      <c r="AT467" s="214"/>
      <c r="AU467" s="214"/>
      <c r="AV467" s="214"/>
      <c r="AW467" s="214"/>
      <c r="AX467" s="214"/>
      <c r="AY467" s="214"/>
      <c r="AZ467" s="214"/>
      <c r="BA467" s="214"/>
      <c r="BB467" s="214"/>
      <c r="BC467" s="214"/>
      <c r="BD467" s="214"/>
      <c r="BE467" s="214"/>
      <c r="BF467" s="214"/>
      <c r="BG467" s="214"/>
      <c r="BH467" s="214"/>
    </row>
    <row r="468" spans="1:60" outlineLevel="3" x14ac:dyDescent="0.2">
      <c r="A468" s="221"/>
      <c r="B468" s="222"/>
      <c r="C468" s="268" t="s">
        <v>2364</v>
      </c>
      <c r="D468" s="262"/>
      <c r="E468" s="263">
        <v>8.61</v>
      </c>
      <c r="F468" s="224"/>
      <c r="G468" s="224"/>
      <c r="H468" s="224"/>
      <c r="I468" s="224"/>
      <c r="J468" s="224"/>
      <c r="K468" s="224"/>
      <c r="L468" s="224"/>
      <c r="M468" s="224"/>
      <c r="N468" s="223"/>
      <c r="O468" s="223"/>
      <c r="P468" s="223"/>
      <c r="Q468" s="223"/>
      <c r="R468" s="224"/>
      <c r="S468" s="224"/>
      <c r="T468" s="224"/>
      <c r="U468" s="224"/>
      <c r="V468" s="224"/>
      <c r="W468" s="224"/>
      <c r="X468" s="224"/>
      <c r="Y468" s="224"/>
      <c r="Z468" s="214"/>
      <c r="AA468" s="214"/>
      <c r="AB468" s="214"/>
      <c r="AC468" s="214"/>
      <c r="AD468" s="214"/>
      <c r="AE468" s="214"/>
      <c r="AF468" s="214"/>
      <c r="AG468" s="214" t="s">
        <v>371</v>
      </c>
      <c r="AH468" s="214">
        <v>0</v>
      </c>
      <c r="AI468" s="214"/>
      <c r="AJ468" s="214"/>
      <c r="AK468" s="214"/>
      <c r="AL468" s="214"/>
      <c r="AM468" s="214"/>
      <c r="AN468" s="214"/>
      <c r="AO468" s="214"/>
      <c r="AP468" s="214"/>
      <c r="AQ468" s="214"/>
      <c r="AR468" s="214"/>
      <c r="AS468" s="214"/>
      <c r="AT468" s="214"/>
      <c r="AU468" s="214"/>
      <c r="AV468" s="214"/>
      <c r="AW468" s="214"/>
      <c r="AX468" s="214"/>
      <c r="AY468" s="214"/>
      <c r="AZ468" s="214"/>
      <c r="BA468" s="214"/>
      <c r="BB468" s="214"/>
      <c r="BC468" s="214"/>
      <c r="BD468" s="214"/>
      <c r="BE468" s="214"/>
      <c r="BF468" s="214"/>
      <c r="BG468" s="214"/>
      <c r="BH468" s="214"/>
    </row>
    <row r="469" spans="1:60" outlineLevel="3" x14ac:dyDescent="0.2">
      <c r="A469" s="221"/>
      <c r="B469" s="222"/>
      <c r="C469" s="268" t="s">
        <v>2365</v>
      </c>
      <c r="D469" s="262"/>
      <c r="E469" s="263">
        <v>9.89</v>
      </c>
      <c r="F469" s="224"/>
      <c r="G469" s="224"/>
      <c r="H469" s="224"/>
      <c r="I469" s="224"/>
      <c r="J469" s="224"/>
      <c r="K469" s="224"/>
      <c r="L469" s="224"/>
      <c r="M469" s="224"/>
      <c r="N469" s="223"/>
      <c r="O469" s="223"/>
      <c r="P469" s="223"/>
      <c r="Q469" s="223"/>
      <c r="R469" s="224"/>
      <c r="S469" s="224"/>
      <c r="T469" s="224"/>
      <c r="U469" s="224"/>
      <c r="V469" s="224"/>
      <c r="W469" s="224"/>
      <c r="X469" s="224"/>
      <c r="Y469" s="224"/>
      <c r="Z469" s="214"/>
      <c r="AA469" s="214"/>
      <c r="AB469" s="214"/>
      <c r="AC469" s="214"/>
      <c r="AD469" s="214"/>
      <c r="AE469" s="214"/>
      <c r="AF469" s="214"/>
      <c r="AG469" s="214" t="s">
        <v>371</v>
      </c>
      <c r="AH469" s="214">
        <v>0</v>
      </c>
      <c r="AI469" s="214"/>
      <c r="AJ469" s="214"/>
      <c r="AK469" s="214"/>
      <c r="AL469" s="214"/>
      <c r="AM469" s="214"/>
      <c r="AN469" s="214"/>
      <c r="AO469" s="214"/>
      <c r="AP469" s="214"/>
      <c r="AQ469" s="214"/>
      <c r="AR469" s="214"/>
      <c r="AS469" s="214"/>
      <c r="AT469" s="214"/>
      <c r="AU469" s="214"/>
      <c r="AV469" s="214"/>
      <c r="AW469" s="214"/>
      <c r="AX469" s="214"/>
      <c r="AY469" s="214"/>
      <c r="AZ469" s="214"/>
      <c r="BA469" s="214"/>
      <c r="BB469" s="214"/>
      <c r="BC469" s="214"/>
      <c r="BD469" s="214"/>
      <c r="BE469" s="214"/>
      <c r="BF469" s="214"/>
      <c r="BG469" s="214"/>
      <c r="BH469" s="214"/>
    </row>
    <row r="470" spans="1:60" outlineLevel="3" x14ac:dyDescent="0.2">
      <c r="A470" s="221"/>
      <c r="B470" s="222"/>
      <c r="C470" s="268" t="s">
        <v>2366</v>
      </c>
      <c r="D470" s="262"/>
      <c r="E470" s="263">
        <v>22.68</v>
      </c>
      <c r="F470" s="224"/>
      <c r="G470" s="224"/>
      <c r="H470" s="224"/>
      <c r="I470" s="224"/>
      <c r="J470" s="224"/>
      <c r="K470" s="224"/>
      <c r="L470" s="224"/>
      <c r="M470" s="224"/>
      <c r="N470" s="223"/>
      <c r="O470" s="223"/>
      <c r="P470" s="223"/>
      <c r="Q470" s="223"/>
      <c r="R470" s="224"/>
      <c r="S470" s="224"/>
      <c r="T470" s="224"/>
      <c r="U470" s="224"/>
      <c r="V470" s="224"/>
      <c r="W470" s="224"/>
      <c r="X470" s="224"/>
      <c r="Y470" s="224"/>
      <c r="Z470" s="214"/>
      <c r="AA470" s="214"/>
      <c r="AB470" s="214"/>
      <c r="AC470" s="214"/>
      <c r="AD470" s="214"/>
      <c r="AE470" s="214"/>
      <c r="AF470" s="214"/>
      <c r="AG470" s="214" t="s">
        <v>371</v>
      </c>
      <c r="AH470" s="214">
        <v>0</v>
      </c>
      <c r="AI470" s="214"/>
      <c r="AJ470" s="214"/>
      <c r="AK470" s="214"/>
      <c r="AL470" s="214"/>
      <c r="AM470" s="214"/>
      <c r="AN470" s="214"/>
      <c r="AO470" s="214"/>
      <c r="AP470" s="214"/>
      <c r="AQ470" s="214"/>
      <c r="AR470" s="214"/>
      <c r="AS470" s="214"/>
      <c r="AT470" s="214"/>
      <c r="AU470" s="214"/>
      <c r="AV470" s="214"/>
      <c r="AW470" s="214"/>
      <c r="AX470" s="214"/>
      <c r="AY470" s="214"/>
      <c r="AZ470" s="214"/>
      <c r="BA470" s="214"/>
      <c r="BB470" s="214"/>
      <c r="BC470" s="214"/>
      <c r="BD470" s="214"/>
      <c r="BE470" s="214"/>
      <c r="BF470" s="214"/>
      <c r="BG470" s="214"/>
      <c r="BH470" s="214"/>
    </row>
    <row r="471" spans="1:60" outlineLevel="3" x14ac:dyDescent="0.2">
      <c r="A471" s="221"/>
      <c r="B471" s="222"/>
      <c r="C471" s="268" t="s">
        <v>2367</v>
      </c>
      <c r="D471" s="262"/>
      <c r="E471" s="263">
        <v>15.62</v>
      </c>
      <c r="F471" s="224"/>
      <c r="G471" s="224"/>
      <c r="H471" s="224"/>
      <c r="I471" s="224"/>
      <c r="J471" s="224"/>
      <c r="K471" s="224"/>
      <c r="L471" s="224"/>
      <c r="M471" s="224"/>
      <c r="N471" s="223"/>
      <c r="O471" s="223"/>
      <c r="P471" s="223"/>
      <c r="Q471" s="223"/>
      <c r="R471" s="224"/>
      <c r="S471" s="224"/>
      <c r="T471" s="224"/>
      <c r="U471" s="224"/>
      <c r="V471" s="224"/>
      <c r="W471" s="224"/>
      <c r="X471" s="224"/>
      <c r="Y471" s="224"/>
      <c r="Z471" s="214"/>
      <c r="AA471" s="214"/>
      <c r="AB471" s="214"/>
      <c r="AC471" s="214"/>
      <c r="AD471" s="214"/>
      <c r="AE471" s="214"/>
      <c r="AF471" s="214"/>
      <c r="AG471" s="214" t="s">
        <v>371</v>
      </c>
      <c r="AH471" s="214">
        <v>0</v>
      </c>
      <c r="AI471" s="214"/>
      <c r="AJ471" s="214"/>
      <c r="AK471" s="214"/>
      <c r="AL471" s="214"/>
      <c r="AM471" s="214"/>
      <c r="AN471" s="214"/>
      <c r="AO471" s="214"/>
      <c r="AP471" s="214"/>
      <c r="AQ471" s="214"/>
      <c r="AR471" s="214"/>
      <c r="AS471" s="214"/>
      <c r="AT471" s="214"/>
      <c r="AU471" s="214"/>
      <c r="AV471" s="214"/>
      <c r="AW471" s="214"/>
      <c r="AX471" s="214"/>
      <c r="AY471" s="214"/>
      <c r="AZ471" s="214"/>
      <c r="BA471" s="214"/>
      <c r="BB471" s="214"/>
      <c r="BC471" s="214"/>
      <c r="BD471" s="214"/>
      <c r="BE471" s="214"/>
      <c r="BF471" s="214"/>
      <c r="BG471" s="214"/>
      <c r="BH471" s="214"/>
    </row>
    <row r="472" spans="1:60" outlineLevel="3" x14ac:dyDescent="0.2">
      <c r="A472" s="221"/>
      <c r="B472" s="222"/>
      <c r="C472" s="268" t="s">
        <v>2335</v>
      </c>
      <c r="D472" s="262"/>
      <c r="E472" s="263">
        <v>0.87</v>
      </c>
      <c r="F472" s="224"/>
      <c r="G472" s="224"/>
      <c r="H472" s="224"/>
      <c r="I472" s="224"/>
      <c r="J472" s="224"/>
      <c r="K472" s="224"/>
      <c r="L472" s="224"/>
      <c r="M472" s="224"/>
      <c r="N472" s="223"/>
      <c r="O472" s="223"/>
      <c r="P472" s="223"/>
      <c r="Q472" s="223"/>
      <c r="R472" s="224"/>
      <c r="S472" s="224"/>
      <c r="T472" s="224"/>
      <c r="U472" s="224"/>
      <c r="V472" s="224"/>
      <c r="W472" s="224"/>
      <c r="X472" s="224"/>
      <c r="Y472" s="224"/>
      <c r="Z472" s="214"/>
      <c r="AA472" s="214"/>
      <c r="AB472" s="214"/>
      <c r="AC472" s="214"/>
      <c r="AD472" s="214"/>
      <c r="AE472" s="214"/>
      <c r="AF472" s="214"/>
      <c r="AG472" s="214" t="s">
        <v>371</v>
      </c>
      <c r="AH472" s="214">
        <v>0</v>
      </c>
      <c r="AI472" s="214"/>
      <c r="AJ472" s="214"/>
      <c r="AK472" s="214"/>
      <c r="AL472" s="214"/>
      <c r="AM472" s="214"/>
      <c r="AN472" s="214"/>
      <c r="AO472" s="214"/>
      <c r="AP472" s="214"/>
      <c r="AQ472" s="214"/>
      <c r="AR472" s="214"/>
      <c r="AS472" s="214"/>
      <c r="AT472" s="214"/>
      <c r="AU472" s="214"/>
      <c r="AV472" s="214"/>
      <c r="AW472" s="214"/>
      <c r="AX472" s="214"/>
      <c r="AY472" s="214"/>
      <c r="AZ472" s="214"/>
      <c r="BA472" s="214"/>
      <c r="BB472" s="214"/>
      <c r="BC472" s="214"/>
      <c r="BD472" s="214"/>
      <c r="BE472" s="214"/>
      <c r="BF472" s="214"/>
      <c r="BG472" s="214"/>
      <c r="BH472" s="214"/>
    </row>
    <row r="473" spans="1:60" x14ac:dyDescent="0.2">
      <c r="A473" s="229" t="s">
        <v>310</v>
      </c>
      <c r="B473" s="230" t="s">
        <v>270</v>
      </c>
      <c r="C473" s="253" t="s">
        <v>271</v>
      </c>
      <c r="D473" s="231"/>
      <c r="E473" s="232"/>
      <c r="F473" s="233"/>
      <c r="G473" s="233">
        <f>SUMIF(AG474:AG474,"&lt;&gt;NOR",G474:G474)</f>
        <v>0</v>
      </c>
      <c r="H473" s="233"/>
      <c r="I473" s="233">
        <f>SUM(I474:I474)</f>
        <v>0</v>
      </c>
      <c r="J473" s="233"/>
      <c r="K473" s="233">
        <f>SUM(K474:K474)</f>
        <v>0</v>
      </c>
      <c r="L473" s="233"/>
      <c r="M473" s="233">
        <f>SUM(M474:M474)</f>
        <v>0</v>
      </c>
      <c r="N473" s="232"/>
      <c r="O473" s="232">
        <f>SUM(O474:O474)</f>
        <v>0</v>
      </c>
      <c r="P473" s="232"/>
      <c r="Q473" s="232">
        <f>SUM(Q474:Q474)</f>
        <v>0</v>
      </c>
      <c r="R473" s="233"/>
      <c r="S473" s="233"/>
      <c r="T473" s="234"/>
      <c r="U473" s="228"/>
      <c r="V473" s="228">
        <f>SUM(V474:V474)</f>
        <v>0</v>
      </c>
      <c r="W473" s="228"/>
      <c r="X473" s="228"/>
      <c r="Y473" s="228"/>
      <c r="AG473" t="s">
        <v>311</v>
      </c>
    </row>
    <row r="474" spans="1:60" outlineLevel="1" x14ac:dyDescent="0.2">
      <c r="A474" s="245">
        <v>142</v>
      </c>
      <c r="B474" s="246" t="s">
        <v>906</v>
      </c>
      <c r="C474" s="256" t="s">
        <v>907</v>
      </c>
      <c r="D474" s="247" t="s">
        <v>330</v>
      </c>
      <c r="E474" s="248">
        <v>1</v>
      </c>
      <c r="F474" s="249"/>
      <c r="G474" s="250">
        <f>ROUND(E474*F474,2)</f>
        <v>0</v>
      </c>
      <c r="H474" s="249"/>
      <c r="I474" s="250">
        <f>ROUND(E474*H474,2)</f>
        <v>0</v>
      </c>
      <c r="J474" s="249"/>
      <c r="K474" s="250">
        <f>ROUND(E474*J474,2)</f>
        <v>0</v>
      </c>
      <c r="L474" s="250">
        <v>12</v>
      </c>
      <c r="M474" s="250">
        <f>G474*(1+L474/100)</f>
        <v>0</v>
      </c>
      <c r="N474" s="248">
        <v>0</v>
      </c>
      <c r="O474" s="248">
        <f>ROUND(E474*N474,2)</f>
        <v>0</v>
      </c>
      <c r="P474" s="248">
        <v>0</v>
      </c>
      <c r="Q474" s="248">
        <f>ROUND(E474*P474,2)</f>
        <v>0</v>
      </c>
      <c r="R474" s="250"/>
      <c r="S474" s="250" t="s">
        <v>331</v>
      </c>
      <c r="T474" s="251" t="s">
        <v>316</v>
      </c>
      <c r="U474" s="224">
        <v>0</v>
      </c>
      <c r="V474" s="224">
        <f>ROUND(E474*U474,2)</f>
        <v>0</v>
      </c>
      <c r="W474" s="224"/>
      <c r="X474" s="224" t="s">
        <v>336</v>
      </c>
      <c r="Y474" s="224" t="s">
        <v>317</v>
      </c>
      <c r="Z474" s="214"/>
      <c r="AA474" s="214"/>
      <c r="AB474" s="214"/>
      <c r="AC474" s="214"/>
      <c r="AD474" s="214"/>
      <c r="AE474" s="214"/>
      <c r="AF474" s="214"/>
      <c r="AG474" s="214" t="s">
        <v>337</v>
      </c>
      <c r="AH474" s="214"/>
      <c r="AI474" s="214"/>
      <c r="AJ474" s="214"/>
      <c r="AK474" s="214"/>
      <c r="AL474" s="214"/>
      <c r="AM474" s="214"/>
      <c r="AN474" s="214"/>
      <c r="AO474" s="214"/>
      <c r="AP474" s="214"/>
      <c r="AQ474" s="214"/>
      <c r="AR474" s="214"/>
      <c r="AS474" s="214"/>
      <c r="AT474" s="214"/>
      <c r="AU474" s="214"/>
      <c r="AV474" s="214"/>
      <c r="AW474" s="214"/>
      <c r="AX474" s="214"/>
      <c r="AY474" s="214"/>
      <c r="AZ474" s="214"/>
      <c r="BA474" s="214"/>
      <c r="BB474" s="214"/>
      <c r="BC474" s="214"/>
      <c r="BD474" s="214"/>
      <c r="BE474" s="214"/>
      <c r="BF474" s="214"/>
      <c r="BG474" s="214"/>
      <c r="BH474" s="214"/>
    </row>
    <row r="475" spans="1:60" x14ac:dyDescent="0.2">
      <c r="A475" s="229" t="s">
        <v>310</v>
      </c>
      <c r="B475" s="230" t="s">
        <v>276</v>
      </c>
      <c r="C475" s="253" t="s">
        <v>277</v>
      </c>
      <c r="D475" s="231"/>
      <c r="E475" s="232"/>
      <c r="F475" s="233"/>
      <c r="G475" s="233">
        <f>SUMIF(AG476:AG476,"&lt;&gt;NOR",G476:G476)</f>
        <v>0</v>
      </c>
      <c r="H475" s="233"/>
      <c r="I475" s="233">
        <f>SUM(I476:I476)</f>
        <v>0</v>
      </c>
      <c r="J475" s="233"/>
      <c r="K475" s="233">
        <f>SUM(K476:K476)</f>
        <v>0</v>
      </c>
      <c r="L475" s="233"/>
      <c r="M475" s="233">
        <f>SUM(M476:M476)</f>
        <v>0</v>
      </c>
      <c r="N475" s="232"/>
      <c r="O475" s="232">
        <f>SUM(O476:O476)</f>
        <v>0</v>
      </c>
      <c r="P475" s="232"/>
      <c r="Q475" s="232">
        <f>SUM(Q476:Q476)</f>
        <v>0</v>
      </c>
      <c r="R475" s="233"/>
      <c r="S475" s="233"/>
      <c r="T475" s="234"/>
      <c r="U475" s="228"/>
      <c r="V475" s="228">
        <f>SUM(V476:V476)</f>
        <v>0</v>
      </c>
      <c r="W475" s="228"/>
      <c r="X475" s="228"/>
      <c r="Y475" s="228"/>
      <c r="AG475" t="s">
        <v>311</v>
      </c>
    </row>
    <row r="476" spans="1:60" ht="22.5" outlineLevel="1" x14ac:dyDescent="0.2">
      <c r="A476" s="245">
        <v>143</v>
      </c>
      <c r="B476" s="246" t="s">
        <v>908</v>
      </c>
      <c r="C476" s="256" t="s">
        <v>909</v>
      </c>
      <c r="D476" s="247" t="s">
        <v>330</v>
      </c>
      <c r="E476" s="248">
        <v>1</v>
      </c>
      <c r="F476" s="249"/>
      <c r="G476" s="250">
        <f>ROUND(E476*F476,2)</f>
        <v>0</v>
      </c>
      <c r="H476" s="249"/>
      <c r="I476" s="250">
        <f>ROUND(E476*H476,2)</f>
        <v>0</v>
      </c>
      <c r="J476" s="249"/>
      <c r="K476" s="250">
        <f>ROUND(E476*J476,2)</f>
        <v>0</v>
      </c>
      <c r="L476" s="250">
        <v>12</v>
      </c>
      <c r="M476" s="250">
        <f>G476*(1+L476/100)</f>
        <v>0</v>
      </c>
      <c r="N476" s="248">
        <v>0</v>
      </c>
      <c r="O476" s="248">
        <f>ROUND(E476*N476,2)</f>
        <v>0</v>
      </c>
      <c r="P476" s="248">
        <v>0</v>
      </c>
      <c r="Q476" s="248">
        <f>ROUND(E476*P476,2)</f>
        <v>0</v>
      </c>
      <c r="R476" s="250"/>
      <c r="S476" s="250" t="s">
        <v>331</v>
      </c>
      <c r="T476" s="251" t="s">
        <v>316</v>
      </c>
      <c r="U476" s="224">
        <v>0</v>
      </c>
      <c r="V476" s="224">
        <f>ROUND(E476*U476,2)</f>
        <v>0</v>
      </c>
      <c r="W476" s="224"/>
      <c r="X476" s="224" t="s">
        <v>336</v>
      </c>
      <c r="Y476" s="224" t="s">
        <v>317</v>
      </c>
      <c r="Z476" s="214"/>
      <c r="AA476" s="214"/>
      <c r="AB476" s="214"/>
      <c r="AC476" s="214"/>
      <c r="AD476" s="214"/>
      <c r="AE476" s="214"/>
      <c r="AF476" s="214"/>
      <c r="AG476" s="214" t="s">
        <v>367</v>
      </c>
      <c r="AH476" s="214"/>
      <c r="AI476" s="214"/>
      <c r="AJ476" s="214"/>
      <c r="AK476" s="214"/>
      <c r="AL476" s="214"/>
      <c r="AM476" s="214"/>
      <c r="AN476" s="214"/>
      <c r="AO476" s="214"/>
      <c r="AP476" s="214"/>
      <c r="AQ476" s="214"/>
      <c r="AR476" s="214"/>
      <c r="AS476" s="214"/>
      <c r="AT476" s="214"/>
      <c r="AU476" s="214"/>
      <c r="AV476" s="214"/>
      <c r="AW476" s="214"/>
      <c r="AX476" s="214"/>
      <c r="AY476" s="214"/>
      <c r="AZ476" s="214"/>
      <c r="BA476" s="214"/>
      <c r="BB476" s="214"/>
      <c r="BC476" s="214"/>
      <c r="BD476" s="214"/>
      <c r="BE476" s="214"/>
      <c r="BF476" s="214"/>
      <c r="BG476" s="214"/>
      <c r="BH476" s="214"/>
    </row>
    <row r="477" spans="1:60" x14ac:dyDescent="0.2">
      <c r="A477" s="229" t="s">
        <v>310</v>
      </c>
      <c r="B477" s="230" t="s">
        <v>217</v>
      </c>
      <c r="C477" s="253" t="s">
        <v>218</v>
      </c>
      <c r="D477" s="231"/>
      <c r="E477" s="232"/>
      <c r="F477" s="233"/>
      <c r="G477" s="233">
        <f>SUMIF(AG478:AG505,"&lt;&gt;NOR",G478:G505)</f>
        <v>0</v>
      </c>
      <c r="H477" s="233"/>
      <c r="I477" s="233">
        <f>SUM(I478:I505)</f>
        <v>0</v>
      </c>
      <c r="J477" s="233"/>
      <c r="K477" s="233">
        <f>SUM(K478:K505)</f>
        <v>0</v>
      </c>
      <c r="L477" s="233"/>
      <c r="M477" s="233">
        <f>SUM(M478:M505)</f>
        <v>0</v>
      </c>
      <c r="N477" s="232"/>
      <c r="O477" s="232">
        <f>SUM(O478:O505)</f>
        <v>0</v>
      </c>
      <c r="P477" s="232"/>
      <c r="Q477" s="232">
        <f>SUM(Q478:Q505)</f>
        <v>0</v>
      </c>
      <c r="R477" s="233"/>
      <c r="S477" s="233"/>
      <c r="T477" s="234"/>
      <c r="U477" s="228"/>
      <c r="V477" s="228">
        <f>SUM(V478:V505)</f>
        <v>5.8500000000000005</v>
      </c>
      <c r="W477" s="228"/>
      <c r="X477" s="228"/>
      <c r="Y477" s="228"/>
      <c r="AG477" t="s">
        <v>311</v>
      </c>
    </row>
    <row r="478" spans="1:60" ht="22.5" outlineLevel="1" x14ac:dyDescent="0.2">
      <c r="A478" s="236">
        <v>144</v>
      </c>
      <c r="B478" s="237" t="s">
        <v>910</v>
      </c>
      <c r="C478" s="254" t="s">
        <v>1257</v>
      </c>
      <c r="D478" s="238" t="s">
        <v>581</v>
      </c>
      <c r="E478" s="239">
        <v>0.88290000000000002</v>
      </c>
      <c r="F478" s="240"/>
      <c r="G478" s="241">
        <f>ROUND(E478*F478,2)</f>
        <v>0</v>
      </c>
      <c r="H478" s="240"/>
      <c r="I478" s="241">
        <f>ROUND(E478*H478,2)</f>
        <v>0</v>
      </c>
      <c r="J478" s="240"/>
      <c r="K478" s="241">
        <f>ROUND(E478*J478,2)</f>
        <v>0</v>
      </c>
      <c r="L478" s="241">
        <v>12</v>
      </c>
      <c r="M478" s="241">
        <f>G478*(1+L478/100)</f>
        <v>0</v>
      </c>
      <c r="N478" s="239">
        <v>0</v>
      </c>
      <c r="O478" s="239">
        <f>ROUND(E478*N478,2)</f>
        <v>0</v>
      </c>
      <c r="P478" s="239">
        <v>0</v>
      </c>
      <c r="Q478" s="239">
        <f>ROUND(E478*P478,2)</f>
        <v>0</v>
      </c>
      <c r="R478" s="241" t="s">
        <v>519</v>
      </c>
      <c r="S478" s="241" t="s">
        <v>315</v>
      </c>
      <c r="T478" s="242" t="s">
        <v>315</v>
      </c>
      <c r="U478" s="224">
        <v>2.0089999999999999</v>
      </c>
      <c r="V478" s="224">
        <f>ROUND(E478*U478,2)</f>
        <v>1.77</v>
      </c>
      <c r="W478" s="224"/>
      <c r="X478" s="224" t="s">
        <v>336</v>
      </c>
      <c r="Y478" s="224" t="s">
        <v>317</v>
      </c>
      <c r="Z478" s="214"/>
      <c r="AA478" s="214"/>
      <c r="AB478" s="214"/>
      <c r="AC478" s="214"/>
      <c r="AD478" s="214"/>
      <c r="AE478" s="214"/>
      <c r="AF478" s="214"/>
      <c r="AG478" s="214" t="s">
        <v>337</v>
      </c>
      <c r="AH478" s="214"/>
      <c r="AI478" s="214"/>
      <c r="AJ478" s="214"/>
      <c r="AK478" s="214"/>
      <c r="AL478" s="214"/>
      <c r="AM478" s="214"/>
      <c r="AN478" s="214"/>
      <c r="AO478" s="214"/>
      <c r="AP478" s="214"/>
      <c r="AQ478" s="214"/>
      <c r="AR478" s="214"/>
      <c r="AS478" s="214"/>
      <c r="AT478" s="214"/>
      <c r="AU478" s="214"/>
      <c r="AV478" s="214"/>
      <c r="AW478" s="214"/>
      <c r="AX478" s="214"/>
      <c r="AY478" s="214"/>
      <c r="AZ478" s="214"/>
      <c r="BA478" s="214"/>
      <c r="BB478" s="214"/>
      <c r="BC478" s="214"/>
      <c r="BD478" s="214"/>
      <c r="BE478" s="214"/>
      <c r="BF478" s="214"/>
      <c r="BG478" s="214"/>
      <c r="BH478" s="214"/>
    </row>
    <row r="479" spans="1:60" outlineLevel="2" x14ac:dyDescent="0.2">
      <c r="A479" s="221"/>
      <c r="B479" s="222"/>
      <c r="C479" s="268" t="s">
        <v>2430</v>
      </c>
      <c r="D479" s="262"/>
      <c r="E479" s="263">
        <v>0.14837</v>
      </c>
      <c r="F479" s="224"/>
      <c r="G479" s="224"/>
      <c r="H479" s="224"/>
      <c r="I479" s="224"/>
      <c r="J479" s="224"/>
      <c r="K479" s="224"/>
      <c r="L479" s="224"/>
      <c r="M479" s="224"/>
      <c r="N479" s="223"/>
      <c r="O479" s="223"/>
      <c r="P479" s="223"/>
      <c r="Q479" s="223"/>
      <c r="R479" s="224"/>
      <c r="S479" s="224"/>
      <c r="T479" s="224"/>
      <c r="U479" s="224"/>
      <c r="V479" s="224"/>
      <c r="W479" s="224"/>
      <c r="X479" s="224"/>
      <c r="Y479" s="224"/>
      <c r="Z479" s="214"/>
      <c r="AA479" s="214"/>
      <c r="AB479" s="214"/>
      <c r="AC479" s="214"/>
      <c r="AD479" s="214"/>
      <c r="AE479" s="214"/>
      <c r="AF479" s="214"/>
      <c r="AG479" s="214" t="s">
        <v>371</v>
      </c>
      <c r="AH479" s="214">
        <v>5</v>
      </c>
      <c r="AI479" s="214"/>
      <c r="AJ479" s="214"/>
      <c r="AK479" s="214"/>
      <c r="AL479" s="214"/>
      <c r="AM479" s="214"/>
      <c r="AN479" s="214"/>
      <c r="AO479" s="214"/>
      <c r="AP479" s="214"/>
      <c r="AQ479" s="214"/>
      <c r="AR479" s="214"/>
      <c r="AS479" s="214"/>
      <c r="AT479" s="214"/>
      <c r="AU479" s="214"/>
      <c r="AV479" s="214"/>
      <c r="AW479" s="214"/>
      <c r="AX479" s="214"/>
      <c r="AY479" s="214"/>
      <c r="AZ479" s="214"/>
      <c r="BA479" s="214"/>
      <c r="BB479" s="214"/>
      <c r="BC479" s="214"/>
      <c r="BD479" s="214"/>
      <c r="BE479" s="214"/>
      <c r="BF479" s="214"/>
      <c r="BG479" s="214"/>
      <c r="BH479" s="214"/>
    </row>
    <row r="480" spans="1:60" outlineLevel="3" x14ac:dyDescent="0.2">
      <c r="A480" s="221"/>
      <c r="B480" s="222"/>
      <c r="C480" s="268" t="s">
        <v>2431</v>
      </c>
      <c r="D480" s="262"/>
      <c r="E480" s="263">
        <v>0.73453000000000002</v>
      </c>
      <c r="F480" s="224"/>
      <c r="G480" s="224"/>
      <c r="H480" s="224"/>
      <c r="I480" s="224"/>
      <c r="J480" s="224"/>
      <c r="K480" s="224"/>
      <c r="L480" s="224"/>
      <c r="M480" s="224"/>
      <c r="N480" s="223"/>
      <c r="O480" s="223"/>
      <c r="P480" s="223"/>
      <c r="Q480" s="223"/>
      <c r="R480" s="224"/>
      <c r="S480" s="224"/>
      <c r="T480" s="224"/>
      <c r="U480" s="224"/>
      <c r="V480" s="224"/>
      <c r="W480" s="224"/>
      <c r="X480" s="224"/>
      <c r="Y480" s="224"/>
      <c r="Z480" s="214"/>
      <c r="AA480" s="214"/>
      <c r="AB480" s="214"/>
      <c r="AC480" s="214"/>
      <c r="AD480" s="214"/>
      <c r="AE480" s="214"/>
      <c r="AF480" s="214"/>
      <c r="AG480" s="214" t="s">
        <v>371</v>
      </c>
      <c r="AH480" s="214">
        <v>5</v>
      </c>
      <c r="AI480" s="214"/>
      <c r="AJ480" s="214"/>
      <c r="AK480" s="214"/>
      <c r="AL480" s="214"/>
      <c r="AM480" s="214"/>
      <c r="AN480" s="214"/>
      <c r="AO480" s="214"/>
      <c r="AP480" s="214"/>
      <c r="AQ480" s="214"/>
      <c r="AR480" s="214"/>
      <c r="AS480" s="214"/>
      <c r="AT480" s="214"/>
      <c r="AU480" s="214"/>
      <c r="AV480" s="214"/>
      <c r="AW480" s="214"/>
      <c r="AX480" s="214"/>
      <c r="AY480" s="214"/>
      <c r="AZ480" s="214"/>
      <c r="BA480" s="214"/>
      <c r="BB480" s="214"/>
      <c r="BC480" s="214"/>
      <c r="BD480" s="214"/>
      <c r="BE480" s="214"/>
      <c r="BF480" s="214"/>
      <c r="BG480" s="214"/>
      <c r="BH480" s="214"/>
    </row>
    <row r="481" spans="1:60" ht="22.5" outlineLevel="1" x14ac:dyDescent="0.2">
      <c r="A481" s="236">
        <v>145</v>
      </c>
      <c r="B481" s="237" t="s">
        <v>1260</v>
      </c>
      <c r="C481" s="254" t="s">
        <v>1261</v>
      </c>
      <c r="D481" s="238" t="s">
        <v>581</v>
      </c>
      <c r="E481" s="239">
        <v>2.6486999999999998</v>
      </c>
      <c r="F481" s="240"/>
      <c r="G481" s="241">
        <f>ROUND(E481*F481,2)</f>
        <v>0</v>
      </c>
      <c r="H481" s="240"/>
      <c r="I481" s="241">
        <f>ROUND(E481*H481,2)</f>
        <v>0</v>
      </c>
      <c r="J481" s="240"/>
      <c r="K481" s="241">
        <f>ROUND(E481*J481,2)</f>
        <v>0</v>
      </c>
      <c r="L481" s="241">
        <v>12</v>
      </c>
      <c r="M481" s="241">
        <f>G481*(1+L481/100)</f>
        <v>0</v>
      </c>
      <c r="N481" s="239">
        <v>0</v>
      </c>
      <c r="O481" s="239">
        <f>ROUND(E481*N481,2)</f>
        <v>0</v>
      </c>
      <c r="P481" s="239">
        <v>0</v>
      </c>
      <c r="Q481" s="239">
        <f>ROUND(E481*P481,2)</f>
        <v>0</v>
      </c>
      <c r="R481" s="241" t="s">
        <v>519</v>
      </c>
      <c r="S481" s="241" t="s">
        <v>315</v>
      </c>
      <c r="T481" s="242" t="s">
        <v>315</v>
      </c>
      <c r="U481" s="224">
        <v>0.95899999999999996</v>
      </c>
      <c r="V481" s="224">
        <f>ROUND(E481*U481,2)</f>
        <v>2.54</v>
      </c>
      <c r="W481" s="224"/>
      <c r="X481" s="224" t="s">
        <v>336</v>
      </c>
      <c r="Y481" s="224" t="s">
        <v>317</v>
      </c>
      <c r="Z481" s="214"/>
      <c r="AA481" s="214"/>
      <c r="AB481" s="214"/>
      <c r="AC481" s="214"/>
      <c r="AD481" s="214"/>
      <c r="AE481" s="214"/>
      <c r="AF481" s="214"/>
      <c r="AG481" s="214" t="s">
        <v>337</v>
      </c>
      <c r="AH481" s="214"/>
      <c r="AI481" s="214"/>
      <c r="AJ481" s="214"/>
      <c r="AK481" s="214"/>
      <c r="AL481" s="214"/>
      <c r="AM481" s="214"/>
      <c r="AN481" s="214"/>
      <c r="AO481" s="214"/>
      <c r="AP481" s="214"/>
      <c r="AQ481" s="214"/>
      <c r="AR481" s="214"/>
      <c r="AS481" s="214"/>
      <c r="AT481" s="214"/>
      <c r="AU481" s="214"/>
      <c r="AV481" s="214"/>
      <c r="AW481" s="214"/>
      <c r="AX481" s="214"/>
      <c r="AY481" s="214"/>
      <c r="AZ481" s="214"/>
      <c r="BA481" s="214"/>
      <c r="BB481" s="214"/>
      <c r="BC481" s="214"/>
      <c r="BD481" s="214"/>
      <c r="BE481" s="214"/>
      <c r="BF481" s="214"/>
      <c r="BG481" s="214"/>
      <c r="BH481" s="214"/>
    </row>
    <row r="482" spans="1:60" outlineLevel="2" x14ac:dyDescent="0.2">
      <c r="A482" s="221"/>
      <c r="B482" s="222"/>
      <c r="C482" s="268" t="s">
        <v>2432</v>
      </c>
      <c r="D482" s="262"/>
      <c r="E482" s="263">
        <v>2.6486999999999998</v>
      </c>
      <c r="F482" s="224"/>
      <c r="G482" s="224"/>
      <c r="H482" s="224"/>
      <c r="I482" s="224"/>
      <c r="J482" s="224"/>
      <c r="K482" s="224"/>
      <c r="L482" s="224"/>
      <c r="M482" s="224"/>
      <c r="N482" s="223"/>
      <c r="O482" s="223"/>
      <c r="P482" s="223"/>
      <c r="Q482" s="223"/>
      <c r="R482" s="224"/>
      <c r="S482" s="224"/>
      <c r="T482" s="224"/>
      <c r="U482" s="224"/>
      <c r="V482" s="224"/>
      <c r="W482" s="224"/>
      <c r="X482" s="224"/>
      <c r="Y482" s="224"/>
      <c r="Z482" s="214"/>
      <c r="AA482" s="214"/>
      <c r="AB482" s="214"/>
      <c r="AC482" s="214"/>
      <c r="AD482" s="214"/>
      <c r="AE482" s="214"/>
      <c r="AF482" s="214"/>
      <c r="AG482" s="214" t="s">
        <v>371</v>
      </c>
      <c r="AH482" s="214">
        <v>5</v>
      </c>
      <c r="AI482" s="214"/>
      <c r="AJ482" s="214"/>
      <c r="AK482" s="214"/>
      <c r="AL482" s="214"/>
      <c r="AM482" s="214"/>
      <c r="AN482" s="214"/>
      <c r="AO482" s="214"/>
      <c r="AP482" s="214"/>
      <c r="AQ482" s="214"/>
      <c r="AR482" s="214"/>
      <c r="AS482" s="214"/>
      <c r="AT482" s="214"/>
      <c r="AU482" s="214"/>
      <c r="AV482" s="214"/>
      <c r="AW482" s="214"/>
      <c r="AX482" s="214"/>
      <c r="AY482" s="214"/>
      <c r="AZ482" s="214"/>
      <c r="BA482" s="214"/>
      <c r="BB482" s="214"/>
      <c r="BC482" s="214"/>
      <c r="BD482" s="214"/>
      <c r="BE482" s="214"/>
      <c r="BF482" s="214"/>
      <c r="BG482" s="214"/>
      <c r="BH482" s="214"/>
    </row>
    <row r="483" spans="1:60" ht="22.5" outlineLevel="1" x14ac:dyDescent="0.2">
      <c r="A483" s="236">
        <v>146</v>
      </c>
      <c r="B483" s="237" t="s">
        <v>914</v>
      </c>
      <c r="C483" s="254" t="s">
        <v>1263</v>
      </c>
      <c r="D483" s="238" t="s">
        <v>581</v>
      </c>
      <c r="E483" s="239">
        <v>0.88290000000000002</v>
      </c>
      <c r="F483" s="240"/>
      <c r="G483" s="241">
        <f>ROUND(E483*F483,2)</f>
        <v>0</v>
      </c>
      <c r="H483" s="240"/>
      <c r="I483" s="241">
        <f>ROUND(E483*H483,2)</f>
        <v>0</v>
      </c>
      <c r="J483" s="240"/>
      <c r="K483" s="241">
        <f>ROUND(E483*J483,2)</f>
        <v>0</v>
      </c>
      <c r="L483" s="241">
        <v>12</v>
      </c>
      <c r="M483" s="241">
        <f>G483*(1+L483/100)</f>
        <v>0</v>
      </c>
      <c r="N483" s="239">
        <v>0</v>
      </c>
      <c r="O483" s="239">
        <f>ROUND(E483*N483,2)</f>
        <v>0</v>
      </c>
      <c r="P483" s="239">
        <v>0</v>
      </c>
      <c r="Q483" s="239">
        <f>ROUND(E483*P483,2)</f>
        <v>0</v>
      </c>
      <c r="R483" s="241" t="s">
        <v>519</v>
      </c>
      <c r="S483" s="241" t="s">
        <v>315</v>
      </c>
      <c r="T483" s="242" t="s">
        <v>315</v>
      </c>
      <c r="U483" s="224">
        <v>0.49</v>
      </c>
      <c r="V483" s="224">
        <f>ROUND(E483*U483,2)</f>
        <v>0.43</v>
      </c>
      <c r="W483" s="224"/>
      <c r="X483" s="224" t="s">
        <v>336</v>
      </c>
      <c r="Y483" s="224" t="s">
        <v>317</v>
      </c>
      <c r="Z483" s="214"/>
      <c r="AA483" s="214"/>
      <c r="AB483" s="214"/>
      <c r="AC483" s="214"/>
      <c r="AD483" s="214"/>
      <c r="AE483" s="214"/>
      <c r="AF483" s="214"/>
      <c r="AG483" s="214" t="s">
        <v>337</v>
      </c>
      <c r="AH483" s="214"/>
      <c r="AI483" s="214"/>
      <c r="AJ483" s="214"/>
      <c r="AK483" s="214"/>
      <c r="AL483" s="214"/>
      <c r="AM483" s="214"/>
      <c r="AN483" s="214"/>
      <c r="AO483" s="214"/>
      <c r="AP483" s="214"/>
      <c r="AQ483" s="214"/>
      <c r="AR483" s="214"/>
      <c r="AS483" s="214"/>
      <c r="AT483" s="214"/>
      <c r="AU483" s="214"/>
      <c r="AV483" s="214"/>
      <c r="AW483" s="214"/>
      <c r="AX483" s="214"/>
      <c r="AY483" s="214"/>
      <c r="AZ483" s="214"/>
      <c r="BA483" s="214"/>
      <c r="BB483" s="214"/>
      <c r="BC483" s="214"/>
      <c r="BD483" s="214"/>
      <c r="BE483" s="214"/>
      <c r="BF483" s="214"/>
      <c r="BG483" s="214"/>
      <c r="BH483" s="214"/>
    </row>
    <row r="484" spans="1:60" outlineLevel="2" x14ac:dyDescent="0.2">
      <c r="A484" s="221"/>
      <c r="B484" s="222"/>
      <c r="C484" s="255" t="s">
        <v>916</v>
      </c>
      <c r="D484" s="243"/>
      <c r="E484" s="243"/>
      <c r="F484" s="243"/>
      <c r="G484" s="243"/>
      <c r="H484" s="224"/>
      <c r="I484" s="224"/>
      <c r="J484" s="224"/>
      <c r="K484" s="224"/>
      <c r="L484" s="224"/>
      <c r="M484" s="224"/>
      <c r="N484" s="223"/>
      <c r="O484" s="223"/>
      <c r="P484" s="223"/>
      <c r="Q484" s="223"/>
      <c r="R484" s="224"/>
      <c r="S484" s="224"/>
      <c r="T484" s="224"/>
      <c r="U484" s="224"/>
      <c r="V484" s="224"/>
      <c r="W484" s="224"/>
      <c r="X484" s="224"/>
      <c r="Y484" s="224"/>
      <c r="Z484" s="214"/>
      <c r="AA484" s="214"/>
      <c r="AB484" s="214"/>
      <c r="AC484" s="214"/>
      <c r="AD484" s="214"/>
      <c r="AE484" s="214"/>
      <c r="AF484" s="214"/>
      <c r="AG484" s="214" t="s">
        <v>320</v>
      </c>
      <c r="AH484" s="214"/>
      <c r="AI484" s="214"/>
      <c r="AJ484" s="214"/>
      <c r="AK484" s="214"/>
      <c r="AL484" s="214"/>
      <c r="AM484" s="214"/>
      <c r="AN484" s="214"/>
      <c r="AO484" s="214"/>
      <c r="AP484" s="214"/>
      <c r="AQ484" s="214"/>
      <c r="AR484" s="214"/>
      <c r="AS484" s="214"/>
      <c r="AT484" s="214"/>
      <c r="AU484" s="214"/>
      <c r="AV484" s="214"/>
      <c r="AW484" s="214"/>
      <c r="AX484" s="214"/>
      <c r="AY484" s="214"/>
      <c r="AZ484" s="214"/>
      <c r="BA484" s="214"/>
      <c r="BB484" s="214"/>
      <c r="BC484" s="214"/>
      <c r="BD484" s="214"/>
      <c r="BE484" s="214"/>
      <c r="BF484" s="214"/>
      <c r="BG484" s="214"/>
      <c r="BH484" s="214"/>
    </row>
    <row r="485" spans="1:60" outlineLevel="2" x14ac:dyDescent="0.2">
      <c r="A485" s="221"/>
      <c r="B485" s="222"/>
      <c r="C485" s="268" t="s">
        <v>2433</v>
      </c>
      <c r="D485" s="262"/>
      <c r="E485" s="263">
        <v>0.88290000000000002</v>
      </c>
      <c r="F485" s="224"/>
      <c r="G485" s="224"/>
      <c r="H485" s="224"/>
      <c r="I485" s="224"/>
      <c r="J485" s="224"/>
      <c r="K485" s="224"/>
      <c r="L485" s="224"/>
      <c r="M485" s="224"/>
      <c r="N485" s="223"/>
      <c r="O485" s="223"/>
      <c r="P485" s="223"/>
      <c r="Q485" s="223"/>
      <c r="R485" s="224"/>
      <c r="S485" s="224"/>
      <c r="T485" s="224"/>
      <c r="U485" s="224"/>
      <c r="V485" s="224"/>
      <c r="W485" s="224"/>
      <c r="X485" s="224"/>
      <c r="Y485" s="224"/>
      <c r="Z485" s="214"/>
      <c r="AA485" s="214"/>
      <c r="AB485" s="214"/>
      <c r="AC485" s="214"/>
      <c r="AD485" s="214"/>
      <c r="AE485" s="214"/>
      <c r="AF485" s="214"/>
      <c r="AG485" s="214" t="s">
        <v>371</v>
      </c>
      <c r="AH485" s="214">
        <v>5</v>
      </c>
      <c r="AI485" s="214"/>
      <c r="AJ485" s="214"/>
      <c r="AK485" s="214"/>
      <c r="AL485" s="214"/>
      <c r="AM485" s="214"/>
      <c r="AN485" s="214"/>
      <c r="AO485" s="214"/>
      <c r="AP485" s="214"/>
      <c r="AQ485" s="214"/>
      <c r="AR485" s="214"/>
      <c r="AS485" s="214"/>
      <c r="AT485" s="214"/>
      <c r="AU485" s="214"/>
      <c r="AV485" s="214"/>
      <c r="AW485" s="214"/>
      <c r="AX485" s="214"/>
      <c r="AY485" s="214"/>
      <c r="AZ485" s="214"/>
      <c r="BA485" s="214"/>
      <c r="BB485" s="214"/>
      <c r="BC485" s="214"/>
      <c r="BD485" s="214"/>
      <c r="BE485" s="214"/>
      <c r="BF485" s="214"/>
      <c r="BG485" s="214"/>
      <c r="BH485" s="214"/>
    </row>
    <row r="486" spans="1:60" outlineLevel="1" x14ac:dyDescent="0.2">
      <c r="A486" s="236">
        <v>147</v>
      </c>
      <c r="B486" s="237" t="s">
        <v>918</v>
      </c>
      <c r="C486" s="254" t="s">
        <v>919</v>
      </c>
      <c r="D486" s="238" t="s">
        <v>581</v>
      </c>
      <c r="E486" s="239">
        <v>12.36059</v>
      </c>
      <c r="F486" s="240"/>
      <c r="G486" s="241">
        <f>ROUND(E486*F486,2)</f>
        <v>0</v>
      </c>
      <c r="H486" s="240"/>
      <c r="I486" s="241">
        <f>ROUND(E486*H486,2)</f>
        <v>0</v>
      </c>
      <c r="J486" s="240"/>
      <c r="K486" s="241">
        <f>ROUND(E486*J486,2)</f>
        <v>0</v>
      </c>
      <c r="L486" s="241">
        <v>12</v>
      </c>
      <c r="M486" s="241">
        <f>G486*(1+L486/100)</f>
        <v>0</v>
      </c>
      <c r="N486" s="239">
        <v>0</v>
      </c>
      <c r="O486" s="239">
        <f>ROUND(E486*N486,2)</f>
        <v>0</v>
      </c>
      <c r="P486" s="239">
        <v>0</v>
      </c>
      <c r="Q486" s="239">
        <f>ROUND(E486*P486,2)</f>
        <v>0</v>
      </c>
      <c r="R486" s="241" t="s">
        <v>519</v>
      </c>
      <c r="S486" s="241" t="s">
        <v>315</v>
      </c>
      <c r="T486" s="242" t="s">
        <v>315</v>
      </c>
      <c r="U486" s="224">
        <v>0</v>
      </c>
      <c r="V486" s="224">
        <f>ROUND(E486*U486,2)</f>
        <v>0</v>
      </c>
      <c r="W486" s="224"/>
      <c r="X486" s="224" t="s">
        <v>336</v>
      </c>
      <c r="Y486" s="224" t="s">
        <v>317</v>
      </c>
      <c r="Z486" s="214"/>
      <c r="AA486" s="214"/>
      <c r="AB486" s="214"/>
      <c r="AC486" s="214"/>
      <c r="AD486" s="214"/>
      <c r="AE486" s="214"/>
      <c r="AF486" s="214"/>
      <c r="AG486" s="214" t="s">
        <v>337</v>
      </c>
      <c r="AH486" s="214"/>
      <c r="AI486" s="214"/>
      <c r="AJ486" s="214"/>
      <c r="AK486" s="214"/>
      <c r="AL486" s="214"/>
      <c r="AM486" s="214"/>
      <c r="AN486" s="214"/>
      <c r="AO486" s="214"/>
      <c r="AP486" s="214"/>
      <c r="AQ486" s="214"/>
      <c r="AR486" s="214"/>
      <c r="AS486" s="214"/>
      <c r="AT486" s="214"/>
      <c r="AU486" s="214"/>
      <c r="AV486" s="214"/>
      <c r="AW486" s="214"/>
      <c r="AX486" s="214"/>
      <c r="AY486" s="214"/>
      <c r="AZ486" s="214"/>
      <c r="BA486" s="214"/>
      <c r="BB486" s="214"/>
      <c r="BC486" s="214"/>
      <c r="BD486" s="214"/>
      <c r="BE486" s="214"/>
      <c r="BF486" s="214"/>
      <c r="BG486" s="214"/>
      <c r="BH486" s="214"/>
    </row>
    <row r="487" spans="1:60" outlineLevel="2" x14ac:dyDescent="0.2">
      <c r="A487" s="221"/>
      <c r="B487" s="222"/>
      <c r="C487" s="268" t="s">
        <v>2434</v>
      </c>
      <c r="D487" s="262"/>
      <c r="E487" s="263">
        <v>12.3606</v>
      </c>
      <c r="F487" s="224"/>
      <c r="G487" s="224"/>
      <c r="H487" s="224"/>
      <c r="I487" s="224"/>
      <c r="J487" s="224"/>
      <c r="K487" s="224"/>
      <c r="L487" s="224"/>
      <c r="M487" s="224"/>
      <c r="N487" s="223"/>
      <c r="O487" s="223"/>
      <c r="P487" s="223"/>
      <c r="Q487" s="223"/>
      <c r="R487" s="224"/>
      <c r="S487" s="224"/>
      <c r="T487" s="224"/>
      <c r="U487" s="224"/>
      <c r="V487" s="224"/>
      <c r="W487" s="224"/>
      <c r="X487" s="224"/>
      <c r="Y487" s="224"/>
      <c r="Z487" s="214"/>
      <c r="AA487" s="214"/>
      <c r="AB487" s="214"/>
      <c r="AC487" s="214"/>
      <c r="AD487" s="214"/>
      <c r="AE487" s="214"/>
      <c r="AF487" s="214"/>
      <c r="AG487" s="214" t="s">
        <v>371</v>
      </c>
      <c r="AH487" s="214">
        <v>5</v>
      </c>
      <c r="AI487" s="214"/>
      <c r="AJ487" s="214"/>
      <c r="AK487" s="214"/>
      <c r="AL487" s="214"/>
      <c r="AM487" s="214"/>
      <c r="AN487" s="214"/>
      <c r="AO487" s="214"/>
      <c r="AP487" s="214"/>
      <c r="AQ487" s="214"/>
      <c r="AR487" s="214"/>
      <c r="AS487" s="214"/>
      <c r="AT487" s="214"/>
      <c r="AU487" s="214"/>
      <c r="AV487" s="214"/>
      <c r="AW487" s="214"/>
      <c r="AX487" s="214"/>
      <c r="AY487" s="214"/>
      <c r="AZ487" s="214"/>
      <c r="BA487" s="214"/>
      <c r="BB487" s="214"/>
      <c r="BC487" s="214"/>
      <c r="BD487" s="214"/>
      <c r="BE487" s="214"/>
      <c r="BF487" s="214"/>
      <c r="BG487" s="214"/>
      <c r="BH487" s="214"/>
    </row>
    <row r="488" spans="1:60" ht="22.5" outlineLevel="1" x14ac:dyDescent="0.2">
      <c r="A488" s="236">
        <v>148</v>
      </c>
      <c r="B488" s="237" t="s">
        <v>921</v>
      </c>
      <c r="C488" s="254" t="s">
        <v>1266</v>
      </c>
      <c r="D488" s="238" t="s">
        <v>581</v>
      </c>
      <c r="E488" s="239">
        <v>0.88290000000000002</v>
      </c>
      <c r="F488" s="240"/>
      <c r="G488" s="241">
        <f>ROUND(E488*F488,2)</f>
        <v>0</v>
      </c>
      <c r="H488" s="240"/>
      <c r="I488" s="241">
        <f>ROUND(E488*H488,2)</f>
        <v>0</v>
      </c>
      <c r="J488" s="240"/>
      <c r="K488" s="241">
        <f>ROUND(E488*J488,2)</f>
        <v>0</v>
      </c>
      <c r="L488" s="241">
        <v>12</v>
      </c>
      <c r="M488" s="241">
        <f>G488*(1+L488/100)</f>
        <v>0</v>
      </c>
      <c r="N488" s="239">
        <v>0</v>
      </c>
      <c r="O488" s="239">
        <f>ROUND(E488*N488,2)</f>
        <v>0</v>
      </c>
      <c r="P488" s="239">
        <v>0</v>
      </c>
      <c r="Q488" s="239">
        <f>ROUND(E488*P488,2)</f>
        <v>0</v>
      </c>
      <c r="R488" s="241" t="s">
        <v>519</v>
      </c>
      <c r="S488" s="241" t="s">
        <v>315</v>
      </c>
      <c r="T488" s="242" t="s">
        <v>315</v>
      </c>
      <c r="U488" s="224">
        <v>0.94199999999999995</v>
      </c>
      <c r="V488" s="224">
        <f>ROUND(E488*U488,2)</f>
        <v>0.83</v>
      </c>
      <c r="W488" s="224"/>
      <c r="X488" s="224" t="s">
        <v>336</v>
      </c>
      <c r="Y488" s="224" t="s">
        <v>317</v>
      </c>
      <c r="Z488" s="214"/>
      <c r="AA488" s="214"/>
      <c r="AB488" s="214"/>
      <c r="AC488" s="214"/>
      <c r="AD488" s="214"/>
      <c r="AE488" s="214"/>
      <c r="AF488" s="214"/>
      <c r="AG488" s="214" t="s">
        <v>337</v>
      </c>
      <c r="AH488" s="214"/>
      <c r="AI488" s="214"/>
      <c r="AJ488" s="214"/>
      <c r="AK488" s="214"/>
      <c r="AL488" s="214"/>
      <c r="AM488" s="214"/>
      <c r="AN488" s="214"/>
      <c r="AO488" s="214"/>
      <c r="AP488" s="214"/>
      <c r="AQ488" s="214"/>
      <c r="AR488" s="214"/>
      <c r="AS488" s="214"/>
      <c r="AT488" s="214"/>
      <c r="AU488" s="214"/>
      <c r="AV488" s="214"/>
      <c r="AW488" s="214"/>
      <c r="AX488" s="214"/>
      <c r="AY488" s="214"/>
      <c r="AZ488" s="214"/>
      <c r="BA488" s="214"/>
      <c r="BB488" s="214"/>
      <c r="BC488" s="214"/>
      <c r="BD488" s="214"/>
      <c r="BE488" s="214"/>
      <c r="BF488" s="214"/>
      <c r="BG488" s="214"/>
      <c r="BH488" s="214"/>
    </row>
    <row r="489" spans="1:60" outlineLevel="2" x14ac:dyDescent="0.2">
      <c r="A489" s="221"/>
      <c r="B489" s="222"/>
      <c r="C489" s="268" t="s">
        <v>2433</v>
      </c>
      <c r="D489" s="262"/>
      <c r="E489" s="263">
        <v>0.88290000000000002</v>
      </c>
      <c r="F489" s="224"/>
      <c r="G489" s="224"/>
      <c r="H489" s="224"/>
      <c r="I489" s="224"/>
      <c r="J489" s="224"/>
      <c r="K489" s="224"/>
      <c r="L489" s="224"/>
      <c r="M489" s="224"/>
      <c r="N489" s="223"/>
      <c r="O489" s="223"/>
      <c r="P489" s="223"/>
      <c r="Q489" s="223"/>
      <c r="R489" s="224"/>
      <c r="S489" s="224"/>
      <c r="T489" s="224"/>
      <c r="U489" s="224"/>
      <c r="V489" s="224"/>
      <c r="W489" s="224"/>
      <c r="X489" s="224"/>
      <c r="Y489" s="224"/>
      <c r="Z489" s="214"/>
      <c r="AA489" s="214"/>
      <c r="AB489" s="214"/>
      <c r="AC489" s="214"/>
      <c r="AD489" s="214"/>
      <c r="AE489" s="214"/>
      <c r="AF489" s="214"/>
      <c r="AG489" s="214" t="s">
        <v>371</v>
      </c>
      <c r="AH489" s="214">
        <v>5</v>
      </c>
      <c r="AI489" s="214"/>
      <c r="AJ489" s="214"/>
      <c r="AK489" s="214"/>
      <c r="AL489" s="214"/>
      <c r="AM489" s="214"/>
      <c r="AN489" s="214"/>
      <c r="AO489" s="214"/>
      <c r="AP489" s="214"/>
      <c r="AQ489" s="214"/>
      <c r="AR489" s="214"/>
      <c r="AS489" s="214"/>
      <c r="AT489" s="214"/>
      <c r="AU489" s="214"/>
      <c r="AV489" s="214"/>
      <c r="AW489" s="214"/>
      <c r="AX489" s="214"/>
      <c r="AY489" s="214"/>
      <c r="AZ489" s="214"/>
      <c r="BA489" s="214"/>
      <c r="BB489" s="214"/>
      <c r="BC489" s="214"/>
      <c r="BD489" s="214"/>
      <c r="BE489" s="214"/>
      <c r="BF489" s="214"/>
      <c r="BG489" s="214"/>
      <c r="BH489" s="214"/>
    </row>
    <row r="490" spans="1:60" ht="22.5" outlineLevel="1" x14ac:dyDescent="0.2">
      <c r="A490" s="236">
        <v>149</v>
      </c>
      <c r="B490" s="237" t="s">
        <v>923</v>
      </c>
      <c r="C490" s="254" t="s">
        <v>924</v>
      </c>
      <c r="D490" s="238" t="s">
        <v>581</v>
      </c>
      <c r="E490" s="239">
        <v>2.6486999999999998</v>
      </c>
      <c r="F490" s="240"/>
      <c r="G490" s="241">
        <f>ROUND(E490*F490,2)</f>
        <v>0</v>
      </c>
      <c r="H490" s="240"/>
      <c r="I490" s="241">
        <f>ROUND(E490*H490,2)</f>
        <v>0</v>
      </c>
      <c r="J490" s="240"/>
      <c r="K490" s="241">
        <f>ROUND(E490*J490,2)</f>
        <v>0</v>
      </c>
      <c r="L490" s="241">
        <v>12</v>
      </c>
      <c r="M490" s="241">
        <f>G490*(1+L490/100)</f>
        <v>0</v>
      </c>
      <c r="N490" s="239">
        <v>0</v>
      </c>
      <c r="O490" s="239">
        <f>ROUND(E490*N490,2)</f>
        <v>0</v>
      </c>
      <c r="P490" s="239">
        <v>0</v>
      </c>
      <c r="Q490" s="239">
        <f>ROUND(E490*P490,2)</f>
        <v>0</v>
      </c>
      <c r="R490" s="241" t="s">
        <v>519</v>
      </c>
      <c r="S490" s="241" t="s">
        <v>315</v>
      </c>
      <c r="T490" s="242" t="s">
        <v>315</v>
      </c>
      <c r="U490" s="224">
        <v>0.105</v>
      </c>
      <c r="V490" s="224">
        <f>ROUND(E490*U490,2)</f>
        <v>0.28000000000000003</v>
      </c>
      <c r="W490" s="224"/>
      <c r="X490" s="224" t="s">
        <v>336</v>
      </c>
      <c r="Y490" s="224" t="s">
        <v>317</v>
      </c>
      <c r="Z490" s="214"/>
      <c r="AA490" s="214"/>
      <c r="AB490" s="214"/>
      <c r="AC490" s="214"/>
      <c r="AD490" s="214"/>
      <c r="AE490" s="214"/>
      <c r="AF490" s="214"/>
      <c r="AG490" s="214" t="s">
        <v>337</v>
      </c>
      <c r="AH490" s="214"/>
      <c r="AI490" s="214"/>
      <c r="AJ490" s="214"/>
      <c r="AK490" s="214"/>
      <c r="AL490" s="214"/>
      <c r="AM490" s="214"/>
      <c r="AN490" s="214"/>
      <c r="AO490" s="214"/>
      <c r="AP490" s="214"/>
      <c r="AQ490" s="214"/>
      <c r="AR490" s="214"/>
      <c r="AS490" s="214"/>
      <c r="AT490" s="214"/>
      <c r="AU490" s="214"/>
      <c r="AV490" s="214"/>
      <c r="AW490" s="214"/>
      <c r="AX490" s="214"/>
      <c r="AY490" s="214"/>
      <c r="AZ490" s="214"/>
      <c r="BA490" s="214"/>
      <c r="BB490" s="214"/>
      <c r="BC490" s="214"/>
      <c r="BD490" s="214"/>
      <c r="BE490" s="214"/>
      <c r="BF490" s="214"/>
      <c r="BG490" s="214"/>
      <c r="BH490" s="214"/>
    </row>
    <row r="491" spans="1:60" outlineLevel="2" x14ac:dyDescent="0.2">
      <c r="A491" s="221"/>
      <c r="B491" s="222"/>
      <c r="C491" s="268" t="s">
        <v>2432</v>
      </c>
      <c r="D491" s="262"/>
      <c r="E491" s="263">
        <v>2.6486999999999998</v>
      </c>
      <c r="F491" s="224"/>
      <c r="G491" s="224"/>
      <c r="H491" s="224"/>
      <c r="I491" s="224"/>
      <c r="J491" s="224"/>
      <c r="K491" s="224"/>
      <c r="L491" s="224"/>
      <c r="M491" s="224"/>
      <c r="N491" s="223"/>
      <c r="O491" s="223"/>
      <c r="P491" s="223"/>
      <c r="Q491" s="223"/>
      <c r="R491" s="224"/>
      <c r="S491" s="224"/>
      <c r="T491" s="224"/>
      <c r="U491" s="224"/>
      <c r="V491" s="224"/>
      <c r="W491" s="224"/>
      <c r="X491" s="224"/>
      <c r="Y491" s="224"/>
      <c r="Z491" s="214"/>
      <c r="AA491" s="214"/>
      <c r="AB491" s="214"/>
      <c r="AC491" s="214"/>
      <c r="AD491" s="214"/>
      <c r="AE491" s="214"/>
      <c r="AF491" s="214"/>
      <c r="AG491" s="214" t="s">
        <v>371</v>
      </c>
      <c r="AH491" s="214">
        <v>5</v>
      </c>
      <c r="AI491" s="214"/>
      <c r="AJ491" s="214"/>
      <c r="AK491" s="214"/>
      <c r="AL491" s="214"/>
      <c r="AM491" s="214"/>
      <c r="AN491" s="214"/>
      <c r="AO491" s="214"/>
      <c r="AP491" s="214"/>
      <c r="AQ491" s="214"/>
      <c r="AR491" s="214"/>
      <c r="AS491" s="214"/>
      <c r="AT491" s="214"/>
      <c r="AU491" s="214"/>
      <c r="AV491" s="214"/>
      <c r="AW491" s="214"/>
      <c r="AX491" s="214"/>
      <c r="AY491" s="214"/>
      <c r="AZ491" s="214"/>
      <c r="BA491" s="214"/>
      <c r="BB491" s="214"/>
      <c r="BC491" s="214"/>
      <c r="BD491" s="214"/>
      <c r="BE491" s="214"/>
      <c r="BF491" s="214"/>
      <c r="BG491" s="214"/>
      <c r="BH491" s="214"/>
    </row>
    <row r="492" spans="1:60" outlineLevel="1" x14ac:dyDescent="0.2">
      <c r="A492" s="236">
        <v>150</v>
      </c>
      <c r="B492" s="237" t="s">
        <v>926</v>
      </c>
      <c r="C492" s="254" t="s">
        <v>1268</v>
      </c>
      <c r="D492" s="238" t="s">
        <v>581</v>
      </c>
      <c r="E492" s="239">
        <v>0.14837</v>
      </c>
      <c r="F492" s="240"/>
      <c r="G492" s="241">
        <f>ROUND(E492*F492,2)</f>
        <v>0</v>
      </c>
      <c r="H492" s="240"/>
      <c r="I492" s="241">
        <f>ROUND(E492*H492,2)</f>
        <v>0</v>
      </c>
      <c r="J492" s="240"/>
      <c r="K492" s="241">
        <f>ROUND(E492*J492,2)</f>
        <v>0</v>
      </c>
      <c r="L492" s="241">
        <v>12</v>
      </c>
      <c r="M492" s="241">
        <f>G492*(1+L492/100)</f>
        <v>0</v>
      </c>
      <c r="N492" s="239">
        <v>0</v>
      </c>
      <c r="O492" s="239">
        <f>ROUND(E492*N492,2)</f>
        <v>0</v>
      </c>
      <c r="P492" s="239">
        <v>0</v>
      </c>
      <c r="Q492" s="239">
        <f>ROUND(E492*P492,2)</f>
        <v>0</v>
      </c>
      <c r="R492" s="241" t="s">
        <v>519</v>
      </c>
      <c r="S492" s="241" t="s">
        <v>315</v>
      </c>
      <c r="T492" s="242" t="s">
        <v>315</v>
      </c>
      <c r="U492" s="224">
        <v>0</v>
      </c>
      <c r="V492" s="224">
        <f>ROUND(E492*U492,2)</f>
        <v>0</v>
      </c>
      <c r="W492" s="224"/>
      <c r="X492" s="224" t="s">
        <v>336</v>
      </c>
      <c r="Y492" s="224" t="s">
        <v>317</v>
      </c>
      <c r="Z492" s="214"/>
      <c r="AA492" s="214"/>
      <c r="AB492" s="214"/>
      <c r="AC492" s="214"/>
      <c r="AD492" s="214"/>
      <c r="AE492" s="214"/>
      <c r="AF492" s="214"/>
      <c r="AG492" s="214" t="s">
        <v>367</v>
      </c>
      <c r="AH492" s="214"/>
      <c r="AI492" s="214"/>
      <c r="AJ492" s="214"/>
      <c r="AK492" s="214"/>
      <c r="AL492" s="214"/>
      <c r="AM492" s="214"/>
      <c r="AN492" s="214"/>
      <c r="AO492" s="214"/>
      <c r="AP492" s="214"/>
      <c r="AQ492" s="214"/>
      <c r="AR492" s="214"/>
      <c r="AS492" s="214"/>
      <c r="AT492" s="214"/>
      <c r="AU492" s="214"/>
      <c r="AV492" s="214"/>
      <c r="AW492" s="214"/>
      <c r="AX492" s="214"/>
      <c r="AY492" s="214"/>
      <c r="AZ492" s="214"/>
      <c r="BA492" s="214"/>
      <c r="BB492" s="214"/>
      <c r="BC492" s="214"/>
      <c r="BD492" s="214"/>
      <c r="BE492" s="214"/>
      <c r="BF492" s="214"/>
      <c r="BG492" s="214"/>
      <c r="BH492" s="214"/>
    </row>
    <row r="493" spans="1:60" outlineLevel="2" x14ac:dyDescent="0.2">
      <c r="A493" s="221"/>
      <c r="B493" s="222"/>
      <c r="C493" s="255" t="s">
        <v>928</v>
      </c>
      <c r="D493" s="243"/>
      <c r="E493" s="243"/>
      <c r="F493" s="243"/>
      <c r="G493" s="243"/>
      <c r="H493" s="224"/>
      <c r="I493" s="224"/>
      <c r="J493" s="224"/>
      <c r="K493" s="224"/>
      <c r="L493" s="224"/>
      <c r="M493" s="224"/>
      <c r="N493" s="223"/>
      <c r="O493" s="223"/>
      <c r="P493" s="223"/>
      <c r="Q493" s="223"/>
      <c r="R493" s="224"/>
      <c r="S493" s="224"/>
      <c r="T493" s="224"/>
      <c r="U493" s="224"/>
      <c r="V493" s="224"/>
      <c r="W493" s="224"/>
      <c r="X493" s="224"/>
      <c r="Y493" s="224"/>
      <c r="Z493" s="214"/>
      <c r="AA493" s="214"/>
      <c r="AB493" s="214"/>
      <c r="AC493" s="214"/>
      <c r="AD493" s="214"/>
      <c r="AE493" s="214"/>
      <c r="AF493" s="214"/>
      <c r="AG493" s="214" t="s">
        <v>320</v>
      </c>
      <c r="AH493" s="214"/>
      <c r="AI493" s="214"/>
      <c r="AJ493" s="214"/>
      <c r="AK493" s="214"/>
      <c r="AL493" s="214"/>
      <c r="AM493" s="214"/>
      <c r="AN493" s="214"/>
      <c r="AO493" s="214"/>
      <c r="AP493" s="214"/>
      <c r="AQ493" s="214"/>
      <c r="AR493" s="214"/>
      <c r="AS493" s="214"/>
      <c r="AT493" s="214"/>
      <c r="AU493" s="214"/>
      <c r="AV493" s="214"/>
      <c r="AW493" s="214"/>
      <c r="AX493" s="214"/>
      <c r="AY493" s="214"/>
      <c r="AZ493" s="214"/>
      <c r="BA493" s="214"/>
      <c r="BB493" s="214"/>
      <c r="BC493" s="214"/>
      <c r="BD493" s="214"/>
      <c r="BE493" s="214"/>
      <c r="BF493" s="214"/>
      <c r="BG493" s="214"/>
      <c r="BH493" s="214"/>
    </row>
    <row r="494" spans="1:60" outlineLevel="2" x14ac:dyDescent="0.2">
      <c r="A494" s="221"/>
      <c r="B494" s="222"/>
      <c r="C494" s="268" t="s">
        <v>2435</v>
      </c>
      <c r="D494" s="262"/>
      <c r="E494" s="263">
        <v>1.218E-2</v>
      </c>
      <c r="F494" s="224"/>
      <c r="G494" s="224"/>
      <c r="H494" s="224"/>
      <c r="I494" s="224"/>
      <c r="J494" s="224"/>
      <c r="K494" s="224"/>
      <c r="L494" s="224"/>
      <c r="M494" s="224"/>
      <c r="N494" s="223"/>
      <c r="O494" s="223"/>
      <c r="P494" s="223"/>
      <c r="Q494" s="223"/>
      <c r="R494" s="224"/>
      <c r="S494" s="224"/>
      <c r="T494" s="224"/>
      <c r="U494" s="224"/>
      <c r="V494" s="224"/>
      <c r="W494" s="224"/>
      <c r="X494" s="224"/>
      <c r="Y494" s="224"/>
      <c r="Z494" s="214"/>
      <c r="AA494" s="214"/>
      <c r="AB494" s="214"/>
      <c r="AC494" s="214"/>
      <c r="AD494" s="214"/>
      <c r="AE494" s="214"/>
      <c r="AF494" s="214"/>
      <c r="AG494" s="214" t="s">
        <v>371</v>
      </c>
      <c r="AH494" s="214">
        <v>7</v>
      </c>
      <c r="AI494" s="214"/>
      <c r="AJ494" s="214"/>
      <c r="AK494" s="214"/>
      <c r="AL494" s="214"/>
      <c r="AM494" s="214"/>
      <c r="AN494" s="214"/>
      <c r="AO494" s="214"/>
      <c r="AP494" s="214"/>
      <c r="AQ494" s="214"/>
      <c r="AR494" s="214"/>
      <c r="AS494" s="214"/>
      <c r="AT494" s="214"/>
      <c r="AU494" s="214"/>
      <c r="AV494" s="214"/>
      <c r="AW494" s="214"/>
      <c r="AX494" s="214"/>
      <c r="AY494" s="214"/>
      <c r="AZ494" s="214"/>
      <c r="BA494" s="214"/>
      <c r="BB494" s="214"/>
      <c r="BC494" s="214"/>
      <c r="BD494" s="214"/>
      <c r="BE494" s="214"/>
      <c r="BF494" s="214"/>
      <c r="BG494" s="214"/>
      <c r="BH494" s="214"/>
    </row>
    <row r="495" spans="1:60" outlineLevel="3" x14ac:dyDescent="0.2">
      <c r="A495" s="221"/>
      <c r="B495" s="222"/>
      <c r="C495" s="268" t="s">
        <v>2436</v>
      </c>
      <c r="D495" s="262"/>
      <c r="E495" s="263">
        <v>3.9690000000000003E-2</v>
      </c>
      <c r="F495" s="224"/>
      <c r="G495" s="224"/>
      <c r="H495" s="224"/>
      <c r="I495" s="224"/>
      <c r="J495" s="224"/>
      <c r="K495" s="224"/>
      <c r="L495" s="224"/>
      <c r="M495" s="224"/>
      <c r="N495" s="223"/>
      <c r="O495" s="223"/>
      <c r="P495" s="223"/>
      <c r="Q495" s="223"/>
      <c r="R495" s="224"/>
      <c r="S495" s="224"/>
      <c r="T495" s="224"/>
      <c r="U495" s="224"/>
      <c r="V495" s="224"/>
      <c r="W495" s="224"/>
      <c r="X495" s="224"/>
      <c r="Y495" s="224"/>
      <c r="Z495" s="214"/>
      <c r="AA495" s="214"/>
      <c r="AB495" s="214"/>
      <c r="AC495" s="214"/>
      <c r="AD495" s="214"/>
      <c r="AE495" s="214"/>
      <c r="AF495" s="214"/>
      <c r="AG495" s="214" t="s">
        <v>371</v>
      </c>
      <c r="AH495" s="214">
        <v>7</v>
      </c>
      <c r="AI495" s="214"/>
      <c r="AJ495" s="214"/>
      <c r="AK495" s="214"/>
      <c r="AL495" s="214"/>
      <c r="AM495" s="214"/>
      <c r="AN495" s="214"/>
      <c r="AO495" s="214"/>
      <c r="AP495" s="214"/>
      <c r="AQ495" s="214"/>
      <c r="AR495" s="214"/>
      <c r="AS495" s="214"/>
      <c r="AT495" s="214"/>
      <c r="AU495" s="214"/>
      <c r="AV495" s="214"/>
      <c r="AW495" s="214"/>
      <c r="AX495" s="214"/>
      <c r="AY495" s="214"/>
      <c r="AZ495" s="214"/>
      <c r="BA495" s="214"/>
      <c r="BB495" s="214"/>
      <c r="BC495" s="214"/>
      <c r="BD495" s="214"/>
      <c r="BE495" s="214"/>
      <c r="BF495" s="214"/>
      <c r="BG495" s="214"/>
      <c r="BH495" s="214"/>
    </row>
    <row r="496" spans="1:60" outlineLevel="3" x14ac:dyDescent="0.2">
      <c r="A496" s="221"/>
      <c r="B496" s="222"/>
      <c r="C496" s="268" t="s">
        <v>2437</v>
      </c>
      <c r="D496" s="262"/>
      <c r="E496" s="263">
        <v>5.1029999999999999E-2</v>
      </c>
      <c r="F496" s="224"/>
      <c r="G496" s="224"/>
      <c r="H496" s="224"/>
      <c r="I496" s="224"/>
      <c r="J496" s="224"/>
      <c r="K496" s="224"/>
      <c r="L496" s="224"/>
      <c r="M496" s="224"/>
      <c r="N496" s="223"/>
      <c r="O496" s="223"/>
      <c r="P496" s="223"/>
      <c r="Q496" s="223"/>
      <c r="R496" s="224"/>
      <c r="S496" s="224"/>
      <c r="T496" s="224"/>
      <c r="U496" s="224"/>
      <c r="V496" s="224"/>
      <c r="W496" s="224"/>
      <c r="X496" s="224"/>
      <c r="Y496" s="224"/>
      <c r="Z496" s="214"/>
      <c r="AA496" s="214"/>
      <c r="AB496" s="214"/>
      <c r="AC496" s="214"/>
      <c r="AD496" s="214"/>
      <c r="AE496" s="214"/>
      <c r="AF496" s="214"/>
      <c r="AG496" s="214" t="s">
        <v>371</v>
      </c>
      <c r="AH496" s="214">
        <v>7</v>
      </c>
      <c r="AI496" s="214"/>
      <c r="AJ496" s="214"/>
      <c r="AK496" s="214"/>
      <c r="AL496" s="214"/>
      <c r="AM496" s="214"/>
      <c r="AN496" s="214"/>
      <c r="AO496" s="214"/>
      <c r="AP496" s="214"/>
      <c r="AQ496" s="214"/>
      <c r="AR496" s="214"/>
      <c r="AS496" s="214"/>
      <c r="AT496" s="214"/>
      <c r="AU496" s="214"/>
      <c r="AV496" s="214"/>
      <c r="AW496" s="214"/>
      <c r="AX496" s="214"/>
      <c r="AY496" s="214"/>
      <c r="AZ496" s="214"/>
      <c r="BA496" s="214"/>
      <c r="BB496" s="214"/>
      <c r="BC496" s="214"/>
      <c r="BD496" s="214"/>
      <c r="BE496" s="214"/>
      <c r="BF496" s="214"/>
      <c r="BG496" s="214"/>
      <c r="BH496" s="214"/>
    </row>
    <row r="497" spans="1:60" outlineLevel="3" x14ac:dyDescent="0.2">
      <c r="A497" s="221"/>
      <c r="B497" s="222"/>
      <c r="C497" s="268" t="s">
        <v>2438</v>
      </c>
      <c r="D497" s="262"/>
      <c r="E497" s="263">
        <v>5.4000000000000003E-3</v>
      </c>
      <c r="F497" s="224"/>
      <c r="G497" s="224"/>
      <c r="H497" s="224"/>
      <c r="I497" s="224"/>
      <c r="J497" s="224"/>
      <c r="K497" s="224"/>
      <c r="L497" s="224"/>
      <c r="M497" s="224"/>
      <c r="N497" s="223"/>
      <c r="O497" s="223"/>
      <c r="P497" s="223"/>
      <c r="Q497" s="223"/>
      <c r="R497" s="224"/>
      <c r="S497" s="224"/>
      <c r="T497" s="224"/>
      <c r="U497" s="224"/>
      <c r="V497" s="224"/>
      <c r="W497" s="224"/>
      <c r="X497" s="224"/>
      <c r="Y497" s="224"/>
      <c r="Z497" s="214"/>
      <c r="AA497" s="214"/>
      <c r="AB497" s="214"/>
      <c r="AC497" s="214"/>
      <c r="AD497" s="214"/>
      <c r="AE497" s="214"/>
      <c r="AF497" s="214"/>
      <c r="AG497" s="214" t="s">
        <v>371</v>
      </c>
      <c r="AH497" s="214">
        <v>7</v>
      </c>
      <c r="AI497" s="214"/>
      <c r="AJ497" s="214"/>
      <c r="AK497" s="214"/>
      <c r="AL497" s="214"/>
      <c r="AM497" s="214"/>
      <c r="AN497" s="214"/>
      <c r="AO497" s="214"/>
      <c r="AP497" s="214"/>
      <c r="AQ497" s="214"/>
      <c r="AR497" s="214"/>
      <c r="AS497" s="214"/>
      <c r="AT497" s="214"/>
      <c r="AU497" s="214"/>
      <c r="AV497" s="214"/>
      <c r="AW497" s="214"/>
      <c r="AX497" s="214"/>
      <c r="AY497" s="214"/>
      <c r="AZ497" s="214"/>
      <c r="BA497" s="214"/>
      <c r="BB497" s="214"/>
      <c r="BC497" s="214"/>
      <c r="BD497" s="214"/>
      <c r="BE497" s="214"/>
      <c r="BF497" s="214"/>
      <c r="BG497" s="214"/>
      <c r="BH497" s="214"/>
    </row>
    <row r="498" spans="1:60" outlineLevel="3" x14ac:dyDescent="0.2">
      <c r="A498" s="221"/>
      <c r="B498" s="222"/>
      <c r="C498" s="268" t="s">
        <v>2439</v>
      </c>
      <c r="D498" s="262"/>
      <c r="E498" s="263">
        <v>4.0070000000000001E-2</v>
      </c>
      <c r="F498" s="224"/>
      <c r="G498" s="224"/>
      <c r="H498" s="224"/>
      <c r="I498" s="224"/>
      <c r="J498" s="224"/>
      <c r="K498" s="224"/>
      <c r="L498" s="224"/>
      <c r="M498" s="224"/>
      <c r="N498" s="223"/>
      <c r="O498" s="223"/>
      <c r="P498" s="223"/>
      <c r="Q498" s="223"/>
      <c r="R498" s="224"/>
      <c r="S498" s="224"/>
      <c r="T498" s="224"/>
      <c r="U498" s="224"/>
      <c r="V498" s="224"/>
      <c r="W498" s="224"/>
      <c r="X498" s="224"/>
      <c r="Y498" s="224"/>
      <c r="Z498" s="214"/>
      <c r="AA498" s="214"/>
      <c r="AB498" s="214"/>
      <c r="AC498" s="214"/>
      <c r="AD498" s="214"/>
      <c r="AE498" s="214"/>
      <c r="AF498" s="214"/>
      <c r="AG498" s="214" t="s">
        <v>371</v>
      </c>
      <c r="AH498" s="214">
        <v>7</v>
      </c>
      <c r="AI498" s="214"/>
      <c r="AJ498" s="214"/>
      <c r="AK498" s="214"/>
      <c r="AL498" s="214"/>
      <c r="AM498" s="214"/>
      <c r="AN498" s="214"/>
      <c r="AO498" s="214"/>
      <c r="AP498" s="214"/>
      <c r="AQ498" s="214"/>
      <c r="AR498" s="214"/>
      <c r="AS498" s="214"/>
      <c r="AT498" s="214"/>
      <c r="AU498" s="214"/>
      <c r="AV498" s="214"/>
      <c r="AW498" s="214"/>
      <c r="AX498" s="214"/>
      <c r="AY498" s="214"/>
      <c r="AZ498" s="214"/>
      <c r="BA498" s="214"/>
      <c r="BB498" s="214"/>
      <c r="BC498" s="214"/>
      <c r="BD498" s="214"/>
      <c r="BE498" s="214"/>
      <c r="BF498" s="214"/>
      <c r="BG498" s="214"/>
      <c r="BH498" s="214"/>
    </row>
    <row r="499" spans="1:60" ht="22.5" outlineLevel="1" x14ac:dyDescent="0.2">
      <c r="A499" s="236">
        <v>151</v>
      </c>
      <c r="B499" s="237" t="s">
        <v>1286</v>
      </c>
      <c r="C499" s="254" t="s">
        <v>1533</v>
      </c>
      <c r="D499" s="238" t="s">
        <v>581</v>
      </c>
      <c r="E499" s="239">
        <v>0.73453000000000002</v>
      </c>
      <c r="F499" s="240"/>
      <c r="G499" s="241">
        <f>ROUND(E499*F499,2)</f>
        <v>0</v>
      </c>
      <c r="H499" s="240"/>
      <c r="I499" s="241">
        <f>ROUND(E499*H499,2)</f>
        <v>0</v>
      </c>
      <c r="J499" s="240"/>
      <c r="K499" s="241">
        <f>ROUND(E499*J499,2)</f>
        <v>0</v>
      </c>
      <c r="L499" s="241">
        <v>12</v>
      </c>
      <c r="M499" s="241">
        <f>G499*(1+L499/100)</f>
        <v>0</v>
      </c>
      <c r="N499" s="239">
        <v>0</v>
      </c>
      <c r="O499" s="239">
        <f>ROUND(E499*N499,2)</f>
        <v>0</v>
      </c>
      <c r="P499" s="239">
        <v>0</v>
      </c>
      <c r="Q499" s="239">
        <f>ROUND(E499*P499,2)</f>
        <v>0</v>
      </c>
      <c r="R499" s="241" t="s">
        <v>519</v>
      </c>
      <c r="S499" s="241" t="s">
        <v>315</v>
      </c>
      <c r="T499" s="242" t="s">
        <v>315</v>
      </c>
      <c r="U499" s="224">
        <v>0</v>
      </c>
      <c r="V499" s="224">
        <f>ROUND(E499*U499,2)</f>
        <v>0</v>
      </c>
      <c r="W499" s="224"/>
      <c r="X499" s="224" t="s">
        <v>336</v>
      </c>
      <c r="Y499" s="224" t="s">
        <v>317</v>
      </c>
      <c r="Z499" s="214"/>
      <c r="AA499" s="214"/>
      <c r="AB499" s="214"/>
      <c r="AC499" s="214"/>
      <c r="AD499" s="214"/>
      <c r="AE499" s="214"/>
      <c r="AF499" s="214"/>
      <c r="AG499" s="214" t="s">
        <v>337</v>
      </c>
      <c r="AH499" s="214"/>
      <c r="AI499" s="214"/>
      <c r="AJ499" s="214"/>
      <c r="AK499" s="214"/>
      <c r="AL499" s="214"/>
      <c r="AM499" s="214"/>
      <c r="AN499" s="214"/>
      <c r="AO499" s="214"/>
      <c r="AP499" s="214"/>
      <c r="AQ499" s="214"/>
      <c r="AR499" s="214"/>
      <c r="AS499" s="214"/>
      <c r="AT499" s="214"/>
      <c r="AU499" s="214"/>
      <c r="AV499" s="214"/>
      <c r="AW499" s="214"/>
      <c r="AX499" s="214"/>
      <c r="AY499" s="214"/>
      <c r="AZ499" s="214"/>
      <c r="BA499" s="214"/>
      <c r="BB499" s="214"/>
      <c r="BC499" s="214"/>
      <c r="BD499" s="214"/>
      <c r="BE499" s="214"/>
      <c r="BF499" s="214"/>
      <c r="BG499" s="214"/>
      <c r="BH499" s="214"/>
    </row>
    <row r="500" spans="1:60" outlineLevel="2" x14ac:dyDescent="0.2">
      <c r="A500" s="221"/>
      <c r="B500" s="222"/>
      <c r="C500" s="268" t="s">
        <v>2440</v>
      </c>
      <c r="D500" s="262"/>
      <c r="E500" s="263">
        <v>1.7399999999999999E-2</v>
      </c>
      <c r="F500" s="224"/>
      <c r="G500" s="224"/>
      <c r="H500" s="224"/>
      <c r="I500" s="224"/>
      <c r="J500" s="224"/>
      <c r="K500" s="224"/>
      <c r="L500" s="224"/>
      <c r="M500" s="224"/>
      <c r="N500" s="223"/>
      <c r="O500" s="223"/>
      <c r="P500" s="223"/>
      <c r="Q500" s="223"/>
      <c r="R500" s="224"/>
      <c r="S500" s="224"/>
      <c r="T500" s="224"/>
      <c r="U500" s="224"/>
      <c r="V500" s="224"/>
      <c r="W500" s="224"/>
      <c r="X500" s="224"/>
      <c r="Y500" s="224"/>
      <c r="Z500" s="214"/>
      <c r="AA500" s="214"/>
      <c r="AB500" s="214"/>
      <c r="AC500" s="214"/>
      <c r="AD500" s="214"/>
      <c r="AE500" s="214"/>
      <c r="AF500" s="214"/>
      <c r="AG500" s="214" t="s">
        <v>371</v>
      </c>
      <c r="AH500" s="214">
        <v>7</v>
      </c>
      <c r="AI500" s="214"/>
      <c r="AJ500" s="214"/>
      <c r="AK500" s="214"/>
      <c r="AL500" s="214"/>
      <c r="AM500" s="214"/>
      <c r="AN500" s="214"/>
      <c r="AO500" s="214"/>
      <c r="AP500" s="214"/>
      <c r="AQ500" s="214"/>
      <c r="AR500" s="214"/>
      <c r="AS500" s="214"/>
      <c r="AT500" s="214"/>
      <c r="AU500" s="214"/>
      <c r="AV500" s="214"/>
      <c r="AW500" s="214"/>
      <c r="AX500" s="214"/>
      <c r="AY500" s="214"/>
      <c r="AZ500" s="214"/>
      <c r="BA500" s="214"/>
      <c r="BB500" s="214"/>
      <c r="BC500" s="214"/>
      <c r="BD500" s="214"/>
      <c r="BE500" s="214"/>
      <c r="BF500" s="214"/>
      <c r="BG500" s="214"/>
      <c r="BH500" s="214"/>
    </row>
    <row r="501" spans="1:60" outlineLevel="3" x14ac:dyDescent="0.2">
      <c r="A501" s="221"/>
      <c r="B501" s="222"/>
      <c r="C501" s="268" t="s">
        <v>2441</v>
      </c>
      <c r="D501" s="262"/>
      <c r="E501" s="263">
        <v>3.9300000000000002E-2</v>
      </c>
      <c r="F501" s="224"/>
      <c r="G501" s="224"/>
      <c r="H501" s="224"/>
      <c r="I501" s="224"/>
      <c r="J501" s="224"/>
      <c r="K501" s="224"/>
      <c r="L501" s="224"/>
      <c r="M501" s="224"/>
      <c r="N501" s="223"/>
      <c r="O501" s="223"/>
      <c r="P501" s="223"/>
      <c r="Q501" s="223"/>
      <c r="R501" s="224"/>
      <c r="S501" s="224"/>
      <c r="T501" s="224"/>
      <c r="U501" s="224"/>
      <c r="V501" s="224"/>
      <c r="W501" s="224"/>
      <c r="X501" s="224"/>
      <c r="Y501" s="224"/>
      <c r="Z501" s="214"/>
      <c r="AA501" s="214"/>
      <c r="AB501" s="214"/>
      <c r="AC501" s="214"/>
      <c r="AD501" s="214"/>
      <c r="AE501" s="214"/>
      <c r="AF501" s="214"/>
      <c r="AG501" s="214" t="s">
        <v>371</v>
      </c>
      <c r="AH501" s="214">
        <v>7</v>
      </c>
      <c r="AI501" s="214"/>
      <c r="AJ501" s="214"/>
      <c r="AK501" s="214"/>
      <c r="AL501" s="214"/>
      <c r="AM501" s="214"/>
      <c r="AN501" s="214"/>
      <c r="AO501" s="214"/>
      <c r="AP501" s="214"/>
      <c r="AQ501" s="214"/>
      <c r="AR501" s="214"/>
      <c r="AS501" s="214"/>
      <c r="AT501" s="214"/>
      <c r="AU501" s="214"/>
      <c r="AV501" s="214"/>
      <c r="AW501" s="214"/>
      <c r="AX501" s="214"/>
      <c r="AY501" s="214"/>
      <c r="AZ501" s="214"/>
      <c r="BA501" s="214"/>
      <c r="BB501" s="214"/>
      <c r="BC501" s="214"/>
      <c r="BD501" s="214"/>
      <c r="BE501" s="214"/>
      <c r="BF501" s="214"/>
      <c r="BG501" s="214"/>
      <c r="BH501" s="214"/>
    </row>
    <row r="502" spans="1:60" outlineLevel="3" x14ac:dyDescent="0.2">
      <c r="A502" s="221"/>
      <c r="B502" s="222"/>
      <c r="C502" s="268" t="s">
        <v>2442</v>
      </c>
      <c r="D502" s="262"/>
      <c r="E502" s="263">
        <v>4.8999999999999998E-4</v>
      </c>
      <c r="F502" s="224"/>
      <c r="G502" s="224"/>
      <c r="H502" s="224"/>
      <c r="I502" s="224"/>
      <c r="J502" s="224"/>
      <c r="K502" s="224"/>
      <c r="L502" s="224"/>
      <c r="M502" s="224"/>
      <c r="N502" s="223"/>
      <c r="O502" s="223"/>
      <c r="P502" s="223"/>
      <c r="Q502" s="223"/>
      <c r="R502" s="224"/>
      <c r="S502" s="224"/>
      <c r="T502" s="224"/>
      <c r="U502" s="224"/>
      <c r="V502" s="224"/>
      <c r="W502" s="224"/>
      <c r="X502" s="224"/>
      <c r="Y502" s="224"/>
      <c r="Z502" s="214"/>
      <c r="AA502" s="214"/>
      <c r="AB502" s="214"/>
      <c r="AC502" s="214"/>
      <c r="AD502" s="214"/>
      <c r="AE502" s="214"/>
      <c r="AF502" s="214"/>
      <c r="AG502" s="214" t="s">
        <v>371</v>
      </c>
      <c r="AH502" s="214">
        <v>7</v>
      </c>
      <c r="AI502" s="214"/>
      <c r="AJ502" s="214"/>
      <c r="AK502" s="214"/>
      <c r="AL502" s="214"/>
      <c r="AM502" s="214"/>
      <c r="AN502" s="214"/>
      <c r="AO502" s="214"/>
      <c r="AP502" s="214"/>
      <c r="AQ502" s="214"/>
      <c r="AR502" s="214"/>
      <c r="AS502" s="214"/>
      <c r="AT502" s="214"/>
      <c r="AU502" s="214"/>
      <c r="AV502" s="214"/>
      <c r="AW502" s="214"/>
      <c r="AX502" s="214"/>
      <c r="AY502" s="214"/>
      <c r="AZ502" s="214"/>
      <c r="BA502" s="214"/>
      <c r="BB502" s="214"/>
      <c r="BC502" s="214"/>
      <c r="BD502" s="214"/>
      <c r="BE502" s="214"/>
      <c r="BF502" s="214"/>
      <c r="BG502" s="214"/>
      <c r="BH502" s="214"/>
    </row>
    <row r="503" spans="1:60" outlineLevel="3" x14ac:dyDescent="0.2">
      <c r="A503" s="221"/>
      <c r="B503" s="222"/>
      <c r="C503" s="268" t="s">
        <v>2443</v>
      </c>
      <c r="D503" s="262"/>
      <c r="E503" s="263">
        <v>0.63854999999999995</v>
      </c>
      <c r="F503" s="224"/>
      <c r="G503" s="224"/>
      <c r="H503" s="224"/>
      <c r="I503" s="224"/>
      <c r="J503" s="224"/>
      <c r="K503" s="224"/>
      <c r="L503" s="224"/>
      <c r="M503" s="224"/>
      <c r="N503" s="223"/>
      <c r="O503" s="223"/>
      <c r="P503" s="223"/>
      <c r="Q503" s="223"/>
      <c r="R503" s="224"/>
      <c r="S503" s="224"/>
      <c r="T503" s="224"/>
      <c r="U503" s="224"/>
      <c r="V503" s="224"/>
      <c r="W503" s="224"/>
      <c r="X503" s="224"/>
      <c r="Y503" s="224"/>
      <c r="Z503" s="214"/>
      <c r="AA503" s="214"/>
      <c r="AB503" s="214"/>
      <c r="AC503" s="214"/>
      <c r="AD503" s="214"/>
      <c r="AE503" s="214"/>
      <c r="AF503" s="214"/>
      <c r="AG503" s="214" t="s">
        <v>371</v>
      </c>
      <c r="AH503" s="214">
        <v>7</v>
      </c>
      <c r="AI503" s="214"/>
      <c r="AJ503" s="214"/>
      <c r="AK503" s="214"/>
      <c r="AL503" s="214"/>
      <c r="AM503" s="214"/>
      <c r="AN503" s="214"/>
      <c r="AO503" s="214"/>
      <c r="AP503" s="214"/>
      <c r="AQ503" s="214"/>
      <c r="AR503" s="214"/>
      <c r="AS503" s="214"/>
      <c r="AT503" s="214"/>
      <c r="AU503" s="214"/>
      <c r="AV503" s="214"/>
      <c r="AW503" s="214"/>
      <c r="AX503" s="214"/>
      <c r="AY503" s="214"/>
      <c r="AZ503" s="214"/>
      <c r="BA503" s="214"/>
      <c r="BB503" s="214"/>
      <c r="BC503" s="214"/>
      <c r="BD503" s="214"/>
      <c r="BE503" s="214"/>
      <c r="BF503" s="214"/>
      <c r="BG503" s="214"/>
      <c r="BH503" s="214"/>
    </row>
    <row r="504" spans="1:60" outlineLevel="3" x14ac:dyDescent="0.2">
      <c r="A504" s="221"/>
      <c r="B504" s="222"/>
      <c r="C504" s="268" t="s">
        <v>2444</v>
      </c>
      <c r="D504" s="262"/>
      <c r="E504" s="263">
        <v>1.933E-2</v>
      </c>
      <c r="F504" s="224"/>
      <c r="G504" s="224"/>
      <c r="H504" s="224"/>
      <c r="I504" s="224"/>
      <c r="J504" s="224"/>
      <c r="K504" s="224"/>
      <c r="L504" s="224"/>
      <c r="M504" s="224"/>
      <c r="N504" s="223"/>
      <c r="O504" s="223"/>
      <c r="P504" s="223"/>
      <c r="Q504" s="223"/>
      <c r="R504" s="224"/>
      <c r="S504" s="224"/>
      <c r="T504" s="224"/>
      <c r="U504" s="224"/>
      <c r="V504" s="224"/>
      <c r="W504" s="224"/>
      <c r="X504" s="224"/>
      <c r="Y504" s="224"/>
      <c r="Z504" s="214"/>
      <c r="AA504" s="214"/>
      <c r="AB504" s="214"/>
      <c r="AC504" s="214"/>
      <c r="AD504" s="214"/>
      <c r="AE504" s="214"/>
      <c r="AF504" s="214"/>
      <c r="AG504" s="214" t="s">
        <v>371</v>
      </c>
      <c r="AH504" s="214">
        <v>7</v>
      </c>
      <c r="AI504" s="214"/>
      <c r="AJ504" s="214"/>
      <c r="AK504" s="214"/>
      <c r="AL504" s="214"/>
      <c r="AM504" s="214"/>
      <c r="AN504" s="214"/>
      <c r="AO504" s="214"/>
      <c r="AP504" s="214"/>
      <c r="AQ504" s="214"/>
      <c r="AR504" s="214"/>
      <c r="AS504" s="214"/>
      <c r="AT504" s="214"/>
      <c r="AU504" s="214"/>
      <c r="AV504" s="214"/>
      <c r="AW504" s="214"/>
      <c r="AX504" s="214"/>
      <c r="AY504" s="214"/>
      <c r="AZ504" s="214"/>
      <c r="BA504" s="214"/>
      <c r="BB504" s="214"/>
      <c r="BC504" s="214"/>
      <c r="BD504" s="214"/>
      <c r="BE504" s="214"/>
      <c r="BF504" s="214"/>
      <c r="BG504" s="214"/>
      <c r="BH504" s="214"/>
    </row>
    <row r="505" spans="1:60" outlineLevel="3" x14ac:dyDescent="0.2">
      <c r="A505" s="221"/>
      <c r="B505" s="222"/>
      <c r="C505" s="268" t="s">
        <v>2445</v>
      </c>
      <c r="D505" s="262"/>
      <c r="E505" s="263">
        <v>1.9460000000000002E-2</v>
      </c>
      <c r="F505" s="224"/>
      <c r="G505" s="224"/>
      <c r="H505" s="224"/>
      <c r="I505" s="224"/>
      <c r="J505" s="224"/>
      <c r="K505" s="224"/>
      <c r="L505" s="224"/>
      <c r="M505" s="224"/>
      <c r="N505" s="223"/>
      <c r="O505" s="223"/>
      <c r="P505" s="223"/>
      <c r="Q505" s="223"/>
      <c r="R505" s="224"/>
      <c r="S505" s="224"/>
      <c r="T505" s="224"/>
      <c r="U505" s="224"/>
      <c r="V505" s="224"/>
      <c r="W505" s="224"/>
      <c r="X505" s="224"/>
      <c r="Y505" s="224"/>
      <c r="Z505" s="214"/>
      <c r="AA505" s="214"/>
      <c r="AB505" s="214"/>
      <c r="AC505" s="214"/>
      <c r="AD505" s="214"/>
      <c r="AE505" s="214"/>
      <c r="AF505" s="214"/>
      <c r="AG505" s="214" t="s">
        <v>371</v>
      </c>
      <c r="AH505" s="214">
        <v>7</v>
      </c>
      <c r="AI505" s="214"/>
      <c r="AJ505" s="214"/>
      <c r="AK505" s="214"/>
      <c r="AL505" s="214"/>
      <c r="AM505" s="214"/>
      <c r="AN505" s="214"/>
      <c r="AO505" s="214"/>
      <c r="AP505" s="214"/>
      <c r="AQ505" s="214"/>
      <c r="AR505" s="214"/>
      <c r="AS505" s="214"/>
      <c r="AT505" s="214"/>
      <c r="AU505" s="214"/>
      <c r="AV505" s="214"/>
      <c r="AW505" s="214"/>
      <c r="AX505" s="214"/>
      <c r="AY505" s="214"/>
      <c r="AZ505" s="214"/>
      <c r="BA505" s="214"/>
      <c r="BB505" s="214"/>
      <c r="BC505" s="214"/>
      <c r="BD505" s="214"/>
      <c r="BE505" s="214"/>
      <c r="BF505" s="214"/>
      <c r="BG505" s="214"/>
      <c r="BH505" s="214"/>
    </row>
    <row r="506" spans="1:60" x14ac:dyDescent="0.2">
      <c r="A506" s="3"/>
      <c r="B506" s="4"/>
      <c r="C506" s="259"/>
      <c r="D506" s="6"/>
      <c r="E506" s="3"/>
      <c r="F506" s="3"/>
      <c r="G506" s="3"/>
      <c r="H506" s="3"/>
      <c r="I506" s="3"/>
      <c r="J506" s="3"/>
      <c r="K506" s="3"/>
      <c r="L506" s="3"/>
      <c r="M506" s="3"/>
      <c r="N506" s="3"/>
      <c r="O506" s="3"/>
      <c r="P506" s="3"/>
      <c r="Q506" s="3"/>
      <c r="R506" s="3"/>
      <c r="S506" s="3"/>
      <c r="T506" s="3"/>
      <c r="U506" s="3"/>
      <c r="V506" s="3"/>
      <c r="W506" s="3"/>
      <c r="X506" s="3"/>
      <c r="Y506" s="3"/>
      <c r="AE506">
        <v>12</v>
      </c>
      <c r="AF506">
        <v>21</v>
      </c>
      <c r="AG506" t="s">
        <v>296</v>
      </c>
    </row>
    <row r="507" spans="1:60" x14ac:dyDescent="0.2">
      <c r="A507" s="217"/>
      <c r="B507" s="218" t="s">
        <v>29</v>
      </c>
      <c r="C507" s="260"/>
      <c r="D507" s="219"/>
      <c r="E507" s="220"/>
      <c r="F507" s="220"/>
      <c r="G507" s="235">
        <f>G8+G33+G35+G46+G87+G94+G104+G112+G129+G171+G174+G183+G199+G215+G217+G251+G268+G299+G314+G347+G378+G407+G419+G423+G473+G475+G477</f>
        <v>0</v>
      </c>
      <c r="H507" s="3"/>
      <c r="I507" s="3"/>
      <c r="J507" s="3"/>
      <c r="K507" s="3"/>
      <c r="L507" s="3"/>
      <c r="M507" s="3"/>
      <c r="N507" s="3"/>
      <c r="O507" s="3"/>
      <c r="P507" s="3"/>
      <c r="Q507" s="3"/>
      <c r="R507" s="3"/>
      <c r="S507" s="3"/>
      <c r="T507" s="3"/>
      <c r="U507" s="3"/>
      <c r="V507" s="3"/>
      <c r="W507" s="3"/>
      <c r="X507" s="3"/>
      <c r="Y507" s="3"/>
      <c r="AE507">
        <f>SUMIF(L7:L505,AE506,G7:G505)</f>
        <v>0</v>
      </c>
      <c r="AF507">
        <f>SUMIF(L7:L505,AF506,G7:G505)</f>
        <v>0</v>
      </c>
      <c r="AG507" t="s">
        <v>360</v>
      </c>
    </row>
    <row r="508" spans="1:60" x14ac:dyDescent="0.2">
      <c r="C508" s="261"/>
      <c r="D508" s="10"/>
      <c r="AG508" t="s">
        <v>361</v>
      </c>
    </row>
    <row r="509" spans="1:60" x14ac:dyDescent="0.2">
      <c r="D509" s="10"/>
    </row>
    <row r="510" spans="1:60" x14ac:dyDescent="0.2">
      <c r="D510" s="10"/>
    </row>
    <row r="511" spans="1:60" x14ac:dyDescent="0.2">
      <c r="D511" s="10"/>
    </row>
    <row r="512" spans="1:60"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qtZS5NILiJ3+U6Bz+SRh+l7nvYaARZjINS+yoTr2u7FRfzsWOIciRfv9a1uEW6bDn1E9z4HkVqEXM72FfJoQYg==" saltValue="RQnhAfddZJtP2W6apXwhsA==" spinCount="100000" sheet="1" formatRows="0"/>
  <mergeCells count="93">
    <mergeCell ref="C425:G425"/>
    <mergeCell ref="C484:G484"/>
    <mergeCell ref="C493:G493"/>
    <mergeCell ref="C383:G383"/>
    <mergeCell ref="C398:G398"/>
    <mergeCell ref="C406:G406"/>
    <mergeCell ref="C409:G409"/>
    <mergeCell ref="C416:G416"/>
    <mergeCell ref="C421:G421"/>
    <mergeCell ref="C369:G369"/>
    <mergeCell ref="C370:G370"/>
    <mergeCell ref="C371:G371"/>
    <mergeCell ref="C374:G374"/>
    <mergeCell ref="C377:G377"/>
    <mergeCell ref="C380:G380"/>
    <mergeCell ref="C335:G335"/>
    <mergeCell ref="C336:G336"/>
    <mergeCell ref="C338:G338"/>
    <mergeCell ref="C346:G346"/>
    <mergeCell ref="C353:G353"/>
    <mergeCell ref="C365:G365"/>
    <mergeCell ref="C326:G326"/>
    <mergeCell ref="C328:G328"/>
    <mergeCell ref="C331:G331"/>
    <mergeCell ref="C332:G332"/>
    <mergeCell ref="C333:G333"/>
    <mergeCell ref="C334:G334"/>
    <mergeCell ref="C317:G317"/>
    <mergeCell ref="C321:G321"/>
    <mergeCell ref="C322:G322"/>
    <mergeCell ref="C323:G323"/>
    <mergeCell ref="C324:G324"/>
    <mergeCell ref="C325:G325"/>
    <mergeCell ref="C256:G256"/>
    <mergeCell ref="C267:G267"/>
    <mergeCell ref="C298:G298"/>
    <mergeCell ref="C301:G301"/>
    <mergeCell ref="C307:G307"/>
    <mergeCell ref="C313:G313"/>
    <mergeCell ref="C224:G224"/>
    <mergeCell ref="C226:G226"/>
    <mergeCell ref="C242:G242"/>
    <mergeCell ref="C250:G250"/>
    <mergeCell ref="C254:G254"/>
    <mergeCell ref="C255:G255"/>
    <mergeCell ref="C214:G214"/>
    <mergeCell ref="C219:G219"/>
    <mergeCell ref="C220:G220"/>
    <mergeCell ref="C221:G221"/>
    <mergeCell ref="C222:G222"/>
    <mergeCell ref="C223:G223"/>
    <mergeCell ref="C202:G202"/>
    <mergeCell ref="C204:G204"/>
    <mergeCell ref="C205:G205"/>
    <mergeCell ref="C207:G207"/>
    <mergeCell ref="C208:G208"/>
    <mergeCell ref="C212:G212"/>
    <mergeCell ref="C168:G168"/>
    <mergeCell ref="C173:G173"/>
    <mergeCell ref="C176:G176"/>
    <mergeCell ref="C185:G185"/>
    <mergeCell ref="C198:G198"/>
    <mergeCell ref="C201:G201"/>
    <mergeCell ref="C134:G134"/>
    <mergeCell ref="C144:G144"/>
    <mergeCell ref="C148:G148"/>
    <mergeCell ref="C152:G152"/>
    <mergeCell ref="C156:G156"/>
    <mergeCell ref="C165:G165"/>
    <mergeCell ref="C101:G101"/>
    <mergeCell ref="C123:G123"/>
    <mergeCell ref="C124:G124"/>
    <mergeCell ref="C125:G125"/>
    <mergeCell ref="C126:G126"/>
    <mergeCell ref="C127:G127"/>
    <mergeCell ref="C60:G60"/>
    <mergeCell ref="C61:G61"/>
    <mergeCell ref="C69:G69"/>
    <mergeCell ref="C71:G71"/>
    <mergeCell ref="C75:G75"/>
    <mergeCell ref="C96:G96"/>
    <mergeCell ref="C16:G16"/>
    <mergeCell ref="C19:G19"/>
    <mergeCell ref="C22:G22"/>
    <mergeCell ref="C29:G29"/>
    <mergeCell ref="C32:G32"/>
    <mergeCell ref="C53:G53"/>
    <mergeCell ref="A1:G1"/>
    <mergeCell ref="C2:G2"/>
    <mergeCell ref="C3:G3"/>
    <mergeCell ref="C4:G4"/>
    <mergeCell ref="C12:G12"/>
    <mergeCell ref="C15:G15"/>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8" customWidth="1"/>
    <col min="3" max="3" width="63.28515625" style="178"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9" t="s">
        <v>362</v>
      </c>
      <c r="B1" s="199"/>
      <c r="C1" s="199"/>
      <c r="D1" s="199"/>
      <c r="E1" s="199"/>
      <c r="F1" s="199"/>
      <c r="G1" s="199"/>
      <c r="AG1" t="s">
        <v>282</v>
      </c>
    </row>
    <row r="2" spans="1:60" ht="24.95" customHeight="1" x14ac:dyDescent="0.2">
      <c r="A2" s="200" t="s">
        <v>7</v>
      </c>
      <c r="B2" s="49" t="s">
        <v>43</v>
      </c>
      <c r="C2" s="203" t="s">
        <v>44</v>
      </c>
      <c r="D2" s="201"/>
      <c r="E2" s="201"/>
      <c r="F2" s="201"/>
      <c r="G2" s="202"/>
      <c r="AG2" t="s">
        <v>283</v>
      </c>
    </row>
    <row r="3" spans="1:60" ht="24.95" customHeight="1" x14ac:dyDescent="0.2">
      <c r="A3" s="200" t="s">
        <v>8</v>
      </c>
      <c r="B3" s="49" t="s">
        <v>56</v>
      </c>
      <c r="C3" s="203" t="s">
        <v>57</v>
      </c>
      <c r="D3" s="201"/>
      <c r="E3" s="201"/>
      <c r="F3" s="201"/>
      <c r="G3" s="202"/>
      <c r="AC3" s="178" t="s">
        <v>283</v>
      </c>
      <c r="AG3" t="s">
        <v>286</v>
      </c>
    </row>
    <row r="4" spans="1:60" ht="24.95" customHeight="1" x14ac:dyDescent="0.2">
      <c r="A4" s="204" t="s">
        <v>9</v>
      </c>
      <c r="B4" s="205" t="s">
        <v>74</v>
      </c>
      <c r="C4" s="206" t="s">
        <v>75</v>
      </c>
      <c r="D4" s="207"/>
      <c r="E4" s="207"/>
      <c r="F4" s="207"/>
      <c r="G4" s="208"/>
      <c r="AG4" t="s">
        <v>287</v>
      </c>
    </row>
    <row r="5" spans="1:60" x14ac:dyDescent="0.2">
      <c r="D5" s="10"/>
    </row>
    <row r="6" spans="1:60" ht="38.25" x14ac:dyDescent="0.2">
      <c r="A6" s="210" t="s">
        <v>288</v>
      </c>
      <c r="B6" s="212" t="s">
        <v>289</v>
      </c>
      <c r="C6" s="212" t="s">
        <v>290</v>
      </c>
      <c r="D6" s="211" t="s">
        <v>291</v>
      </c>
      <c r="E6" s="210" t="s">
        <v>292</v>
      </c>
      <c r="F6" s="209" t="s">
        <v>293</v>
      </c>
      <c r="G6" s="210" t="s">
        <v>29</v>
      </c>
      <c r="H6" s="213" t="s">
        <v>30</v>
      </c>
      <c r="I6" s="213" t="s">
        <v>294</v>
      </c>
      <c r="J6" s="213" t="s">
        <v>31</v>
      </c>
      <c r="K6" s="213" t="s">
        <v>295</v>
      </c>
      <c r="L6" s="213" t="s">
        <v>296</v>
      </c>
      <c r="M6" s="213" t="s">
        <v>297</v>
      </c>
      <c r="N6" s="213" t="s">
        <v>298</v>
      </c>
      <c r="O6" s="213" t="s">
        <v>299</v>
      </c>
      <c r="P6" s="213" t="s">
        <v>300</v>
      </c>
      <c r="Q6" s="213" t="s">
        <v>301</v>
      </c>
      <c r="R6" s="213" t="s">
        <v>302</v>
      </c>
      <c r="S6" s="213" t="s">
        <v>303</v>
      </c>
      <c r="T6" s="213" t="s">
        <v>304</v>
      </c>
      <c r="U6" s="213" t="s">
        <v>305</v>
      </c>
      <c r="V6" s="213" t="s">
        <v>306</v>
      </c>
      <c r="W6" s="213" t="s">
        <v>307</v>
      </c>
      <c r="X6" s="213" t="s">
        <v>308</v>
      </c>
      <c r="Y6" s="213" t="s">
        <v>309</v>
      </c>
    </row>
    <row r="7" spans="1:60" hidden="1" x14ac:dyDescent="0.2">
      <c r="A7" s="3"/>
      <c r="B7" s="4"/>
      <c r="C7" s="4"/>
      <c r="D7" s="6"/>
      <c r="E7" s="215"/>
      <c r="F7" s="216"/>
      <c r="G7" s="216"/>
      <c r="H7" s="216"/>
      <c r="I7" s="216"/>
      <c r="J7" s="216"/>
      <c r="K7" s="216"/>
      <c r="L7" s="216"/>
      <c r="M7" s="216"/>
      <c r="N7" s="215"/>
      <c r="O7" s="215"/>
      <c r="P7" s="215"/>
      <c r="Q7" s="215"/>
      <c r="R7" s="216"/>
      <c r="S7" s="216"/>
      <c r="T7" s="216"/>
      <c r="U7" s="216"/>
      <c r="V7" s="216"/>
      <c r="W7" s="216"/>
      <c r="X7" s="216"/>
      <c r="Y7" s="216"/>
    </row>
    <row r="8" spans="1:60" x14ac:dyDescent="0.2">
      <c r="A8" s="229" t="s">
        <v>310</v>
      </c>
      <c r="B8" s="230" t="s">
        <v>181</v>
      </c>
      <c r="C8" s="253" t="s">
        <v>182</v>
      </c>
      <c r="D8" s="231"/>
      <c r="E8" s="232"/>
      <c r="F8" s="233"/>
      <c r="G8" s="233">
        <f>SUMIF(AG9:AG34,"&lt;&gt;NOR",G9:G34)</f>
        <v>0</v>
      </c>
      <c r="H8" s="233"/>
      <c r="I8" s="233">
        <f>SUM(I9:I34)</f>
        <v>0</v>
      </c>
      <c r="J8" s="233"/>
      <c r="K8" s="233">
        <f>SUM(K9:K34)</f>
        <v>0</v>
      </c>
      <c r="L8" s="233"/>
      <c r="M8" s="233">
        <f>SUM(M9:M34)</f>
        <v>0</v>
      </c>
      <c r="N8" s="232"/>
      <c r="O8" s="232">
        <f>SUM(O9:O34)</f>
        <v>1.35</v>
      </c>
      <c r="P8" s="232"/>
      <c r="Q8" s="232">
        <f>SUM(Q9:Q34)</f>
        <v>0</v>
      </c>
      <c r="R8" s="233"/>
      <c r="S8" s="233"/>
      <c r="T8" s="234"/>
      <c r="U8" s="228"/>
      <c r="V8" s="228">
        <f>SUM(V9:V34)</f>
        <v>10.94</v>
      </c>
      <c r="W8" s="228"/>
      <c r="X8" s="228"/>
      <c r="Y8" s="228"/>
      <c r="AG8" t="s">
        <v>311</v>
      </c>
    </row>
    <row r="9" spans="1:60" outlineLevel="1" x14ac:dyDescent="0.2">
      <c r="A9" s="236">
        <v>1</v>
      </c>
      <c r="B9" s="237" t="s">
        <v>1299</v>
      </c>
      <c r="C9" s="254" t="s">
        <v>1300</v>
      </c>
      <c r="D9" s="238" t="s">
        <v>375</v>
      </c>
      <c r="E9" s="239">
        <v>1</v>
      </c>
      <c r="F9" s="240"/>
      <c r="G9" s="241">
        <f>ROUND(E9*F9,2)</f>
        <v>0</v>
      </c>
      <c r="H9" s="240"/>
      <c r="I9" s="241">
        <f>ROUND(E9*H9,2)</f>
        <v>0</v>
      </c>
      <c r="J9" s="240"/>
      <c r="K9" s="241">
        <f>ROUND(E9*J9,2)</f>
        <v>0</v>
      </c>
      <c r="L9" s="241">
        <v>12</v>
      </c>
      <c r="M9" s="241">
        <f>G9*(1+L9/100)</f>
        <v>0</v>
      </c>
      <c r="N9" s="239">
        <v>3.73E-2</v>
      </c>
      <c r="O9" s="239">
        <f>ROUND(E9*N9,2)</f>
        <v>0.04</v>
      </c>
      <c r="P9" s="239">
        <v>0</v>
      </c>
      <c r="Q9" s="239">
        <f>ROUND(E9*P9,2)</f>
        <v>0</v>
      </c>
      <c r="R9" s="241" t="s">
        <v>366</v>
      </c>
      <c r="S9" s="241" t="s">
        <v>315</v>
      </c>
      <c r="T9" s="242" t="s">
        <v>315</v>
      </c>
      <c r="U9" s="224">
        <v>0.40775</v>
      </c>
      <c r="V9" s="224">
        <f>ROUND(E9*U9,2)</f>
        <v>0.41</v>
      </c>
      <c r="W9" s="224"/>
      <c r="X9" s="224" t="s">
        <v>336</v>
      </c>
      <c r="Y9" s="224" t="s">
        <v>317</v>
      </c>
      <c r="Z9" s="214"/>
      <c r="AA9" s="214"/>
      <c r="AB9" s="214"/>
      <c r="AC9" s="214"/>
      <c r="AD9" s="214"/>
      <c r="AE9" s="214"/>
      <c r="AF9" s="214"/>
      <c r="AG9" s="214" t="s">
        <v>367</v>
      </c>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row>
    <row r="10" spans="1:60" outlineLevel="2" x14ac:dyDescent="0.2">
      <c r="A10" s="221"/>
      <c r="B10" s="222"/>
      <c r="C10" s="267" t="s">
        <v>1296</v>
      </c>
      <c r="D10" s="266"/>
      <c r="E10" s="266"/>
      <c r="F10" s="266"/>
      <c r="G10" s="266"/>
      <c r="H10" s="224"/>
      <c r="I10" s="224"/>
      <c r="J10" s="224"/>
      <c r="K10" s="224"/>
      <c r="L10" s="224"/>
      <c r="M10" s="224"/>
      <c r="N10" s="223"/>
      <c r="O10" s="223"/>
      <c r="P10" s="223"/>
      <c r="Q10" s="223"/>
      <c r="R10" s="224"/>
      <c r="S10" s="224"/>
      <c r="T10" s="224"/>
      <c r="U10" s="224"/>
      <c r="V10" s="224"/>
      <c r="W10" s="224"/>
      <c r="X10" s="224"/>
      <c r="Y10" s="224"/>
      <c r="Z10" s="214"/>
      <c r="AA10" s="214"/>
      <c r="AB10" s="214"/>
      <c r="AC10" s="214"/>
      <c r="AD10" s="214"/>
      <c r="AE10" s="214"/>
      <c r="AF10" s="214"/>
      <c r="AG10" s="214" t="s">
        <v>369</v>
      </c>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outlineLevel="2" x14ac:dyDescent="0.2">
      <c r="A11" s="221"/>
      <c r="B11" s="222"/>
      <c r="C11" s="268" t="s">
        <v>1301</v>
      </c>
      <c r="D11" s="262"/>
      <c r="E11" s="263">
        <v>1</v>
      </c>
      <c r="F11" s="224"/>
      <c r="G11" s="224"/>
      <c r="H11" s="224"/>
      <c r="I11" s="224"/>
      <c r="J11" s="224"/>
      <c r="K11" s="224"/>
      <c r="L11" s="224"/>
      <c r="M11" s="224"/>
      <c r="N11" s="223"/>
      <c r="O11" s="223"/>
      <c r="P11" s="223"/>
      <c r="Q11" s="223"/>
      <c r="R11" s="224"/>
      <c r="S11" s="224"/>
      <c r="T11" s="224"/>
      <c r="U11" s="224"/>
      <c r="V11" s="224"/>
      <c r="W11" s="224"/>
      <c r="X11" s="224"/>
      <c r="Y11" s="224"/>
      <c r="Z11" s="214"/>
      <c r="AA11" s="214"/>
      <c r="AB11" s="214"/>
      <c r="AC11" s="214"/>
      <c r="AD11" s="214"/>
      <c r="AE11" s="214"/>
      <c r="AF11" s="214"/>
      <c r="AG11" s="214" t="s">
        <v>371</v>
      </c>
      <c r="AH11" s="214">
        <v>0</v>
      </c>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ht="45" outlineLevel="1" x14ac:dyDescent="0.2">
      <c r="A12" s="236">
        <v>2</v>
      </c>
      <c r="B12" s="237" t="s">
        <v>2446</v>
      </c>
      <c r="C12" s="254" t="s">
        <v>2447</v>
      </c>
      <c r="D12" s="238" t="s">
        <v>379</v>
      </c>
      <c r="E12" s="239">
        <v>2.64</v>
      </c>
      <c r="F12" s="240"/>
      <c r="G12" s="241">
        <f>ROUND(E12*F12,2)</f>
        <v>0</v>
      </c>
      <c r="H12" s="240"/>
      <c r="I12" s="241">
        <f>ROUND(E12*H12,2)</f>
        <v>0</v>
      </c>
      <c r="J12" s="240"/>
      <c r="K12" s="241">
        <f>ROUND(E12*J12,2)</f>
        <v>0</v>
      </c>
      <c r="L12" s="241">
        <v>12</v>
      </c>
      <c r="M12" s="241">
        <f>G12*(1+L12/100)</f>
        <v>0</v>
      </c>
      <c r="N12" s="239">
        <v>0.16633999999999999</v>
      </c>
      <c r="O12" s="239">
        <f>ROUND(E12*N12,2)</f>
        <v>0.44</v>
      </c>
      <c r="P12" s="239">
        <v>0</v>
      </c>
      <c r="Q12" s="239">
        <f>ROUND(E12*P12,2)</f>
        <v>0</v>
      </c>
      <c r="R12" s="241" t="s">
        <v>380</v>
      </c>
      <c r="S12" s="241" t="s">
        <v>315</v>
      </c>
      <c r="T12" s="242" t="s">
        <v>315</v>
      </c>
      <c r="U12" s="224">
        <v>0.8175</v>
      </c>
      <c r="V12" s="224">
        <f>ROUND(E12*U12,2)</f>
        <v>2.16</v>
      </c>
      <c r="W12" s="224"/>
      <c r="X12" s="224" t="s">
        <v>336</v>
      </c>
      <c r="Y12" s="224" t="s">
        <v>317</v>
      </c>
      <c r="Z12" s="214"/>
      <c r="AA12" s="214"/>
      <c r="AB12" s="214"/>
      <c r="AC12" s="214"/>
      <c r="AD12" s="214"/>
      <c r="AE12" s="214"/>
      <c r="AF12" s="214"/>
      <c r="AG12" s="214" t="s">
        <v>337</v>
      </c>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2" x14ac:dyDescent="0.2">
      <c r="A13" s="221"/>
      <c r="B13" s="222"/>
      <c r="C13" s="268" t="s">
        <v>2448</v>
      </c>
      <c r="D13" s="262"/>
      <c r="E13" s="263">
        <v>2.64</v>
      </c>
      <c r="F13" s="224"/>
      <c r="G13" s="224"/>
      <c r="H13" s="224"/>
      <c r="I13" s="224"/>
      <c r="J13" s="224"/>
      <c r="K13" s="224"/>
      <c r="L13" s="224"/>
      <c r="M13" s="224"/>
      <c r="N13" s="223"/>
      <c r="O13" s="223"/>
      <c r="P13" s="223"/>
      <c r="Q13" s="223"/>
      <c r="R13" s="224"/>
      <c r="S13" s="224"/>
      <c r="T13" s="224"/>
      <c r="U13" s="224"/>
      <c r="V13" s="224"/>
      <c r="W13" s="224"/>
      <c r="X13" s="224"/>
      <c r="Y13" s="224"/>
      <c r="Z13" s="214"/>
      <c r="AA13" s="214"/>
      <c r="AB13" s="214"/>
      <c r="AC13" s="214"/>
      <c r="AD13" s="214"/>
      <c r="AE13" s="214"/>
      <c r="AF13" s="214"/>
      <c r="AG13" s="214" t="s">
        <v>371</v>
      </c>
      <c r="AH13" s="214">
        <v>0</v>
      </c>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ht="22.5" outlineLevel="1" x14ac:dyDescent="0.2">
      <c r="A14" s="236">
        <v>3</v>
      </c>
      <c r="B14" s="237" t="s">
        <v>2449</v>
      </c>
      <c r="C14" s="254" t="s">
        <v>2450</v>
      </c>
      <c r="D14" s="238" t="s">
        <v>365</v>
      </c>
      <c r="E14" s="239">
        <v>0.50963999999999998</v>
      </c>
      <c r="F14" s="240"/>
      <c r="G14" s="241">
        <f>ROUND(E14*F14,2)</f>
        <v>0</v>
      </c>
      <c r="H14" s="240"/>
      <c r="I14" s="241">
        <f>ROUND(E14*H14,2)</f>
        <v>0</v>
      </c>
      <c r="J14" s="240"/>
      <c r="K14" s="241">
        <f>ROUND(E14*J14,2)</f>
        <v>0</v>
      </c>
      <c r="L14" s="241">
        <v>12</v>
      </c>
      <c r="M14" s="241">
        <f>G14*(1+L14/100)</f>
        <v>0</v>
      </c>
      <c r="N14" s="239">
        <v>0.58179999999999998</v>
      </c>
      <c r="O14" s="239">
        <f>ROUND(E14*N14,2)</f>
        <v>0.3</v>
      </c>
      <c r="P14" s="239">
        <v>0</v>
      </c>
      <c r="Q14" s="239">
        <f>ROUND(E14*P14,2)</f>
        <v>0</v>
      </c>
      <c r="R14" s="241" t="s">
        <v>366</v>
      </c>
      <c r="S14" s="241" t="s">
        <v>315</v>
      </c>
      <c r="T14" s="242" t="s">
        <v>315</v>
      </c>
      <c r="U14" s="224">
        <v>7.3976800000000003</v>
      </c>
      <c r="V14" s="224">
        <f>ROUND(E14*U14,2)</f>
        <v>3.77</v>
      </c>
      <c r="W14" s="224"/>
      <c r="X14" s="224" t="s">
        <v>336</v>
      </c>
      <c r="Y14" s="224" t="s">
        <v>317</v>
      </c>
      <c r="Z14" s="214"/>
      <c r="AA14" s="214"/>
      <c r="AB14" s="214"/>
      <c r="AC14" s="214"/>
      <c r="AD14" s="214"/>
      <c r="AE14" s="214"/>
      <c r="AF14" s="214"/>
      <c r="AG14" s="214" t="s">
        <v>337</v>
      </c>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2" x14ac:dyDescent="0.2">
      <c r="A15" s="221"/>
      <c r="B15" s="222"/>
      <c r="C15" s="267" t="s">
        <v>1296</v>
      </c>
      <c r="D15" s="266"/>
      <c r="E15" s="266"/>
      <c r="F15" s="266"/>
      <c r="G15" s="266"/>
      <c r="H15" s="224"/>
      <c r="I15" s="224"/>
      <c r="J15" s="224"/>
      <c r="K15" s="224"/>
      <c r="L15" s="224"/>
      <c r="M15" s="224"/>
      <c r="N15" s="223"/>
      <c r="O15" s="223"/>
      <c r="P15" s="223"/>
      <c r="Q15" s="223"/>
      <c r="R15" s="224"/>
      <c r="S15" s="224"/>
      <c r="T15" s="224"/>
      <c r="U15" s="224"/>
      <c r="V15" s="224"/>
      <c r="W15" s="224"/>
      <c r="X15" s="224"/>
      <c r="Y15" s="224"/>
      <c r="Z15" s="214"/>
      <c r="AA15" s="214"/>
      <c r="AB15" s="214"/>
      <c r="AC15" s="214"/>
      <c r="AD15" s="214"/>
      <c r="AE15" s="214"/>
      <c r="AF15" s="214"/>
      <c r="AG15" s="214" t="s">
        <v>369</v>
      </c>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2" x14ac:dyDescent="0.2">
      <c r="A16" s="221"/>
      <c r="B16" s="222"/>
      <c r="C16" s="268" t="s">
        <v>2451</v>
      </c>
      <c r="D16" s="262"/>
      <c r="E16" s="263">
        <v>0.50963999999999998</v>
      </c>
      <c r="F16" s="224"/>
      <c r="G16" s="224"/>
      <c r="H16" s="224"/>
      <c r="I16" s="224"/>
      <c r="J16" s="224"/>
      <c r="K16" s="224"/>
      <c r="L16" s="224"/>
      <c r="M16" s="224"/>
      <c r="N16" s="223"/>
      <c r="O16" s="223"/>
      <c r="P16" s="223"/>
      <c r="Q16" s="223"/>
      <c r="R16" s="224"/>
      <c r="S16" s="224"/>
      <c r="T16" s="224"/>
      <c r="U16" s="224"/>
      <c r="V16" s="224"/>
      <c r="W16" s="224"/>
      <c r="X16" s="224"/>
      <c r="Y16" s="224"/>
      <c r="Z16" s="214"/>
      <c r="AA16" s="214"/>
      <c r="AB16" s="214"/>
      <c r="AC16" s="214"/>
      <c r="AD16" s="214"/>
      <c r="AE16" s="214"/>
      <c r="AF16" s="214"/>
      <c r="AG16" s="214" t="s">
        <v>371</v>
      </c>
      <c r="AH16" s="214">
        <v>0</v>
      </c>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ht="22.5" outlineLevel="1" x14ac:dyDescent="0.2">
      <c r="A17" s="236">
        <v>4</v>
      </c>
      <c r="B17" s="237" t="s">
        <v>2452</v>
      </c>
      <c r="C17" s="254" t="s">
        <v>968</v>
      </c>
      <c r="D17" s="238" t="s">
        <v>379</v>
      </c>
      <c r="E17" s="239">
        <v>1.3</v>
      </c>
      <c r="F17" s="240"/>
      <c r="G17" s="241">
        <f>ROUND(E17*F17,2)</f>
        <v>0</v>
      </c>
      <c r="H17" s="240"/>
      <c r="I17" s="241">
        <f>ROUND(E17*H17,2)</f>
        <v>0</v>
      </c>
      <c r="J17" s="240"/>
      <c r="K17" s="241">
        <f>ROUND(E17*J17,2)</f>
        <v>0</v>
      </c>
      <c r="L17" s="241">
        <v>12</v>
      </c>
      <c r="M17" s="241">
        <f>G17*(1+L17/100)</f>
        <v>0</v>
      </c>
      <c r="N17" s="239">
        <v>0.25713999999999998</v>
      </c>
      <c r="O17" s="239">
        <f>ROUND(E17*N17,2)</f>
        <v>0.33</v>
      </c>
      <c r="P17" s="239">
        <v>0</v>
      </c>
      <c r="Q17" s="239">
        <f>ROUND(E17*P17,2)</f>
        <v>0</v>
      </c>
      <c r="R17" s="241" t="s">
        <v>366</v>
      </c>
      <c r="S17" s="241" t="s">
        <v>315</v>
      </c>
      <c r="T17" s="242" t="s">
        <v>315</v>
      </c>
      <c r="U17" s="224">
        <v>1.621</v>
      </c>
      <c r="V17" s="224">
        <f>ROUND(E17*U17,2)</f>
        <v>2.11</v>
      </c>
      <c r="W17" s="224"/>
      <c r="X17" s="224" t="s">
        <v>336</v>
      </c>
      <c r="Y17" s="224" t="s">
        <v>317</v>
      </c>
      <c r="Z17" s="214"/>
      <c r="AA17" s="214"/>
      <c r="AB17" s="214"/>
      <c r="AC17" s="214"/>
      <c r="AD17" s="214"/>
      <c r="AE17" s="214"/>
      <c r="AF17" s="214"/>
      <c r="AG17" s="214" t="s">
        <v>337</v>
      </c>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ht="22.5" outlineLevel="2" x14ac:dyDescent="0.2">
      <c r="A18" s="221"/>
      <c r="B18" s="222"/>
      <c r="C18" s="267" t="s">
        <v>969</v>
      </c>
      <c r="D18" s="266"/>
      <c r="E18" s="266"/>
      <c r="F18" s="266"/>
      <c r="G18" s="266"/>
      <c r="H18" s="224"/>
      <c r="I18" s="224"/>
      <c r="J18" s="224"/>
      <c r="K18" s="224"/>
      <c r="L18" s="224"/>
      <c r="M18" s="224"/>
      <c r="N18" s="223"/>
      <c r="O18" s="223"/>
      <c r="P18" s="223"/>
      <c r="Q18" s="223"/>
      <c r="R18" s="224"/>
      <c r="S18" s="224"/>
      <c r="T18" s="224"/>
      <c r="U18" s="224"/>
      <c r="V18" s="224"/>
      <c r="W18" s="224"/>
      <c r="X18" s="224"/>
      <c r="Y18" s="224"/>
      <c r="Z18" s="214"/>
      <c r="AA18" s="214"/>
      <c r="AB18" s="214"/>
      <c r="AC18" s="214"/>
      <c r="AD18" s="214"/>
      <c r="AE18" s="214"/>
      <c r="AF18" s="214"/>
      <c r="AG18" s="214" t="s">
        <v>369</v>
      </c>
      <c r="AH18" s="214"/>
      <c r="AI18" s="214"/>
      <c r="AJ18" s="214"/>
      <c r="AK18" s="214"/>
      <c r="AL18" s="214"/>
      <c r="AM18" s="214"/>
      <c r="AN18" s="214"/>
      <c r="AO18" s="214"/>
      <c r="AP18" s="214"/>
      <c r="AQ18" s="214"/>
      <c r="AR18" s="214"/>
      <c r="AS18" s="214"/>
      <c r="AT18" s="214"/>
      <c r="AU18" s="214"/>
      <c r="AV18" s="214"/>
      <c r="AW18" s="214"/>
      <c r="AX18" s="214"/>
      <c r="AY18" s="214"/>
      <c r="AZ18" s="214"/>
      <c r="BA18" s="244" t="str">
        <f>C18</f>
        <v>ve vybouraných otvorech, s vysekáním kapes pro zavázání, z jakýchkoliv cihel, z pomocného pracovního lešení o výšce podlahy do 1900 mm a pro zatížení do 1,5 kPa,</v>
      </c>
      <c r="BB18" s="214"/>
      <c r="BC18" s="214"/>
      <c r="BD18" s="214"/>
      <c r="BE18" s="214"/>
      <c r="BF18" s="214"/>
      <c r="BG18" s="214"/>
      <c r="BH18" s="214"/>
    </row>
    <row r="19" spans="1:60" outlineLevel="2" x14ac:dyDescent="0.2">
      <c r="A19" s="221"/>
      <c r="B19" s="222"/>
      <c r="C19" s="268" t="s">
        <v>2453</v>
      </c>
      <c r="D19" s="262"/>
      <c r="E19" s="263">
        <v>1.3</v>
      </c>
      <c r="F19" s="224"/>
      <c r="G19" s="224"/>
      <c r="H19" s="224"/>
      <c r="I19" s="224"/>
      <c r="J19" s="224"/>
      <c r="K19" s="224"/>
      <c r="L19" s="224"/>
      <c r="M19" s="224"/>
      <c r="N19" s="223"/>
      <c r="O19" s="223"/>
      <c r="P19" s="223"/>
      <c r="Q19" s="223"/>
      <c r="R19" s="224"/>
      <c r="S19" s="224"/>
      <c r="T19" s="224"/>
      <c r="U19" s="224"/>
      <c r="V19" s="224"/>
      <c r="W19" s="224"/>
      <c r="X19" s="224"/>
      <c r="Y19" s="224"/>
      <c r="Z19" s="214"/>
      <c r="AA19" s="214"/>
      <c r="AB19" s="214"/>
      <c r="AC19" s="214"/>
      <c r="AD19" s="214"/>
      <c r="AE19" s="214"/>
      <c r="AF19" s="214"/>
      <c r="AG19" s="214" t="s">
        <v>371</v>
      </c>
      <c r="AH19" s="214">
        <v>0</v>
      </c>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1" x14ac:dyDescent="0.2">
      <c r="A20" s="236">
        <v>5</v>
      </c>
      <c r="B20" s="237" t="s">
        <v>377</v>
      </c>
      <c r="C20" s="254" t="s">
        <v>378</v>
      </c>
      <c r="D20" s="238" t="s">
        <v>379</v>
      </c>
      <c r="E20" s="239">
        <v>1.1040000000000001</v>
      </c>
      <c r="F20" s="240"/>
      <c r="G20" s="241">
        <f>ROUND(E20*F20,2)</f>
        <v>0</v>
      </c>
      <c r="H20" s="240"/>
      <c r="I20" s="241">
        <f>ROUND(E20*H20,2)</f>
        <v>0</v>
      </c>
      <c r="J20" s="240"/>
      <c r="K20" s="241">
        <f>ROUND(E20*J20,2)</f>
        <v>0</v>
      </c>
      <c r="L20" s="241">
        <v>12</v>
      </c>
      <c r="M20" s="241">
        <f>G20*(1+L20/100)</f>
        <v>0</v>
      </c>
      <c r="N20" s="239">
        <v>0.1114</v>
      </c>
      <c r="O20" s="239">
        <f>ROUND(E20*N20,2)</f>
        <v>0.12</v>
      </c>
      <c r="P20" s="239">
        <v>0</v>
      </c>
      <c r="Q20" s="239">
        <f>ROUND(E20*P20,2)</f>
        <v>0</v>
      </c>
      <c r="R20" s="241" t="s">
        <v>380</v>
      </c>
      <c r="S20" s="241" t="s">
        <v>315</v>
      </c>
      <c r="T20" s="242" t="s">
        <v>315</v>
      </c>
      <c r="U20" s="224">
        <v>0.81899999999999995</v>
      </c>
      <c r="V20" s="224">
        <f>ROUND(E20*U20,2)</f>
        <v>0.9</v>
      </c>
      <c r="W20" s="224"/>
      <c r="X20" s="224" t="s">
        <v>336</v>
      </c>
      <c r="Y20" s="224" t="s">
        <v>317</v>
      </c>
      <c r="Z20" s="214"/>
      <c r="AA20" s="214"/>
      <c r="AB20" s="214"/>
      <c r="AC20" s="214"/>
      <c r="AD20" s="214"/>
      <c r="AE20" s="214"/>
      <c r="AF20" s="214"/>
      <c r="AG20" s="214" t="s">
        <v>367</v>
      </c>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2" x14ac:dyDescent="0.2">
      <c r="A21" s="221"/>
      <c r="B21" s="222"/>
      <c r="C21" s="268" t="s">
        <v>1298</v>
      </c>
      <c r="D21" s="262"/>
      <c r="E21" s="263">
        <v>1.1040000000000001</v>
      </c>
      <c r="F21" s="224"/>
      <c r="G21" s="224"/>
      <c r="H21" s="224"/>
      <c r="I21" s="224"/>
      <c r="J21" s="224"/>
      <c r="K21" s="224"/>
      <c r="L21" s="224"/>
      <c r="M21" s="224"/>
      <c r="N21" s="223"/>
      <c r="O21" s="223"/>
      <c r="P21" s="223"/>
      <c r="Q21" s="223"/>
      <c r="R21" s="224"/>
      <c r="S21" s="224"/>
      <c r="T21" s="224"/>
      <c r="U21" s="224"/>
      <c r="V21" s="224"/>
      <c r="W21" s="224"/>
      <c r="X21" s="224"/>
      <c r="Y21" s="224"/>
      <c r="Z21" s="214"/>
      <c r="AA21" s="214"/>
      <c r="AB21" s="214"/>
      <c r="AC21" s="214"/>
      <c r="AD21" s="214"/>
      <c r="AE21" s="214"/>
      <c r="AF21" s="214"/>
      <c r="AG21" s="214" t="s">
        <v>371</v>
      </c>
      <c r="AH21" s="214">
        <v>0</v>
      </c>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ht="22.5" outlineLevel="1" x14ac:dyDescent="0.2">
      <c r="A22" s="236">
        <v>6</v>
      </c>
      <c r="B22" s="237" t="s">
        <v>2319</v>
      </c>
      <c r="C22" s="254" t="s">
        <v>2320</v>
      </c>
      <c r="D22" s="238" t="s">
        <v>581</v>
      </c>
      <c r="E22" s="239">
        <v>5.6000000000000001E-2</v>
      </c>
      <c r="F22" s="240"/>
      <c r="G22" s="241">
        <f>ROUND(E22*F22,2)</f>
        <v>0</v>
      </c>
      <c r="H22" s="240"/>
      <c r="I22" s="241">
        <f>ROUND(E22*H22,2)</f>
        <v>0</v>
      </c>
      <c r="J22" s="240"/>
      <c r="K22" s="241">
        <f>ROUND(E22*J22,2)</f>
        <v>0</v>
      </c>
      <c r="L22" s="241">
        <v>12</v>
      </c>
      <c r="M22" s="241">
        <f>G22*(1+L22/100)</f>
        <v>0</v>
      </c>
      <c r="N22" s="239">
        <v>1.9539999999999998E-2</v>
      </c>
      <c r="O22" s="239">
        <f>ROUND(E22*N22,2)</f>
        <v>0</v>
      </c>
      <c r="P22" s="239">
        <v>0</v>
      </c>
      <c r="Q22" s="239">
        <f>ROUND(E22*P22,2)</f>
        <v>0</v>
      </c>
      <c r="R22" s="241" t="s">
        <v>380</v>
      </c>
      <c r="S22" s="241" t="s">
        <v>315</v>
      </c>
      <c r="T22" s="242" t="s">
        <v>315</v>
      </c>
      <c r="U22" s="224">
        <v>18.175000000000001</v>
      </c>
      <c r="V22" s="224">
        <f>ROUND(E22*U22,2)</f>
        <v>1.02</v>
      </c>
      <c r="W22" s="224"/>
      <c r="X22" s="224" t="s">
        <v>336</v>
      </c>
      <c r="Y22" s="224" t="s">
        <v>317</v>
      </c>
      <c r="Z22" s="214"/>
      <c r="AA22" s="214"/>
      <c r="AB22" s="214"/>
      <c r="AC22" s="214"/>
      <c r="AD22" s="214"/>
      <c r="AE22" s="214"/>
      <c r="AF22" s="214"/>
      <c r="AG22" s="214" t="s">
        <v>337</v>
      </c>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2" x14ac:dyDescent="0.2">
      <c r="A23" s="221"/>
      <c r="B23" s="222"/>
      <c r="C23" s="267" t="s">
        <v>2321</v>
      </c>
      <c r="D23" s="266"/>
      <c r="E23" s="266"/>
      <c r="F23" s="266"/>
      <c r="G23" s="266"/>
      <c r="H23" s="224"/>
      <c r="I23" s="224"/>
      <c r="J23" s="224"/>
      <c r="K23" s="224"/>
      <c r="L23" s="224"/>
      <c r="M23" s="224"/>
      <c r="N23" s="223"/>
      <c r="O23" s="223"/>
      <c r="P23" s="223"/>
      <c r="Q23" s="223"/>
      <c r="R23" s="224"/>
      <c r="S23" s="224"/>
      <c r="T23" s="224"/>
      <c r="U23" s="224"/>
      <c r="V23" s="224"/>
      <c r="W23" s="224"/>
      <c r="X23" s="224"/>
      <c r="Y23" s="224"/>
      <c r="Z23" s="214"/>
      <c r="AA23" s="214"/>
      <c r="AB23" s="214"/>
      <c r="AC23" s="214"/>
      <c r="AD23" s="214"/>
      <c r="AE23" s="214"/>
      <c r="AF23" s="214"/>
      <c r="AG23" s="214" t="s">
        <v>369</v>
      </c>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2" x14ac:dyDescent="0.2">
      <c r="A24" s="221"/>
      <c r="B24" s="222"/>
      <c r="C24" s="268" t="s">
        <v>2454</v>
      </c>
      <c r="D24" s="262"/>
      <c r="E24" s="263"/>
      <c r="F24" s="224"/>
      <c r="G24" s="224"/>
      <c r="H24" s="224"/>
      <c r="I24" s="224"/>
      <c r="J24" s="224"/>
      <c r="K24" s="224"/>
      <c r="L24" s="224"/>
      <c r="M24" s="224"/>
      <c r="N24" s="223"/>
      <c r="O24" s="223"/>
      <c r="P24" s="223"/>
      <c r="Q24" s="223"/>
      <c r="R24" s="224"/>
      <c r="S24" s="224"/>
      <c r="T24" s="224"/>
      <c r="U24" s="224"/>
      <c r="V24" s="224"/>
      <c r="W24" s="224"/>
      <c r="X24" s="224"/>
      <c r="Y24" s="224"/>
      <c r="Z24" s="214"/>
      <c r="AA24" s="214"/>
      <c r="AB24" s="214"/>
      <c r="AC24" s="214"/>
      <c r="AD24" s="214"/>
      <c r="AE24" s="214"/>
      <c r="AF24" s="214"/>
      <c r="AG24" s="214" t="s">
        <v>371</v>
      </c>
      <c r="AH24" s="214">
        <v>0</v>
      </c>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3" x14ac:dyDescent="0.2">
      <c r="A25" s="221"/>
      <c r="B25" s="222"/>
      <c r="C25" s="268" t="s">
        <v>2455</v>
      </c>
      <c r="D25" s="262"/>
      <c r="E25" s="263"/>
      <c r="F25" s="224"/>
      <c r="G25" s="224"/>
      <c r="H25" s="224"/>
      <c r="I25" s="224"/>
      <c r="J25" s="224"/>
      <c r="K25" s="224"/>
      <c r="L25" s="224"/>
      <c r="M25" s="224"/>
      <c r="N25" s="223"/>
      <c r="O25" s="223"/>
      <c r="P25" s="223"/>
      <c r="Q25" s="223"/>
      <c r="R25" s="224"/>
      <c r="S25" s="224"/>
      <c r="T25" s="224"/>
      <c r="U25" s="224"/>
      <c r="V25" s="224"/>
      <c r="W25" s="224"/>
      <c r="X25" s="224"/>
      <c r="Y25" s="224"/>
      <c r="Z25" s="214"/>
      <c r="AA25" s="214"/>
      <c r="AB25" s="214"/>
      <c r="AC25" s="214"/>
      <c r="AD25" s="214"/>
      <c r="AE25" s="214"/>
      <c r="AF25" s="214"/>
      <c r="AG25" s="214" t="s">
        <v>371</v>
      </c>
      <c r="AH25" s="214">
        <v>0</v>
      </c>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3" x14ac:dyDescent="0.2">
      <c r="A26" s="221"/>
      <c r="B26" s="222"/>
      <c r="C26" s="268" t="s">
        <v>2456</v>
      </c>
      <c r="D26" s="262"/>
      <c r="E26" s="263"/>
      <c r="F26" s="224"/>
      <c r="G26" s="224"/>
      <c r="H26" s="224"/>
      <c r="I26" s="224"/>
      <c r="J26" s="224"/>
      <c r="K26" s="224"/>
      <c r="L26" s="224"/>
      <c r="M26" s="224"/>
      <c r="N26" s="223"/>
      <c r="O26" s="223"/>
      <c r="P26" s="223"/>
      <c r="Q26" s="223"/>
      <c r="R26" s="224"/>
      <c r="S26" s="224"/>
      <c r="T26" s="224"/>
      <c r="U26" s="224"/>
      <c r="V26" s="224"/>
      <c r="W26" s="224"/>
      <c r="X26" s="224"/>
      <c r="Y26" s="224"/>
      <c r="Z26" s="214"/>
      <c r="AA26" s="214"/>
      <c r="AB26" s="214"/>
      <c r="AC26" s="214"/>
      <c r="AD26" s="214"/>
      <c r="AE26" s="214"/>
      <c r="AF26" s="214"/>
      <c r="AG26" s="214" t="s">
        <v>371</v>
      </c>
      <c r="AH26" s="214">
        <v>0</v>
      </c>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3" x14ac:dyDescent="0.2">
      <c r="A27" s="221"/>
      <c r="B27" s="222"/>
      <c r="C27" s="268" t="s">
        <v>2457</v>
      </c>
      <c r="D27" s="262"/>
      <c r="E27" s="263">
        <v>5.6000000000000001E-2</v>
      </c>
      <c r="F27" s="224"/>
      <c r="G27" s="224"/>
      <c r="H27" s="224"/>
      <c r="I27" s="224"/>
      <c r="J27" s="224"/>
      <c r="K27" s="224"/>
      <c r="L27" s="224"/>
      <c r="M27" s="224"/>
      <c r="N27" s="223"/>
      <c r="O27" s="223"/>
      <c r="P27" s="223"/>
      <c r="Q27" s="223"/>
      <c r="R27" s="224"/>
      <c r="S27" s="224"/>
      <c r="T27" s="224"/>
      <c r="U27" s="224"/>
      <c r="V27" s="224"/>
      <c r="W27" s="224"/>
      <c r="X27" s="224"/>
      <c r="Y27" s="224"/>
      <c r="Z27" s="214"/>
      <c r="AA27" s="214"/>
      <c r="AB27" s="214"/>
      <c r="AC27" s="214"/>
      <c r="AD27" s="214"/>
      <c r="AE27" s="214"/>
      <c r="AF27" s="214"/>
      <c r="AG27" s="214" t="s">
        <v>371</v>
      </c>
      <c r="AH27" s="214">
        <v>0</v>
      </c>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ht="22.5" outlineLevel="1" x14ac:dyDescent="0.2">
      <c r="A28" s="236">
        <v>7</v>
      </c>
      <c r="B28" s="237" t="s">
        <v>2458</v>
      </c>
      <c r="C28" s="254" t="s">
        <v>2459</v>
      </c>
      <c r="D28" s="238" t="s">
        <v>581</v>
      </c>
      <c r="E28" s="239">
        <v>6.0479999999999999E-2</v>
      </c>
      <c r="F28" s="240"/>
      <c r="G28" s="241">
        <f>ROUND(E28*F28,2)</f>
        <v>0</v>
      </c>
      <c r="H28" s="240"/>
      <c r="I28" s="241">
        <f>ROUND(E28*H28,2)</f>
        <v>0</v>
      </c>
      <c r="J28" s="240"/>
      <c r="K28" s="241">
        <f>ROUND(E28*J28,2)</f>
        <v>0</v>
      </c>
      <c r="L28" s="241">
        <v>12</v>
      </c>
      <c r="M28" s="241">
        <f>G28*(1+L28/100)</f>
        <v>0</v>
      </c>
      <c r="N28" s="239">
        <v>1</v>
      </c>
      <c r="O28" s="239">
        <f>ROUND(E28*N28,2)</f>
        <v>0.06</v>
      </c>
      <c r="P28" s="239">
        <v>0</v>
      </c>
      <c r="Q28" s="239">
        <f>ROUND(E28*P28,2)</f>
        <v>0</v>
      </c>
      <c r="R28" s="241" t="s">
        <v>428</v>
      </c>
      <c r="S28" s="241" t="s">
        <v>315</v>
      </c>
      <c r="T28" s="242" t="s">
        <v>315</v>
      </c>
      <c r="U28" s="224">
        <v>0</v>
      </c>
      <c r="V28" s="224">
        <f>ROUND(E28*U28,2)</f>
        <v>0</v>
      </c>
      <c r="W28" s="224"/>
      <c r="X28" s="224" t="s">
        <v>429</v>
      </c>
      <c r="Y28" s="224" t="s">
        <v>317</v>
      </c>
      <c r="Z28" s="214"/>
      <c r="AA28" s="214"/>
      <c r="AB28" s="214"/>
      <c r="AC28" s="214"/>
      <c r="AD28" s="214"/>
      <c r="AE28" s="214"/>
      <c r="AF28" s="214"/>
      <c r="AG28" s="214" t="s">
        <v>430</v>
      </c>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2" x14ac:dyDescent="0.2">
      <c r="A29" s="221"/>
      <c r="B29" s="222"/>
      <c r="C29" s="268" t="s">
        <v>2460</v>
      </c>
      <c r="D29" s="262"/>
      <c r="E29" s="263">
        <v>6.0479999999999999E-2</v>
      </c>
      <c r="F29" s="224"/>
      <c r="G29" s="224"/>
      <c r="H29" s="224"/>
      <c r="I29" s="224"/>
      <c r="J29" s="224"/>
      <c r="K29" s="224"/>
      <c r="L29" s="224"/>
      <c r="M29" s="224"/>
      <c r="N29" s="223"/>
      <c r="O29" s="223"/>
      <c r="P29" s="223"/>
      <c r="Q29" s="223"/>
      <c r="R29" s="224"/>
      <c r="S29" s="224"/>
      <c r="T29" s="224"/>
      <c r="U29" s="224"/>
      <c r="V29" s="224"/>
      <c r="W29" s="224"/>
      <c r="X29" s="224"/>
      <c r="Y29" s="224"/>
      <c r="Z29" s="214"/>
      <c r="AA29" s="214"/>
      <c r="AB29" s="214"/>
      <c r="AC29" s="214"/>
      <c r="AD29" s="214"/>
      <c r="AE29" s="214"/>
      <c r="AF29" s="214"/>
      <c r="AG29" s="214" t="s">
        <v>371</v>
      </c>
      <c r="AH29" s="214">
        <v>5</v>
      </c>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ht="22.5" outlineLevel="1" x14ac:dyDescent="0.2">
      <c r="A30" s="236">
        <v>8</v>
      </c>
      <c r="B30" s="237" t="s">
        <v>2328</v>
      </c>
      <c r="C30" s="254" t="s">
        <v>972</v>
      </c>
      <c r="D30" s="238" t="s">
        <v>379</v>
      </c>
      <c r="E30" s="239">
        <v>0.28799999999999998</v>
      </c>
      <c r="F30" s="240"/>
      <c r="G30" s="241">
        <f>ROUND(E30*F30,2)</f>
        <v>0</v>
      </c>
      <c r="H30" s="240"/>
      <c r="I30" s="241">
        <f>ROUND(E30*H30,2)</f>
        <v>0</v>
      </c>
      <c r="J30" s="240"/>
      <c r="K30" s="241">
        <f>ROUND(E30*J30,2)</f>
        <v>0</v>
      </c>
      <c r="L30" s="241">
        <v>12</v>
      </c>
      <c r="M30" s="241">
        <f>G30*(1+L30/100)</f>
        <v>0</v>
      </c>
      <c r="N30" s="239">
        <v>0.18104000000000001</v>
      </c>
      <c r="O30" s="239">
        <f>ROUND(E30*N30,2)</f>
        <v>0.05</v>
      </c>
      <c r="P30" s="239">
        <v>0</v>
      </c>
      <c r="Q30" s="239">
        <f>ROUND(E30*P30,2)</f>
        <v>0</v>
      </c>
      <c r="R30" s="241" t="s">
        <v>380</v>
      </c>
      <c r="S30" s="241" t="s">
        <v>315</v>
      </c>
      <c r="T30" s="242" t="s">
        <v>315</v>
      </c>
      <c r="U30" s="224">
        <v>1.21</v>
      </c>
      <c r="V30" s="224">
        <f>ROUND(E30*U30,2)</f>
        <v>0.35</v>
      </c>
      <c r="W30" s="224"/>
      <c r="X30" s="224" t="s">
        <v>336</v>
      </c>
      <c r="Y30" s="224" t="s">
        <v>317</v>
      </c>
      <c r="Z30" s="214"/>
      <c r="AA30" s="214"/>
      <c r="AB30" s="214"/>
      <c r="AC30" s="214"/>
      <c r="AD30" s="214"/>
      <c r="AE30" s="214"/>
      <c r="AF30" s="214"/>
      <c r="AG30" s="214" t="s">
        <v>337</v>
      </c>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2" x14ac:dyDescent="0.2">
      <c r="A31" s="221"/>
      <c r="B31" s="222"/>
      <c r="C31" s="267" t="s">
        <v>973</v>
      </c>
      <c r="D31" s="266"/>
      <c r="E31" s="266"/>
      <c r="F31" s="266"/>
      <c r="G31" s="266"/>
      <c r="H31" s="224"/>
      <c r="I31" s="224"/>
      <c r="J31" s="224"/>
      <c r="K31" s="224"/>
      <c r="L31" s="224"/>
      <c r="M31" s="224"/>
      <c r="N31" s="223"/>
      <c r="O31" s="223"/>
      <c r="P31" s="223"/>
      <c r="Q31" s="223"/>
      <c r="R31" s="224"/>
      <c r="S31" s="224"/>
      <c r="T31" s="224"/>
      <c r="U31" s="224"/>
      <c r="V31" s="224"/>
      <c r="W31" s="224"/>
      <c r="X31" s="224"/>
      <c r="Y31" s="224"/>
      <c r="Z31" s="214"/>
      <c r="AA31" s="214"/>
      <c r="AB31" s="214"/>
      <c r="AC31" s="214"/>
      <c r="AD31" s="214"/>
      <c r="AE31" s="214"/>
      <c r="AF31" s="214"/>
      <c r="AG31" s="214" t="s">
        <v>369</v>
      </c>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2" x14ac:dyDescent="0.2">
      <c r="A32" s="221"/>
      <c r="B32" s="222"/>
      <c r="C32" s="268" t="s">
        <v>2461</v>
      </c>
      <c r="D32" s="262"/>
      <c r="E32" s="263">
        <v>0.28799999999999998</v>
      </c>
      <c r="F32" s="224"/>
      <c r="G32" s="224"/>
      <c r="H32" s="224"/>
      <c r="I32" s="224"/>
      <c r="J32" s="224"/>
      <c r="K32" s="224"/>
      <c r="L32" s="224"/>
      <c r="M32" s="224"/>
      <c r="N32" s="223"/>
      <c r="O32" s="223"/>
      <c r="P32" s="223"/>
      <c r="Q32" s="223"/>
      <c r="R32" s="224"/>
      <c r="S32" s="224"/>
      <c r="T32" s="224"/>
      <c r="U32" s="224"/>
      <c r="V32" s="224"/>
      <c r="W32" s="224"/>
      <c r="X32" s="224"/>
      <c r="Y32" s="224"/>
      <c r="Z32" s="214"/>
      <c r="AA32" s="214"/>
      <c r="AB32" s="214"/>
      <c r="AC32" s="214"/>
      <c r="AD32" s="214"/>
      <c r="AE32" s="214"/>
      <c r="AF32" s="214"/>
      <c r="AG32" s="214" t="s">
        <v>371</v>
      </c>
      <c r="AH32" s="214">
        <v>0</v>
      </c>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1" x14ac:dyDescent="0.2">
      <c r="A33" s="236">
        <v>9</v>
      </c>
      <c r="B33" s="237" t="s">
        <v>2330</v>
      </c>
      <c r="C33" s="254" t="s">
        <v>2331</v>
      </c>
      <c r="D33" s="238" t="s">
        <v>375</v>
      </c>
      <c r="E33" s="239">
        <v>2</v>
      </c>
      <c r="F33" s="240"/>
      <c r="G33" s="241">
        <f>ROUND(E33*F33,2)</f>
        <v>0</v>
      </c>
      <c r="H33" s="240"/>
      <c r="I33" s="241">
        <f>ROUND(E33*H33,2)</f>
        <v>0</v>
      </c>
      <c r="J33" s="240"/>
      <c r="K33" s="241">
        <f>ROUND(E33*J33,2)</f>
        <v>0</v>
      </c>
      <c r="L33" s="241">
        <v>12</v>
      </c>
      <c r="M33" s="241">
        <f>G33*(1+L33/100)</f>
        <v>0</v>
      </c>
      <c r="N33" s="239">
        <v>5.2500000000000003E-3</v>
      </c>
      <c r="O33" s="239">
        <f>ROUND(E33*N33,2)</f>
        <v>0.01</v>
      </c>
      <c r="P33" s="239">
        <v>0</v>
      </c>
      <c r="Q33" s="239">
        <f>ROUND(E33*P33,2)</f>
        <v>0</v>
      </c>
      <c r="R33" s="241" t="s">
        <v>366</v>
      </c>
      <c r="S33" s="241" t="s">
        <v>315</v>
      </c>
      <c r="T33" s="242" t="s">
        <v>315</v>
      </c>
      <c r="U33" s="224">
        <v>0.11</v>
      </c>
      <c r="V33" s="224">
        <f>ROUND(E33*U33,2)</f>
        <v>0.22</v>
      </c>
      <c r="W33" s="224"/>
      <c r="X33" s="224" t="s">
        <v>336</v>
      </c>
      <c r="Y33" s="224" t="s">
        <v>317</v>
      </c>
      <c r="Z33" s="214"/>
      <c r="AA33" s="214"/>
      <c r="AB33" s="214"/>
      <c r="AC33" s="214"/>
      <c r="AD33" s="214"/>
      <c r="AE33" s="214"/>
      <c r="AF33" s="214"/>
      <c r="AG33" s="214" t="s">
        <v>337</v>
      </c>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2" x14ac:dyDescent="0.2">
      <c r="A34" s="221"/>
      <c r="B34" s="222"/>
      <c r="C34" s="267" t="s">
        <v>2332</v>
      </c>
      <c r="D34" s="266"/>
      <c r="E34" s="266"/>
      <c r="F34" s="266"/>
      <c r="G34" s="266"/>
      <c r="H34" s="224"/>
      <c r="I34" s="224"/>
      <c r="J34" s="224"/>
      <c r="K34" s="224"/>
      <c r="L34" s="224"/>
      <c r="M34" s="224"/>
      <c r="N34" s="223"/>
      <c r="O34" s="223"/>
      <c r="P34" s="223"/>
      <c r="Q34" s="223"/>
      <c r="R34" s="224"/>
      <c r="S34" s="224"/>
      <c r="T34" s="224"/>
      <c r="U34" s="224"/>
      <c r="V34" s="224"/>
      <c r="W34" s="224"/>
      <c r="X34" s="224"/>
      <c r="Y34" s="224"/>
      <c r="Z34" s="214"/>
      <c r="AA34" s="214"/>
      <c r="AB34" s="214"/>
      <c r="AC34" s="214"/>
      <c r="AD34" s="214"/>
      <c r="AE34" s="214"/>
      <c r="AF34" s="214"/>
      <c r="AG34" s="214" t="s">
        <v>369</v>
      </c>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x14ac:dyDescent="0.2">
      <c r="A35" s="229" t="s">
        <v>310</v>
      </c>
      <c r="B35" s="230" t="s">
        <v>185</v>
      </c>
      <c r="C35" s="253" t="s">
        <v>186</v>
      </c>
      <c r="D35" s="231"/>
      <c r="E35" s="232"/>
      <c r="F35" s="233"/>
      <c r="G35" s="233">
        <f>SUMIF(AG36:AG44,"&lt;&gt;NOR",G36:G44)</f>
        <v>0</v>
      </c>
      <c r="H35" s="233"/>
      <c r="I35" s="233">
        <f>SUM(I36:I44)</f>
        <v>0</v>
      </c>
      <c r="J35" s="233"/>
      <c r="K35" s="233">
        <f>SUM(K36:K44)</f>
        <v>0</v>
      </c>
      <c r="L35" s="233"/>
      <c r="M35" s="233">
        <f>SUM(M36:M44)</f>
        <v>0</v>
      </c>
      <c r="N35" s="232"/>
      <c r="O35" s="232">
        <f>SUM(O36:O44)</f>
        <v>0.55000000000000004</v>
      </c>
      <c r="P35" s="232"/>
      <c r="Q35" s="232">
        <f>SUM(Q36:Q44)</f>
        <v>0</v>
      </c>
      <c r="R35" s="233"/>
      <c r="S35" s="233"/>
      <c r="T35" s="234"/>
      <c r="U35" s="228"/>
      <c r="V35" s="228">
        <f>SUM(V36:V44)</f>
        <v>18.14</v>
      </c>
      <c r="W35" s="228"/>
      <c r="X35" s="228"/>
      <c r="Y35" s="228"/>
      <c r="AG35" t="s">
        <v>311</v>
      </c>
    </row>
    <row r="36" spans="1:60" ht="33.75" outlineLevel="1" x14ac:dyDescent="0.2">
      <c r="A36" s="236">
        <v>10</v>
      </c>
      <c r="B36" s="237" t="s">
        <v>1302</v>
      </c>
      <c r="C36" s="254" t="s">
        <v>1303</v>
      </c>
      <c r="D36" s="238" t="s">
        <v>379</v>
      </c>
      <c r="E36" s="239">
        <v>11.8748</v>
      </c>
      <c r="F36" s="240"/>
      <c r="G36" s="241">
        <f>ROUND(E36*F36,2)</f>
        <v>0</v>
      </c>
      <c r="H36" s="240"/>
      <c r="I36" s="241">
        <f>ROUND(E36*H36,2)</f>
        <v>0</v>
      </c>
      <c r="J36" s="240"/>
      <c r="K36" s="241">
        <f>ROUND(E36*J36,2)</f>
        <v>0</v>
      </c>
      <c r="L36" s="241">
        <v>12</v>
      </c>
      <c r="M36" s="241">
        <f>G36*(1+L36/100)</f>
        <v>0</v>
      </c>
      <c r="N36" s="239">
        <v>4.5569999999999999E-2</v>
      </c>
      <c r="O36" s="239">
        <f>ROUND(E36*N36,2)</f>
        <v>0.54</v>
      </c>
      <c r="P36" s="239">
        <v>0</v>
      </c>
      <c r="Q36" s="239">
        <f>ROUND(E36*P36,2)</f>
        <v>0</v>
      </c>
      <c r="R36" s="241" t="s">
        <v>380</v>
      </c>
      <c r="S36" s="241" t="s">
        <v>315</v>
      </c>
      <c r="T36" s="242" t="s">
        <v>315</v>
      </c>
      <c r="U36" s="224">
        <v>1.2869999999999999</v>
      </c>
      <c r="V36" s="224">
        <f>ROUND(E36*U36,2)</f>
        <v>15.28</v>
      </c>
      <c r="W36" s="224"/>
      <c r="X36" s="224" t="s">
        <v>336</v>
      </c>
      <c r="Y36" s="224" t="s">
        <v>317</v>
      </c>
      <c r="Z36" s="214"/>
      <c r="AA36" s="214"/>
      <c r="AB36" s="214"/>
      <c r="AC36" s="214"/>
      <c r="AD36" s="214"/>
      <c r="AE36" s="214"/>
      <c r="AF36" s="214"/>
      <c r="AG36" s="214" t="s">
        <v>367</v>
      </c>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ht="22.5" outlineLevel="2" x14ac:dyDescent="0.2">
      <c r="A37" s="221"/>
      <c r="B37" s="222"/>
      <c r="C37" s="267" t="s">
        <v>385</v>
      </c>
      <c r="D37" s="266"/>
      <c r="E37" s="266"/>
      <c r="F37" s="266"/>
      <c r="G37" s="266"/>
      <c r="H37" s="224"/>
      <c r="I37" s="224"/>
      <c r="J37" s="224"/>
      <c r="K37" s="224"/>
      <c r="L37" s="224"/>
      <c r="M37" s="224"/>
      <c r="N37" s="223"/>
      <c r="O37" s="223"/>
      <c r="P37" s="223"/>
      <c r="Q37" s="223"/>
      <c r="R37" s="224"/>
      <c r="S37" s="224"/>
      <c r="T37" s="224"/>
      <c r="U37" s="224"/>
      <c r="V37" s="224"/>
      <c r="W37" s="224"/>
      <c r="X37" s="224"/>
      <c r="Y37" s="224"/>
      <c r="Z37" s="214"/>
      <c r="AA37" s="214"/>
      <c r="AB37" s="214"/>
      <c r="AC37" s="214"/>
      <c r="AD37" s="214"/>
      <c r="AE37" s="214"/>
      <c r="AF37" s="214"/>
      <c r="AG37" s="214" t="s">
        <v>369</v>
      </c>
      <c r="AH37" s="214"/>
      <c r="AI37" s="214"/>
      <c r="AJ37" s="214"/>
      <c r="AK37" s="214"/>
      <c r="AL37" s="214"/>
      <c r="AM37" s="214"/>
      <c r="AN37" s="214"/>
      <c r="AO37" s="214"/>
      <c r="AP37" s="214"/>
      <c r="AQ37" s="214"/>
      <c r="AR37" s="214"/>
      <c r="AS37" s="214"/>
      <c r="AT37" s="214"/>
      <c r="AU37" s="214"/>
      <c r="AV37" s="214"/>
      <c r="AW37" s="214"/>
      <c r="AX37" s="214"/>
      <c r="AY37" s="214"/>
      <c r="AZ37" s="214"/>
      <c r="BA37" s="244" t="str">
        <f>C37</f>
        <v>zřízení nosné konstrukce příčky, vložení tepelné izolace tl. do 5 cm, montáž desek, tmelení spár Q2 a úprava rohů. Včetně dodávek materiálu.</v>
      </c>
      <c r="BB37" s="214"/>
      <c r="BC37" s="214"/>
      <c r="BD37" s="214"/>
      <c r="BE37" s="214"/>
      <c r="BF37" s="214"/>
      <c r="BG37" s="214"/>
      <c r="BH37" s="214"/>
    </row>
    <row r="38" spans="1:60" outlineLevel="2" x14ac:dyDescent="0.2">
      <c r="A38" s="221"/>
      <c r="B38" s="222"/>
      <c r="C38" s="268" t="s">
        <v>1304</v>
      </c>
      <c r="D38" s="262"/>
      <c r="E38" s="263">
        <v>14.6328</v>
      </c>
      <c r="F38" s="224"/>
      <c r="G38" s="224"/>
      <c r="H38" s="224"/>
      <c r="I38" s="224"/>
      <c r="J38" s="224"/>
      <c r="K38" s="224"/>
      <c r="L38" s="224"/>
      <c r="M38" s="224"/>
      <c r="N38" s="223"/>
      <c r="O38" s="223"/>
      <c r="P38" s="223"/>
      <c r="Q38" s="223"/>
      <c r="R38" s="224"/>
      <c r="S38" s="224"/>
      <c r="T38" s="224"/>
      <c r="U38" s="224"/>
      <c r="V38" s="224"/>
      <c r="W38" s="224"/>
      <c r="X38" s="224"/>
      <c r="Y38" s="224"/>
      <c r="Z38" s="214"/>
      <c r="AA38" s="214"/>
      <c r="AB38" s="214"/>
      <c r="AC38" s="214"/>
      <c r="AD38" s="214"/>
      <c r="AE38" s="214"/>
      <c r="AF38" s="214"/>
      <c r="AG38" s="214" t="s">
        <v>371</v>
      </c>
      <c r="AH38" s="214">
        <v>0</v>
      </c>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3" x14ac:dyDescent="0.2">
      <c r="A39" s="221"/>
      <c r="B39" s="222"/>
      <c r="C39" s="268" t="s">
        <v>1305</v>
      </c>
      <c r="D39" s="262"/>
      <c r="E39" s="263">
        <v>-2.758</v>
      </c>
      <c r="F39" s="224"/>
      <c r="G39" s="224"/>
      <c r="H39" s="224"/>
      <c r="I39" s="224"/>
      <c r="J39" s="224"/>
      <c r="K39" s="224"/>
      <c r="L39" s="224"/>
      <c r="M39" s="224"/>
      <c r="N39" s="223"/>
      <c r="O39" s="223"/>
      <c r="P39" s="223"/>
      <c r="Q39" s="223"/>
      <c r="R39" s="224"/>
      <c r="S39" s="224"/>
      <c r="T39" s="224"/>
      <c r="U39" s="224"/>
      <c r="V39" s="224"/>
      <c r="W39" s="224"/>
      <c r="X39" s="224"/>
      <c r="Y39" s="224"/>
      <c r="Z39" s="214"/>
      <c r="AA39" s="214"/>
      <c r="AB39" s="214"/>
      <c r="AC39" s="214"/>
      <c r="AD39" s="214"/>
      <c r="AE39" s="214"/>
      <c r="AF39" s="214"/>
      <c r="AG39" s="214" t="s">
        <v>371</v>
      </c>
      <c r="AH39" s="214">
        <v>0</v>
      </c>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ht="33.75" outlineLevel="1" x14ac:dyDescent="0.2">
      <c r="A40" s="236">
        <v>11</v>
      </c>
      <c r="B40" s="237" t="s">
        <v>393</v>
      </c>
      <c r="C40" s="254" t="s">
        <v>1306</v>
      </c>
      <c r="D40" s="238" t="s">
        <v>375</v>
      </c>
      <c r="E40" s="239">
        <v>2</v>
      </c>
      <c r="F40" s="240"/>
      <c r="G40" s="241">
        <f>ROUND(E40*F40,2)</f>
        <v>0</v>
      </c>
      <c r="H40" s="240"/>
      <c r="I40" s="241">
        <f>ROUND(E40*H40,2)</f>
        <v>0</v>
      </c>
      <c r="J40" s="240"/>
      <c r="K40" s="241">
        <f>ROUND(E40*J40,2)</f>
        <v>0</v>
      </c>
      <c r="L40" s="241">
        <v>12</v>
      </c>
      <c r="M40" s="241">
        <f>G40*(1+L40/100)</f>
        <v>0</v>
      </c>
      <c r="N40" s="239">
        <v>6.3200000000000001E-3</v>
      </c>
      <c r="O40" s="239">
        <f>ROUND(E40*N40,2)</f>
        <v>0.01</v>
      </c>
      <c r="P40" s="239">
        <v>0</v>
      </c>
      <c r="Q40" s="239">
        <f>ROUND(E40*P40,2)</f>
        <v>0</v>
      </c>
      <c r="R40" s="241" t="s">
        <v>380</v>
      </c>
      <c r="S40" s="241" t="s">
        <v>315</v>
      </c>
      <c r="T40" s="242" t="s">
        <v>315</v>
      </c>
      <c r="U40" s="224">
        <v>0.96</v>
      </c>
      <c r="V40" s="224">
        <f>ROUND(E40*U40,2)</f>
        <v>1.92</v>
      </c>
      <c r="W40" s="224"/>
      <c r="X40" s="224" t="s">
        <v>336</v>
      </c>
      <c r="Y40" s="224" t="s">
        <v>317</v>
      </c>
      <c r="Z40" s="214"/>
      <c r="AA40" s="214"/>
      <c r="AB40" s="214"/>
      <c r="AC40" s="214"/>
      <c r="AD40" s="214"/>
      <c r="AE40" s="214"/>
      <c r="AF40" s="214"/>
      <c r="AG40" s="214" t="s">
        <v>367</v>
      </c>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2" x14ac:dyDescent="0.2">
      <c r="A41" s="221"/>
      <c r="B41" s="222"/>
      <c r="C41" s="268" t="s">
        <v>1307</v>
      </c>
      <c r="D41" s="262"/>
      <c r="E41" s="263">
        <v>1</v>
      </c>
      <c r="F41" s="224"/>
      <c r="G41" s="224"/>
      <c r="H41" s="224"/>
      <c r="I41" s="224"/>
      <c r="J41" s="224"/>
      <c r="K41" s="224"/>
      <c r="L41" s="224"/>
      <c r="M41" s="224"/>
      <c r="N41" s="223"/>
      <c r="O41" s="223"/>
      <c r="P41" s="223"/>
      <c r="Q41" s="223"/>
      <c r="R41" s="224"/>
      <c r="S41" s="224"/>
      <c r="T41" s="224"/>
      <c r="U41" s="224"/>
      <c r="V41" s="224"/>
      <c r="W41" s="224"/>
      <c r="X41" s="224"/>
      <c r="Y41" s="224"/>
      <c r="Z41" s="214"/>
      <c r="AA41" s="214"/>
      <c r="AB41" s="214"/>
      <c r="AC41" s="214"/>
      <c r="AD41" s="214"/>
      <c r="AE41" s="214"/>
      <c r="AF41" s="214"/>
      <c r="AG41" s="214" t="s">
        <v>371</v>
      </c>
      <c r="AH41" s="214">
        <v>0</v>
      </c>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outlineLevel="3" x14ac:dyDescent="0.2">
      <c r="A42" s="221"/>
      <c r="B42" s="222"/>
      <c r="C42" s="268" t="s">
        <v>1308</v>
      </c>
      <c r="D42" s="262"/>
      <c r="E42" s="263">
        <v>1</v>
      </c>
      <c r="F42" s="224"/>
      <c r="G42" s="224"/>
      <c r="H42" s="224"/>
      <c r="I42" s="224"/>
      <c r="J42" s="224"/>
      <c r="K42" s="224"/>
      <c r="L42" s="224"/>
      <c r="M42" s="224"/>
      <c r="N42" s="223"/>
      <c r="O42" s="223"/>
      <c r="P42" s="223"/>
      <c r="Q42" s="223"/>
      <c r="R42" s="224"/>
      <c r="S42" s="224"/>
      <c r="T42" s="224"/>
      <c r="U42" s="224"/>
      <c r="V42" s="224"/>
      <c r="W42" s="224"/>
      <c r="X42" s="224"/>
      <c r="Y42" s="224"/>
      <c r="Z42" s="214"/>
      <c r="AA42" s="214"/>
      <c r="AB42" s="214"/>
      <c r="AC42" s="214"/>
      <c r="AD42" s="214"/>
      <c r="AE42" s="214"/>
      <c r="AF42" s="214"/>
      <c r="AG42" s="214" t="s">
        <v>371</v>
      </c>
      <c r="AH42" s="214">
        <v>0</v>
      </c>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ht="22.5" outlineLevel="1" x14ac:dyDescent="0.2">
      <c r="A43" s="236">
        <v>12</v>
      </c>
      <c r="B43" s="237" t="s">
        <v>401</v>
      </c>
      <c r="C43" s="254" t="s">
        <v>1309</v>
      </c>
      <c r="D43" s="238" t="s">
        <v>403</v>
      </c>
      <c r="E43" s="239">
        <v>18.72</v>
      </c>
      <c r="F43" s="240"/>
      <c r="G43" s="241">
        <f>ROUND(E43*F43,2)</f>
        <v>0</v>
      </c>
      <c r="H43" s="240"/>
      <c r="I43" s="241">
        <f>ROUND(E43*H43,2)</f>
        <v>0</v>
      </c>
      <c r="J43" s="240"/>
      <c r="K43" s="241">
        <f>ROUND(E43*J43,2)</f>
        <v>0</v>
      </c>
      <c r="L43" s="241">
        <v>12</v>
      </c>
      <c r="M43" s="241">
        <f>G43*(1+L43/100)</f>
        <v>0</v>
      </c>
      <c r="N43" s="239">
        <v>1.3999999999999999E-4</v>
      </c>
      <c r="O43" s="239">
        <f>ROUND(E43*N43,2)</f>
        <v>0</v>
      </c>
      <c r="P43" s="239">
        <v>0</v>
      </c>
      <c r="Q43" s="239">
        <f>ROUND(E43*P43,2)</f>
        <v>0</v>
      </c>
      <c r="R43" s="241" t="s">
        <v>380</v>
      </c>
      <c r="S43" s="241" t="s">
        <v>315</v>
      </c>
      <c r="T43" s="242" t="s">
        <v>315</v>
      </c>
      <c r="U43" s="224">
        <v>0.05</v>
      </c>
      <c r="V43" s="224">
        <f>ROUND(E43*U43,2)</f>
        <v>0.94</v>
      </c>
      <c r="W43" s="224"/>
      <c r="X43" s="224" t="s">
        <v>336</v>
      </c>
      <c r="Y43" s="224" t="s">
        <v>317</v>
      </c>
      <c r="Z43" s="214"/>
      <c r="AA43" s="214"/>
      <c r="AB43" s="214"/>
      <c r="AC43" s="214"/>
      <c r="AD43" s="214"/>
      <c r="AE43" s="214"/>
      <c r="AF43" s="214"/>
      <c r="AG43" s="214" t="s">
        <v>367</v>
      </c>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outlineLevel="2" x14ac:dyDescent="0.2">
      <c r="A44" s="221"/>
      <c r="B44" s="222"/>
      <c r="C44" s="268" t="s">
        <v>1310</v>
      </c>
      <c r="D44" s="262"/>
      <c r="E44" s="263">
        <v>18.72</v>
      </c>
      <c r="F44" s="224"/>
      <c r="G44" s="224"/>
      <c r="H44" s="224"/>
      <c r="I44" s="224"/>
      <c r="J44" s="224"/>
      <c r="K44" s="224"/>
      <c r="L44" s="224"/>
      <c r="M44" s="224"/>
      <c r="N44" s="223"/>
      <c r="O44" s="223"/>
      <c r="P44" s="223"/>
      <c r="Q44" s="223"/>
      <c r="R44" s="224"/>
      <c r="S44" s="224"/>
      <c r="T44" s="224"/>
      <c r="U44" s="224"/>
      <c r="V44" s="224"/>
      <c r="W44" s="224"/>
      <c r="X44" s="224"/>
      <c r="Y44" s="224"/>
      <c r="Z44" s="214"/>
      <c r="AA44" s="214"/>
      <c r="AB44" s="214"/>
      <c r="AC44" s="214"/>
      <c r="AD44" s="214"/>
      <c r="AE44" s="214"/>
      <c r="AF44" s="214"/>
      <c r="AG44" s="214" t="s">
        <v>371</v>
      </c>
      <c r="AH44" s="214">
        <v>0</v>
      </c>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x14ac:dyDescent="0.2">
      <c r="A45" s="229" t="s">
        <v>310</v>
      </c>
      <c r="B45" s="230" t="s">
        <v>189</v>
      </c>
      <c r="C45" s="253" t="s">
        <v>190</v>
      </c>
      <c r="D45" s="231"/>
      <c r="E45" s="232"/>
      <c r="F45" s="233"/>
      <c r="G45" s="233">
        <f>SUMIF(AG46:AG46,"&lt;&gt;NOR",G46:G46)</f>
        <v>0</v>
      </c>
      <c r="H45" s="233"/>
      <c r="I45" s="233">
        <f>SUM(I46:I46)</f>
        <v>0</v>
      </c>
      <c r="J45" s="233"/>
      <c r="K45" s="233">
        <f>SUM(K46:K46)</f>
        <v>0</v>
      </c>
      <c r="L45" s="233"/>
      <c r="M45" s="233">
        <f>SUM(M46:M46)</f>
        <v>0</v>
      </c>
      <c r="N45" s="232"/>
      <c r="O45" s="232">
        <f>SUM(O46:O46)</f>
        <v>0.05</v>
      </c>
      <c r="P45" s="232"/>
      <c r="Q45" s="232">
        <f>SUM(Q46:Q46)</f>
        <v>0</v>
      </c>
      <c r="R45" s="233"/>
      <c r="S45" s="233"/>
      <c r="T45" s="234"/>
      <c r="U45" s="228"/>
      <c r="V45" s="228">
        <f>SUM(V46:V46)</f>
        <v>0.4</v>
      </c>
      <c r="W45" s="228"/>
      <c r="X45" s="228"/>
      <c r="Y45" s="228"/>
      <c r="AG45" t="s">
        <v>311</v>
      </c>
    </row>
    <row r="46" spans="1:60" ht="33.75" outlineLevel="1" x14ac:dyDescent="0.2">
      <c r="A46" s="245">
        <v>13</v>
      </c>
      <c r="B46" s="246" t="s">
        <v>2333</v>
      </c>
      <c r="C46" s="256" t="s">
        <v>2334</v>
      </c>
      <c r="D46" s="247" t="s">
        <v>375</v>
      </c>
      <c r="E46" s="248">
        <v>2</v>
      </c>
      <c r="F46" s="249"/>
      <c r="G46" s="250">
        <f>ROUND(E46*F46,2)</f>
        <v>0</v>
      </c>
      <c r="H46" s="249"/>
      <c r="I46" s="250">
        <f>ROUND(E46*H46,2)</f>
        <v>0</v>
      </c>
      <c r="J46" s="249"/>
      <c r="K46" s="250">
        <f>ROUND(E46*J46,2)</f>
        <v>0</v>
      </c>
      <c r="L46" s="250">
        <v>12</v>
      </c>
      <c r="M46" s="250">
        <f>G46*(1+L46/100)</f>
        <v>0</v>
      </c>
      <c r="N46" s="248">
        <v>2.5000000000000001E-2</v>
      </c>
      <c r="O46" s="248">
        <f>ROUND(E46*N46,2)</f>
        <v>0.05</v>
      </c>
      <c r="P46" s="248">
        <v>0</v>
      </c>
      <c r="Q46" s="248">
        <f>ROUND(E46*P46,2)</f>
        <v>0</v>
      </c>
      <c r="R46" s="250" t="s">
        <v>366</v>
      </c>
      <c r="S46" s="250" t="s">
        <v>315</v>
      </c>
      <c r="T46" s="251" t="s">
        <v>315</v>
      </c>
      <c r="U46" s="224">
        <v>0.2</v>
      </c>
      <c r="V46" s="224">
        <f>ROUND(E46*U46,2)</f>
        <v>0.4</v>
      </c>
      <c r="W46" s="224"/>
      <c r="X46" s="224" t="s">
        <v>336</v>
      </c>
      <c r="Y46" s="224" t="s">
        <v>317</v>
      </c>
      <c r="Z46" s="214"/>
      <c r="AA46" s="214"/>
      <c r="AB46" s="214"/>
      <c r="AC46" s="214"/>
      <c r="AD46" s="214"/>
      <c r="AE46" s="214"/>
      <c r="AF46" s="214"/>
      <c r="AG46" s="214" t="s">
        <v>337</v>
      </c>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x14ac:dyDescent="0.2">
      <c r="A47" s="229" t="s">
        <v>310</v>
      </c>
      <c r="B47" s="230" t="s">
        <v>191</v>
      </c>
      <c r="C47" s="253" t="s">
        <v>192</v>
      </c>
      <c r="D47" s="231"/>
      <c r="E47" s="232"/>
      <c r="F47" s="233"/>
      <c r="G47" s="233">
        <f>SUMIF(AG48:AG72,"&lt;&gt;NOR",G48:G72)</f>
        <v>0</v>
      </c>
      <c r="H47" s="233"/>
      <c r="I47" s="233">
        <f>SUM(I48:I72)</f>
        <v>0</v>
      </c>
      <c r="J47" s="233"/>
      <c r="K47" s="233">
        <f>SUM(K48:K72)</f>
        <v>0</v>
      </c>
      <c r="L47" s="233"/>
      <c r="M47" s="233">
        <f>SUM(M48:M72)</f>
        <v>0</v>
      </c>
      <c r="N47" s="232"/>
      <c r="O47" s="232">
        <f>SUM(O48:O72)</f>
        <v>0.41000000000000003</v>
      </c>
      <c r="P47" s="232"/>
      <c r="Q47" s="232">
        <f>SUM(Q48:Q72)</f>
        <v>0</v>
      </c>
      <c r="R47" s="233"/>
      <c r="S47" s="233"/>
      <c r="T47" s="234"/>
      <c r="U47" s="228"/>
      <c r="V47" s="228">
        <f>SUM(V48:V72)</f>
        <v>39.410000000000004</v>
      </c>
      <c r="W47" s="228"/>
      <c r="X47" s="228"/>
      <c r="Y47" s="228"/>
      <c r="AG47" t="s">
        <v>311</v>
      </c>
    </row>
    <row r="48" spans="1:60" ht="33.75" outlineLevel="1" x14ac:dyDescent="0.2">
      <c r="A48" s="236">
        <v>14</v>
      </c>
      <c r="B48" s="237" t="s">
        <v>406</v>
      </c>
      <c r="C48" s="254" t="s">
        <v>407</v>
      </c>
      <c r="D48" s="238" t="s">
        <v>379</v>
      </c>
      <c r="E48" s="239">
        <v>5.27088</v>
      </c>
      <c r="F48" s="240"/>
      <c r="G48" s="241">
        <f>ROUND(E48*F48,2)</f>
        <v>0</v>
      </c>
      <c r="H48" s="240"/>
      <c r="I48" s="241">
        <f>ROUND(E48*H48,2)</f>
        <v>0</v>
      </c>
      <c r="J48" s="240"/>
      <c r="K48" s="241">
        <f>ROUND(E48*J48,2)</f>
        <v>0</v>
      </c>
      <c r="L48" s="241">
        <v>12</v>
      </c>
      <c r="M48" s="241">
        <f>G48*(1+L48/100)</f>
        <v>0</v>
      </c>
      <c r="N48" s="239">
        <v>1.1900000000000001E-2</v>
      </c>
      <c r="O48" s="239">
        <f>ROUND(E48*N48,2)</f>
        <v>0.06</v>
      </c>
      <c r="P48" s="239">
        <v>0</v>
      </c>
      <c r="Q48" s="239">
        <f>ROUND(E48*P48,2)</f>
        <v>0</v>
      </c>
      <c r="R48" s="241" t="s">
        <v>380</v>
      </c>
      <c r="S48" s="241" t="s">
        <v>315</v>
      </c>
      <c r="T48" s="242" t="s">
        <v>315</v>
      </c>
      <c r="U48" s="224">
        <v>0.95</v>
      </c>
      <c r="V48" s="224">
        <f>ROUND(E48*U48,2)</f>
        <v>5.01</v>
      </c>
      <c r="W48" s="224"/>
      <c r="X48" s="224" t="s">
        <v>336</v>
      </c>
      <c r="Y48" s="224" t="s">
        <v>317</v>
      </c>
      <c r="Z48" s="214"/>
      <c r="AA48" s="214"/>
      <c r="AB48" s="214"/>
      <c r="AC48" s="214"/>
      <c r="AD48" s="214"/>
      <c r="AE48" s="214"/>
      <c r="AF48" s="214"/>
      <c r="AG48" s="214" t="s">
        <v>367</v>
      </c>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2" x14ac:dyDescent="0.2">
      <c r="A49" s="221"/>
      <c r="B49" s="222"/>
      <c r="C49" s="268" t="s">
        <v>991</v>
      </c>
      <c r="D49" s="262"/>
      <c r="E49" s="263"/>
      <c r="F49" s="224"/>
      <c r="G49" s="224"/>
      <c r="H49" s="224"/>
      <c r="I49" s="224"/>
      <c r="J49" s="224"/>
      <c r="K49" s="224"/>
      <c r="L49" s="224"/>
      <c r="M49" s="224"/>
      <c r="N49" s="223"/>
      <c r="O49" s="223"/>
      <c r="P49" s="223"/>
      <c r="Q49" s="223"/>
      <c r="R49" s="224"/>
      <c r="S49" s="224"/>
      <c r="T49" s="224"/>
      <c r="U49" s="224"/>
      <c r="V49" s="224"/>
      <c r="W49" s="224"/>
      <c r="X49" s="224"/>
      <c r="Y49" s="224"/>
      <c r="Z49" s="214"/>
      <c r="AA49" s="214"/>
      <c r="AB49" s="214"/>
      <c r="AC49" s="214"/>
      <c r="AD49" s="214"/>
      <c r="AE49" s="214"/>
      <c r="AF49" s="214"/>
      <c r="AG49" s="214" t="s">
        <v>371</v>
      </c>
      <c r="AH49" s="214">
        <v>0</v>
      </c>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3" x14ac:dyDescent="0.2">
      <c r="A50" s="221"/>
      <c r="B50" s="222"/>
      <c r="C50" s="268" t="s">
        <v>1395</v>
      </c>
      <c r="D50" s="262"/>
      <c r="E50" s="263"/>
      <c r="F50" s="224"/>
      <c r="G50" s="224"/>
      <c r="H50" s="224"/>
      <c r="I50" s="224"/>
      <c r="J50" s="224"/>
      <c r="K50" s="224"/>
      <c r="L50" s="224"/>
      <c r="M50" s="224"/>
      <c r="N50" s="223"/>
      <c r="O50" s="223"/>
      <c r="P50" s="223"/>
      <c r="Q50" s="223"/>
      <c r="R50" s="224"/>
      <c r="S50" s="224"/>
      <c r="T50" s="224"/>
      <c r="U50" s="224"/>
      <c r="V50" s="224"/>
      <c r="W50" s="224"/>
      <c r="X50" s="224"/>
      <c r="Y50" s="224"/>
      <c r="Z50" s="214"/>
      <c r="AA50" s="214"/>
      <c r="AB50" s="214"/>
      <c r="AC50" s="214"/>
      <c r="AD50" s="214"/>
      <c r="AE50" s="214"/>
      <c r="AF50" s="214"/>
      <c r="AG50" s="214" t="s">
        <v>371</v>
      </c>
      <c r="AH50" s="214">
        <v>0</v>
      </c>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outlineLevel="3" x14ac:dyDescent="0.2">
      <c r="A51" s="221"/>
      <c r="B51" s="222"/>
      <c r="C51" s="268" t="s">
        <v>2462</v>
      </c>
      <c r="D51" s="262"/>
      <c r="E51" s="263">
        <v>5.27088</v>
      </c>
      <c r="F51" s="224"/>
      <c r="G51" s="224"/>
      <c r="H51" s="224"/>
      <c r="I51" s="224"/>
      <c r="J51" s="224"/>
      <c r="K51" s="224"/>
      <c r="L51" s="224"/>
      <c r="M51" s="224"/>
      <c r="N51" s="223"/>
      <c r="O51" s="223"/>
      <c r="P51" s="223"/>
      <c r="Q51" s="223"/>
      <c r="R51" s="224"/>
      <c r="S51" s="224"/>
      <c r="T51" s="224"/>
      <c r="U51" s="224"/>
      <c r="V51" s="224"/>
      <c r="W51" s="224"/>
      <c r="X51" s="224"/>
      <c r="Y51" s="224"/>
      <c r="Z51" s="214"/>
      <c r="AA51" s="214"/>
      <c r="AB51" s="214"/>
      <c r="AC51" s="214"/>
      <c r="AD51" s="214"/>
      <c r="AE51" s="214"/>
      <c r="AF51" s="214"/>
      <c r="AG51" s="214" t="s">
        <v>371</v>
      </c>
      <c r="AH51" s="214">
        <v>0</v>
      </c>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ht="33.75" outlineLevel="1" x14ac:dyDescent="0.2">
      <c r="A52" s="236">
        <v>15</v>
      </c>
      <c r="B52" s="237" t="s">
        <v>411</v>
      </c>
      <c r="C52" s="254" t="s">
        <v>412</v>
      </c>
      <c r="D52" s="238" t="s">
        <v>379</v>
      </c>
      <c r="E52" s="239">
        <v>28.6</v>
      </c>
      <c r="F52" s="240"/>
      <c r="G52" s="241">
        <f>ROUND(E52*F52,2)</f>
        <v>0</v>
      </c>
      <c r="H52" s="240"/>
      <c r="I52" s="241">
        <f>ROUND(E52*H52,2)</f>
        <v>0</v>
      </c>
      <c r="J52" s="240"/>
      <c r="K52" s="241">
        <f>ROUND(E52*J52,2)</f>
        <v>0</v>
      </c>
      <c r="L52" s="241">
        <v>12</v>
      </c>
      <c r="M52" s="241">
        <f>G52*(1+L52/100)</f>
        <v>0</v>
      </c>
      <c r="N52" s="239">
        <v>1.201E-2</v>
      </c>
      <c r="O52" s="239">
        <f>ROUND(E52*N52,2)</f>
        <v>0.34</v>
      </c>
      <c r="P52" s="239">
        <v>0</v>
      </c>
      <c r="Q52" s="239">
        <f>ROUND(E52*P52,2)</f>
        <v>0</v>
      </c>
      <c r="R52" s="241" t="s">
        <v>380</v>
      </c>
      <c r="S52" s="241" t="s">
        <v>315</v>
      </c>
      <c r="T52" s="242" t="s">
        <v>315</v>
      </c>
      <c r="U52" s="224">
        <v>0.95</v>
      </c>
      <c r="V52" s="224">
        <f>ROUND(E52*U52,2)</f>
        <v>27.17</v>
      </c>
      <c r="W52" s="224"/>
      <c r="X52" s="224" t="s">
        <v>336</v>
      </c>
      <c r="Y52" s="224" t="s">
        <v>317</v>
      </c>
      <c r="Z52" s="214"/>
      <c r="AA52" s="214"/>
      <c r="AB52" s="214"/>
      <c r="AC52" s="214"/>
      <c r="AD52" s="214"/>
      <c r="AE52" s="214"/>
      <c r="AF52" s="214"/>
      <c r="AG52" s="214" t="s">
        <v>367</v>
      </c>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2" x14ac:dyDescent="0.2">
      <c r="A53" s="221"/>
      <c r="B53" s="222"/>
      <c r="C53" s="268" t="s">
        <v>991</v>
      </c>
      <c r="D53" s="262"/>
      <c r="E53" s="263"/>
      <c r="F53" s="224"/>
      <c r="G53" s="224"/>
      <c r="H53" s="224"/>
      <c r="I53" s="224"/>
      <c r="J53" s="224"/>
      <c r="K53" s="224"/>
      <c r="L53" s="224"/>
      <c r="M53" s="224"/>
      <c r="N53" s="223"/>
      <c r="O53" s="223"/>
      <c r="P53" s="223"/>
      <c r="Q53" s="223"/>
      <c r="R53" s="224"/>
      <c r="S53" s="224"/>
      <c r="T53" s="224"/>
      <c r="U53" s="224"/>
      <c r="V53" s="224"/>
      <c r="W53" s="224"/>
      <c r="X53" s="224"/>
      <c r="Y53" s="224"/>
      <c r="Z53" s="214"/>
      <c r="AA53" s="214"/>
      <c r="AB53" s="214"/>
      <c r="AC53" s="214"/>
      <c r="AD53" s="214"/>
      <c r="AE53" s="214"/>
      <c r="AF53" s="214"/>
      <c r="AG53" s="214" t="s">
        <v>371</v>
      </c>
      <c r="AH53" s="214">
        <v>0</v>
      </c>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outlineLevel="3" x14ac:dyDescent="0.2">
      <c r="A54" s="221"/>
      <c r="B54" s="222"/>
      <c r="C54" s="268" t="s">
        <v>1394</v>
      </c>
      <c r="D54" s="262"/>
      <c r="E54" s="263"/>
      <c r="F54" s="224"/>
      <c r="G54" s="224"/>
      <c r="H54" s="224"/>
      <c r="I54" s="224"/>
      <c r="J54" s="224"/>
      <c r="K54" s="224"/>
      <c r="L54" s="224"/>
      <c r="M54" s="224"/>
      <c r="N54" s="223"/>
      <c r="O54" s="223"/>
      <c r="P54" s="223"/>
      <c r="Q54" s="223"/>
      <c r="R54" s="224"/>
      <c r="S54" s="224"/>
      <c r="T54" s="224"/>
      <c r="U54" s="224"/>
      <c r="V54" s="224"/>
      <c r="W54" s="224"/>
      <c r="X54" s="224"/>
      <c r="Y54" s="224"/>
      <c r="Z54" s="214"/>
      <c r="AA54" s="214"/>
      <c r="AB54" s="214"/>
      <c r="AC54" s="214"/>
      <c r="AD54" s="214"/>
      <c r="AE54" s="214"/>
      <c r="AF54" s="214"/>
      <c r="AG54" s="214" t="s">
        <v>371</v>
      </c>
      <c r="AH54" s="214">
        <v>0</v>
      </c>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outlineLevel="3" x14ac:dyDescent="0.2">
      <c r="A55" s="221"/>
      <c r="B55" s="222"/>
      <c r="C55" s="268" t="s">
        <v>2463</v>
      </c>
      <c r="D55" s="262"/>
      <c r="E55" s="263">
        <v>25.06</v>
      </c>
      <c r="F55" s="224"/>
      <c r="G55" s="224"/>
      <c r="H55" s="224"/>
      <c r="I55" s="224"/>
      <c r="J55" s="224"/>
      <c r="K55" s="224"/>
      <c r="L55" s="224"/>
      <c r="M55" s="224"/>
      <c r="N55" s="223"/>
      <c r="O55" s="223"/>
      <c r="P55" s="223"/>
      <c r="Q55" s="223"/>
      <c r="R55" s="224"/>
      <c r="S55" s="224"/>
      <c r="T55" s="224"/>
      <c r="U55" s="224"/>
      <c r="V55" s="224"/>
      <c r="W55" s="224"/>
      <c r="X55" s="224"/>
      <c r="Y55" s="224"/>
      <c r="Z55" s="214"/>
      <c r="AA55" s="214"/>
      <c r="AB55" s="214"/>
      <c r="AC55" s="214"/>
      <c r="AD55" s="214"/>
      <c r="AE55" s="214"/>
      <c r="AF55" s="214"/>
      <c r="AG55" s="214" t="s">
        <v>371</v>
      </c>
      <c r="AH55" s="214">
        <v>0</v>
      </c>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outlineLevel="3" x14ac:dyDescent="0.2">
      <c r="A56" s="221"/>
      <c r="B56" s="222"/>
      <c r="C56" s="268" t="s">
        <v>2464</v>
      </c>
      <c r="D56" s="262"/>
      <c r="E56" s="263">
        <v>1.33</v>
      </c>
      <c r="F56" s="224"/>
      <c r="G56" s="224"/>
      <c r="H56" s="224"/>
      <c r="I56" s="224"/>
      <c r="J56" s="224"/>
      <c r="K56" s="224"/>
      <c r="L56" s="224"/>
      <c r="M56" s="224"/>
      <c r="N56" s="223"/>
      <c r="O56" s="223"/>
      <c r="P56" s="223"/>
      <c r="Q56" s="223"/>
      <c r="R56" s="224"/>
      <c r="S56" s="224"/>
      <c r="T56" s="224"/>
      <c r="U56" s="224"/>
      <c r="V56" s="224"/>
      <c r="W56" s="224"/>
      <c r="X56" s="224"/>
      <c r="Y56" s="224"/>
      <c r="Z56" s="214"/>
      <c r="AA56" s="214"/>
      <c r="AB56" s="214"/>
      <c r="AC56" s="214"/>
      <c r="AD56" s="214"/>
      <c r="AE56" s="214"/>
      <c r="AF56" s="214"/>
      <c r="AG56" s="214" t="s">
        <v>371</v>
      </c>
      <c r="AH56" s="214">
        <v>0</v>
      </c>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outlineLevel="3" x14ac:dyDescent="0.2">
      <c r="A57" s="221"/>
      <c r="B57" s="222"/>
      <c r="C57" s="268" t="s">
        <v>2465</v>
      </c>
      <c r="D57" s="262"/>
      <c r="E57" s="263">
        <v>2.21</v>
      </c>
      <c r="F57" s="224"/>
      <c r="G57" s="224"/>
      <c r="H57" s="224"/>
      <c r="I57" s="224"/>
      <c r="J57" s="224"/>
      <c r="K57" s="224"/>
      <c r="L57" s="224"/>
      <c r="M57" s="224"/>
      <c r="N57" s="223"/>
      <c r="O57" s="223"/>
      <c r="P57" s="223"/>
      <c r="Q57" s="223"/>
      <c r="R57" s="224"/>
      <c r="S57" s="224"/>
      <c r="T57" s="224"/>
      <c r="U57" s="224"/>
      <c r="V57" s="224"/>
      <c r="W57" s="224"/>
      <c r="X57" s="224"/>
      <c r="Y57" s="224"/>
      <c r="Z57" s="214"/>
      <c r="AA57" s="214"/>
      <c r="AB57" s="214"/>
      <c r="AC57" s="214"/>
      <c r="AD57" s="214"/>
      <c r="AE57" s="214"/>
      <c r="AF57" s="214"/>
      <c r="AG57" s="214" t="s">
        <v>371</v>
      </c>
      <c r="AH57" s="214">
        <v>0</v>
      </c>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ht="22.5" outlineLevel="1" x14ac:dyDescent="0.2">
      <c r="A58" s="236">
        <v>16</v>
      </c>
      <c r="B58" s="237" t="s">
        <v>416</v>
      </c>
      <c r="C58" s="254" t="s">
        <v>417</v>
      </c>
      <c r="D58" s="238" t="s">
        <v>379</v>
      </c>
      <c r="E58" s="239">
        <v>1.33</v>
      </c>
      <c r="F58" s="240"/>
      <c r="G58" s="241">
        <f>ROUND(E58*F58,2)</f>
        <v>0</v>
      </c>
      <c r="H58" s="240"/>
      <c r="I58" s="241">
        <f>ROUND(E58*H58,2)</f>
        <v>0</v>
      </c>
      <c r="J58" s="240"/>
      <c r="K58" s="241">
        <f>ROUND(E58*J58,2)</f>
        <v>0</v>
      </c>
      <c r="L58" s="241">
        <v>12</v>
      </c>
      <c r="M58" s="241">
        <f>G58*(1+L58/100)</f>
        <v>0</v>
      </c>
      <c r="N58" s="239">
        <v>0</v>
      </c>
      <c r="O58" s="239">
        <f>ROUND(E58*N58,2)</f>
        <v>0</v>
      </c>
      <c r="P58" s="239">
        <v>0</v>
      </c>
      <c r="Q58" s="239">
        <f>ROUND(E58*P58,2)</f>
        <v>0</v>
      </c>
      <c r="R58" s="241" t="s">
        <v>380</v>
      </c>
      <c r="S58" s="241" t="s">
        <v>315</v>
      </c>
      <c r="T58" s="242" t="s">
        <v>315</v>
      </c>
      <c r="U58" s="224">
        <v>0.57999999999999996</v>
      </c>
      <c r="V58" s="224">
        <f>ROUND(E58*U58,2)</f>
        <v>0.77</v>
      </c>
      <c r="W58" s="224"/>
      <c r="X58" s="224" t="s">
        <v>336</v>
      </c>
      <c r="Y58" s="224" t="s">
        <v>317</v>
      </c>
      <c r="Z58" s="214"/>
      <c r="AA58" s="214"/>
      <c r="AB58" s="214"/>
      <c r="AC58" s="214"/>
      <c r="AD58" s="214"/>
      <c r="AE58" s="214"/>
      <c r="AF58" s="214"/>
      <c r="AG58" s="214" t="s">
        <v>367</v>
      </c>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2" x14ac:dyDescent="0.2">
      <c r="A59" s="221"/>
      <c r="B59" s="222"/>
      <c r="C59" s="268" t="s">
        <v>2464</v>
      </c>
      <c r="D59" s="262"/>
      <c r="E59" s="263">
        <v>1.33</v>
      </c>
      <c r="F59" s="224"/>
      <c r="G59" s="224"/>
      <c r="H59" s="224"/>
      <c r="I59" s="224"/>
      <c r="J59" s="224"/>
      <c r="K59" s="224"/>
      <c r="L59" s="224"/>
      <c r="M59" s="224"/>
      <c r="N59" s="223"/>
      <c r="O59" s="223"/>
      <c r="P59" s="223"/>
      <c r="Q59" s="223"/>
      <c r="R59" s="224"/>
      <c r="S59" s="224"/>
      <c r="T59" s="224"/>
      <c r="U59" s="224"/>
      <c r="V59" s="224"/>
      <c r="W59" s="224"/>
      <c r="X59" s="224"/>
      <c r="Y59" s="224"/>
      <c r="Z59" s="214"/>
      <c r="AA59" s="214"/>
      <c r="AB59" s="214"/>
      <c r="AC59" s="214"/>
      <c r="AD59" s="214"/>
      <c r="AE59" s="214"/>
      <c r="AF59" s="214"/>
      <c r="AG59" s="214" t="s">
        <v>371</v>
      </c>
      <c r="AH59" s="214">
        <v>0</v>
      </c>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ht="22.5" outlineLevel="1" x14ac:dyDescent="0.2">
      <c r="A60" s="236">
        <v>17</v>
      </c>
      <c r="B60" s="237" t="s">
        <v>418</v>
      </c>
      <c r="C60" s="254" t="s">
        <v>419</v>
      </c>
      <c r="D60" s="238" t="s">
        <v>379</v>
      </c>
      <c r="E60" s="239">
        <v>2.21</v>
      </c>
      <c r="F60" s="240"/>
      <c r="G60" s="241">
        <f>ROUND(E60*F60,2)</f>
        <v>0</v>
      </c>
      <c r="H60" s="240"/>
      <c r="I60" s="241">
        <f>ROUND(E60*H60,2)</f>
        <v>0</v>
      </c>
      <c r="J60" s="240"/>
      <c r="K60" s="241">
        <f>ROUND(E60*J60,2)</f>
        <v>0</v>
      </c>
      <c r="L60" s="241">
        <v>12</v>
      </c>
      <c r="M60" s="241">
        <f>G60*(1+L60/100)</f>
        <v>0</v>
      </c>
      <c r="N60" s="239">
        <v>0</v>
      </c>
      <c r="O60" s="239">
        <f>ROUND(E60*N60,2)</f>
        <v>0</v>
      </c>
      <c r="P60" s="239">
        <v>0</v>
      </c>
      <c r="Q60" s="239">
        <f>ROUND(E60*P60,2)</f>
        <v>0</v>
      </c>
      <c r="R60" s="241" t="s">
        <v>380</v>
      </c>
      <c r="S60" s="241" t="s">
        <v>315</v>
      </c>
      <c r="T60" s="242" t="s">
        <v>315</v>
      </c>
      <c r="U60" s="224">
        <v>0.43</v>
      </c>
      <c r="V60" s="224">
        <f>ROUND(E60*U60,2)</f>
        <v>0.95</v>
      </c>
      <c r="W60" s="224"/>
      <c r="X60" s="224" t="s">
        <v>336</v>
      </c>
      <c r="Y60" s="224" t="s">
        <v>317</v>
      </c>
      <c r="Z60" s="214"/>
      <c r="AA60" s="214"/>
      <c r="AB60" s="214"/>
      <c r="AC60" s="214"/>
      <c r="AD60" s="214"/>
      <c r="AE60" s="214"/>
      <c r="AF60" s="214"/>
      <c r="AG60" s="214" t="s">
        <v>367</v>
      </c>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2" x14ac:dyDescent="0.2">
      <c r="A61" s="221"/>
      <c r="B61" s="222"/>
      <c r="C61" s="268" t="s">
        <v>2465</v>
      </c>
      <c r="D61" s="262"/>
      <c r="E61" s="263">
        <v>2.21</v>
      </c>
      <c r="F61" s="224"/>
      <c r="G61" s="224"/>
      <c r="H61" s="224"/>
      <c r="I61" s="224"/>
      <c r="J61" s="224"/>
      <c r="K61" s="224"/>
      <c r="L61" s="224"/>
      <c r="M61" s="224"/>
      <c r="N61" s="223"/>
      <c r="O61" s="223"/>
      <c r="P61" s="223"/>
      <c r="Q61" s="223"/>
      <c r="R61" s="224"/>
      <c r="S61" s="224"/>
      <c r="T61" s="224"/>
      <c r="U61" s="224"/>
      <c r="V61" s="224"/>
      <c r="W61" s="224"/>
      <c r="X61" s="224"/>
      <c r="Y61" s="224"/>
      <c r="Z61" s="214"/>
      <c r="AA61" s="214"/>
      <c r="AB61" s="214"/>
      <c r="AC61" s="214"/>
      <c r="AD61" s="214"/>
      <c r="AE61" s="214"/>
      <c r="AF61" s="214"/>
      <c r="AG61" s="214" t="s">
        <v>371</v>
      </c>
      <c r="AH61" s="214">
        <v>0</v>
      </c>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ht="22.5" outlineLevel="1" x14ac:dyDescent="0.2">
      <c r="A62" s="236">
        <v>18</v>
      </c>
      <c r="B62" s="237" t="s">
        <v>1315</v>
      </c>
      <c r="C62" s="254" t="s">
        <v>1316</v>
      </c>
      <c r="D62" s="238" t="s">
        <v>379</v>
      </c>
      <c r="E62" s="239">
        <v>5.27088</v>
      </c>
      <c r="F62" s="240"/>
      <c r="G62" s="241">
        <f>ROUND(E62*F62,2)</f>
        <v>0</v>
      </c>
      <c r="H62" s="240"/>
      <c r="I62" s="241">
        <f>ROUND(E62*H62,2)</f>
        <v>0</v>
      </c>
      <c r="J62" s="240"/>
      <c r="K62" s="241">
        <f>ROUND(E62*J62,2)</f>
        <v>0</v>
      </c>
      <c r="L62" s="241">
        <v>12</v>
      </c>
      <c r="M62" s="241">
        <f>G62*(1+L62/100)</f>
        <v>0</v>
      </c>
      <c r="N62" s="239">
        <v>0</v>
      </c>
      <c r="O62" s="239">
        <f>ROUND(E62*N62,2)</f>
        <v>0</v>
      </c>
      <c r="P62" s="239">
        <v>0</v>
      </c>
      <c r="Q62" s="239">
        <f>ROUND(E62*P62,2)</f>
        <v>0</v>
      </c>
      <c r="R62" s="241" t="s">
        <v>380</v>
      </c>
      <c r="S62" s="241" t="s">
        <v>315</v>
      </c>
      <c r="T62" s="242" t="s">
        <v>315</v>
      </c>
      <c r="U62" s="224">
        <v>0.28000000000000003</v>
      </c>
      <c r="V62" s="224">
        <f>ROUND(E62*U62,2)</f>
        <v>1.48</v>
      </c>
      <c r="W62" s="224"/>
      <c r="X62" s="224" t="s">
        <v>336</v>
      </c>
      <c r="Y62" s="224" t="s">
        <v>317</v>
      </c>
      <c r="Z62" s="214"/>
      <c r="AA62" s="214"/>
      <c r="AB62" s="214"/>
      <c r="AC62" s="214"/>
      <c r="AD62" s="214"/>
      <c r="AE62" s="214"/>
      <c r="AF62" s="214"/>
      <c r="AG62" s="214" t="s">
        <v>367</v>
      </c>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2" x14ac:dyDescent="0.2">
      <c r="A63" s="221"/>
      <c r="B63" s="222"/>
      <c r="C63" s="268" t="s">
        <v>2462</v>
      </c>
      <c r="D63" s="262"/>
      <c r="E63" s="263">
        <v>5.27088</v>
      </c>
      <c r="F63" s="224"/>
      <c r="G63" s="224"/>
      <c r="H63" s="224"/>
      <c r="I63" s="224"/>
      <c r="J63" s="224"/>
      <c r="K63" s="224"/>
      <c r="L63" s="224"/>
      <c r="M63" s="224"/>
      <c r="N63" s="223"/>
      <c r="O63" s="223"/>
      <c r="P63" s="223"/>
      <c r="Q63" s="223"/>
      <c r="R63" s="224"/>
      <c r="S63" s="224"/>
      <c r="T63" s="224"/>
      <c r="U63" s="224"/>
      <c r="V63" s="224"/>
      <c r="W63" s="224"/>
      <c r="X63" s="224"/>
      <c r="Y63" s="224"/>
      <c r="Z63" s="214"/>
      <c r="AA63" s="214"/>
      <c r="AB63" s="214"/>
      <c r="AC63" s="214"/>
      <c r="AD63" s="214"/>
      <c r="AE63" s="214"/>
      <c r="AF63" s="214"/>
      <c r="AG63" s="214" t="s">
        <v>371</v>
      </c>
      <c r="AH63" s="214">
        <v>0</v>
      </c>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ht="22.5" outlineLevel="1" x14ac:dyDescent="0.2">
      <c r="A64" s="236">
        <v>19</v>
      </c>
      <c r="B64" s="237" t="s">
        <v>420</v>
      </c>
      <c r="C64" s="254" t="s">
        <v>421</v>
      </c>
      <c r="D64" s="238" t="s">
        <v>403</v>
      </c>
      <c r="E64" s="239">
        <v>41.435000000000002</v>
      </c>
      <c r="F64" s="240"/>
      <c r="G64" s="241">
        <f>ROUND(E64*F64,2)</f>
        <v>0</v>
      </c>
      <c r="H64" s="240"/>
      <c r="I64" s="241">
        <f>ROUND(E64*H64,2)</f>
        <v>0</v>
      </c>
      <c r="J64" s="240"/>
      <c r="K64" s="241">
        <f>ROUND(E64*J64,2)</f>
        <v>0</v>
      </c>
      <c r="L64" s="241">
        <v>12</v>
      </c>
      <c r="M64" s="241">
        <f>G64*(1+L64/100)</f>
        <v>0</v>
      </c>
      <c r="N64" s="239">
        <v>1.3999999999999999E-4</v>
      </c>
      <c r="O64" s="239">
        <f>ROUND(E64*N64,2)</f>
        <v>0.01</v>
      </c>
      <c r="P64" s="239">
        <v>0</v>
      </c>
      <c r="Q64" s="239">
        <f>ROUND(E64*P64,2)</f>
        <v>0</v>
      </c>
      <c r="R64" s="241" t="s">
        <v>380</v>
      </c>
      <c r="S64" s="241" t="s">
        <v>315</v>
      </c>
      <c r="T64" s="242" t="s">
        <v>315</v>
      </c>
      <c r="U64" s="224">
        <v>0.06</v>
      </c>
      <c r="V64" s="224">
        <f>ROUND(E64*U64,2)</f>
        <v>2.4900000000000002</v>
      </c>
      <c r="W64" s="224"/>
      <c r="X64" s="224" t="s">
        <v>336</v>
      </c>
      <c r="Y64" s="224" t="s">
        <v>317</v>
      </c>
      <c r="Z64" s="214"/>
      <c r="AA64" s="214"/>
      <c r="AB64" s="214"/>
      <c r="AC64" s="214"/>
      <c r="AD64" s="214"/>
      <c r="AE64" s="214"/>
      <c r="AF64" s="214"/>
      <c r="AG64" s="214" t="s">
        <v>367</v>
      </c>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outlineLevel="2" x14ac:dyDescent="0.2">
      <c r="A65" s="221"/>
      <c r="B65" s="222"/>
      <c r="C65" s="268" t="s">
        <v>991</v>
      </c>
      <c r="D65" s="262"/>
      <c r="E65" s="263"/>
      <c r="F65" s="224"/>
      <c r="G65" s="224"/>
      <c r="H65" s="224"/>
      <c r="I65" s="224"/>
      <c r="J65" s="224"/>
      <c r="K65" s="224"/>
      <c r="L65" s="224"/>
      <c r="M65" s="224"/>
      <c r="N65" s="223"/>
      <c r="O65" s="223"/>
      <c r="P65" s="223"/>
      <c r="Q65" s="223"/>
      <c r="R65" s="224"/>
      <c r="S65" s="224"/>
      <c r="T65" s="224"/>
      <c r="U65" s="224"/>
      <c r="V65" s="224"/>
      <c r="W65" s="224"/>
      <c r="X65" s="224"/>
      <c r="Y65" s="224"/>
      <c r="Z65" s="214"/>
      <c r="AA65" s="214"/>
      <c r="AB65" s="214"/>
      <c r="AC65" s="214"/>
      <c r="AD65" s="214"/>
      <c r="AE65" s="214"/>
      <c r="AF65" s="214"/>
      <c r="AG65" s="214" t="s">
        <v>371</v>
      </c>
      <c r="AH65" s="214">
        <v>0</v>
      </c>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outlineLevel="3" x14ac:dyDescent="0.2">
      <c r="A66" s="221"/>
      <c r="B66" s="222"/>
      <c r="C66" s="268" t="s">
        <v>2466</v>
      </c>
      <c r="D66" s="262"/>
      <c r="E66" s="263">
        <v>10.285</v>
      </c>
      <c r="F66" s="224"/>
      <c r="G66" s="224"/>
      <c r="H66" s="224"/>
      <c r="I66" s="224"/>
      <c r="J66" s="224"/>
      <c r="K66" s="224"/>
      <c r="L66" s="224"/>
      <c r="M66" s="224"/>
      <c r="N66" s="223"/>
      <c r="O66" s="223"/>
      <c r="P66" s="223"/>
      <c r="Q66" s="223"/>
      <c r="R66" s="224"/>
      <c r="S66" s="224"/>
      <c r="T66" s="224"/>
      <c r="U66" s="224"/>
      <c r="V66" s="224"/>
      <c r="W66" s="224"/>
      <c r="X66" s="224"/>
      <c r="Y66" s="224"/>
      <c r="Z66" s="214"/>
      <c r="AA66" s="214"/>
      <c r="AB66" s="214"/>
      <c r="AC66" s="214"/>
      <c r="AD66" s="214"/>
      <c r="AE66" s="214"/>
      <c r="AF66" s="214"/>
      <c r="AG66" s="214" t="s">
        <v>371</v>
      </c>
      <c r="AH66" s="214">
        <v>0</v>
      </c>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3" x14ac:dyDescent="0.2">
      <c r="A67" s="221"/>
      <c r="B67" s="222"/>
      <c r="C67" s="268" t="s">
        <v>2467</v>
      </c>
      <c r="D67" s="262"/>
      <c r="E67" s="263">
        <v>20.010000000000002</v>
      </c>
      <c r="F67" s="224"/>
      <c r="G67" s="224"/>
      <c r="H67" s="224"/>
      <c r="I67" s="224"/>
      <c r="J67" s="224"/>
      <c r="K67" s="224"/>
      <c r="L67" s="224"/>
      <c r="M67" s="224"/>
      <c r="N67" s="223"/>
      <c r="O67" s="223"/>
      <c r="P67" s="223"/>
      <c r="Q67" s="223"/>
      <c r="R67" s="224"/>
      <c r="S67" s="224"/>
      <c r="T67" s="224"/>
      <c r="U67" s="224"/>
      <c r="V67" s="224"/>
      <c r="W67" s="224"/>
      <c r="X67" s="224"/>
      <c r="Y67" s="224"/>
      <c r="Z67" s="214"/>
      <c r="AA67" s="214"/>
      <c r="AB67" s="214"/>
      <c r="AC67" s="214"/>
      <c r="AD67" s="214"/>
      <c r="AE67" s="214"/>
      <c r="AF67" s="214"/>
      <c r="AG67" s="214" t="s">
        <v>371</v>
      </c>
      <c r="AH67" s="214">
        <v>0</v>
      </c>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3" x14ac:dyDescent="0.2">
      <c r="A68" s="221"/>
      <c r="B68" s="222"/>
      <c r="C68" s="268" t="s">
        <v>2468</v>
      </c>
      <c r="D68" s="262"/>
      <c r="E68" s="263">
        <v>4.55</v>
      </c>
      <c r="F68" s="224"/>
      <c r="G68" s="224"/>
      <c r="H68" s="224"/>
      <c r="I68" s="224"/>
      <c r="J68" s="224"/>
      <c r="K68" s="224"/>
      <c r="L68" s="224"/>
      <c r="M68" s="224"/>
      <c r="N68" s="223"/>
      <c r="O68" s="223"/>
      <c r="P68" s="223"/>
      <c r="Q68" s="223"/>
      <c r="R68" s="224"/>
      <c r="S68" s="224"/>
      <c r="T68" s="224"/>
      <c r="U68" s="224"/>
      <c r="V68" s="224"/>
      <c r="W68" s="224"/>
      <c r="X68" s="224"/>
      <c r="Y68" s="224"/>
      <c r="Z68" s="214"/>
      <c r="AA68" s="214"/>
      <c r="AB68" s="214"/>
      <c r="AC68" s="214"/>
      <c r="AD68" s="214"/>
      <c r="AE68" s="214"/>
      <c r="AF68" s="214"/>
      <c r="AG68" s="214" t="s">
        <v>371</v>
      </c>
      <c r="AH68" s="214">
        <v>0</v>
      </c>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3" x14ac:dyDescent="0.2">
      <c r="A69" s="221"/>
      <c r="B69" s="222"/>
      <c r="C69" s="268" t="s">
        <v>2469</v>
      </c>
      <c r="D69" s="262"/>
      <c r="E69" s="263">
        <v>6.59</v>
      </c>
      <c r="F69" s="224"/>
      <c r="G69" s="224"/>
      <c r="H69" s="224"/>
      <c r="I69" s="224"/>
      <c r="J69" s="224"/>
      <c r="K69" s="224"/>
      <c r="L69" s="224"/>
      <c r="M69" s="224"/>
      <c r="N69" s="223"/>
      <c r="O69" s="223"/>
      <c r="P69" s="223"/>
      <c r="Q69" s="223"/>
      <c r="R69" s="224"/>
      <c r="S69" s="224"/>
      <c r="T69" s="224"/>
      <c r="U69" s="224"/>
      <c r="V69" s="224"/>
      <c r="W69" s="224"/>
      <c r="X69" s="224"/>
      <c r="Y69" s="224"/>
      <c r="Z69" s="214"/>
      <c r="AA69" s="214"/>
      <c r="AB69" s="214"/>
      <c r="AC69" s="214"/>
      <c r="AD69" s="214"/>
      <c r="AE69" s="214"/>
      <c r="AF69" s="214"/>
      <c r="AG69" s="214" t="s">
        <v>371</v>
      </c>
      <c r="AH69" s="214">
        <v>0</v>
      </c>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ht="22.5" outlineLevel="1" x14ac:dyDescent="0.2">
      <c r="A70" s="236">
        <v>20</v>
      </c>
      <c r="B70" s="237" t="s">
        <v>423</v>
      </c>
      <c r="C70" s="254" t="s">
        <v>424</v>
      </c>
      <c r="D70" s="238" t="s">
        <v>375</v>
      </c>
      <c r="E70" s="239">
        <v>1</v>
      </c>
      <c r="F70" s="240"/>
      <c r="G70" s="241">
        <f>ROUND(E70*F70,2)</f>
        <v>0</v>
      </c>
      <c r="H70" s="240"/>
      <c r="I70" s="241">
        <f>ROUND(E70*H70,2)</f>
        <v>0</v>
      </c>
      <c r="J70" s="240"/>
      <c r="K70" s="241">
        <f>ROUND(E70*J70,2)</f>
        <v>0</v>
      </c>
      <c r="L70" s="241">
        <v>12</v>
      </c>
      <c r="M70" s="241">
        <f>G70*(1+L70/100)</f>
        <v>0</v>
      </c>
      <c r="N70" s="239">
        <v>2.4000000000000001E-4</v>
      </c>
      <c r="O70" s="239">
        <f>ROUND(E70*N70,2)</f>
        <v>0</v>
      </c>
      <c r="P70" s="239">
        <v>0</v>
      </c>
      <c r="Q70" s="239">
        <f>ROUND(E70*P70,2)</f>
        <v>0</v>
      </c>
      <c r="R70" s="241" t="s">
        <v>380</v>
      </c>
      <c r="S70" s="241" t="s">
        <v>315</v>
      </c>
      <c r="T70" s="242" t="s">
        <v>315</v>
      </c>
      <c r="U70" s="224">
        <v>1.54</v>
      </c>
      <c r="V70" s="224">
        <f>ROUND(E70*U70,2)</f>
        <v>1.54</v>
      </c>
      <c r="W70" s="224"/>
      <c r="X70" s="224" t="s">
        <v>336</v>
      </c>
      <c r="Y70" s="224" t="s">
        <v>317</v>
      </c>
      <c r="Z70" s="214"/>
      <c r="AA70" s="214"/>
      <c r="AB70" s="214"/>
      <c r="AC70" s="214"/>
      <c r="AD70" s="214"/>
      <c r="AE70" s="214"/>
      <c r="AF70" s="214"/>
      <c r="AG70" s="214" t="s">
        <v>337</v>
      </c>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2" x14ac:dyDescent="0.2">
      <c r="A71" s="221"/>
      <c r="B71" s="222"/>
      <c r="C71" s="255" t="s">
        <v>425</v>
      </c>
      <c r="D71" s="243"/>
      <c r="E71" s="243"/>
      <c r="F71" s="243"/>
      <c r="G71" s="243"/>
      <c r="H71" s="224"/>
      <c r="I71" s="224"/>
      <c r="J71" s="224"/>
      <c r="K71" s="224"/>
      <c r="L71" s="224"/>
      <c r="M71" s="224"/>
      <c r="N71" s="223"/>
      <c r="O71" s="223"/>
      <c r="P71" s="223"/>
      <c r="Q71" s="223"/>
      <c r="R71" s="224"/>
      <c r="S71" s="224"/>
      <c r="T71" s="224"/>
      <c r="U71" s="224"/>
      <c r="V71" s="224"/>
      <c r="W71" s="224"/>
      <c r="X71" s="224"/>
      <c r="Y71" s="224"/>
      <c r="Z71" s="214"/>
      <c r="AA71" s="214"/>
      <c r="AB71" s="214"/>
      <c r="AC71" s="214"/>
      <c r="AD71" s="214"/>
      <c r="AE71" s="214"/>
      <c r="AF71" s="214"/>
      <c r="AG71" s="214" t="s">
        <v>320</v>
      </c>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ht="22.5" outlineLevel="1" x14ac:dyDescent="0.2">
      <c r="A72" s="245">
        <v>21</v>
      </c>
      <c r="B72" s="246" t="s">
        <v>1002</v>
      </c>
      <c r="C72" s="256" t="s">
        <v>1003</v>
      </c>
      <c r="D72" s="247" t="s">
        <v>375</v>
      </c>
      <c r="E72" s="248">
        <v>1</v>
      </c>
      <c r="F72" s="249"/>
      <c r="G72" s="250">
        <f>ROUND(E72*F72,2)</f>
        <v>0</v>
      </c>
      <c r="H72" s="249"/>
      <c r="I72" s="250">
        <f>ROUND(E72*H72,2)</f>
        <v>0</v>
      </c>
      <c r="J72" s="249"/>
      <c r="K72" s="250">
        <f>ROUND(E72*J72,2)</f>
        <v>0</v>
      </c>
      <c r="L72" s="250">
        <v>12</v>
      </c>
      <c r="M72" s="250">
        <f>G72*(1+L72/100)</f>
        <v>0</v>
      </c>
      <c r="N72" s="248">
        <v>1E-3</v>
      </c>
      <c r="O72" s="248">
        <f>ROUND(E72*N72,2)</f>
        <v>0</v>
      </c>
      <c r="P72" s="248">
        <v>0</v>
      </c>
      <c r="Q72" s="248">
        <f>ROUND(E72*P72,2)</f>
        <v>0</v>
      </c>
      <c r="R72" s="250" t="s">
        <v>428</v>
      </c>
      <c r="S72" s="250" t="s">
        <v>315</v>
      </c>
      <c r="T72" s="251" t="s">
        <v>315</v>
      </c>
      <c r="U72" s="224">
        <v>0</v>
      </c>
      <c r="V72" s="224">
        <f>ROUND(E72*U72,2)</f>
        <v>0</v>
      </c>
      <c r="W72" s="224"/>
      <c r="X72" s="224" t="s">
        <v>429</v>
      </c>
      <c r="Y72" s="224" t="s">
        <v>317</v>
      </c>
      <c r="Z72" s="214"/>
      <c r="AA72" s="214"/>
      <c r="AB72" s="214"/>
      <c r="AC72" s="214"/>
      <c r="AD72" s="214"/>
      <c r="AE72" s="214"/>
      <c r="AF72" s="214"/>
      <c r="AG72" s="214" t="s">
        <v>430</v>
      </c>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x14ac:dyDescent="0.2">
      <c r="A73" s="229" t="s">
        <v>310</v>
      </c>
      <c r="B73" s="230" t="s">
        <v>193</v>
      </c>
      <c r="C73" s="253" t="s">
        <v>195</v>
      </c>
      <c r="D73" s="231"/>
      <c r="E73" s="232"/>
      <c r="F73" s="233"/>
      <c r="G73" s="233">
        <f>SUMIF(AG74:AG140,"&lt;&gt;NOR",G74:G140)</f>
        <v>0</v>
      </c>
      <c r="H73" s="233"/>
      <c r="I73" s="233">
        <f>SUM(I74:I140)</f>
        <v>0</v>
      </c>
      <c r="J73" s="233"/>
      <c r="K73" s="233">
        <f>SUM(K74:K140)</f>
        <v>0</v>
      </c>
      <c r="L73" s="233"/>
      <c r="M73" s="233">
        <f>SUM(M74:M140)</f>
        <v>0</v>
      </c>
      <c r="N73" s="232"/>
      <c r="O73" s="232">
        <f>SUM(O74:O140)</f>
        <v>4.84</v>
      </c>
      <c r="P73" s="232"/>
      <c r="Q73" s="232">
        <f>SUM(Q74:Q140)</f>
        <v>0</v>
      </c>
      <c r="R73" s="233"/>
      <c r="S73" s="233"/>
      <c r="T73" s="234"/>
      <c r="U73" s="228"/>
      <c r="V73" s="228">
        <f>SUM(V74:V140)</f>
        <v>170.84999999999997</v>
      </c>
      <c r="W73" s="228"/>
      <c r="X73" s="228"/>
      <c r="Y73" s="228"/>
      <c r="AG73" t="s">
        <v>311</v>
      </c>
    </row>
    <row r="74" spans="1:60" ht="22.5" outlineLevel="1" x14ac:dyDescent="0.2">
      <c r="A74" s="236">
        <v>22</v>
      </c>
      <c r="B74" s="237" t="s">
        <v>2470</v>
      </c>
      <c r="C74" s="254" t="s">
        <v>2471</v>
      </c>
      <c r="D74" s="238" t="s">
        <v>379</v>
      </c>
      <c r="E74" s="239">
        <v>4.9000000000000004</v>
      </c>
      <c r="F74" s="240"/>
      <c r="G74" s="241">
        <f>ROUND(E74*F74,2)</f>
        <v>0</v>
      </c>
      <c r="H74" s="240"/>
      <c r="I74" s="241">
        <f>ROUND(E74*H74,2)</f>
        <v>0</v>
      </c>
      <c r="J74" s="240"/>
      <c r="K74" s="241">
        <f>ROUND(E74*J74,2)</f>
        <v>0</v>
      </c>
      <c r="L74" s="241">
        <v>12</v>
      </c>
      <c r="M74" s="241">
        <f>G74*(1+L74/100)</f>
        <v>0</v>
      </c>
      <c r="N74" s="239">
        <v>2.9999999999999997E-4</v>
      </c>
      <c r="O74" s="239">
        <f>ROUND(E74*N74,2)</f>
        <v>0</v>
      </c>
      <c r="P74" s="239">
        <v>0</v>
      </c>
      <c r="Q74" s="239">
        <f>ROUND(E74*P74,2)</f>
        <v>0</v>
      </c>
      <c r="R74" s="241" t="s">
        <v>380</v>
      </c>
      <c r="S74" s="241" t="s">
        <v>315</v>
      </c>
      <c r="T74" s="242" t="s">
        <v>315</v>
      </c>
      <c r="U74" s="224">
        <v>8.8999999999999996E-2</v>
      </c>
      <c r="V74" s="224">
        <f>ROUND(E74*U74,2)</f>
        <v>0.44</v>
      </c>
      <c r="W74" s="224"/>
      <c r="X74" s="224" t="s">
        <v>336</v>
      </c>
      <c r="Y74" s="224" t="s">
        <v>317</v>
      </c>
      <c r="Z74" s="214"/>
      <c r="AA74" s="214"/>
      <c r="AB74" s="214"/>
      <c r="AC74" s="214"/>
      <c r="AD74" s="214"/>
      <c r="AE74" s="214"/>
      <c r="AF74" s="214"/>
      <c r="AG74" s="214" t="s">
        <v>337</v>
      </c>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2" x14ac:dyDescent="0.2">
      <c r="A75" s="221"/>
      <c r="B75" s="222"/>
      <c r="C75" s="267" t="s">
        <v>437</v>
      </c>
      <c r="D75" s="266"/>
      <c r="E75" s="266"/>
      <c r="F75" s="266"/>
      <c r="G75" s="266"/>
      <c r="H75" s="224"/>
      <c r="I75" s="224"/>
      <c r="J75" s="224"/>
      <c r="K75" s="224"/>
      <c r="L75" s="224"/>
      <c r="M75" s="224"/>
      <c r="N75" s="223"/>
      <c r="O75" s="223"/>
      <c r="P75" s="223"/>
      <c r="Q75" s="223"/>
      <c r="R75" s="224"/>
      <c r="S75" s="224"/>
      <c r="T75" s="224"/>
      <c r="U75" s="224"/>
      <c r="V75" s="224"/>
      <c r="W75" s="224"/>
      <c r="X75" s="224"/>
      <c r="Y75" s="224"/>
      <c r="Z75" s="214"/>
      <c r="AA75" s="214"/>
      <c r="AB75" s="214"/>
      <c r="AC75" s="214"/>
      <c r="AD75" s="214"/>
      <c r="AE75" s="214"/>
      <c r="AF75" s="214"/>
      <c r="AG75" s="214" t="s">
        <v>369</v>
      </c>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outlineLevel="2" x14ac:dyDescent="0.2">
      <c r="A76" s="221"/>
      <c r="B76" s="222"/>
      <c r="C76" s="268" t="s">
        <v>991</v>
      </c>
      <c r="D76" s="262"/>
      <c r="E76" s="263"/>
      <c r="F76" s="224"/>
      <c r="G76" s="224"/>
      <c r="H76" s="224"/>
      <c r="I76" s="224"/>
      <c r="J76" s="224"/>
      <c r="K76" s="224"/>
      <c r="L76" s="224"/>
      <c r="M76" s="224"/>
      <c r="N76" s="223"/>
      <c r="O76" s="223"/>
      <c r="P76" s="223"/>
      <c r="Q76" s="223"/>
      <c r="R76" s="224"/>
      <c r="S76" s="224"/>
      <c r="T76" s="224"/>
      <c r="U76" s="224"/>
      <c r="V76" s="224"/>
      <c r="W76" s="224"/>
      <c r="X76" s="224"/>
      <c r="Y76" s="224"/>
      <c r="Z76" s="214"/>
      <c r="AA76" s="214"/>
      <c r="AB76" s="214"/>
      <c r="AC76" s="214"/>
      <c r="AD76" s="214"/>
      <c r="AE76" s="214"/>
      <c r="AF76" s="214"/>
      <c r="AG76" s="214" t="s">
        <v>371</v>
      </c>
      <c r="AH76" s="214">
        <v>0</v>
      </c>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outlineLevel="3" x14ac:dyDescent="0.2">
      <c r="A77" s="221"/>
      <c r="B77" s="222"/>
      <c r="C77" s="268" t="s">
        <v>2472</v>
      </c>
      <c r="D77" s="262"/>
      <c r="E77" s="263"/>
      <c r="F77" s="224"/>
      <c r="G77" s="224"/>
      <c r="H77" s="224"/>
      <c r="I77" s="224"/>
      <c r="J77" s="224"/>
      <c r="K77" s="224"/>
      <c r="L77" s="224"/>
      <c r="M77" s="224"/>
      <c r="N77" s="223"/>
      <c r="O77" s="223"/>
      <c r="P77" s="223"/>
      <c r="Q77" s="223"/>
      <c r="R77" s="224"/>
      <c r="S77" s="224"/>
      <c r="T77" s="224"/>
      <c r="U77" s="224"/>
      <c r="V77" s="224"/>
      <c r="W77" s="224"/>
      <c r="X77" s="224"/>
      <c r="Y77" s="224"/>
      <c r="Z77" s="214"/>
      <c r="AA77" s="214"/>
      <c r="AB77" s="214"/>
      <c r="AC77" s="214"/>
      <c r="AD77" s="214"/>
      <c r="AE77" s="214"/>
      <c r="AF77" s="214"/>
      <c r="AG77" s="214" t="s">
        <v>371</v>
      </c>
      <c r="AH77" s="214">
        <v>0</v>
      </c>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outlineLevel="3" x14ac:dyDescent="0.2">
      <c r="A78" s="221"/>
      <c r="B78" s="222"/>
      <c r="C78" s="268" t="s">
        <v>2473</v>
      </c>
      <c r="D78" s="262"/>
      <c r="E78" s="263">
        <v>4.9000000000000004</v>
      </c>
      <c r="F78" s="224"/>
      <c r="G78" s="224"/>
      <c r="H78" s="224"/>
      <c r="I78" s="224"/>
      <c r="J78" s="224"/>
      <c r="K78" s="224"/>
      <c r="L78" s="224"/>
      <c r="M78" s="224"/>
      <c r="N78" s="223"/>
      <c r="O78" s="223"/>
      <c r="P78" s="223"/>
      <c r="Q78" s="223"/>
      <c r="R78" s="224"/>
      <c r="S78" s="224"/>
      <c r="T78" s="224"/>
      <c r="U78" s="224"/>
      <c r="V78" s="224"/>
      <c r="W78" s="224"/>
      <c r="X78" s="224"/>
      <c r="Y78" s="224"/>
      <c r="Z78" s="214"/>
      <c r="AA78" s="214"/>
      <c r="AB78" s="214"/>
      <c r="AC78" s="214"/>
      <c r="AD78" s="214"/>
      <c r="AE78" s="214"/>
      <c r="AF78" s="214"/>
      <c r="AG78" s="214" t="s">
        <v>371</v>
      </c>
      <c r="AH78" s="214">
        <v>0</v>
      </c>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ht="22.5" outlineLevel="1" x14ac:dyDescent="0.2">
      <c r="A79" s="236">
        <v>23</v>
      </c>
      <c r="B79" s="237" t="s">
        <v>2474</v>
      </c>
      <c r="C79" s="254" t="s">
        <v>1623</v>
      </c>
      <c r="D79" s="238" t="s">
        <v>379</v>
      </c>
      <c r="E79" s="239">
        <v>2.4500000000000002</v>
      </c>
      <c r="F79" s="240"/>
      <c r="G79" s="241">
        <f>ROUND(E79*F79,2)</f>
        <v>0</v>
      </c>
      <c r="H79" s="240"/>
      <c r="I79" s="241">
        <f>ROUND(E79*H79,2)</f>
        <v>0</v>
      </c>
      <c r="J79" s="240"/>
      <c r="K79" s="241">
        <f>ROUND(E79*J79,2)</f>
        <v>0</v>
      </c>
      <c r="L79" s="241">
        <v>12</v>
      </c>
      <c r="M79" s="241">
        <f>G79*(1+L79/100)</f>
        <v>0</v>
      </c>
      <c r="N79" s="239">
        <v>4.8199999999999996E-3</v>
      </c>
      <c r="O79" s="239">
        <f>ROUND(E79*N79,2)</f>
        <v>0.01</v>
      </c>
      <c r="P79" s="239">
        <v>0</v>
      </c>
      <c r="Q79" s="239">
        <f>ROUND(E79*P79,2)</f>
        <v>0</v>
      </c>
      <c r="R79" s="241" t="s">
        <v>380</v>
      </c>
      <c r="S79" s="241" t="s">
        <v>315</v>
      </c>
      <c r="T79" s="242" t="s">
        <v>315</v>
      </c>
      <c r="U79" s="224">
        <v>0.48399999999999999</v>
      </c>
      <c r="V79" s="224">
        <f>ROUND(E79*U79,2)</f>
        <v>1.19</v>
      </c>
      <c r="W79" s="224"/>
      <c r="X79" s="224" t="s">
        <v>336</v>
      </c>
      <c r="Y79" s="224" t="s">
        <v>317</v>
      </c>
      <c r="Z79" s="214"/>
      <c r="AA79" s="214"/>
      <c r="AB79" s="214"/>
      <c r="AC79" s="214"/>
      <c r="AD79" s="214"/>
      <c r="AE79" s="214"/>
      <c r="AF79" s="214"/>
      <c r="AG79" s="214" t="s">
        <v>337</v>
      </c>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outlineLevel="2" x14ac:dyDescent="0.2">
      <c r="A80" s="221"/>
      <c r="B80" s="222"/>
      <c r="C80" s="267" t="s">
        <v>1624</v>
      </c>
      <c r="D80" s="266"/>
      <c r="E80" s="266"/>
      <c r="F80" s="266"/>
      <c r="G80" s="266"/>
      <c r="H80" s="224"/>
      <c r="I80" s="224"/>
      <c r="J80" s="224"/>
      <c r="K80" s="224"/>
      <c r="L80" s="224"/>
      <c r="M80" s="224"/>
      <c r="N80" s="223"/>
      <c r="O80" s="223"/>
      <c r="P80" s="223"/>
      <c r="Q80" s="223"/>
      <c r="R80" s="224"/>
      <c r="S80" s="224"/>
      <c r="T80" s="224"/>
      <c r="U80" s="224"/>
      <c r="V80" s="224"/>
      <c r="W80" s="224"/>
      <c r="X80" s="224"/>
      <c r="Y80" s="224"/>
      <c r="Z80" s="214"/>
      <c r="AA80" s="214"/>
      <c r="AB80" s="214"/>
      <c r="AC80" s="214"/>
      <c r="AD80" s="214"/>
      <c r="AE80" s="214"/>
      <c r="AF80" s="214"/>
      <c r="AG80" s="214" t="s">
        <v>369</v>
      </c>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outlineLevel="2" x14ac:dyDescent="0.2">
      <c r="A81" s="221"/>
      <c r="B81" s="222"/>
      <c r="C81" s="268" t="s">
        <v>991</v>
      </c>
      <c r="D81" s="262"/>
      <c r="E81" s="263"/>
      <c r="F81" s="224"/>
      <c r="G81" s="224"/>
      <c r="H81" s="224"/>
      <c r="I81" s="224"/>
      <c r="J81" s="224"/>
      <c r="K81" s="224"/>
      <c r="L81" s="224"/>
      <c r="M81" s="224"/>
      <c r="N81" s="223"/>
      <c r="O81" s="223"/>
      <c r="P81" s="223"/>
      <c r="Q81" s="223"/>
      <c r="R81" s="224"/>
      <c r="S81" s="224"/>
      <c r="T81" s="224"/>
      <c r="U81" s="224"/>
      <c r="V81" s="224"/>
      <c r="W81" s="224"/>
      <c r="X81" s="224"/>
      <c r="Y81" s="224"/>
      <c r="Z81" s="214"/>
      <c r="AA81" s="214"/>
      <c r="AB81" s="214"/>
      <c r="AC81" s="214"/>
      <c r="AD81" s="214"/>
      <c r="AE81" s="214"/>
      <c r="AF81" s="214"/>
      <c r="AG81" s="214" t="s">
        <v>371</v>
      </c>
      <c r="AH81" s="214">
        <v>0</v>
      </c>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outlineLevel="3" x14ac:dyDescent="0.2">
      <c r="A82" s="221"/>
      <c r="B82" s="222"/>
      <c r="C82" s="268" t="s">
        <v>2472</v>
      </c>
      <c r="D82" s="262"/>
      <c r="E82" s="263"/>
      <c r="F82" s="224"/>
      <c r="G82" s="224"/>
      <c r="H82" s="224"/>
      <c r="I82" s="224"/>
      <c r="J82" s="224"/>
      <c r="K82" s="224"/>
      <c r="L82" s="224"/>
      <c r="M82" s="224"/>
      <c r="N82" s="223"/>
      <c r="O82" s="223"/>
      <c r="P82" s="223"/>
      <c r="Q82" s="223"/>
      <c r="R82" s="224"/>
      <c r="S82" s="224"/>
      <c r="T82" s="224"/>
      <c r="U82" s="224"/>
      <c r="V82" s="224"/>
      <c r="W82" s="224"/>
      <c r="X82" s="224"/>
      <c r="Y82" s="224"/>
      <c r="Z82" s="214"/>
      <c r="AA82" s="214"/>
      <c r="AB82" s="214"/>
      <c r="AC82" s="214"/>
      <c r="AD82" s="214"/>
      <c r="AE82" s="214"/>
      <c r="AF82" s="214"/>
      <c r="AG82" s="214" t="s">
        <v>371</v>
      </c>
      <c r="AH82" s="214">
        <v>0</v>
      </c>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outlineLevel="3" x14ac:dyDescent="0.2">
      <c r="A83" s="221"/>
      <c r="B83" s="222"/>
      <c r="C83" s="268" t="s">
        <v>2475</v>
      </c>
      <c r="D83" s="262"/>
      <c r="E83" s="263">
        <v>2.4500000000000002</v>
      </c>
      <c r="F83" s="224"/>
      <c r="G83" s="224"/>
      <c r="H83" s="224"/>
      <c r="I83" s="224"/>
      <c r="J83" s="224"/>
      <c r="K83" s="224"/>
      <c r="L83" s="224"/>
      <c r="M83" s="224"/>
      <c r="N83" s="223"/>
      <c r="O83" s="223"/>
      <c r="P83" s="223"/>
      <c r="Q83" s="223"/>
      <c r="R83" s="224"/>
      <c r="S83" s="224"/>
      <c r="T83" s="224"/>
      <c r="U83" s="224"/>
      <c r="V83" s="224"/>
      <c r="W83" s="224"/>
      <c r="X83" s="224"/>
      <c r="Y83" s="224"/>
      <c r="Z83" s="214"/>
      <c r="AA83" s="214"/>
      <c r="AB83" s="214"/>
      <c r="AC83" s="214"/>
      <c r="AD83" s="214"/>
      <c r="AE83" s="214"/>
      <c r="AF83" s="214"/>
      <c r="AG83" s="214" t="s">
        <v>371</v>
      </c>
      <c r="AH83" s="214">
        <v>0</v>
      </c>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ht="22.5" outlineLevel="1" x14ac:dyDescent="0.2">
      <c r="A84" s="236">
        <v>24</v>
      </c>
      <c r="B84" s="237" t="s">
        <v>431</v>
      </c>
      <c r="C84" s="254" t="s">
        <v>432</v>
      </c>
      <c r="D84" s="238" t="s">
        <v>379</v>
      </c>
      <c r="E84" s="239">
        <v>113.7139</v>
      </c>
      <c r="F84" s="240"/>
      <c r="G84" s="241">
        <f>ROUND(E84*F84,2)</f>
        <v>0</v>
      </c>
      <c r="H84" s="240"/>
      <c r="I84" s="241">
        <f>ROUND(E84*H84,2)</f>
        <v>0</v>
      </c>
      <c r="J84" s="240"/>
      <c r="K84" s="241">
        <f>ROUND(E84*J84,2)</f>
        <v>0</v>
      </c>
      <c r="L84" s="241">
        <v>12</v>
      </c>
      <c r="M84" s="241">
        <f>G84*(1+L84/100)</f>
        <v>0</v>
      </c>
      <c r="N84" s="239">
        <v>8.0000000000000007E-5</v>
      </c>
      <c r="O84" s="239">
        <f>ROUND(E84*N84,2)</f>
        <v>0.01</v>
      </c>
      <c r="P84" s="239">
        <v>0</v>
      </c>
      <c r="Q84" s="239">
        <f>ROUND(E84*P84,2)</f>
        <v>0</v>
      </c>
      <c r="R84" s="241" t="s">
        <v>380</v>
      </c>
      <c r="S84" s="241" t="s">
        <v>315</v>
      </c>
      <c r="T84" s="242" t="s">
        <v>315</v>
      </c>
      <c r="U84" s="224">
        <v>0.12</v>
      </c>
      <c r="V84" s="224">
        <f>ROUND(E84*U84,2)</f>
        <v>13.65</v>
      </c>
      <c r="W84" s="224"/>
      <c r="X84" s="224" t="s">
        <v>336</v>
      </c>
      <c r="Y84" s="224" t="s">
        <v>317</v>
      </c>
      <c r="Z84" s="214"/>
      <c r="AA84" s="214"/>
      <c r="AB84" s="214"/>
      <c r="AC84" s="214"/>
      <c r="AD84" s="214"/>
      <c r="AE84" s="214"/>
      <c r="AF84" s="214"/>
      <c r="AG84" s="214" t="s">
        <v>367</v>
      </c>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outlineLevel="2" x14ac:dyDescent="0.2">
      <c r="A85" s="221"/>
      <c r="B85" s="222"/>
      <c r="C85" s="268" t="s">
        <v>2476</v>
      </c>
      <c r="D85" s="262"/>
      <c r="E85" s="263">
        <v>89.1892</v>
      </c>
      <c r="F85" s="224"/>
      <c r="G85" s="224"/>
      <c r="H85" s="224"/>
      <c r="I85" s="224"/>
      <c r="J85" s="224"/>
      <c r="K85" s="224"/>
      <c r="L85" s="224"/>
      <c r="M85" s="224"/>
      <c r="N85" s="223"/>
      <c r="O85" s="223"/>
      <c r="P85" s="223"/>
      <c r="Q85" s="223"/>
      <c r="R85" s="224"/>
      <c r="S85" s="224"/>
      <c r="T85" s="224"/>
      <c r="U85" s="224"/>
      <c r="V85" s="224"/>
      <c r="W85" s="224"/>
      <c r="X85" s="224"/>
      <c r="Y85" s="224"/>
      <c r="Z85" s="214"/>
      <c r="AA85" s="214"/>
      <c r="AB85" s="214"/>
      <c r="AC85" s="214"/>
      <c r="AD85" s="214"/>
      <c r="AE85" s="214"/>
      <c r="AF85" s="214"/>
      <c r="AG85" s="214" t="s">
        <v>371</v>
      </c>
      <c r="AH85" s="214">
        <v>5</v>
      </c>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outlineLevel="3" x14ac:dyDescent="0.2">
      <c r="A86" s="221"/>
      <c r="B86" s="222"/>
      <c r="C86" s="268" t="s">
        <v>2477</v>
      </c>
      <c r="D86" s="262"/>
      <c r="E86" s="263">
        <v>15.596</v>
      </c>
      <c r="F86" s="224"/>
      <c r="G86" s="224"/>
      <c r="H86" s="224"/>
      <c r="I86" s="224"/>
      <c r="J86" s="224"/>
      <c r="K86" s="224"/>
      <c r="L86" s="224"/>
      <c r="M86" s="224"/>
      <c r="N86" s="223"/>
      <c r="O86" s="223"/>
      <c r="P86" s="223"/>
      <c r="Q86" s="223"/>
      <c r="R86" s="224"/>
      <c r="S86" s="224"/>
      <c r="T86" s="224"/>
      <c r="U86" s="224"/>
      <c r="V86" s="224"/>
      <c r="W86" s="224"/>
      <c r="X86" s="224"/>
      <c r="Y86" s="224"/>
      <c r="Z86" s="214"/>
      <c r="AA86" s="214"/>
      <c r="AB86" s="214"/>
      <c r="AC86" s="214"/>
      <c r="AD86" s="214"/>
      <c r="AE86" s="214"/>
      <c r="AF86" s="214"/>
      <c r="AG86" s="214" t="s">
        <v>371</v>
      </c>
      <c r="AH86" s="214">
        <v>5</v>
      </c>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outlineLevel="3" x14ac:dyDescent="0.2">
      <c r="A87" s="221"/>
      <c r="B87" s="222"/>
      <c r="C87" s="268" t="s">
        <v>2478</v>
      </c>
      <c r="D87" s="262"/>
      <c r="E87" s="263">
        <v>8.9286999999999992</v>
      </c>
      <c r="F87" s="224"/>
      <c r="G87" s="224"/>
      <c r="H87" s="224"/>
      <c r="I87" s="224"/>
      <c r="J87" s="224"/>
      <c r="K87" s="224"/>
      <c r="L87" s="224"/>
      <c r="M87" s="224"/>
      <c r="N87" s="223"/>
      <c r="O87" s="223"/>
      <c r="P87" s="223"/>
      <c r="Q87" s="223"/>
      <c r="R87" s="224"/>
      <c r="S87" s="224"/>
      <c r="T87" s="224"/>
      <c r="U87" s="224"/>
      <c r="V87" s="224"/>
      <c r="W87" s="224"/>
      <c r="X87" s="224"/>
      <c r="Y87" s="224"/>
      <c r="Z87" s="214"/>
      <c r="AA87" s="214"/>
      <c r="AB87" s="214"/>
      <c r="AC87" s="214"/>
      <c r="AD87" s="214"/>
      <c r="AE87" s="214"/>
      <c r="AF87" s="214"/>
      <c r="AG87" s="214" t="s">
        <v>371</v>
      </c>
      <c r="AH87" s="214">
        <v>5</v>
      </c>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row>
    <row r="88" spans="1:60" ht="22.5" outlineLevel="1" x14ac:dyDescent="0.2">
      <c r="A88" s="236">
        <v>25</v>
      </c>
      <c r="B88" s="237" t="s">
        <v>435</v>
      </c>
      <c r="C88" s="254" t="s">
        <v>436</v>
      </c>
      <c r="D88" s="238" t="s">
        <v>379</v>
      </c>
      <c r="E88" s="239">
        <v>89.1892</v>
      </c>
      <c r="F88" s="240"/>
      <c r="G88" s="241">
        <f>ROUND(E88*F88,2)</f>
        <v>0</v>
      </c>
      <c r="H88" s="240"/>
      <c r="I88" s="241">
        <f>ROUND(E88*H88,2)</f>
        <v>0</v>
      </c>
      <c r="J88" s="240"/>
      <c r="K88" s="241">
        <f>ROUND(E88*J88,2)</f>
        <v>0</v>
      </c>
      <c r="L88" s="241">
        <v>12</v>
      </c>
      <c r="M88" s="241">
        <f>G88*(1+L88/100)</f>
        <v>0</v>
      </c>
      <c r="N88" s="239">
        <v>6.8999999999999999E-3</v>
      </c>
      <c r="O88" s="239">
        <f>ROUND(E88*N88,2)</f>
        <v>0.62</v>
      </c>
      <c r="P88" s="239">
        <v>0</v>
      </c>
      <c r="Q88" s="239">
        <f>ROUND(E88*P88,2)</f>
        <v>0</v>
      </c>
      <c r="R88" s="241" t="s">
        <v>380</v>
      </c>
      <c r="S88" s="241" t="s">
        <v>315</v>
      </c>
      <c r="T88" s="242" t="s">
        <v>315</v>
      </c>
      <c r="U88" s="224">
        <v>0.43</v>
      </c>
      <c r="V88" s="224">
        <f>ROUND(E88*U88,2)</f>
        <v>38.35</v>
      </c>
      <c r="W88" s="224"/>
      <c r="X88" s="224" t="s">
        <v>336</v>
      </c>
      <c r="Y88" s="224" t="s">
        <v>317</v>
      </c>
      <c r="Z88" s="214"/>
      <c r="AA88" s="214"/>
      <c r="AB88" s="214"/>
      <c r="AC88" s="214"/>
      <c r="AD88" s="214"/>
      <c r="AE88" s="214"/>
      <c r="AF88" s="214"/>
      <c r="AG88" s="214" t="s">
        <v>367</v>
      </c>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0" outlineLevel="2" x14ac:dyDescent="0.2">
      <c r="A89" s="221"/>
      <c r="B89" s="222"/>
      <c r="C89" s="267" t="s">
        <v>437</v>
      </c>
      <c r="D89" s="266"/>
      <c r="E89" s="266"/>
      <c r="F89" s="266"/>
      <c r="G89" s="266"/>
      <c r="H89" s="224"/>
      <c r="I89" s="224"/>
      <c r="J89" s="224"/>
      <c r="K89" s="224"/>
      <c r="L89" s="224"/>
      <c r="M89" s="224"/>
      <c r="N89" s="223"/>
      <c r="O89" s="223"/>
      <c r="P89" s="223"/>
      <c r="Q89" s="223"/>
      <c r="R89" s="224"/>
      <c r="S89" s="224"/>
      <c r="T89" s="224"/>
      <c r="U89" s="224"/>
      <c r="V89" s="224"/>
      <c r="W89" s="224"/>
      <c r="X89" s="224"/>
      <c r="Y89" s="224"/>
      <c r="Z89" s="214"/>
      <c r="AA89" s="214"/>
      <c r="AB89" s="214"/>
      <c r="AC89" s="214"/>
      <c r="AD89" s="214"/>
      <c r="AE89" s="214"/>
      <c r="AF89" s="214"/>
      <c r="AG89" s="214" t="s">
        <v>369</v>
      </c>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outlineLevel="2" x14ac:dyDescent="0.2">
      <c r="A90" s="221"/>
      <c r="B90" s="222"/>
      <c r="C90" s="268" t="s">
        <v>2479</v>
      </c>
      <c r="D90" s="262"/>
      <c r="E90" s="263">
        <v>89.1892</v>
      </c>
      <c r="F90" s="224"/>
      <c r="G90" s="224"/>
      <c r="H90" s="224"/>
      <c r="I90" s="224"/>
      <c r="J90" s="224"/>
      <c r="K90" s="224"/>
      <c r="L90" s="224"/>
      <c r="M90" s="224"/>
      <c r="N90" s="223"/>
      <c r="O90" s="223"/>
      <c r="P90" s="223"/>
      <c r="Q90" s="223"/>
      <c r="R90" s="224"/>
      <c r="S90" s="224"/>
      <c r="T90" s="224"/>
      <c r="U90" s="224"/>
      <c r="V90" s="224"/>
      <c r="W90" s="224"/>
      <c r="X90" s="224"/>
      <c r="Y90" s="224"/>
      <c r="Z90" s="214"/>
      <c r="AA90" s="214"/>
      <c r="AB90" s="214"/>
      <c r="AC90" s="214"/>
      <c r="AD90" s="214"/>
      <c r="AE90" s="214"/>
      <c r="AF90" s="214"/>
      <c r="AG90" s="214" t="s">
        <v>371</v>
      </c>
      <c r="AH90" s="214">
        <v>5</v>
      </c>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outlineLevel="1" x14ac:dyDescent="0.2">
      <c r="A91" s="236">
        <v>26</v>
      </c>
      <c r="B91" s="237" t="s">
        <v>445</v>
      </c>
      <c r="C91" s="254" t="s">
        <v>446</v>
      </c>
      <c r="D91" s="238" t="s">
        <v>379</v>
      </c>
      <c r="E91" s="239">
        <v>15.596</v>
      </c>
      <c r="F91" s="240"/>
      <c r="G91" s="241">
        <f>ROUND(E91*F91,2)</f>
        <v>0</v>
      </c>
      <c r="H91" s="240"/>
      <c r="I91" s="241">
        <f>ROUND(E91*H91,2)</f>
        <v>0</v>
      </c>
      <c r="J91" s="240"/>
      <c r="K91" s="241">
        <f>ROUND(E91*J91,2)</f>
        <v>0</v>
      </c>
      <c r="L91" s="241">
        <v>12</v>
      </c>
      <c r="M91" s="241">
        <f>G91*(1+L91/100)</f>
        <v>0</v>
      </c>
      <c r="N91" s="239">
        <v>6.0499999999999998E-3</v>
      </c>
      <c r="O91" s="239">
        <f>ROUND(E91*N91,2)</f>
        <v>0.09</v>
      </c>
      <c r="P91" s="239">
        <v>0</v>
      </c>
      <c r="Q91" s="239">
        <f>ROUND(E91*P91,2)</f>
        <v>0</v>
      </c>
      <c r="R91" s="241" t="s">
        <v>380</v>
      </c>
      <c r="S91" s="241" t="s">
        <v>315</v>
      </c>
      <c r="T91" s="242" t="s">
        <v>315</v>
      </c>
      <c r="U91" s="224">
        <v>8.1000000000000003E-2</v>
      </c>
      <c r="V91" s="224">
        <f>ROUND(E91*U91,2)</f>
        <v>1.26</v>
      </c>
      <c r="W91" s="224"/>
      <c r="X91" s="224" t="s">
        <v>336</v>
      </c>
      <c r="Y91" s="224" t="s">
        <v>317</v>
      </c>
      <c r="Z91" s="214"/>
      <c r="AA91" s="214"/>
      <c r="AB91" s="214"/>
      <c r="AC91" s="214"/>
      <c r="AD91" s="214"/>
      <c r="AE91" s="214"/>
      <c r="AF91" s="214"/>
      <c r="AG91" s="214" t="s">
        <v>337</v>
      </c>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outlineLevel="2" x14ac:dyDescent="0.2">
      <c r="A92" s="221"/>
      <c r="B92" s="222"/>
      <c r="C92" s="267" t="s">
        <v>437</v>
      </c>
      <c r="D92" s="266"/>
      <c r="E92" s="266"/>
      <c r="F92" s="266"/>
      <c r="G92" s="266"/>
      <c r="H92" s="224"/>
      <c r="I92" s="224"/>
      <c r="J92" s="224"/>
      <c r="K92" s="224"/>
      <c r="L92" s="224"/>
      <c r="M92" s="224"/>
      <c r="N92" s="223"/>
      <c r="O92" s="223"/>
      <c r="P92" s="223"/>
      <c r="Q92" s="223"/>
      <c r="R92" s="224"/>
      <c r="S92" s="224"/>
      <c r="T92" s="224"/>
      <c r="U92" s="224"/>
      <c r="V92" s="224"/>
      <c r="W92" s="224"/>
      <c r="X92" s="224"/>
      <c r="Y92" s="224"/>
      <c r="Z92" s="214"/>
      <c r="AA92" s="214"/>
      <c r="AB92" s="214"/>
      <c r="AC92" s="214"/>
      <c r="AD92" s="214"/>
      <c r="AE92" s="214"/>
      <c r="AF92" s="214"/>
      <c r="AG92" s="214" t="s">
        <v>369</v>
      </c>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row>
    <row r="93" spans="1:60" outlineLevel="2" x14ac:dyDescent="0.2">
      <c r="A93" s="221"/>
      <c r="B93" s="222"/>
      <c r="C93" s="268" t="s">
        <v>991</v>
      </c>
      <c r="D93" s="262"/>
      <c r="E93" s="263"/>
      <c r="F93" s="224"/>
      <c r="G93" s="224"/>
      <c r="H93" s="224"/>
      <c r="I93" s="224"/>
      <c r="J93" s="224"/>
      <c r="K93" s="224"/>
      <c r="L93" s="224"/>
      <c r="M93" s="224"/>
      <c r="N93" s="223"/>
      <c r="O93" s="223"/>
      <c r="P93" s="223"/>
      <c r="Q93" s="223"/>
      <c r="R93" s="224"/>
      <c r="S93" s="224"/>
      <c r="T93" s="224"/>
      <c r="U93" s="224"/>
      <c r="V93" s="224"/>
      <c r="W93" s="224"/>
      <c r="X93" s="224"/>
      <c r="Y93" s="224"/>
      <c r="Z93" s="214"/>
      <c r="AA93" s="214"/>
      <c r="AB93" s="214"/>
      <c r="AC93" s="214"/>
      <c r="AD93" s="214"/>
      <c r="AE93" s="214"/>
      <c r="AF93" s="214"/>
      <c r="AG93" s="214" t="s">
        <v>371</v>
      </c>
      <c r="AH93" s="214">
        <v>0</v>
      </c>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row>
    <row r="94" spans="1:60" outlineLevel="3" x14ac:dyDescent="0.2">
      <c r="A94" s="221"/>
      <c r="B94" s="222"/>
      <c r="C94" s="268" t="s">
        <v>1332</v>
      </c>
      <c r="D94" s="262"/>
      <c r="E94" s="263"/>
      <c r="F94" s="224"/>
      <c r="G94" s="224"/>
      <c r="H94" s="224"/>
      <c r="I94" s="224"/>
      <c r="J94" s="224"/>
      <c r="K94" s="224"/>
      <c r="L94" s="224"/>
      <c r="M94" s="224"/>
      <c r="N94" s="223"/>
      <c r="O94" s="223"/>
      <c r="P94" s="223"/>
      <c r="Q94" s="223"/>
      <c r="R94" s="224"/>
      <c r="S94" s="224"/>
      <c r="T94" s="224"/>
      <c r="U94" s="224"/>
      <c r="V94" s="224"/>
      <c r="W94" s="224"/>
      <c r="X94" s="224"/>
      <c r="Y94" s="224"/>
      <c r="Z94" s="214"/>
      <c r="AA94" s="214"/>
      <c r="AB94" s="214"/>
      <c r="AC94" s="214"/>
      <c r="AD94" s="214"/>
      <c r="AE94" s="214"/>
      <c r="AF94" s="214"/>
      <c r="AG94" s="214" t="s">
        <v>371</v>
      </c>
      <c r="AH94" s="214">
        <v>0</v>
      </c>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row>
    <row r="95" spans="1:60" outlineLevel="3" x14ac:dyDescent="0.2">
      <c r="A95" s="221"/>
      <c r="B95" s="222"/>
      <c r="C95" s="268" t="s">
        <v>2480</v>
      </c>
      <c r="D95" s="262"/>
      <c r="E95" s="263">
        <v>6.37</v>
      </c>
      <c r="F95" s="224"/>
      <c r="G95" s="224"/>
      <c r="H95" s="224"/>
      <c r="I95" s="224"/>
      <c r="J95" s="224"/>
      <c r="K95" s="224"/>
      <c r="L95" s="224"/>
      <c r="M95" s="224"/>
      <c r="N95" s="223"/>
      <c r="O95" s="223"/>
      <c r="P95" s="223"/>
      <c r="Q95" s="223"/>
      <c r="R95" s="224"/>
      <c r="S95" s="224"/>
      <c r="T95" s="224"/>
      <c r="U95" s="224"/>
      <c r="V95" s="224"/>
      <c r="W95" s="224"/>
      <c r="X95" s="224"/>
      <c r="Y95" s="224"/>
      <c r="Z95" s="214"/>
      <c r="AA95" s="214"/>
      <c r="AB95" s="214"/>
      <c r="AC95" s="214"/>
      <c r="AD95" s="214"/>
      <c r="AE95" s="214"/>
      <c r="AF95" s="214"/>
      <c r="AG95" s="214" t="s">
        <v>371</v>
      </c>
      <c r="AH95" s="214">
        <v>0</v>
      </c>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0" outlineLevel="3" x14ac:dyDescent="0.2">
      <c r="A96" s="221"/>
      <c r="B96" s="222"/>
      <c r="C96" s="268" t="s">
        <v>2481</v>
      </c>
      <c r="D96" s="262"/>
      <c r="E96" s="263">
        <v>9.2260000000000009</v>
      </c>
      <c r="F96" s="224"/>
      <c r="G96" s="224"/>
      <c r="H96" s="224"/>
      <c r="I96" s="224"/>
      <c r="J96" s="224"/>
      <c r="K96" s="224"/>
      <c r="L96" s="224"/>
      <c r="M96" s="224"/>
      <c r="N96" s="223"/>
      <c r="O96" s="223"/>
      <c r="P96" s="223"/>
      <c r="Q96" s="223"/>
      <c r="R96" s="224"/>
      <c r="S96" s="224"/>
      <c r="T96" s="224"/>
      <c r="U96" s="224"/>
      <c r="V96" s="224"/>
      <c r="W96" s="224"/>
      <c r="X96" s="224"/>
      <c r="Y96" s="224"/>
      <c r="Z96" s="214"/>
      <c r="AA96" s="214"/>
      <c r="AB96" s="214"/>
      <c r="AC96" s="214"/>
      <c r="AD96" s="214"/>
      <c r="AE96" s="214"/>
      <c r="AF96" s="214"/>
      <c r="AG96" s="214" t="s">
        <v>371</v>
      </c>
      <c r="AH96" s="214">
        <v>0</v>
      </c>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row>
    <row r="97" spans="1:60" outlineLevel="1" x14ac:dyDescent="0.2">
      <c r="A97" s="236">
        <v>27</v>
      </c>
      <c r="B97" s="237" t="s">
        <v>451</v>
      </c>
      <c r="C97" s="254" t="s">
        <v>452</v>
      </c>
      <c r="D97" s="238" t="s">
        <v>379</v>
      </c>
      <c r="E97" s="239">
        <v>18.085000000000001</v>
      </c>
      <c r="F97" s="240"/>
      <c r="G97" s="241">
        <f>ROUND(E97*F97,2)</f>
        <v>0</v>
      </c>
      <c r="H97" s="240"/>
      <c r="I97" s="241">
        <f>ROUND(E97*H97,2)</f>
        <v>0</v>
      </c>
      <c r="J97" s="240"/>
      <c r="K97" s="241">
        <f>ROUND(E97*J97,2)</f>
        <v>0</v>
      </c>
      <c r="L97" s="241">
        <v>12</v>
      </c>
      <c r="M97" s="241">
        <f>G97*(1+L97/100)</f>
        <v>0</v>
      </c>
      <c r="N97" s="239">
        <v>4.0000000000000003E-5</v>
      </c>
      <c r="O97" s="239">
        <f>ROUND(E97*N97,2)</f>
        <v>0</v>
      </c>
      <c r="P97" s="239">
        <v>0</v>
      </c>
      <c r="Q97" s="239">
        <f>ROUND(E97*P97,2)</f>
        <v>0</v>
      </c>
      <c r="R97" s="241" t="s">
        <v>380</v>
      </c>
      <c r="S97" s="241" t="s">
        <v>315</v>
      </c>
      <c r="T97" s="242" t="s">
        <v>315</v>
      </c>
      <c r="U97" s="224">
        <v>7.8E-2</v>
      </c>
      <c r="V97" s="224">
        <f>ROUND(E97*U97,2)</f>
        <v>1.41</v>
      </c>
      <c r="W97" s="224"/>
      <c r="X97" s="224" t="s">
        <v>336</v>
      </c>
      <c r="Y97" s="224" t="s">
        <v>317</v>
      </c>
      <c r="Z97" s="214"/>
      <c r="AA97" s="214"/>
      <c r="AB97" s="214"/>
      <c r="AC97" s="214"/>
      <c r="AD97" s="214"/>
      <c r="AE97" s="214"/>
      <c r="AF97" s="214"/>
      <c r="AG97" s="214" t="s">
        <v>337</v>
      </c>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row>
    <row r="98" spans="1:60" ht="22.5" outlineLevel="2" x14ac:dyDescent="0.2">
      <c r="A98" s="221"/>
      <c r="B98" s="222"/>
      <c r="C98" s="267" t="s">
        <v>453</v>
      </c>
      <c r="D98" s="266"/>
      <c r="E98" s="266"/>
      <c r="F98" s="266"/>
      <c r="G98" s="266"/>
      <c r="H98" s="224"/>
      <c r="I98" s="224"/>
      <c r="J98" s="224"/>
      <c r="K98" s="224"/>
      <c r="L98" s="224"/>
      <c r="M98" s="224"/>
      <c r="N98" s="223"/>
      <c r="O98" s="223"/>
      <c r="P98" s="223"/>
      <c r="Q98" s="223"/>
      <c r="R98" s="224"/>
      <c r="S98" s="224"/>
      <c r="T98" s="224"/>
      <c r="U98" s="224"/>
      <c r="V98" s="224"/>
      <c r="W98" s="224"/>
      <c r="X98" s="224"/>
      <c r="Y98" s="224"/>
      <c r="Z98" s="214"/>
      <c r="AA98" s="214"/>
      <c r="AB98" s="214"/>
      <c r="AC98" s="214"/>
      <c r="AD98" s="214"/>
      <c r="AE98" s="214"/>
      <c r="AF98" s="214"/>
      <c r="AG98" s="214" t="s">
        <v>369</v>
      </c>
      <c r="AH98" s="214"/>
      <c r="AI98" s="214"/>
      <c r="AJ98" s="214"/>
      <c r="AK98" s="214"/>
      <c r="AL98" s="214"/>
      <c r="AM98" s="214"/>
      <c r="AN98" s="214"/>
      <c r="AO98" s="214"/>
      <c r="AP98" s="214"/>
      <c r="AQ98" s="214"/>
      <c r="AR98" s="214"/>
      <c r="AS98" s="214"/>
      <c r="AT98" s="214"/>
      <c r="AU98" s="214"/>
      <c r="AV98" s="214"/>
      <c r="AW98" s="214"/>
      <c r="AX98" s="214"/>
      <c r="AY98" s="214"/>
      <c r="AZ98" s="214"/>
      <c r="BA98" s="244" t="str">
        <f>C98</f>
        <v>které se zřizují před úpravami povrchu, a obalení osazených dveřních zárubní před znečištěním při úpravách povrchu nástřikem plastických maltovin včetně pozdějšího odkrytí,</v>
      </c>
      <c r="BB98" s="214"/>
      <c r="BC98" s="214"/>
      <c r="BD98" s="214"/>
      <c r="BE98" s="214"/>
      <c r="BF98" s="214"/>
      <c r="BG98" s="214"/>
      <c r="BH98" s="214"/>
    </row>
    <row r="99" spans="1:60" outlineLevel="2" x14ac:dyDescent="0.2">
      <c r="A99" s="221"/>
      <c r="B99" s="222"/>
      <c r="C99" s="258" t="s">
        <v>454</v>
      </c>
      <c r="D99" s="252"/>
      <c r="E99" s="252"/>
      <c r="F99" s="252"/>
      <c r="G99" s="252"/>
      <c r="H99" s="224"/>
      <c r="I99" s="224"/>
      <c r="J99" s="224"/>
      <c r="K99" s="224"/>
      <c r="L99" s="224"/>
      <c r="M99" s="224"/>
      <c r="N99" s="223"/>
      <c r="O99" s="223"/>
      <c r="P99" s="223"/>
      <c r="Q99" s="223"/>
      <c r="R99" s="224"/>
      <c r="S99" s="224"/>
      <c r="T99" s="224"/>
      <c r="U99" s="224"/>
      <c r="V99" s="224"/>
      <c r="W99" s="224"/>
      <c r="X99" s="224"/>
      <c r="Y99" s="224"/>
      <c r="Z99" s="214"/>
      <c r="AA99" s="214"/>
      <c r="AB99" s="214"/>
      <c r="AC99" s="214"/>
      <c r="AD99" s="214"/>
      <c r="AE99" s="214"/>
      <c r="AF99" s="214"/>
      <c r="AG99" s="214" t="s">
        <v>320</v>
      </c>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row>
    <row r="100" spans="1:60" outlineLevel="2" x14ac:dyDescent="0.2">
      <c r="A100" s="221"/>
      <c r="B100" s="222"/>
      <c r="C100" s="268" t="s">
        <v>2346</v>
      </c>
      <c r="D100" s="262"/>
      <c r="E100" s="263">
        <v>3.1520000000000001</v>
      </c>
      <c r="F100" s="224"/>
      <c r="G100" s="224"/>
      <c r="H100" s="224"/>
      <c r="I100" s="224"/>
      <c r="J100" s="224"/>
      <c r="K100" s="224"/>
      <c r="L100" s="224"/>
      <c r="M100" s="224"/>
      <c r="N100" s="223"/>
      <c r="O100" s="223"/>
      <c r="P100" s="223"/>
      <c r="Q100" s="223"/>
      <c r="R100" s="224"/>
      <c r="S100" s="224"/>
      <c r="T100" s="224"/>
      <c r="U100" s="224"/>
      <c r="V100" s="224"/>
      <c r="W100" s="224"/>
      <c r="X100" s="224"/>
      <c r="Y100" s="224"/>
      <c r="Z100" s="214"/>
      <c r="AA100" s="214"/>
      <c r="AB100" s="214"/>
      <c r="AC100" s="214"/>
      <c r="AD100" s="214"/>
      <c r="AE100" s="214"/>
      <c r="AF100" s="214"/>
      <c r="AG100" s="214" t="s">
        <v>371</v>
      </c>
      <c r="AH100" s="214">
        <v>0</v>
      </c>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row>
    <row r="101" spans="1:60" outlineLevel="3" x14ac:dyDescent="0.2">
      <c r="A101" s="221"/>
      <c r="B101" s="222"/>
      <c r="C101" s="268" t="s">
        <v>1337</v>
      </c>
      <c r="D101" s="262"/>
      <c r="E101" s="263">
        <v>2.758</v>
      </c>
      <c r="F101" s="224"/>
      <c r="G101" s="224"/>
      <c r="H101" s="224"/>
      <c r="I101" s="224"/>
      <c r="J101" s="224"/>
      <c r="K101" s="224"/>
      <c r="L101" s="224"/>
      <c r="M101" s="224"/>
      <c r="N101" s="223"/>
      <c r="O101" s="223"/>
      <c r="P101" s="223"/>
      <c r="Q101" s="223"/>
      <c r="R101" s="224"/>
      <c r="S101" s="224"/>
      <c r="T101" s="224"/>
      <c r="U101" s="224"/>
      <c r="V101" s="224"/>
      <c r="W101" s="224"/>
      <c r="X101" s="224"/>
      <c r="Y101" s="224"/>
      <c r="Z101" s="214"/>
      <c r="AA101" s="214"/>
      <c r="AB101" s="214"/>
      <c r="AC101" s="214"/>
      <c r="AD101" s="214"/>
      <c r="AE101" s="214"/>
      <c r="AF101" s="214"/>
      <c r="AG101" s="214" t="s">
        <v>371</v>
      </c>
      <c r="AH101" s="214">
        <v>0</v>
      </c>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row>
    <row r="102" spans="1:60" outlineLevel="3" x14ac:dyDescent="0.2">
      <c r="A102" s="221"/>
      <c r="B102" s="222"/>
      <c r="C102" s="268" t="s">
        <v>1338</v>
      </c>
      <c r="D102" s="262"/>
      <c r="E102" s="263">
        <v>4.18</v>
      </c>
      <c r="F102" s="224"/>
      <c r="G102" s="224"/>
      <c r="H102" s="224"/>
      <c r="I102" s="224"/>
      <c r="J102" s="224"/>
      <c r="K102" s="224"/>
      <c r="L102" s="224"/>
      <c r="M102" s="224"/>
      <c r="N102" s="223"/>
      <c r="O102" s="223"/>
      <c r="P102" s="223"/>
      <c r="Q102" s="223"/>
      <c r="R102" s="224"/>
      <c r="S102" s="224"/>
      <c r="T102" s="224"/>
      <c r="U102" s="224"/>
      <c r="V102" s="224"/>
      <c r="W102" s="224"/>
      <c r="X102" s="224"/>
      <c r="Y102" s="224"/>
      <c r="Z102" s="214"/>
      <c r="AA102" s="214"/>
      <c r="AB102" s="214"/>
      <c r="AC102" s="214"/>
      <c r="AD102" s="214"/>
      <c r="AE102" s="214"/>
      <c r="AF102" s="214"/>
      <c r="AG102" s="214" t="s">
        <v>371</v>
      </c>
      <c r="AH102" s="214">
        <v>0</v>
      </c>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row>
    <row r="103" spans="1:60" outlineLevel="3" x14ac:dyDescent="0.2">
      <c r="A103" s="221"/>
      <c r="B103" s="222"/>
      <c r="C103" s="268" t="s">
        <v>1339</v>
      </c>
      <c r="D103" s="262"/>
      <c r="E103" s="263">
        <v>7.9950000000000001</v>
      </c>
      <c r="F103" s="224"/>
      <c r="G103" s="224"/>
      <c r="H103" s="224"/>
      <c r="I103" s="224"/>
      <c r="J103" s="224"/>
      <c r="K103" s="224"/>
      <c r="L103" s="224"/>
      <c r="M103" s="224"/>
      <c r="N103" s="223"/>
      <c r="O103" s="223"/>
      <c r="P103" s="223"/>
      <c r="Q103" s="223"/>
      <c r="R103" s="224"/>
      <c r="S103" s="224"/>
      <c r="T103" s="224"/>
      <c r="U103" s="224"/>
      <c r="V103" s="224"/>
      <c r="W103" s="224"/>
      <c r="X103" s="224"/>
      <c r="Y103" s="224"/>
      <c r="Z103" s="214"/>
      <c r="AA103" s="214"/>
      <c r="AB103" s="214"/>
      <c r="AC103" s="214"/>
      <c r="AD103" s="214"/>
      <c r="AE103" s="214"/>
      <c r="AF103" s="214"/>
      <c r="AG103" s="214" t="s">
        <v>371</v>
      </c>
      <c r="AH103" s="214">
        <v>0</v>
      </c>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row>
    <row r="104" spans="1:60" ht="22.5" outlineLevel="1" x14ac:dyDescent="0.2">
      <c r="A104" s="236">
        <v>28</v>
      </c>
      <c r="B104" s="237" t="s">
        <v>2482</v>
      </c>
      <c r="C104" s="254" t="s">
        <v>2483</v>
      </c>
      <c r="D104" s="238" t="s">
        <v>379</v>
      </c>
      <c r="E104" s="239">
        <v>3.32</v>
      </c>
      <c r="F104" s="240"/>
      <c r="G104" s="241">
        <f>ROUND(E104*F104,2)</f>
        <v>0</v>
      </c>
      <c r="H104" s="240"/>
      <c r="I104" s="241">
        <f>ROUND(E104*H104,2)</f>
        <v>0</v>
      </c>
      <c r="J104" s="240"/>
      <c r="K104" s="241">
        <f>ROUND(E104*J104,2)</f>
        <v>0</v>
      </c>
      <c r="L104" s="241">
        <v>12</v>
      </c>
      <c r="M104" s="241">
        <f>G104*(1+L104/100)</f>
        <v>0</v>
      </c>
      <c r="N104" s="239">
        <v>3.0190000000000002E-2</v>
      </c>
      <c r="O104" s="239">
        <f>ROUND(E104*N104,2)</f>
        <v>0.1</v>
      </c>
      <c r="P104" s="239">
        <v>0</v>
      </c>
      <c r="Q104" s="239">
        <f>ROUND(E104*P104,2)</f>
        <v>0</v>
      </c>
      <c r="R104" s="241" t="s">
        <v>366</v>
      </c>
      <c r="S104" s="241" t="s">
        <v>315</v>
      </c>
      <c r="T104" s="242" t="s">
        <v>315</v>
      </c>
      <c r="U104" s="224">
        <v>1.0479499999999999</v>
      </c>
      <c r="V104" s="224">
        <f>ROUND(E104*U104,2)</f>
        <v>3.48</v>
      </c>
      <c r="W104" s="224"/>
      <c r="X104" s="224" t="s">
        <v>336</v>
      </c>
      <c r="Y104" s="224" t="s">
        <v>317</v>
      </c>
      <c r="Z104" s="214"/>
      <c r="AA104" s="214"/>
      <c r="AB104" s="214"/>
      <c r="AC104" s="214"/>
      <c r="AD104" s="214"/>
      <c r="AE104" s="214"/>
      <c r="AF104" s="214"/>
      <c r="AG104" s="214" t="s">
        <v>337</v>
      </c>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row>
    <row r="105" spans="1:60" outlineLevel="2" x14ac:dyDescent="0.2">
      <c r="A105" s="221"/>
      <c r="B105" s="222"/>
      <c r="C105" s="255" t="s">
        <v>465</v>
      </c>
      <c r="D105" s="243"/>
      <c r="E105" s="243"/>
      <c r="F105" s="243"/>
      <c r="G105" s="243"/>
      <c r="H105" s="224"/>
      <c r="I105" s="224"/>
      <c r="J105" s="224"/>
      <c r="K105" s="224"/>
      <c r="L105" s="224"/>
      <c r="M105" s="224"/>
      <c r="N105" s="223"/>
      <c r="O105" s="223"/>
      <c r="P105" s="223"/>
      <c r="Q105" s="223"/>
      <c r="R105" s="224"/>
      <c r="S105" s="224"/>
      <c r="T105" s="224"/>
      <c r="U105" s="224"/>
      <c r="V105" s="224"/>
      <c r="W105" s="224"/>
      <c r="X105" s="224"/>
      <c r="Y105" s="224"/>
      <c r="Z105" s="214"/>
      <c r="AA105" s="214"/>
      <c r="AB105" s="214"/>
      <c r="AC105" s="214"/>
      <c r="AD105" s="214"/>
      <c r="AE105" s="214"/>
      <c r="AF105" s="214"/>
      <c r="AG105" s="214" t="s">
        <v>320</v>
      </c>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row>
    <row r="106" spans="1:60" outlineLevel="2" x14ac:dyDescent="0.2">
      <c r="A106" s="221"/>
      <c r="B106" s="222"/>
      <c r="C106" s="268" t="s">
        <v>2484</v>
      </c>
      <c r="D106" s="262"/>
      <c r="E106" s="263">
        <v>3.32</v>
      </c>
      <c r="F106" s="224"/>
      <c r="G106" s="224"/>
      <c r="H106" s="224"/>
      <c r="I106" s="224"/>
      <c r="J106" s="224"/>
      <c r="K106" s="224"/>
      <c r="L106" s="224"/>
      <c r="M106" s="224"/>
      <c r="N106" s="223"/>
      <c r="O106" s="223"/>
      <c r="P106" s="223"/>
      <c r="Q106" s="223"/>
      <c r="R106" s="224"/>
      <c r="S106" s="224"/>
      <c r="T106" s="224"/>
      <c r="U106" s="224"/>
      <c r="V106" s="224"/>
      <c r="W106" s="224"/>
      <c r="X106" s="224"/>
      <c r="Y106" s="224"/>
      <c r="Z106" s="214"/>
      <c r="AA106" s="214"/>
      <c r="AB106" s="214"/>
      <c r="AC106" s="214"/>
      <c r="AD106" s="214"/>
      <c r="AE106" s="214"/>
      <c r="AF106" s="214"/>
      <c r="AG106" s="214" t="s">
        <v>371</v>
      </c>
      <c r="AH106" s="214">
        <v>5</v>
      </c>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row>
    <row r="107" spans="1:60" ht="33.75" outlineLevel="1" x14ac:dyDescent="0.2">
      <c r="A107" s="236">
        <v>29</v>
      </c>
      <c r="B107" s="237" t="s">
        <v>2202</v>
      </c>
      <c r="C107" s="254" t="s">
        <v>2203</v>
      </c>
      <c r="D107" s="238" t="s">
        <v>379</v>
      </c>
      <c r="E107" s="239">
        <v>2.4500000000000002</v>
      </c>
      <c r="F107" s="240"/>
      <c r="G107" s="241">
        <f>ROUND(E107*F107,2)</f>
        <v>0</v>
      </c>
      <c r="H107" s="240"/>
      <c r="I107" s="241">
        <f>ROUND(E107*H107,2)</f>
        <v>0</v>
      </c>
      <c r="J107" s="240"/>
      <c r="K107" s="241">
        <f>ROUND(E107*J107,2)</f>
        <v>0</v>
      </c>
      <c r="L107" s="241">
        <v>12</v>
      </c>
      <c r="M107" s="241">
        <f>G107*(1+L107/100)</f>
        <v>0</v>
      </c>
      <c r="N107" s="239">
        <v>2.768E-2</v>
      </c>
      <c r="O107" s="239">
        <f>ROUND(E107*N107,2)</f>
        <v>7.0000000000000007E-2</v>
      </c>
      <c r="P107" s="239">
        <v>0</v>
      </c>
      <c r="Q107" s="239">
        <f>ROUND(E107*P107,2)</f>
        <v>0</v>
      </c>
      <c r="R107" s="241" t="s">
        <v>366</v>
      </c>
      <c r="S107" s="241" t="s">
        <v>315</v>
      </c>
      <c r="T107" s="242" t="s">
        <v>315</v>
      </c>
      <c r="U107" s="224">
        <v>0.50990000000000002</v>
      </c>
      <c r="V107" s="224">
        <f>ROUND(E107*U107,2)</f>
        <v>1.25</v>
      </c>
      <c r="W107" s="224"/>
      <c r="X107" s="224" t="s">
        <v>336</v>
      </c>
      <c r="Y107" s="224" t="s">
        <v>317</v>
      </c>
      <c r="Z107" s="214"/>
      <c r="AA107" s="214"/>
      <c r="AB107" s="214"/>
      <c r="AC107" s="214"/>
      <c r="AD107" s="214"/>
      <c r="AE107" s="214"/>
      <c r="AF107" s="214"/>
      <c r="AG107" s="214" t="s">
        <v>337</v>
      </c>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row>
    <row r="108" spans="1:60" outlineLevel="2" x14ac:dyDescent="0.2">
      <c r="A108" s="221"/>
      <c r="B108" s="222"/>
      <c r="C108" s="255" t="s">
        <v>465</v>
      </c>
      <c r="D108" s="243"/>
      <c r="E108" s="243"/>
      <c r="F108" s="243"/>
      <c r="G108" s="243"/>
      <c r="H108" s="224"/>
      <c r="I108" s="224"/>
      <c r="J108" s="224"/>
      <c r="K108" s="224"/>
      <c r="L108" s="224"/>
      <c r="M108" s="224"/>
      <c r="N108" s="223"/>
      <c r="O108" s="223"/>
      <c r="P108" s="223"/>
      <c r="Q108" s="223"/>
      <c r="R108" s="224"/>
      <c r="S108" s="224"/>
      <c r="T108" s="224"/>
      <c r="U108" s="224"/>
      <c r="V108" s="224"/>
      <c r="W108" s="224"/>
      <c r="X108" s="224"/>
      <c r="Y108" s="224"/>
      <c r="Z108" s="214"/>
      <c r="AA108" s="214"/>
      <c r="AB108" s="214"/>
      <c r="AC108" s="214"/>
      <c r="AD108" s="214"/>
      <c r="AE108" s="214"/>
      <c r="AF108" s="214"/>
      <c r="AG108" s="214" t="s">
        <v>320</v>
      </c>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row>
    <row r="109" spans="1:60" outlineLevel="2" x14ac:dyDescent="0.2">
      <c r="A109" s="221"/>
      <c r="B109" s="222"/>
      <c r="C109" s="268" t="s">
        <v>991</v>
      </c>
      <c r="D109" s="262"/>
      <c r="E109" s="263"/>
      <c r="F109" s="224"/>
      <c r="G109" s="224"/>
      <c r="H109" s="224"/>
      <c r="I109" s="224"/>
      <c r="J109" s="224"/>
      <c r="K109" s="224"/>
      <c r="L109" s="224"/>
      <c r="M109" s="224"/>
      <c r="N109" s="223"/>
      <c r="O109" s="223"/>
      <c r="P109" s="223"/>
      <c r="Q109" s="223"/>
      <c r="R109" s="224"/>
      <c r="S109" s="224"/>
      <c r="T109" s="224"/>
      <c r="U109" s="224"/>
      <c r="V109" s="224"/>
      <c r="W109" s="224"/>
      <c r="X109" s="224"/>
      <c r="Y109" s="224"/>
      <c r="Z109" s="214"/>
      <c r="AA109" s="214"/>
      <c r="AB109" s="214"/>
      <c r="AC109" s="214"/>
      <c r="AD109" s="214"/>
      <c r="AE109" s="214"/>
      <c r="AF109" s="214"/>
      <c r="AG109" s="214" t="s">
        <v>371</v>
      </c>
      <c r="AH109" s="214">
        <v>0</v>
      </c>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row>
    <row r="110" spans="1:60" outlineLevel="3" x14ac:dyDescent="0.2">
      <c r="A110" s="221"/>
      <c r="B110" s="222"/>
      <c r="C110" s="268" t="s">
        <v>2485</v>
      </c>
      <c r="D110" s="262"/>
      <c r="E110" s="263">
        <v>2.4500000000000002</v>
      </c>
      <c r="F110" s="224"/>
      <c r="G110" s="224"/>
      <c r="H110" s="224"/>
      <c r="I110" s="224"/>
      <c r="J110" s="224"/>
      <c r="K110" s="224"/>
      <c r="L110" s="224"/>
      <c r="M110" s="224"/>
      <c r="N110" s="223"/>
      <c r="O110" s="223"/>
      <c r="P110" s="223"/>
      <c r="Q110" s="223"/>
      <c r="R110" s="224"/>
      <c r="S110" s="224"/>
      <c r="T110" s="224"/>
      <c r="U110" s="224"/>
      <c r="V110" s="224"/>
      <c r="W110" s="224"/>
      <c r="X110" s="224"/>
      <c r="Y110" s="224"/>
      <c r="Z110" s="214"/>
      <c r="AA110" s="214"/>
      <c r="AB110" s="214"/>
      <c r="AC110" s="214"/>
      <c r="AD110" s="214"/>
      <c r="AE110" s="214"/>
      <c r="AF110" s="214"/>
      <c r="AG110" s="214" t="s">
        <v>371</v>
      </c>
      <c r="AH110" s="214">
        <v>0</v>
      </c>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row>
    <row r="111" spans="1:60" ht="22.5" outlineLevel="1" x14ac:dyDescent="0.2">
      <c r="A111" s="236">
        <v>30</v>
      </c>
      <c r="B111" s="237" t="s">
        <v>1608</v>
      </c>
      <c r="C111" s="254" t="s">
        <v>1609</v>
      </c>
      <c r="D111" s="238" t="s">
        <v>379</v>
      </c>
      <c r="E111" s="239">
        <v>89.1892</v>
      </c>
      <c r="F111" s="240"/>
      <c r="G111" s="241">
        <f>ROUND(E111*F111,2)</f>
        <v>0</v>
      </c>
      <c r="H111" s="240"/>
      <c r="I111" s="241">
        <f>ROUND(E111*H111,2)</f>
        <v>0</v>
      </c>
      <c r="J111" s="240"/>
      <c r="K111" s="241">
        <f>ROUND(E111*J111,2)</f>
        <v>0</v>
      </c>
      <c r="L111" s="241">
        <v>12</v>
      </c>
      <c r="M111" s="241">
        <f>G111*(1+L111/100)</f>
        <v>0</v>
      </c>
      <c r="N111" s="239">
        <v>2.46E-2</v>
      </c>
      <c r="O111" s="239">
        <f>ROUND(E111*N111,2)</f>
        <v>2.19</v>
      </c>
      <c r="P111" s="239">
        <v>0</v>
      </c>
      <c r="Q111" s="239">
        <f>ROUND(E111*P111,2)</f>
        <v>0</v>
      </c>
      <c r="R111" s="241" t="s">
        <v>366</v>
      </c>
      <c r="S111" s="241" t="s">
        <v>315</v>
      </c>
      <c r="T111" s="242" t="s">
        <v>315</v>
      </c>
      <c r="U111" s="224">
        <v>0.42759999999999998</v>
      </c>
      <c r="V111" s="224">
        <f>ROUND(E111*U111,2)</f>
        <v>38.14</v>
      </c>
      <c r="W111" s="224"/>
      <c r="X111" s="224" t="s">
        <v>336</v>
      </c>
      <c r="Y111" s="224" t="s">
        <v>317</v>
      </c>
      <c r="Z111" s="214"/>
      <c r="AA111" s="214"/>
      <c r="AB111" s="214"/>
      <c r="AC111" s="214"/>
      <c r="AD111" s="214"/>
      <c r="AE111" s="214"/>
      <c r="AF111" s="214"/>
      <c r="AG111" s="214" t="s">
        <v>367</v>
      </c>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row>
    <row r="112" spans="1:60" outlineLevel="2" x14ac:dyDescent="0.2">
      <c r="A112" s="221"/>
      <c r="B112" s="222"/>
      <c r="C112" s="255" t="s">
        <v>465</v>
      </c>
      <c r="D112" s="243"/>
      <c r="E112" s="243"/>
      <c r="F112" s="243"/>
      <c r="G112" s="243"/>
      <c r="H112" s="224"/>
      <c r="I112" s="224"/>
      <c r="J112" s="224"/>
      <c r="K112" s="224"/>
      <c r="L112" s="224"/>
      <c r="M112" s="224"/>
      <c r="N112" s="223"/>
      <c r="O112" s="223"/>
      <c r="P112" s="223"/>
      <c r="Q112" s="223"/>
      <c r="R112" s="224"/>
      <c r="S112" s="224"/>
      <c r="T112" s="224"/>
      <c r="U112" s="224"/>
      <c r="V112" s="224"/>
      <c r="W112" s="224"/>
      <c r="X112" s="224"/>
      <c r="Y112" s="224"/>
      <c r="Z112" s="214"/>
      <c r="AA112" s="214"/>
      <c r="AB112" s="214"/>
      <c r="AC112" s="214"/>
      <c r="AD112" s="214"/>
      <c r="AE112" s="214"/>
      <c r="AF112" s="214"/>
      <c r="AG112" s="214" t="s">
        <v>320</v>
      </c>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row>
    <row r="113" spans="1:60" outlineLevel="2" x14ac:dyDescent="0.2">
      <c r="A113" s="221"/>
      <c r="B113" s="222"/>
      <c r="C113" s="268" t="s">
        <v>1324</v>
      </c>
      <c r="D113" s="262"/>
      <c r="E113" s="263"/>
      <c r="F113" s="224"/>
      <c r="G113" s="224"/>
      <c r="H113" s="224"/>
      <c r="I113" s="224"/>
      <c r="J113" s="224"/>
      <c r="K113" s="224"/>
      <c r="L113" s="224"/>
      <c r="M113" s="224"/>
      <c r="N113" s="223"/>
      <c r="O113" s="223"/>
      <c r="P113" s="223"/>
      <c r="Q113" s="223"/>
      <c r="R113" s="224"/>
      <c r="S113" s="224"/>
      <c r="T113" s="224"/>
      <c r="U113" s="224"/>
      <c r="V113" s="224"/>
      <c r="W113" s="224"/>
      <c r="X113" s="224"/>
      <c r="Y113" s="224"/>
      <c r="Z113" s="214"/>
      <c r="AA113" s="214"/>
      <c r="AB113" s="214"/>
      <c r="AC113" s="214"/>
      <c r="AD113" s="214"/>
      <c r="AE113" s="214"/>
      <c r="AF113" s="214"/>
      <c r="AG113" s="214" t="s">
        <v>371</v>
      </c>
      <c r="AH113" s="214">
        <v>0</v>
      </c>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row>
    <row r="114" spans="1:60" outlineLevel="3" x14ac:dyDescent="0.2">
      <c r="A114" s="221"/>
      <c r="B114" s="222"/>
      <c r="C114" s="268" t="s">
        <v>2486</v>
      </c>
      <c r="D114" s="262"/>
      <c r="E114" s="263">
        <v>60.045000000000002</v>
      </c>
      <c r="F114" s="224"/>
      <c r="G114" s="224"/>
      <c r="H114" s="224"/>
      <c r="I114" s="224"/>
      <c r="J114" s="224"/>
      <c r="K114" s="224"/>
      <c r="L114" s="224"/>
      <c r="M114" s="224"/>
      <c r="N114" s="223"/>
      <c r="O114" s="223"/>
      <c r="P114" s="223"/>
      <c r="Q114" s="223"/>
      <c r="R114" s="224"/>
      <c r="S114" s="224"/>
      <c r="T114" s="224"/>
      <c r="U114" s="224"/>
      <c r="V114" s="224"/>
      <c r="W114" s="224"/>
      <c r="X114" s="224"/>
      <c r="Y114" s="224"/>
      <c r="Z114" s="214"/>
      <c r="AA114" s="214"/>
      <c r="AB114" s="214"/>
      <c r="AC114" s="214"/>
      <c r="AD114" s="214"/>
      <c r="AE114" s="214"/>
      <c r="AF114" s="214"/>
      <c r="AG114" s="214" t="s">
        <v>371</v>
      </c>
      <c r="AH114" s="214">
        <v>0</v>
      </c>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row>
    <row r="115" spans="1:60" outlineLevel="3" x14ac:dyDescent="0.2">
      <c r="A115" s="221"/>
      <c r="B115" s="222"/>
      <c r="C115" s="268" t="s">
        <v>2487</v>
      </c>
      <c r="D115" s="262"/>
      <c r="E115" s="263">
        <v>8.6679999999999993</v>
      </c>
      <c r="F115" s="224"/>
      <c r="G115" s="224"/>
      <c r="H115" s="224"/>
      <c r="I115" s="224"/>
      <c r="J115" s="224"/>
      <c r="K115" s="224"/>
      <c r="L115" s="224"/>
      <c r="M115" s="224"/>
      <c r="N115" s="223"/>
      <c r="O115" s="223"/>
      <c r="P115" s="223"/>
      <c r="Q115" s="223"/>
      <c r="R115" s="224"/>
      <c r="S115" s="224"/>
      <c r="T115" s="224"/>
      <c r="U115" s="224"/>
      <c r="V115" s="224"/>
      <c r="W115" s="224"/>
      <c r="X115" s="224"/>
      <c r="Y115" s="224"/>
      <c r="Z115" s="214"/>
      <c r="AA115" s="214"/>
      <c r="AB115" s="214"/>
      <c r="AC115" s="214"/>
      <c r="AD115" s="214"/>
      <c r="AE115" s="214"/>
      <c r="AF115" s="214"/>
      <c r="AG115" s="214" t="s">
        <v>371</v>
      </c>
      <c r="AH115" s="214">
        <v>0</v>
      </c>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row>
    <row r="116" spans="1:60" outlineLevel="3" x14ac:dyDescent="0.2">
      <c r="A116" s="221"/>
      <c r="B116" s="222"/>
      <c r="C116" s="268" t="s">
        <v>2488</v>
      </c>
      <c r="D116" s="262"/>
      <c r="E116" s="263">
        <v>-2.6040000000000001</v>
      </c>
      <c r="F116" s="224"/>
      <c r="G116" s="224"/>
      <c r="H116" s="224"/>
      <c r="I116" s="224"/>
      <c r="J116" s="224"/>
      <c r="K116" s="224"/>
      <c r="L116" s="224"/>
      <c r="M116" s="224"/>
      <c r="N116" s="223"/>
      <c r="O116" s="223"/>
      <c r="P116" s="223"/>
      <c r="Q116" s="223"/>
      <c r="R116" s="224"/>
      <c r="S116" s="224"/>
      <c r="T116" s="224"/>
      <c r="U116" s="224"/>
      <c r="V116" s="224"/>
      <c r="W116" s="224"/>
      <c r="X116" s="224"/>
      <c r="Y116" s="224"/>
      <c r="Z116" s="214"/>
      <c r="AA116" s="214"/>
      <c r="AB116" s="214"/>
      <c r="AC116" s="214"/>
      <c r="AD116" s="214"/>
      <c r="AE116" s="214"/>
      <c r="AF116" s="214"/>
      <c r="AG116" s="214" t="s">
        <v>371</v>
      </c>
      <c r="AH116" s="214">
        <v>0</v>
      </c>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row>
    <row r="117" spans="1:60" outlineLevel="3" x14ac:dyDescent="0.2">
      <c r="A117" s="221"/>
      <c r="B117" s="222"/>
      <c r="C117" s="268" t="s">
        <v>2489</v>
      </c>
      <c r="D117" s="262"/>
      <c r="E117" s="263">
        <v>45.008000000000003</v>
      </c>
      <c r="F117" s="224"/>
      <c r="G117" s="224"/>
      <c r="H117" s="224"/>
      <c r="I117" s="224"/>
      <c r="J117" s="224"/>
      <c r="K117" s="224"/>
      <c r="L117" s="224"/>
      <c r="M117" s="224"/>
      <c r="N117" s="223"/>
      <c r="O117" s="223"/>
      <c r="P117" s="223"/>
      <c r="Q117" s="223"/>
      <c r="R117" s="224"/>
      <c r="S117" s="224"/>
      <c r="T117" s="224"/>
      <c r="U117" s="224"/>
      <c r="V117" s="224"/>
      <c r="W117" s="224"/>
      <c r="X117" s="224"/>
      <c r="Y117" s="224"/>
      <c r="Z117" s="214"/>
      <c r="AA117" s="214"/>
      <c r="AB117" s="214"/>
      <c r="AC117" s="214"/>
      <c r="AD117" s="214"/>
      <c r="AE117" s="214"/>
      <c r="AF117" s="214"/>
      <c r="AG117" s="214" t="s">
        <v>371</v>
      </c>
      <c r="AH117" s="214">
        <v>0</v>
      </c>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row>
    <row r="118" spans="1:60" outlineLevel="3" x14ac:dyDescent="0.2">
      <c r="A118" s="221"/>
      <c r="B118" s="222"/>
      <c r="C118" s="268" t="s">
        <v>2490</v>
      </c>
      <c r="D118" s="262"/>
      <c r="E118" s="263">
        <v>-14.298999999999999</v>
      </c>
      <c r="F118" s="224"/>
      <c r="G118" s="224"/>
      <c r="H118" s="224"/>
      <c r="I118" s="224"/>
      <c r="J118" s="224"/>
      <c r="K118" s="224"/>
      <c r="L118" s="224"/>
      <c r="M118" s="224"/>
      <c r="N118" s="223"/>
      <c r="O118" s="223"/>
      <c r="P118" s="223"/>
      <c r="Q118" s="223"/>
      <c r="R118" s="224"/>
      <c r="S118" s="224"/>
      <c r="T118" s="224"/>
      <c r="U118" s="224"/>
      <c r="V118" s="224"/>
      <c r="W118" s="224"/>
      <c r="X118" s="224"/>
      <c r="Y118" s="224"/>
      <c r="Z118" s="214"/>
      <c r="AA118" s="214"/>
      <c r="AB118" s="214"/>
      <c r="AC118" s="214"/>
      <c r="AD118" s="214"/>
      <c r="AE118" s="214"/>
      <c r="AF118" s="214"/>
      <c r="AG118" s="214" t="s">
        <v>371</v>
      </c>
      <c r="AH118" s="214">
        <v>0</v>
      </c>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row>
    <row r="119" spans="1:60" outlineLevel="3" x14ac:dyDescent="0.2">
      <c r="A119" s="221"/>
      <c r="B119" s="222"/>
      <c r="C119" s="268" t="s">
        <v>2491</v>
      </c>
      <c r="D119" s="262"/>
      <c r="E119" s="263">
        <v>2.9750000000000001</v>
      </c>
      <c r="F119" s="224"/>
      <c r="G119" s="224"/>
      <c r="H119" s="224"/>
      <c r="I119" s="224"/>
      <c r="J119" s="224"/>
      <c r="K119" s="224"/>
      <c r="L119" s="224"/>
      <c r="M119" s="224"/>
      <c r="N119" s="223"/>
      <c r="O119" s="223"/>
      <c r="P119" s="223"/>
      <c r="Q119" s="223"/>
      <c r="R119" s="224"/>
      <c r="S119" s="224"/>
      <c r="T119" s="224"/>
      <c r="U119" s="224"/>
      <c r="V119" s="224"/>
      <c r="W119" s="224"/>
      <c r="X119" s="224"/>
      <c r="Y119" s="224"/>
      <c r="Z119" s="214"/>
      <c r="AA119" s="214"/>
      <c r="AB119" s="214"/>
      <c r="AC119" s="214"/>
      <c r="AD119" s="214"/>
      <c r="AE119" s="214"/>
      <c r="AF119" s="214"/>
      <c r="AG119" s="214" t="s">
        <v>371</v>
      </c>
      <c r="AH119" s="214">
        <v>0</v>
      </c>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row>
    <row r="120" spans="1:60" outlineLevel="3" x14ac:dyDescent="0.2">
      <c r="A120" s="221"/>
      <c r="B120" s="222"/>
      <c r="C120" s="268" t="s">
        <v>2492</v>
      </c>
      <c r="D120" s="262"/>
      <c r="E120" s="263"/>
      <c r="F120" s="224"/>
      <c r="G120" s="224"/>
      <c r="H120" s="224"/>
      <c r="I120" s="224"/>
      <c r="J120" s="224"/>
      <c r="K120" s="224"/>
      <c r="L120" s="224"/>
      <c r="M120" s="224"/>
      <c r="N120" s="223"/>
      <c r="O120" s="223"/>
      <c r="P120" s="223"/>
      <c r="Q120" s="223"/>
      <c r="R120" s="224"/>
      <c r="S120" s="224"/>
      <c r="T120" s="224"/>
      <c r="U120" s="224"/>
      <c r="V120" s="224"/>
      <c r="W120" s="224"/>
      <c r="X120" s="224"/>
      <c r="Y120" s="224"/>
      <c r="Z120" s="214"/>
      <c r="AA120" s="214"/>
      <c r="AB120" s="214"/>
      <c r="AC120" s="214"/>
      <c r="AD120" s="214"/>
      <c r="AE120" s="214"/>
      <c r="AF120" s="214"/>
      <c r="AG120" s="214" t="s">
        <v>371</v>
      </c>
      <c r="AH120" s="214">
        <v>0</v>
      </c>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row>
    <row r="121" spans="1:60" outlineLevel="3" x14ac:dyDescent="0.2">
      <c r="A121" s="221"/>
      <c r="B121" s="222"/>
      <c r="C121" s="268" t="s">
        <v>2493</v>
      </c>
      <c r="D121" s="262"/>
      <c r="E121" s="263">
        <v>-4.125</v>
      </c>
      <c r="F121" s="224"/>
      <c r="G121" s="224"/>
      <c r="H121" s="224"/>
      <c r="I121" s="224"/>
      <c r="J121" s="224"/>
      <c r="K121" s="224"/>
      <c r="L121" s="224"/>
      <c r="M121" s="224"/>
      <c r="N121" s="223"/>
      <c r="O121" s="223"/>
      <c r="P121" s="223"/>
      <c r="Q121" s="223"/>
      <c r="R121" s="224"/>
      <c r="S121" s="224"/>
      <c r="T121" s="224"/>
      <c r="U121" s="224"/>
      <c r="V121" s="224"/>
      <c r="W121" s="224"/>
      <c r="X121" s="224"/>
      <c r="Y121" s="224"/>
      <c r="Z121" s="214"/>
      <c r="AA121" s="214"/>
      <c r="AB121" s="214"/>
      <c r="AC121" s="214"/>
      <c r="AD121" s="214"/>
      <c r="AE121" s="214"/>
      <c r="AF121" s="214"/>
      <c r="AG121" s="214" t="s">
        <v>371</v>
      </c>
      <c r="AH121" s="214">
        <v>0</v>
      </c>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row>
    <row r="122" spans="1:60" outlineLevel="3" x14ac:dyDescent="0.2">
      <c r="A122" s="221"/>
      <c r="B122" s="222"/>
      <c r="C122" s="268" t="s">
        <v>2494</v>
      </c>
      <c r="D122" s="262"/>
      <c r="E122" s="263">
        <v>-4.1787999999999998</v>
      </c>
      <c r="F122" s="224"/>
      <c r="G122" s="224"/>
      <c r="H122" s="224"/>
      <c r="I122" s="224"/>
      <c r="J122" s="224"/>
      <c r="K122" s="224"/>
      <c r="L122" s="224"/>
      <c r="M122" s="224"/>
      <c r="N122" s="223"/>
      <c r="O122" s="223"/>
      <c r="P122" s="223"/>
      <c r="Q122" s="223"/>
      <c r="R122" s="224"/>
      <c r="S122" s="224"/>
      <c r="T122" s="224"/>
      <c r="U122" s="224"/>
      <c r="V122" s="224"/>
      <c r="W122" s="224"/>
      <c r="X122" s="224"/>
      <c r="Y122" s="224"/>
      <c r="Z122" s="214"/>
      <c r="AA122" s="214"/>
      <c r="AB122" s="214"/>
      <c r="AC122" s="214"/>
      <c r="AD122" s="214"/>
      <c r="AE122" s="214"/>
      <c r="AF122" s="214"/>
      <c r="AG122" s="214" t="s">
        <v>371</v>
      </c>
      <c r="AH122" s="214">
        <v>0</v>
      </c>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row>
    <row r="123" spans="1:60" outlineLevel="3" x14ac:dyDescent="0.2">
      <c r="A123" s="221"/>
      <c r="B123" s="222"/>
      <c r="C123" s="268" t="s">
        <v>2495</v>
      </c>
      <c r="D123" s="262"/>
      <c r="E123" s="263">
        <v>-2.2999999999999998</v>
      </c>
      <c r="F123" s="224"/>
      <c r="G123" s="224"/>
      <c r="H123" s="224"/>
      <c r="I123" s="224"/>
      <c r="J123" s="224"/>
      <c r="K123" s="224"/>
      <c r="L123" s="224"/>
      <c r="M123" s="224"/>
      <c r="N123" s="223"/>
      <c r="O123" s="223"/>
      <c r="P123" s="223"/>
      <c r="Q123" s="223"/>
      <c r="R123" s="224"/>
      <c r="S123" s="224"/>
      <c r="T123" s="224"/>
      <c r="U123" s="224"/>
      <c r="V123" s="224"/>
      <c r="W123" s="224"/>
      <c r="X123" s="224"/>
      <c r="Y123" s="224"/>
      <c r="Z123" s="214"/>
      <c r="AA123" s="214"/>
      <c r="AB123" s="214"/>
      <c r="AC123" s="214"/>
      <c r="AD123" s="214"/>
      <c r="AE123" s="214"/>
      <c r="AF123" s="214"/>
      <c r="AG123" s="214" t="s">
        <v>371</v>
      </c>
      <c r="AH123" s="214">
        <v>0</v>
      </c>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row>
    <row r="124" spans="1:60" ht="22.5" outlineLevel="1" x14ac:dyDescent="0.2">
      <c r="A124" s="236">
        <v>31</v>
      </c>
      <c r="B124" s="237" t="s">
        <v>1021</v>
      </c>
      <c r="C124" s="254" t="s">
        <v>1022</v>
      </c>
      <c r="D124" s="238" t="s">
        <v>379</v>
      </c>
      <c r="E124" s="239">
        <v>8.9286999999999992</v>
      </c>
      <c r="F124" s="240"/>
      <c r="G124" s="241">
        <f>ROUND(E124*F124,2)</f>
        <v>0</v>
      </c>
      <c r="H124" s="240"/>
      <c r="I124" s="241">
        <f>ROUND(E124*H124,2)</f>
        <v>0</v>
      </c>
      <c r="J124" s="240"/>
      <c r="K124" s="241">
        <f>ROUND(E124*J124,2)</f>
        <v>0</v>
      </c>
      <c r="L124" s="241">
        <v>12</v>
      </c>
      <c r="M124" s="241">
        <f>G124*(1+L124/100)</f>
        <v>0</v>
      </c>
      <c r="N124" s="239">
        <v>3.2030000000000003E-2</v>
      </c>
      <c r="O124" s="239">
        <f>ROUND(E124*N124,2)</f>
        <v>0.28999999999999998</v>
      </c>
      <c r="P124" s="239">
        <v>0</v>
      </c>
      <c r="Q124" s="239">
        <f>ROUND(E124*P124,2)</f>
        <v>0</v>
      </c>
      <c r="R124" s="241" t="s">
        <v>380</v>
      </c>
      <c r="S124" s="241" t="s">
        <v>315</v>
      </c>
      <c r="T124" s="242" t="s">
        <v>315</v>
      </c>
      <c r="U124" s="224">
        <v>0.81599999999999995</v>
      </c>
      <c r="V124" s="224">
        <f>ROUND(E124*U124,2)</f>
        <v>7.29</v>
      </c>
      <c r="W124" s="224"/>
      <c r="X124" s="224" t="s">
        <v>336</v>
      </c>
      <c r="Y124" s="224" t="s">
        <v>317</v>
      </c>
      <c r="Z124" s="214"/>
      <c r="AA124" s="214"/>
      <c r="AB124" s="214"/>
      <c r="AC124" s="214"/>
      <c r="AD124" s="214"/>
      <c r="AE124" s="214"/>
      <c r="AF124" s="214"/>
      <c r="AG124" s="214" t="s">
        <v>337</v>
      </c>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row>
    <row r="125" spans="1:60" outlineLevel="2" x14ac:dyDescent="0.2">
      <c r="A125" s="221"/>
      <c r="B125" s="222"/>
      <c r="C125" s="267" t="s">
        <v>1023</v>
      </c>
      <c r="D125" s="266"/>
      <c r="E125" s="266"/>
      <c r="F125" s="266"/>
      <c r="G125" s="266"/>
      <c r="H125" s="224"/>
      <c r="I125" s="224"/>
      <c r="J125" s="224"/>
      <c r="K125" s="224"/>
      <c r="L125" s="224"/>
      <c r="M125" s="224"/>
      <c r="N125" s="223"/>
      <c r="O125" s="223"/>
      <c r="P125" s="223"/>
      <c r="Q125" s="223"/>
      <c r="R125" s="224"/>
      <c r="S125" s="224"/>
      <c r="T125" s="224"/>
      <c r="U125" s="224"/>
      <c r="V125" s="224"/>
      <c r="W125" s="224"/>
      <c r="X125" s="224"/>
      <c r="Y125" s="224"/>
      <c r="Z125" s="214"/>
      <c r="AA125" s="214"/>
      <c r="AB125" s="214"/>
      <c r="AC125" s="214"/>
      <c r="AD125" s="214"/>
      <c r="AE125" s="214"/>
      <c r="AF125" s="214"/>
      <c r="AG125" s="214" t="s">
        <v>369</v>
      </c>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row>
    <row r="126" spans="1:60" outlineLevel="2" x14ac:dyDescent="0.2">
      <c r="A126" s="221"/>
      <c r="B126" s="222"/>
      <c r="C126" s="268" t="s">
        <v>1340</v>
      </c>
      <c r="D126" s="262"/>
      <c r="E126" s="263"/>
      <c r="F126" s="224"/>
      <c r="G126" s="224"/>
      <c r="H126" s="224"/>
      <c r="I126" s="224"/>
      <c r="J126" s="224"/>
      <c r="K126" s="224"/>
      <c r="L126" s="224"/>
      <c r="M126" s="224"/>
      <c r="N126" s="223"/>
      <c r="O126" s="223"/>
      <c r="P126" s="223"/>
      <c r="Q126" s="223"/>
      <c r="R126" s="224"/>
      <c r="S126" s="224"/>
      <c r="T126" s="224"/>
      <c r="U126" s="224"/>
      <c r="V126" s="224"/>
      <c r="W126" s="224"/>
      <c r="X126" s="224"/>
      <c r="Y126" s="224"/>
      <c r="Z126" s="214"/>
      <c r="AA126" s="214"/>
      <c r="AB126" s="214"/>
      <c r="AC126" s="214"/>
      <c r="AD126" s="214"/>
      <c r="AE126" s="214"/>
      <c r="AF126" s="214"/>
      <c r="AG126" s="214" t="s">
        <v>371</v>
      </c>
      <c r="AH126" s="214">
        <v>0</v>
      </c>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row>
    <row r="127" spans="1:60" outlineLevel="3" x14ac:dyDescent="0.2">
      <c r="A127" s="221"/>
      <c r="B127" s="222"/>
      <c r="C127" s="268" t="s">
        <v>2496</v>
      </c>
      <c r="D127" s="262"/>
      <c r="E127" s="263">
        <v>4.125</v>
      </c>
      <c r="F127" s="224"/>
      <c r="G127" s="224"/>
      <c r="H127" s="224"/>
      <c r="I127" s="224"/>
      <c r="J127" s="224"/>
      <c r="K127" s="224"/>
      <c r="L127" s="224"/>
      <c r="M127" s="224"/>
      <c r="N127" s="223"/>
      <c r="O127" s="223"/>
      <c r="P127" s="223"/>
      <c r="Q127" s="223"/>
      <c r="R127" s="224"/>
      <c r="S127" s="224"/>
      <c r="T127" s="224"/>
      <c r="U127" s="224"/>
      <c r="V127" s="224"/>
      <c r="W127" s="224"/>
      <c r="X127" s="224"/>
      <c r="Y127" s="224"/>
      <c r="Z127" s="214"/>
      <c r="AA127" s="214"/>
      <c r="AB127" s="214"/>
      <c r="AC127" s="214"/>
      <c r="AD127" s="214"/>
      <c r="AE127" s="214"/>
      <c r="AF127" s="214"/>
      <c r="AG127" s="214" t="s">
        <v>371</v>
      </c>
      <c r="AH127" s="214">
        <v>0</v>
      </c>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row>
    <row r="128" spans="1:60" outlineLevel="3" x14ac:dyDescent="0.2">
      <c r="A128" s="221"/>
      <c r="B128" s="222"/>
      <c r="C128" s="268" t="s">
        <v>2497</v>
      </c>
      <c r="D128" s="262"/>
      <c r="E128" s="263">
        <v>3.4037000000000002</v>
      </c>
      <c r="F128" s="224"/>
      <c r="G128" s="224"/>
      <c r="H128" s="224"/>
      <c r="I128" s="224"/>
      <c r="J128" s="224"/>
      <c r="K128" s="224"/>
      <c r="L128" s="224"/>
      <c r="M128" s="224"/>
      <c r="N128" s="223"/>
      <c r="O128" s="223"/>
      <c r="P128" s="223"/>
      <c r="Q128" s="223"/>
      <c r="R128" s="224"/>
      <c r="S128" s="224"/>
      <c r="T128" s="224"/>
      <c r="U128" s="224"/>
      <c r="V128" s="224"/>
      <c r="W128" s="224"/>
      <c r="X128" s="224"/>
      <c r="Y128" s="224"/>
      <c r="Z128" s="214"/>
      <c r="AA128" s="214"/>
      <c r="AB128" s="214"/>
      <c r="AC128" s="214"/>
      <c r="AD128" s="214"/>
      <c r="AE128" s="214"/>
      <c r="AF128" s="214"/>
      <c r="AG128" s="214" t="s">
        <v>371</v>
      </c>
      <c r="AH128" s="214">
        <v>0</v>
      </c>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row>
    <row r="129" spans="1:60" outlineLevel="3" x14ac:dyDescent="0.2">
      <c r="A129" s="221"/>
      <c r="B129" s="222"/>
      <c r="C129" s="268" t="s">
        <v>2498</v>
      </c>
      <c r="D129" s="262"/>
      <c r="E129" s="263">
        <v>1.4</v>
      </c>
      <c r="F129" s="224"/>
      <c r="G129" s="224"/>
      <c r="H129" s="224"/>
      <c r="I129" s="224"/>
      <c r="J129" s="224"/>
      <c r="K129" s="224"/>
      <c r="L129" s="224"/>
      <c r="M129" s="224"/>
      <c r="N129" s="223"/>
      <c r="O129" s="223"/>
      <c r="P129" s="223"/>
      <c r="Q129" s="223"/>
      <c r="R129" s="224"/>
      <c r="S129" s="224"/>
      <c r="T129" s="224"/>
      <c r="U129" s="224"/>
      <c r="V129" s="224"/>
      <c r="W129" s="224"/>
      <c r="X129" s="224"/>
      <c r="Y129" s="224"/>
      <c r="Z129" s="214"/>
      <c r="AA129" s="214"/>
      <c r="AB129" s="214"/>
      <c r="AC129" s="214"/>
      <c r="AD129" s="214"/>
      <c r="AE129" s="214"/>
      <c r="AF129" s="214"/>
      <c r="AG129" s="214" t="s">
        <v>371</v>
      </c>
      <c r="AH129" s="214">
        <v>0</v>
      </c>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row>
    <row r="130" spans="1:60" ht="22.5" outlineLevel="1" x14ac:dyDescent="0.2">
      <c r="A130" s="236">
        <v>32</v>
      </c>
      <c r="B130" s="237" t="s">
        <v>457</v>
      </c>
      <c r="C130" s="254" t="s">
        <v>458</v>
      </c>
      <c r="D130" s="238" t="s">
        <v>379</v>
      </c>
      <c r="E130" s="239">
        <v>113.7139</v>
      </c>
      <c r="F130" s="240"/>
      <c r="G130" s="241">
        <f>ROUND(E130*F130,2)</f>
        <v>0</v>
      </c>
      <c r="H130" s="240"/>
      <c r="I130" s="241">
        <f>ROUND(E130*H130,2)</f>
        <v>0</v>
      </c>
      <c r="J130" s="240"/>
      <c r="K130" s="241">
        <f>ROUND(E130*J130,2)</f>
        <v>0</v>
      </c>
      <c r="L130" s="241">
        <v>12</v>
      </c>
      <c r="M130" s="241">
        <f>G130*(1+L130/100)</f>
        <v>0</v>
      </c>
      <c r="N130" s="239">
        <v>3.6099999999999999E-3</v>
      </c>
      <c r="O130" s="239">
        <f>ROUND(E130*N130,2)</f>
        <v>0.41</v>
      </c>
      <c r="P130" s="239">
        <v>0</v>
      </c>
      <c r="Q130" s="239">
        <f>ROUND(E130*P130,2)</f>
        <v>0</v>
      </c>
      <c r="R130" s="241" t="s">
        <v>380</v>
      </c>
      <c r="S130" s="241" t="s">
        <v>315</v>
      </c>
      <c r="T130" s="242" t="s">
        <v>315</v>
      </c>
      <c r="U130" s="224">
        <v>0.36</v>
      </c>
      <c r="V130" s="224">
        <f>ROUND(E130*U130,2)</f>
        <v>40.94</v>
      </c>
      <c r="W130" s="224"/>
      <c r="X130" s="224" t="s">
        <v>336</v>
      </c>
      <c r="Y130" s="224" t="s">
        <v>317</v>
      </c>
      <c r="Z130" s="214"/>
      <c r="AA130" s="214"/>
      <c r="AB130" s="214"/>
      <c r="AC130" s="214"/>
      <c r="AD130" s="214"/>
      <c r="AE130" s="214"/>
      <c r="AF130" s="214"/>
      <c r="AG130" s="214" t="s">
        <v>367</v>
      </c>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row>
    <row r="131" spans="1:60" outlineLevel="2" x14ac:dyDescent="0.2">
      <c r="A131" s="221"/>
      <c r="B131" s="222"/>
      <c r="C131" s="268" t="s">
        <v>2477</v>
      </c>
      <c r="D131" s="262"/>
      <c r="E131" s="263">
        <v>15.596</v>
      </c>
      <c r="F131" s="224"/>
      <c r="G131" s="224"/>
      <c r="H131" s="224"/>
      <c r="I131" s="224"/>
      <c r="J131" s="224"/>
      <c r="K131" s="224"/>
      <c r="L131" s="224"/>
      <c r="M131" s="224"/>
      <c r="N131" s="223"/>
      <c r="O131" s="223"/>
      <c r="P131" s="223"/>
      <c r="Q131" s="223"/>
      <c r="R131" s="224"/>
      <c r="S131" s="224"/>
      <c r="T131" s="224"/>
      <c r="U131" s="224"/>
      <c r="V131" s="224"/>
      <c r="W131" s="224"/>
      <c r="X131" s="224"/>
      <c r="Y131" s="224"/>
      <c r="Z131" s="214"/>
      <c r="AA131" s="214"/>
      <c r="AB131" s="214"/>
      <c r="AC131" s="214"/>
      <c r="AD131" s="214"/>
      <c r="AE131" s="214"/>
      <c r="AF131" s="214"/>
      <c r="AG131" s="214" t="s">
        <v>371</v>
      </c>
      <c r="AH131" s="214">
        <v>5</v>
      </c>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row>
    <row r="132" spans="1:60" outlineLevel="3" x14ac:dyDescent="0.2">
      <c r="A132" s="221"/>
      <c r="B132" s="222"/>
      <c r="C132" s="268" t="s">
        <v>2479</v>
      </c>
      <c r="D132" s="262"/>
      <c r="E132" s="263">
        <v>89.1892</v>
      </c>
      <c r="F132" s="224"/>
      <c r="G132" s="224"/>
      <c r="H132" s="224"/>
      <c r="I132" s="224"/>
      <c r="J132" s="224"/>
      <c r="K132" s="224"/>
      <c r="L132" s="224"/>
      <c r="M132" s="224"/>
      <c r="N132" s="223"/>
      <c r="O132" s="223"/>
      <c r="P132" s="223"/>
      <c r="Q132" s="223"/>
      <c r="R132" s="224"/>
      <c r="S132" s="224"/>
      <c r="T132" s="224"/>
      <c r="U132" s="224"/>
      <c r="V132" s="224"/>
      <c r="W132" s="224"/>
      <c r="X132" s="224"/>
      <c r="Y132" s="224"/>
      <c r="Z132" s="214"/>
      <c r="AA132" s="214"/>
      <c r="AB132" s="214"/>
      <c r="AC132" s="214"/>
      <c r="AD132" s="214"/>
      <c r="AE132" s="214"/>
      <c r="AF132" s="214"/>
      <c r="AG132" s="214" t="s">
        <v>371</v>
      </c>
      <c r="AH132" s="214">
        <v>5</v>
      </c>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row>
    <row r="133" spans="1:60" outlineLevel="3" x14ac:dyDescent="0.2">
      <c r="A133" s="221"/>
      <c r="B133" s="222"/>
      <c r="C133" s="268" t="s">
        <v>2478</v>
      </c>
      <c r="D133" s="262"/>
      <c r="E133" s="263">
        <v>8.9286999999999992</v>
      </c>
      <c r="F133" s="224"/>
      <c r="G133" s="224"/>
      <c r="H133" s="224"/>
      <c r="I133" s="224"/>
      <c r="J133" s="224"/>
      <c r="K133" s="224"/>
      <c r="L133" s="224"/>
      <c r="M133" s="224"/>
      <c r="N133" s="223"/>
      <c r="O133" s="223"/>
      <c r="P133" s="223"/>
      <c r="Q133" s="223"/>
      <c r="R133" s="224"/>
      <c r="S133" s="224"/>
      <c r="T133" s="224"/>
      <c r="U133" s="224"/>
      <c r="V133" s="224"/>
      <c r="W133" s="224"/>
      <c r="X133" s="224"/>
      <c r="Y133" s="224"/>
      <c r="Z133" s="214"/>
      <c r="AA133" s="214"/>
      <c r="AB133" s="214"/>
      <c r="AC133" s="214"/>
      <c r="AD133" s="214"/>
      <c r="AE133" s="214"/>
      <c r="AF133" s="214"/>
      <c r="AG133" s="214" t="s">
        <v>371</v>
      </c>
      <c r="AH133" s="214">
        <v>5</v>
      </c>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row>
    <row r="134" spans="1:60" ht="22.5" outlineLevel="1" x14ac:dyDescent="0.2">
      <c r="A134" s="236">
        <v>33</v>
      </c>
      <c r="B134" s="237" t="s">
        <v>2499</v>
      </c>
      <c r="C134" s="254" t="s">
        <v>2500</v>
      </c>
      <c r="D134" s="238" t="s">
        <v>379</v>
      </c>
      <c r="E134" s="239">
        <v>0.72</v>
      </c>
      <c r="F134" s="240"/>
      <c r="G134" s="241">
        <f>ROUND(E134*F134,2)</f>
        <v>0</v>
      </c>
      <c r="H134" s="240"/>
      <c r="I134" s="241">
        <f>ROUND(E134*H134,2)</f>
        <v>0</v>
      </c>
      <c r="J134" s="240"/>
      <c r="K134" s="241">
        <f>ROUND(E134*J134,2)</f>
        <v>0</v>
      </c>
      <c r="L134" s="241">
        <v>12</v>
      </c>
      <c r="M134" s="241">
        <f>G134*(1+L134/100)</f>
        <v>0</v>
      </c>
      <c r="N134" s="239">
        <v>4.3E-3</v>
      </c>
      <c r="O134" s="239">
        <f>ROUND(E134*N134,2)</f>
        <v>0</v>
      </c>
      <c r="P134" s="239">
        <v>0</v>
      </c>
      <c r="Q134" s="239">
        <f>ROUND(E134*P134,2)</f>
        <v>0</v>
      </c>
      <c r="R134" s="241" t="s">
        <v>380</v>
      </c>
      <c r="S134" s="241" t="s">
        <v>315</v>
      </c>
      <c r="T134" s="242" t="s">
        <v>315</v>
      </c>
      <c r="U134" s="224">
        <v>0.52600000000000002</v>
      </c>
      <c r="V134" s="224">
        <f>ROUND(E134*U134,2)</f>
        <v>0.38</v>
      </c>
      <c r="W134" s="224"/>
      <c r="X134" s="224" t="s">
        <v>336</v>
      </c>
      <c r="Y134" s="224" t="s">
        <v>317</v>
      </c>
      <c r="Z134" s="214"/>
      <c r="AA134" s="214"/>
      <c r="AB134" s="214"/>
      <c r="AC134" s="214"/>
      <c r="AD134" s="214"/>
      <c r="AE134" s="214"/>
      <c r="AF134" s="214"/>
      <c r="AG134" s="214" t="s">
        <v>337</v>
      </c>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row>
    <row r="135" spans="1:60" outlineLevel="2" x14ac:dyDescent="0.2">
      <c r="A135" s="221"/>
      <c r="B135" s="222"/>
      <c r="C135" s="267" t="s">
        <v>2501</v>
      </c>
      <c r="D135" s="266"/>
      <c r="E135" s="266"/>
      <c r="F135" s="266"/>
      <c r="G135" s="266"/>
      <c r="H135" s="224"/>
      <c r="I135" s="224"/>
      <c r="J135" s="224"/>
      <c r="K135" s="224"/>
      <c r="L135" s="224"/>
      <c r="M135" s="224"/>
      <c r="N135" s="223"/>
      <c r="O135" s="223"/>
      <c r="P135" s="223"/>
      <c r="Q135" s="223"/>
      <c r="R135" s="224"/>
      <c r="S135" s="224"/>
      <c r="T135" s="224"/>
      <c r="U135" s="224"/>
      <c r="V135" s="224"/>
      <c r="W135" s="224"/>
      <c r="X135" s="224"/>
      <c r="Y135" s="224"/>
      <c r="Z135" s="214"/>
      <c r="AA135" s="214"/>
      <c r="AB135" s="214"/>
      <c r="AC135" s="214"/>
      <c r="AD135" s="214"/>
      <c r="AE135" s="214"/>
      <c r="AF135" s="214"/>
      <c r="AG135" s="214" t="s">
        <v>369</v>
      </c>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row>
    <row r="136" spans="1:60" outlineLevel="2" x14ac:dyDescent="0.2">
      <c r="A136" s="221"/>
      <c r="B136" s="222"/>
      <c r="C136" s="258" t="s">
        <v>2502</v>
      </c>
      <c r="D136" s="252"/>
      <c r="E136" s="252"/>
      <c r="F136" s="252"/>
      <c r="G136" s="252"/>
      <c r="H136" s="224"/>
      <c r="I136" s="224"/>
      <c r="J136" s="224"/>
      <c r="K136" s="224"/>
      <c r="L136" s="224"/>
      <c r="M136" s="224"/>
      <c r="N136" s="223"/>
      <c r="O136" s="223"/>
      <c r="P136" s="223"/>
      <c r="Q136" s="223"/>
      <c r="R136" s="224"/>
      <c r="S136" s="224"/>
      <c r="T136" s="224"/>
      <c r="U136" s="224"/>
      <c r="V136" s="224"/>
      <c r="W136" s="224"/>
      <c r="X136" s="224"/>
      <c r="Y136" s="224"/>
      <c r="Z136" s="214"/>
      <c r="AA136" s="214"/>
      <c r="AB136" s="214"/>
      <c r="AC136" s="214"/>
      <c r="AD136" s="214"/>
      <c r="AE136" s="214"/>
      <c r="AF136" s="214"/>
      <c r="AG136" s="214" t="s">
        <v>320</v>
      </c>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row>
    <row r="137" spans="1:60" outlineLevel="3" x14ac:dyDescent="0.2">
      <c r="A137" s="221"/>
      <c r="B137" s="222"/>
      <c r="C137" s="258" t="s">
        <v>2503</v>
      </c>
      <c r="D137" s="252"/>
      <c r="E137" s="252"/>
      <c r="F137" s="252"/>
      <c r="G137" s="252"/>
      <c r="H137" s="224"/>
      <c r="I137" s="224"/>
      <c r="J137" s="224"/>
      <c r="K137" s="224"/>
      <c r="L137" s="224"/>
      <c r="M137" s="224"/>
      <c r="N137" s="223"/>
      <c r="O137" s="223"/>
      <c r="P137" s="223"/>
      <c r="Q137" s="223"/>
      <c r="R137" s="224"/>
      <c r="S137" s="224"/>
      <c r="T137" s="224"/>
      <c r="U137" s="224"/>
      <c r="V137" s="224"/>
      <c r="W137" s="224"/>
      <c r="X137" s="224"/>
      <c r="Y137" s="224"/>
      <c r="Z137" s="214"/>
      <c r="AA137" s="214"/>
      <c r="AB137" s="214"/>
      <c r="AC137" s="214"/>
      <c r="AD137" s="214"/>
      <c r="AE137" s="214"/>
      <c r="AF137" s="214"/>
      <c r="AG137" s="214" t="s">
        <v>320</v>
      </c>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row>
    <row r="138" spans="1:60" outlineLevel="2" x14ac:dyDescent="0.2">
      <c r="A138" s="221"/>
      <c r="B138" s="222"/>
      <c r="C138" s="268" t="s">
        <v>2504</v>
      </c>
      <c r="D138" s="262"/>
      <c r="E138" s="263">
        <v>0.72</v>
      </c>
      <c r="F138" s="224"/>
      <c r="G138" s="224"/>
      <c r="H138" s="224"/>
      <c r="I138" s="224"/>
      <c r="J138" s="224"/>
      <c r="K138" s="224"/>
      <c r="L138" s="224"/>
      <c r="M138" s="224"/>
      <c r="N138" s="223"/>
      <c r="O138" s="223"/>
      <c r="P138" s="223"/>
      <c r="Q138" s="223"/>
      <c r="R138" s="224"/>
      <c r="S138" s="224"/>
      <c r="T138" s="224"/>
      <c r="U138" s="224"/>
      <c r="V138" s="224"/>
      <c r="W138" s="224"/>
      <c r="X138" s="224"/>
      <c r="Y138" s="224"/>
      <c r="Z138" s="214"/>
      <c r="AA138" s="214"/>
      <c r="AB138" s="214"/>
      <c r="AC138" s="214"/>
      <c r="AD138" s="214"/>
      <c r="AE138" s="214"/>
      <c r="AF138" s="214"/>
      <c r="AG138" s="214" t="s">
        <v>371</v>
      </c>
      <c r="AH138" s="214">
        <v>0</v>
      </c>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row>
    <row r="139" spans="1:60" outlineLevel="1" x14ac:dyDescent="0.2">
      <c r="A139" s="236">
        <v>34</v>
      </c>
      <c r="B139" s="237" t="s">
        <v>466</v>
      </c>
      <c r="C139" s="254" t="s">
        <v>467</v>
      </c>
      <c r="D139" s="238" t="s">
        <v>403</v>
      </c>
      <c r="E139" s="239">
        <v>19.600000000000001</v>
      </c>
      <c r="F139" s="240"/>
      <c r="G139" s="241">
        <f>ROUND(E139*F139,2)</f>
        <v>0</v>
      </c>
      <c r="H139" s="240"/>
      <c r="I139" s="241">
        <f>ROUND(E139*H139,2)</f>
        <v>0</v>
      </c>
      <c r="J139" s="240"/>
      <c r="K139" s="241">
        <f>ROUND(E139*J139,2)</f>
        <v>0</v>
      </c>
      <c r="L139" s="241">
        <v>12</v>
      </c>
      <c r="M139" s="241">
        <f>G139*(1+L139/100)</f>
        <v>0</v>
      </c>
      <c r="N139" s="239">
        <v>5.3690000000000002E-2</v>
      </c>
      <c r="O139" s="239">
        <f>ROUND(E139*N139,2)</f>
        <v>1.05</v>
      </c>
      <c r="P139" s="239">
        <v>0</v>
      </c>
      <c r="Q139" s="239">
        <f>ROUND(E139*P139,2)</f>
        <v>0</v>
      </c>
      <c r="R139" s="241"/>
      <c r="S139" s="241" t="s">
        <v>331</v>
      </c>
      <c r="T139" s="242" t="s">
        <v>316</v>
      </c>
      <c r="U139" s="224">
        <v>1.17717</v>
      </c>
      <c r="V139" s="224">
        <f>ROUND(E139*U139,2)</f>
        <v>23.07</v>
      </c>
      <c r="W139" s="224"/>
      <c r="X139" s="224" t="s">
        <v>336</v>
      </c>
      <c r="Y139" s="224" t="s">
        <v>317</v>
      </c>
      <c r="Z139" s="214"/>
      <c r="AA139" s="214"/>
      <c r="AB139" s="214"/>
      <c r="AC139" s="214"/>
      <c r="AD139" s="214"/>
      <c r="AE139" s="214"/>
      <c r="AF139" s="214"/>
      <c r="AG139" s="214" t="s">
        <v>337</v>
      </c>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row>
    <row r="140" spans="1:60" outlineLevel="2" x14ac:dyDescent="0.2">
      <c r="A140" s="221"/>
      <c r="B140" s="222"/>
      <c r="C140" s="268" t="s">
        <v>1903</v>
      </c>
      <c r="D140" s="262"/>
      <c r="E140" s="263">
        <v>19.600000000000001</v>
      </c>
      <c r="F140" s="224"/>
      <c r="G140" s="224"/>
      <c r="H140" s="224"/>
      <c r="I140" s="224"/>
      <c r="J140" s="224"/>
      <c r="K140" s="224"/>
      <c r="L140" s="224"/>
      <c r="M140" s="224"/>
      <c r="N140" s="223"/>
      <c r="O140" s="223"/>
      <c r="P140" s="223"/>
      <c r="Q140" s="223"/>
      <c r="R140" s="224"/>
      <c r="S140" s="224"/>
      <c r="T140" s="224"/>
      <c r="U140" s="224"/>
      <c r="V140" s="224"/>
      <c r="W140" s="224"/>
      <c r="X140" s="224"/>
      <c r="Y140" s="224"/>
      <c r="Z140" s="214"/>
      <c r="AA140" s="214"/>
      <c r="AB140" s="214"/>
      <c r="AC140" s="214"/>
      <c r="AD140" s="214"/>
      <c r="AE140" s="214"/>
      <c r="AF140" s="214"/>
      <c r="AG140" s="214" t="s">
        <v>371</v>
      </c>
      <c r="AH140" s="214">
        <v>0</v>
      </c>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row>
    <row r="141" spans="1:60" x14ac:dyDescent="0.2">
      <c r="A141" s="229" t="s">
        <v>310</v>
      </c>
      <c r="B141" s="230" t="s">
        <v>198</v>
      </c>
      <c r="C141" s="253" t="s">
        <v>199</v>
      </c>
      <c r="D141" s="231"/>
      <c r="E141" s="232"/>
      <c r="F141" s="233"/>
      <c r="G141" s="233">
        <f>SUMIF(AG142:AG159,"&lt;&gt;NOR",G142:G159)</f>
        <v>0</v>
      </c>
      <c r="H141" s="233"/>
      <c r="I141" s="233">
        <f>SUM(I142:I159)</f>
        <v>0</v>
      </c>
      <c r="J141" s="233"/>
      <c r="K141" s="233">
        <f>SUM(K142:K159)</f>
        <v>0</v>
      </c>
      <c r="L141" s="233"/>
      <c r="M141" s="233">
        <f>SUM(M142:M159)</f>
        <v>0</v>
      </c>
      <c r="N141" s="232"/>
      <c r="O141" s="232">
        <f>SUM(O142:O159)</f>
        <v>0.57999999999999996</v>
      </c>
      <c r="P141" s="232"/>
      <c r="Q141" s="232">
        <f>SUM(Q142:Q159)</f>
        <v>0</v>
      </c>
      <c r="R141" s="233"/>
      <c r="S141" s="233"/>
      <c r="T141" s="234"/>
      <c r="U141" s="228"/>
      <c r="V141" s="228">
        <f>SUM(V142:V159)</f>
        <v>10.9</v>
      </c>
      <c r="W141" s="228"/>
      <c r="X141" s="228"/>
      <c r="Y141" s="228"/>
      <c r="AG141" t="s">
        <v>311</v>
      </c>
    </row>
    <row r="142" spans="1:60" ht="22.5" outlineLevel="1" x14ac:dyDescent="0.2">
      <c r="A142" s="236">
        <v>35</v>
      </c>
      <c r="B142" s="237" t="s">
        <v>475</v>
      </c>
      <c r="C142" s="254" t="s">
        <v>476</v>
      </c>
      <c r="D142" s="238" t="s">
        <v>365</v>
      </c>
      <c r="E142" s="239">
        <v>1.8394999999999999</v>
      </c>
      <c r="F142" s="240"/>
      <c r="G142" s="241">
        <f>ROUND(E142*F142,2)</f>
        <v>0</v>
      </c>
      <c r="H142" s="240"/>
      <c r="I142" s="241">
        <f>ROUND(E142*H142,2)</f>
        <v>0</v>
      </c>
      <c r="J142" s="240"/>
      <c r="K142" s="241">
        <f>ROUND(E142*J142,2)</f>
        <v>0</v>
      </c>
      <c r="L142" s="241">
        <v>12</v>
      </c>
      <c r="M142" s="241">
        <f>G142*(1+L142/100)</f>
        <v>0</v>
      </c>
      <c r="N142" s="239">
        <v>0.30802000000000002</v>
      </c>
      <c r="O142" s="239">
        <f>ROUND(E142*N142,2)</f>
        <v>0.56999999999999995</v>
      </c>
      <c r="P142" s="239">
        <v>0</v>
      </c>
      <c r="Q142" s="239">
        <f>ROUND(E142*P142,2)</f>
        <v>0</v>
      </c>
      <c r="R142" s="241" t="s">
        <v>380</v>
      </c>
      <c r="S142" s="241" t="s">
        <v>315</v>
      </c>
      <c r="T142" s="242" t="s">
        <v>315</v>
      </c>
      <c r="U142" s="224">
        <v>5.24</v>
      </c>
      <c r="V142" s="224">
        <f>ROUND(E142*U142,2)</f>
        <v>9.64</v>
      </c>
      <c r="W142" s="224"/>
      <c r="X142" s="224" t="s">
        <v>336</v>
      </c>
      <c r="Y142" s="224" t="s">
        <v>317</v>
      </c>
      <c r="Z142" s="214"/>
      <c r="AA142" s="214"/>
      <c r="AB142" s="214"/>
      <c r="AC142" s="214"/>
      <c r="AD142" s="214"/>
      <c r="AE142" s="214"/>
      <c r="AF142" s="214"/>
      <c r="AG142" s="214" t="s">
        <v>367</v>
      </c>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row>
    <row r="143" spans="1:60" outlineLevel="2" x14ac:dyDescent="0.2">
      <c r="A143" s="221"/>
      <c r="B143" s="222"/>
      <c r="C143" s="268" t="s">
        <v>991</v>
      </c>
      <c r="D143" s="262"/>
      <c r="E143" s="263"/>
      <c r="F143" s="224"/>
      <c r="G143" s="224"/>
      <c r="H143" s="224"/>
      <c r="I143" s="224"/>
      <c r="J143" s="224"/>
      <c r="K143" s="224"/>
      <c r="L143" s="224"/>
      <c r="M143" s="224"/>
      <c r="N143" s="223"/>
      <c r="O143" s="223"/>
      <c r="P143" s="223"/>
      <c r="Q143" s="223"/>
      <c r="R143" s="224"/>
      <c r="S143" s="224"/>
      <c r="T143" s="224"/>
      <c r="U143" s="224"/>
      <c r="V143" s="224"/>
      <c r="W143" s="224"/>
      <c r="X143" s="224"/>
      <c r="Y143" s="224"/>
      <c r="Z143" s="214"/>
      <c r="AA143" s="214"/>
      <c r="AB143" s="214"/>
      <c r="AC143" s="214"/>
      <c r="AD143" s="214"/>
      <c r="AE143" s="214"/>
      <c r="AF143" s="214"/>
      <c r="AG143" s="214" t="s">
        <v>371</v>
      </c>
      <c r="AH143" s="214">
        <v>0</v>
      </c>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row>
    <row r="144" spans="1:60" outlineLevel="3" x14ac:dyDescent="0.2">
      <c r="A144" s="221"/>
      <c r="B144" s="222"/>
      <c r="C144" s="268" t="s">
        <v>1482</v>
      </c>
      <c r="D144" s="262"/>
      <c r="E144" s="263"/>
      <c r="F144" s="224"/>
      <c r="G144" s="224"/>
      <c r="H144" s="224"/>
      <c r="I144" s="224"/>
      <c r="J144" s="224"/>
      <c r="K144" s="224"/>
      <c r="L144" s="224"/>
      <c r="M144" s="224"/>
      <c r="N144" s="223"/>
      <c r="O144" s="223"/>
      <c r="P144" s="223"/>
      <c r="Q144" s="223"/>
      <c r="R144" s="224"/>
      <c r="S144" s="224"/>
      <c r="T144" s="224"/>
      <c r="U144" s="224"/>
      <c r="V144" s="224"/>
      <c r="W144" s="224"/>
      <c r="X144" s="224"/>
      <c r="Y144" s="224"/>
      <c r="Z144" s="214"/>
      <c r="AA144" s="214"/>
      <c r="AB144" s="214"/>
      <c r="AC144" s="214"/>
      <c r="AD144" s="214"/>
      <c r="AE144" s="214"/>
      <c r="AF144" s="214"/>
      <c r="AG144" s="214" t="s">
        <v>371</v>
      </c>
      <c r="AH144" s="214">
        <v>0</v>
      </c>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row>
    <row r="145" spans="1:60" outlineLevel="3" x14ac:dyDescent="0.2">
      <c r="A145" s="221"/>
      <c r="B145" s="222"/>
      <c r="C145" s="269" t="s">
        <v>480</v>
      </c>
      <c r="D145" s="264"/>
      <c r="E145" s="265"/>
      <c r="F145" s="224"/>
      <c r="G145" s="224"/>
      <c r="H145" s="224"/>
      <c r="I145" s="224"/>
      <c r="J145" s="224"/>
      <c r="K145" s="224"/>
      <c r="L145" s="224"/>
      <c r="M145" s="224"/>
      <c r="N145" s="223"/>
      <c r="O145" s="223"/>
      <c r="P145" s="223"/>
      <c r="Q145" s="223"/>
      <c r="R145" s="224"/>
      <c r="S145" s="224"/>
      <c r="T145" s="224"/>
      <c r="U145" s="224"/>
      <c r="V145" s="224"/>
      <c r="W145" s="224"/>
      <c r="X145" s="224"/>
      <c r="Y145" s="224"/>
      <c r="Z145" s="214"/>
      <c r="AA145" s="214"/>
      <c r="AB145" s="214"/>
      <c r="AC145" s="214"/>
      <c r="AD145" s="214"/>
      <c r="AE145" s="214"/>
      <c r="AF145" s="214"/>
      <c r="AG145" s="214" t="s">
        <v>371</v>
      </c>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row>
    <row r="146" spans="1:60" outlineLevel="3" x14ac:dyDescent="0.2">
      <c r="A146" s="221"/>
      <c r="B146" s="222"/>
      <c r="C146" s="270" t="s">
        <v>2505</v>
      </c>
      <c r="D146" s="264"/>
      <c r="E146" s="265">
        <v>8.19</v>
      </c>
      <c r="F146" s="224"/>
      <c r="G146" s="224"/>
      <c r="H146" s="224"/>
      <c r="I146" s="224"/>
      <c r="J146" s="224"/>
      <c r="K146" s="224"/>
      <c r="L146" s="224"/>
      <c r="M146" s="224"/>
      <c r="N146" s="223"/>
      <c r="O146" s="223"/>
      <c r="P146" s="223"/>
      <c r="Q146" s="223"/>
      <c r="R146" s="224"/>
      <c r="S146" s="224"/>
      <c r="T146" s="224"/>
      <c r="U146" s="224"/>
      <c r="V146" s="224"/>
      <c r="W146" s="224"/>
      <c r="X146" s="224"/>
      <c r="Y146" s="224"/>
      <c r="Z146" s="214"/>
      <c r="AA146" s="214"/>
      <c r="AB146" s="214"/>
      <c r="AC146" s="214"/>
      <c r="AD146" s="214"/>
      <c r="AE146" s="214"/>
      <c r="AF146" s="214"/>
      <c r="AG146" s="214" t="s">
        <v>371</v>
      </c>
      <c r="AH146" s="214">
        <v>2</v>
      </c>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row>
    <row r="147" spans="1:60" outlineLevel="3" x14ac:dyDescent="0.2">
      <c r="A147" s="221"/>
      <c r="B147" s="222"/>
      <c r="C147" s="270" t="s">
        <v>2506</v>
      </c>
      <c r="D147" s="264"/>
      <c r="E147" s="265">
        <v>25.06</v>
      </c>
      <c r="F147" s="224"/>
      <c r="G147" s="224"/>
      <c r="H147" s="224"/>
      <c r="I147" s="224"/>
      <c r="J147" s="224"/>
      <c r="K147" s="224"/>
      <c r="L147" s="224"/>
      <c r="M147" s="224"/>
      <c r="N147" s="223"/>
      <c r="O147" s="223"/>
      <c r="P147" s="223"/>
      <c r="Q147" s="223"/>
      <c r="R147" s="224"/>
      <c r="S147" s="224"/>
      <c r="T147" s="224"/>
      <c r="U147" s="224"/>
      <c r="V147" s="224"/>
      <c r="W147" s="224"/>
      <c r="X147" s="224"/>
      <c r="Y147" s="224"/>
      <c r="Z147" s="214"/>
      <c r="AA147" s="214"/>
      <c r="AB147" s="214"/>
      <c r="AC147" s="214"/>
      <c r="AD147" s="214"/>
      <c r="AE147" s="214"/>
      <c r="AF147" s="214"/>
      <c r="AG147" s="214" t="s">
        <v>371</v>
      </c>
      <c r="AH147" s="214">
        <v>2</v>
      </c>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row>
    <row r="148" spans="1:60" outlineLevel="3" x14ac:dyDescent="0.2">
      <c r="A148" s="221"/>
      <c r="B148" s="222"/>
      <c r="C148" s="269" t="s">
        <v>483</v>
      </c>
      <c r="D148" s="264"/>
      <c r="E148" s="265"/>
      <c r="F148" s="224"/>
      <c r="G148" s="224"/>
      <c r="H148" s="224"/>
      <c r="I148" s="224"/>
      <c r="J148" s="224"/>
      <c r="K148" s="224"/>
      <c r="L148" s="224"/>
      <c r="M148" s="224"/>
      <c r="N148" s="223"/>
      <c r="O148" s="223"/>
      <c r="P148" s="223"/>
      <c r="Q148" s="223"/>
      <c r="R148" s="224"/>
      <c r="S148" s="224"/>
      <c r="T148" s="224"/>
      <c r="U148" s="224"/>
      <c r="V148" s="224"/>
      <c r="W148" s="224"/>
      <c r="X148" s="224"/>
      <c r="Y148" s="224"/>
      <c r="Z148" s="214"/>
      <c r="AA148" s="214"/>
      <c r="AB148" s="214"/>
      <c r="AC148" s="214"/>
      <c r="AD148" s="214"/>
      <c r="AE148" s="214"/>
      <c r="AF148" s="214"/>
      <c r="AG148" s="214" t="s">
        <v>371</v>
      </c>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row>
    <row r="149" spans="1:60" outlineLevel="3" x14ac:dyDescent="0.2">
      <c r="A149" s="221"/>
      <c r="B149" s="222"/>
      <c r="C149" s="268" t="s">
        <v>1345</v>
      </c>
      <c r="D149" s="262"/>
      <c r="E149" s="263"/>
      <c r="F149" s="224"/>
      <c r="G149" s="224"/>
      <c r="H149" s="224"/>
      <c r="I149" s="224"/>
      <c r="J149" s="224"/>
      <c r="K149" s="224"/>
      <c r="L149" s="224"/>
      <c r="M149" s="224"/>
      <c r="N149" s="223"/>
      <c r="O149" s="223"/>
      <c r="P149" s="223"/>
      <c r="Q149" s="223"/>
      <c r="R149" s="224"/>
      <c r="S149" s="224"/>
      <c r="T149" s="224"/>
      <c r="U149" s="224"/>
      <c r="V149" s="224"/>
      <c r="W149" s="224"/>
      <c r="X149" s="224"/>
      <c r="Y149" s="224"/>
      <c r="Z149" s="214"/>
      <c r="AA149" s="214"/>
      <c r="AB149" s="214"/>
      <c r="AC149" s="214"/>
      <c r="AD149" s="214"/>
      <c r="AE149" s="214"/>
      <c r="AF149" s="214"/>
      <c r="AG149" s="214" t="s">
        <v>371</v>
      </c>
      <c r="AH149" s="214">
        <v>0</v>
      </c>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row>
    <row r="150" spans="1:60" outlineLevel="3" x14ac:dyDescent="0.2">
      <c r="A150" s="221"/>
      <c r="B150" s="222"/>
      <c r="C150" s="269" t="s">
        <v>480</v>
      </c>
      <c r="D150" s="264"/>
      <c r="E150" s="265"/>
      <c r="F150" s="224"/>
      <c r="G150" s="224"/>
      <c r="H150" s="224"/>
      <c r="I150" s="224"/>
      <c r="J150" s="224"/>
      <c r="K150" s="224"/>
      <c r="L150" s="224"/>
      <c r="M150" s="224"/>
      <c r="N150" s="223"/>
      <c r="O150" s="223"/>
      <c r="P150" s="223"/>
      <c r="Q150" s="223"/>
      <c r="R150" s="224"/>
      <c r="S150" s="224"/>
      <c r="T150" s="224"/>
      <c r="U150" s="224"/>
      <c r="V150" s="224"/>
      <c r="W150" s="224"/>
      <c r="X150" s="224"/>
      <c r="Y150" s="224"/>
      <c r="Z150" s="214"/>
      <c r="AA150" s="214"/>
      <c r="AB150" s="214"/>
      <c r="AC150" s="214"/>
      <c r="AD150" s="214"/>
      <c r="AE150" s="214"/>
      <c r="AF150" s="214"/>
      <c r="AG150" s="214" t="s">
        <v>371</v>
      </c>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row>
    <row r="151" spans="1:60" outlineLevel="3" x14ac:dyDescent="0.2">
      <c r="A151" s="221"/>
      <c r="B151" s="222"/>
      <c r="C151" s="270" t="s">
        <v>2507</v>
      </c>
      <c r="D151" s="264"/>
      <c r="E151" s="265">
        <v>1.33</v>
      </c>
      <c r="F151" s="224"/>
      <c r="G151" s="224"/>
      <c r="H151" s="224"/>
      <c r="I151" s="224"/>
      <c r="J151" s="224"/>
      <c r="K151" s="224"/>
      <c r="L151" s="224"/>
      <c r="M151" s="224"/>
      <c r="N151" s="223"/>
      <c r="O151" s="223"/>
      <c r="P151" s="223"/>
      <c r="Q151" s="223"/>
      <c r="R151" s="224"/>
      <c r="S151" s="224"/>
      <c r="T151" s="224"/>
      <c r="U151" s="224"/>
      <c r="V151" s="224"/>
      <c r="W151" s="224"/>
      <c r="X151" s="224"/>
      <c r="Y151" s="224"/>
      <c r="Z151" s="214"/>
      <c r="AA151" s="214"/>
      <c r="AB151" s="214"/>
      <c r="AC151" s="214"/>
      <c r="AD151" s="214"/>
      <c r="AE151" s="214"/>
      <c r="AF151" s="214"/>
      <c r="AG151" s="214" t="s">
        <v>371</v>
      </c>
      <c r="AH151" s="214">
        <v>2</v>
      </c>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row>
    <row r="152" spans="1:60" outlineLevel="3" x14ac:dyDescent="0.2">
      <c r="A152" s="221"/>
      <c r="B152" s="222"/>
      <c r="C152" s="270" t="s">
        <v>2508</v>
      </c>
      <c r="D152" s="264"/>
      <c r="E152" s="265">
        <v>2.21</v>
      </c>
      <c r="F152" s="224"/>
      <c r="G152" s="224"/>
      <c r="H152" s="224"/>
      <c r="I152" s="224"/>
      <c r="J152" s="224"/>
      <c r="K152" s="224"/>
      <c r="L152" s="224"/>
      <c r="M152" s="224"/>
      <c r="N152" s="223"/>
      <c r="O152" s="223"/>
      <c r="P152" s="223"/>
      <c r="Q152" s="223"/>
      <c r="R152" s="224"/>
      <c r="S152" s="224"/>
      <c r="T152" s="224"/>
      <c r="U152" s="224"/>
      <c r="V152" s="224"/>
      <c r="W152" s="224"/>
      <c r="X152" s="224"/>
      <c r="Y152" s="224"/>
      <c r="Z152" s="214"/>
      <c r="AA152" s="214"/>
      <c r="AB152" s="214"/>
      <c r="AC152" s="214"/>
      <c r="AD152" s="214"/>
      <c r="AE152" s="214"/>
      <c r="AF152" s="214"/>
      <c r="AG152" s="214" t="s">
        <v>371</v>
      </c>
      <c r="AH152" s="214">
        <v>2</v>
      </c>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row>
    <row r="153" spans="1:60" outlineLevel="3" x14ac:dyDescent="0.2">
      <c r="A153" s="221"/>
      <c r="B153" s="222"/>
      <c r="C153" s="269" t="s">
        <v>483</v>
      </c>
      <c r="D153" s="264"/>
      <c r="E153" s="265"/>
      <c r="F153" s="224"/>
      <c r="G153" s="224"/>
      <c r="H153" s="224"/>
      <c r="I153" s="224"/>
      <c r="J153" s="224"/>
      <c r="K153" s="224"/>
      <c r="L153" s="224"/>
      <c r="M153" s="224"/>
      <c r="N153" s="223"/>
      <c r="O153" s="223"/>
      <c r="P153" s="223"/>
      <c r="Q153" s="223"/>
      <c r="R153" s="224"/>
      <c r="S153" s="224"/>
      <c r="T153" s="224"/>
      <c r="U153" s="224"/>
      <c r="V153" s="224"/>
      <c r="W153" s="224"/>
      <c r="X153" s="224"/>
      <c r="Y153" s="224"/>
      <c r="Z153" s="214"/>
      <c r="AA153" s="214"/>
      <c r="AB153" s="214"/>
      <c r="AC153" s="214"/>
      <c r="AD153" s="214"/>
      <c r="AE153" s="214"/>
      <c r="AF153" s="214"/>
      <c r="AG153" s="214" t="s">
        <v>371</v>
      </c>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row>
    <row r="154" spans="1:60" outlineLevel="3" x14ac:dyDescent="0.2">
      <c r="A154" s="221"/>
      <c r="B154" s="222"/>
      <c r="C154" s="268" t="s">
        <v>354</v>
      </c>
      <c r="D154" s="262"/>
      <c r="E154" s="263"/>
      <c r="F154" s="224"/>
      <c r="G154" s="224"/>
      <c r="H154" s="224"/>
      <c r="I154" s="224"/>
      <c r="J154" s="224"/>
      <c r="K154" s="224"/>
      <c r="L154" s="224"/>
      <c r="M154" s="224"/>
      <c r="N154" s="223"/>
      <c r="O154" s="223"/>
      <c r="P154" s="223"/>
      <c r="Q154" s="223"/>
      <c r="R154" s="224"/>
      <c r="S154" s="224"/>
      <c r="T154" s="224"/>
      <c r="U154" s="224"/>
      <c r="V154" s="224"/>
      <c r="W154" s="224"/>
      <c r="X154" s="224"/>
      <c r="Y154" s="224"/>
      <c r="Z154" s="214"/>
      <c r="AA154" s="214"/>
      <c r="AB154" s="214"/>
      <c r="AC154" s="214"/>
      <c r="AD154" s="214"/>
      <c r="AE154" s="214"/>
      <c r="AF154" s="214"/>
      <c r="AG154" s="214" t="s">
        <v>371</v>
      </c>
      <c r="AH154" s="214">
        <v>0</v>
      </c>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row>
    <row r="155" spans="1:60" outlineLevel="3" x14ac:dyDescent="0.2">
      <c r="A155" s="221"/>
      <c r="B155" s="222"/>
      <c r="C155" s="268" t="s">
        <v>2509</v>
      </c>
      <c r="D155" s="262"/>
      <c r="E155" s="263">
        <v>1.8394999999999999</v>
      </c>
      <c r="F155" s="224"/>
      <c r="G155" s="224"/>
      <c r="H155" s="224"/>
      <c r="I155" s="224"/>
      <c r="J155" s="224"/>
      <c r="K155" s="224"/>
      <c r="L155" s="224"/>
      <c r="M155" s="224"/>
      <c r="N155" s="223"/>
      <c r="O155" s="223"/>
      <c r="P155" s="223"/>
      <c r="Q155" s="223"/>
      <c r="R155" s="224"/>
      <c r="S155" s="224"/>
      <c r="T155" s="224"/>
      <c r="U155" s="224"/>
      <c r="V155" s="224"/>
      <c r="W155" s="224"/>
      <c r="X155" s="224"/>
      <c r="Y155" s="224"/>
      <c r="Z155" s="214"/>
      <c r="AA155" s="214"/>
      <c r="AB155" s="214"/>
      <c r="AC155" s="214"/>
      <c r="AD155" s="214"/>
      <c r="AE155" s="214"/>
      <c r="AF155" s="214"/>
      <c r="AG155" s="214" t="s">
        <v>371</v>
      </c>
      <c r="AH155" s="214">
        <v>0</v>
      </c>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row>
    <row r="156" spans="1:60" outlineLevel="1" x14ac:dyDescent="0.2">
      <c r="A156" s="245">
        <v>36</v>
      </c>
      <c r="B156" s="246" t="s">
        <v>485</v>
      </c>
      <c r="C156" s="256" t="s">
        <v>486</v>
      </c>
      <c r="D156" s="247" t="s">
        <v>379</v>
      </c>
      <c r="E156" s="248">
        <v>1</v>
      </c>
      <c r="F156" s="249"/>
      <c r="G156" s="250">
        <f>ROUND(E156*F156,2)</f>
        <v>0</v>
      </c>
      <c r="H156" s="249"/>
      <c r="I156" s="250">
        <f>ROUND(E156*H156,2)</f>
        <v>0</v>
      </c>
      <c r="J156" s="249"/>
      <c r="K156" s="250">
        <f>ROUND(E156*J156,2)</f>
        <v>0</v>
      </c>
      <c r="L156" s="250">
        <v>12</v>
      </c>
      <c r="M156" s="250">
        <f>G156*(1+L156/100)</f>
        <v>0</v>
      </c>
      <c r="N156" s="248">
        <v>1.41E-2</v>
      </c>
      <c r="O156" s="248">
        <f>ROUND(E156*N156,2)</f>
        <v>0.01</v>
      </c>
      <c r="P156" s="248">
        <v>0</v>
      </c>
      <c r="Q156" s="248">
        <f>ROUND(E156*P156,2)</f>
        <v>0</v>
      </c>
      <c r="R156" s="250" t="s">
        <v>380</v>
      </c>
      <c r="S156" s="250" t="s">
        <v>315</v>
      </c>
      <c r="T156" s="251" t="s">
        <v>315</v>
      </c>
      <c r="U156" s="224">
        <v>0.39600000000000002</v>
      </c>
      <c r="V156" s="224">
        <f>ROUND(E156*U156,2)</f>
        <v>0.4</v>
      </c>
      <c r="W156" s="224"/>
      <c r="X156" s="224" t="s">
        <v>336</v>
      </c>
      <c r="Y156" s="224" t="s">
        <v>317</v>
      </c>
      <c r="Z156" s="214"/>
      <c r="AA156" s="214"/>
      <c r="AB156" s="214"/>
      <c r="AC156" s="214"/>
      <c r="AD156" s="214"/>
      <c r="AE156" s="214"/>
      <c r="AF156" s="214"/>
      <c r="AG156" s="214" t="s">
        <v>367</v>
      </c>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row>
    <row r="157" spans="1:60" outlineLevel="1" x14ac:dyDescent="0.2">
      <c r="A157" s="245">
        <v>37</v>
      </c>
      <c r="B157" s="246" t="s">
        <v>487</v>
      </c>
      <c r="C157" s="256" t="s">
        <v>488</v>
      </c>
      <c r="D157" s="247" t="s">
        <v>379</v>
      </c>
      <c r="E157" s="248">
        <v>1</v>
      </c>
      <c r="F157" s="249"/>
      <c r="G157" s="250">
        <f>ROUND(E157*F157,2)</f>
        <v>0</v>
      </c>
      <c r="H157" s="249"/>
      <c r="I157" s="250">
        <f>ROUND(E157*H157,2)</f>
        <v>0</v>
      </c>
      <c r="J157" s="249"/>
      <c r="K157" s="250">
        <f>ROUND(E157*J157,2)</f>
        <v>0</v>
      </c>
      <c r="L157" s="250">
        <v>12</v>
      </c>
      <c r="M157" s="250">
        <f>G157*(1+L157/100)</f>
        <v>0</v>
      </c>
      <c r="N157" s="248">
        <v>0</v>
      </c>
      <c r="O157" s="248">
        <f>ROUND(E157*N157,2)</f>
        <v>0</v>
      </c>
      <c r="P157" s="248">
        <v>0</v>
      </c>
      <c r="Q157" s="248">
        <f>ROUND(E157*P157,2)</f>
        <v>0</v>
      </c>
      <c r="R157" s="250" t="s">
        <v>380</v>
      </c>
      <c r="S157" s="250" t="s">
        <v>315</v>
      </c>
      <c r="T157" s="251" t="s">
        <v>315</v>
      </c>
      <c r="U157" s="224">
        <v>0.24</v>
      </c>
      <c r="V157" s="224">
        <f>ROUND(E157*U157,2)</f>
        <v>0.24</v>
      </c>
      <c r="W157" s="224"/>
      <c r="X157" s="224" t="s">
        <v>336</v>
      </c>
      <c r="Y157" s="224" t="s">
        <v>317</v>
      </c>
      <c r="Z157" s="214"/>
      <c r="AA157" s="214"/>
      <c r="AB157" s="214"/>
      <c r="AC157" s="214"/>
      <c r="AD157" s="214"/>
      <c r="AE157" s="214"/>
      <c r="AF157" s="214"/>
      <c r="AG157" s="214" t="s">
        <v>367</v>
      </c>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row>
    <row r="158" spans="1:60" ht="22.5" outlineLevel="1" x14ac:dyDescent="0.2">
      <c r="A158" s="236">
        <v>38</v>
      </c>
      <c r="B158" s="237" t="s">
        <v>489</v>
      </c>
      <c r="C158" s="254" t="s">
        <v>490</v>
      </c>
      <c r="D158" s="238" t="s">
        <v>403</v>
      </c>
      <c r="E158" s="239">
        <v>15</v>
      </c>
      <c r="F158" s="240"/>
      <c r="G158" s="241">
        <f>ROUND(E158*F158,2)</f>
        <v>0</v>
      </c>
      <c r="H158" s="240"/>
      <c r="I158" s="241">
        <f>ROUND(E158*H158,2)</f>
        <v>0</v>
      </c>
      <c r="J158" s="240"/>
      <c r="K158" s="241">
        <f>ROUND(E158*J158,2)</f>
        <v>0</v>
      </c>
      <c r="L158" s="241">
        <v>12</v>
      </c>
      <c r="M158" s="241">
        <f>G158*(1+L158/100)</f>
        <v>0</v>
      </c>
      <c r="N158" s="239">
        <v>0</v>
      </c>
      <c r="O158" s="239">
        <f>ROUND(E158*N158,2)</f>
        <v>0</v>
      </c>
      <c r="P158" s="239">
        <v>0</v>
      </c>
      <c r="Q158" s="239">
        <f>ROUND(E158*P158,2)</f>
        <v>0</v>
      </c>
      <c r="R158" s="241" t="s">
        <v>380</v>
      </c>
      <c r="S158" s="241" t="s">
        <v>315</v>
      </c>
      <c r="T158" s="242" t="s">
        <v>315</v>
      </c>
      <c r="U158" s="224">
        <v>4.1200000000000001E-2</v>
      </c>
      <c r="V158" s="224">
        <f>ROUND(E158*U158,2)</f>
        <v>0.62</v>
      </c>
      <c r="W158" s="224"/>
      <c r="X158" s="224" t="s">
        <v>336</v>
      </c>
      <c r="Y158" s="224" t="s">
        <v>317</v>
      </c>
      <c r="Z158" s="214"/>
      <c r="AA158" s="214"/>
      <c r="AB158" s="214"/>
      <c r="AC158" s="214"/>
      <c r="AD158" s="214"/>
      <c r="AE158" s="214"/>
      <c r="AF158" s="214"/>
      <c r="AG158" s="214" t="s">
        <v>367</v>
      </c>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row>
    <row r="159" spans="1:60" outlineLevel="2" x14ac:dyDescent="0.2">
      <c r="A159" s="221"/>
      <c r="B159" s="222"/>
      <c r="C159" s="267" t="s">
        <v>491</v>
      </c>
      <c r="D159" s="266"/>
      <c r="E159" s="266"/>
      <c r="F159" s="266"/>
      <c r="G159" s="266"/>
      <c r="H159" s="224"/>
      <c r="I159" s="224"/>
      <c r="J159" s="224"/>
      <c r="K159" s="224"/>
      <c r="L159" s="224"/>
      <c r="M159" s="224"/>
      <c r="N159" s="223"/>
      <c r="O159" s="223"/>
      <c r="P159" s="223"/>
      <c r="Q159" s="223"/>
      <c r="R159" s="224"/>
      <c r="S159" s="224"/>
      <c r="T159" s="224"/>
      <c r="U159" s="224"/>
      <c r="V159" s="224"/>
      <c r="W159" s="224"/>
      <c r="X159" s="224"/>
      <c r="Y159" s="224"/>
      <c r="Z159" s="214"/>
      <c r="AA159" s="214"/>
      <c r="AB159" s="214"/>
      <c r="AC159" s="214"/>
      <c r="AD159" s="214"/>
      <c r="AE159" s="214"/>
      <c r="AF159" s="214"/>
      <c r="AG159" s="214" t="s">
        <v>369</v>
      </c>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row>
    <row r="160" spans="1:60" x14ac:dyDescent="0.2">
      <c r="A160" s="229" t="s">
        <v>310</v>
      </c>
      <c r="B160" s="230" t="s">
        <v>200</v>
      </c>
      <c r="C160" s="253" t="s">
        <v>201</v>
      </c>
      <c r="D160" s="231"/>
      <c r="E160" s="232"/>
      <c r="F160" s="233"/>
      <c r="G160" s="233">
        <f>SUMIF(AG161:AG173,"&lt;&gt;NOR",G161:G173)</f>
        <v>0</v>
      </c>
      <c r="H160" s="233"/>
      <c r="I160" s="233">
        <f>SUM(I161:I173)</f>
        <v>0</v>
      </c>
      <c r="J160" s="233"/>
      <c r="K160" s="233">
        <f>SUM(K161:K173)</f>
        <v>0</v>
      </c>
      <c r="L160" s="233"/>
      <c r="M160" s="233">
        <f>SUM(M161:M173)</f>
        <v>0</v>
      </c>
      <c r="N160" s="232"/>
      <c r="O160" s="232">
        <f>SUM(O161:O173)</f>
        <v>0.54</v>
      </c>
      <c r="P160" s="232"/>
      <c r="Q160" s="232">
        <f>SUM(Q161:Q173)</f>
        <v>0</v>
      </c>
      <c r="R160" s="233"/>
      <c r="S160" s="233"/>
      <c r="T160" s="234"/>
      <c r="U160" s="228"/>
      <c r="V160" s="228">
        <f>SUM(V161:V173)</f>
        <v>18.39</v>
      </c>
      <c r="W160" s="228"/>
      <c r="X160" s="228"/>
      <c r="Y160" s="228"/>
      <c r="AG160" t="s">
        <v>311</v>
      </c>
    </row>
    <row r="161" spans="1:60" ht="78.75" outlineLevel="1" x14ac:dyDescent="0.2">
      <c r="A161" s="236">
        <v>39</v>
      </c>
      <c r="B161" s="237" t="s">
        <v>1036</v>
      </c>
      <c r="C161" s="254" t="s">
        <v>1037</v>
      </c>
      <c r="D161" s="238" t="s">
        <v>375</v>
      </c>
      <c r="E161" s="239">
        <v>1</v>
      </c>
      <c r="F161" s="240"/>
      <c r="G161" s="241">
        <f>ROUND(E161*F161,2)</f>
        <v>0</v>
      </c>
      <c r="H161" s="240"/>
      <c r="I161" s="241">
        <f>ROUND(E161*H161,2)</f>
        <v>0</v>
      </c>
      <c r="J161" s="240"/>
      <c r="K161" s="241">
        <f>ROUND(E161*J161,2)</f>
        <v>0</v>
      </c>
      <c r="L161" s="241">
        <v>12</v>
      </c>
      <c r="M161" s="241">
        <f>G161*(1+L161/100)</f>
        <v>0</v>
      </c>
      <c r="N161" s="239">
        <v>3.7650000000000003E-2</v>
      </c>
      <c r="O161" s="239">
        <f>ROUND(E161*N161,2)</f>
        <v>0.04</v>
      </c>
      <c r="P161" s="239">
        <v>0</v>
      </c>
      <c r="Q161" s="239">
        <f>ROUND(E161*P161,2)</f>
        <v>0</v>
      </c>
      <c r="R161" s="241" t="s">
        <v>380</v>
      </c>
      <c r="S161" s="241" t="s">
        <v>315</v>
      </c>
      <c r="T161" s="242" t="s">
        <v>315</v>
      </c>
      <c r="U161" s="224">
        <v>2</v>
      </c>
      <c r="V161" s="224">
        <f>ROUND(E161*U161,2)</f>
        <v>2</v>
      </c>
      <c r="W161" s="224"/>
      <c r="X161" s="224" t="s">
        <v>336</v>
      </c>
      <c r="Y161" s="224" t="s">
        <v>317</v>
      </c>
      <c r="Z161" s="214"/>
      <c r="AA161" s="214"/>
      <c r="AB161" s="214"/>
      <c r="AC161" s="214"/>
      <c r="AD161" s="214"/>
      <c r="AE161" s="214"/>
      <c r="AF161" s="214"/>
      <c r="AG161" s="214" t="s">
        <v>367</v>
      </c>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row>
    <row r="162" spans="1:60" outlineLevel="2" x14ac:dyDescent="0.2">
      <c r="A162" s="221"/>
      <c r="B162" s="222"/>
      <c r="C162" s="267" t="s">
        <v>1034</v>
      </c>
      <c r="D162" s="266"/>
      <c r="E162" s="266"/>
      <c r="F162" s="266"/>
      <c r="G162" s="266"/>
      <c r="H162" s="224"/>
      <c r="I162" s="224"/>
      <c r="J162" s="224"/>
      <c r="K162" s="224"/>
      <c r="L162" s="224"/>
      <c r="M162" s="224"/>
      <c r="N162" s="223"/>
      <c r="O162" s="223"/>
      <c r="P162" s="223"/>
      <c r="Q162" s="223"/>
      <c r="R162" s="224"/>
      <c r="S162" s="224"/>
      <c r="T162" s="224"/>
      <c r="U162" s="224"/>
      <c r="V162" s="224"/>
      <c r="W162" s="224"/>
      <c r="X162" s="224"/>
      <c r="Y162" s="224"/>
      <c r="Z162" s="214"/>
      <c r="AA162" s="214"/>
      <c r="AB162" s="214"/>
      <c r="AC162" s="214"/>
      <c r="AD162" s="214"/>
      <c r="AE162" s="214"/>
      <c r="AF162" s="214"/>
      <c r="AG162" s="214" t="s">
        <v>369</v>
      </c>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row>
    <row r="163" spans="1:60" outlineLevel="2" x14ac:dyDescent="0.2">
      <c r="A163" s="221"/>
      <c r="B163" s="222"/>
      <c r="C163" s="268" t="s">
        <v>2510</v>
      </c>
      <c r="D163" s="262"/>
      <c r="E163" s="263">
        <v>1</v>
      </c>
      <c r="F163" s="224"/>
      <c r="G163" s="224"/>
      <c r="H163" s="224"/>
      <c r="I163" s="224"/>
      <c r="J163" s="224"/>
      <c r="K163" s="224"/>
      <c r="L163" s="224"/>
      <c r="M163" s="224"/>
      <c r="N163" s="223"/>
      <c r="O163" s="223"/>
      <c r="P163" s="223"/>
      <c r="Q163" s="223"/>
      <c r="R163" s="224"/>
      <c r="S163" s="224"/>
      <c r="T163" s="224"/>
      <c r="U163" s="224"/>
      <c r="V163" s="224"/>
      <c r="W163" s="224"/>
      <c r="X163" s="224"/>
      <c r="Y163" s="224"/>
      <c r="Z163" s="214"/>
      <c r="AA163" s="214"/>
      <c r="AB163" s="214"/>
      <c r="AC163" s="214"/>
      <c r="AD163" s="214"/>
      <c r="AE163" s="214"/>
      <c r="AF163" s="214"/>
      <c r="AG163" s="214" t="s">
        <v>371</v>
      </c>
      <c r="AH163" s="214">
        <v>0</v>
      </c>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row>
    <row r="164" spans="1:60" outlineLevel="1" x14ac:dyDescent="0.2">
      <c r="A164" s="236">
        <v>40</v>
      </c>
      <c r="B164" s="237" t="s">
        <v>1039</v>
      </c>
      <c r="C164" s="254" t="s">
        <v>1040</v>
      </c>
      <c r="D164" s="238" t="s">
        <v>375</v>
      </c>
      <c r="E164" s="239">
        <v>1</v>
      </c>
      <c r="F164" s="240"/>
      <c r="G164" s="241">
        <f>ROUND(E164*F164,2)</f>
        <v>0</v>
      </c>
      <c r="H164" s="240"/>
      <c r="I164" s="241">
        <f>ROUND(E164*H164,2)</f>
        <v>0</v>
      </c>
      <c r="J164" s="240"/>
      <c r="K164" s="241">
        <f>ROUND(E164*J164,2)</f>
        <v>0</v>
      </c>
      <c r="L164" s="241">
        <v>12</v>
      </c>
      <c r="M164" s="241">
        <f>G164*(1+L164/100)</f>
        <v>0</v>
      </c>
      <c r="N164" s="239">
        <v>0.49075000000000002</v>
      </c>
      <c r="O164" s="239">
        <f>ROUND(E164*N164,2)</f>
        <v>0.49</v>
      </c>
      <c r="P164" s="239">
        <v>0</v>
      </c>
      <c r="Q164" s="239">
        <f>ROUND(E164*P164,2)</f>
        <v>0</v>
      </c>
      <c r="R164" s="241" t="s">
        <v>380</v>
      </c>
      <c r="S164" s="241" t="s">
        <v>315</v>
      </c>
      <c r="T164" s="242" t="s">
        <v>315</v>
      </c>
      <c r="U164" s="224">
        <v>8.82</v>
      </c>
      <c r="V164" s="224">
        <f>ROUND(E164*U164,2)</f>
        <v>8.82</v>
      </c>
      <c r="W164" s="224"/>
      <c r="X164" s="224" t="s">
        <v>336</v>
      </c>
      <c r="Y164" s="224" t="s">
        <v>317</v>
      </c>
      <c r="Z164" s="214"/>
      <c r="AA164" s="214"/>
      <c r="AB164" s="214"/>
      <c r="AC164" s="214"/>
      <c r="AD164" s="214"/>
      <c r="AE164" s="214"/>
      <c r="AF164" s="214"/>
      <c r="AG164" s="214" t="s">
        <v>367</v>
      </c>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row>
    <row r="165" spans="1:60" ht="22.5" outlineLevel="2" x14ac:dyDescent="0.2">
      <c r="A165" s="221"/>
      <c r="B165" s="222"/>
      <c r="C165" s="267" t="s">
        <v>1041</v>
      </c>
      <c r="D165" s="266"/>
      <c r="E165" s="266"/>
      <c r="F165" s="266"/>
      <c r="G165" s="266"/>
      <c r="H165" s="224"/>
      <c r="I165" s="224"/>
      <c r="J165" s="224"/>
      <c r="K165" s="224"/>
      <c r="L165" s="224"/>
      <c r="M165" s="224"/>
      <c r="N165" s="223"/>
      <c r="O165" s="223"/>
      <c r="P165" s="223"/>
      <c r="Q165" s="223"/>
      <c r="R165" s="224"/>
      <c r="S165" s="224"/>
      <c r="T165" s="224"/>
      <c r="U165" s="224"/>
      <c r="V165" s="224"/>
      <c r="W165" s="224"/>
      <c r="X165" s="224"/>
      <c r="Y165" s="224"/>
      <c r="Z165" s="214"/>
      <c r="AA165" s="214"/>
      <c r="AB165" s="214"/>
      <c r="AC165" s="214"/>
      <c r="AD165" s="214"/>
      <c r="AE165" s="214"/>
      <c r="AF165" s="214"/>
      <c r="AG165" s="214" t="s">
        <v>369</v>
      </c>
      <c r="AH165" s="214"/>
      <c r="AI165" s="214"/>
      <c r="AJ165" s="214"/>
      <c r="AK165" s="214"/>
      <c r="AL165" s="214"/>
      <c r="AM165" s="214"/>
      <c r="AN165" s="214"/>
      <c r="AO165" s="214"/>
      <c r="AP165" s="214"/>
      <c r="AQ165" s="214"/>
      <c r="AR165" s="214"/>
      <c r="AS165" s="214"/>
      <c r="AT165" s="214"/>
      <c r="AU165" s="214"/>
      <c r="AV165" s="214"/>
      <c r="AW165" s="214"/>
      <c r="AX165" s="214"/>
      <c r="AY165" s="214"/>
      <c r="AZ165" s="214"/>
      <c r="BA165" s="244" t="str">
        <f>C165</f>
        <v>a protiplynových dveří bez nebo včetně dveřních křídel do vynechaného otvoru, s obetonováním , včetně manipulační dopravy, kotvení zárubně do zdiva  např. s uklínováním, s případným přivařením k obnažené výztuži, se zalitím, resp. zabetonováním, včetně bednění.</v>
      </c>
      <c r="BB165" s="214"/>
      <c r="BC165" s="214"/>
      <c r="BD165" s="214"/>
      <c r="BE165" s="214"/>
      <c r="BF165" s="214"/>
      <c r="BG165" s="214"/>
      <c r="BH165" s="214"/>
    </row>
    <row r="166" spans="1:60" outlineLevel="2" x14ac:dyDescent="0.2">
      <c r="A166" s="221"/>
      <c r="B166" s="222"/>
      <c r="C166" s="268" t="s">
        <v>1353</v>
      </c>
      <c r="D166" s="262"/>
      <c r="E166" s="263">
        <v>1</v>
      </c>
      <c r="F166" s="224"/>
      <c r="G166" s="224"/>
      <c r="H166" s="224"/>
      <c r="I166" s="224"/>
      <c r="J166" s="224"/>
      <c r="K166" s="224"/>
      <c r="L166" s="224"/>
      <c r="M166" s="224"/>
      <c r="N166" s="223"/>
      <c r="O166" s="223"/>
      <c r="P166" s="223"/>
      <c r="Q166" s="223"/>
      <c r="R166" s="224"/>
      <c r="S166" s="224"/>
      <c r="T166" s="224"/>
      <c r="U166" s="224"/>
      <c r="V166" s="224"/>
      <c r="W166" s="224"/>
      <c r="X166" s="224"/>
      <c r="Y166" s="224"/>
      <c r="Z166" s="214"/>
      <c r="AA166" s="214"/>
      <c r="AB166" s="214"/>
      <c r="AC166" s="214"/>
      <c r="AD166" s="214"/>
      <c r="AE166" s="214"/>
      <c r="AF166" s="214"/>
      <c r="AG166" s="214" t="s">
        <v>371</v>
      </c>
      <c r="AH166" s="214">
        <v>0</v>
      </c>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row>
    <row r="167" spans="1:60" ht="22.5" outlineLevel="1" x14ac:dyDescent="0.2">
      <c r="A167" s="236">
        <v>41</v>
      </c>
      <c r="B167" s="237" t="s">
        <v>1043</v>
      </c>
      <c r="C167" s="254" t="s">
        <v>1044</v>
      </c>
      <c r="D167" s="238" t="s">
        <v>375</v>
      </c>
      <c r="E167" s="239">
        <v>1</v>
      </c>
      <c r="F167" s="240"/>
      <c r="G167" s="241">
        <f>ROUND(E167*F167,2)</f>
        <v>0</v>
      </c>
      <c r="H167" s="240"/>
      <c r="I167" s="241">
        <f>ROUND(E167*H167,2)</f>
        <v>0</v>
      </c>
      <c r="J167" s="240"/>
      <c r="K167" s="241">
        <f>ROUND(E167*J167,2)</f>
        <v>0</v>
      </c>
      <c r="L167" s="241">
        <v>12</v>
      </c>
      <c r="M167" s="241">
        <f>G167*(1+L167/100)</f>
        <v>0</v>
      </c>
      <c r="N167" s="239">
        <v>1.2999999999999999E-2</v>
      </c>
      <c r="O167" s="239">
        <f>ROUND(E167*N167,2)</f>
        <v>0.01</v>
      </c>
      <c r="P167" s="239">
        <v>0</v>
      </c>
      <c r="Q167" s="239">
        <f>ROUND(E167*P167,2)</f>
        <v>0</v>
      </c>
      <c r="R167" s="241" t="s">
        <v>428</v>
      </c>
      <c r="S167" s="241" t="s">
        <v>315</v>
      </c>
      <c r="T167" s="242" t="s">
        <v>315</v>
      </c>
      <c r="U167" s="224">
        <v>0</v>
      </c>
      <c r="V167" s="224">
        <f>ROUND(E167*U167,2)</f>
        <v>0</v>
      </c>
      <c r="W167" s="224"/>
      <c r="X167" s="224" t="s">
        <v>429</v>
      </c>
      <c r="Y167" s="224" t="s">
        <v>317</v>
      </c>
      <c r="Z167" s="214"/>
      <c r="AA167" s="214"/>
      <c r="AB167" s="214"/>
      <c r="AC167" s="214"/>
      <c r="AD167" s="214"/>
      <c r="AE167" s="214"/>
      <c r="AF167" s="214"/>
      <c r="AG167" s="214" t="s">
        <v>430</v>
      </c>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row>
    <row r="168" spans="1:60" outlineLevel="2" x14ac:dyDescent="0.2">
      <c r="A168" s="221"/>
      <c r="B168" s="222"/>
      <c r="C168" s="268" t="s">
        <v>2511</v>
      </c>
      <c r="D168" s="262"/>
      <c r="E168" s="263">
        <v>1</v>
      </c>
      <c r="F168" s="224"/>
      <c r="G168" s="224"/>
      <c r="H168" s="224"/>
      <c r="I168" s="224"/>
      <c r="J168" s="224"/>
      <c r="K168" s="224"/>
      <c r="L168" s="224"/>
      <c r="M168" s="224"/>
      <c r="N168" s="223"/>
      <c r="O168" s="223"/>
      <c r="P168" s="223"/>
      <c r="Q168" s="223"/>
      <c r="R168" s="224"/>
      <c r="S168" s="224"/>
      <c r="T168" s="224"/>
      <c r="U168" s="224"/>
      <c r="V168" s="224"/>
      <c r="W168" s="224"/>
      <c r="X168" s="224"/>
      <c r="Y168" s="224"/>
      <c r="Z168" s="214"/>
      <c r="AA168" s="214"/>
      <c r="AB168" s="214"/>
      <c r="AC168" s="214"/>
      <c r="AD168" s="214"/>
      <c r="AE168" s="214"/>
      <c r="AF168" s="214"/>
      <c r="AG168" s="214" t="s">
        <v>371</v>
      </c>
      <c r="AH168" s="214">
        <v>0</v>
      </c>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row>
    <row r="169" spans="1:60" outlineLevel="1" x14ac:dyDescent="0.2">
      <c r="A169" s="236">
        <v>42</v>
      </c>
      <c r="B169" s="237" t="s">
        <v>493</v>
      </c>
      <c r="C169" s="254" t="s">
        <v>494</v>
      </c>
      <c r="D169" s="238" t="s">
        <v>403</v>
      </c>
      <c r="E169" s="239">
        <v>37.840000000000003</v>
      </c>
      <c r="F169" s="240"/>
      <c r="G169" s="241">
        <f>ROUND(E169*F169,2)</f>
        <v>0</v>
      </c>
      <c r="H169" s="240"/>
      <c r="I169" s="241">
        <f>ROUND(E169*H169,2)</f>
        <v>0</v>
      </c>
      <c r="J169" s="240"/>
      <c r="K169" s="241">
        <f>ROUND(E169*J169,2)</f>
        <v>0</v>
      </c>
      <c r="L169" s="241">
        <v>12</v>
      </c>
      <c r="M169" s="241">
        <f>G169*(1+L169/100)</f>
        <v>0</v>
      </c>
      <c r="N169" s="239">
        <v>0</v>
      </c>
      <c r="O169" s="239">
        <f>ROUND(E169*N169,2)</f>
        <v>0</v>
      </c>
      <c r="P169" s="239">
        <v>0</v>
      </c>
      <c r="Q169" s="239">
        <f>ROUND(E169*P169,2)</f>
        <v>0</v>
      </c>
      <c r="R169" s="241"/>
      <c r="S169" s="241" t="s">
        <v>331</v>
      </c>
      <c r="T169" s="242" t="s">
        <v>316</v>
      </c>
      <c r="U169" s="224">
        <v>0.2</v>
      </c>
      <c r="V169" s="224">
        <f>ROUND(E169*U169,2)</f>
        <v>7.57</v>
      </c>
      <c r="W169" s="224"/>
      <c r="X169" s="224" t="s">
        <v>336</v>
      </c>
      <c r="Y169" s="224" t="s">
        <v>317</v>
      </c>
      <c r="Z169" s="214"/>
      <c r="AA169" s="214"/>
      <c r="AB169" s="214"/>
      <c r="AC169" s="214"/>
      <c r="AD169" s="214"/>
      <c r="AE169" s="214"/>
      <c r="AF169" s="214"/>
      <c r="AG169" s="214" t="s">
        <v>337</v>
      </c>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row>
    <row r="170" spans="1:60" outlineLevel="2" x14ac:dyDescent="0.2">
      <c r="A170" s="221"/>
      <c r="B170" s="222"/>
      <c r="C170" s="255" t="s">
        <v>495</v>
      </c>
      <c r="D170" s="243"/>
      <c r="E170" s="243"/>
      <c r="F170" s="243"/>
      <c r="G170" s="243"/>
      <c r="H170" s="224"/>
      <c r="I170" s="224"/>
      <c r="J170" s="224"/>
      <c r="K170" s="224"/>
      <c r="L170" s="224"/>
      <c r="M170" s="224"/>
      <c r="N170" s="223"/>
      <c r="O170" s="223"/>
      <c r="P170" s="223"/>
      <c r="Q170" s="223"/>
      <c r="R170" s="224"/>
      <c r="S170" s="224"/>
      <c r="T170" s="224"/>
      <c r="U170" s="224"/>
      <c r="V170" s="224"/>
      <c r="W170" s="224"/>
      <c r="X170" s="224"/>
      <c r="Y170" s="224"/>
      <c r="Z170" s="214"/>
      <c r="AA170" s="214"/>
      <c r="AB170" s="214"/>
      <c r="AC170" s="214"/>
      <c r="AD170" s="214"/>
      <c r="AE170" s="214"/>
      <c r="AF170" s="214"/>
      <c r="AG170" s="214" t="s">
        <v>320</v>
      </c>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row>
    <row r="171" spans="1:60" outlineLevel="2" x14ac:dyDescent="0.2">
      <c r="A171" s="221"/>
      <c r="B171" s="222"/>
      <c r="C171" s="268" t="s">
        <v>2512</v>
      </c>
      <c r="D171" s="262"/>
      <c r="E171" s="263">
        <v>9.48</v>
      </c>
      <c r="F171" s="224"/>
      <c r="G171" s="224"/>
      <c r="H171" s="224"/>
      <c r="I171" s="224"/>
      <c r="J171" s="224"/>
      <c r="K171" s="224"/>
      <c r="L171" s="224"/>
      <c r="M171" s="224"/>
      <c r="N171" s="223"/>
      <c r="O171" s="223"/>
      <c r="P171" s="223"/>
      <c r="Q171" s="223"/>
      <c r="R171" s="224"/>
      <c r="S171" s="224"/>
      <c r="T171" s="224"/>
      <c r="U171" s="224"/>
      <c r="V171" s="224"/>
      <c r="W171" s="224"/>
      <c r="X171" s="224"/>
      <c r="Y171" s="224"/>
      <c r="Z171" s="214"/>
      <c r="AA171" s="214"/>
      <c r="AB171" s="214"/>
      <c r="AC171" s="214"/>
      <c r="AD171" s="214"/>
      <c r="AE171" s="214"/>
      <c r="AF171" s="214"/>
      <c r="AG171" s="214" t="s">
        <v>371</v>
      </c>
      <c r="AH171" s="214">
        <v>0</v>
      </c>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row>
    <row r="172" spans="1:60" outlineLevel="3" x14ac:dyDescent="0.2">
      <c r="A172" s="221"/>
      <c r="B172" s="222"/>
      <c r="C172" s="268" t="s">
        <v>2513</v>
      </c>
      <c r="D172" s="262"/>
      <c r="E172" s="263">
        <v>18.559999999999999</v>
      </c>
      <c r="F172" s="224"/>
      <c r="G172" s="224"/>
      <c r="H172" s="224"/>
      <c r="I172" s="224"/>
      <c r="J172" s="224"/>
      <c r="K172" s="224"/>
      <c r="L172" s="224"/>
      <c r="M172" s="224"/>
      <c r="N172" s="223"/>
      <c r="O172" s="223"/>
      <c r="P172" s="223"/>
      <c r="Q172" s="223"/>
      <c r="R172" s="224"/>
      <c r="S172" s="224"/>
      <c r="T172" s="224"/>
      <c r="U172" s="224"/>
      <c r="V172" s="224"/>
      <c r="W172" s="224"/>
      <c r="X172" s="224"/>
      <c r="Y172" s="224"/>
      <c r="Z172" s="214"/>
      <c r="AA172" s="214"/>
      <c r="AB172" s="214"/>
      <c r="AC172" s="214"/>
      <c r="AD172" s="214"/>
      <c r="AE172" s="214"/>
      <c r="AF172" s="214"/>
      <c r="AG172" s="214" t="s">
        <v>371</v>
      </c>
      <c r="AH172" s="214">
        <v>0</v>
      </c>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row>
    <row r="173" spans="1:60" outlineLevel="3" x14ac:dyDescent="0.2">
      <c r="A173" s="221"/>
      <c r="B173" s="222"/>
      <c r="C173" s="268" t="s">
        <v>2514</v>
      </c>
      <c r="D173" s="262"/>
      <c r="E173" s="263">
        <v>9.8000000000000007</v>
      </c>
      <c r="F173" s="224"/>
      <c r="G173" s="224"/>
      <c r="H173" s="224"/>
      <c r="I173" s="224"/>
      <c r="J173" s="224"/>
      <c r="K173" s="224"/>
      <c r="L173" s="224"/>
      <c r="M173" s="224"/>
      <c r="N173" s="223"/>
      <c r="O173" s="223"/>
      <c r="P173" s="223"/>
      <c r="Q173" s="223"/>
      <c r="R173" s="224"/>
      <c r="S173" s="224"/>
      <c r="T173" s="224"/>
      <c r="U173" s="224"/>
      <c r="V173" s="224"/>
      <c r="W173" s="224"/>
      <c r="X173" s="224"/>
      <c r="Y173" s="224"/>
      <c r="Z173" s="214"/>
      <c r="AA173" s="214"/>
      <c r="AB173" s="214"/>
      <c r="AC173" s="214"/>
      <c r="AD173" s="214"/>
      <c r="AE173" s="214"/>
      <c r="AF173" s="214"/>
      <c r="AG173" s="214" t="s">
        <v>371</v>
      </c>
      <c r="AH173" s="214">
        <v>0</v>
      </c>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row>
    <row r="174" spans="1:60" x14ac:dyDescent="0.2">
      <c r="A174" s="229" t="s">
        <v>310</v>
      </c>
      <c r="B174" s="230" t="s">
        <v>202</v>
      </c>
      <c r="C174" s="253" t="s">
        <v>203</v>
      </c>
      <c r="D174" s="231"/>
      <c r="E174" s="232"/>
      <c r="F174" s="233"/>
      <c r="G174" s="233">
        <f>SUMIF(AG175:AG180,"&lt;&gt;NOR",G175:G180)</f>
        <v>0</v>
      </c>
      <c r="H174" s="233"/>
      <c r="I174" s="233">
        <f>SUM(I175:I180)</f>
        <v>0</v>
      </c>
      <c r="J174" s="233"/>
      <c r="K174" s="233">
        <f>SUM(K175:K180)</f>
        <v>0</v>
      </c>
      <c r="L174" s="233"/>
      <c r="M174" s="233">
        <f>SUM(M175:M180)</f>
        <v>0</v>
      </c>
      <c r="N174" s="232"/>
      <c r="O174" s="232">
        <f>SUM(O175:O180)</f>
        <v>0.06</v>
      </c>
      <c r="P174" s="232"/>
      <c r="Q174" s="232">
        <f>SUM(Q175:Q180)</f>
        <v>0</v>
      </c>
      <c r="R174" s="233"/>
      <c r="S174" s="233"/>
      <c r="T174" s="234"/>
      <c r="U174" s="228"/>
      <c r="V174" s="228">
        <f>SUM(V175:V180)</f>
        <v>7.73</v>
      </c>
      <c r="W174" s="228"/>
      <c r="X174" s="228"/>
      <c r="Y174" s="228"/>
      <c r="AG174" t="s">
        <v>311</v>
      </c>
    </row>
    <row r="175" spans="1:60" outlineLevel="1" x14ac:dyDescent="0.2">
      <c r="A175" s="236">
        <v>43</v>
      </c>
      <c r="B175" s="237" t="s">
        <v>500</v>
      </c>
      <c r="C175" s="254" t="s">
        <v>501</v>
      </c>
      <c r="D175" s="238" t="s">
        <v>379</v>
      </c>
      <c r="E175" s="239">
        <v>36.79</v>
      </c>
      <c r="F175" s="240"/>
      <c r="G175" s="241">
        <f>ROUND(E175*F175,2)</f>
        <v>0</v>
      </c>
      <c r="H175" s="240"/>
      <c r="I175" s="241">
        <f>ROUND(E175*H175,2)</f>
        <v>0</v>
      </c>
      <c r="J175" s="240"/>
      <c r="K175" s="241">
        <f>ROUND(E175*J175,2)</f>
        <v>0</v>
      </c>
      <c r="L175" s="241">
        <v>12</v>
      </c>
      <c r="M175" s="241">
        <f>G175*(1+L175/100)</f>
        <v>0</v>
      </c>
      <c r="N175" s="239">
        <v>1.58E-3</v>
      </c>
      <c r="O175" s="239">
        <f>ROUND(E175*N175,2)</f>
        <v>0.06</v>
      </c>
      <c r="P175" s="239">
        <v>0</v>
      </c>
      <c r="Q175" s="239">
        <f>ROUND(E175*P175,2)</f>
        <v>0</v>
      </c>
      <c r="R175" s="241" t="s">
        <v>502</v>
      </c>
      <c r="S175" s="241" t="s">
        <v>315</v>
      </c>
      <c r="T175" s="242" t="s">
        <v>315</v>
      </c>
      <c r="U175" s="224">
        <v>0.21</v>
      </c>
      <c r="V175" s="224">
        <f>ROUND(E175*U175,2)</f>
        <v>7.73</v>
      </c>
      <c r="W175" s="224"/>
      <c r="X175" s="224" t="s">
        <v>336</v>
      </c>
      <c r="Y175" s="224" t="s">
        <v>317</v>
      </c>
      <c r="Z175" s="214"/>
      <c r="AA175" s="214"/>
      <c r="AB175" s="214"/>
      <c r="AC175" s="214"/>
      <c r="AD175" s="214"/>
      <c r="AE175" s="214"/>
      <c r="AF175" s="214"/>
      <c r="AG175" s="214" t="s">
        <v>367</v>
      </c>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row>
    <row r="176" spans="1:60" outlineLevel="2" x14ac:dyDescent="0.2">
      <c r="A176" s="221"/>
      <c r="B176" s="222"/>
      <c r="C176" s="268" t="s">
        <v>991</v>
      </c>
      <c r="D176" s="262"/>
      <c r="E176" s="263"/>
      <c r="F176" s="224"/>
      <c r="G176" s="224"/>
      <c r="H176" s="224"/>
      <c r="I176" s="224"/>
      <c r="J176" s="224"/>
      <c r="K176" s="224"/>
      <c r="L176" s="224"/>
      <c r="M176" s="224"/>
      <c r="N176" s="223"/>
      <c r="O176" s="223"/>
      <c r="P176" s="223"/>
      <c r="Q176" s="223"/>
      <c r="R176" s="224"/>
      <c r="S176" s="224"/>
      <c r="T176" s="224"/>
      <c r="U176" s="224"/>
      <c r="V176" s="224"/>
      <c r="W176" s="224"/>
      <c r="X176" s="224"/>
      <c r="Y176" s="224"/>
      <c r="Z176" s="214"/>
      <c r="AA176" s="214"/>
      <c r="AB176" s="214"/>
      <c r="AC176" s="214"/>
      <c r="AD176" s="214"/>
      <c r="AE176" s="214"/>
      <c r="AF176" s="214"/>
      <c r="AG176" s="214" t="s">
        <v>371</v>
      </c>
      <c r="AH176" s="214">
        <v>0</v>
      </c>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row>
    <row r="177" spans="1:60" outlineLevel="3" x14ac:dyDescent="0.2">
      <c r="A177" s="221"/>
      <c r="B177" s="222"/>
      <c r="C177" s="268" t="s">
        <v>2515</v>
      </c>
      <c r="D177" s="262"/>
      <c r="E177" s="263">
        <v>8.19</v>
      </c>
      <c r="F177" s="224"/>
      <c r="G177" s="224"/>
      <c r="H177" s="224"/>
      <c r="I177" s="224"/>
      <c r="J177" s="224"/>
      <c r="K177" s="224"/>
      <c r="L177" s="224"/>
      <c r="M177" s="224"/>
      <c r="N177" s="223"/>
      <c r="O177" s="223"/>
      <c r="P177" s="223"/>
      <c r="Q177" s="223"/>
      <c r="R177" s="224"/>
      <c r="S177" s="224"/>
      <c r="T177" s="224"/>
      <c r="U177" s="224"/>
      <c r="V177" s="224"/>
      <c r="W177" s="224"/>
      <c r="X177" s="224"/>
      <c r="Y177" s="224"/>
      <c r="Z177" s="214"/>
      <c r="AA177" s="214"/>
      <c r="AB177" s="214"/>
      <c r="AC177" s="214"/>
      <c r="AD177" s="214"/>
      <c r="AE177" s="214"/>
      <c r="AF177" s="214"/>
      <c r="AG177" s="214" t="s">
        <v>371</v>
      </c>
      <c r="AH177" s="214">
        <v>0</v>
      </c>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row>
    <row r="178" spans="1:60" outlineLevel="3" x14ac:dyDescent="0.2">
      <c r="A178" s="221"/>
      <c r="B178" s="222"/>
      <c r="C178" s="268" t="s">
        <v>2463</v>
      </c>
      <c r="D178" s="262"/>
      <c r="E178" s="263">
        <v>25.06</v>
      </c>
      <c r="F178" s="224"/>
      <c r="G178" s="224"/>
      <c r="H178" s="224"/>
      <c r="I178" s="224"/>
      <c r="J178" s="224"/>
      <c r="K178" s="224"/>
      <c r="L178" s="224"/>
      <c r="M178" s="224"/>
      <c r="N178" s="223"/>
      <c r="O178" s="223"/>
      <c r="P178" s="223"/>
      <c r="Q178" s="223"/>
      <c r="R178" s="224"/>
      <c r="S178" s="224"/>
      <c r="T178" s="224"/>
      <c r="U178" s="224"/>
      <c r="V178" s="224"/>
      <c r="W178" s="224"/>
      <c r="X178" s="224"/>
      <c r="Y178" s="224"/>
      <c r="Z178" s="214"/>
      <c r="AA178" s="214"/>
      <c r="AB178" s="214"/>
      <c r="AC178" s="214"/>
      <c r="AD178" s="214"/>
      <c r="AE178" s="214"/>
      <c r="AF178" s="214"/>
      <c r="AG178" s="214" t="s">
        <v>371</v>
      </c>
      <c r="AH178" s="214">
        <v>0</v>
      </c>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row>
    <row r="179" spans="1:60" outlineLevel="3" x14ac:dyDescent="0.2">
      <c r="A179" s="221"/>
      <c r="B179" s="222"/>
      <c r="C179" s="268" t="s">
        <v>2464</v>
      </c>
      <c r="D179" s="262"/>
      <c r="E179" s="263">
        <v>1.33</v>
      </c>
      <c r="F179" s="224"/>
      <c r="G179" s="224"/>
      <c r="H179" s="224"/>
      <c r="I179" s="224"/>
      <c r="J179" s="224"/>
      <c r="K179" s="224"/>
      <c r="L179" s="224"/>
      <c r="M179" s="224"/>
      <c r="N179" s="223"/>
      <c r="O179" s="223"/>
      <c r="P179" s="223"/>
      <c r="Q179" s="223"/>
      <c r="R179" s="224"/>
      <c r="S179" s="224"/>
      <c r="T179" s="224"/>
      <c r="U179" s="224"/>
      <c r="V179" s="224"/>
      <c r="W179" s="224"/>
      <c r="X179" s="224"/>
      <c r="Y179" s="224"/>
      <c r="Z179" s="214"/>
      <c r="AA179" s="214"/>
      <c r="AB179" s="214"/>
      <c r="AC179" s="214"/>
      <c r="AD179" s="214"/>
      <c r="AE179" s="214"/>
      <c r="AF179" s="214"/>
      <c r="AG179" s="214" t="s">
        <v>371</v>
      </c>
      <c r="AH179" s="214">
        <v>0</v>
      </c>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row>
    <row r="180" spans="1:60" outlineLevel="3" x14ac:dyDescent="0.2">
      <c r="A180" s="221"/>
      <c r="B180" s="222"/>
      <c r="C180" s="268" t="s">
        <v>2465</v>
      </c>
      <c r="D180" s="262"/>
      <c r="E180" s="263">
        <v>2.21</v>
      </c>
      <c r="F180" s="224"/>
      <c r="G180" s="224"/>
      <c r="H180" s="224"/>
      <c r="I180" s="224"/>
      <c r="J180" s="224"/>
      <c r="K180" s="224"/>
      <c r="L180" s="224"/>
      <c r="M180" s="224"/>
      <c r="N180" s="223"/>
      <c r="O180" s="223"/>
      <c r="P180" s="223"/>
      <c r="Q180" s="223"/>
      <c r="R180" s="224"/>
      <c r="S180" s="224"/>
      <c r="T180" s="224"/>
      <c r="U180" s="224"/>
      <c r="V180" s="224"/>
      <c r="W180" s="224"/>
      <c r="X180" s="224"/>
      <c r="Y180" s="224"/>
      <c r="Z180" s="214"/>
      <c r="AA180" s="214"/>
      <c r="AB180" s="214"/>
      <c r="AC180" s="214"/>
      <c r="AD180" s="214"/>
      <c r="AE180" s="214"/>
      <c r="AF180" s="214"/>
      <c r="AG180" s="214" t="s">
        <v>371</v>
      </c>
      <c r="AH180" s="214">
        <v>0</v>
      </c>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row>
    <row r="181" spans="1:60" x14ac:dyDescent="0.2">
      <c r="A181" s="229" t="s">
        <v>310</v>
      </c>
      <c r="B181" s="230" t="s">
        <v>204</v>
      </c>
      <c r="C181" s="253" t="s">
        <v>206</v>
      </c>
      <c r="D181" s="231"/>
      <c r="E181" s="232"/>
      <c r="F181" s="233"/>
      <c r="G181" s="233">
        <f>SUMIF(AG182:AG197,"&lt;&gt;NOR",G182:G197)</f>
        <v>0</v>
      </c>
      <c r="H181" s="233"/>
      <c r="I181" s="233">
        <f>SUM(I182:I197)</f>
        <v>0</v>
      </c>
      <c r="J181" s="233"/>
      <c r="K181" s="233">
        <f>SUM(K182:K197)</f>
        <v>0</v>
      </c>
      <c r="L181" s="233"/>
      <c r="M181" s="233">
        <f>SUM(M182:M197)</f>
        <v>0</v>
      </c>
      <c r="N181" s="232"/>
      <c r="O181" s="232">
        <f>SUM(O182:O197)</f>
        <v>0</v>
      </c>
      <c r="P181" s="232"/>
      <c r="Q181" s="232">
        <f>SUM(Q182:Q197)</f>
        <v>0</v>
      </c>
      <c r="R181" s="233"/>
      <c r="S181" s="233"/>
      <c r="T181" s="234"/>
      <c r="U181" s="228"/>
      <c r="V181" s="228">
        <f>SUM(V182:V197)</f>
        <v>11.42</v>
      </c>
      <c r="W181" s="228"/>
      <c r="X181" s="228"/>
      <c r="Y181" s="228"/>
      <c r="AG181" t="s">
        <v>311</v>
      </c>
    </row>
    <row r="182" spans="1:60" ht="56.25" outlineLevel="1" x14ac:dyDescent="0.2">
      <c r="A182" s="236">
        <v>44</v>
      </c>
      <c r="B182" s="237" t="s">
        <v>503</v>
      </c>
      <c r="C182" s="254" t="s">
        <v>504</v>
      </c>
      <c r="D182" s="238" t="s">
        <v>379</v>
      </c>
      <c r="E182" s="239">
        <v>36.79</v>
      </c>
      <c r="F182" s="240"/>
      <c r="G182" s="241">
        <f>ROUND(E182*F182,2)</f>
        <v>0</v>
      </c>
      <c r="H182" s="240"/>
      <c r="I182" s="241">
        <f>ROUND(E182*H182,2)</f>
        <v>0</v>
      </c>
      <c r="J182" s="240"/>
      <c r="K182" s="241">
        <f>ROUND(E182*J182,2)</f>
        <v>0</v>
      </c>
      <c r="L182" s="241">
        <v>12</v>
      </c>
      <c r="M182" s="241">
        <f>G182*(1+L182/100)</f>
        <v>0</v>
      </c>
      <c r="N182" s="239">
        <v>4.0000000000000003E-5</v>
      </c>
      <c r="O182" s="239">
        <f>ROUND(E182*N182,2)</f>
        <v>0</v>
      </c>
      <c r="P182" s="239">
        <v>0</v>
      </c>
      <c r="Q182" s="239">
        <f>ROUND(E182*P182,2)</f>
        <v>0</v>
      </c>
      <c r="R182" s="241" t="s">
        <v>380</v>
      </c>
      <c r="S182" s="241" t="s">
        <v>315</v>
      </c>
      <c r="T182" s="242" t="s">
        <v>315</v>
      </c>
      <c r="U182" s="224">
        <v>0.31</v>
      </c>
      <c r="V182" s="224">
        <f>ROUND(E182*U182,2)</f>
        <v>11.4</v>
      </c>
      <c r="W182" s="224"/>
      <c r="X182" s="224" t="s">
        <v>336</v>
      </c>
      <c r="Y182" s="224" t="s">
        <v>317</v>
      </c>
      <c r="Z182" s="214"/>
      <c r="AA182" s="214"/>
      <c r="AB182" s="214"/>
      <c r="AC182" s="214"/>
      <c r="AD182" s="214"/>
      <c r="AE182" s="214"/>
      <c r="AF182" s="214"/>
      <c r="AG182" s="214" t="s">
        <v>367</v>
      </c>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row>
    <row r="183" spans="1:60" outlineLevel="2" x14ac:dyDescent="0.2">
      <c r="A183" s="221"/>
      <c r="B183" s="222"/>
      <c r="C183" s="268" t="s">
        <v>991</v>
      </c>
      <c r="D183" s="262"/>
      <c r="E183" s="263"/>
      <c r="F183" s="224"/>
      <c r="G183" s="224"/>
      <c r="H183" s="224"/>
      <c r="I183" s="224"/>
      <c r="J183" s="224"/>
      <c r="K183" s="224"/>
      <c r="L183" s="224"/>
      <c r="M183" s="224"/>
      <c r="N183" s="223"/>
      <c r="O183" s="223"/>
      <c r="P183" s="223"/>
      <c r="Q183" s="223"/>
      <c r="R183" s="224"/>
      <c r="S183" s="224"/>
      <c r="T183" s="224"/>
      <c r="U183" s="224"/>
      <c r="V183" s="224"/>
      <c r="W183" s="224"/>
      <c r="X183" s="224"/>
      <c r="Y183" s="224"/>
      <c r="Z183" s="214"/>
      <c r="AA183" s="214"/>
      <c r="AB183" s="214"/>
      <c r="AC183" s="214"/>
      <c r="AD183" s="214"/>
      <c r="AE183" s="214"/>
      <c r="AF183" s="214"/>
      <c r="AG183" s="214" t="s">
        <v>371</v>
      </c>
      <c r="AH183" s="214">
        <v>0</v>
      </c>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row>
    <row r="184" spans="1:60" outlineLevel="3" x14ac:dyDescent="0.2">
      <c r="A184" s="221"/>
      <c r="B184" s="222"/>
      <c r="C184" s="268" t="s">
        <v>1359</v>
      </c>
      <c r="D184" s="262"/>
      <c r="E184" s="263"/>
      <c r="F184" s="224"/>
      <c r="G184" s="224"/>
      <c r="H184" s="224"/>
      <c r="I184" s="224"/>
      <c r="J184" s="224"/>
      <c r="K184" s="224"/>
      <c r="L184" s="224"/>
      <c r="M184" s="224"/>
      <c r="N184" s="223"/>
      <c r="O184" s="223"/>
      <c r="P184" s="223"/>
      <c r="Q184" s="223"/>
      <c r="R184" s="224"/>
      <c r="S184" s="224"/>
      <c r="T184" s="224"/>
      <c r="U184" s="224"/>
      <c r="V184" s="224"/>
      <c r="W184" s="224"/>
      <c r="X184" s="224"/>
      <c r="Y184" s="224"/>
      <c r="Z184" s="214"/>
      <c r="AA184" s="214"/>
      <c r="AB184" s="214"/>
      <c r="AC184" s="214"/>
      <c r="AD184" s="214"/>
      <c r="AE184" s="214"/>
      <c r="AF184" s="214"/>
      <c r="AG184" s="214" t="s">
        <v>371</v>
      </c>
      <c r="AH184" s="214">
        <v>0</v>
      </c>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row>
    <row r="185" spans="1:60" outlineLevel="3" x14ac:dyDescent="0.2">
      <c r="A185" s="221"/>
      <c r="B185" s="222"/>
      <c r="C185" s="268" t="s">
        <v>2515</v>
      </c>
      <c r="D185" s="262"/>
      <c r="E185" s="263">
        <v>8.19</v>
      </c>
      <c r="F185" s="224"/>
      <c r="G185" s="224"/>
      <c r="H185" s="224"/>
      <c r="I185" s="224"/>
      <c r="J185" s="224"/>
      <c r="K185" s="224"/>
      <c r="L185" s="224"/>
      <c r="M185" s="224"/>
      <c r="N185" s="223"/>
      <c r="O185" s="223"/>
      <c r="P185" s="223"/>
      <c r="Q185" s="223"/>
      <c r="R185" s="224"/>
      <c r="S185" s="224"/>
      <c r="T185" s="224"/>
      <c r="U185" s="224"/>
      <c r="V185" s="224"/>
      <c r="W185" s="224"/>
      <c r="X185" s="224"/>
      <c r="Y185" s="224"/>
      <c r="Z185" s="214"/>
      <c r="AA185" s="214"/>
      <c r="AB185" s="214"/>
      <c r="AC185" s="214"/>
      <c r="AD185" s="214"/>
      <c r="AE185" s="214"/>
      <c r="AF185" s="214"/>
      <c r="AG185" s="214" t="s">
        <v>371</v>
      </c>
      <c r="AH185" s="214">
        <v>0</v>
      </c>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row>
    <row r="186" spans="1:60" outlineLevel="3" x14ac:dyDescent="0.2">
      <c r="A186" s="221"/>
      <c r="B186" s="222"/>
      <c r="C186" s="268" t="s">
        <v>2463</v>
      </c>
      <c r="D186" s="262"/>
      <c r="E186" s="263">
        <v>25.06</v>
      </c>
      <c r="F186" s="224"/>
      <c r="G186" s="224"/>
      <c r="H186" s="224"/>
      <c r="I186" s="224"/>
      <c r="J186" s="224"/>
      <c r="K186" s="224"/>
      <c r="L186" s="224"/>
      <c r="M186" s="224"/>
      <c r="N186" s="223"/>
      <c r="O186" s="223"/>
      <c r="P186" s="223"/>
      <c r="Q186" s="223"/>
      <c r="R186" s="224"/>
      <c r="S186" s="224"/>
      <c r="T186" s="224"/>
      <c r="U186" s="224"/>
      <c r="V186" s="224"/>
      <c r="W186" s="224"/>
      <c r="X186" s="224"/>
      <c r="Y186" s="224"/>
      <c r="Z186" s="214"/>
      <c r="AA186" s="214"/>
      <c r="AB186" s="214"/>
      <c r="AC186" s="214"/>
      <c r="AD186" s="214"/>
      <c r="AE186" s="214"/>
      <c r="AF186" s="214"/>
      <c r="AG186" s="214" t="s">
        <v>371</v>
      </c>
      <c r="AH186" s="214">
        <v>0</v>
      </c>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row>
    <row r="187" spans="1:60" outlineLevel="3" x14ac:dyDescent="0.2">
      <c r="A187" s="221"/>
      <c r="B187" s="222"/>
      <c r="C187" s="268" t="s">
        <v>2464</v>
      </c>
      <c r="D187" s="262"/>
      <c r="E187" s="263">
        <v>1.33</v>
      </c>
      <c r="F187" s="224"/>
      <c r="G187" s="224"/>
      <c r="H187" s="224"/>
      <c r="I187" s="224"/>
      <c r="J187" s="224"/>
      <c r="K187" s="224"/>
      <c r="L187" s="224"/>
      <c r="M187" s="224"/>
      <c r="N187" s="223"/>
      <c r="O187" s="223"/>
      <c r="P187" s="223"/>
      <c r="Q187" s="223"/>
      <c r="R187" s="224"/>
      <c r="S187" s="224"/>
      <c r="T187" s="224"/>
      <c r="U187" s="224"/>
      <c r="V187" s="224"/>
      <c r="W187" s="224"/>
      <c r="X187" s="224"/>
      <c r="Y187" s="224"/>
      <c r="Z187" s="214"/>
      <c r="AA187" s="214"/>
      <c r="AB187" s="214"/>
      <c r="AC187" s="214"/>
      <c r="AD187" s="214"/>
      <c r="AE187" s="214"/>
      <c r="AF187" s="214"/>
      <c r="AG187" s="214" t="s">
        <v>371</v>
      </c>
      <c r="AH187" s="214">
        <v>0</v>
      </c>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row>
    <row r="188" spans="1:60" outlineLevel="3" x14ac:dyDescent="0.2">
      <c r="A188" s="221"/>
      <c r="B188" s="222"/>
      <c r="C188" s="268" t="s">
        <v>2465</v>
      </c>
      <c r="D188" s="262"/>
      <c r="E188" s="263">
        <v>2.21</v>
      </c>
      <c r="F188" s="224"/>
      <c r="G188" s="224"/>
      <c r="H188" s="224"/>
      <c r="I188" s="224"/>
      <c r="J188" s="224"/>
      <c r="K188" s="224"/>
      <c r="L188" s="224"/>
      <c r="M188" s="224"/>
      <c r="N188" s="223"/>
      <c r="O188" s="223"/>
      <c r="P188" s="223"/>
      <c r="Q188" s="223"/>
      <c r="R188" s="224"/>
      <c r="S188" s="224"/>
      <c r="T188" s="224"/>
      <c r="U188" s="224"/>
      <c r="V188" s="224"/>
      <c r="W188" s="224"/>
      <c r="X188" s="224"/>
      <c r="Y188" s="224"/>
      <c r="Z188" s="214"/>
      <c r="AA188" s="214"/>
      <c r="AB188" s="214"/>
      <c r="AC188" s="214"/>
      <c r="AD188" s="214"/>
      <c r="AE188" s="214"/>
      <c r="AF188" s="214"/>
      <c r="AG188" s="214" t="s">
        <v>371</v>
      </c>
      <c r="AH188" s="214">
        <v>0</v>
      </c>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row>
    <row r="189" spans="1:60" outlineLevel="1" x14ac:dyDescent="0.2">
      <c r="A189" s="236">
        <v>45</v>
      </c>
      <c r="B189" s="237" t="s">
        <v>1360</v>
      </c>
      <c r="C189" s="254" t="s">
        <v>1361</v>
      </c>
      <c r="D189" s="238" t="s">
        <v>330</v>
      </c>
      <c r="E189" s="239">
        <v>1</v>
      </c>
      <c r="F189" s="240"/>
      <c r="G189" s="241">
        <f>ROUND(E189*F189,2)</f>
        <v>0</v>
      </c>
      <c r="H189" s="240"/>
      <c r="I189" s="241">
        <f>ROUND(E189*H189,2)</f>
        <v>0</v>
      </c>
      <c r="J189" s="240"/>
      <c r="K189" s="241">
        <f>ROUND(E189*J189,2)</f>
        <v>0</v>
      </c>
      <c r="L189" s="241">
        <v>12</v>
      </c>
      <c r="M189" s="241">
        <f>G189*(1+L189/100)</f>
        <v>0</v>
      </c>
      <c r="N189" s="239">
        <v>0</v>
      </c>
      <c r="O189" s="239">
        <f>ROUND(E189*N189,2)</f>
        <v>0</v>
      </c>
      <c r="P189" s="239">
        <v>0</v>
      </c>
      <c r="Q189" s="239">
        <f>ROUND(E189*P189,2)</f>
        <v>0</v>
      </c>
      <c r="R189" s="241"/>
      <c r="S189" s="241" t="s">
        <v>331</v>
      </c>
      <c r="T189" s="242" t="s">
        <v>316</v>
      </c>
      <c r="U189" s="224">
        <v>1.4999999999999999E-2</v>
      </c>
      <c r="V189" s="224">
        <f>ROUND(E189*U189,2)</f>
        <v>0.02</v>
      </c>
      <c r="W189" s="224"/>
      <c r="X189" s="224" t="s">
        <v>336</v>
      </c>
      <c r="Y189" s="224" t="s">
        <v>317</v>
      </c>
      <c r="Z189" s="214"/>
      <c r="AA189" s="214"/>
      <c r="AB189" s="214"/>
      <c r="AC189" s="214"/>
      <c r="AD189" s="214"/>
      <c r="AE189" s="214"/>
      <c r="AF189" s="214"/>
      <c r="AG189" s="214" t="s">
        <v>337</v>
      </c>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row>
    <row r="190" spans="1:60" outlineLevel="2" x14ac:dyDescent="0.2">
      <c r="A190" s="221"/>
      <c r="B190" s="222"/>
      <c r="C190" s="268" t="s">
        <v>2516</v>
      </c>
      <c r="D190" s="262"/>
      <c r="E190" s="263">
        <v>1</v>
      </c>
      <c r="F190" s="224"/>
      <c r="G190" s="224"/>
      <c r="H190" s="224"/>
      <c r="I190" s="224"/>
      <c r="J190" s="224"/>
      <c r="K190" s="224"/>
      <c r="L190" s="224"/>
      <c r="M190" s="224"/>
      <c r="N190" s="223"/>
      <c r="O190" s="223"/>
      <c r="P190" s="223"/>
      <c r="Q190" s="223"/>
      <c r="R190" s="224"/>
      <c r="S190" s="224"/>
      <c r="T190" s="224"/>
      <c r="U190" s="224"/>
      <c r="V190" s="224"/>
      <c r="W190" s="224"/>
      <c r="X190" s="224"/>
      <c r="Y190" s="224"/>
      <c r="Z190" s="214"/>
      <c r="AA190" s="214"/>
      <c r="AB190" s="214"/>
      <c r="AC190" s="214"/>
      <c r="AD190" s="214"/>
      <c r="AE190" s="214"/>
      <c r="AF190" s="214"/>
      <c r="AG190" s="214" t="s">
        <v>371</v>
      </c>
      <c r="AH190" s="214">
        <v>0</v>
      </c>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row>
    <row r="191" spans="1:60" outlineLevel="1" x14ac:dyDescent="0.2">
      <c r="A191" s="236">
        <v>46</v>
      </c>
      <c r="B191" s="237" t="s">
        <v>1053</v>
      </c>
      <c r="C191" s="254" t="s">
        <v>1054</v>
      </c>
      <c r="D191" s="238" t="s">
        <v>1055</v>
      </c>
      <c r="E191" s="239">
        <v>1</v>
      </c>
      <c r="F191" s="240"/>
      <c r="G191" s="241">
        <f>ROUND(E191*F191,2)</f>
        <v>0</v>
      </c>
      <c r="H191" s="240"/>
      <c r="I191" s="241">
        <f>ROUND(E191*H191,2)</f>
        <v>0</v>
      </c>
      <c r="J191" s="240"/>
      <c r="K191" s="241">
        <f>ROUND(E191*J191,2)</f>
        <v>0</v>
      </c>
      <c r="L191" s="241">
        <v>12</v>
      </c>
      <c r="M191" s="241">
        <f>G191*(1+L191/100)</f>
        <v>0</v>
      </c>
      <c r="N191" s="239">
        <v>0</v>
      </c>
      <c r="O191" s="239">
        <f>ROUND(E191*N191,2)</f>
        <v>0</v>
      </c>
      <c r="P191" s="239">
        <v>0</v>
      </c>
      <c r="Q191" s="239">
        <f>ROUND(E191*P191,2)</f>
        <v>0</v>
      </c>
      <c r="R191" s="241"/>
      <c r="S191" s="241" t="s">
        <v>331</v>
      </c>
      <c r="T191" s="242" t="s">
        <v>316</v>
      </c>
      <c r="U191" s="224">
        <v>0</v>
      </c>
      <c r="V191" s="224">
        <f>ROUND(E191*U191,2)</f>
        <v>0</v>
      </c>
      <c r="W191" s="224"/>
      <c r="X191" s="224" t="s">
        <v>336</v>
      </c>
      <c r="Y191" s="224" t="s">
        <v>317</v>
      </c>
      <c r="Z191" s="214"/>
      <c r="AA191" s="214"/>
      <c r="AB191" s="214"/>
      <c r="AC191" s="214"/>
      <c r="AD191" s="214"/>
      <c r="AE191" s="214"/>
      <c r="AF191" s="214"/>
      <c r="AG191" s="214" t="s">
        <v>367</v>
      </c>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row>
    <row r="192" spans="1:60" outlineLevel="2" x14ac:dyDescent="0.2">
      <c r="A192" s="221"/>
      <c r="B192" s="222"/>
      <c r="C192" s="255" t="s">
        <v>1056</v>
      </c>
      <c r="D192" s="243"/>
      <c r="E192" s="243"/>
      <c r="F192" s="243"/>
      <c r="G192" s="243"/>
      <c r="H192" s="224"/>
      <c r="I192" s="224"/>
      <c r="J192" s="224"/>
      <c r="K192" s="224"/>
      <c r="L192" s="224"/>
      <c r="M192" s="224"/>
      <c r="N192" s="223"/>
      <c r="O192" s="223"/>
      <c r="P192" s="223"/>
      <c r="Q192" s="223"/>
      <c r="R192" s="224"/>
      <c r="S192" s="224"/>
      <c r="T192" s="224"/>
      <c r="U192" s="224"/>
      <c r="V192" s="224"/>
      <c r="W192" s="224"/>
      <c r="X192" s="224"/>
      <c r="Y192" s="224"/>
      <c r="Z192" s="214"/>
      <c r="AA192" s="214"/>
      <c r="AB192" s="214"/>
      <c r="AC192" s="214"/>
      <c r="AD192" s="214"/>
      <c r="AE192" s="214"/>
      <c r="AF192" s="214"/>
      <c r="AG192" s="214" t="s">
        <v>320</v>
      </c>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row>
    <row r="193" spans="1:60" outlineLevel="3" x14ac:dyDescent="0.2">
      <c r="A193" s="221"/>
      <c r="B193" s="222"/>
      <c r="C193" s="258" t="s">
        <v>1057</v>
      </c>
      <c r="D193" s="252"/>
      <c r="E193" s="252"/>
      <c r="F193" s="252"/>
      <c r="G193" s="252"/>
      <c r="H193" s="224"/>
      <c r="I193" s="224"/>
      <c r="J193" s="224"/>
      <c r="K193" s="224"/>
      <c r="L193" s="224"/>
      <c r="M193" s="224"/>
      <c r="N193" s="223"/>
      <c r="O193" s="223"/>
      <c r="P193" s="223"/>
      <c r="Q193" s="223"/>
      <c r="R193" s="224"/>
      <c r="S193" s="224"/>
      <c r="T193" s="224"/>
      <c r="U193" s="224"/>
      <c r="V193" s="224"/>
      <c r="W193" s="224"/>
      <c r="X193" s="224"/>
      <c r="Y193" s="224"/>
      <c r="Z193" s="214"/>
      <c r="AA193" s="214"/>
      <c r="AB193" s="214"/>
      <c r="AC193" s="214"/>
      <c r="AD193" s="214"/>
      <c r="AE193" s="214"/>
      <c r="AF193" s="214"/>
      <c r="AG193" s="214" t="s">
        <v>320</v>
      </c>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row>
    <row r="194" spans="1:60" outlineLevel="3" x14ac:dyDescent="0.2">
      <c r="A194" s="221"/>
      <c r="B194" s="222"/>
      <c r="C194" s="258" t="s">
        <v>1058</v>
      </c>
      <c r="D194" s="252"/>
      <c r="E194" s="252"/>
      <c r="F194" s="252"/>
      <c r="G194" s="252"/>
      <c r="H194" s="224"/>
      <c r="I194" s="224"/>
      <c r="J194" s="224"/>
      <c r="K194" s="224"/>
      <c r="L194" s="224"/>
      <c r="M194" s="224"/>
      <c r="N194" s="223"/>
      <c r="O194" s="223"/>
      <c r="P194" s="223"/>
      <c r="Q194" s="223"/>
      <c r="R194" s="224"/>
      <c r="S194" s="224"/>
      <c r="T194" s="224"/>
      <c r="U194" s="224"/>
      <c r="V194" s="224"/>
      <c r="W194" s="224"/>
      <c r="X194" s="224"/>
      <c r="Y194" s="224"/>
      <c r="Z194" s="214"/>
      <c r="AA194" s="214"/>
      <c r="AB194" s="214"/>
      <c r="AC194" s="214"/>
      <c r="AD194" s="214"/>
      <c r="AE194" s="214"/>
      <c r="AF194" s="214"/>
      <c r="AG194" s="214" t="s">
        <v>320</v>
      </c>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row>
    <row r="195" spans="1:60" outlineLevel="3" x14ac:dyDescent="0.2">
      <c r="A195" s="221"/>
      <c r="B195" s="222"/>
      <c r="C195" s="258" t="s">
        <v>1059</v>
      </c>
      <c r="D195" s="252"/>
      <c r="E195" s="252"/>
      <c r="F195" s="252"/>
      <c r="G195" s="252"/>
      <c r="H195" s="224"/>
      <c r="I195" s="224"/>
      <c r="J195" s="224"/>
      <c r="K195" s="224"/>
      <c r="L195" s="224"/>
      <c r="M195" s="224"/>
      <c r="N195" s="223"/>
      <c r="O195" s="223"/>
      <c r="P195" s="223"/>
      <c r="Q195" s="223"/>
      <c r="R195" s="224"/>
      <c r="S195" s="224"/>
      <c r="T195" s="224"/>
      <c r="U195" s="224"/>
      <c r="V195" s="224"/>
      <c r="W195" s="224"/>
      <c r="X195" s="224"/>
      <c r="Y195" s="224"/>
      <c r="Z195" s="214"/>
      <c r="AA195" s="214"/>
      <c r="AB195" s="214"/>
      <c r="AC195" s="214"/>
      <c r="AD195" s="214"/>
      <c r="AE195" s="214"/>
      <c r="AF195" s="214"/>
      <c r="AG195" s="214" t="s">
        <v>320</v>
      </c>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row>
    <row r="196" spans="1:60" outlineLevel="3" x14ac:dyDescent="0.2">
      <c r="A196" s="221"/>
      <c r="B196" s="222"/>
      <c r="C196" s="258" t="s">
        <v>1060</v>
      </c>
      <c r="D196" s="252"/>
      <c r="E196" s="252"/>
      <c r="F196" s="252"/>
      <c r="G196" s="252"/>
      <c r="H196" s="224"/>
      <c r="I196" s="224"/>
      <c r="J196" s="224"/>
      <c r="K196" s="224"/>
      <c r="L196" s="224"/>
      <c r="M196" s="224"/>
      <c r="N196" s="223"/>
      <c r="O196" s="223"/>
      <c r="P196" s="223"/>
      <c r="Q196" s="223"/>
      <c r="R196" s="224"/>
      <c r="S196" s="224"/>
      <c r="T196" s="224"/>
      <c r="U196" s="224"/>
      <c r="V196" s="224"/>
      <c r="W196" s="224"/>
      <c r="X196" s="224"/>
      <c r="Y196" s="224"/>
      <c r="Z196" s="214"/>
      <c r="AA196" s="214"/>
      <c r="AB196" s="214"/>
      <c r="AC196" s="214"/>
      <c r="AD196" s="214"/>
      <c r="AE196" s="214"/>
      <c r="AF196" s="214"/>
      <c r="AG196" s="214" t="s">
        <v>320</v>
      </c>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row>
    <row r="197" spans="1:60" outlineLevel="2" x14ac:dyDescent="0.2">
      <c r="A197" s="221"/>
      <c r="B197" s="222"/>
      <c r="C197" s="268" t="s">
        <v>1061</v>
      </c>
      <c r="D197" s="262"/>
      <c r="E197" s="263">
        <v>1</v>
      </c>
      <c r="F197" s="224"/>
      <c r="G197" s="224"/>
      <c r="H197" s="224"/>
      <c r="I197" s="224"/>
      <c r="J197" s="224"/>
      <c r="K197" s="224"/>
      <c r="L197" s="224"/>
      <c r="M197" s="224"/>
      <c r="N197" s="223"/>
      <c r="O197" s="223"/>
      <c r="P197" s="223"/>
      <c r="Q197" s="223"/>
      <c r="R197" s="224"/>
      <c r="S197" s="224"/>
      <c r="T197" s="224"/>
      <c r="U197" s="224"/>
      <c r="V197" s="224"/>
      <c r="W197" s="224"/>
      <c r="X197" s="224"/>
      <c r="Y197" s="224"/>
      <c r="Z197" s="214"/>
      <c r="AA197" s="214"/>
      <c r="AB197" s="214"/>
      <c r="AC197" s="214"/>
      <c r="AD197" s="214"/>
      <c r="AE197" s="214"/>
      <c r="AF197" s="214"/>
      <c r="AG197" s="214" t="s">
        <v>371</v>
      </c>
      <c r="AH197" s="214">
        <v>0</v>
      </c>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row>
    <row r="198" spans="1:60" x14ac:dyDescent="0.2">
      <c r="A198" s="229" t="s">
        <v>310</v>
      </c>
      <c r="B198" s="230" t="s">
        <v>209</v>
      </c>
      <c r="C198" s="253" t="s">
        <v>210</v>
      </c>
      <c r="D198" s="231"/>
      <c r="E198" s="232"/>
      <c r="F198" s="233"/>
      <c r="G198" s="233">
        <f>SUMIF(AG199:AG257,"&lt;&gt;NOR",G199:G257)</f>
        <v>0</v>
      </c>
      <c r="H198" s="233"/>
      <c r="I198" s="233">
        <f>SUM(I199:I257)</f>
        <v>0</v>
      </c>
      <c r="J198" s="233"/>
      <c r="K198" s="233">
        <f>SUM(K199:K257)</f>
        <v>0</v>
      </c>
      <c r="L198" s="233"/>
      <c r="M198" s="233">
        <f>SUM(M199:M257)</f>
        <v>0</v>
      </c>
      <c r="N198" s="232"/>
      <c r="O198" s="232">
        <f>SUM(O199:O257)</f>
        <v>0</v>
      </c>
      <c r="P198" s="232"/>
      <c r="Q198" s="232">
        <f>SUM(Q199:Q257)</f>
        <v>12.78</v>
      </c>
      <c r="R198" s="233"/>
      <c r="S198" s="233"/>
      <c r="T198" s="234"/>
      <c r="U198" s="228"/>
      <c r="V198" s="228">
        <f>SUM(V199:V257)</f>
        <v>45.1</v>
      </c>
      <c r="W198" s="228"/>
      <c r="X198" s="228"/>
      <c r="Y198" s="228"/>
      <c r="AG198" t="s">
        <v>311</v>
      </c>
    </row>
    <row r="199" spans="1:60" ht="22.5" outlineLevel="1" x14ac:dyDescent="0.2">
      <c r="A199" s="236">
        <v>47</v>
      </c>
      <c r="B199" s="237" t="s">
        <v>527</v>
      </c>
      <c r="C199" s="254" t="s">
        <v>528</v>
      </c>
      <c r="D199" s="238" t="s">
        <v>365</v>
      </c>
      <c r="E199" s="239">
        <v>5.9008000000000003</v>
      </c>
      <c r="F199" s="240"/>
      <c r="G199" s="241">
        <f>ROUND(E199*F199,2)</f>
        <v>0</v>
      </c>
      <c r="H199" s="240"/>
      <c r="I199" s="241">
        <f>ROUND(E199*H199,2)</f>
        <v>0</v>
      </c>
      <c r="J199" s="240"/>
      <c r="K199" s="241">
        <f>ROUND(E199*J199,2)</f>
        <v>0</v>
      </c>
      <c r="L199" s="241">
        <v>12</v>
      </c>
      <c r="M199" s="241">
        <f>G199*(1+L199/100)</f>
        <v>0</v>
      </c>
      <c r="N199" s="239">
        <v>0</v>
      </c>
      <c r="O199" s="239">
        <f>ROUND(E199*N199,2)</f>
        <v>0</v>
      </c>
      <c r="P199" s="239">
        <v>1.4</v>
      </c>
      <c r="Q199" s="239">
        <f>ROUND(E199*P199,2)</f>
        <v>8.26</v>
      </c>
      <c r="R199" s="241" t="s">
        <v>519</v>
      </c>
      <c r="S199" s="241" t="s">
        <v>315</v>
      </c>
      <c r="T199" s="242" t="s">
        <v>315</v>
      </c>
      <c r="U199" s="224">
        <v>1.0509999999999999</v>
      </c>
      <c r="V199" s="224">
        <f>ROUND(E199*U199,2)</f>
        <v>6.2</v>
      </c>
      <c r="W199" s="224"/>
      <c r="X199" s="224" t="s">
        <v>336</v>
      </c>
      <c r="Y199" s="224" t="s">
        <v>317</v>
      </c>
      <c r="Z199" s="214"/>
      <c r="AA199" s="214"/>
      <c r="AB199" s="214"/>
      <c r="AC199" s="214"/>
      <c r="AD199" s="214"/>
      <c r="AE199" s="214"/>
      <c r="AF199" s="214"/>
      <c r="AG199" s="214" t="s">
        <v>337</v>
      </c>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row>
    <row r="200" spans="1:60" outlineLevel="2" x14ac:dyDescent="0.2">
      <c r="A200" s="221"/>
      <c r="B200" s="222"/>
      <c r="C200" s="268" t="s">
        <v>536</v>
      </c>
      <c r="D200" s="262"/>
      <c r="E200" s="263"/>
      <c r="F200" s="224"/>
      <c r="G200" s="224"/>
      <c r="H200" s="224"/>
      <c r="I200" s="224"/>
      <c r="J200" s="224"/>
      <c r="K200" s="224"/>
      <c r="L200" s="224"/>
      <c r="M200" s="224"/>
      <c r="N200" s="223"/>
      <c r="O200" s="223"/>
      <c r="P200" s="223"/>
      <c r="Q200" s="223"/>
      <c r="R200" s="224"/>
      <c r="S200" s="224"/>
      <c r="T200" s="224"/>
      <c r="U200" s="224"/>
      <c r="V200" s="224"/>
      <c r="W200" s="224"/>
      <c r="X200" s="224"/>
      <c r="Y200" s="224"/>
      <c r="Z200" s="214"/>
      <c r="AA200" s="214"/>
      <c r="AB200" s="214"/>
      <c r="AC200" s="214"/>
      <c r="AD200" s="214"/>
      <c r="AE200" s="214"/>
      <c r="AF200" s="214"/>
      <c r="AG200" s="214" t="s">
        <v>371</v>
      </c>
      <c r="AH200" s="214">
        <v>0</v>
      </c>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row>
    <row r="201" spans="1:60" outlineLevel="3" x14ac:dyDescent="0.2">
      <c r="A201" s="221"/>
      <c r="B201" s="222"/>
      <c r="C201" s="268" t="s">
        <v>2517</v>
      </c>
      <c r="D201" s="262"/>
      <c r="E201" s="263">
        <v>4.008</v>
      </c>
      <c r="F201" s="224"/>
      <c r="G201" s="224"/>
      <c r="H201" s="224"/>
      <c r="I201" s="224"/>
      <c r="J201" s="224"/>
      <c r="K201" s="224"/>
      <c r="L201" s="224"/>
      <c r="M201" s="224"/>
      <c r="N201" s="223"/>
      <c r="O201" s="223"/>
      <c r="P201" s="223"/>
      <c r="Q201" s="223"/>
      <c r="R201" s="224"/>
      <c r="S201" s="224"/>
      <c r="T201" s="224"/>
      <c r="U201" s="224"/>
      <c r="V201" s="224"/>
      <c r="W201" s="224"/>
      <c r="X201" s="224"/>
      <c r="Y201" s="224"/>
      <c r="Z201" s="214"/>
      <c r="AA201" s="214"/>
      <c r="AB201" s="214"/>
      <c r="AC201" s="214"/>
      <c r="AD201" s="214"/>
      <c r="AE201" s="214"/>
      <c r="AF201" s="214"/>
      <c r="AG201" s="214" t="s">
        <v>371</v>
      </c>
      <c r="AH201" s="214">
        <v>0</v>
      </c>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row>
    <row r="202" spans="1:60" outlineLevel="3" x14ac:dyDescent="0.2">
      <c r="A202" s="221"/>
      <c r="B202" s="222"/>
      <c r="C202" s="268" t="s">
        <v>2518</v>
      </c>
      <c r="D202" s="262"/>
      <c r="E202" s="263">
        <v>1.5007999999999999</v>
      </c>
      <c r="F202" s="224"/>
      <c r="G202" s="224"/>
      <c r="H202" s="224"/>
      <c r="I202" s="224"/>
      <c r="J202" s="224"/>
      <c r="K202" s="224"/>
      <c r="L202" s="224"/>
      <c r="M202" s="224"/>
      <c r="N202" s="223"/>
      <c r="O202" s="223"/>
      <c r="P202" s="223"/>
      <c r="Q202" s="223"/>
      <c r="R202" s="224"/>
      <c r="S202" s="224"/>
      <c r="T202" s="224"/>
      <c r="U202" s="224"/>
      <c r="V202" s="224"/>
      <c r="W202" s="224"/>
      <c r="X202" s="224"/>
      <c r="Y202" s="224"/>
      <c r="Z202" s="214"/>
      <c r="AA202" s="214"/>
      <c r="AB202" s="214"/>
      <c r="AC202" s="214"/>
      <c r="AD202" s="214"/>
      <c r="AE202" s="214"/>
      <c r="AF202" s="214"/>
      <c r="AG202" s="214" t="s">
        <v>371</v>
      </c>
      <c r="AH202" s="214">
        <v>0</v>
      </c>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row>
    <row r="203" spans="1:60" outlineLevel="3" x14ac:dyDescent="0.2">
      <c r="A203" s="221"/>
      <c r="B203" s="222"/>
      <c r="C203" s="268" t="s">
        <v>2519</v>
      </c>
      <c r="D203" s="262"/>
      <c r="E203" s="263">
        <v>0.39200000000000002</v>
      </c>
      <c r="F203" s="224"/>
      <c r="G203" s="224"/>
      <c r="H203" s="224"/>
      <c r="I203" s="224"/>
      <c r="J203" s="224"/>
      <c r="K203" s="224"/>
      <c r="L203" s="224"/>
      <c r="M203" s="224"/>
      <c r="N203" s="223"/>
      <c r="O203" s="223"/>
      <c r="P203" s="223"/>
      <c r="Q203" s="223"/>
      <c r="R203" s="224"/>
      <c r="S203" s="224"/>
      <c r="T203" s="224"/>
      <c r="U203" s="224"/>
      <c r="V203" s="224"/>
      <c r="W203" s="224"/>
      <c r="X203" s="224"/>
      <c r="Y203" s="224"/>
      <c r="Z203" s="214"/>
      <c r="AA203" s="214"/>
      <c r="AB203" s="214"/>
      <c r="AC203" s="214"/>
      <c r="AD203" s="214"/>
      <c r="AE203" s="214"/>
      <c r="AF203" s="214"/>
      <c r="AG203" s="214" t="s">
        <v>371</v>
      </c>
      <c r="AH203" s="214">
        <v>0</v>
      </c>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row>
    <row r="204" spans="1:60" outlineLevel="1" x14ac:dyDescent="0.2">
      <c r="A204" s="236">
        <v>48</v>
      </c>
      <c r="B204" s="237" t="s">
        <v>538</v>
      </c>
      <c r="C204" s="254" t="s">
        <v>539</v>
      </c>
      <c r="D204" s="238" t="s">
        <v>375</v>
      </c>
      <c r="E204" s="239">
        <v>4</v>
      </c>
      <c r="F204" s="240"/>
      <c r="G204" s="241">
        <f>ROUND(E204*F204,2)</f>
        <v>0</v>
      </c>
      <c r="H204" s="240"/>
      <c r="I204" s="241">
        <f>ROUND(E204*H204,2)</f>
        <v>0</v>
      </c>
      <c r="J204" s="240"/>
      <c r="K204" s="241">
        <f>ROUND(E204*J204,2)</f>
        <v>0</v>
      </c>
      <c r="L204" s="241">
        <v>12</v>
      </c>
      <c r="M204" s="241">
        <f>G204*(1+L204/100)</f>
        <v>0</v>
      </c>
      <c r="N204" s="239">
        <v>0</v>
      </c>
      <c r="O204" s="239">
        <f>ROUND(E204*N204,2)</f>
        <v>0</v>
      </c>
      <c r="P204" s="239">
        <v>0</v>
      </c>
      <c r="Q204" s="239">
        <f>ROUND(E204*P204,2)</f>
        <v>0</v>
      </c>
      <c r="R204" s="241" t="s">
        <v>519</v>
      </c>
      <c r="S204" s="241" t="s">
        <v>315</v>
      </c>
      <c r="T204" s="242" t="s">
        <v>315</v>
      </c>
      <c r="U204" s="224">
        <v>0.05</v>
      </c>
      <c r="V204" s="224">
        <f>ROUND(E204*U204,2)</f>
        <v>0.2</v>
      </c>
      <c r="W204" s="224"/>
      <c r="X204" s="224" t="s">
        <v>336</v>
      </c>
      <c r="Y204" s="224" t="s">
        <v>317</v>
      </c>
      <c r="Z204" s="214"/>
      <c r="AA204" s="214"/>
      <c r="AB204" s="214"/>
      <c r="AC204" s="214"/>
      <c r="AD204" s="214"/>
      <c r="AE204" s="214"/>
      <c r="AF204" s="214"/>
      <c r="AG204" s="214" t="s">
        <v>367</v>
      </c>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row>
    <row r="205" spans="1:60" outlineLevel="2" x14ac:dyDescent="0.2">
      <c r="A205" s="221"/>
      <c r="B205" s="222"/>
      <c r="C205" s="267" t="s">
        <v>540</v>
      </c>
      <c r="D205" s="266"/>
      <c r="E205" s="266"/>
      <c r="F205" s="266"/>
      <c r="G205" s="266"/>
      <c r="H205" s="224"/>
      <c r="I205" s="224"/>
      <c r="J205" s="224"/>
      <c r="K205" s="224"/>
      <c r="L205" s="224"/>
      <c r="M205" s="224"/>
      <c r="N205" s="223"/>
      <c r="O205" s="223"/>
      <c r="P205" s="223"/>
      <c r="Q205" s="223"/>
      <c r="R205" s="224"/>
      <c r="S205" s="224"/>
      <c r="T205" s="224"/>
      <c r="U205" s="224"/>
      <c r="V205" s="224"/>
      <c r="W205" s="224"/>
      <c r="X205" s="224"/>
      <c r="Y205" s="224"/>
      <c r="Z205" s="214"/>
      <c r="AA205" s="214"/>
      <c r="AB205" s="214"/>
      <c r="AC205" s="214"/>
      <c r="AD205" s="214"/>
      <c r="AE205" s="214"/>
      <c r="AF205" s="214"/>
      <c r="AG205" s="214" t="s">
        <v>369</v>
      </c>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row>
    <row r="206" spans="1:60" outlineLevel="2" x14ac:dyDescent="0.2">
      <c r="A206" s="221"/>
      <c r="B206" s="222"/>
      <c r="C206" s="268" t="s">
        <v>536</v>
      </c>
      <c r="D206" s="262"/>
      <c r="E206" s="263"/>
      <c r="F206" s="224"/>
      <c r="G206" s="224"/>
      <c r="H206" s="224"/>
      <c r="I206" s="224"/>
      <c r="J206" s="224"/>
      <c r="K206" s="224"/>
      <c r="L206" s="224"/>
      <c r="M206" s="224"/>
      <c r="N206" s="223"/>
      <c r="O206" s="223"/>
      <c r="P206" s="223"/>
      <c r="Q206" s="223"/>
      <c r="R206" s="224"/>
      <c r="S206" s="224"/>
      <c r="T206" s="224"/>
      <c r="U206" s="224"/>
      <c r="V206" s="224"/>
      <c r="W206" s="224"/>
      <c r="X206" s="224"/>
      <c r="Y206" s="224"/>
      <c r="Z206" s="214"/>
      <c r="AA206" s="214"/>
      <c r="AB206" s="214"/>
      <c r="AC206" s="214"/>
      <c r="AD206" s="214"/>
      <c r="AE206" s="214"/>
      <c r="AF206" s="214"/>
      <c r="AG206" s="214" t="s">
        <v>371</v>
      </c>
      <c r="AH206" s="214">
        <v>0</v>
      </c>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row>
    <row r="207" spans="1:60" outlineLevel="3" x14ac:dyDescent="0.2">
      <c r="A207" s="221"/>
      <c r="B207" s="222"/>
      <c r="C207" s="268" t="s">
        <v>2520</v>
      </c>
      <c r="D207" s="262"/>
      <c r="E207" s="263">
        <v>1</v>
      </c>
      <c r="F207" s="224"/>
      <c r="G207" s="224"/>
      <c r="H207" s="224"/>
      <c r="I207" s="224"/>
      <c r="J207" s="224"/>
      <c r="K207" s="224"/>
      <c r="L207" s="224"/>
      <c r="M207" s="224"/>
      <c r="N207" s="223"/>
      <c r="O207" s="223"/>
      <c r="P207" s="223"/>
      <c r="Q207" s="223"/>
      <c r="R207" s="224"/>
      <c r="S207" s="224"/>
      <c r="T207" s="224"/>
      <c r="U207" s="224"/>
      <c r="V207" s="224"/>
      <c r="W207" s="224"/>
      <c r="X207" s="224"/>
      <c r="Y207" s="224"/>
      <c r="Z207" s="214"/>
      <c r="AA207" s="214"/>
      <c r="AB207" s="214"/>
      <c r="AC207" s="214"/>
      <c r="AD207" s="214"/>
      <c r="AE207" s="214"/>
      <c r="AF207" s="214"/>
      <c r="AG207" s="214" t="s">
        <v>371</v>
      </c>
      <c r="AH207" s="214">
        <v>0</v>
      </c>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row>
    <row r="208" spans="1:60" outlineLevel="3" x14ac:dyDescent="0.2">
      <c r="A208" s="221"/>
      <c r="B208" s="222"/>
      <c r="C208" s="268" t="s">
        <v>1080</v>
      </c>
      <c r="D208" s="262"/>
      <c r="E208" s="263">
        <v>1</v>
      </c>
      <c r="F208" s="224"/>
      <c r="G208" s="224"/>
      <c r="H208" s="224"/>
      <c r="I208" s="224"/>
      <c r="J208" s="224"/>
      <c r="K208" s="224"/>
      <c r="L208" s="224"/>
      <c r="M208" s="224"/>
      <c r="N208" s="223"/>
      <c r="O208" s="223"/>
      <c r="P208" s="223"/>
      <c r="Q208" s="223"/>
      <c r="R208" s="224"/>
      <c r="S208" s="224"/>
      <c r="T208" s="224"/>
      <c r="U208" s="224"/>
      <c r="V208" s="224"/>
      <c r="W208" s="224"/>
      <c r="X208" s="224"/>
      <c r="Y208" s="224"/>
      <c r="Z208" s="214"/>
      <c r="AA208" s="214"/>
      <c r="AB208" s="214"/>
      <c r="AC208" s="214"/>
      <c r="AD208" s="214"/>
      <c r="AE208" s="214"/>
      <c r="AF208" s="214"/>
      <c r="AG208" s="214" t="s">
        <v>371</v>
      </c>
      <c r="AH208" s="214">
        <v>0</v>
      </c>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row>
    <row r="209" spans="1:60" outlineLevel="3" x14ac:dyDescent="0.2">
      <c r="A209" s="221"/>
      <c r="B209" s="222"/>
      <c r="C209" s="268" t="s">
        <v>2521</v>
      </c>
      <c r="D209" s="262"/>
      <c r="E209" s="263">
        <v>2</v>
      </c>
      <c r="F209" s="224"/>
      <c r="G209" s="224"/>
      <c r="H209" s="224"/>
      <c r="I209" s="224"/>
      <c r="J209" s="224"/>
      <c r="K209" s="224"/>
      <c r="L209" s="224"/>
      <c r="M209" s="224"/>
      <c r="N209" s="223"/>
      <c r="O209" s="223"/>
      <c r="P209" s="223"/>
      <c r="Q209" s="223"/>
      <c r="R209" s="224"/>
      <c r="S209" s="224"/>
      <c r="T209" s="224"/>
      <c r="U209" s="224"/>
      <c r="V209" s="224"/>
      <c r="W209" s="224"/>
      <c r="X209" s="224"/>
      <c r="Y209" s="224"/>
      <c r="Z209" s="214"/>
      <c r="AA209" s="214"/>
      <c r="AB209" s="214"/>
      <c r="AC209" s="214"/>
      <c r="AD209" s="214"/>
      <c r="AE209" s="214"/>
      <c r="AF209" s="214"/>
      <c r="AG209" s="214" t="s">
        <v>371</v>
      </c>
      <c r="AH209" s="214">
        <v>0</v>
      </c>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row>
    <row r="210" spans="1:60" outlineLevel="1" x14ac:dyDescent="0.2">
      <c r="A210" s="236">
        <v>49</v>
      </c>
      <c r="B210" s="237" t="s">
        <v>533</v>
      </c>
      <c r="C210" s="254" t="s">
        <v>534</v>
      </c>
      <c r="D210" s="238" t="s">
        <v>379</v>
      </c>
      <c r="E210" s="239">
        <v>2.4500000000000002</v>
      </c>
      <c r="F210" s="240"/>
      <c r="G210" s="241">
        <f>ROUND(E210*F210,2)</f>
        <v>0</v>
      </c>
      <c r="H210" s="240"/>
      <c r="I210" s="241">
        <f>ROUND(E210*H210,2)</f>
        <v>0</v>
      </c>
      <c r="J210" s="240"/>
      <c r="K210" s="241">
        <f>ROUND(E210*J210,2)</f>
        <v>0</v>
      </c>
      <c r="L210" s="241">
        <v>12</v>
      </c>
      <c r="M210" s="241">
        <f>G210*(1+L210/100)</f>
        <v>0</v>
      </c>
      <c r="N210" s="239">
        <v>0</v>
      </c>
      <c r="O210" s="239">
        <f>ROUND(E210*N210,2)</f>
        <v>0</v>
      </c>
      <c r="P210" s="239">
        <v>3.9E-2</v>
      </c>
      <c r="Q210" s="239">
        <f>ROUND(E210*P210,2)</f>
        <v>0.1</v>
      </c>
      <c r="R210" s="241" t="s">
        <v>519</v>
      </c>
      <c r="S210" s="241" t="s">
        <v>315</v>
      </c>
      <c r="T210" s="242" t="s">
        <v>315</v>
      </c>
      <c r="U210" s="224">
        <v>0.81299999999999994</v>
      </c>
      <c r="V210" s="224">
        <f>ROUND(E210*U210,2)</f>
        <v>1.99</v>
      </c>
      <c r="W210" s="224"/>
      <c r="X210" s="224" t="s">
        <v>336</v>
      </c>
      <c r="Y210" s="224" t="s">
        <v>317</v>
      </c>
      <c r="Z210" s="214"/>
      <c r="AA210" s="214"/>
      <c r="AB210" s="214"/>
      <c r="AC210" s="214"/>
      <c r="AD210" s="214"/>
      <c r="AE210" s="214"/>
      <c r="AF210" s="214"/>
      <c r="AG210" s="214" t="s">
        <v>337</v>
      </c>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row>
    <row r="211" spans="1:60" outlineLevel="2" x14ac:dyDescent="0.2">
      <c r="A211" s="221"/>
      <c r="B211" s="222"/>
      <c r="C211" s="267" t="s">
        <v>535</v>
      </c>
      <c r="D211" s="266"/>
      <c r="E211" s="266"/>
      <c r="F211" s="266"/>
      <c r="G211" s="266"/>
      <c r="H211" s="224"/>
      <c r="I211" s="224"/>
      <c r="J211" s="224"/>
      <c r="K211" s="224"/>
      <c r="L211" s="224"/>
      <c r="M211" s="224"/>
      <c r="N211" s="223"/>
      <c r="O211" s="223"/>
      <c r="P211" s="223"/>
      <c r="Q211" s="223"/>
      <c r="R211" s="224"/>
      <c r="S211" s="224"/>
      <c r="T211" s="224"/>
      <c r="U211" s="224"/>
      <c r="V211" s="224"/>
      <c r="W211" s="224"/>
      <c r="X211" s="224"/>
      <c r="Y211" s="224"/>
      <c r="Z211" s="214"/>
      <c r="AA211" s="214"/>
      <c r="AB211" s="214"/>
      <c r="AC211" s="214"/>
      <c r="AD211" s="214"/>
      <c r="AE211" s="214"/>
      <c r="AF211" s="214"/>
      <c r="AG211" s="214" t="s">
        <v>369</v>
      </c>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row>
    <row r="212" spans="1:60" outlineLevel="2" x14ac:dyDescent="0.2">
      <c r="A212" s="221"/>
      <c r="B212" s="222"/>
      <c r="C212" s="268" t="s">
        <v>536</v>
      </c>
      <c r="D212" s="262"/>
      <c r="E212" s="263"/>
      <c r="F212" s="224"/>
      <c r="G212" s="224"/>
      <c r="H212" s="224"/>
      <c r="I212" s="224"/>
      <c r="J212" s="224"/>
      <c r="K212" s="224"/>
      <c r="L212" s="224"/>
      <c r="M212" s="224"/>
      <c r="N212" s="223"/>
      <c r="O212" s="223"/>
      <c r="P212" s="223"/>
      <c r="Q212" s="223"/>
      <c r="R212" s="224"/>
      <c r="S212" s="224"/>
      <c r="T212" s="224"/>
      <c r="U212" s="224"/>
      <c r="V212" s="224"/>
      <c r="W212" s="224"/>
      <c r="X212" s="224"/>
      <c r="Y212" s="224"/>
      <c r="Z212" s="214"/>
      <c r="AA212" s="214"/>
      <c r="AB212" s="214"/>
      <c r="AC212" s="214"/>
      <c r="AD212" s="214"/>
      <c r="AE212" s="214"/>
      <c r="AF212" s="214"/>
      <c r="AG212" s="214" t="s">
        <v>371</v>
      </c>
      <c r="AH212" s="214">
        <v>0</v>
      </c>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row>
    <row r="213" spans="1:60" outlineLevel="3" x14ac:dyDescent="0.2">
      <c r="A213" s="221"/>
      <c r="B213" s="222"/>
      <c r="C213" s="268" t="s">
        <v>2522</v>
      </c>
      <c r="D213" s="262"/>
      <c r="E213" s="263">
        <v>2.4500000000000002</v>
      </c>
      <c r="F213" s="224"/>
      <c r="G213" s="224"/>
      <c r="H213" s="224"/>
      <c r="I213" s="224"/>
      <c r="J213" s="224"/>
      <c r="K213" s="224"/>
      <c r="L213" s="224"/>
      <c r="M213" s="224"/>
      <c r="N213" s="223"/>
      <c r="O213" s="223"/>
      <c r="P213" s="223"/>
      <c r="Q213" s="223"/>
      <c r="R213" s="224"/>
      <c r="S213" s="224"/>
      <c r="T213" s="224"/>
      <c r="U213" s="224"/>
      <c r="V213" s="224"/>
      <c r="W213" s="224"/>
      <c r="X213" s="224"/>
      <c r="Y213" s="224"/>
      <c r="Z213" s="214"/>
      <c r="AA213" s="214"/>
      <c r="AB213" s="214"/>
      <c r="AC213" s="214"/>
      <c r="AD213" s="214"/>
      <c r="AE213" s="214"/>
      <c r="AF213" s="214"/>
      <c r="AG213" s="214" t="s">
        <v>371</v>
      </c>
      <c r="AH213" s="214">
        <v>0</v>
      </c>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row>
    <row r="214" spans="1:60" outlineLevel="1" x14ac:dyDescent="0.2">
      <c r="A214" s="236">
        <v>50</v>
      </c>
      <c r="B214" s="237" t="s">
        <v>1650</v>
      </c>
      <c r="C214" s="254" t="s">
        <v>1651</v>
      </c>
      <c r="D214" s="238" t="s">
        <v>379</v>
      </c>
      <c r="E214" s="239">
        <v>0.87</v>
      </c>
      <c r="F214" s="240"/>
      <c r="G214" s="241">
        <f>ROUND(E214*F214,2)</f>
        <v>0</v>
      </c>
      <c r="H214" s="240"/>
      <c r="I214" s="241">
        <f>ROUND(E214*H214,2)</f>
        <v>0</v>
      </c>
      <c r="J214" s="240"/>
      <c r="K214" s="241">
        <f>ROUND(E214*J214,2)</f>
        <v>0</v>
      </c>
      <c r="L214" s="241">
        <v>12</v>
      </c>
      <c r="M214" s="241">
        <f>G214*(1+L214/100)</f>
        <v>0</v>
      </c>
      <c r="N214" s="239">
        <v>0</v>
      </c>
      <c r="O214" s="239">
        <f>ROUND(E214*N214,2)</f>
        <v>0</v>
      </c>
      <c r="P214" s="239">
        <v>0.02</v>
      </c>
      <c r="Q214" s="239">
        <f>ROUND(E214*P214,2)</f>
        <v>0.02</v>
      </c>
      <c r="R214" s="241" t="s">
        <v>519</v>
      </c>
      <c r="S214" s="241" t="s">
        <v>315</v>
      </c>
      <c r="T214" s="242" t="s">
        <v>315</v>
      </c>
      <c r="U214" s="224">
        <v>0.14699999999999999</v>
      </c>
      <c r="V214" s="224">
        <f>ROUND(E214*U214,2)</f>
        <v>0.13</v>
      </c>
      <c r="W214" s="224"/>
      <c r="X214" s="224" t="s">
        <v>336</v>
      </c>
      <c r="Y214" s="224" t="s">
        <v>317</v>
      </c>
      <c r="Z214" s="214"/>
      <c r="AA214" s="214"/>
      <c r="AB214" s="214"/>
      <c r="AC214" s="214"/>
      <c r="AD214" s="214"/>
      <c r="AE214" s="214"/>
      <c r="AF214" s="214"/>
      <c r="AG214" s="214" t="s">
        <v>337</v>
      </c>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row>
    <row r="215" spans="1:60" outlineLevel="2" x14ac:dyDescent="0.2">
      <c r="A215" s="221"/>
      <c r="B215" s="222"/>
      <c r="C215" s="267" t="s">
        <v>535</v>
      </c>
      <c r="D215" s="266"/>
      <c r="E215" s="266"/>
      <c r="F215" s="266"/>
      <c r="G215" s="266"/>
      <c r="H215" s="224"/>
      <c r="I215" s="224"/>
      <c r="J215" s="224"/>
      <c r="K215" s="224"/>
      <c r="L215" s="224"/>
      <c r="M215" s="224"/>
      <c r="N215" s="223"/>
      <c r="O215" s="223"/>
      <c r="P215" s="223"/>
      <c r="Q215" s="223"/>
      <c r="R215" s="224"/>
      <c r="S215" s="224"/>
      <c r="T215" s="224"/>
      <c r="U215" s="224"/>
      <c r="V215" s="224"/>
      <c r="W215" s="224"/>
      <c r="X215" s="224"/>
      <c r="Y215" s="224"/>
      <c r="Z215" s="214"/>
      <c r="AA215" s="214"/>
      <c r="AB215" s="214"/>
      <c r="AC215" s="214"/>
      <c r="AD215" s="214"/>
      <c r="AE215" s="214"/>
      <c r="AF215" s="214"/>
      <c r="AG215" s="214" t="s">
        <v>369</v>
      </c>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row>
    <row r="216" spans="1:60" outlineLevel="2" x14ac:dyDescent="0.2">
      <c r="A216" s="221"/>
      <c r="B216" s="222"/>
      <c r="C216" s="268" t="s">
        <v>2221</v>
      </c>
      <c r="D216" s="262"/>
      <c r="E216" s="263"/>
      <c r="F216" s="224"/>
      <c r="G216" s="224"/>
      <c r="H216" s="224"/>
      <c r="I216" s="224"/>
      <c r="J216" s="224"/>
      <c r="K216" s="224"/>
      <c r="L216" s="224"/>
      <c r="M216" s="224"/>
      <c r="N216" s="223"/>
      <c r="O216" s="223"/>
      <c r="P216" s="223"/>
      <c r="Q216" s="223"/>
      <c r="R216" s="224"/>
      <c r="S216" s="224"/>
      <c r="T216" s="224"/>
      <c r="U216" s="224"/>
      <c r="V216" s="224"/>
      <c r="W216" s="224"/>
      <c r="X216" s="224"/>
      <c r="Y216" s="224"/>
      <c r="Z216" s="214"/>
      <c r="AA216" s="214"/>
      <c r="AB216" s="214"/>
      <c r="AC216" s="214"/>
      <c r="AD216" s="214"/>
      <c r="AE216" s="214"/>
      <c r="AF216" s="214"/>
      <c r="AG216" s="214" t="s">
        <v>371</v>
      </c>
      <c r="AH216" s="214">
        <v>0</v>
      </c>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row>
    <row r="217" spans="1:60" outlineLevel="3" x14ac:dyDescent="0.2">
      <c r="A217" s="221"/>
      <c r="B217" s="222"/>
      <c r="C217" s="268" t="s">
        <v>2375</v>
      </c>
      <c r="D217" s="262"/>
      <c r="E217" s="263">
        <v>0.87</v>
      </c>
      <c r="F217" s="224"/>
      <c r="G217" s="224"/>
      <c r="H217" s="224"/>
      <c r="I217" s="224"/>
      <c r="J217" s="224"/>
      <c r="K217" s="224"/>
      <c r="L217" s="224"/>
      <c r="M217" s="224"/>
      <c r="N217" s="223"/>
      <c r="O217" s="223"/>
      <c r="P217" s="223"/>
      <c r="Q217" s="223"/>
      <c r="R217" s="224"/>
      <c r="S217" s="224"/>
      <c r="T217" s="224"/>
      <c r="U217" s="224"/>
      <c r="V217" s="224"/>
      <c r="W217" s="224"/>
      <c r="X217" s="224"/>
      <c r="Y217" s="224"/>
      <c r="Z217" s="214"/>
      <c r="AA217" s="214"/>
      <c r="AB217" s="214"/>
      <c r="AC217" s="214"/>
      <c r="AD217" s="214"/>
      <c r="AE217" s="214"/>
      <c r="AF217" s="214"/>
      <c r="AG217" s="214" t="s">
        <v>371</v>
      </c>
      <c r="AH217" s="214">
        <v>0</v>
      </c>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row>
    <row r="218" spans="1:60" ht="22.5" outlineLevel="1" x14ac:dyDescent="0.2">
      <c r="A218" s="236">
        <v>51</v>
      </c>
      <c r="B218" s="237" t="s">
        <v>2523</v>
      </c>
      <c r="C218" s="254" t="s">
        <v>2524</v>
      </c>
      <c r="D218" s="238" t="s">
        <v>375</v>
      </c>
      <c r="E218" s="239">
        <v>2</v>
      </c>
      <c r="F218" s="240"/>
      <c r="G218" s="241">
        <f>ROUND(E218*F218,2)</f>
        <v>0</v>
      </c>
      <c r="H218" s="240"/>
      <c r="I218" s="241">
        <f>ROUND(E218*H218,2)</f>
        <v>0</v>
      </c>
      <c r="J218" s="240"/>
      <c r="K218" s="241">
        <f>ROUND(E218*J218,2)</f>
        <v>0</v>
      </c>
      <c r="L218" s="241">
        <v>12</v>
      </c>
      <c r="M218" s="241">
        <f>G218*(1+L218/100)</f>
        <v>0</v>
      </c>
      <c r="N218" s="239">
        <v>4.8999999999999998E-4</v>
      </c>
      <c r="O218" s="239">
        <f>ROUND(E218*N218,2)</f>
        <v>0</v>
      </c>
      <c r="P218" s="239">
        <v>1.4999999999999999E-2</v>
      </c>
      <c r="Q218" s="239">
        <f>ROUND(E218*P218,2)</f>
        <v>0.03</v>
      </c>
      <c r="R218" s="241" t="s">
        <v>519</v>
      </c>
      <c r="S218" s="241" t="s">
        <v>315</v>
      </c>
      <c r="T218" s="242" t="s">
        <v>315</v>
      </c>
      <c r="U218" s="224">
        <v>0.54200000000000004</v>
      </c>
      <c r="V218" s="224">
        <f>ROUND(E218*U218,2)</f>
        <v>1.08</v>
      </c>
      <c r="W218" s="224"/>
      <c r="X218" s="224" t="s">
        <v>336</v>
      </c>
      <c r="Y218" s="224" t="s">
        <v>317</v>
      </c>
      <c r="Z218" s="214"/>
      <c r="AA218" s="214"/>
      <c r="AB218" s="214"/>
      <c r="AC218" s="214"/>
      <c r="AD218" s="214"/>
      <c r="AE218" s="214"/>
      <c r="AF218" s="214"/>
      <c r="AG218" s="214" t="s">
        <v>337</v>
      </c>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row>
    <row r="219" spans="1:60" outlineLevel="2" x14ac:dyDescent="0.2">
      <c r="A219" s="221"/>
      <c r="B219" s="222"/>
      <c r="C219" s="255" t="s">
        <v>2525</v>
      </c>
      <c r="D219" s="243"/>
      <c r="E219" s="243"/>
      <c r="F219" s="243"/>
      <c r="G219" s="243"/>
      <c r="H219" s="224"/>
      <c r="I219" s="224"/>
      <c r="J219" s="224"/>
      <c r="K219" s="224"/>
      <c r="L219" s="224"/>
      <c r="M219" s="224"/>
      <c r="N219" s="223"/>
      <c r="O219" s="223"/>
      <c r="P219" s="223"/>
      <c r="Q219" s="223"/>
      <c r="R219" s="224"/>
      <c r="S219" s="224"/>
      <c r="T219" s="224"/>
      <c r="U219" s="224"/>
      <c r="V219" s="224"/>
      <c r="W219" s="224"/>
      <c r="X219" s="224"/>
      <c r="Y219" s="224"/>
      <c r="Z219" s="214"/>
      <c r="AA219" s="214"/>
      <c r="AB219" s="214"/>
      <c r="AC219" s="214"/>
      <c r="AD219" s="214"/>
      <c r="AE219" s="214"/>
      <c r="AF219" s="214"/>
      <c r="AG219" s="214" t="s">
        <v>320</v>
      </c>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row>
    <row r="220" spans="1:60" outlineLevel="2" x14ac:dyDescent="0.2">
      <c r="A220" s="221"/>
      <c r="B220" s="222"/>
      <c r="C220" s="268" t="s">
        <v>2526</v>
      </c>
      <c r="D220" s="262"/>
      <c r="E220" s="263">
        <v>2</v>
      </c>
      <c r="F220" s="224"/>
      <c r="G220" s="224"/>
      <c r="H220" s="224"/>
      <c r="I220" s="224"/>
      <c r="J220" s="224"/>
      <c r="K220" s="224"/>
      <c r="L220" s="224"/>
      <c r="M220" s="224"/>
      <c r="N220" s="223"/>
      <c r="O220" s="223"/>
      <c r="P220" s="223"/>
      <c r="Q220" s="223"/>
      <c r="R220" s="224"/>
      <c r="S220" s="224"/>
      <c r="T220" s="224"/>
      <c r="U220" s="224"/>
      <c r="V220" s="224"/>
      <c r="W220" s="224"/>
      <c r="X220" s="224"/>
      <c r="Y220" s="224"/>
      <c r="Z220" s="214"/>
      <c r="AA220" s="214"/>
      <c r="AB220" s="214"/>
      <c r="AC220" s="214"/>
      <c r="AD220" s="214"/>
      <c r="AE220" s="214"/>
      <c r="AF220" s="214"/>
      <c r="AG220" s="214" t="s">
        <v>371</v>
      </c>
      <c r="AH220" s="214">
        <v>0</v>
      </c>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row>
    <row r="221" spans="1:60" ht="22.5" outlineLevel="1" x14ac:dyDescent="0.2">
      <c r="A221" s="236">
        <v>52</v>
      </c>
      <c r="B221" s="237" t="s">
        <v>552</v>
      </c>
      <c r="C221" s="254" t="s">
        <v>553</v>
      </c>
      <c r="D221" s="238" t="s">
        <v>379</v>
      </c>
      <c r="E221" s="239">
        <v>34.43</v>
      </c>
      <c r="F221" s="240"/>
      <c r="G221" s="241">
        <f>ROUND(E221*F221,2)</f>
        <v>0</v>
      </c>
      <c r="H221" s="240"/>
      <c r="I221" s="241">
        <f>ROUND(E221*H221,2)</f>
        <v>0</v>
      </c>
      <c r="J221" s="240"/>
      <c r="K221" s="241">
        <f>ROUND(E221*J221,2)</f>
        <v>0</v>
      </c>
      <c r="L221" s="241">
        <v>12</v>
      </c>
      <c r="M221" s="241">
        <f>G221*(1+L221/100)</f>
        <v>0</v>
      </c>
      <c r="N221" s="239">
        <v>0</v>
      </c>
      <c r="O221" s="239">
        <f>ROUND(E221*N221,2)</f>
        <v>0</v>
      </c>
      <c r="P221" s="239">
        <v>0.05</v>
      </c>
      <c r="Q221" s="239">
        <f>ROUND(E221*P221,2)</f>
        <v>1.72</v>
      </c>
      <c r="R221" s="241" t="s">
        <v>519</v>
      </c>
      <c r="S221" s="241" t="s">
        <v>315</v>
      </c>
      <c r="T221" s="242" t="s">
        <v>315</v>
      </c>
      <c r="U221" s="224">
        <v>0.46</v>
      </c>
      <c r="V221" s="224">
        <f>ROUND(E221*U221,2)</f>
        <v>15.84</v>
      </c>
      <c r="W221" s="224"/>
      <c r="X221" s="224" t="s">
        <v>336</v>
      </c>
      <c r="Y221" s="224" t="s">
        <v>317</v>
      </c>
      <c r="Z221" s="214"/>
      <c r="AA221" s="214"/>
      <c r="AB221" s="214"/>
      <c r="AC221" s="214"/>
      <c r="AD221" s="214"/>
      <c r="AE221" s="214"/>
      <c r="AF221" s="214"/>
      <c r="AG221" s="214" t="s">
        <v>367</v>
      </c>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row>
    <row r="222" spans="1:60" outlineLevel="2" x14ac:dyDescent="0.2">
      <c r="A222" s="221"/>
      <c r="B222" s="222"/>
      <c r="C222" s="268" t="s">
        <v>536</v>
      </c>
      <c r="D222" s="262"/>
      <c r="E222" s="263"/>
      <c r="F222" s="224"/>
      <c r="G222" s="224"/>
      <c r="H222" s="224"/>
      <c r="I222" s="224"/>
      <c r="J222" s="224"/>
      <c r="K222" s="224"/>
      <c r="L222" s="224"/>
      <c r="M222" s="224"/>
      <c r="N222" s="223"/>
      <c r="O222" s="223"/>
      <c r="P222" s="223"/>
      <c r="Q222" s="223"/>
      <c r="R222" s="224"/>
      <c r="S222" s="224"/>
      <c r="T222" s="224"/>
      <c r="U222" s="224"/>
      <c r="V222" s="224"/>
      <c r="W222" s="224"/>
      <c r="X222" s="224"/>
      <c r="Y222" s="224"/>
      <c r="Z222" s="214"/>
      <c r="AA222" s="214"/>
      <c r="AB222" s="214"/>
      <c r="AC222" s="214"/>
      <c r="AD222" s="214"/>
      <c r="AE222" s="214"/>
      <c r="AF222" s="214"/>
      <c r="AG222" s="214" t="s">
        <v>371</v>
      </c>
      <c r="AH222" s="214">
        <v>0</v>
      </c>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row>
    <row r="223" spans="1:60" outlineLevel="3" x14ac:dyDescent="0.2">
      <c r="A223" s="221"/>
      <c r="B223" s="222"/>
      <c r="C223" s="268" t="s">
        <v>2527</v>
      </c>
      <c r="D223" s="262"/>
      <c r="E223" s="263">
        <v>25.05</v>
      </c>
      <c r="F223" s="224"/>
      <c r="G223" s="224"/>
      <c r="H223" s="224"/>
      <c r="I223" s="224"/>
      <c r="J223" s="224"/>
      <c r="K223" s="224"/>
      <c r="L223" s="224"/>
      <c r="M223" s="224"/>
      <c r="N223" s="223"/>
      <c r="O223" s="223"/>
      <c r="P223" s="223"/>
      <c r="Q223" s="223"/>
      <c r="R223" s="224"/>
      <c r="S223" s="224"/>
      <c r="T223" s="224"/>
      <c r="U223" s="224"/>
      <c r="V223" s="224"/>
      <c r="W223" s="224"/>
      <c r="X223" s="224"/>
      <c r="Y223" s="224"/>
      <c r="Z223" s="214"/>
      <c r="AA223" s="214"/>
      <c r="AB223" s="214"/>
      <c r="AC223" s="214"/>
      <c r="AD223" s="214"/>
      <c r="AE223" s="214"/>
      <c r="AF223" s="214"/>
      <c r="AG223" s="214" t="s">
        <v>371</v>
      </c>
      <c r="AH223" s="214">
        <v>0</v>
      </c>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row>
    <row r="224" spans="1:60" outlineLevel="3" x14ac:dyDescent="0.2">
      <c r="A224" s="221"/>
      <c r="B224" s="222"/>
      <c r="C224" s="268" t="s">
        <v>2528</v>
      </c>
      <c r="D224" s="262"/>
      <c r="E224" s="263">
        <v>9.3800000000000008</v>
      </c>
      <c r="F224" s="224"/>
      <c r="G224" s="224"/>
      <c r="H224" s="224"/>
      <c r="I224" s="224"/>
      <c r="J224" s="224"/>
      <c r="K224" s="224"/>
      <c r="L224" s="224"/>
      <c r="M224" s="224"/>
      <c r="N224" s="223"/>
      <c r="O224" s="223"/>
      <c r="P224" s="223"/>
      <c r="Q224" s="223"/>
      <c r="R224" s="224"/>
      <c r="S224" s="224"/>
      <c r="T224" s="224"/>
      <c r="U224" s="224"/>
      <c r="V224" s="224"/>
      <c r="W224" s="224"/>
      <c r="X224" s="224"/>
      <c r="Y224" s="224"/>
      <c r="Z224" s="214"/>
      <c r="AA224" s="214"/>
      <c r="AB224" s="214"/>
      <c r="AC224" s="214"/>
      <c r="AD224" s="214"/>
      <c r="AE224" s="214"/>
      <c r="AF224" s="214"/>
      <c r="AG224" s="214" t="s">
        <v>371</v>
      </c>
      <c r="AH224" s="214">
        <v>0</v>
      </c>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row>
    <row r="225" spans="1:60" ht="22.5" outlineLevel="1" x14ac:dyDescent="0.2">
      <c r="A225" s="236">
        <v>53</v>
      </c>
      <c r="B225" s="237" t="s">
        <v>2529</v>
      </c>
      <c r="C225" s="254" t="s">
        <v>2530</v>
      </c>
      <c r="D225" s="238" t="s">
        <v>379</v>
      </c>
      <c r="E225" s="239">
        <v>3.32</v>
      </c>
      <c r="F225" s="240"/>
      <c r="G225" s="241">
        <f>ROUND(E225*F225,2)</f>
        <v>0</v>
      </c>
      <c r="H225" s="240"/>
      <c r="I225" s="241">
        <f>ROUND(E225*H225,2)</f>
        <v>0</v>
      </c>
      <c r="J225" s="240"/>
      <c r="K225" s="241">
        <f>ROUND(E225*J225,2)</f>
        <v>0</v>
      </c>
      <c r="L225" s="241">
        <v>12</v>
      </c>
      <c r="M225" s="241">
        <f>G225*(1+L225/100)</f>
        <v>0</v>
      </c>
      <c r="N225" s="239">
        <v>0</v>
      </c>
      <c r="O225" s="239">
        <f>ROUND(E225*N225,2)</f>
        <v>0</v>
      </c>
      <c r="P225" s="239">
        <v>0.02</v>
      </c>
      <c r="Q225" s="239">
        <f>ROUND(E225*P225,2)</f>
        <v>7.0000000000000007E-2</v>
      </c>
      <c r="R225" s="241" t="s">
        <v>519</v>
      </c>
      <c r="S225" s="241" t="s">
        <v>315</v>
      </c>
      <c r="T225" s="242" t="s">
        <v>315</v>
      </c>
      <c r="U225" s="224">
        <v>0.23799999999999999</v>
      </c>
      <c r="V225" s="224">
        <f>ROUND(E225*U225,2)</f>
        <v>0.79</v>
      </c>
      <c r="W225" s="224"/>
      <c r="X225" s="224" t="s">
        <v>336</v>
      </c>
      <c r="Y225" s="224" t="s">
        <v>317</v>
      </c>
      <c r="Z225" s="214"/>
      <c r="AA225" s="214"/>
      <c r="AB225" s="214"/>
      <c r="AC225" s="214"/>
      <c r="AD225" s="214"/>
      <c r="AE225" s="214"/>
      <c r="AF225" s="214"/>
      <c r="AG225" s="214" t="s">
        <v>337</v>
      </c>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row>
    <row r="226" spans="1:60" outlineLevel="2" x14ac:dyDescent="0.2">
      <c r="A226" s="221"/>
      <c r="B226" s="222"/>
      <c r="C226" s="268" t="s">
        <v>536</v>
      </c>
      <c r="D226" s="262"/>
      <c r="E226" s="263"/>
      <c r="F226" s="224"/>
      <c r="G226" s="224"/>
      <c r="H226" s="224"/>
      <c r="I226" s="224"/>
      <c r="J226" s="224"/>
      <c r="K226" s="224"/>
      <c r="L226" s="224"/>
      <c r="M226" s="224"/>
      <c r="N226" s="223"/>
      <c r="O226" s="223"/>
      <c r="P226" s="223"/>
      <c r="Q226" s="223"/>
      <c r="R226" s="224"/>
      <c r="S226" s="224"/>
      <c r="T226" s="224"/>
      <c r="U226" s="224"/>
      <c r="V226" s="224"/>
      <c r="W226" s="224"/>
      <c r="X226" s="224"/>
      <c r="Y226" s="224"/>
      <c r="Z226" s="214"/>
      <c r="AA226" s="214"/>
      <c r="AB226" s="214"/>
      <c r="AC226" s="214"/>
      <c r="AD226" s="214"/>
      <c r="AE226" s="214"/>
      <c r="AF226" s="214"/>
      <c r="AG226" s="214" t="s">
        <v>371</v>
      </c>
      <c r="AH226" s="214">
        <v>0</v>
      </c>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row>
    <row r="227" spans="1:60" outlineLevel="3" x14ac:dyDescent="0.2">
      <c r="A227" s="221"/>
      <c r="B227" s="222"/>
      <c r="C227" s="268" t="s">
        <v>2522</v>
      </c>
      <c r="D227" s="262"/>
      <c r="E227" s="263">
        <v>2.4500000000000002</v>
      </c>
      <c r="F227" s="224"/>
      <c r="G227" s="224"/>
      <c r="H227" s="224"/>
      <c r="I227" s="224"/>
      <c r="J227" s="224"/>
      <c r="K227" s="224"/>
      <c r="L227" s="224"/>
      <c r="M227" s="224"/>
      <c r="N227" s="223"/>
      <c r="O227" s="223"/>
      <c r="P227" s="223"/>
      <c r="Q227" s="223"/>
      <c r="R227" s="224"/>
      <c r="S227" s="224"/>
      <c r="T227" s="224"/>
      <c r="U227" s="224"/>
      <c r="V227" s="224"/>
      <c r="W227" s="224"/>
      <c r="X227" s="224"/>
      <c r="Y227" s="224"/>
      <c r="Z227" s="214"/>
      <c r="AA227" s="214"/>
      <c r="AB227" s="214"/>
      <c r="AC227" s="214"/>
      <c r="AD227" s="214"/>
      <c r="AE227" s="214"/>
      <c r="AF227" s="214"/>
      <c r="AG227" s="214" t="s">
        <v>371</v>
      </c>
      <c r="AH227" s="214">
        <v>0</v>
      </c>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row>
    <row r="228" spans="1:60" outlineLevel="3" x14ac:dyDescent="0.2">
      <c r="A228" s="221"/>
      <c r="B228" s="222"/>
      <c r="C228" s="268" t="s">
        <v>2375</v>
      </c>
      <c r="D228" s="262"/>
      <c r="E228" s="263">
        <v>0.87</v>
      </c>
      <c r="F228" s="224"/>
      <c r="G228" s="224"/>
      <c r="H228" s="224"/>
      <c r="I228" s="224"/>
      <c r="J228" s="224"/>
      <c r="K228" s="224"/>
      <c r="L228" s="224"/>
      <c r="M228" s="224"/>
      <c r="N228" s="223"/>
      <c r="O228" s="223"/>
      <c r="P228" s="223"/>
      <c r="Q228" s="223"/>
      <c r="R228" s="224"/>
      <c r="S228" s="224"/>
      <c r="T228" s="224"/>
      <c r="U228" s="224"/>
      <c r="V228" s="224"/>
      <c r="W228" s="224"/>
      <c r="X228" s="224"/>
      <c r="Y228" s="224"/>
      <c r="Z228" s="214"/>
      <c r="AA228" s="214"/>
      <c r="AB228" s="214"/>
      <c r="AC228" s="214"/>
      <c r="AD228" s="214"/>
      <c r="AE228" s="214"/>
      <c r="AF228" s="214"/>
      <c r="AG228" s="214" t="s">
        <v>371</v>
      </c>
      <c r="AH228" s="214">
        <v>0</v>
      </c>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row>
    <row r="229" spans="1:60" ht="22.5" outlineLevel="1" x14ac:dyDescent="0.2">
      <c r="A229" s="236">
        <v>54</v>
      </c>
      <c r="B229" s="237" t="s">
        <v>557</v>
      </c>
      <c r="C229" s="254" t="s">
        <v>558</v>
      </c>
      <c r="D229" s="238" t="s">
        <v>379</v>
      </c>
      <c r="E229" s="239">
        <v>97.695800000000006</v>
      </c>
      <c r="F229" s="240"/>
      <c r="G229" s="241">
        <f>ROUND(E229*F229,2)</f>
        <v>0</v>
      </c>
      <c r="H229" s="240"/>
      <c r="I229" s="241">
        <f>ROUND(E229*H229,2)</f>
        <v>0</v>
      </c>
      <c r="J229" s="240"/>
      <c r="K229" s="241">
        <f>ROUND(E229*J229,2)</f>
        <v>0</v>
      </c>
      <c r="L229" s="241">
        <v>12</v>
      </c>
      <c r="M229" s="241">
        <f>G229*(1+L229/100)</f>
        <v>0</v>
      </c>
      <c r="N229" s="239">
        <v>0</v>
      </c>
      <c r="O229" s="239">
        <f>ROUND(E229*N229,2)</f>
        <v>0</v>
      </c>
      <c r="P229" s="239">
        <v>0.02</v>
      </c>
      <c r="Q229" s="239">
        <f>ROUND(E229*P229,2)</f>
        <v>1.95</v>
      </c>
      <c r="R229" s="241" t="s">
        <v>519</v>
      </c>
      <c r="S229" s="241" t="s">
        <v>315</v>
      </c>
      <c r="T229" s="242" t="s">
        <v>315</v>
      </c>
      <c r="U229" s="224">
        <v>0.13</v>
      </c>
      <c r="V229" s="224">
        <f>ROUND(E229*U229,2)</f>
        <v>12.7</v>
      </c>
      <c r="W229" s="224"/>
      <c r="X229" s="224" t="s">
        <v>336</v>
      </c>
      <c r="Y229" s="224" t="s">
        <v>317</v>
      </c>
      <c r="Z229" s="214"/>
      <c r="AA229" s="214"/>
      <c r="AB229" s="214"/>
      <c r="AC229" s="214"/>
      <c r="AD229" s="214"/>
      <c r="AE229" s="214"/>
      <c r="AF229" s="214"/>
      <c r="AG229" s="214" t="s">
        <v>367</v>
      </c>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row>
    <row r="230" spans="1:60" outlineLevel="2" x14ac:dyDescent="0.2">
      <c r="A230" s="221"/>
      <c r="B230" s="222"/>
      <c r="C230" s="255" t="s">
        <v>559</v>
      </c>
      <c r="D230" s="243"/>
      <c r="E230" s="243"/>
      <c r="F230" s="243"/>
      <c r="G230" s="243"/>
      <c r="H230" s="224"/>
      <c r="I230" s="224"/>
      <c r="J230" s="224"/>
      <c r="K230" s="224"/>
      <c r="L230" s="224"/>
      <c r="M230" s="224"/>
      <c r="N230" s="223"/>
      <c r="O230" s="223"/>
      <c r="P230" s="223"/>
      <c r="Q230" s="223"/>
      <c r="R230" s="224"/>
      <c r="S230" s="224"/>
      <c r="T230" s="224"/>
      <c r="U230" s="224"/>
      <c r="V230" s="224"/>
      <c r="W230" s="224"/>
      <c r="X230" s="224"/>
      <c r="Y230" s="224"/>
      <c r="Z230" s="214"/>
      <c r="AA230" s="214"/>
      <c r="AB230" s="214"/>
      <c r="AC230" s="214"/>
      <c r="AD230" s="214"/>
      <c r="AE230" s="214"/>
      <c r="AF230" s="214"/>
      <c r="AG230" s="214" t="s">
        <v>320</v>
      </c>
      <c r="AH230" s="214"/>
      <c r="AI230" s="214"/>
      <c r="AJ230" s="214"/>
      <c r="AK230" s="214"/>
      <c r="AL230" s="214"/>
      <c r="AM230" s="214"/>
      <c r="AN230" s="214"/>
      <c r="AO230" s="214"/>
      <c r="AP230" s="214"/>
      <c r="AQ230" s="214"/>
      <c r="AR230" s="214"/>
      <c r="AS230" s="214"/>
      <c r="AT230" s="214"/>
      <c r="AU230" s="214"/>
      <c r="AV230" s="214"/>
      <c r="AW230" s="214"/>
      <c r="AX230" s="214"/>
      <c r="AY230" s="214"/>
      <c r="AZ230" s="214"/>
      <c r="BA230" s="244" t="str">
        <f>C230</f>
        <v>V položkách otlučení omítek stěn vnitřních i vnějších je započteno i vyškrabání spár a očištění zdiva.</v>
      </c>
      <c r="BB230" s="214"/>
      <c r="BC230" s="214"/>
      <c r="BD230" s="214"/>
      <c r="BE230" s="214"/>
      <c r="BF230" s="214"/>
      <c r="BG230" s="214"/>
      <c r="BH230" s="214"/>
    </row>
    <row r="231" spans="1:60" outlineLevel="2" x14ac:dyDescent="0.2">
      <c r="A231" s="221"/>
      <c r="B231" s="222"/>
      <c r="C231" s="268" t="s">
        <v>536</v>
      </c>
      <c r="D231" s="262"/>
      <c r="E231" s="263"/>
      <c r="F231" s="224"/>
      <c r="G231" s="224"/>
      <c r="H231" s="224"/>
      <c r="I231" s="224"/>
      <c r="J231" s="224"/>
      <c r="K231" s="224"/>
      <c r="L231" s="224"/>
      <c r="M231" s="224"/>
      <c r="N231" s="223"/>
      <c r="O231" s="223"/>
      <c r="P231" s="223"/>
      <c r="Q231" s="223"/>
      <c r="R231" s="224"/>
      <c r="S231" s="224"/>
      <c r="T231" s="224"/>
      <c r="U231" s="224"/>
      <c r="V231" s="224"/>
      <c r="W231" s="224"/>
      <c r="X231" s="224"/>
      <c r="Y231" s="224"/>
      <c r="Z231" s="214"/>
      <c r="AA231" s="214"/>
      <c r="AB231" s="214"/>
      <c r="AC231" s="214"/>
      <c r="AD231" s="214"/>
      <c r="AE231" s="214"/>
      <c r="AF231" s="214"/>
      <c r="AG231" s="214" t="s">
        <v>371</v>
      </c>
      <c r="AH231" s="214">
        <v>0</v>
      </c>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row>
    <row r="232" spans="1:60" outlineLevel="3" x14ac:dyDescent="0.2">
      <c r="A232" s="221"/>
      <c r="B232" s="222"/>
      <c r="C232" s="268" t="s">
        <v>2531</v>
      </c>
      <c r="D232" s="262"/>
      <c r="E232" s="263">
        <v>60.134999999999998</v>
      </c>
      <c r="F232" s="224"/>
      <c r="G232" s="224"/>
      <c r="H232" s="224"/>
      <c r="I232" s="224"/>
      <c r="J232" s="224"/>
      <c r="K232" s="224"/>
      <c r="L232" s="224"/>
      <c r="M232" s="224"/>
      <c r="N232" s="223"/>
      <c r="O232" s="223"/>
      <c r="P232" s="223"/>
      <c r="Q232" s="223"/>
      <c r="R232" s="224"/>
      <c r="S232" s="224"/>
      <c r="T232" s="224"/>
      <c r="U232" s="224"/>
      <c r="V232" s="224"/>
      <c r="W232" s="224"/>
      <c r="X232" s="224"/>
      <c r="Y232" s="224"/>
      <c r="Z232" s="214"/>
      <c r="AA232" s="214"/>
      <c r="AB232" s="214"/>
      <c r="AC232" s="214"/>
      <c r="AD232" s="214"/>
      <c r="AE232" s="214"/>
      <c r="AF232" s="214"/>
      <c r="AG232" s="214" t="s">
        <v>371</v>
      </c>
      <c r="AH232" s="214">
        <v>0</v>
      </c>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row>
    <row r="233" spans="1:60" outlineLevel="3" x14ac:dyDescent="0.2">
      <c r="A233" s="221"/>
      <c r="B233" s="222"/>
      <c r="C233" s="268" t="s">
        <v>2532</v>
      </c>
      <c r="D233" s="262"/>
      <c r="E233" s="263">
        <v>-6.0519999999999996</v>
      </c>
      <c r="F233" s="224"/>
      <c r="G233" s="224"/>
      <c r="H233" s="224"/>
      <c r="I233" s="224"/>
      <c r="J233" s="224"/>
      <c r="K233" s="224"/>
      <c r="L233" s="224"/>
      <c r="M233" s="224"/>
      <c r="N233" s="223"/>
      <c r="O233" s="223"/>
      <c r="P233" s="223"/>
      <c r="Q233" s="223"/>
      <c r="R233" s="224"/>
      <c r="S233" s="224"/>
      <c r="T233" s="224"/>
      <c r="U233" s="224"/>
      <c r="V233" s="224"/>
      <c r="W233" s="224"/>
      <c r="X233" s="224"/>
      <c r="Y233" s="224"/>
      <c r="Z233" s="214"/>
      <c r="AA233" s="214"/>
      <c r="AB233" s="214"/>
      <c r="AC233" s="214"/>
      <c r="AD233" s="214"/>
      <c r="AE233" s="214"/>
      <c r="AF233" s="214"/>
      <c r="AG233" s="214" t="s">
        <v>371</v>
      </c>
      <c r="AH233" s="214">
        <v>0</v>
      </c>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row>
    <row r="234" spans="1:60" outlineLevel="3" x14ac:dyDescent="0.2">
      <c r="A234" s="221"/>
      <c r="B234" s="222"/>
      <c r="C234" s="268" t="s">
        <v>2533</v>
      </c>
      <c r="D234" s="262"/>
      <c r="E234" s="263">
        <v>4.4000000000000004</v>
      </c>
      <c r="F234" s="224"/>
      <c r="G234" s="224"/>
      <c r="H234" s="224"/>
      <c r="I234" s="224"/>
      <c r="J234" s="224"/>
      <c r="K234" s="224"/>
      <c r="L234" s="224"/>
      <c r="M234" s="224"/>
      <c r="N234" s="223"/>
      <c r="O234" s="223"/>
      <c r="P234" s="223"/>
      <c r="Q234" s="223"/>
      <c r="R234" s="224"/>
      <c r="S234" s="224"/>
      <c r="T234" s="224"/>
      <c r="U234" s="224"/>
      <c r="V234" s="224"/>
      <c r="W234" s="224"/>
      <c r="X234" s="224"/>
      <c r="Y234" s="224"/>
      <c r="Z234" s="214"/>
      <c r="AA234" s="214"/>
      <c r="AB234" s="214"/>
      <c r="AC234" s="214"/>
      <c r="AD234" s="214"/>
      <c r="AE234" s="214"/>
      <c r="AF234" s="214"/>
      <c r="AG234" s="214" t="s">
        <v>371</v>
      </c>
      <c r="AH234" s="214">
        <v>0</v>
      </c>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row>
    <row r="235" spans="1:60" outlineLevel="3" x14ac:dyDescent="0.2">
      <c r="A235" s="221"/>
      <c r="B235" s="222"/>
      <c r="C235" s="268" t="s">
        <v>2534</v>
      </c>
      <c r="D235" s="262"/>
      <c r="E235" s="263">
        <v>37.305</v>
      </c>
      <c r="F235" s="224"/>
      <c r="G235" s="224"/>
      <c r="H235" s="224"/>
      <c r="I235" s="224"/>
      <c r="J235" s="224"/>
      <c r="K235" s="224"/>
      <c r="L235" s="224"/>
      <c r="M235" s="224"/>
      <c r="N235" s="223"/>
      <c r="O235" s="223"/>
      <c r="P235" s="223"/>
      <c r="Q235" s="223"/>
      <c r="R235" s="224"/>
      <c r="S235" s="224"/>
      <c r="T235" s="224"/>
      <c r="U235" s="224"/>
      <c r="V235" s="224"/>
      <c r="W235" s="224"/>
      <c r="X235" s="224"/>
      <c r="Y235" s="224"/>
      <c r="Z235" s="214"/>
      <c r="AA235" s="214"/>
      <c r="AB235" s="214"/>
      <c r="AC235" s="214"/>
      <c r="AD235" s="214"/>
      <c r="AE235" s="214"/>
      <c r="AF235" s="214"/>
      <c r="AG235" s="214" t="s">
        <v>371</v>
      </c>
      <c r="AH235" s="214">
        <v>0</v>
      </c>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row>
    <row r="236" spans="1:60" outlineLevel="3" x14ac:dyDescent="0.2">
      <c r="A236" s="221"/>
      <c r="B236" s="222"/>
      <c r="C236" s="268" t="s">
        <v>2535</v>
      </c>
      <c r="D236" s="262"/>
      <c r="E236" s="263">
        <v>4.8639999999999999</v>
      </c>
      <c r="F236" s="224"/>
      <c r="G236" s="224"/>
      <c r="H236" s="224"/>
      <c r="I236" s="224"/>
      <c r="J236" s="224"/>
      <c r="K236" s="224"/>
      <c r="L236" s="224"/>
      <c r="M236" s="224"/>
      <c r="N236" s="223"/>
      <c r="O236" s="223"/>
      <c r="P236" s="223"/>
      <c r="Q236" s="223"/>
      <c r="R236" s="224"/>
      <c r="S236" s="224"/>
      <c r="T236" s="224"/>
      <c r="U236" s="224"/>
      <c r="V236" s="224"/>
      <c r="W236" s="224"/>
      <c r="X236" s="224"/>
      <c r="Y236" s="224"/>
      <c r="Z236" s="214"/>
      <c r="AA236" s="214"/>
      <c r="AB236" s="214"/>
      <c r="AC236" s="214"/>
      <c r="AD236" s="214"/>
      <c r="AE236" s="214"/>
      <c r="AF236" s="214"/>
      <c r="AG236" s="214" t="s">
        <v>371</v>
      </c>
      <c r="AH236" s="214">
        <v>0</v>
      </c>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row>
    <row r="237" spans="1:60" outlineLevel="3" x14ac:dyDescent="0.2">
      <c r="A237" s="221"/>
      <c r="B237" s="222"/>
      <c r="C237" s="268" t="s">
        <v>2536</v>
      </c>
      <c r="D237" s="262"/>
      <c r="E237" s="263">
        <v>-4.1120000000000001</v>
      </c>
      <c r="F237" s="224"/>
      <c r="G237" s="224"/>
      <c r="H237" s="224"/>
      <c r="I237" s="224"/>
      <c r="J237" s="224"/>
      <c r="K237" s="224"/>
      <c r="L237" s="224"/>
      <c r="M237" s="224"/>
      <c r="N237" s="223"/>
      <c r="O237" s="223"/>
      <c r="P237" s="223"/>
      <c r="Q237" s="223"/>
      <c r="R237" s="224"/>
      <c r="S237" s="224"/>
      <c r="T237" s="224"/>
      <c r="U237" s="224"/>
      <c r="V237" s="224"/>
      <c r="W237" s="224"/>
      <c r="X237" s="224"/>
      <c r="Y237" s="224"/>
      <c r="Z237" s="214"/>
      <c r="AA237" s="214"/>
      <c r="AB237" s="214"/>
      <c r="AC237" s="214"/>
      <c r="AD237" s="214"/>
      <c r="AE237" s="214"/>
      <c r="AF237" s="214"/>
      <c r="AG237" s="214" t="s">
        <v>371</v>
      </c>
      <c r="AH237" s="214">
        <v>0</v>
      </c>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row>
    <row r="238" spans="1:60" outlineLevel="3" x14ac:dyDescent="0.2">
      <c r="A238" s="221"/>
      <c r="B238" s="222"/>
      <c r="C238" s="268" t="s">
        <v>2537</v>
      </c>
      <c r="D238" s="262"/>
      <c r="E238" s="263">
        <v>-9.5150000000000006</v>
      </c>
      <c r="F238" s="224"/>
      <c r="G238" s="224"/>
      <c r="H238" s="224"/>
      <c r="I238" s="224"/>
      <c r="J238" s="224"/>
      <c r="K238" s="224"/>
      <c r="L238" s="224"/>
      <c r="M238" s="224"/>
      <c r="N238" s="223"/>
      <c r="O238" s="223"/>
      <c r="P238" s="223"/>
      <c r="Q238" s="223"/>
      <c r="R238" s="224"/>
      <c r="S238" s="224"/>
      <c r="T238" s="224"/>
      <c r="U238" s="224"/>
      <c r="V238" s="224"/>
      <c r="W238" s="224"/>
      <c r="X238" s="224"/>
      <c r="Y238" s="224"/>
      <c r="Z238" s="214"/>
      <c r="AA238" s="214"/>
      <c r="AB238" s="214"/>
      <c r="AC238" s="214"/>
      <c r="AD238" s="214"/>
      <c r="AE238" s="214"/>
      <c r="AF238" s="214"/>
      <c r="AG238" s="214" t="s">
        <v>371</v>
      </c>
      <c r="AH238" s="214">
        <v>0</v>
      </c>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row>
    <row r="239" spans="1:60" outlineLevel="3" x14ac:dyDescent="0.2">
      <c r="A239" s="221"/>
      <c r="B239" s="222"/>
      <c r="C239" s="268" t="s">
        <v>2538</v>
      </c>
      <c r="D239" s="262"/>
      <c r="E239" s="263">
        <v>24.735800000000001</v>
      </c>
      <c r="F239" s="224"/>
      <c r="G239" s="224"/>
      <c r="H239" s="224"/>
      <c r="I239" s="224"/>
      <c r="J239" s="224"/>
      <c r="K239" s="224"/>
      <c r="L239" s="224"/>
      <c r="M239" s="224"/>
      <c r="N239" s="223"/>
      <c r="O239" s="223"/>
      <c r="P239" s="223"/>
      <c r="Q239" s="223"/>
      <c r="R239" s="224"/>
      <c r="S239" s="224"/>
      <c r="T239" s="224"/>
      <c r="U239" s="224"/>
      <c r="V239" s="224"/>
      <c r="W239" s="224"/>
      <c r="X239" s="224"/>
      <c r="Y239" s="224"/>
      <c r="Z239" s="214"/>
      <c r="AA239" s="214"/>
      <c r="AB239" s="214"/>
      <c r="AC239" s="214"/>
      <c r="AD239" s="214"/>
      <c r="AE239" s="214"/>
      <c r="AF239" s="214"/>
      <c r="AG239" s="214" t="s">
        <v>371</v>
      </c>
      <c r="AH239" s="214">
        <v>0</v>
      </c>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row>
    <row r="240" spans="1:60" outlineLevel="3" x14ac:dyDescent="0.2">
      <c r="A240" s="221"/>
      <c r="B240" s="222"/>
      <c r="C240" s="268" t="s">
        <v>2539</v>
      </c>
      <c r="D240" s="262"/>
      <c r="E240" s="263">
        <v>-14.835000000000001</v>
      </c>
      <c r="F240" s="224"/>
      <c r="G240" s="224"/>
      <c r="H240" s="224"/>
      <c r="I240" s="224"/>
      <c r="J240" s="224"/>
      <c r="K240" s="224"/>
      <c r="L240" s="224"/>
      <c r="M240" s="224"/>
      <c r="N240" s="223"/>
      <c r="O240" s="223"/>
      <c r="P240" s="223"/>
      <c r="Q240" s="223"/>
      <c r="R240" s="224"/>
      <c r="S240" s="224"/>
      <c r="T240" s="224"/>
      <c r="U240" s="224"/>
      <c r="V240" s="224"/>
      <c r="W240" s="224"/>
      <c r="X240" s="224"/>
      <c r="Y240" s="224"/>
      <c r="Z240" s="214"/>
      <c r="AA240" s="214"/>
      <c r="AB240" s="214"/>
      <c r="AC240" s="214"/>
      <c r="AD240" s="214"/>
      <c r="AE240" s="214"/>
      <c r="AF240" s="214"/>
      <c r="AG240" s="214" t="s">
        <v>371</v>
      </c>
      <c r="AH240" s="214">
        <v>0</v>
      </c>
      <c r="AI240" s="214"/>
      <c r="AJ240" s="214"/>
      <c r="AK240" s="214"/>
      <c r="AL240" s="214"/>
      <c r="AM240" s="214"/>
      <c r="AN240" s="214"/>
      <c r="AO240" s="214"/>
      <c r="AP240" s="214"/>
      <c r="AQ240" s="214"/>
      <c r="AR240" s="214"/>
      <c r="AS240" s="214"/>
      <c r="AT240" s="214"/>
      <c r="AU240" s="214"/>
      <c r="AV240" s="214"/>
      <c r="AW240" s="214"/>
      <c r="AX240" s="214"/>
      <c r="AY240" s="214"/>
      <c r="AZ240" s="214"/>
      <c r="BA240" s="214"/>
      <c r="BB240" s="214"/>
      <c r="BC240" s="214"/>
      <c r="BD240" s="214"/>
      <c r="BE240" s="214"/>
      <c r="BF240" s="214"/>
      <c r="BG240" s="214"/>
      <c r="BH240" s="214"/>
    </row>
    <row r="241" spans="1:60" outlineLevel="3" x14ac:dyDescent="0.2">
      <c r="A241" s="221"/>
      <c r="B241" s="222"/>
      <c r="C241" s="268" t="s">
        <v>2540</v>
      </c>
      <c r="D241" s="262"/>
      <c r="E241" s="263">
        <v>0.77</v>
      </c>
      <c r="F241" s="224"/>
      <c r="G241" s="224"/>
      <c r="H241" s="224"/>
      <c r="I241" s="224"/>
      <c r="J241" s="224"/>
      <c r="K241" s="224"/>
      <c r="L241" s="224"/>
      <c r="M241" s="224"/>
      <c r="N241" s="223"/>
      <c r="O241" s="223"/>
      <c r="P241" s="223"/>
      <c r="Q241" s="223"/>
      <c r="R241" s="224"/>
      <c r="S241" s="224"/>
      <c r="T241" s="224"/>
      <c r="U241" s="224"/>
      <c r="V241" s="224"/>
      <c r="W241" s="224"/>
      <c r="X241" s="224"/>
      <c r="Y241" s="224"/>
      <c r="Z241" s="214"/>
      <c r="AA241" s="214"/>
      <c r="AB241" s="214"/>
      <c r="AC241" s="214"/>
      <c r="AD241" s="214"/>
      <c r="AE241" s="214"/>
      <c r="AF241" s="214"/>
      <c r="AG241" s="214" t="s">
        <v>371</v>
      </c>
      <c r="AH241" s="214">
        <v>0</v>
      </c>
      <c r="AI241" s="214"/>
      <c r="AJ241" s="214"/>
      <c r="AK241" s="214"/>
      <c r="AL241" s="214"/>
      <c r="AM241" s="214"/>
      <c r="AN241" s="214"/>
      <c r="AO241" s="214"/>
      <c r="AP241" s="214"/>
      <c r="AQ241" s="214"/>
      <c r="AR241" s="214"/>
      <c r="AS241" s="214"/>
      <c r="AT241" s="214"/>
      <c r="AU241" s="214"/>
      <c r="AV241" s="214"/>
      <c r="AW241" s="214"/>
      <c r="AX241" s="214"/>
      <c r="AY241" s="214"/>
      <c r="AZ241" s="214"/>
      <c r="BA241" s="214"/>
      <c r="BB241" s="214"/>
      <c r="BC241" s="214"/>
      <c r="BD241" s="214"/>
      <c r="BE241" s="214"/>
      <c r="BF241" s="214"/>
      <c r="BG241" s="214"/>
      <c r="BH241" s="214"/>
    </row>
    <row r="242" spans="1:60" outlineLevel="1" x14ac:dyDescent="0.2">
      <c r="A242" s="236">
        <v>55</v>
      </c>
      <c r="B242" s="237" t="s">
        <v>1081</v>
      </c>
      <c r="C242" s="254" t="s">
        <v>1082</v>
      </c>
      <c r="D242" s="238" t="s">
        <v>379</v>
      </c>
      <c r="E242" s="239">
        <v>3.448</v>
      </c>
      <c r="F242" s="240"/>
      <c r="G242" s="241">
        <f>ROUND(E242*F242,2)</f>
        <v>0</v>
      </c>
      <c r="H242" s="240"/>
      <c r="I242" s="241">
        <f>ROUND(E242*H242,2)</f>
        <v>0</v>
      </c>
      <c r="J242" s="240"/>
      <c r="K242" s="241">
        <f>ROUND(E242*J242,2)</f>
        <v>0</v>
      </c>
      <c r="L242" s="241">
        <v>12</v>
      </c>
      <c r="M242" s="241">
        <f>G242*(1+L242/100)</f>
        <v>0</v>
      </c>
      <c r="N242" s="239">
        <v>1.17E-3</v>
      </c>
      <c r="O242" s="239">
        <f>ROUND(E242*N242,2)</f>
        <v>0</v>
      </c>
      <c r="P242" s="239">
        <v>8.7999999999999995E-2</v>
      </c>
      <c r="Q242" s="239">
        <f>ROUND(E242*P242,2)</f>
        <v>0.3</v>
      </c>
      <c r="R242" s="241" t="s">
        <v>519</v>
      </c>
      <c r="S242" s="241" t="s">
        <v>315</v>
      </c>
      <c r="T242" s="242" t="s">
        <v>315</v>
      </c>
      <c r="U242" s="224">
        <v>0.55600000000000005</v>
      </c>
      <c r="V242" s="224">
        <f>ROUND(E242*U242,2)</f>
        <v>1.92</v>
      </c>
      <c r="W242" s="224"/>
      <c r="X242" s="224" t="s">
        <v>336</v>
      </c>
      <c r="Y242" s="224" t="s">
        <v>317</v>
      </c>
      <c r="Z242" s="214"/>
      <c r="AA242" s="214"/>
      <c r="AB242" s="214"/>
      <c r="AC242" s="214"/>
      <c r="AD242" s="214"/>
      <c r="AE242" s="214"/>
      <c r="AF242" s="214"/>
      <c r="AG242" s="214" t="s">
        <v>367</v>
      </c>
      <c r="AH242" s="214"/>
      <c r="AI242" s="214"/>
      <c r="AJ242" s="214"/>
      <c r="AK242" s="214"/>
      <c r="AL242" s="214"/>
      <c r="AM242" s="214"/>
      <c r="AN242" s="214"/>
      <c r="AO242" s="214"/>
      <c r="AP242" s="214"/>
      <c r="AQ242" s="214"/>
      <c r="AR242" s="214"/>
      <c r="AS242" s="214"/>
      <c r="AT242" s="214"/>
      <c r="AU242" s="214"/>
      <c r="AV242" s="214"/>
      <c r="AW242" s="214"/>
      <c r="AX242" s="214"/>
      <c r="AY242" s="214"/>
      <c r="AZ242" s="214"/>
      <c r="BA242" s="214"/>
      <c r="BB242" s="214"/>
      <c r="BC242" s="214"/>
      <c r="BD242" s="214"/>
      <c r="BE242" s="214"/>
      <c r="BF242" s="214"/>
      <c r="BG242" s="214"/>
      <c r="BH242" s="214"/>
    </row>
    <row r="243" spans="1:60" outlineLevel="2" x14ac:dyDescent="0.2">
      <c r="A243" s="221"/>
      <c r="B243" s="222"/>
      <c r="C243" s="267" t="s">
        <v>549</v>
      </c>
      <c r="D243" s="266"/>
      <c r="E243" s="266"/>
      <c r="F243" s="266"/>
      <c r="G243" s="266"/>
      <c r="H243" s="224"/>
      <c r="I243" s="224"/>
      <c r="J243" s="224"/>
      <c r="K243" s="224"/>
      <c r="L243" s="224"/>
      <c r="M243" s="224"/>
      <c r="N243" s="223"/>
      <c r="O243" s="223"/>
      <c r="P243" s="223"/>
      <c r="Q243" s="223"/>
      <c r="R243" s="224"/>
      <c r="S243" s="224"/>
      <c r="T243" s="224"/>
      <c r="U243" s="224"/>
      <c r="V243" s="224"/>
      <c r="W243" s="224"/>
      <c r="X243" s="224"/>
      <c r="Y243" s="224"/>
      <c r="Z243" s="214"/>
      <c r="AA243" s="214"/>
      <c r="AB243" s="214"/>
      <c r="AC243" s="214"/>
      <c r="AD243" s="214"/>
      <c r="AE243" s="214"/>
      <c r="AF243" s="214"/>
      <c r="AG243" s="214" t="s">
        <v>369</v>
      </c>
      <c r="AH243" s="214"/>
      <c r="AI243" s="214"/>
      <c r="AJ243" s="214"/>
      <c r="AK243" s="214"/>
      <c r="AL243" s="214"/>
      <c r="AM243" s="214"/>
      <c r="AN243" s="214"/>
      <c r="AO243" s="214"/>
      <c r="AP243" s="214"/>
      <c r="AQ243" s="214"/>
      <c r="AR243" s="214"/>
      <c r="AS243" s="214"/>
      <c r="AT243" s="214"/>
      <c r="AU243" s="214"/>
      <c r="AV243" s="214"/>
      <c r="AW243" s="214"/>
      <c r="AX243" s="214"/>
      <c r="AY243" s="214"/>
      <c r="AZ243" s="214"/>
      <c r="BA243" s="214"/>
      <c r="BB243" s="214"/>
      <c r="BC243" s="214"/>
      <c r="BD243" s="214"/>
      <c r="BE243" s="214"/>
      <c r="BF243" s="214"/>
      <c r="BG243" s="214"/>
      <c r="BH243" s="214"/>
    </row>
    <row r="244" spans="1:60" outlineLevel="2" x14ac:dyDescent="0.2">
      <c r="A244" s="221"/>
      <c r="B244" s="222"/>
      <c r="C244" s="268" t="s">
        <v>2541</v>
      </c>
      <c r="D244" s="262"/>
      <c r="E244" s="263">
        <v>1.8720000000000001</v>
      </c>
      <c r="F244" s="224"/>
      <c r="G244" s="224"/>
      <c r="H244" s="224"/>
      <c r="I244" s="224"/>
      <c r="J244" s="224"/>
      <c r="K244" s="224"/>
      <c r="L244" s="224"/>
      <c r="M244" s="224"/>
      <c r="N244" s="223"/>
      <c r="O244" s="223"/>
      <c r="P244" s="223"/>
      <c r="Q244" s="223"/>
      <c r="R244" s="224"/>
      <c r="S244" s="224"/>
      <c r="T244" s="224"/>
      <c r="U244" s="224"/>
      <c r="V244" s="224"/>
      <c r="W244" s="224"/>
      <c r="X244" s="224"/>
      <c r="Y244" s="224"/>
      <c r="Z244" s="214"/>
      <c r="AA244" s="214"/>
      <c r="AB244" s="214"/>
      <c r="AC244" s="214"/>
      <c r="AD244" s="214"/>
      <c r="AE244" s="214"/>
      <c r="AF244" s="214"/>
      <c r="AG244" s="214" t="s">
        <v>371</v>
      </c>
      <c r="AH244" s="214">
        <v>0</v>
      </c>
      <c r="AI244" s="214"/>
      <c r="AJ244" s="214"/>
      <c r="AK244" s="214"/>
      <c r="AL244" s="214"/>
      <c r="AM244" s="214"/>
      <c r="AN244" s="214"/>
      <c r="AO244" s="214"/>
      <c r="AP244" s="214"/>
      <c r="AQ244" s="214"/>
      <c r="AR244" s="214"/>
      <c r="AS244" s="214"/>
      <c r="AT244" s="214"/>
      <c r="AU244" s="214"/>
      <c r="AV244" s="214"/>
      <c r="AW244" s="214"/>
      <c r="AX244" s="214"/>
      <c r="AY244" s="214"/>
      <c r="AZ244" s="214"/>
      <c r="BA244" s="214"/>
      <c r="BB244" s="214"/>
      <c r="BC244" s="214"/>
      <c r="BD244" s="214"/>
      <c r="BE244" s="214"/>
      <c r="BF244" s="214"/>
      <c r="BG244" s="214"/>
      <c r="BH244" s="214"/>
    </row>
    <row r="245" spans="1:60" outlineLevel="3" x14ac:dyDescent="0.2">
      <c r="A245" s="221"/>
      <c r="B245" s="222"/>
      <c r="C245" s="268" t="s">
        <v>1085</v>
      </c>
      <c r="D245" s="262"/>
      <c r="E245" s="263">
        <v>1.5760000000000001</v>
      </c>
      <c r="F245" s="224"/>
      <c r="G245" s="224"/>
      <c r="H245" s="224"/>
      <c r="I245" s="224"/>
      <c r="J245" s="224"/>
      <c r="K245" s="224"/>
      <c r="L245" s="224"/>
      <c r="M245" s="224"/>
      <c r="N245" s="223"/>
      <c r="O245" s="223"/>
      <c r="P245" s="223"/>
      <c r="Q245" s="223"/>
      <c r="R245" s="224"/>
      <c r="S245" s="224"/>
      <c r="T245" s="224"/>
      <c r="U245" s="224"/>
      <c r="V245" s="224"/>
      <c r="W245" s="224"/>
      <c r="X245" s="224"/>
      <c r="Y245" s="224"/>
      <c r="Z245" s="214"/>
      <c r="AA245" s="214"/>
      <c r="AB245" s="214"/>
      <c r="AC245" s="214"/>
      <c r="AD245" s="214"/>
      <c r="AE245" s="214"/>
      <c r="AF245" s="214"/>
      <c r="AG245" s="214" t="s">
        <v>371</v>
      </c>
      <c r="AH245" s="214">
        <v>0</v>
      </c>
      <c r="AI245" s="214"/>
      <c r="AJ245" s="214"/>
      <c r="AK245" s="214"/>
      <c r="AL245" s="214"/>
      <c r="AM245" s="214"/>
      <c r="AN245" s="214"/>
      <c r="AO245" s="214"/>
      <c r="AP245" s="214"/>
      <c r="AQ245" s="214"/>
      <c r="AR245" s="214"/>
      <c r="AS245" s="214"/>
      <c r="AT245" s="214"/>
      <c r="AU245" s="214"/>
      <c r="AV245" s="214"/>
      <c r="AW245" s="214"/>
      <c r="AX245" s="214"/>
      <c r="AY245" s="214"/>
      <c r="AZ245" s="214"/>
      <c r="BA245" s="214"/>
      <c r="BB245" s="214"/>
      <c r="BC245" s="214"/>
      <c r="BD245" s="214"/>
      <c r="BE245" s="214"/>
      <c r="BF245" s="214"/>
      <c r="BG245" s="214"/>
      <c r="BH245" s="214"/>
    </row>
    <row r="246" spans="1:60" outlineLevel="1" x14ac:dyDescent="0.2">
      <c r="A246" s="236">
        <v>56</v>
      </c>
      <c r="B246" s="237" t="s">
        <v>2542</v>
      </c>
      <c r="C246" s="254" t="s">
        <v>2543</v>
      </c>
      <c r="D246" s="238" t="s">
        <v>379</v>
      </c>
      <c r="E246" s="239">
        <v>3.08</v>
      </c>
      <c r="F246" s="240"/>
      <c r="G246" s="241">
        <f>ROUND(E246*F246,2)</f>
        <v>0</v>
      </c>
      <c r="H246" s="240"/>
      <c r="I246" s="241">
        <f>ROUND(E246*H246,2)</f>
        <v>0</v>
      </c>
      <c r="J246" s="240"/>
      <c r="K246" s="241">
        <f>ROUND(E246*J246,2)</f>
        <v>0</v>
      </c>
      <c r="L246" s="241">
        <v>12</v>
      </c>
      <c r="M246" s="241">
        <f>G246*(1+L246/100)</f>
        <v>0</v>
      </c>
      <c r="N246" s="239">
        <v>1E-3</v>
      </c>
      <c r="O246" s="239">
        <f>ROUND(E246*N246,2)</f>
        <v>0</v>
      </c>
      <c r="P246" s="239">
        <v>6.7000000000000004E-2</v>
      </c>
      <c r="Q246" s="239">
        <f>ROUND(E246*P246,2)</f>
        <v>0.21</v>
      </c>
      <c r="R246" s="241" t="s">
        <v>519</v>
      </c>
      <c r="S246" s="241" t="s">
        <v>315</v>
      </c>
      <c r="T246" s="242" t="s">
        <v>315</v>
      </c>
      <c r="U246" s="224">
        <v>0.53300000000000003</v>
      </c>
      <c r="V246" s="224">
        <f>ROUND(E246*U246,2)</f>
        <v>1.64</v>
      </c>
      <c r="W246" s="224"/>
      <c r="X246" s="224" t="s">
        <v>336</v>
      </c>
      <c r="Y246" s="224" t="s">
        <v>317</v>
      </c>
      <c r="Z246" s="214"/>
      <c r="AA246" s="214"/>
      <c r="AB246" s="214"/>
      <c r="AC246" s="214"/>
      <c r="AD246" s="214"/>
      <c r="AE246" s="214"/>
      <c r="AF246" s="214"/>
      <c r="AG246" s="214" t="s">
        <v>337</v>
      </c>
      <c r="AH246" s="214"/>
      <c r="AI246" s="214"/>
      <c r="AJ246" s="214"/>
      <c r="AK246" s="214"/>
      <c r="AL246" s="214"/>
      <c r="AM246" s="214"/>
      <c r="AN246" s="214"/>
      <c r="AO246" s="214"/>
      <c r="AP246" s="214"/>
      <c r="AQ246" s="214"/>
      <c r="AR246" s="214"/>
      <c r="AS246" s="214"/>
      <c r="AT246" s="214"/>
      <c r="AU246" s="214"/>
      <c r="AV246" s="214"/>
      <c r="AW246" s="214"/>
      <c r="AX246" s="214"/>
      <c r="AY246" s="214"/>
      <c r="AZ246" s="214"/>
      <c r="BA246" s="214"/>
      <c r="BB246" s="214"/>
      <c r="BC246" s="214"/>
      <c r="BD246" s="214"/>
      <c r="BE246" s="214"/>
      <c r="BF246" s="214"/>
      <c r="BG246" s="214"/>
      <c r="BH246" s="214"/>
    </row>
    <row r="247" spans="1:60" outlineLevel="2" x14ac:dyDescent="0.2">
      <c r="A247" s="221"/>
      <c r="B247" s="222"/>
      <c r="C247" s="267" t="s">
        <v>549</v>
      </c>
      <c r="D247" s="266"/>
      <c r="E247" s="266"/>
      <c r="F247" s="266"/>
      <c r="G247" s="266"/>
      <c r="H247" s="224"/>
      <c r="I247" s="224"/>
      <c r="J247" s="224"/>
      <c r="K247" s="224"/>
      <c r="L247" s="224"/>
      <c r="M247" s="224"/>
      <c r="N247" s="223"/>
      <c r="O247" s="223"/>
      <c r="P247" s="223"/>
      <c r="Q247" s="223"/>
      <c r="R247" s="224"/>
      <c r="S247" s="224"/>
      <c r="T247" s="224"/>
      <c r="U247" s="224"/>
      <c r="V247" s="224"/>
      <c r="W247" s="224"/>
      <c r="X247" s="224"/>
      <c r="Y247" s="224"/>
      <c r="Z247" s="214"/>
      <c r="AA247" s="214"/>
      <c r="AB247" s="214"/>
      <c r="AC247" s="214"/>
      <c r="AD247" s="214"/>
      <c r="AE247" s="214"/>
      <c r="AF247" s="214"/>
      <c r="AG247" s="214" t="s">
        <v>369</v>
      </c>
      <c r="AH247" s="214"/>
      <c r="AI247" s="214"/>
      <c r="AJ247" s="214"/>
      <c r="AK247" s="214"/>
      <c r="AL247" s="214"/>
      <c r="AM247" s="214"/>
      <c r="AN247" s="214"/>
      <c r="AO247" s="214"/>
      <c r="AP247" s="214"/>
      <c r="AQ247" s="214"/>
      <c r="AR247" s="214"/>
      <c r="AS247" s="214"/>
      <c r="AT247" s="214"/>
      <c r="AU247" s="214"/>
      <c r="AV247" s="214"/>
      <c r="AW247" s="214"/>
      <c r="AX247" s="214"/>
      <c r="AY247" s="214"/>
      <c r="AZ247" s="214"/>
      <c r="BA247" s="214"/>
      <c r="BB247" s="214"/>
      <c r="BC247" s="214"/>
      <c r="BD247" s="214"/>
      <c r="BE247" s="214"/>
      <c r="BF247" s="214"/>
      <c r="BG247" s="214"/>
      <c r="BH247" s="214"/>
    </row>
    <row r="248" spans="1:60" outlineLevel="2" x14ac:dyDescent="0.2">
      <c r="A248" s="221"/>
      <c r="B248" s="222"/>
      <c r="C248" s="268" t="s">
        <v>2544</v>
      </c>
      <c r="D248" s="262"/>
      <c r="E248" s="263">
        <v>3.08</v>
      </c>
      <c r="F248" s="224"/>
      <c r="G248" s="224"/>
      <c r="H248" s="224"/>
      <c r="I248" s="224"/>
      <c r="J248" s="224"/>
      <c r="K248" s="224"/>
      <c r="L248" s="224"/>
      <c r="M248" s="224"/>
      <c r="N248" s="223"/>
      <c r="O248" s="223"/>
      <c r="P248" s="223"/>
      <c r="Q248" s="223"/>
      <c r="R248" s="224"/>
      <c r="S248" s="224"/>
      <c r="T248" s="224"/>
      <c r="U248" s="224"/>
      <c r="V248" s="224"/>
      <c r="W248" s="224"/>
      <c r="X248" s="224"/>
      <c r="Y248" s="224"/>
      <c r="Z248" s="214"/>
      <c r="AA248" s="214"/>
      <c r="AB248" s="214"/>
      <c r="AC248" s="214"/>
      <c r="AD248" s="214"/>
      <c r="AE248" s="214"/>
      <c r="AF248" s="214"/>
      <c r="AG248" s="214" t="s">
        <v>371</v>
      </c>
      <c r="AH248" s="214">
        <v>0</v>
      </c>
      <c r="AI248" s="214"/>
      <c r="AJ248" s="214"/>
      <c r="AK248" s="214"/>
      <c r="AL248" s="214"/>
      <c r="AM248" s="214"/>
      <c r="AN248" s="214"/>
      <c r="AO248" s="214"/>
      <c r="AP248" s="214"/>
      <c r="AQ248" s="214"/>
      <c r="AR248" s="214"/>
      <c r="AS248" s="214"/>
      <c r="AT248" s="214"/>
      <c r="AU248" s="214"/>
      <c r="AV248" s="214"/>
      <c r="AW248" s="214"/>
      <c r="AX248" s="214"/>
      <c r="AY248" s="214"/>
      <c r="AZ248" s="214"/>
      <c r="BA248" s="214"/>
      <c r="BB248" s="214"/>
      <c r="BC248" s="214"/>
      <c r="BD248" s="214"/>
      <c r="BE248" s="214"/>
      <c r="BF248" s="214"/>
      <c r="BG248" s="214"/>
      <c r="BH248" s="214"/>
    </row>
    <row r="249" spans="1:60" outlineLevel="1" x14ac:dyDescent="0.2">
      <c r="A249" s="236">
        <v>57</v>
      </c>
      <c r="B249" s="237" t="s">
        <v>1379</v>
      </c>
      <c r="C249" s="254" t="s">
        <v>1380</v>
      </c>
      <c r="D249" s="238" t="s">
        <v>403</v>
      </c>
      <c r="E249" s="239">
        <v>0.4</v>
      </c>
      <c r="F249" s="240"/>
      <c r="G249" s="241">
        <f>ROUND(E249*F249,2)</f>
        <v>0</v>
      </c>
      <c r="H249" s="240"/>
      <c r="I249" s="241">
        <f>ROUND(E249*H249,2)</f>
        <v>0</v>
      </c>
      <c r="J249" s="240"/>
      <c r="K249" s="241">
        <f>ROUND(E249*J249,2)</f>
        <v>0</v>
      </c>
      <c r="L249" s="241">
        <v>12</v>
      </c>
      <c r="M249" s="241">
        <f>G249*(1+L249/100)</f>
        <v>0</v>
      </c>
      <c r="N249" s="239">
        <v>1.6299999999999999E-3</v>
      </c>
      <c r="O249" s="239">
        <f>ROUND(E249*N249,2)</f>
        <v>0</v>
      </c>
      <c r="P249" s="239">
        <v>2.3900000000000001E-2</v>
      </c>
      <c r="Q249" s="239">
        <f>ROUND(E249*P249,2)</f>
        <v>0.01</v>
      </c>
      <c r="R249" s="241" t="s">
        <v>519</v>
      </c>
      <c r="S249" s="241" t="s">
        <v>315</v>
      </c>
      <c r="T249" s="242" t="s">
        <v>315</v>
      </c>
      <c r="U249" s="224">
        <v>3.5</v>
      </c>
      <c r="V249" s="224">
        <f>ROUND(E249*U249,2)</f>
        <v>1.4</v>
      </c>
      <c r="W249" s="224"/>
      <c r="X249" s="224" t="s">
        <v>336</v>
      </c>
      <c r="Y249" s="224" t="s">
        <v>317</v>
      </c>
      <c r="Z249" s="214"/>
      <c r="AA249" s="214"/>
      <c r="AB249" s="214"/>
      <c r="AC249" s="214"/>
      <c r="AD249" s="214"/>
      <c r="AE249" s="214"/>
      <c r="AF249" s="214"/>
      <c r="AG249" s="214" t="s">
        <v>337</v>
      </c>
      <c r="AH249" s="214"/>
      <c r="AI249" s="214"/>
      <c r="AJ249" s="214"/>
      <c r="AK249" s="214"/>
      <c r="AL249" s="214"/>
      <c r="AM249" s="214"/>
      <c r="AN249" s="214"/>
      <c r="AO249" s="214"/>
      <c r="AP249" s="214"/>
      <c r="AQ249" s="214"/>
      <c r="AR249" s="214"/>
      <c r="AS249" s="214"/>
      <c r="AT249" s="214"/>
      <c r="AU249" s="214"/>
      <c r="AV249" s="214"/>
      <c r="AW249" s="214"/>
      <c r="AX249" s="214"/>
      <c r="AY249" s="214"/>
      <c r="AZ249" s="214"/>
      <c r="BA249" s="214"/>
      <c r="BB249" s="214"/>
      <c r="BC249" s="214"/>
      <c r="BD249" s="214"/>
      <c r="BE249" s="214"/>
      <c r="BF249" s="214"/>
      <c r="BG249" s="214"/>
      <c r="BH249" s="214"/>
    </row>
    <row r="250" spans="1:60" outlineLevel="2" x14ac:dyDescent="0.2">
      <c r="A250" s="221"/>
      <c r="B250" s="222"/>
      <c r="C250" s="268" t="s">
        <v>2545</v>
      </c>
      <c r="D250" s="262"/>
      <c r="E250" s="263">
        <v>0.4</v>
      </c>
      <c r="F250" s="224"/>
      <c r="G250" s="224"/>
      <c r="H250" s="224"/>
      <c r="I250" s="224"/>
      <c r="J250" s="224"/>
      <c r="K250" s="224"/>
      <c r="L250" s="224"/>
      <c r="M250" s="224"/>
      <c r="N250" s="223"/>
      <c r="O250" s="223"/>
      <c r="P250" s="223"/>
      <c r="Q250" s="223"/>
      <c r="R250" s="224"/>
      <c r="S250" s="224"/>
      <c r="T250" s="224"/>
      <c r="U250" s="224"/>
      <c r="V250" s="224"/>
      <c r="W250" s="224"/>
      <c r="X250" s="224"/>
      <c r="Y250" s="224"/>
      <c r="Z250" s="214"/>
      <c r="AA250" s="214"/>
      <c r="AB250" s="214"/>
      <c r="AC250" s="214"/>
      <c r="AD250" s="214"/>
      <c r="AE250" s="214"/>
      <c r="AF250" s="214"/>
      <c r="AG250" s="214" t="s">
        <v>371</v>
      </c>
      <c r="AH250" s="214">
        <v>0</v>
      </c>
      <c r="AI250" s="214"/>
      <c r="AJ250" s="214"/>
      <c r="AK250" s="214"/>
      <c r="AL250" s="214"/>
      <c r="AM250" s="214"/>
      <c r="AN250" s="214"/>
      <c r="AO250" s="214"/>
      <c r="AP250" s="214"/>
      <c r="AQ250" s="214"/>
      <c r="AR250" s="214"/>
      <c r="AS250" s="214"/>
      <c r="AT250" s="214"/>
      <c r="AU250" s="214"/>
      <c r="AV250" s="214"/>
      <c r="AW250" s="214"/>
      <c r="AX250" s="214"/>
      <c r="AY250" s="214"/>
      <c r="AZ250" s="214"/>
      <c r="BA250" s="214"/>
      <c r="BB250" s="214"/>
      <c r="BC250" s="214"/>
      <c r="BD250" s="214"/>
      <c r="BE250" s="214"/>
      <c r="BF250" s="214"/>
      <c r="BG250" s="214"/>
      <c r="BH250" s="214"/>
    </row>
    <row r="251" spans="1:60" outlineLevel="1" x14ac:dyDescent="0.2">
      <c r="A251" s="236">
        <v>58</v>
      </c>
      <c r="B251" s="237" t="s">
        <v>547</v>
      </c>
      <c r="C251" s="254" t="s">
        <v>548</v>
      </c>
      <c r="D251" s="238" t="s">
        <v>403</v>
      </c>
      <c r="E251" s="239">
        <v>3</v>
      </c>
      <c r="F251" s="240"/>
      <c r="G251" s="241">
        <f>ROUND(E251*F251,2)</f>
        <v>0</v>
      </c>
      <c r="H251" s="240"/>
      <c r="I251" s="241">
        <f>ROUND(E251*H251,2)</f>
        <v>0</v>
      </c>
      <c r="J251" s="240"/>
      <c r="K251" s="241">
        <f>ROUND(E251*J251,2)</f>
        <v>0</v>
      </c>
      <c r="L251" s="241">
        <v>12</v>
      </c>
      <c r="M251" s="241">
        <f>G251*(1+L251/100)</f>
        <v>0</v>
      </c>
      <c r="N251" s="239">
        <v>3.8000000000000002E-4</v>
      </c>
      <c r="O251" s="239">
        <f>ROUND(E251*N251,2)</f>
        <v>0</v>
      </c>
      <c r="P251" s="239">
        <v>1.2999999999999999E-2</v>
      </c>
      <c r="Q251" s="239">
        <f>ROUND(E251*P251,2)</f>
        <v>0.04</v>
      </c>
      <c r="R251" s="241" t="s">
        <v>519</v>
      </c>
      <c r="S251" s="241" t="s">
        <v>315</v>
      </c>
      <c r="T251" s="242" t="s">
        <v>315</v>
      </c>
      <c r="U251" s="224">
        <v>0.107</v>
      </c>
      <c r="V251" s="224">
        <f>ROUND(E251*U251,2)</f>
        <v>0.32</v>
      </c>
      <c r="W251" s="224"/>
      <c r="X251" s="224" t="s">
        <v>336</v>
      </c>
      <c r="Y251" s="224" t="s">
        <v>317</v>
      </c>
      <c r="Z251" s="214"/>
      <c r="AA251" s="214"/>
      <c r="AB251" s="214"/>
      <c r="AC251" s="214"/>
      <c r="AD251" s="214"/>
      <c r="AE251" s="214"/>
      <c r="AF251" s="214"/>
      <c r="AG251" s="214" t="s">
        <v>337</v>
      </c>
      <c r="AH251" s="214"/>
      <c r="AI251" s="214"/>
      <c r="AJ251" s="214"/>
      <c r="AK251" s="214"/>
      <c r="AL251" s="214"/>
      <c r="AM251" s="214"/>
      <c r="AN251" s="214"/>
      <c r="AO251" s="214"/>
      <c r="AP251" s="214"/>
      <c r="AQ251" s="214"/>
      <c r="AR251" s="214"/>
      <c r="AS251" s="214"/>
      <c r="AT251" s="214"/>
      <c r="AU251" s="214"/>
      <c r="AV251" s="214"/>
      <c r="AW251" s="214"/>
      <c r="AX251" s="214"/>
      <c r="AY251" s="214"/>
      <c r="AZ251" s="214"/>
      <c r="BA251" s="214"/>
      <c r="BB251" s="214"/>
      <c r="BC251" s="214"/>
      <c r="BD251" s="214"/>
      <c r="BE251" s="214"/>
      <c r="BF251" s="214"/>
      <c r="BG251" s="214"/>
      <c r="BH251" s="214"/>
    </row>
    <row r="252" spans="1:60" outlineLevel="2" x14ac:dyDescent="0.2">
      <c r="A252" s="221"/>
      <c r="B252" s="222"/>
      <c r="C252" s="267" t="s">
        <v>549</v>
      </c>
      <c r="D252" s="266"/>
      <c r="E252" s="266"/>
      <c r="F252" s="266"/>
      <c r="G252" s="266"/>
      <c r="H252" s="224"/>
      <c r="I252" s="224"/>
      <c r="J252" s="224"/>
      <c r="K252" s="224"/>
      <c r="L252" s="224"/>
      <c r="M252" s="224"/>
      <c r="N252" s="223"/>
      <c r="O252" s="223"/>
      <c r="P252" s="223"/>
      <c r="Q252" s="223"/>
      <c r="R252" s="224"/>
      <c r="S252" s="224"/>
      <c r="T252" s="224"/>
      <c r="U252" s="224"/>
      <c r="V252" s="224"/>
      <c r="W252" s="224"/>
      <c r="X252" s="224"/>
      <c r="Y252" s="224"/>
      <c r="Z252" s="214"/>
      <c r="AA252" s="214"/>
      <c r="AB252" s="214"/>
      <c r="AC252" s="214"/>
      <c r="AD252" s="214"/>
      <c r="AE252" s="214"/>
      <c r="AF252" s="214"/>
      <c r="AG252" s="214" t="s">
        <v>369</v>
      </c>
      <c r="AH252" s="214"/>
      <c r="AI252" s="214"/>
      <c r="AJ252" s="214"/>
      <c r="AK252" s="214"/>
      <c r="AL252" s="214"/>
      <c r="AM252" s="214"/>
      <c r="AN252" s="214"/>
      <c r="AO252" s="214"/>
      <c r="AP252" s="214"/>
      <c r="AQ252" s="214"/>
      <c r="AR252" s="214"/>
      <c r="AS252" s="214"/>
      <c r="AT252" s="214"/>
      <c r="AU252" s="214"/>
      <c r="AV252" s="214"/>
      <c r="AW252" s="214"/>
      <c r="AX252" s="214"/>
      <c r="AY252" s="214"/>
      <c r="AZ252" s="214"/>
      <c r="BA252" s="214"/>
      <c r="BB252" s="214"/>
      <c r="BC252" s="214"/>
      <c r="BD252" s="214"/>
      <c r="BE252" s="214"/>
      <c r="BF252" s="214"/>
      <c r="BG252" s="214"/>
      <c r="BH252" s="214"/>
    </row>
    <row r="253" spans="1:60" outlineLevel="2" x14ac:dyDescent="0.2">
      <c r="A253" s="221"/>
      <c r="B253" s="222"/>
      <c r="C253" s="268" t="s">
        <v>1099</v>
      </c>
      <c r="D253" s="262"/>
      <c r="E253" s="263">
        <v>3</v>
      </c>
      <c r="F253" s="224"/>
      <c r="G253" s="224"/>
      <c r="H253" s="224"/>
      <c r="I253" s="224"/>
      <c r="J253" s="224"/>
      <c r="K253" s="224"/>
      <c r="L253" s="224"/>
      <c r="M253" s="224"/>
      <c r="N253" s="223"/>
      <c r="O253" s="223"/>
      <c r="P253" s="223"/>
      <c r="Q253" s="223"/>
      <c r="R253" s="224"/>
      <c r="S253" s="224"/>
      <c r="T253" s="224"/>
      <c r="U253" s="224"/>
      <c r="V253" s="224"/>
      <c r="W253" s="224"/>
      <c r="X253" s="224"/>
      <c r="Y253" s="224"/>
      <c r="Z253" s="214"/>
      <c r="AA253" s="214"/>
      <c r="AB253" s="214"/>
      <c r="AC253" s="214"/>
      <c r="AD253" s="214"/>
      <c r="AE253" s="214"/>
      <c r="AF253" s="214"/>
      <c r="AG253" s="214" t="s">
        <v>371</v>
      </c>
      <c r="AH253" s="214">
        <v>0</v>
      </c>
      <c r="AI253" s="214"/>
      <c r="AJ253" s="214"/>
      <c r="AK253" s="214"/>
      <c r="AL253" s="214"/>
      <c r="AM253" s="214"/>
      <c r="AN253" s="214"/>
      <c r="AO253" s="214"/>
      <c r="AP253" s="214"/>
      <c r="AQ253" s="214"/>
      <c r="AR253" s="214"/>
      <c r="AS253" s="214"/>
      <c r="AT253" s="214"/>
      <c r="AU253" s="214"/>
      <c r="AV253" s="214"/>
      <c r="AW253" s="214"/>
      <c r="AX253" s="214"/>
      <c r="AY253" s="214"/>
      <c r="AZ253" s="214"/>
      <c r="BA253" s="214"/>
      <c r="BB253" s="214"/>
      <c r="BC253" s="214"/>
      <c r="BD253" s="214"/>
      <c r="BE253" s="214"/>
      <c r="BF253" s="214"/>
      <c r="BG253" s="214"/>
      <c r="BH253" s="214"/>
    </row>
    <row r="254" spans="1:60" outlineLevel="1" x14ac:dyDescent="0.2">
      <c r="A254" s="236">
        <v>59</v>
      </c>
      <c r="B254" s="237" t="s">
        <v>577</v>
      </c>
      <c r="C254" s="254" t="s">
        <v>578</v>
      </c>
      <c r="D254" s="238" t="s">
        <v>403</v>
      </c>
      <c r="E254" s="239">
        <v>2</v>
      </c>
      <c r="F254" s="240"/>
      <c r="G254" s="241">
        <f>ROUND(E254*F254,2)</f>
        <v>0</v>
      </c>
      <c r="H254" s="240"/>
      <c r="I254" s="241">
        <f>ROUND(E254*H254,2)</f>
        <v>0</v>
      </c>
      <c r="J254" s="240"/>
      <c r="K254" s="241">
        <f>ROUND(E254*J254,2)</f>
        <v>0</v>
      </c>
      <c r="L254" s="241">
        <v>12</v>
      </c>
      <c r="M254" s="241">
        <f>G254*(1+L254/100)</f>
        <v>0</v>
      </c>
      <c r="N254" s="239">
        <v>5.9000000000000003E-4</v>
      </c>
      <c r="O254" s="239">
        <f>ROUND(E254*N254,2)</f>
        <v>0</v>
      </c>
      <c r="P254" s="239">
        <v>3.6999999999999998E-2</v>
      </c>
      <c r="Q254" s="239">
        <f>ROUND(E254*P254,2)</f>
        <v>7.0000000000000007E-2</v>
      </c>
      <c r="R254" s="241" t="s">
        <v>519</v>
      </c>
      <c r="S254" s="241" t="s">
        <v>315</v>
      </c>
      <c r="T254" s="242" t="s">
        <v>315</v>
      </c>
      <c r="U254" s="224">
        <v>0.443</v>
      </c>
      <c r="V254" s="224">
        <f>ROUND(E254*U254,2)</f>
        <v>0.89</v>
      </c>
      <c r="W254" s="224"/>
      <c r="X254" s="224" t="s">
        <v>336</v>
      </c>
      <c r="Y254" s="224" t="s">
        <v>317</v>
      </c>
      <c r="Z254" s="214"/>
      <c r="AA254" s="214"/>
      <c r="AB254" s="214"/>
      <c r="AC254" s="214"/>
      <c r="AD254" s="214"/>
      <c r="AE254" s="214"/>
      <c r="AF254" s="214"/>
      <c r="AG254" s="214" t="s">
        <v>337</v>
      </c>
      <c r="AH254" s="214"/>
      <c r="AI254" s="214"/>
      <c r="AJ254" s="214"/>
      <c r="AK254" s="214"/>
      <c r="AL254" s="214"/>
      <c r="AM254" s="214"/>
      <c r="AN254" s="214"/>
      <c r="AO254" s="214"/>
      <c r="AP254" s="214"/>
      <c r="AQ254" s="214"/>
      <c r="AR254" s="214"/>
      <c r="AS254" s="214"/>
      <c r="AT254" s="214"/>
      <c r="AU254" s="214"/>
      <c r="AV254" s="214"/>
      <c r="AW254" s="214"/>
      <c r="AX254" s="214"/>
      <c r="AY254" s="214"/>
      <c r="AZ254" s="214"/>
      <c r="BA254" s="214"/>
      <c r="BB254" s="214"/>
      <c r="BC254" s="214"/>
      <c r="BD254" s="214"/>
      <c r="BE254" s="214"/>
      <c r="BF254" s="214"/>
      <c r="BG254" s="214"/>
      <c r="BH254" s="214"/>
    </row>
    <row r="255" spans="1:60" outlineLevel="2" x14ac:dyDescent="0.2">
      <c r="A255" s="221"/>
      <c r="B255" s="222"/>
      <c r="C255" s="267" t="s">
        <v>549</v>
      </c>
      <c r="D255" s="266"/>
      <c r="E255" s="266"/>
      <c r="F255" s="266"/>
      <c r="G255" s="266"/>
      <c r="H255" s="224"/>
      <c r="I255" s="224"/>
      <c r="J255" s="224"/>
      <c r="K255" s="224"/>
      <c r="L255" s="224"/>
      <c r="M255" s="224"/>
      <c r="N255" s="223"/>
      <c r="O255" s="223"/>
      <c r="P255" s="223"/>
      <c r="Q255" s="223"/>
      <c r="R255" s="224"/>
      <c r="S255" s="224"/>
      <c r="T255" s="224"/>
      <c r="U255" s="224"/>
      <c r="V255" s="224"/>
      <c r="W255" s="224"/>
      <c r="X255" s="224"/>
      <c r="Y255" s="224"/>
      <c r="Z255" s="214"/>
      <c r="AA255" s="214"/>
      <c r="AB255" s="214"/>
      <c r="AC255" s="214"/>
      <c r="AD255" s="214"/>
      <c r="AE255" s="214"/>
      <c r="AF255" s="214"/>
      <c r="AG255" s="214" t="s">
        <v>369</v>
      </c>
      <c r="AH255" s="214"/>
      <c r="AI255" s="214"/>
      <c r="AJ255" s="214"/>
      <c r="AK255" s="214"/>
      <c r="AL255" s="214"/>
      <c r="AM255" s="214"/>
      <c r="AN255" s="214"/>
      <c r="AO255" s="214"/>
      <c r="AP255" s="214"/>
      <c r="AQ255" s="214"/>
      <c r="AR255" s="214"/>
      <c r="AS255" s="214"/>
      <c r="AT255" s="214"/>
      <c r="AU255" s="214"/>
      <c r="AV255" s="214"/>
      <c r="AW255" s="214"/>
      <c r="AX255" s="214"/>
      <c r="AY255" s="214"/>
      <c r="AZ255" s="214"/>
      <c r="BA255" s="214"/>
      <c r="BB255" s="214"/>
      <c r="BC255" s="214"/>
      <c r="BD255" s="214"/>
      <c r="BE255" s="214"/>
      <c r="BF255" s="214"/>
      <c r="BG255" s="214"/>
      <c r="BH255" s="214"/>
    </row>
    <row r="256" spans="1:60" outlineLevel="1" x14ac:dyDescent="0.2">
      <c r="A256" s="236">
        <v>60</v>
      </c>
      <c r="B256" s="237" t="s">
        <v>569</v>
      </c>
      <c r="C256" s="254" t="s">
        <v>1387</v>
      </c>
      <c r="D256" s="238" t="s">
        <v>330</v>
      </c>
      <c r="E256" s="239">
        <v>1</v>
      </c>
      <c r="F256" s="240"/>
      <c r="G256" s="241">
        <f>ROUND(E256*F256,2)</f>
        <v>0</v>
      </c>
      <c r="H256" s="240"/>
      <c r="I256" s="241">
        <f>ROUND(E256*H256,2)</f>
        <v>0</v>
      </c>
      <c r="J256" s="240"/>
      <c r="K256" s="241">
        <f>ROUND(E256*J256,2)</f>
        <v>0</v>
      </c>
      <c r="L256" s="241">
        <v>12</v>
      </c>
      <c r="M256" s="241">
        <f>G256*(1+L256/100)</f>
        <v>0</v>
      </c>
      <c r="N256" s="239">
        <v>0</v>
      </c>
      <c r="O256" s="239">
        <f>ROUND(E256*N256,2)</f>
        <v>0</v>
      </c>
      <c r="P256" s="239">
        <v>0</v>
      </c>
      <c r="Q256" s="239">
        <f>ROUND(E256*P256,2)</f>
        <v>0</v>
      </c>
      <c r="R256" s="241"/>
      <c r="S256" s="241" t="s">
        <v>331</v>
      </c>
      <c r="T256" s="242" t="s">
        <v>316</v>
      </c>
      <c r="U256" s="224">
        <v>0</v>
      </c>
      <c r="V256" s="224">
        <f>ROUND(E256*U256,2)</f>
        <v>0</v>
      </c>
      <c r="W256" s="224"/>
      <c r="X256" s="224" t="s">
        <v>336</v>
      </c>
      <c r="Y256" s="224" t="s">
        <v>317</v>
      </c>
      <c r="Z256" s="214"/>
      <c r="AA256" s="214"/>
      <c r="AB256" s="214"/>
      <c r="AC256" s="214"/>
      <c r="AD256" s="214"/>
      <c r="AE256" s="214"/>
      <c r="AF256" s="214"/>
      <c r="AG256" s="214" t="s">
        <v>337</v>
      </c>
      <c r="AH256" s="214"/>
      <c r="AI256" s="214"/>
      <c r="AJ256" s="214"/>
      <c r="AK256" s="214"/>
      <c r="AL256" s="214"/>
      <c r="AM256" s="214"/>
      <c r="AN256" s="214"/>
      <c r="AO256" s="214"/>
      <c r="AP256" s="214"/>
      <c r="AQ256" s="214"/>
      <c r="AR256" s="214"/>
      <c r="AS256" s="214"/>
      <c r="AT256" s="214"/>
      <c r="AU256" s="214"/>
      <c r="AV256" s="214"/>
      <c r="AW256" s="214"/>
      <c r="AX256" s="214"/>
      <c r="AY256" s="214"/>
      <c r="AZ256" s="214"/>
      <c r="BA256" s="214"/>
      <c r="BB256" s="214"/>
      <c r="BC256" s="214"/>
      <c r="BD256" s="214"/>
      <c r="BE256" s="214"/>
      <c r="BF256" s="214"/>
      <c r="BG256" s="214"/>
      <c r="BH256" s="214"/>
    </row>
    <row r="257" spans="1:60" outlineLevel="2" x14ac:dyDescent="0.2">
      <c r="A257" s="221"/>
      <c r="B257" s="222"/>
      <c r="C257" s="268" t="s">
        <v>2238</v>
      </c>
      <c r="D257" s="262"/>
      <c r="E257" s="263">
        <v>1</v>
      </c>
      <c r="F257" s="224"/>
      <c r="G257" s="224"/>
      <c r="H257" s="224"/>
      <c r="I257" s="224"/>
      <c r="J257" s="224"/>
      <c r="K257" s="224"/>
      <c r="L257" s="224"/>
      <c r="M257" s="224"/>
      <c r="N257" s="223"/>
      <c r="O257" s="223"/>
      <c r="P257" s="223"/>
      <c r="Q257" s="223"/>
      <c r="R257" s="224"/>
      <c r="S257" s="224"/>
      <c r="T257" s="224"/>
      <c r="U257" s="224"/>
      <c r="V257" s="224"/>
      <c r="W257" s="224"/>
      <c r="X257" s="224"/>
      <c r="Y257" s="224"/>
      <c r="Z257" s="214"/>
      <c r="AA257" s="214"/>
      <c r="AB257" s="214"/>
      <c r="AC257" s="214"/>
      <c r="AD257" s="214"/>
      <c r="AE257" s="214"/>
      <c r="AF257" s="214"/>
      <c r="AG257" s="214" t="s">
        <v>371</v>
      </c>
      <c r="AH257" s="214">
        <v>0</v>
      </c>
      <c r="AI257" s="214"/>
      <c r="AJ257" s="214"/>
      <c r="AK257" s="214"/>
      <c r="AL257" s="214"/>
      <c r="AM257" s="214"/>
      <c r="AN257" s="214"/>
      <c r="AO257" s="214"/>
      <c r="AP257" s="214"/>
      <c r="AQ257" s="214"/>
      <c r="AR257" s="214"/>
      <c r="AS257" s="214"/>
      <c r="AT257" s="214"/>
      <c r="AU257" s="214"/>
      <c r="AV257" s="214"/>
      <c r="AW257" s="214"/>
      <c r="AX257" s="214"/>
      <c r="AY257" s="214"/>
      <c r="AZ257" s="214"/>
      <c r="BA257" s="214"/>
      <c r="BB257" s="214"/>
      <c r="BC257" s="214"/>
      <c r="BD257" s="214"/>
      <c r="BE257" s="214"/>
      <c r="BF257" s="214"/>
      <c r="BG257" s="214"/>
      <c r="BH257" s="214"/>
    </row>
    <row r="258" spans="1:60" x14ac:dyDescent="0.2">
      <c r="A258" s="229" t="s">
        <v>310</v>
      </c>
      <c r="B258" s="230" t="s">
        <v>211</v>
      </c>
      <c r="C258" s="253" t="s">
        <v>212</v>
      </c>
      <c r="D258" s="231"/>
      <c r="E258" s="232"/>
      <c r="F258" s="233"/>
      <c r="G258" s="233">
        <f>SUMIF(AG259:AG260,"&lt;&gt;NOR",G259:G260)</f>
        <v>0</v>
      </c>
      <c r="H258" s="233"/>
      <c r="I258" s="233">
        <f>SUM(I259:I260)</f>
        <v>0</v>
      </c>
      <c r="J258" s="233"/>
      <c r="K258" s="233">
        <f>SUM(K259:K260)</f>
        <v>0</v>
      </c>
      <c r="L258" s="233"/>
      <c r="M258" s="233">
        <f>SUM(M259:M260)</f>
        <v>0</v>
      </c>
      <c r="N258" s="232"/>
      <c r="O258" s="232">
        <f>SUM(O259:O260)</f>
        <v>0</v>
      </c>
      <c r="P258" s="232"/>
      <c r="Q258" s="232">
        <f>SUM(Q259:Q260)</f>
        <v>0</v>
      </c>
      <c r="R258" s="233"/>
      <c r="S258" s="233"/>
      <c r="T258" s="234"/>
      <c r="U258" s="228"/>
      <c r="V258" s="228">
        <f>SUM(V259:V260)</f>
        <v>26.5</v>
      </c>
      <c r="W258" s="228"/>
      <c r="X258" s="228"/>
      <c r="Y258" s="228"/>
      <c r="AG258" t="s">
        <v>311</v>
      </c>
    </row>
    <row r="259" spans="1:60" ht="22.5" outlineLevel="1" x14ac:dyDescent="0.2">
      <c r="A259" s="236">
        <v>61</v>
      </c>
      <c r="B259" s="237" t="s">
        <v>1389</v>
      </c>
      <c r="C259" s="254" t="s">
        <v>1390</v>
      </c>
      <c r="D259" s="238" t="s">
        <v>581</v>
      </c>
      <c r="E259" s="239">
        <v>8.4137199999999996</v>
      </c>
      <c r="F259" s="240"/>
      <c r="G259" s="241">
        <f>ROUND(E259*F259,2)</f>
        <v>0</v>
      </c>
      <c r="H259" s="240"/>
      <c r="I259" s="241">
        <f>ROUND(E259*H259,2)</f>
        <v>0</v>
      </c>
      <c r="J259" s="240"/>
      <c r="K259" s="241">
        <f>ROUND(E259*J259,2)</f>
        <v>0</v>
      </c>
      <c r="L259" s="241">
        <v>12</v>
      </c>
      <c r="M259" s="241">
        <f>G259*(1+L259/100)</f>
        <v>0</v>
      </c>
      <c r="N259" s="239">
        <v>0</v>
      </c>
      <c r="O259" s="239">
        <f>ROUND(E259*N259,2)</f>
        <v>0</v>
      </c>
      <c r="P259" s="239">
        <v>0</v>
      </c>
      <c r="Q259" s="239">
        <f>ROUND(E259*P259,2)</f>
        <v>0</v>
      </c>
      <c r="R259" s="241" t="s">
        <v>366</v>
      </c>
      <c r="S259" s="241" t="s">
        <v>315</v>
      </c>
      <c r="T259" s="242" t="s">
        <v>315</v>
      </c>
      <c r="U259" s="224">
        <v>3.15</v>
      </c>
      <c r="V259" s="224">
        <f>ROUND(E259*U259,2)</f>
        <v>26.5</v>
      </c>
      <c r="W259" s="224"/>
      <c r="X259" s="224" t="s">
        <v>582</v>
      </c>
      <c r="Y259" s="224" t="s">
        <v>317</v>
      </c>
      <c r="Z259" s="214"/>
      <c r="AA259" s="214"/>
      <c r="AB259" s="214"/>
      <c r="AC259" s="214"/>
      <c r="AD259" s="214"/>
      <c r="AE259" s="214"/>
      <c r="AF259" s="214"/>
      <c r="AG259" s="214" t="s">
        <v>732</v>
      </c>
      <c r="AH259" s="214"/>
      <c r="AI259" s="214"/>
      <c r="AJ259" s="214"/>
      <c r="AK259" s="214"/>
      <c r="AL259" s="214"/>
      <c r="AM259" s="214"/>
      <c r="AN259" s="214"/>
      <c r="AO259" s="214"/>
      <c r="AP259" s="214"/>
      <c r="AQ259" s="214"/>
      <c r="AR259" s="214"/>
      <c r="AS259" s="214"/>
      <c r="AT259" s="214"/>
      <c r="AU259" s="214"/>
      <c r="AV259" s="214"/>
      <c r="AW259" s="214"/>
      <c r="AX259" s="214"/>
      <c r="AY259" s="214"/>
      <c r="AZ259" s="214"/>
      <c r="BA259" s="214"/>
      <c r="BB259" s="214"/>
      <c r="BC259" s="214"/>
      <c r="BD259" s="214"/>
      <c r="BE259" s="214"/>
      <c r="BF259" s="214"/>
      <c r="BG259" s="214"/>
      <c r="BH259" s="214"/>
    </row>
    <row r="260" spans="1:60" outlineLevel="2" x14ac:dyDescent="0.2">
      <c r="A260" s="221"/>
      <c r="B260" s="222"/>
      <c r="C260" s="267" t="s">
        <v>584</v>
      </c>
      <c r="D260" s="266"/>
      <c r="E260" s="266"/>
      <c r="F260" s="266"/>
      <c r="G260" s="266"/>
      <c r="H260" s="224"/>
      <c r="I260" s="224"/>
      <c r="J260" s="224"/>
      <c r="K260" s="224"/>
      <c r="L260" s="224"/>
      <c r="M260" s="224"/>
      <c r="N260" s="223"/>
      <c r="O260" s="223"/>
      <c r="P260" s="223"/>
      <c r="Q260" s="223"/>
      <c r="R260" s="224"/>
      <c r="S260" s="224"/>
      <c r="T260" s="224"/>
      <c r="U260" s="224"/>
      <c r="V260" s="224"/>
      <c r="W260" s="224"/>
      <c r="X260" s="224"/>
      <c r="Y260" s="224"/>
      <c r="Z260" s="214"/>
      <c r="AA260" s="214"/>
      <c r="AB260" s="214"/>
      <c r="AC260" s="214"/>
      <c r="AD260" s="214"/>
      <c r="AE260" s="214"/>
      <c r="AF260" s="214"/>
      <c r="AG260" s="214" t="s">
        <v>369</v>
      </c>
      <c r="AH260" s="214"/>
      <c r="AI260" s="214"/>
      <c r="AJ260" s="214"/>
      <c r="AK260" s="214"/>
      <c r="AL260" s="214"/>
      <c r="AM260" s="214"/>
      <c r="AN260" s="214"/>
      <c r="AO260" s="214"/>
      <c r="AP260" s="214"/>
      <c r="AQ260" s="214"/>
      <c r="AR260" s="214"/>
      <c r="AS260" s="214"/>
      <c r="AT260" s="214"/>
      <c r="AU260" s="214"/>
      <c r="AV260" s="214"/>
      <c r="AW260" s="214"/>
      <c r="AX260" s="214"/>
      <c r="AY260" s="214"/>
      <c r="AZ260" s="214"/>
      <c r="BA260" s="214"/>
      <c r="BB260" s="214"/>
      <c r="BC260" s="214"/>
      <c r="BD260" s="214"/>
      <c r="BE260" s="214"/>
      <c r="BF260" s="214"/>
      <c r="BG260" s="214"/>
      <c r="BH260" s="214"/>
    </row>
    <row r="261" spans="1:60" x14ac:dyDescent="0.2">
      <c r="A261" s="229" t="s">
        <v>310</v>
      </c>
      <c r="B261" s="230" t="s">
        <v>219</v>
      </c>
      <c r="C261" s="253" t="s">
        <v>220</v>
      </c>
      <c r="D261" s="231"/>
      <c r="E261" s="232"/>
      <c r="F261" s="233"/>
      <c r="G261" s="233">
        <f>SUMIF(AG262:AG268,"&lt;&gt;NOR",G262:G268)</f>
        <v>0</v>
      </c>
      <c r="H261" s="233"/>
      <c r="I261" s="233">
        <f>SUM(I262:I268)</f>
        <v>0</v>
      </c>
      <c r="J261" s="233"/>
      <c r="K261" s="233">
        <f>SUM(K262:K268)</f>
        <v>0</v>
      </c>
      <c r="L261" s="233"/>
      <c r="M261" s="233">
        <f>SUM(M262:M268)</f>
        <v>0</v>
      </c>
      <c r="N261" s="232"/>
      <c r="O261" s="232">
        <f>SUM(O262:O268)</f>
        <v>0.12</v>
      </c>
      <c r="P261" s="232"/>
      <c r="Q261" s="232">
        <f>SUM(Q262:Q268)</f>
        <v>0</v>
      </c>
      <c r="R261" s="233"/>
      <c r="S261" s="233"/>
      <c r="T261" s="234"/>
      <c r="U261" s="228"/>
      <c r="V261" s="228">
        <f>SUM(V262:V268)</f>
        <v>13.56</v>
      </c>
      <c r="W261" s="228"/>
      <c r="X261" s="228"/>
      <c r="Y261" s="228"/>
      <c r="AG261" t="s">
        <v>311</v>
      </c>
    </row>
    <row r="262" spans="1:60" ht="22.5" outlineLevel="1" x14ac:dyDescent="0.2">
      <c r="A262" s="236">
        <v>62</v>
      </c>
      <c r="B262" s="237" t="s">
        <v>585</v>
      </c>
      <c r="C262" s="254" t="s">
        <v>586</v>
      </c>
      <c r="D262" s="238" t="s">
        <v>379</v>
      </c>
      <c r="E262" s="239">
        <v>31.974</v>
      </c>
      <c r="F262" s="240"/>
      <c r="G262" s="241">
        <f>ROUND(E262*F262,2)</f>
        <v>0</v>
      </c>
      <c r="H262" s="240"/>
      <c r="I262" s="241">
        <f>ROUND(E262*H262,2)</f>
        <v>0</v>
      </c>
      <c r="J262" s="240"/>
      <c r="K262" s="241">
        <f>ROUND(E262*J262,2)</f>
        <v>0</v>
      </c>
      <c r="L262" s="241">
        <v>12</v>
      </c>
      <c r="M262" s="241">
        <f>G262*(1+L262/100)</f>
        <v>0</v>
      </c>
      <c r="N262" s="239">
        <v>3.7799999999999999E-3</v>
      </c>
      <c r="O262" s="239">
        <f>ROUND(E262*N262,2)</f>
        <v>0.12</v>
      </c>
      <c r="P262" s="239">
        <v>0</v>
      </c>
      <c r="Q262" s="239">
        <f>ROUND(E262*P262,2)</f>
        <v>0</v>
      </c>
      <c r="R262" s="241" t="s">
        <v>587</v>
      </c>
      <c r="S262" s="241" t="s">
        <v>315</v>
      </c>
      <c r="T262" s="242" t="s">
        <v>315</v>
      </c>
      <c r="U262" s="224">
        <v>0.42419000000000001</v>
      </c>
      <c r="V262" s="224">
        <f>ROUND(E262*U262,2)</f>
        <v>13.56</v>
      </c>
      <c r="W262" s="224"/>
      <c r="X262" s="224" t="s">
        <v>588</v>
      </c>
      <c r="Y262" s="224" t="s">
        <v>317</v>
      </c>
      <c r="Z262" s="214"/>
      <c r="AA262" s="214"/>
      <c r="AB262" s="214"/>
      <c r="AC262" s="214"/>
      <c r="AD262" s="214"/>
      <c r="AE262" s="214"/>
      <c r="AF262" s="214"/>
      <c r="AG262" s="214" t="s">
        <v>589</v>
      </c>
      <c r="AH262" s="214"/>
      <c r="AI262" s="214"/>
      <c r="AJ262" s="214"/>
      <c r="AK262" s="214"/>
      <c r="AL262" s="214"/>
      <c r="AM262" s="214"/>
      <c r="AN262" s="214"/>
      <c r="AO262" s="214"/>
      <c r="AP262" s="214"/>
      <c r="AQ262" s="214"/>
      <c r="AR262" s="214"/>
      <c r="AS262" s="214"/>
      <c r="AT262" s="214"/>
      <c r="AU262" s="214"/>
      <c r="AV262" s="214"/>
      <c r="AW262" s="214"/>
      <c r="AX262" s="214"/>
      <c r="AY262" s="214"/>
      <c r="AZ262" s="214"/>
      <c r="BA262" s="214"/>
      <c r="BB262" s="214"/>
      <c r="BC262" s="214"/>
      <c r="BD262" s="214"/>
      <c r="BE262" s="214"/>
      <c r="BF262" s="214"/>
      <c r="BG262" s="214"/>
      <c r="BH262" s="214"/>
    </row>
    <row r="263" spans="1:60" ht="22.5" outlineLevel="2" x14ac:dyDescent="0.2">
      <c r="A263" s="221"/>
      <c r="B263" s="222"/>
      <c r="C263" s="255" t="s">
        <v>590</v>
      </c>
      <c r="D263" s="243"/>
      <c r="E263" s="243"/>
      <c r="F263" s="243"/>
      <c r="G263" s="243"/>
      <c r="H263" s="224"/>
      <c r="I263" s="224"/>
      <c r="J263" s="224"/>
      <c r="K263" s="224"/>
      <c r="L263" s="224"/>
      <c r="M263" s="224"/>
      <c r="N263" s="223"/>
      <c r="O263" s="223"/>
      <c r="P263" s="223"/>
      <c r="Q263" s="223"/>
      <c r="R263" s="224"/>
      <c r="S263" s="224"/>
      <c r="T263" s="224"/>
      <c r="U263" s="224"/>
      <c r="V263" s="224"/>
      <c r="W263" s="224"/>
      <c r="X263" s="224"/>
      <c r="Y263" s="224"/>
      <c r="Z263" s="214"/>
      <c r="AA263" s="214"/>
      <c r="AB263" s="214"/>
      <c r="AC263" s="214"/>
      <c r="AD263" s="214"/>
      <c r="AE263" s="214"/>
      <c r="AF263" s="214"/>
      <c r="AG263" s="214" t="s">
        <v>320</v>
      </c>
      <c r="AH263" s="214"/>
      <c r="AI263" s="214"/>
      <c r="AJ263" s="214"/>
      <c r="AK263" s="214"/>
      <c r="AL263" s="214"/>
      <c r="AM263" s="214"/>
      <c r="AN263" s="214"/>
      <c r="AO263" s="214"/>
      <c r="AP263" s="214"/>
      <c r="AQ263" s="214"/>
      <c r="AR263" s="214"/>
      <c r="AS263" s="214"/>
      <c r="AT263" s="214"/>
      <c r="AU263" s="214"/>
      <c r="AV263" s="214"/>
      <c r="AW263" s="214"/>
      <c r="AX263" s="214"/>
      <c r="AY263" s="214"/>
      <c r="AZ263" s="214"/>
      <c r="BA263" s="244" t="str">
        <f>C263</f>
        <v>Nanesení hydroizolační stěrky ve dvou vrstvách. Vlepení těsnicí pásky do spoje podlaha-stěna, přitlačení a uhlazení, přetažení pásky další vrstvou izolační stěrky.</v>
      </c>
      <c r="BB263" s="214"/>
      <c r="BC263" s="214"/>
      <c r="BD263" s="214"/>
      <c r="BE263" s="214"/>
      <c r="BF263" s="214"/>
      <c r="BG263" s="214"/>
      <c r="BH263" s="214"/>
    </row>
    <row r="264" spans="1:60" outlineLevel="2" x14ac:dyDescent="0.2">
      <c r="A264" s="221"/>
      <c r="B264" s="222"/>
      <c r="C264" s="268" t="s">
        <v>991</v>
      </c>
      <c r="D264" s="262"/>
      <c r="E264" s="263"/>
      <c r="F264" s="224"/>
      <c r="G264" s="224"/>
      <c r="H264" s="224"/>
      <c r="I264" s="224"/>
      <c r="J264" s="224"/>
      <c r="K264" s="224"/>
      <c r="L264" s="224"/>
      <c r="M264" s="224"/>
      <c r="N264" s="223"/>
      <c r="O264" s="223"/>
      <c r="P264" s="223"/>
      <c r="Q264" s="223"/>
      <c r="R264" s="224"/>
      <c r="S264" s="224"/>
      <c r="T264" s="224"/>
      <c r="U264" s="224"/>
      <c r="V264" s="224"/>
      <c r="W264" s="224"/>
      <c r="X264" s="224"/>
      <c r="Y264" s="224"/>
      <c r="Z264" s="214"/>
      <c r="AA264" s="214"/>
      <c r="AB264" s="214"/>
      <c r="AC264" s="214"/>
      <c r="AD264" s="214"/>
      <c r="AE264" s="214"/>
      <c r="AF264" s="214"/>
      <c r="AG264" s="214" t="s">
        <v>371</v>
      </c>
      <c r="AH264" s="214">
        <v>0</v>
      </c>
      <c r="AI264" s="214"/>
      <c r="AJ264" s="214"/>
      <c r="AK264" s="214"/>
      <c r="AL264" s="214"/>
      <c r="AM264" s="214"/>
      <c r="AN264" s="214"/>
      <c r="AO264" s="214"/>
      <c r="AP264" s="214"/>
      <c r="AQ264" s="214"/>
      <c r="AR264" s="214"/>
      <c r="AS264" s="214"/>
      <c r="AT264" s="214"/>
      <c r="AU264" s="214"/>
      <c r="AV264" s="214"/>
      <c r="AW264" s="214"/>
      <c r="AX264" s="214"/>
      <c r="AY264" s="214"/>
      <c r="AZ264" s="214"/>
      <c r="BA264" s="214"/>
      <c r="BB264" s="214"/>
      <c r="BC264" s="214"/>
      <c r="BD264" s="214"/>
      <c r="BE264" s="214"/>
      <c r="BF264" s="214"/>
      <c r="BG264" s="214"/>
      <c r="BH264" s="214"/>
    </row>
    <row r="265" spans="1:60" outlineLevel="3" x14ac:dyDescent="0.2">
      <c r="A265" s="221"/>
      <c r="B265" s="222"/>
      <c r="C265" s="268" t="s">
        <v>591</v>
      </c>
      <c r="D265" s="262"/>
      <c r="E265" s="263"/>
      <c r="F265" s="224"/>
      <c r="G265" s="224"/>
      <c r="H265" s="224"/>
      <c r="I265" s="224"/>
      <c r="J265" s="224"/>
      <c r="K265" s="224"/>
      <c r="L265" s="224"/>
      <c r="M265" s="224"/>
      <c r="N265" s="223"/>
      <c r="O265" s="223"/>
      <c r="P265" s="223"/>
      <c r="Q265" s="223"/>
      <c r="R265" s="224"/>
      <c r="S265" s="224"/>
      <c r="T265" s="224"/>
      <c r="U265" s="224"/>
      <c r="V265" s="224"/>
      <c r="W265" s="224"/>
      <c r="X265" s="224"/>
      <c r="Y265" s="224"/>
      <c r="Z265" s="214"/>
      <c r="AA265" s="214"/>
      <c r="AB265" s="214"/>
      <c r="AC265" s="214"/>
      <c r="AD265" s="214"/>
      <c r="AE265" s="214"/>
      <c r="AF265" s="214"/>
      <c r="AG265" s="214" t="s">
        <v>371</v>
      </c>
      <c r="AH265" s="214">
        <v>0</v>
      </c>
      <c r="AI265" s="214"/>
      <c r="AJ265" s="214"/>
      <c r="AK265" s="214"/>
      <c r="AL265" s="214"/>
      <c r="AM265" s="214"/>
      <c r="AN265" s="214"/>
      <c r="AO265" s="214"/>
      <c r="AP265" s="214"/>
      <c r="AQ265" s="214"/>
      <c r="AR265" s="214"/>
      <c r="AS265" s="214"/>
      <c r="AT265" s="214"/>
      <c r="AU265" s="214"/>
      <c r="AV265" s="214"/>
      <c r="AW265" s="214"/>
      <c r="AX265" s="214"/>
      <c r="AY265" s="214"/>
      <c r="AZ265" s="214"/>
      <c r="BA265" s="214"/>
      <c r="BB265" s="214"/>
      <c r="BC265" s="214"/>
      <c r="BD265" s="214"/>
      <c r="BE265" s="214"/>
      <c r="BF265" s="214"/>
      <c r="BG265" s="214"/>
      <c r="BH265" s="214"/>
    </row>
    <row r="266" spans="1:60" outlineLevel="3" x14ac:dyDescent="0.2">
      <c r="A266" s="221"/>
      <c r="B266" s="222"/>
      <c r="C266" s="268" t="s">
        <v>2546</v>
      </c>
      <c r="D266" s="262"/>
      <c r="E266" s="263">
        <v>28.434000000000001</v>
      </c>
      <c r="F266" s="224"/>
      <c r="G266" s="224"/>
      <c r="H266" s="224"/>
      <c r="I266" s="224"/>
      <c r="J266" s="224"/>
      <c r="K266" s="224"/>
      <c r="L266" s="224"/>
      <c r="M266" s="224"/>
      <c r="N266" s="223"/>
      <c r="O266" s="223"/>
      <c r="P266" s="223"/>
      <c r="Q266" s="223"/>
      <c r="R266" s="224"/>
      <c r="S266" s="224"/>
      <c r="T266" s="224"/>
      <c r="U266" s="224"/>
      <c r="V266" s="224"/>
      <c r="W266" s="224"/>
      <c r="X266" s="224"/>
      <c r="Y266" s="224"/>
      <c r="Z266" s="214"/>
      <c r="AA266" s="214"/>
      <c r="AB266" s="214"/>
      <c r="AC266" s="214"/>
      <c r="AD266" s="214"/>
      <c r="AE266" s="214"/>
      <c r="AF266" s="214"/>
      <c r="AG266" s="214" t="s">
        <v>371</v>
      </c>
      <c r="AH266" s="214">
        <v>5</v>
      </c>
      <c r="AI266" s="214"/>
      <c r="AJ266" s="214"/>
      <c r="AK266" s="214"/>
      <c r="AL266" s="214"/>
      <c r="AM266" s="214"/>
      <c r="AN266" s="214"/>
      <c r="AO266" s="214"/>
      <c r="AP266" s="214"/>
      <c r="AQ266" s="214"/>
      <c r="AR266" s="214"/>
      <c r="AS266" s="214"/>
      <c r="AT266" s="214"/>
      <c r="AU266" s="214"/>
      <c r="AV266" s="214"/>
      <c r="AW266" s="214"/>
      <c r="AX266" s="214"/>
      <c r="AY266" s="214"/>
      <c r="AZ266" s="214"/>
      <c r="BA266" s="214"/>
      <c r="BB266" s="214"/>
      <c r="BC266" s="214"/>
      <c r="BD266" s="214"/>
      <c r="BE266" s="214"/>
      <c r="BF266" s="214"/>
      <c r="BG266" s="214"/>
      <c r="BH266" s="214"/>
    </row>
    <row r="267" spans="1:60" outlineLevel="3" x14ac:dyDescent="0.2">
      <c r="A267" s="221"/>
      <c r="B267" s="222"/>
      <c r="C267" s="268" t="s">
        <v>1393</v>
      </c>
      <c r="D267" s="262"/>
      <c r="E267" s="263"/>
      <c r="F267" s="224"/>
      <c r="G267" s="224"/>
      <c r="H267" s="224"/>
      <c r="I267" s="224"/>
      <c r="J267" s="224"/>
      <c r="K267" s="224"/>
      <c r="L267" s="224"/>
      <c r="M267" s="224"/>
      <c r="N267" s="223"/>
      <c r="O267" s="223"/>
      <c r="P267" s="223"/>
      <c r="Q267" s="223"/>
      <c r="R267" s="224"/>
      <c r="S267" s="224"/>
      <c r="T267" s="224"/>
      <c r="U267" s="224"/>
      <c r="V267" s="224"/>
      <c r="W267" s="224"/>
      <c r="X267" s="224"/>
      <c r="Y267" s="224"/>
      <c r="Z267" s="214"/>
      <c r="AA267" s="214"/>
      <c r="AB267" s="214"/>
      <c r="AC267" s="214"/>
      <c r="AD267" s="214"/>
      <c r="AE267" s="214"/>
      <c r="AF267" s="214"/>
      <c r="AG267" s="214" t="s">
        <v>371</v>
      </c>
      <c r="AH267" s="214">
        <v>0</v>
      </c>
      <c r="AI267" s="214"/>
      <c r="AJ267" s="214"/>
      <c r="AK267" s="214"/>
      <c r="AL267" s="214"/>
      <c r="AM267" s="214"/>
      <c r="AN267" s="214"/>
      <c r="AO267" s="214"/>
      <c r="AP267" s="214"/>
      <c r="AQ267" s="214"/>
      <c r="AR267" s="214"/>
      <c r="AS267" s="214"/>
      <c r="AT267" s="214"/>
      <c r="AU267" s="214"/>
      <c r="AV267" s="214"/>
      <c r="AW267" s="214"/>
      <c r="AX267" s="214"/>
      <c r="AY267" s="214"/>
      <c r="AZ267" s="214"/>
      <c r="BA267" s="214"/>
      <c r="BB267" s="214"/>
      <c r="BC267" s="214"/>
      <c r="BD267" s="214"/>
      <c r="BE267" s="214"/>
      <c r="BF267" s="214"/>
      <c r="BG267" s="214"/>
      <c r="BH267" s="214"/>
    </row>
    <row r="268" spans="1:60" outlineLevel="3" x14ac:dyDescent="0.2">
      <c r="A268" s="221"/>
      <c r="B268" s="222"/>
      <c r="C268" s="268" t="s">
        <v>2547</v>
      </c>
      <c r="D268" s="262"/>
      <c r="E268" s="263">
        <v>3.54</v>
      </c>
      <c r="F268" s="224"/>
      <c r="G268" s="224"/>
      <c r="H268" s="224"/>
      <c r="I268" s="224"/>
      <c r="J268" s="224"/>
      <c r="K268" s="224"/>
      <c r="L268" s="224"/>
      <c r="M268" s="224"/>
      <c r="N268" s="223"/>
      <c r="O268" s="223"/>
      <c r="P268" s="223"/>
      <c r="Q268" s="223"/>
      <c r="R268" s="224"/>
      <c r="S268" s="224"/>
      <c r="T268" s="224"/>
      <c r="U268" s="224"/>
      <c r="V268" s="224"/>
      <c r="W268" s="224"/>
      <c r="X268" s="224"/>
      <c r="Y268" s="224"/>
      <c r="Z268" s="214"/>
      <c r="AA268" s="214"/>
      <c r="AB268" s="214"/>
      <c r="AC268" s="214"/>
      <c r="AD268" s="214"/>
      <c r="AE268" s="214"/>
      <c r="AF268" s="214"/>
      <c r="AG268" s="214" t="s">
        <v>371</v>
      </c>
      <c r="AH268" s="214">
        <v>5</v>
      </c>
      <c r="AI268" s="214"/>
      <c r="AJ268" s="214"/>
      <c r="AK268" s="214"/>
      <c r="AL268" s="214"/>
      <c r="AM268" s="214"/>
      <c r="AN268" s="214"/>
      <c r="AO268" s="214"/>
      <c r="AP268" s="214"/>
      <c r="AQ268" s="214"/>
      <c r="AR268" s="214"/>
      <c r="AS268" s="214"/>
      <c r="AT268" s="214"/>
      <c r="AU268" s="214"/>
      <c r="AV268" s="214"/>
      <c r="AW268" s="214"/>
      <c r="AX268" s="214"/>
      <c r="AY268" s="214"/>
      <c r="AZ268" s="214"/>
      <c r="BA268" s="214"/>
      <c r="BB268" s="214"/>
      <c r="BC268" s="214"/>
      <c r="BD268" s="214"/>
      <c r="BE268" s="214"/>
      <c r="BF268" s="214"/>
      <c r="BG268" s="214"/>
      <c r="BH268" s="214"/>
    </row>
    <row r="269" spans="1:60" x14ac:dyDescent="0.2">
      <c r="A269" s="229" t="s">
        <v>310</v>
      </c>
      <c r="B269" s="230" t="s">
        <v>221</v>
      </c>
      <c r="C269" s="253" t="s">
        <v>222</v>
      </c>
      <c r="D269" s="231"/>
      <c r="E269" s="232"/>
      <c r="F269" s="233"/>
      <c r="G269" s="233">
        <f>SUMIF(AG270:AG303,"&lt;&gt;NOR",G270:G303)</f>
        <v>0</v>
      </c>
      <c r="H269" s="233"/>
      <c r="I269" s="233">
        <f>SUM(I270:I303)</f>
        <v>0</v>
      </c>
      <c r="J269" s="233"/>
      <c r="K269" s="233">
        <f>SUM(K270:K303)</f>
        <v>0</v>
      </c>
      <c r="L269" s="233"/>
      <c r="M269" s="233">
        <f>SUM(M270:M303)</f>
        <v>0</v>
      </c>
      <c r="N269" s="232"/>
      <c r="O269" s="232">
        <f>SUM(O270:O303)</f>
        <v>0.24000000000000002</v>
      </c>
      <c r="P269" s="232"/>
      <c r="Q269" s="232">
        <f>SUM(Q270:Q303)</f>
        <v>0</v>
      </c>
      <c r="R269" s="233"/>
      <c r="S269" s="233"/>
      <c r="T269" s="234"/>
      <c r="U269" s="228"/>
      <c r="V269" s="228">
        <f>SUM(V270:V303)</f>
        <v>16.3</v>
      </c>
      <c r="W269" s="228"/>
      <c r="X269" s="228"/>
      <c r="Y269" s="228"/>
      <c r="AG269" t="s">
        <v>311</v>
      </c>
    </row>
    <row r="270" spans="1:60" ht="22.5" outlineLevel="1" x14ac:dyDescent="0.2">
      <c r="A270" s="236">
        <v>63</v>
      </c>
      <c r="B270" s="237" t="s">
        <v>594</v>
      </c>
      <c r="C270" s="254" t="s">
        <v>595</v>
      </c>
      <c r="D270" s="238" t="s">
        <v>379</v>
      </c>
      <c r="E270" s="239">
        <v>33.87088</v>
      </c>
      <c r="F270" s="240"/>
      <c r="G270" s="241">
        <f>ROUND(E270*F270,2)</f>
        <v>0</v>
      </c>
      <c r="H270" s="240"/>
      <c r="I270" s="241">
        <f>ROUND(E270*H270,2)</f>
        <v>0</v>
      </c>
      <c r="J270" s="240"/>
      <c r="K270" s="241">
        <f>ROUND(E270*J270,2)</f>
        <v>0</v>
      </c>
      <c r="L270" s="241">
        <v>12</v>
      </c>
      <c r="M270" s="241">
        <f>G270*(1+L270/100)</f>
        <v>0</v>
      </c>
      <c r="N270" s="239">
        <v>1.6000000000000001E-4</v>
      </c>
      <c r="O270" s="239">
        <f>ROUND(E270*N270,2)</f>
        <v>0.01</v>
      </c>
      <c r="P270" s="239">
        <v>0</v>
      </c>
      <c r="Q270" s="239">
        <f>ROUND(E270*P270,2)</f>
        <v>0</v>
      </c>
      <c r="R270" s="241" t="s">
        <v>596</v>
      </c>
      <c r="S270" s="241" t="s">
        <v>315</v>
      </c>
      <c r="T270" s="242" t="s">
        <v>315</v>
      </c>
      <c r="U270" s="224">
        <v>0.16</v>
      </c>
      <c r="V270" s="224">
        <f>ROUND(E270*U270,2)</f>
        <v>5.42</v>
      </c>
      <c r="W270" s="224"/>
      <c r="X270" s="224" t="s">
        <v>336</v>
      </c>
      <c r="Y270" s="224" t="s">
        <v>317</v>
      </c>
      <c r="Z270" s="214"/>
      <c r="AA270" s="214"/>
      <c r="AB270" s="214"/>
      <c r="AC270" s="214"/>
      <c r="AD270" s="214"/>
      <c r="AE270" s="214"/>
      <c r="AF270" s="214"/>
      <c r="AG270" s="214" t="s">
        <v>337</v>
      </c>
      <c r="AH270" s="214"/>
      <c r="AI270" s="214"/>
      <c r="AJ270" s="214"/>
      <c r="AK270" s="214"/>
      <c r="AL270" s="214"/>
      <c r="AM270" s="214"/>
      <c r="AN270" s="214"/>
      <c r="AO270" s="214"/>
      <c r="AP270" s="214"/>
      <c r="AQ270" s="214"/>
      <c r="AR270" s="214"/>
      <c r="AS270" s="214"/>
      <c r="AT270" s="214"/>
      <c r="AU270" s="214"/>
      <c r="AV270" s="214"/>
      <c r="AW270" s="214"/>
      <c r="AX270" s="214"/>
      <c r="AY270" s="214"/>
      <c r="AZ270" s="214"/>
      <c r="BA270" s="214"/>
      <c r="BB270" s="214"/>
      <c r="BC270" s="214"/>
      <c r="BD270" s="214"/>
      <c r="BE270" s="214"/>
      <c r="BF270" s="214"/>
      <c r="BG270" s="214"/>
      <c r="BH270" s="214"/>
    </row>
    <row r="271" spans="1:60" outlineLevel="2" x14ac:dyDescent="0.2">
      <c r="A271" s="221"/>
      <c r="B271" s="222"/>
      <c r="C271" s="255" t="s">
        <v>1107</v>
      </c>
      <c r="D271" s="243"/>
      <c r="E271" s="243"/>
      <c r="F271" s="243"/>
      <c r="G271" s="243"/>
      <c r="H271" s="224"/>
      <c r="I271" s="224"/>
      <c r="J271" s="224"/>
      <c r="K271" s="224"/>
      <c r="L271" s="224"/>
      <c r="M271" s="224"/>
      <c r="N271" s="223"/>
      <c r="O271" s="223"/>
      <c r="P271" s="223"/>
      <c r="Q271" s="223"/>
      <c r="R271" s="224"/>
      <c r="S271" s="224"/>
      <c r="T271" s="224"/>
      <c r="U271" s="224"/>
      <c r="V271" s="224"/>
      <c r="W271" s="224"/>
      <c r="X271" s="224"/>
      <c r="Y271" s="224"/>
      <c r="Z271" s="214"/>
      <c r="AA271" s="214"/>
      <c r="AB271" s="214"/>
      <c r="AC271" s="214"/>
      <c r="AD271" s="214"/>
      <c r="AE271" s="214"/>
      <c r="AF271" s="214"/>
      <c r="AG271" s="214" t="s">
        <v>320</v>
      </c>
      <c r="AH271" s="214"/>
      <c r="AI271" s="214"/>
      <c r="AJ271" s="214"/>
      <c r="AK271" s="214"/>
      <c r="AL271" s="214"/>
      <c r="AM271" s="214"/>
      <c r="AN271" s="214"/>
      <c r="AO271" s="214"/>
      <c r="AP271" s="214"/>
      <c r="AQ271" s="214"/>
      <c r="AR271" s="214"/>
      <c r="AS271" s="214"/>
      <c r="AT271" s="214"/>
      <c r="AU271" s="214"/>
      <c r="AV271" s="214"/>
      <c r="AW271" s="214"/>
      <c r="AX271" s="214"/>
      <c r="AY271" s="214"/>
      <c r="AZ271" s="214"/>
      <c r="BA271" s="214"/>
      <c r="BB271" s="214"/>
      <c r="BC271" s="214"/>
      <c r="BD271" s="214"/>
      <c r="BE271" s="214"/>
      <c r="BF271" s="214"/>
      <c r="BG271" s="214"/>
      <c r="BH271" s="214"/>
    </row>
    <row r="272" spans="1:60" outlineLevel="2" x14ac:dyDescent="0.2">
      <c r="A272" s="221"/>
      <c r="B272" s="222"/>
      <c r="C272" s="268" t="s">
        <v>991</v>
      </c>
      <c r="D272" s="262"/>
      <c r="E272" s="263"/>
      <c r="F272" s="224"/>
      <c r="G272" s="224"/>
      <c r="H272" s="224"/>
      <c r="I272" s="224"/>
      <c r="J272" s="224"/>
      <c r="K272" s="224"/>
      <c r="L272" s="224"/>
      <c r="M272" s="224"/>
      <c r="N272" s="223"/>
      <c r="O272" s="223"/>
      <c r="P272" s="223"/>
      <c r="Q272" s="223"/>
      <c r="R272" s="224"/>
      <c r="S272" s="224"/>
      <c r="T272" s="224"/>
      <c r="U272" s="224"/>
      <c r="V272" s="224"/>
      <c r="W272" s="224"/>
      <c r="X272" s="224"/>
      <c r="Y272" s="224"/>
      <c r="Z272" s="214"/>
      <c r="AA272" s="214"/>
      <c r="AB272" s="214"/>
      <c r="AC272" s="214"/>
      <c r="AD272" s="214"/>
      <c r="AE272" s="214"/>
      <c r="AF272" s="214"/>
      <c r="AG272" s="214" t="s">
        <v>371</v>
      </c>
      <c r="AH272" s="214">
        <v>0</v>
      </c>
      <c r="AI272" s="214"/>
      <c r="AJ272" s="214"/>
      <c r="AK272" s="214"/>
      <c r="AL272" s="214"/>
      <c r="AM272" s="214"/>
      <c r="AN272" s="214"/>
      <c r="AO272" s="214"/>
      <c r="AP272" s="214"/>
      <c r="AQ272" s="214"/>
      <c r="AR272" s="214"/>
      <c r="AS272" s="214"/>
      <c r="AT272" s="214"/>
      <c r="AU272" s="214"/>
      <c r="AV272" s="214"/>
      <c r="AW272" s="214"/>
      <c r="AX272" s="214"/>
      <c r="AY272" s="214"/>
      <c r="AZ272" s="214"/>
      <c r="BA272" s="214"/>
      <c r="BB272" s="214"/>
      <c r="BC272" s="214"/>
      <c r="BD272" s="214"/>
      <c r="BE272" s="214"/>
      <c r="BF272" s="214"/>
      <c r="BG272" s="214"/>
      <c r="BH272" s="214"/>
    </row>
    <row r="273" spans="1:60" outlineLevel="3" x14ac:dyDescent="0.2">
      <c r="A273" s="221"/>
      <c r="B273" s="222"/>
      <c r="C273" s="268" t="s">
        <v>1395</v>
      </c>
      <c r="D273" s="262"/>
      <c r="E273" s="263"/>
      <c r="F273" s="224"/>
      <c r="G273" s="224"/>
      <c r="H273" s="224"/>
      <c r="I273" s="224"/>
      <c r="J273" s="224"/>
      <c r="K273" s="224"/>
      <c r="L273" s="224"/>
      <c r="M273" s="224"/>
      <c r="N273" s="223"/>
      <c r="O273" s="223"/>
      <c r="P273" s="223"/>
      <c r="Q273" s="223"/>
      <c r="R273" s="224"/>
      <c r="S273" s="224"/>
      <c r="T273" s="224"/>
      <c r="U273" s="224"/>
      <c r="V273" s="224"/>
      <c r="W273" s="224"/>
      <c r="X273" s="224"/>
      <c r="Y273" s="224"/>
      <c r="Z273" s="214"/>
      <c r="AA273" s="214"/>
      <c r="AB273" s="214"/>
      <c r="AC273" s="214"/>
      <c r="AD273" s="214"/>
      <c r="AE273" s="214"/>
      <c r="AF273" s="214"/>
      <c r="AG273" s="214" t="s">
        <v>371</v>
      </c>
      <c r="AH273" s="214">
        <v>0</v>
      </c>
      <c r="AI273" s="214"/>
      <c r="AJ273" s="214"/>
      <c r="AK273" s="214"/>
      <c r="AL273" s="214"/>
      <c r="AM273" s="214"/>
      <c r="AN273" s="214"/>
      <c r="AO273" s="214"/>
      <c r="AP273" s="214"/>
      <c r="AQ273" s="214"/>
      <c r="AR273" s="214"/>
      <c r="AS273" s="214"/>
      <c r="AT273" s="214"/>
      <c r="AU273" s="214"/>
      <c r="AV273" s="214"/>
      <c r="AW273" s="214"/>
      <c r="AX273" s="214"/>
      <c r="AY273" s="214"/>
      <c r="AZ273" s="214"/>
      <c r="BA273" s="214"/>
      <c r="BB273" s="214"/>
      <c r="BC273" s="214"/>
      <c r="BD273" s="214"/>
      <c r="BE273" s="214"/>
      <c r="BF273" s="214"/>
      <c r="BG273" s="214"/>
      <c r="BH273" s="214"/>
    </row>
    <row r="274" spans="1:60" outlineLevel="3" x14ac:dyDescent="0.2">
      <c r="A274" s="221"/>
      <c r="B274" s="222"/>
      <c r="C274" s="268" t="s">
        <v>2462</v>
      </c>
      <c r="D274" s="262"/>
      <c r="E274" s="263">
        <v>5.27088</v>
      </c>
      <c r="F274" s="224"/>
      <c r="G274" s="224"/>
      <c r="H274" s="224"/>
      <c r="I274" s="224"/>
      <c r="J274" s="224"/>
      <c r="K274" s="224"/>
      <c r="L274" s="224"/>
      <c r="M274" s="224"/>
      <c r="N274" s="223"/>
      <c r="O274" s="223"/>
      <c r="P274" s="223"/>
      <c r="Q274" s="223"/>
      <c r="R274" s="224"/>
      <c r="S274" s="224"/>
      <c r="T274" s="224"/>
      <c r="U274" s="224"/>
      <c r="V274" s="224"/>
      <c r="W274" s="224"/>
      <c r="X274" s="224"/>
      <c r="Y274" s="224"/>
      <c r="Z274" s="214"/>
      <c r="AA274" s="214"/>
      <c r="AB274" s="214"/>
      <c r="AC274" s="214"/>
      <c r="AD274" s="214"/>
      <c r="AE274" s="214"/>
      <c r="AF274" s="214"/>
      <c r="AG274" s="214" t="s">
        <v>371</v>
      </c>
      <c r="AH274" s="214">
        <v>0</v>
      </c>
      <c r="AI274" s="214"/>
      <c r="AJ274" s="214"/>
      <c r="AK274" s="214"/>
      <c r="AL274" s="214"/>
      <c r="AM274" s="214"/>
      <c r="AN274" s="214"/>
      <c r="AO274" s="214"/>
      <c r="AP274" s="214"/>
      <c r="AQ274" s="214"/>
      <c r="AR274" s="214"/>
      <c r="AS274" s="214"/>
      <c r="AT274" s="214"/>
      <c r="AU274" s="214"/>
      <c r="AV274" s="214"/>
      <c r="AW274" s="214"/>
      <c r="AX274" s="214"/>
      <c r="AY274" s="214"/>
      <c r="AZ274" s="214"/>
      <c r="BA274" s="214"/>
      <c r="BB274" s="214"/>
      <c r="BC274" s="214"/>
      <c r="BD274" s="214"/>
      <c r="BE274" s="214"/>
      <c r="BF274" s="214"/>
      <c r="BG274" s="214"/>
      <c r="BH274" s="214"/>
    </row>
    <row r="275" spans="1:60" outlineLevel="3" x14ac:dyDescent="0.2">
      <c r="A275" s="221"/>
      <c r="B275" s="222"/>
      <c r="C275" s="268" t="s">
        <v>1394</v>
      </c>
      <c r="D275" s="262"/>
      <c r="E275" s="263"/>
      <c r="F275" s="224"/>
      <c r="G275" s="224"/>
      <c r="H275" s="224"/>
      <c r="I275" s="224"/>
      <c r="J275" s="224"/>
      <c r="K275" s="224"/>
      <c r="L275" s="224"/>
      <c r="M275" s="224"/>
      <c r="N275" s="223"/>
      <c r="O275" s="223"/>
      <c r="P275" s="223"/>
      <c r="Q275" s="223"/>
      <c r="R275" s="224"/>
      <c r="S275" s="224"/>
      <c r="T275" s="224"/>
      <c r="U275" s="224"/>
      <c r="V275" s="224"/>
      <c r="W275" s="224"/>
      <c r="X275" s="224"/>
      <c r="Y275" s="224"/>
      <c r="Z275" s="214"/>
      <c r="AA275" s="214"/>
      <c r="AB275" s="214"/>
      <c r="AC275" s="214"/>
      <c r="AD275" s="214"/>
      <c r="AE275" s="214"/>
      <c r="AF275" s="214"/>
      <c r="AG275" s="214" t="s">
        <v>371</v>
      </c>
      <c r="AH275" s="214">
        <v>0</v>
      </c>
      <c r="AI275" s="214"/>
      <c r="AJ275" s="214"/>
      <c r="AK275" s="214"/>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row>
    <row r="276" spans="1:60" outlineLevel="3" x14ac:dyDescent="0.2">
      <c r="A276" s="221"/>
      <c r="B276" s="222"/>
      <c r="C276" s="268" t="s">
        <v>2463</v>
      </c>
      <c r="D276" s="262"/>
      <c r="E276" s="263">
        <v>25.06</v>
      </c>
      <c r="F276" s="224"/>
      <c r="G276" s="224"/>
      <c r="H276" s="224"/>
      <c r="I276" s="224"/>
      <c r="J276" s="224"/>
      <c r="K276" s="224"/>
      <c r="L276" s="224"/>
      <c r="M276" s="224"/>
      <c r="N276" s="223"/>
      <c r="O276" s="223"/>
      <c r="P276" s="223"/>
      <c r="Q276" s="223"/>
      <c r="R276" s="224"/>
      <c r="S276" s="224"/>
      <c r="T276" s="224"/>
      <c r="U276" s="224"/>
      <c r="V276" s="224"/>
      <c r="W276" s="224"/>
      <c r="X276" s="224"/>
      <c r="Y276" s="224"/>
      <c r="Z276" s="214"/>
      <c r="AA276" s="214"/>
      <c r="AB276" s="214"/>
      <c r="AC276" s="214"/>
      <c r="AD276" s="214"/>
      <c r="AE276" s="214"/>
      <c r="AF276" s="214"/>
      <c r="AG276" s="214" t="s">
        <v>371</v>
      </c>
      <c r="AH276" s="214">
        <v>0</v>
      </c>
      <c r="AI276" s="214"/>
      <c r="AJ276" s="214"/>
      <c r="AK276" s="214"/>
      <c r="AL276" s="214"/>
      <c r="AM276" s="214"/>
      <c r="AN276" s="214"/>
      <c r="AO276" s="214"/>
      <c r="AP276" s="214"/>
      <c r="AQ276" s="214"/>
      <c r="AR276" s="214"/>
      <c r="AS276" s="214"/>
      <c r="AT276" s="214"/>
      <c r="AU276" s="214"/>
      <c r="AV276" s="214"/>
      <c r="AW276" s="214"/>
      <c r="AX276" s="214"/>
      <c r="AY276" s="214"/>
      <c r="AZ276" s="214"/>
      <c r="BA276" s="214"/>
      <c r="BB276" s="214"/>
      <c r="BC276" s="214"/>
      <c r="BD276" s="214"/>
      <c r="BE276" s="214"/>
      <c r="BF276" s="214"/>
      <c r="BG276" s="214"/>
      <c r="BH276" s="214"/>
    </row>
    <row r="277" spans="1:60" outlineLevel="3" x14ac:dyDescent="0.2">
      <c r="A277" s="221"/>
      <c r="B277" s="222"/>
      <c r="C277" s="268" t="s">
        <v>2464</v>
      </c>
      <c r="D277" s="262"/>
      <c r="E277" s="263">
        <v>1.33</v>
      </c>
      <c r="F277" s="224"/>
      <c r="G277" s="224"/>
      <c r="H277" s="224"/>
      <c r="I277" s="224"/>
      <c r="J277" s="224"/>
      <c r="K277" s="224"/>
      <c r="L277" s="224"/>
      <c r="M277" s="224"/>
      <c r="N277" s="223"/>
      <c r="O277" s="223"/>
      <c r="P277" s="223"/>
      <c r="Q277" s="223"/>
      <c r="R277" s="224"/>
      <c r="S277" s="224"/>
      <c r="T277" s="224"/>
      <c r="U277" s="224"/>
      <c r="V277" s="224"/>
      <c r="W277" s="224"/>
      <c r="X277" s="224"/>
      <c r="Y277" s="224"/>
      <c r="Z277" s="214"/>
      <c r="AA277" s="214"/>
      <c r="AB277" s="214"/>
      <c r="AC277" s="214"/>
      <c r="AD277" s="214"/>
      <c r="AE277" s="214"/>
      <c r="AF277" s="214"/>
      <c r="AG277" s="214" t="s">
        <v>371</v>
      </c>
      <c r="AH277" s="214">
        <v>0</v>
      </c>
      <c r="AI277" s="214"/>
      <c r="AJ277" s="214"/>
      <c r="AK277" s="214"/>
      <c r="AL277" s="214"/>
      <c r="AM277" s="214"/>
      <c r="AN277" s="214"/>
      <c r="AO277" s="214"/>
      <c r="AP277" s="214"/>
      <c r="AQ277" s="214"/>
      <c r="AR277" s="214"/>
      <c r="AS277" s="214"/>
      <c r="AT277" s="214"/>
      <c r="AU277" s="214"/>
      <c r="AV277" s="214"/>
      <c r="AW277" s="214"/>
      <c r="AX277" s="214"/>
      <c r="AY277" s="214"/>
      <c r="AZ277" s="214"/>
      <c r="BA277" s="214"/>
      <c r="BB277" s="214"/>
      <c r="BC277" s="214"/>
      <c r="BD277" s="214"/>
      <c r="BE277" s="214"/>
      <c r="BF277" s="214"/>
      <c r="BG277" s="214"/>
      <c r="BH277" s="214"/>
    </row>
    <row r="278" spans="1:60" outlineLevel="3" x14ac:dyDescent="0.2">
      <c r="A278" s="221"/>
      <c r="B278" s="222"/>
      <c r="C278" s="268" t="s">
        <v>2465</v>
      </c>
      <c r="D278" s="262"/>
      <c r="E278" s="263">
        <v>2.21</v>
      </c>
      <c r="F278" s="224"/>
      <c r="G278" s="224"/>
      <c r="H278" s="224"/>
      <c r="I278" s="224"/>
      <c r="J278" s="224"/>
      <c r="K278" s="224"/>
      <c r="L278" s="224"/>
      <c r="M278" s="224"/>
      <c r="N278" s="223"/>
      <c r="O278" s="223"/>
      <c r="P278" s="223"/>
      <c r="Q278" s="223"/>
      <c r="R278" s="224"/>
      <c r="S278" s="224"/>
      <c r="T278" s="224"/>
      <c r="U278" s="224"/>
      <c r="V278" s="224"/>
      <c r="W278" s="224"/>
      <c r="X278" s="224"/>
      <c r="Y278" s="224"/>
      <c r="Z278" s="214"/>
      <c r="AA278" s="214"/>
      <c r="AB278" s="214"/>
      <c r="AC278" s="214"/>
      <c r="AD278" s="214"/>
      <c r="AE278" s="214"/>
      <c r="AF278" s="214"/>
      <c r="AG278" s="214" t="s">
        <v>371</v>
      </c>
      <c r="AH278" s="214">
        <v>0</v>
      </c>
      <c r="AI278" s="214"/>
      <c r="AJ278" s="214"/>
      <c r="AK278" s="214"/>
      <c r="AL278" s="214"/>
      <c r="AM278" s="214"/>
      <c r="AN278" s="214"/>
      <c r="AO278" s="214"/>
      <c r="AP278" s="214"/>
      <c r="AQ278" s="214"/>
      <c r="AR278" s="214"/>
      <c r="AS278" s="214"/>
      <c r="AT278" s="214"/>
      <c r="AU278" s="214"/>
      <c r="AV278" s="214"/>
      <c r="AW278" s="214"/>
      <c r="AX278" s="214"/>
      <c r="AY278" s="214"/>
      <c r="AZ278" s="214"/>
      <c r="BA278" s="214"/>
      <c r="BB278" s="214"/>
      <c r="BC278" s="214"/>
      <c r="BD278" s="214"/>
      <c r="BE278" s="214"/>
      <c r="BF278" s="214"/>
      <c r="BG278" s="214"/>
      <c r="BH278" s="214"/>
    </row>
    <row r="279" spans="1:60" ht="33.75" outlineLevel="1" x14ac:dyDescent="0.2">
      <c r="A279" s="236">
        <v>64</v>
      </c>
      <c r="B279" s="237" t="s">
        <v>599</v>
      </c>
      <c r="C279" s="254" t="s">
        <v>600</v>
      </c>
      <c r="D279" s="238" t="s">
        <v>379</v>
      </c>
      <c r="E279" s="239">
        <v>36.79</v>
      </c>
      <c r="F279" s="240"/>
      <c r="G279" s="241">
        <f>ROUND(E279*F279,2)</f>
        <v>0</v>
      </c>
      <c r="H279" s="240"/>
      <c r="I279" s="241">
        <f>ROUND(E279*H279,2)</f>
        <v>0</v>
      </c>
      <c r="J279" s="240"/>
      <c r="K279" s="241">
        <f>ROUND(E279*J279,2)</f>
        <v>0</v>
      </c>
      <c r="L279" s="241">
        <v>12</v>
      </c>
      <c r="M279" s="241">
        <f>G279*(1+L279/100)</f>
        <v>0</v>
      </c>
      <c r="N279" s="239">
        <v>5.8900000000000003E-3</v>
      </c>
      <c r="O279" s="239">
        <f>ROUND(E279*N279,2)</f>
        <v>0.22</v>
      </c>
      <c r="P279" s="239">
        <v>0</v>
      </c>
      <c r="Q279" s="239">
        <f>ROUND(E279*P279,2)</f>
        <v>0</v>
      </c>
      <c r="R279" s="241" t="s">
        <v>587</v>
      </c>
      <c r="S279" s="241" t="s">
        <v>315</v>
      </c>
      <c r="T279" s="242" t="s">
        <v>315</v>
      </c>
      <c r="U279" s="224">
        <v>0.14000000000000001</v>
      </c>
      <c r="V279" s="224">
        <f>ROUND(E279*U279,2)</f>
        <v>5.15</v>
      </c>
      <c r="W279" s="224"/>
      <c r="X279" s="224" t="s">
        <v>588</v>
      </c>
      <c r="Y279" s="224" t="s">
        <v>317</v>
      </c>
      <c r="Z279" s="214"/>
      <c r="AA279" s="214"/>
      <c r="AB279" s="214"/>
      <c r="AC279" s="214"/>
      <c r="AD279" s="214"/>
      <c r="AE279" s="214"/>
      <c r="AF279" s="214"/>
      <c r="AG279" s="214" t="s">
        <v>601</v>
      </c>
      <c r="AH279" s="214"/>
      <c r="AI279" s="214"/>
      <c r="AJ279" s="214"/>
      <c r="AK279" s="214"/>
      <c r="AL279" s="214"/>
      <c r="AM279" s="214"/>
      <c r="AN279" s="214"/>
      <c r="AO279" s="214"/>
      <c r="AP279" s="214"/>
      <c r="AQ279" s="214"/>
      <c r="AR279" s="214"/>
      <c r="AS279" s="214"/>
      <c r="AT279" s="214"/>
      <c r="AU279" s="214"/>
      <c r="AV279" s="214"/>
      <c r="AW279" s="214"/>
      <c r="AX279" s="214"/>
      <c r="AY279" s="214"/>
      <c r="AZ279" s="214"/>
      <c r="BA279" s="214"/>
      <c r="BB279" s="214"/>
      <c r="BC279" s="214"/>
      <c r="BD279" s="214"/>
      <c r="BE279" s="214"/>
      <c r="BF279" s="214"/>
      <c r="BG279" s="214"/>
      <c r="BH279" s="214"/>
    </row>
    <row r="280" spans="1:60" outlineLevel="2" x14ac:dyDescent="0.2">
      <c r="A280" s="221"/>
      <c r="B280" s="222"/>
      <c r="C280" s="268" t="s">
        <v>1482</v>
      </c>
      <c r="D280" s="262"/>
      <c r="E280" s="263"/>
      <c r="F280" s="224"/>
      <c r="G280" s="224"/>
      <c r="H280" s="224"/>
      <c r="I280" s="224"/>
      <c r="J280" s="224"/>
      <c r="K280" s="224"/>
      <c r="L280" s="224"/>
      <c r="M280" s="224"/>
      <c r="N280" s="223"/>
      <c r="O280" s="223"/>
      <c r="P280" s="223"/>
      <c r="Q280" s="223"/>
      <c r="R280" s="224"/>
      <c r="S280" s="224"/>
      <c r="T280" s="224"/>
      <c r="U280" s="224"/>
      <c r="V280" s="224"/>
      <c r="W280" s="224"/>
      <c r="X280" s="224"/>
      <c r="Y280" s="224"/>
      <c r="Z280" s="214"/>
      <c r="AA280" s="214"/>
      <c r="AB280" s="214"/>
      <c r="AC280" s="214"/>
      <c r="AD280" s="214"/>
      <c r="AE280" s="214"/>
      <c r="AF280" s="214"/>
      <c r="AG280" s="214" t="s">
        <v>371</v>
      </c>
      <c r="AH280" s="214">
        <v>0</v>
      </c>
      <c r="AI280" s="214"/>
      <c r="AJ280" s="214"/>
      <c r="AK280" s="214"/>
      <c r="AL280" s="214"/>
      <c r="AM280" s="214"/>
      <c r="AN280" s="214"/>
      <c r="AO280" s="214"/>
      <c r="AP280" s="214"/>
      <c r="AQ280" s="214"/>
      <c r="AR280" s="214"/>
      <c r="AS280" s="214"/>
      <c r="AT280" s="214"/>
      <c r="AU280" s="214"/>
      <c r="AV280" s="214"/>
      <c r="AW280" s="214"/>
      <c r="AX280" s="214"/>
      <c r="AY280" s="214"/>
      <c r="AZ280" s="214"/>
      <c r="BA280" s="214"/>
      <c r="BB280" s="214"/>
      <c r="BC280" s="214"/>
      <c r="BD280" s="214"/>
      <c r="BE280" s="214"/>
      <c r="BF280" s="214"/>
      <c r="BG280" s="214"/>
      <c r="BH280" s="214"/>
    </row>
    <row r="281" spans="1:60" outlineLevel="3" x14ac:dyDescent="0.2">
      <c r="A281" s="221"/>
      <c r="B281" s="222"/>
      <c r="C281" s="268" t="s">
        <v>2515</v>
      </c>
      <c r="D281" s="262"/>
      <c r="E281" s="263">
        <v>8.19</v>
      </c>
      <c r="F281" s="224"/>
      <c r="G281" s="224"/>
      <c r="H281" s="224"/>
      <c r="I281" s="224"/>
      <c r="J281" s="224"/>
      <c r="K281" s="224"/>
      <c r="L281" s="224"/>
      <c r="M281" s="224"/>
      <c r="N281" s="223"/>
      <c r="O281" s="223"/>
      <c r="P281" s="223"/>
      <c r="Q281" s="223"/>
      <c r="R281" s="224"/>
      <c r="S281" s="224"/>
      <c r="T281" s="224"/>
      <c r="U281" s="224"/>
      <c r="V281" s="224"/>
      <c r="W281" s="224"/>
      <c r="X281" s="224"/>
      <c r="Y281" s="224"/>
      <c r="Z281" s="214"/>
      <c r="AA281" s="214"/>
      <c r="AB281" s="214"/>
      <c r="AC281" s="214"/>
      <c r="AD281" s="214"/>
      <c r="AE281" s="214"/>
      <c r="AF281" s="214"/>
      <c r="AG281" s="214" t="s">
        <v>371</v>
      </c>
      <c r="AH281" s="214">
        <v>0</v>
      </c>
      <c r="AI281" s="214"/>
      <c r="AJ281" s="214"/>
      <c r="AK281" s="214"/>
      <c r="AL281" s="214"/>
      <c r="AM281" s="214"/>
      <c r="AN281" s="214"/>
      <c r="AO281" s="214"/>
      <c r="AP281" s="214"/>
      <c r="AQ281" s="214"/>
      <c r="AR281" s="214"/>
      <c r="AS281" s="214"/>
      <c r="AT281" s="214"/>
      <c r="AU281" s="214"/>
      <c r="AV281" s="214"/>
      <c r="AW281" s="214"/>
      <c r="AX281" s="214"/>
      <c r="AY281" s="214"/>
      <c r="AZ281" s="214"/>
      <c r="BA281" s="214"/>
      <c r="BB281" s="214"/>
      <c r="BC281" s="214"/>
      <c r="BD281" s="214"/>
      <c r="BE281" s="214"/>
      <c r="BF281" s="214"/>
      <c r="BG281" s="214"/>
      <c r="BH281" s="214"/>
    </row>
    <row r="282" spans="1:60" outlineLevel="3" x14ac:dyDescent="0.2">
      <c r="A282" s="221"/>
      <c r="B282" s="222"/>
      <c r="C282" s="268" t="s">
        <v>2463</v>
      </c>
      <c r="D282" s="262"/>
      <c r="E282" s="263">
        <v>25.06</v>
      </c>
      <c r="F282" s="224"/>
      <c r="G282" s="224"/>
      <c r="H282" s="224"/>
      <c r="I282" s="224"/>
      <c r="J282" s="224"/>
      <c r="K282" s="224"/>
      <c r="L282" s="224"/>
      <c r="M282" s="224"/>
      <c r="N282" s="223"/>
      <c r="O282" s="223"/>
      <c r="P282" s="223"/>
      <c r="Q282" s="223"/>
      <c r="R282" s="224"/>
      <c r="S282" s="224"/>
      <c r="T282" s="224"/>
      <c r="U282" s="224"/>
      <c r="V282" s="224"/>
      <c r="W282" s="224"/>
      <c r="X282" s="224"/>
      <c r="Y282" s="224"/>
      <c r="Z282" s="214"/>
      <c r="AA282" s="214"/>
      <c r="AB282" s="214"/>
      <c r="AC282" s="214"/>
      <c r="AD282" s="214"/>
      <c r="AE282" s="214"/>
      <c r="AF282" s="214"/>
      <c r="AG282" s="214" t="s">
        <v>371</v>
      </c>
      <c r="AH282" s="214">
        <v>0</v>
      </c>
      <c r="AI282" s="214"/>
      <c r="AJ282" s="214"/>
      <c r="AK282" s="214"/>
      <c r="AL282" s="214"/>
      <c r="AM282" s="214"/>
      <c r="AN282" s="214"/>
      <c r="AO282" s="214"/>
      <c r="AP282" s="214"/>
      <c r="AQ282" s="214"/>
      <c r="AR282" s="214"/>
      <c r="AS282" s="214"/>
      <c r="AT282" s="214"/>
      <c r="AU282" s="214"/>
      <c r="AV282" s="214"/>
      <c r="AW282" s="214"/>
      <c r="AX282" s="214"/>
      <c r="AY282" s="214"/>
      <c r="AZ282" s="214"/>
      <c r="BA282" s="214"/>
      <c r="BB282" s="214"/>
      <c r="BC282" s="214"/>
      <c r="BD282" s="214"/>
      <c r="BE282" s="214"/>
      <c r="BF282" s="214"/>
      <c r="BG282" s="214"/>
      <c r="BH282" s="214"/>
    </row>
    <row r="283" spans="1:60" outlineLevel="3" x14ac:dyDescent="0.2">
      <c r="A283" s="221"/>
      <c r="B283" s="222"/>
      <c r="C283" s="268" t="s">
        <v>1345</v>
      </c>
      <c r="D283" s="262"/>
      <c r="E283" s="263"/>
      <c r="F283" s="224"/>
      <c r="G283" s="224"/>
      <c r="H283" s="224"/>
      <c r="I283" s="224"/>
      <c r="J283" s="224"/>
      <c r="K283" s="224"/>
      <c r="L283" s="224"/>
      <c r="M283" s="224"/>
      <c r="N283" s="223"/>
      <c r="O283" s="223"/>
      <c r="P283" s="223"/>
      <c r="Q283" s="223"/>
      <c r="R283" s="224"/>
      <c r="S283" s="224"/>
      <c r="T283" s="224"/>
      <c r="U283" s="224"/>
      <c r="V283" s="224"/>
      <c r="W283" s="224"/>
      <c r="X283" s="224"/>
      <c r="Y283" s="224"/>
      <c r="Z283" s="214"/>
      <c r="AA283" s="214"/>
      <c r="AB283" s="214"/>
      <c r="AC283" s="214"/>
      <c r="AD283" s="214"/>
      <c r="AE283" s="214"/>
      <c r="AF283" s="214"/>
      <c r="AG283" s="214" t="s">
        <v>371</v>
      </c>
      <c r="AH283" s="214">
        <v>0</v>
      </c>
      <c r="AI283" s="214"/>
      <c r="AJ283" s="214"/>
      <c r="AK283" s="214"/>
      <c r="AL283" s="214"/>
      <c r="AM283" s="214"/>
      <c r="AN283" s="214"/>
      <c r="AO283" s="214"/>
      <c r="AP283" s="214"/>
      <c r="AQ283" s="214"/>
      <c r="AR283" s="214"/>
      <c r="AS283" s="214"/>
      <c r="AT283" s="214"/>
      <c r="AU283" s="214"/>
      <c r="AV283" s="214"/>
      <c r="AW283" s="214"/>
      <c r="AX283" s="214"/>
      <c r="AY283" s="214"/>
      <c r="AZ283" s="214"/>
      <c r="BA283" s="214"/>
      <c r="BB283" s="214"/>
      <c r="BC283" s="214"/>
      <c r="BD283" s="214"/>
      <c r="BE283" s="214"/>
      <c r="BF283" s="214"/>
      <c r="BG283" s="214"/>
      <c r="BH283" s="214"/>
    </row>
    <row r="284" spans="1:60" outlineLevel="3" x14ac:dyDescent="0.2">
      <c r="A284" s="221"/>
      <c r="B284" s="222"/>
      <c r="C284" s="268" t="s">
        <v>2464</v>
      </c>
      <c r="D284" s="262"/>
      <c r="E284" s="263">
        <v>1.33</v>
      </c>
      <c r="F284" s="224"/>
      <c r="G284" s="224"/>
      <c r="H284" s="224"/>
      <c r="I284" s="224"/>
      <c r="J284" s="224"/>
      <c r="K284" s="224"/>
      <c r="L284" s="224"/>
      <c r="M284" s="224"/>
      <c r="N284" s="223"/>
      <c r="O284" s="223"/>
      <c r="P284" s="223"/>
      <c r="Q284" s="223"/>
      <c r="R284" s="224"/>
      <c r="S284" s="224"/>
      <c r="T284" s="224"/>
      <c r="U284" s="224"/>
      <c r="V284" s="224"/>
      <c r="W284" s="224"/>
      <c r="X284" s="224"/>
      <c r="Y284" s="224"/>
      <c r="Z284" s="214"/>
      <c r="AA284" s="214"/>
      <c r="AB284" s="214"/>
      <c r="AC284" s="214"/>
      <c r="AD284" s="214"/>
      <c r="AE284" s="214"/>
      <c r="AF284" s="214"/>
      <c r="AG284" s="214" t="s">
        <v>371</v>
      </c>
      <c r="AH284" s="214">
        <v>0</v>
      </c>
      <c r="AI284" s="214"/>
      <c r="AJ284" s="214"/>
      <c r="AK284" s="214"/>
      <c r="AL284" s="214"/>
      <c r="AM284" s="214"/>
      <c r="AN284" s="214"/>
      <c r="AO284" s="214"/>
      <c r="AP284" s="214"/>
      <c r="AQ284" s="214"/>
      <c r="AR284" s="214"/>
      <c r="AS284" s="214"/>
      <c r="AT284" s="214"/>
      <c r="AU284" s="214"/>
      <c r="AV284" s="214"/>
      <c r="AW284" s="214"/>
      <c r="AX284" s="214"/>
      <c r="AY284" s="214"/>
      <c r="AZ284" s="214"/>
      <c r="BA284" s="214"/>
      <c r="BB284" s="214"/>
      <c r="BC284" s="214"/>
      <c r="BD284" s="214"/>
      <c r="BE284" s="214"/>
      <c r="BF284" s="214"/>
      <c r="BG284" s="214"/>
      <c r="BH284" s="214"/>
    </row>
    <row r="285" spans="1:60" outlineLevel="3" x14ac:dyDescent="0.2">
      <c r="A285" s="221"/>
      <c r="B285" s="222"/>
      <c r="C285" s="268" t="s">
        <v>2465</v>
      </c>
      <c r="D285" s="262"/>
      <c r="E285" s="263">
        <v>2.21</v>
      </c>
      <c r="F285" s="224"/>
      <c r="G285" s="224"/>
      <c r="H285" s="224"/>
      <c r="I285" s="224"/>
      <c r="J285" s="224"/>
      <c r="K285" s="224"/>
      <c r="L285" s="224"/>
      <c r="M285" s="224"/>
      <c r="N285" s="223"/>
      <c r="O285" s="223"/>
      <c r="P285" s="223"/>
      <c r="Q285" s="223"/>
      <c r="R285" s="224"/>
      <c r="S285" s="224"/>
      <c r="T285" s="224"/>
      <c r="U285" s="224"/>
      <c r="V285" s="224"/>
      <c r="W285" s="224"/>
      <c r="X285" s="224"/>
      <c r="Y285" s="224"/>
      <c r="Z285" s="214"/>
      <c r="AA285" s="214"/>
      <c r="AB285" s="214"/>
      <c r="AC285" s="214"/>
      <c r="AD285" s="214"/>
      <c r="AE285" s="214"/>
      <c r="AF285" s="214"/>
      <c r="AG285" s="214" t="s">
        <v>371</v>
      </c>
      <c r="AH285" s="214">
        <v>0</v>
      </c>
      <c r="AI285" s="214"/>
      <c r="AJ285" s="214"/>
      <c r="AK285" s="214"/>
      <c r="AL285" s="214"/>
      <c r="AM285" s="214"/>
      <c r="AN285" s="214"/>
      <c r="AO285" s="214"/>
      <c r="AP285" s="214"/>
      <c r="AQ285" s="214"/>
      <c r="AR285" s="214"/>
      <c r="AS285" s="214"/>
      <c r="AT285" s="214"/>
      <c r="AU285" s="214"/>
      <c r="AV285" s="214"/>
      <c r="AW285" s="214"/>
      <c r="AX285" s="214"/>
      <c r="AY285" s="214"/>
      <c r="AZ285" s="214"/>
      <c r="BA285" s="214"/>
      <c r="BB285" s="214"/>
      <c r="BC285" s="214"/>
      <c r="BD285" s="214"/>
      <c r="BE285" s="214"/>
      <c r="BF285" s="214"/>
      <c r="BG285" s="214"/>
      <c r="BH285" s="214"/>
    </row>
    <row r="286" spans="1:60" ht="22.5" outlineLevel="1" x14ac:dyDescent="0.2">
      <c r="A286" s="236">
        <v>65</v>
      </c>
      <c r="B286" s="237" t="s">
        <v>602</v>
      </c>
      <c r="C286" s="254" t="s">
        <v>603</v>
      </c>
      <c r="D286" s="238" t="s">
        <v>379</v>
      </c>
      <c r="E286" s="239">
        <v>73.58</v>
      </c>
      <c r="F286" s="240"/>
      <c r="G286" s="241">
        <f>ROUND(E286*F286,2)</f>
        <v>0</v>
      </c>
      <c r="H286" s="240"/>
      <c r="I286" s="241">
        <f>ROUND(E286*H286,2)</f>
        <v>0</v>
      </c>
      <c r="J286" s="240"/>
      <c r="K286" s="241">
        <f>ROUND(E286*J286,2)</f>
        <v>0</v>
      </c>
      <c r="L286" s="241">
        <v>12</v>
      </c>
      <c r="M286" s="241">
        <f>G286*(1+L286/100)</f>
        <v>0</v>
      </c>
      <c r="N286" s="239">
        <v>3.0000000000000001E-5</v>
      </c>
      <c r="O286" s="239">
        <f>ROUND(E286*N286,2)</f>
        <v>0</v>
      </c>
      <c r="P286" s="239">
        <v>0</v>
      </c>
      <c r="Q286" s="239">
        <f>ROUND(E286*P286,2)</f>
        <v>0</v>
      </c>
      <c r="R286" s="241" t="s">
        <v>596</v>
      </c>
      <c r="S286" s="241" t="s">
        <v>315</v>
      </c>
      <c r="T286" s="242" t="s">
        <v>315</v>
      </c>
      <c r="U286" s="224">
        <v>7.0000000000000007E-2</v>
      </c>
      <c r="V286" s="224">
        <f>ROUND(E286*U286,2)</f>
        <v>5.15</v>
      </c>
      <c r="W286" s="224"/>
      <c r="X286" s="224" t="s">
        <v>336</v>
      </c>
      <c r="Y286" s="224" t="s">
        <v>317</v>
      </c>
      <c r="Z286" s="214"/>
      <c r="AA286" s="214"/>
      <c r="AB286" s="214"/>
      <c r="AC286" s="214"/>
      <c r="AD286" s="214"/>
      <c r="AE286" s="214"/>
      <c r="AF286" s="214"/>
      <c r="AG286" s="214" t="s">
        <v>337</v>
      </c>
      <c r="AH286" s="214"/>
      <c r="AI286" s="214"/>
      <c r="AJ286" s="214"/>
      <c r="AK286" s="214"/>
      <c r="AL286" s="214"/>
      <c r="AM286" s="214"/>
      <c r="AN286" s="214"/>
      <c r="AO286" s="214"/>
      <c r="AP286" s="214"/>
      <c r="AQ286" s="214"/>
      <c r="AR286" s="214"/>
      <c r="AS286" s="214"/>
      <c r="AT286" s="214"/>
      <c r="AU286" s="214"/>
      <c r="AV286" s="214"/>
      <c r="AW286" s="214"/>
      <c r="AX286" s="214"/>
      <c r="AY286" s="214"/>
      <c r="AZ286" s="214"/>
      <c r="BA286" s="214"/>
      <c r="BB286" s="214"/>
      <c r="BC286" s="214"/>
      <c r="BD286" s="214"/>
      <c r="BE286" s="214"/>
      <c r="BF286" s="214"/>
      <c r="BG286" s="214"/>
      <c r="BH286" s="214"/>
    </row>
    <row r="287" spans="1:60" outlineLevel="2" x14ac:dyDescent="0.2">
      <c r="A287" s="221"/>
      <c r="B287" s="222"/>
      <c r="C287" s="268" t="s">
        <v>1482</v>
      </c>
      <c r="D287" s="262"/>
      <c r="E287" s="263"/>
      <c r="F287" s="224"/>
      <c r="G287" s="224"/>
      <c r="H287" s="224"/>
      <c r="I287" s="224"/>
      <c r="J287" s="224"/>
      <c r="K287" s="224"/>
      <c r="L287" s="224"/>
      <c r="M287" s="224"/>
      <c r="N287" s="223"/>
      <c r="O287" s="223"/>
      <c r="P287" s="223"/>
      <c r="Q287" s="223"/>
      <c r="R287" s="224"/>
      <c r="S287" s="224"/>
      <c r="T287" s="224"/>
      <c r="U287" s="224"/>
      <c r="V287" s="224"/>
      <c r="W287" s="224"/>
      <c r="X287" s="224"/>
      <c r="Y287" s="224"/>
      <c r="Z287" s="214"/>
      <c r="AA287" s="214"/>
      <c r="AB287" s="214"/>
      <c r="AC287" s="214"/>
      <c r="AD287" s="214"/>
      <c r="AE287" s="214"/>
      <c r="AF287" s="214"/>
      <c r="AG287" s="214" t="s">
        <v>371</v>
      </c>
      <c r="AH287" s="214">
        <v>0</v>
      </c>
      <c r="AI287" s="214"/>
      <c r="AJ287" s="214"/>
      <c r="AK287" s="214"/>
      <c r="AL287" s="214"/>
      <c r="AM287" s="214"/>
      <c r="AN287" s="214"/>
      <c r="AO287" s="214"/>
      <c r="AP287" s="214"/>
      <c r="AQ287" s="214"/>
      <c r="AR287" s="214"/>
      <c r="AS287" s="214"/>
      <c r="AT287" s="214"/>
      <c r="AU287" s="214"/>
      <c r="AV287" s="214"/>
      <c r="AW287" s="214"/>
      <c r="AX287" s="214"/>
      <c r="AY287" s="214"/>
      <c r="AZ287" s="214"/>
      <c r="BA287" s="214"/>
      <c r="BB287" s="214"/>
      <c r="BC287" s="214"/>
      <c r="BD287" s="214"/>
      <c r="BE287" s="214"/>
      <c r="BF287" s="214"/>
      <c r="BG287" s="214"/>
      <c r="BH287" s="214"/>
    </row>
    <row r="288" spans="1:60" outlineLevel="3" x14ac:dyDescent="0.2">
      <c r="A288" s="221"/>
      <c r="B288" s="222"/>
      <c r="C288" s="269" t="s">
        <v>480</v>
      </c>
      <c r="D288" s="264"/>
      <c r="E288" s="265"/>
      <c r="F288" s="224"/>
      <c r="G288" s="224"/>
      <c r="H288" s="224"/>
      <c r="I288" s="224"/>
      <c r="J288" s="224"/>
      <c r="K288" s="224"/>
      <c r="L288" s="224"/>
      <c r="M288" s="224"/>
      <c r="N288" s="223"/>
      <c r="O288" s="223"/>
      <c r="P288" s="223"/>
      <c r="Q288" s="223"/>
      <c r="R288" s="224"/>
      <c r="S288" s="224"/>
      <c r="T288" s="224"/>
      <c r="U288" s="224"/>
      <c r="V288" s="224"/>
      <c r="W288" s="224"/>
      <c r="X288" s="224"/>
      <c r="Y288" s="224"/>
      <c r="Z288" s="214"/>
      <c r="AA288" s="214"/>
      <c r="AB288" s="214"/>
      <c r="AC288" s="214"/>
      <c r="AD288" s="214"/>
      <c r="AE288" s="214"/>
      <c r="AF288" s="214"/>
      <c r="AG288" s="214" t="s">
        <v>371</v>
      </c>
      <c r="AH288" s="214"/>
      <c r="AI288" s="214"/>
      <c r="AJ288" s="214"/>
      <c r="AK288" s="214"/>
      <c r="AL288" s="214"/>
      <c r="AM288" s="214"/>
      <c r="AN288" s="214"/>
      <c r="AO288" s="214"/>
      <c r="AP288" s="214"/>
      <c r="AQ288" s="214"/>
      <c r="AR288" s="214"/>
      <c r="AS288" s="214"/>
      <c r="AT288" s="214"/>
      <c r="AU288" s="214"/>
      <c r="AV288" s="214"/>
      <c r="AW288" s="214"/>
      <c r="AX288" s="214"/>
      <c r="AY288" s="214"/>
      <c r="AZ288" s="214"/>
      <c r="BA288" s="214"/>
      <c r="BB288" s="214"/>
      <c r="BC288" s="214"/>
      <c r="BD288" s="214"/>
      <c r="BE288" s="214"/>
      <c r="BF288" s="214"/>
      <c r="BG288" s="214"/>
      <c r="BH288" s="214"/>
    </row>
    <row r="289" spans="1:60" outlineLevel="3" x14ac:dyDescent="0.2">
      <c r="A289" s="221"/>
      <c r="B289" s="222"/>
      <c r="C289" s="270" t="s">
        <v>2505</v>
      </c>
      <c r="D289" s="264"/>
      <c r="E289" s="265">
        <v>8.19</v>
      </c>
      <c r="F289" s="224"/>
      <c r="G289" s="224"/>
      <c r="H289" s="224"/>
      <c r="I289" s="224"/>
      <c r="J289" s="224"/>
      <c r="K289" s="224"/>
      <c r="L289" s="224"/>
      <c r="M289" s="224"/>
      <c r="N289" s="223"/>
      <c r="O289" s="223"/>
      <c r="P289" s="223"/>
      <c r="Q289" s="223"/>
      <c r="R289" s="224"/>
      <c r="S289" s="224"/>
      <c r="T289" s="224"/>
      <c r="U289" s="224"/>
      <c r="V289" s="224"/>
      <c r="W289" s="224"/>
      <c r="X289" s="224"/>
      <c r="Y289" s="224"/>
      <c r="Z289" s="214"/>
      <c r="AA289" s="214"/>
      <c r="AB289" s="214"/>
      <c r="AC289" s="214"/>
      <c r="AD289" s="214"/>
      <c r="AE289" s="214"/>
      <c r="AF289" s="214"/>
      <c r="AG289" s="214" t="s">
        <v>371</v>
      </c>
      <c r="AH289" s="214">
        <v>2</v>
      </c>
      <c r="AI289" s="214"/>
      <c r="AJ289" s="214"/>
      <c r="AK289" s="214"/>
      <c r="AL289" s="214"/>
      <c r="AM289" s="214"/>
      <c r="AN289" s="214"/>
      <c r="AO289" s="214"/>
      <c r="AP289" s="214"/>
      <c r="AQ289" s="214"/>
      <c r="AR289" s="214"/>
      <c r="AS289" s="214"/>
      <c r="AT289" s="214"/>
      <c r="AU289" s="214"/>
      <c r="AV289" s="214"/>
      <c r="AW289" s="214"/>
      <c r="AX289" s="214"/>
      <c r="AY289" s="214"/>
      <c r="AZ289" s="214"/>
      <c r="BA289" s="214"/>
      <c r="BB289" s="214"/>
      <c r="BC289" s="214"/>
      <c r="BD289" s="214"/>
      <c r="BE289" s="214"/>
      <c r="BF289" s="214"/>
      <c r="BG289" s="214"/>
      <c r="BH289" s="214"/>
    </row>
    <row r="290" spans="1:60" outlineLevel="3" x14ac:dyDescent="0.2">
      <c r="A290" s="221"/>
      <c r="B290" s="222"/>
      <c r="C290" s="270" t="s">
        <v>2506</v>
      </c>
      <c r="D290" s="264"/>
      <c r="E290" s="265">
        <v>25.06</v>
      </c>
      <c r="F290" s="224"/>
      <c r="G290" s="224"/>
      <c r="H290" s="224"/>
      <c r="I290" s="224"/>
      <c r="J290" s="224"/>
      <c r="K290" s="224"/>
      <c r="L290" s="224"/>
      <c r="M290" s="224"/>
      <c r="N290" s="223"/>
      <c r="O290" s="223"/>
      <c r="P290" s="223"/>
      <c r="Q290" s="223"/>
      <c r="R290" s="224"/>
      <c r="S290" s="224"/>
      <c r="T290" s="224"/>
      <c r="U290" s="224"/>
      <c r="V290" s="224"/>
      <c r="W290" s="224"/>
      <c r="X290" s="224"/>
      <c r="Y290" s="224"/>
      <c r="Z290" s="214"/>
      <c r="AA290" s="214"/>
      <c r="AB290" s="214"/>
      <c r="AC290" s="214"/>
      <c r="AD290" s="214"/>
      <c r="AE290" s="214"/>
      <c r="AF290" s="214"/>
      <c r="AG290" s="214" t="s">
        <v>371</v>
      </c>
      <c r="AH290" s="214">
        <v>2</v>
      </c>
      <c r="AI290" s="214"/>
      <c r="AJ290" s="214"/>
      <c r="AK290" s="214"/>
      <c r="AL290" s="214"/>
      <c r="AM290" s="214"/>
      <c r="AN290" s="214"/>
      <c r="AO290" s="214"/>
      <c r="AP290" s="214"/>
      <c r="AQ290" s="214"/>
      <c r="AR290" s="214"/>
      <c r="AS290" s="214"/>
      <c r="AT290" s="214"/>
      <c r="AU290" s="214"/>
      <c r="AV290" s="214"/>
      <c r="AW290" s="214"/>
      <c r="AX290" s="214"/>
      <c r="AY290" s="214"/>
      <c r="AZ290" s="214"/>
      <c r="BA290" s="214"/>
      <c r="BB290" s="214"/>
      <c r="BC290" s="214"/>
      <c r="BD290" s="214"/>
      <c r="BE290" s="214"/>
      <c r="BF290" s="214"/>
      <c r="BG290" s="214"/>
      <c r="BH290" s="214"/>
    </row>
    <row r="291" spans="1:60" outlineLevel="3" x14ac:dyDescent="0.2">
      <c r="A291" s="221"/>
      <c r="B291" s="222"/>
      <c r="C291" s="269" t="s">
        <v>483</v>
      </c>
      <c r="D291" s="264"/>
      <c r="E291" s="265"/>
      <c r="F291" s="224"/>
      <c r="G291" s="224"/>
      <c r="H291" s="224"/>
      <c r="I291" s="224"/>
      <c r="J291" s="224"/>
      <c r="K291" s="224"/>
      <c r="L291" s="224"/>
      <c r="M291" s="224"/>
      <c r="N291" s="223"/>
      <c r="O291" s="223"/>
      <c r="P291" s="223"/>
      <c r="Q291" s="223"/>
      <c r="R291" s="224"/>
      <c r="S291" s="224"/>
      <c r="T291" s="224"/>
      <c r="U291" s="224"/>
      <c r="V291" s="224"/>
      <c r="W291" s="224"/>
      <c r="X291" s="224"/>
      <c r="Y291" s="224"/>
      <c r="Z291" s="214"/>
      <c r="AA291" s="214"/>
      <c r="AB291" s="214"/>
      <c r="AC291" s="214"/>
      <c r="AD291" s="214"/>
      <c r="AE291" s="214"/>
      <c r="AF291" s="214"/>
      <c r="AG291" s="214" t="s">
        <v>371</v>
      </c>
      <c r="AH291" s="214"/>
      <c r="AI291" s="214"/>
      <c r="AJ291" s="214"/>
      <c r="AK291" s="214"/>
      <c r="AL291" s="214"/>
      <c r="AM291" s="214"/>
      <c r="AN291" s="214"/>
      <c r="AO291" s="214"/>
      <c r="AP291" s="214"/>
      <c r="AQ291" s="214"/>
      <c r="AR291" s="214"/>
      <c r="AS291" s="214"/>
      <c r="AT291" s="214"/>
      <c r="AU291" s="214"/>
      <c r="AV291" s="214"/>
      <c r="AW291" s="214"/>
      <c r="AX291" s="214"/>
      <c r="AY291" s="214"/>
      <c r="AZ291" s="214"/>
      <c r="BA291" s="214"/>
      <c r="BB291" s="214"/>
      <c r="BC291" s="214"/>
      <c r="BD291" s="214"/>
      <c r="BE291" s="214"/>
      <c r="BF291" s="214"/>
      <c r="BG291" s="214"/>
      <c r="BH291" s="214"/>
    </row>
    <row r="292" spans="1:60" outlineLevel="3" x14ac:dyDescent="0.2">
      <c r="A292" s="221"/>
      <c r="B292" s="222"/>
      <c r="C292" s="268" t="s">
        <v>1345</v>
      </c>
      <c r="D292" s="262"/>
      <c r="E292" s="263"/>
      <c r="F292" s="224"/>
      <c r="G292" s="224"/>
      <c r="H292" s="224"/>
      <c r="I292" s="224"/>
      <c r="J292" s="224"/>
      <c r="K292" s="224"/>
      <c r="L292" s="224"/>
      <c r="M292" s="224"/>
      <c r="N292" s="223"/>
      <c r="O292" s="223"/>
      <c r="P292" s="223"/>
      <c r="Q292" s="223"/>
      <c r="R292" s="224"/>
      <c r="S292" s="224"/>
      <c r="T292" s="224"/>
      <c r="U292" s="224"/>
      <c r="V292" s="224"/>
      <c r="W292" s="224"/>
      <c r="X292" s="224"/>
      <c r="Y292" s="224"/>
      <c r="Z292" s="214"/>
      <c r="AA292" s="214"/>
      <c r="AB292" s="214"/>
      <c r="AC292" s="214"/>
      <c r="AD292" s="214"/>
      <c r="AE292" s="214"/>
      <c r="AF292" s="214"/>
      <c r="AG292" s="214" t="s">
        <v>371</v>
      </c>
      <c r="AH292" s="214">
        <v>0</v>
      </c>
      <c r="AI292" s="214"/>
      <c r="AJ292" s="214"/>
      <c r="AK292" s="214"/>
      <c r="AL292" s="214"/>
      <c r="AM292" s="214"/>
      <c r="AN292" s="214"/>
      <c r="AO292" s="214"/>
      <c r="AP292" s="214"/>
      <c r="AQ292" s="214"/>
      <c r="AR292" s="214"/>
      <c r="AS292" s="214"/>
      <c r="AT292" s="214"/>
      <c r="AU292" s="214"/>
      <c r="AV292" s="214"/>
      <c r="AW292" s="214"/>
      <c r="AX292" s="214"/>
      <c r="AY292" s="214"/>
      <c r="AZ292" s="214"/>
      <c r="BA292" s="214"/>
      <c r="BB292" s="214"/>
      <c r="BC292" s="214"/>
      <c r="BD292" s="214"/>
      <c r="BE292" s="214"/>
      <c r="BF292" s="214"/>
      <c r="BG292" s="214"/>
      <c r="BH292" s="214"/>
    </row>
    <row r="293" spans="1:60" outlineLevel="3" x14ac:dyDescent="0.2">
      <c r="A293" s="221"/>
      <c r="B293" s="222"/>
      <c r="C293" s="269" t="s">
        <v>480</v>
      </c>
      <c r="D293" s="264"/>
      <c r="E293" s="265"/>
      <c r="F293" s="224"/>
      <c r="G293" s="224"/>
      <c r="H293" s="224"/>
      <c r="I293" s="224"/>
      <c r="J293" s="224"/>
      <c r="K293" s="224"/>
      <c r="L293" s="224"/>
      <c r="M293" s="224"/>
      <c r="N293" s="223"/>
      <c r="O293" s="223"/>
      <c r="P293" s="223"/>
      <c r="Q293" s="223"/>
      <c r="R293" s="224"/>
      <c r="S293" s="224"/>
      <c r="T293" s="224"/>
      <c r="U293" s="224"/>
      <c r="V293" s="224"/>
      <c r="W293" s="224"/>
      <c r="X293" s="224"/>
      <c r="Y293" s="224"/>
      <c r="Z293" s="214"/>
      <c r="AA293" s="214"/>
      <c r="AB293" s="214"/>
      <c r="AC293" s="214"/>
      <c r="AD293" s="214"/>
      <c r="AE293" s="214"/>
      <c r="AF293" s="214"/>
      <c r="AG293" s="214" t="s">
        <v>371</v>
      </c>
      <c r="AH293" s="214"/>
      <c r="AI293" s="214"/>
      <c r="AJ293" s="214"/>
      <c r="AK293" s="214"/>
      <c r="AL293" s="214"/>
      <c r="AM293" s="214"/>
      <c r="AN293" s="214"/>
      <c r="AO293" s="214"/>
      <c r="AP293" s="214"/>
      <c r="AQ293" s="214"/>
      <c r="AR293" s="214"/>
      <c r="AS293" s="214"/>
      <c r="AT293" s="214"/>
      <c r="AU293" s="214"/>
      <c r="AV293" s="214"/>
      <c r="AW293" s="214"/>
      <c r="AX293" s="214"/>
      <c r="AY293" s="214"/>
      <c r="AZ293" s="214"/>
      <c r="BA293" s="214"/>
      <c r="BB293" s="214"/>
      <c r="BC293" s="214"/>
      <c r="BD293" s="214"/>
      <c r="BE293" s="214"/>
      <c r="BF293" s="214"/>
      <c r="BG293" s="214"/>
      <c r="BH293" s="214"/>
    </row>
    <row r="294" spans="1:60" outlineLevel="3" x14ac:dyDescent="0.2">
      <c r="A294" s="221"/>
      <c r="B294" s="222"/>
      <c r="C294" s="270" t="s">
        <v>2507</v>
      </c>
      <c r="D294" s="264"/>
      <c r="E294" s="265">
        <v>1.33</v>
      </c>
      <c r="F294" s="224"/>
      <c r="G294" s="224"/>
      <c r="H294" s="224"/>
      <c r="I294" s="224"/>
      <c r="J294" s="224"/>
      <c r="K294" s="224"/>
      <c r="L294" s="224"/>
      <c r="M294" s="224"/>
      <c r="N294" s="223"/>
      <c r="O294" s="223"/>
      <c r="P294" s="223"/>
      <c r="Q294" s="223"/>
      <c r="R294" s="224"/>
      <c r="S294" s="224"/>
      <c r="T294" s="224"/>
      <c r="U294" s="224"/>
      <c r="V294" s="224"/>
      <c r="W294" s="224"/>
      <c r="X294" s="224"/>
      <c r="Y294" s="224"/>
      <c r="Z294" s="214"/>
      <c r="AA294" s="214"/>
      <c r="AB294" s="214"/>
      <c r="AC294" s="214"/>
      <c r="AD294" s="214"/>
      <c r="AE294" s="214"/>
      <c r="AF294" s="214"/>
      <c r="AG294" s="214" t="s">
        <v>371</v>
      </c>
      <c r="AH294" s="214">
        <v>2</v>
      </c>
      <c r="AI294" s="214"/>
      <c r="AJ294" s="214"/>
      <c r="AK294" s="214"/>
      <c r="AL294" s="214"/>
      <c r="AM294" s="214"/>
      <c r="AN294" s="214"/>
      <c r="AO294" s="214"/>
      <c r="AP294" s="214"/>
      <c r="AQ294" s="214"/>
      <c r="AR294" s="214"/>
      <c r="AS294" s="214"/>
      <c r="AT294" s="214"/>
      <c r="AU294" s="214"/>
      <c r="AV294" s="214"/>
      <c r="AW294" s="214"/>
      <c r="AX294" s="214"/>
      <c r="AY294" s="214"/>
      <c r="AZ294" s="214"/>
      <c r="BA294" s="214"/>
      <c r="BB294" s="214"/>
      <c r="BC294" s="214"/>
      <c r="BD294" s="214"/>
      <c r="BE294" s="214"/>
      <c r="BF294" s="214"/>
      <c r="BG294" s="214"/>
      <c r="BH294" s="214"/>
    </row>
    <row r="295" spans="1:60" outlineLevel="3" x14ac:dyDescent="0.2">
      <c r="A295" s="221"/>
      <c r="B295" s="222"/>
      <c r="C295" s="270" t="s">
        <v>2508</v>
      </c>
      <c r="D295" s="264"/>
      <c r="E295" s="265">
        <v>2.21</v>
      </c>
      <c r="F295" s="224"/>
      <c r="G295" s="224"/>
      <c r="H295" s="224"/>
      <c r="I295" s="224"/>
      <c r="J295" s="224"/>
      <c r="K295" s="224"/>
      <c r="L295" s="224"/>
      <c r="M295" s="224"/>
      <c r="N295" s="223"/>
      <c r="O295" s="223"/>
      <c r="P295" s="223"/>
      <c r="Q295" s="223"/>
      <c r="R295" s="224"/>
      <c r="S295" s="224"/>
      <c r="T295" s="224"/>
      <c r="U295" s="224"/>
      <c r="V295" s="224"/>
      <c r="W295" s="224"/>
      <c r="X295" s="224"/>
      <c r="Y295" s="224"/>
      <c r="Z295" s="214"/>
      <c r="AA295" s="214"/>
      <c r="AB295" s="214"/>
      <c r="AC295" s="214"/>
      <c r="AD295" s="214"/>
      <c r="AE295" s="214"/>
      <c r="AF295" s="214"/>
      <c r="AG295" s="214" t="s">
        <v>371</v>
      </c>
      <c r="AH295" s="214">
        <v>2</v>
      </c>
      <c r="AI295" s="214"/>
      <c r="AJ295" s="214"/>
      <c r="AK295" s="214"/>
      <c r="AL295" s="214"/>
      <c r="AM295" s="214"/>
      <c r="AN295" s="214"/>
      <c r="AO295" s="214"/>
      <c r="AP295" s="214"/>
      <c r="AQ295" s="214"/>
      <c r="AR295" s="214"/>
      <c r="AS295" s="214"/>
      <c r="AT295" s="214"/>
      <c r="AU295" s="214"/>
      <c r="AV295" s="214"/>
      <c r="AW295" s="214"/>
      <c r="AX295" s="214"/>
      <c r="AY295" s="214"/>
      <c r="AZ295" s="214"/>
      <c r="BA295" s="214"/>
      <c r="BB295" s="214"/>
      <c r="BC295" s="214"/>
      <c r="BD295" s="214"/>
      <c r="BE295" s="214"/>
      <c r="BF295" s="214"/>
      <c r="BG295" s="214"/>
      <c r="BH295" s="214"/>
    </row>
    <row r="296" spans="1:60" outlineLevel="3" x14ac:dyDescent="0.2">
      <c r="A296" s="221"/>
      <c r="B296" s="222"/>
      <c r="C296" s="269" t="s">
        <v>483</v>
      </c>
      <c r="D296" s="264"/>
      <c r="E296" s="265"/>
      <c r="F296" s="224"/>
      <c r="G296" s="224"/>
      <c r="H296" s="224"/>
      <c r="I296" s="224"/>
      <c r="J296" s="224"/>
      <c r="K296" s="224"/>
      <c r="L296" s="224"/>
      <c r="M296" s="224"/>
      <c r="N296" s="223"/>
      <c r="O296" s="223"/>
      <c r="P296" s="223"/>
      <c r="Q296" s="223"/>
      <c r="R296" s="224"/>
      <c r="S296" s="224"/>
      <c r="T296" s="224"/>
      <c r="U296" s="224"/>
      <c r="V296" s="224"/>
      <c r="W296" s="224"/>
      <c r="X296" s="224"/>
      <c r="Y296" s="224"/>
      <c r="Z296" s="214"/>
      <c r="AA296" s="214"/>
      <c r="AB296" s="214"/>
      <c r="AC296" s="214"/>
      <c r="AD296" s="214"/>
      <c r="AE296" s="214"/>
      <c r="AF296" s="214"/>
      <c r="AG296" s="214" t="s">
        <v>371</v>
      </c>
      <c r="AH296" s="214"/>
      <c r="AI296" s="214"/>
      <c r="AJ296" s="214"/>
      <c r="AK296" s="214"/>
      <c r="AL296" s="214"/>
      <c r="AM296" s="214"/>
      <c r="AN296" s="214"/>
      <c r="AO296" s="214"/>
      <c r="AP296" s="214"/>
      <c r="AQ296" s="214"/>
      <c r="AR296" s="214"/>
      <c r="AS296" s="214"/>
      <c r="AT296" s="214"/>
      <c r="AU296" s="214"/>
      <c r="AV296" s="214"/>
      <c r="AW296" s="214"/>
      <c r="AX296" s="214"/>
      <c r="AY296" s="214"/>
      <c r="AZ296" s="214"/>
      <c r="BA296" s="214"/>
      <c r="BB296" s="214"/>
      <c r="BC296" s="214"/>
      <c r="BD296" s="214"/>
      <c r="BE296" s="214"/>
      <c r="BF296" s="214"/>
      <c r="BG296" s="214"/>
      <c r="BH296" s="214"/>
    </row>
    <row r="297" spans="1:60" outlineLevel="3" x14ac:dyDescent="0.2">
      <c r="A297" s="221"/>
      <c r="B297" s="222"/>
      <c r="C297" s="268" t="s">
        <v>354</v>
      </c>
      <c r="D297" s="262"/>
      <c r="E297" s="263"/>
      <c r="F297" s="224"/>
      <c r="G297" s="224"/>
      <c r="H297" s="224"/>
      <c r="I297" s="224"/>
      <c r="J297" s="224"/>
      <c r="K297" s="224"/>
      <c r="L297" s="224"/>
      <c r="M297" s="224"/>
      <c r="N297" s="223"/>
      <c r="O297" s="223"/>
      <c r="P297" s="223"/>
      <c r="Q297" s="223"/>
      <c r="R297" s="224"/>
      <c r="S297" s="224"/>
      <c r="T297" s="224"/>
      <c r="U297" s="224"/>
      <c r="V297" s="224"/>
      <c r="W297" s="224"/>
      <c r="X297" s="224"/>
      <c r="Y297" s="224"/>
      <c r="Z297" s="214"/>
      <c r="AA297" s="214"/>
      <c r="AB297" s="214"/>
      <c r="AC297" s="214"/>
      <c r="AD297" s="214"/>
      <c r="AE297" s="214"/>
      <c r="AF297" s="214"/>
      <c r="AG297" s="214" t="s">
        <v>371</v>
      </c>
      <c r="AH297" s="214">
        <v>0</v>
      </c>
      <c r="AI297" s="214"/>
      <c r="AJ297" s="214"/>
      <c r="AK297" s="214"/>
      <c r="AL297" s="214"/>
      <c r="AM297" s="214"/>
      <c r="AN297" s="214"/>
      <c r="AO297" s="214"/>
      <c r="AP297" s="214"/>
      <c r="AQ297" s="214"/>
      <c r="AR297" s="214"/>
      <c r="AS297" s="214"/>
      <c r="AT297" s="214"/>
      <c r="AU297" s="214"/>
      <c r="AV297" s="214"/>
      <c r="AW297" s="214"/>
      <c r="AX297" s="214"/>
      <c r="AY297" s="214"/>
      <c r="AZ297" s="214"/>
      <c r="BA297" s="214"/>
      <c r="BB297" s="214"/>
      <c r="BC297" s="214"/>
      <c r="BD297" s="214"/>
      <c r="BE297" s="214"/>
      <c r="BF297" s="214"/>
      <c r="BG297" s="214"/>
      <c r="BH297" s="214"/>
    </row>
    <row r="298" spans="1:60" outlineLevel="3" x14ac:dyDescent="0.2">
      <c r="A298" s="221"/>
      <c r="B298" s="222"/>
      <c r="C298" s="268" t="s">
        <v>2548</v>
      </c>
      <c r="D298" s="262"/>
      <c r="E298" s="263">
        <v>73.58</v>
      </c>
      <c r="F298" s="224"/>
      <c r="G298" s="224"/>
      <c r="H298" s="224"/>
      <c r="I298" s="224"/>
      <c r="J298" s="224"/>
      <c r="K298" s="224"/>
      <c r="L298" s="224"/>
      <c r="M298" s="224"/>
      <c r="N298" s="223"/>
      <c r="O298" s="223"/>
      <c r="P298" s="223"/>
      <c r="Q298" s="223"/>
      <c r="R298" s="224"/>
      <c r="S298" s="224"/>
      <c r="T298" s="224"/>
      <c r="U298" s="224"/>
      <c r="V298" s="224"/>
      <c r="W298" s="224"/>
      <c r="X298" s="224"/>
      <c r="Y298" s="224"/>
      <c r="Z298" s="214"/>
      <c r="AA298" s="214"/>
      <c r="AB298" s="214"/>
      <c r="AC298" s="214"/>
      <c r="AD298" s="214"/>
      <c r="AE298" s="214"/>
      <c r="AF298" s="214"/>
      <c r="AG298" s="214" t="s">
        <v>371</v>
      </c>
      <c r="AH298" s="214">
        <v>0</v>
      </c>
      <c r="AI298" s="214"/>
      <c r="AJ298" s="214"/>
      <c r="AK298" s="214"/>
      <c r="AL298" s="214"/>
      <c r="AM298" s="214"/>
      <c r="AN298" s="214"/>
      <c r="AO298" s="214"/>
      <c r="AP298" s="214"/>
      <c r="AQ298" s="214"/>
      <c r="AR298" s="214"/>
      <c r="AS298" s="214"/>
      <c r="AT298" s="214"/>
      <c r="AU298" s="214"/>
      <c r="AV298" s="214"/>
      <c r="AW298" s="214"/>
      <c r="AX298" s="214"/>
      <c r="AY298" s="214"/>
      <c r="AZ298" s="214"/>
      <c r="BA298" s="214"/>
      <c r="BB298" s="214"/>
      <c r="BC298" s="214"/>
      <c r="BD298" s="214"/>
      <c r="BE298" s="214"/>
      <c r="BF298" s="214"/>
      <c r="BG298" s="214"/>
      <c r="BH298" s="214"/>
    </row>
    <row r="299" spans="1:60" outlineLevel="1" x14ac:dyDescent="0.2">
      <c r="A299" s="236">
        <v>66</v>
      </c>
      <c r="B299" s="237" t="s">
        <v>1397</v>
      </c>
      <c r="C299" s="254" t="s">
        <v>1398</v>
      </c>
      <c r="D299" s="238" t="s">
        <v>375</v>
      </c>
      <c r="E299" s="239">
        <v>1</v>
      </c>
      <c r="F299" s="240"/>
      <c r="G299" s="241">
        <f>ROUND(E299*F299,2)</f>
        <v>0</v>
      </c>
      <c r="H299" s="240"/>
      <c r="I299" s="241">
        <f>ROUND(E299*H299,2)</f>
        <v>0</v>
      </c>
      <c r="J299" s="240"/>
      <c r="K299" s="241">
        <f>ROUND(E299*J299,2)</f>
        <v>0</v>
      </c>
      <c r="L299" s="241">
        <v>12</v>
      </c>
      <c r="M299" s="241">
        <f>G299*(1+L299/100)</f>
        <v>0</v>
      </c>
      <c r="N299" s="239">
        <v>6.0499999999999998E-3</v>
      </c>
      <c r="O299" s="239">
        <f>ROUND(E299*N299,2)</f>
        <v>0.01</v>
      </c>
      <c r="P299" s="239">
        <v>0</v>
      </c>
      <c r="Q299" s="239">
        <f>ROUND(E299*P299,2)</f>
        <v>0</v>
      </c>
      <c r="R299" s="241" t="s">
        <v>596</v>
      </c>
      <c r="S299" s="241" t="s">
        <v>315</v>
      </c>
      <c r="T299" s="242" t="s">
        <v>315</v>
      </c>
      <c r="U299" s="224">
        <v>0.55000000000000004</v>
      </c>
      <c r="V299" s="224">
        <f>ROUND(E299*U299,2)</f>
        <v>0.55000000000000004</v>
      </c>
      <c r="W299" s="224"/>
      <c r="X299" s="224" t="s">
        <v>336</v>
      </c>
      <c r="Y299" s="224" t="s">
        <v>317</v>
      </c>
      <c r="Z299" s="214"/>
      <c r="AA299" s="214"/>
      <c r="AB299" s="214"/>
      <c r="AC299" s="214"/>
      <c r="AD299" s="214"/>
      <c r="AE299" s="214"/>
      <c r="AF299" s="214"/>
      <c r="AG299" s="214" t="s">
        <v>337</v>
      </c>
      <c r="AH299" s="214"/>
      <c r="AI299" s="214"/>
      <c r="AJ299" s="214"/>
      <c r="AK299" s="214"/>
      <c r="AL299" s="214"/>
      <c r="AM299" s="214"/>
      <c r="AN299" s="214"/>
      <c r="AO299" s="214"/>
      <c r="AP299" s="214"/>
      <c r="AQ299" s="214"/>
      <c r="AR299" s="214"/>
      <c r="AS299" s="214"/>
      <c r="AT299" s="214"/>
      <c r="AU299" s="214"/>
      <c r="AV299" s="214"/>
      <c r="AW299" s="214"/>
      <c r="AX299" s="214"/>
      <c r="AY299" s="214"/>
      <c r="AZ299" s="214"/>
      <c r="BA299" s="214"/>
      <c r="BB299" s="214"/>
      <c r="BC299" s="214"/>
      <c r="BD299" s="214"/>
      <c r="BE299" s="214"/>
      <c r="BF299" s="214"/>
      <c r="BG299" s="214"/>
      <c r="BH299" s="214"/>
    </row>
    <row r="300" spans="1:60" ht="22.5" outlineLevel="2" x14ac:dyDescent="0.2">
      <c r="A300" s="221"/>
      <c r="B300" s="222"/>
      <c r="C300" s="255" t="s">
        <v>1399</v>
      </c>
      <c r="D300" s="243"/>
      <c r="E300" s="243"/>
      <c r="F300" s="243"/>
      <c r="G300" s="243"/>
      <c r="H300" s="224"/>
      <c r="I300" s="224"/>
      <c r="J300" s="224"/>
      <c r="K300" s="224"/>
      <c r="L300" s="224"/>
      <c r="M300" s="224"/>
      <c r="N300" s="223"/>
      <c r="O300" s="223"/>
      <c r="P300" s="223"/>
      <c r="Q300" s="223"/>
      <c r="R300" s="224"/>
      <c r="S300" s="224"/>
      <c r="T300" s="224"/>
      <c r="U300" s="224"/>
      <c r="V300" s="224"/>
      <c r="W300" s="224"/>
      <c r="X300" s="224"/>
      <c r="Y300" s="224"/>
      <c r="Z300" s="214"/>
      <c r="AA300" s="214"/>
      <c r="AB300" s="214"/>
      <c r="AC300" s="214"/>
      <c r="AD300" s="214"/>
      <c r="AE300" s="214"/>
      <c r="AF300" s="214"/>
      <c r="AG300" s="214" t="s">
        <v>320</v>
      </c>
      <c r="AH300" s="214"/>
      <c r="AI300" s="214"/>
      <c r="AJ300" s="214"/>
      <c r="AK300" s="214"/>
      <c r="AL300" s="214"/>
      <c r="AM300" s="214"/>
      <c r="AN300" s="214"/>
      <c r="AO300" s="214"/>
      <c r="AP300" s="214"/>
      <c r="AQ300" s="214"/>
      <c r="AR300" s="214"/>
      <c r="AS300" s="214"/>
      <c r="AT300" s="214"/>
      <c r="AU300" s="214"/>
      <c r="AV300" s="214"/>
      <c r="AW300" s="214"/>
      <c r="AX300" s="214"/>
      <c r="AY300" s="214"/>
      <c r="AZ300" s="214"/>
      <c r="BA300" s="244" t="str">
        <f>C300</f>
        <v>Montáž manžety ke stěně nebo stropu pomocí rozpěrné hmoždinky se šroubem. Cena obsahuje i dodávku manžety a spojovacích prostředků.</v>
      </c>
      <c r="BB300" s="214"/>
      <c r="BC300" s="214"/>
      <c r="BD300" s="214"/>
      <c r="BE300" s="214"/>
      <c r="BF300" s="214"/>
      <c r="BG300" s="214"/>
      <c r="BH300" s="214"/>
    </row>
    <row r="301" spans="1:60" outlineLevel="2" x14ac:dyDescent="0.2">
      <c r="A301" s="221"/>
      <c r="B301" s="222"/>
      <c r="C301" s="268" t="s">
        <v>1400</v>
      </c>
      <c r="D301" s="262"/>
      <c r="E301" s="263">
        <v>1</v>
      </c>
      <c r="F301" s="224"/>
      <c r="G301" s="224"/>
      <c r="H301" s="224"/>
      <c r="I301" s="224"/>
      <c r="J301" s="224"/>
      <c r="K301" s="224"/>
      <c r="L301" s="224"/>
      <c r="M301" s="224"/>
      <c r="N301" s="223"/>
      <c r="O301" s="223"/>
      <c r="P301" s="223"/>
      <c r="Q301" s="223"/>
      <c r="R301" s="224"/>
      <c r="S301" s="224"/>
      <c r="T301" s="224"/>
      <c r="U301" s="224"/>
      <c r="V301" s="224"/>
      <c r="W301" s="224"/>
      <c r="X301" s="224"/>
      <c r="Y301" s="224"/>
      <c r="Z301" s="214"/>
      <c r="AA301" s="214"/>
      <c r="AB301" s="214"/>
      <c r="AC301" s="214"/>
      <c r="AD301" s="214"/>
      <c r="AE301" s="214"/>
      <c r="AF301" s="214"/>
      <c r="AG301" s="214" t="s">
        <v>371</v>
      </c>
      <c r="AH301" s="214">
        <v>0</v>
      </c>
      <c r="AI301" s="214"/>
      <c r="AJ301" s="214"/>
      <c r="AK301" s="214"/>
      <c r="AL301" s="214"/>
      <c r="AM301" s="214"/>
      <c r="AN301" s="214"/>
      <c r="AO301" s="214"/>
      <c r="AP301" s="214"/>
      <c r="AQ301" s="214"/>
      <c r="AR301" s="214"/>
      <c r="AS301" s="214"/>
      <c r="AT301" s="214"/>
      <c r="AU301" s="214"/>
      <c r="AV301" s="214"/>
      <c r="AW301" s="214"/>
      <c r="AX301" s="214"/>
      <c r="AY301" s="214"/>
      <c r="AZ301" s="214"/>
      <c r="BA301" s="214"/>
      <c r="BB301" s="214"/>
      <c r="BC301" s="214"/>
      <c r="BD301" s="214"/>
      <c r="BE301" s="214"/>
      <c r="BF301" s="214"/>
      <c r="BG301" s="214"/>
      <c r="BH301" s="214"/>
    </row>
    <row r="302" spans="1:60" outlineLevel="1" x14ac:dyDescent="0.2">
      <c r="A302" s="236">
        <v>67</v>
      </c>
      <c r="B302" s="237" t="s">
        <v>1115</v>
      </c>
      <c r="C302" s="254" t="s">
        <v>1116</v>
      </c>
      <c r="D302" s="238" t="s">
        <v>581</v>
      </c>
      <c r="E302" s="239">
        <v>1.3679999999999999E-2</v>
      </c>
      <c r="F302" s="240"/>
      <c r="G302" s="241">
        <f>ROUND(E302*F302,2)</f>
        <v>0</v>
      </c>
      <c r="H302" s="240"/>
      <c r="I302" s="241">
        <f>ROUND(E302*H302,2)</f>
        <v>0</v>
      </c>
      <c r="J302" s="240"/>
      <c r="K302" s="241">
        <f>ROUND(E302*J302,2)</f>
        <v>0</v>
      </c>
      <c r="L302" s="241">
        <v>12</v>
      </c>
      <c r="M302" s="241">
        <f>G302*(1+L302/100)</f>
        <v>0</v>
      </c>
      <c r="N302" s="239">
        <v>0</v>
      </c>
      <c r="O302" s="239">
        <f>ROUND(E302*N302,2)</f>
        <v>0</v>
      </c>
      <c r="P302" s="239">
        <v>0</v>
      </c>
      <c r="Q302" s="239">
        <f>ROUND(E302*P302,2)</f>
        <v>0</v>
      </c>
      <c r="R302" s="241" t="s">
        <v>596</v>
      </c>
      <c r="S302" s="241" t="s">
        <v>315</v>
      </c>
      <c r="T302" s="242" t="s">
        <v>315</v>
      </c>
      <c r="U302" s="224">
        <v>1.966</v>
      </c>
      <c r="V302" s="224">
        <f>ROUND(E302*U302,2)</f>
        <v>0.03</v>
      </c>
      <c r="W302" s="224"/>
      <c r="X302" s="224" t="s">
        <v>582</v>
      </c>
      <c r="Y302" s="224" t="s">
        <v>317</v>
      </c>
      <c r="Z302" s="214"/>
      <c r="AA302" s="214"/>
      <c r="AB302" s="214"/>
      <c r="AC302" s="214"/>
      <c r="AD302" s="214"/>
      <c r="AE302" s="214"/>
      <c r="AF302" s="214"/>
      <c r="AG302" s="214" t="s">
        <v>583</v>
      </c>
      <c r="AH302" s="214"/>
      <c r="AI302" s="214"/>
      <c r="AJ302" s="214"/>
      <c r="AK302" s="214"/>
      <c r="AL302" s="214"/>
      <c r="AM302" s="214"/>
      <c r="AN302" s="214"/>
      <c r="AO302" s="214"/>
      <c r="AP302" s="214"/>
      <c r="AQ302" s="214"/>
      <c r="AR302" s="214"/>
      <c r="AS302" s="214"/>
      <c r="AT302" s="214"/>
      <c r="AU302" s="214"/>
      <c r="AV302" s="214"/>
      <c r="AW302" s="214"/>
      <c r="AX302" s="214"/>
      <c r="AY302" s="214"/>
      <c r="AZ302" s="214"/>
      <c r="BA302" s="214"/>
      <c r="BB302" s="214"/>
      <c r="BC302" s="214"/>
      <c r="BD302" s="214"/>
      <c r="BE302" s="214"/>
      <c r="BF302" s="214"/>
      <c r="BG302" s="214"/>
      <c r="BH302" s="214"/>
    </row>
    <row r="303" spans="1:60" outlineLevel="2" x14ac:dyDescent="0.2">
      <c r="A303" s="221"/>
      <c r="B303" s="222"/>
      <c r="C303" s="267" t="s">
        <v>608</v>
      </c>
      <c r="D303" s="266"/>
      <c r="E303" s="266"/>
      <c r="F303" s="266"/>
      <c r="G303" s="266"/>
      <c r="H303" s="224"/>
      <c r="I303" s="224"/>
      <c r="J303" s="224"/>
      <c r="K303" s="224"/>
      <c r="L303" s="224"/>
      <c r="M303" s="224"/>
      <c r="N303" s="223"/>
      <c r="O303" s="223"/>
      <c r="P303" s="223"/>
      <c r="Q303" s="223"/>
      <c r="R303" s="224"/>
      <c r="S303" s="224"/>
      <c r="T303" s="224"/>
      <c r="U303" s="224"/>
      <c r="V303" s="224"/>
      <c r="W303" s="224"/>
      <c r="X303" s="224"/>
      <c r="Y303" s="224"/>
      <c r="Z303" s="214"/>
      <c r="AA303" s="214"/>
      <c r="AB303" s="214"/>
      <c r="AC303" s="214"/>
      <c r="AD303" s="214"/>
      <c r="AE303" s="214"/>
      <c r="AF303" s="214"/>
      <c r="AG303" s="214" t="s">
        <v>369</v>
      </c>
      <c r="AH303" s="214"/>
      <c r="AI303" s="214"/>
      <c r="AJ303" s="214"/>
      <c r="AK303" s="214"/>
      <c r="AL303" s="214"/>
      <c r="AM303" s="214"/>
      <c r="AN303" s="214"/>
      <c r="AO303" s="214"/>
      <c r="AP303" s="214"/>
      <c r="AQ303" s="214"/>
      <c r="AR303" s="214"/>
      <c r="AS303" s="214"/>
      <c r="AT303" s="214"/>
      <c r="AU303" s="214"/>
      <c r="AV303" s="214"/>
      <c r="AW303" s="214"/>
      <c r="AX303" s="214"/>
      <c r="AY303" s="214"/>
      <c r="AZ303" s="214"/>
      <c r="BA303" s="214"/>
      <c r="BB303" s="214"/>
      <c r="BC303" s="214"/>
      <c r="BD303" s="214"/>
      <c r="BE303" s="214"/>
      <c r="BF303" s="214"/>
      <c r="BG303" s="214"/>
      <c r="BH303" s="214"/>
    </row>
    <row r="304" spans="1:60" x14ac:dyDescent="0.2">
      <c r="A304" s="229" t="s">
        <v>310</v>
      </c>
      <c r="B304" s="230" t="s">
        <v>223</v>
      </c>
      <c r="C304" s="253" t="s">
        <v>224</v>
      </c>
      <c r="D304" s="231"/>
      <c r="E304" s="232"/>
      <c r="F304" s="233"/>
      <c r="G304" s="233">
        <f>SUMIF(AG305:AG324,"&lt;&gt;NOR",G305:G324)</f>
        <v>0</v>
      </c>
      <c r="H304" s="233"/>
      <c r="I304" s="233">
        <f>SUM(I305:I324)</f>
        <v>0</v>
      </c>
      <c r="J304" s="233"/>
      <c r="K304" s="233">
        <f>SUM(K305:K324)</f>
        <v>0</v>
      </c>
      <c r="L304" s="233"/>
      <c r="M304" s="233">
        <f>SUM(M305:M324)</f>
        <v>0</v>
      </c>
      <c r="N304" s="232"/>
      <c r="O304" s="232">
        <f>SUM(O305:O324)</f>
        <v>0.26</v>
      </c>
      <c r="P304" s="232"/>
      <c r="Q304" s="232">
        <f>SUM(Q305:Q324)</f>
        <v>0</v>
      </c>
      <c r="R304" s="233"/>
      <c r="S304" s="233"/>
      <c r="T304" s="234"/>
      <c r="U304" s="228"/>
      <c r="V304" s="228">
        <f>SUM(V305:V324)</f>
        <v>4.58</v>
      </c>
      <c r="W304" s="228"/>
      <c r="X304" s="228"/>
      <c r="Y304" s="228"/>
      <c r="AG304" t="s">
        <v>311</v>
      </c>
    </row>
    <row r="305" spans="1:60" outlineLevel="1" x14ac:dyDescent="0.2">
      <c r="A305" s="236">
        <v>68</v>
      </c>
      <c r="B305" s="237" t="s">
        <v>609</v>
      </c>
      <c r="C305" s="254" t="s">
        <v>610</v>
      </c>
      <c r="D305" s="238" t="s">
        <v>403</v>
      </c>
      <c r="E305" s="239">
        <v>1</v>
      </c>
      <c r="F305" s="240"/>
      <c r="G305" s="241">
        <f>ROUND(E305*F305,2)</f>
        <v>0</v>
      </c>
      <c r="H305" s="240"/>
      <c r="I305" s="241">
        <f>ROUND(E305*H305,2)</f>
        <v>0</v>
      </c>
      <c r="J305" s="240"/>
      <c r="K305" s="241">
        <f>ROUND(E305*J305,2)</f>
        <v>0</v>
      </c>
      <c r="L305" s="241">
        <v>12</v>
      </c>
      <c r="M305" s="241">
        <f>G305*(1+L305/100)</f>
        <v>0</v>
      </c>
      <c r="N305" s="239">
        <v>3.4000000000000002E-4</v>
      </c>
      <c r="O305" s="239">
        <f>ROUND(E305*N305,2)</f>
        <v>0</v>
      </c>
      <c r="P305" s="239">
        <v>0</v>
      </c>
      <c r="Q305" s="239">
        <f>ROUND(E305*P305,2)</f>
        <v>0</v>
      </c>
      <c r="R305" s="241" t="s">
        <v>611</v>
      </c>
      <c r="S305" s="241" t="s">
        <v>315</v>
      </c>
      <c r="T305" s="242" t="s">
        <v>315</v>
      </c>
      <c r="U305" s="224">
        <v>0.32</v>
      </c>
      <c r="V305" s="224">
        <f>ROUND(E305*U305,2)</f>
        <v>0.32</v>
      </c>
      <c r="W305" s="224"/>
      <c r="X305" s="224" t="s">
        <v>336</v>
      </c>
      <c r="Y305" s="224" t="s">
        <v>317</v>
      </c>
      <c r="Z305" s="214"/>
      <c r="AA305" s="214"/>
      <c r="AB305" s="214"/>
      <c r="AC305" s="214"/>
      <c r="AD305" s="214"/>
      <c r="AE305" s="214"/>
      <c r="AF305" s="214"/>
      <c r="AG305" s="214" t="s">
        <v>337</v>
      </c>
      <c r="AH305" s="214"/>
      <c r="AI305" s="214"/>
      <c r="AJ305" s="214"/>
      <c r="AK305" s="214"/>
      <c r="AL305" s="214"/>
      <c r="AM305" s="214"/>
      <c r="AN305" s="214"/>
      <c r="AO305" s="214"/>
      <c r="AP305" s="214"/>
      <c r="AQ305" s="214"/>
      <c r="AR305" s="214"/>
      <c r="AS305" s="214"/>
      <c r="AT305" s="214"/>
      <c r="AU305" s="214"/>
      <c r="AV305" s="214"/>
      <c r="AW305" s="214"/>
      <c r="AX305" s="214"/>
      <c r="AY305" s="214"/>
      <c r="AZ305" s="214"/>
      <c r="BA305" s="214"/>
      <c r="BB305" s="214"/>
      <c r="BC305" s="214"/>
      <c r="BD305" s="214"/>
      <c r="BE305" s="214"/>
      <c r="BF305" s="214"/>
      <c r="BG305" s="214"/>
      <c r="BH305" s="214"/>
    </row>
    <row r="306" spans="1:60" outlineLevel="2" x14ac:dyDescent="0.2">
      <c r="A306" s="221"/>
      <c r="B306" s="222"/>
      <c r="C306" s="267" t="s">
        <v>612</v>
      </c>
      <c r="D306" s="266"/>
      <c r="E306" s="266"/>
      <c r="F306" s="266"/>
      <c r="G306" s="266"/>
      <c r="H306" s="224"/>
      <c r="I306" s="224"/>
      <c r="J306" s="224"/>
      <c r="K306" s="224"/>
      <c r="L306" s="224"/>
      <c r="M306" s="224"/>
      <c r="N306" s="223"/>
      <c r="O306" s="223"/>
      <c r="P306" s="223"/>
      <c r="Q306" s="223"/>
      <c r="R306" s="224"/>
      <c r="S306" s="224"/>
      <c r="T306" s="224"/>
      <c r="U306" s="224"/>
      <c r="V306" s="224"/>
      <c r="W306" s="224"/>
      <c r="X306" s="224"/>
      <c r="Y306" s="224"/>
      <c r="Z306" s="214"/>
      <c r="AA306" s="214"/>
      <c r="AB306" s="214"/>
      <c r="AC306" s="214"/>
      <c r="AD306" s="214"/>
      <c r="AE306" s="214"/>
      <c r="AF306" s="214"/>
      <c r="AG306" s="214" t="s">
        <v>369</v>
      </c>
      <c r="AH306" s="214"/>
      <c r="AI306" s="214"/>
      <c r="AJ306" s="214"/>
      <c r="AK306" s="214"/>
      <c r="AL306" s="214"/>
      <c r="AM306" s="214"/>
      <c r="AN306" s="214"/>
      <c r="AO306" s="214"/>
      <c r="AP306" s="214"/>
      <c r="AQ306" s="214"/>
      <c r="AR306" s="214"/>
      <c r="AS306" s="214"/>
      <c r="AT306" s="214"/>
      <c r="AU306" s="214"/>
      <c r="AV306" s="214"/>
      <c r="AW306" s="214"/>
      <c r="AX306" s="214"/>
      <c r="AY306" s="214"/>
      <c r="AZ306" s="214"/>
      <c r="BA306" s="214"/>
      <c r="BB306" s="214"/>
      <c r="BC306" s="214"/>
      <c r="BD306" s="214"/>
      <c r="BE306" s="214"/>
      <c r="BF306" s="214"/>
      <c r="BG306" s="214"/>
      <c r="BH306" s="214"/>
    </row>
    <row r="307" spans="1:60" outlineLevel="2" x14ac:dyDescent="0.2">
      <c r="A307" s="221"/>
      <c r="B307" s="222"/>
      <c r="C307" s="258" t="s">
        <v>613</v>
      </c>
      <c r="D307" s="252"/>
      <c r="E307" s="252"/>
      <c r="F307" s="252"/>
      <c r="G307" s="252"/>
      <c r="H307" s="224"/>
      <c r="I307" s="224"/>
      <c r="J307" s="224"/>
      <c r="K307" s="224"/>
      <c r="L307" s="224"/>
      <c r="M307" s="224"/>
      <c r="N307" s="223"/>
      <c r="O307" s="223"/>
      <c r="P307" s="223"/>
      <c r="Q307" s="223"/>
      <c r="R307" s="224"/>
      <c r="S307" s="224"/>
      <c r="T307" s="224"/>
      <c r="U307" s="224"/>
      <c r="V307" s="224"/>
      <c r="W307" s="224"/>
      <c r="X307" s="224"/>
      <c r="Y307" s="224"/>
      <c r="Z307" s="214"/>
      <c r="AA307" s="214"/>
      <c r="AB307" s="214"/>
      <c r="AC307" s="214"/>
      <c r="AD307" s="214"/>
      <c r="AE307" s="214"/>
      <c r="AF307" s="214"/>
      <c r="AG307" s="214" t="s">
        <v>320</v>
      </c>
      <c r="AH307" s="214"/>
      <c r="AI307" s="214"/>
      <c r="AJ307" s="214"/>
      <c r="AK307" s="214"/>
      <c r="AL307" s="214"/>
      <c r="AM307" s="214"/>
      <c r="AN307" s="214"/>
      <c r="AO307" s="214"/>
      <c r="AP307" s="214"/>
      <c r="AQ307" s="214"/>
      <c r="AR307" s="214"/>
      <c r="AS307" s="214"/>
      <c r="AT307" s="214"/>
      <c r="AU307" s="214"/>
      <c r="AV307" s="214"/>
      <c r="AW307" s="214"/>
      <c r="AX307" s="214"/>
      <c r="AY307" s="214"/>
      <c r="AZ307" s="214"/>
      <c r="BA307" s="214"/>
      <c r="BB307" s="214"/>
      <c r="BC307" s="214"/>
      <c r="BD307" s="214"/>
      <c r="BE307" s="214"/>
      <c r="BF307" s="214"/>
      <c r="BG307" s="214"/>
      <c r="BH307" s="214"/>
    </row>
    <row r="308" spans="1:60" outlineLevel="1" x14ac:dyDescent="0.2">
      <c r="A308" s="236">
        <v>69</v>
      </c>
      <c r="B308" s="237" t="s">
        <v>614</v>
      </c>
      <c r="C308" s="254" t="s">
        <v>615</v>
      </c>
      <c r="D308" s="238" t="s">
        <v>403</v>
      </c>
      <c r="E308" s="239">
        <v>1</v>
      </c>
      <c r="F308" s="240"/>
      <c r="G308" s="241">
        <f>ROUND(E308*F308,2)</f>
        <v>0</v>
      </c>
      <c r="H308" s="240"/>
      <c r="I308" s="241">
        <f>ROUND(E308*H308,2)</f>
        <v>0</v>
      </c>
      <c r="J308" s="240"/>
      <c r="K308" s="241">
        <f>ROUND(E308*J308,2)</f>
        <v>0</v>
      </c>
      <c r="L308" s="241">
        <v>12</v>
      </c>
      <c r="M308" s="241">
        <f>G308*(1+L308/100)</f>
        <v>0</v>
      </c>
      <c r="N308" s="239">
        <v>3.8000000000000002E-4</v>
      </c>
      <c r="O308" s="239">
        <f>ROUND(E308*N308,2)</f>
        <v>0</v>
      </c>
      <c r="P308" s="239">
        <v>0</v>
      </c>
      <c r="Q308" s="239">
        <f>ROUND(E308*P308,2)</f>
        <v>0</v>
      </c>
      <c r="R308" s="241" t="s">
        <v>611</v>
      </c>
      <c r="S308" s="241" t="s">
        <v>315</v>
      </c>
      <c r="T308" s="242" t="s">
        <v>315</v>
      </c>
      <c r="U308" s="224">
        <v>0.32</v>
      </c>
      <c r="V308" s="224">
        <f>ROUND(E308*U308,2)</f>
        <v>0.32</v>
      </c>
      <c r="W308" s="224"/>
      <c r="X308" s="224" t="s">
        <v>336</v>
      </c>
      <c r="Y308" s="224" t="s">
        <v>317</v>
      </c>
      <c r="Z308" s="214"/>
      <c r="AA308" s="214"/>
      <c r="AB308" s="214"/>
      <c r="AC308" s="214"/>
      <c r="AD308" s="214"/>
      <c r="AE308" s="214"/>
      <c r="AF308" s="214"/>
      <c r="AG308" s="214" t="s">
        <v>337</v>
      </c>
      <c r="AH308" s="214"/>
      <c r="AI308" s="214"/>
      <c r="AJ308" s="214"/>
      <c r="AK308" s="214"/>
      <c r="AL308" s="214"/>
      <c r="AM308" s="214"/>
      <c r="AN308" s="214"/>
      <c r="AO308" s="214"/>
      <c r="AP308" s="214"/>
      <c r="AQ308" s="214"/>
      <c r="AR308" s="214"/>
      <c r="AS308" s="214"/>
      <c r="AT308" s="214"/>
      <c r="AU308" s="214"/>
      <c r="AV308" s="214"/>
      <c r="AW308" s="214"/>
      <c r="AX308" s="214"/>
      <c r="AY308" s="214"/>
      <c r="AZ308" s="214"/>
      <c r="BA308" s="214"/>
      <c r="BB308" s="214"/>
      <c r="BC308" s="214"/>
      <c r="BD308" s="214"/>
      <c r="BE308" s="214"/>
      <c r="BF308" s="214"/>
      <c r="BG308" s="214"/>
      <c r="BH308" s="214"/>
    </row>
    <row r="309" spans="1:60" outlineLevel="2" x14ac:dyDescent="0.2">
      <c r="A309" s="221"/>
      <c r="B309" s="222"/>
      <c r="C309" s="267" t="s">
        <v>612</v>
      </c>
      <c r="D309" s="266"/>
      <c r="E309" s="266"/>
      <c r="F309" s="266"/>
      <c r="G309" s="266"/>
      <c r="H309" s="224"/>
      <c r="I309" s="224"/>
      <c r="J309" s="224"/>
      <c r="K309" s="224"/>
      <c r="L309" s="224"/>
      <c r="M309" s="224"/>
      <c r="N309" s="223"/>
      <c r="O309" s="223"/>
      <c r="P309" s="223"/>
      <c r="Q309" s="223"/>
      <c r="R309" s="224"/>
      <c r="S309" s="224"/>
      <c r="T309" s="224"/>
      <c r="U309" s="224"/>
      <c r="V309" s="224"/>
      <c r="W309" s="224"/>
      <c r="X309" s="224"/>
      <c r="Y309" s="224"/>
      <c r="Z309" s="214"/>
      <c r="AA309" s="214"/>
      <c r="AB309" s="214"/>
      <c r="AC309" s="214"/>
      <c r="AD309" s="214"/>
      <c r="AE309" s="214"/>
      <c r="AF309" s="214"/>
      <c r="AG309" s="214" t="s">
        <v>369</v>
      </c>
      <c r="AH309" s="214"/>
      <c r="AI309" s="214"/>
      <c r="AJ309" s="214"/>
      <c r="AK309" s="214"/>
      <c r="AL309" s="214"/>
      <c r="AM309" s="214"/>
      <c r="AN309" s="214"/>
      <c r="AO309" s="214"/>
      <c r="AP309" s="214"/>
      <c r="AQ309" s="214"/>
      <c r="AR309" s="214"/>
      <c r="AS309" s="214"/>
      <c r="AT309" s="214"/>
      <c r="AU309" s="214"/>
      <c r="AV309" s="214"/>
      <c r="AW309" s="214"/>
      <c r="AX309" s="214"/>
      <c r="AY309" s="214"/>
      <c r="AZ309" s="214"/>
      <c r="BA309" s="214"/>
      <c r="BB309" s="214"/>
      <c r="BC309" s="214"/>
      <c r="BD309" s="214"/>
      <c r="BE309" s="214"/>
      <c r="BF309" s="214"/>
      <c r="BG309" s="214"/>
      <c r="BH309" s="214"/>
    </row>
    <row r="310" spans="1:60" outlineLevel="2" x14ac:dyDescent="0.2">
      <c r="A310" s="221"/>
      <c r="B310" s="222"/>
      <c r="C310" s="258" t="s">
        <v>613</v>
      </c>
      <c r="D310" s="252"/>
      <c r="E310" s="252"/>
      <c r="F310" s="252"/>
      <c r="G310" s="252"/>
      <c r="H310" s="224"/>
      <c r="I310" s="224"/>
      <c r="J310" s="224"/>
      <c r="K310" s="224"/>
      <c r="L310" s="224"/>
      <c r="M310" s="224"/>
      <c r="N310" s="223"/>
      <c r="O310" s="223"/>
      <c r="P310" s="223"/>
      <c r="Q310" s="223"/>
      <c r="R310" s="224"/>
      <c r="S310" s="224"/>
      <c r="T310" s="224"/>
      <c r="U310" s="224"/>
      <c r="V310" s="224"/>
      <c r="W310" s="224"/>
      <c r="X310" s="224"/>
      <c r="Y310" s="224"/>
      <c r="Z310" s="214"/>
      <c r="AA310" s="214"/>
      <c r="AB310" s="214"/>
      <c r="AC310" s="214"/>
      <c r="AD310" s="214"/>
      <c r="AE310" s="214"/>
      <c r="AF310" s="214"/>
      <c r="AG310" s="214" t="s">
        <v>320</v>
      </c>
      <c r="AH310" s="214"/>
      <c r="AI310" s="214"/>
      <c r="AJ310" s="214"/>
      <c r="AK310" s="214"/>
      <c r="AL310" s="214"/>
      <c r="AM310" s="214"/>
      <c r="AN310" s="214"/>
      <c r="AO310" s="214"/>
      <c r="AP310" s="214"/>
      <c r="AQ310" s="214"/>
      <c r="AR310" s="214"/>
      <c r="AS310" s="214"/>
      <c r="AT310" s="214"/>
      <c r="AU310" s="214"/>
      <c r="AV310" s="214"/>
      <c r="AW310" s="214"/>
      <c r="AX310" s="214"/>
      <c r="AY310" s="214"/>
      <c r="AZ310" s="214"/>
      <c r="BA310" s="214"/>
      <c r="BB310" s="214"/>
      <c r="BC310" s="214"/>
      <c r="BD310" s="214"/>
      <c r="BE310" s="214"/>
      <c r="BF310" s="214"/>
      <c r="BG310" s="214"/>
      <c r="BH310" s="214"/>
    </row>
    <row r="311" spans="1:60" outlineLevel="1" x14ac:dyDescent="0.2">
      <c r="A311" s="236">
        <v>70</v>
      </c>
      <c r="B311" s="237" t="s">
        <v>1117</v>
      </c>
      <c r="C311" s="254" t="s">
        <v>1118</v>
      </c>
      <c r="D311" s="238" t="s">
        <v>403</v>
      </c>
      <c r="E311" s="239">
        <v>1</v>
      </c>
      <c r="F311" s="240"/>
      <c r="G311" s="241">
        <f>ROUND(E311*F311,2)</f>
        <v>0</v>
      </c>
      <c r="H311" s="240"/>
      <c r="I311" s="241">
        <f>ROUND(E311*H311,2)</f>
        <v>0</v>
      </c>
      <c r="J311" s="240"/>
      <c r="K311" s="241">
        <f>ROUND(E311*J311,2)</f>
        <v>0</v>
      </c>
      <c r="L311" s="241">
        <v>12</v>
      </c>
      <c r="M311" s="241">
        <f>G311*(1+L311/100)</f>
        <v>0</v>
      </c>
      <c r="N311" s="239">
        <v>1.5200000000000001E-3</v>
      </c>
      <c r="O311" s="239">
        <f>ROUND(E311*N311,2)</f>
        <v>0</v>
      </c>
      <c r="P311" s="239">
        <v>0</v>
      </c>
      <c r="Q311" s="239">
        <f>ROUND(E311*P311,2)</f>
        <v>0</v>
      </c>
      <c r="R311" s="241" t="s">
        <v>611</v>
      </c>
      <c r="S311" s="241" t="s">
        <v>315</v>
      </c>
      <c r="T311" s="242" t="s">
        <v>315</v>
      </c>
      <c r="U311" s="224">
        <v>1.173</v>
      </c>
      <c r="V311" s="224">
        <f>ROUND(E311*U311,2)</f>
        <v>1.17</v>
      </c>
      <c r="W311" s="224"/>
      <c r="X311" s="224" t="s">
        <v>336</v>
      </c>
      <c r="Y311" s="224" t="s">
        <v>317</v>
      </c>
      <c r="Z311" s="214"/>
      <c r="AA311" s="214"/>
      <c r="AB311" s="214"/>
      <c r="AC311" s="214"/>
      <c r="AD311" s="214"/>
      <c r="AE311" s="214"/>
      <c r="AF311" s="214"/>
      <c r="AG311" s="214" t="s">
        <v>337</v>
      </c>
      <c r="AH311" s="214"/>
      <c r="AI311" s="214"/>
      <c r="AJ311" s="214"/>
      <c r="AK311" s="214"/>
      <c r="AL311" s="214"/>
      <c r="AM311" s="214"/>
      <c r="AN311" s="214"/>
      <c r="AO311" s="214"/>
      <c r="AP311" s="214"/>
      <c r="AQ311" s="214"/>
      <c r="AR311" s="214"/>
      <c r="AS311" s="214"/>
      <c r="AT311" s="214"/>
      <c r="AU311" s="214"/>
      <c r="AV311" s="214"/>
      <c r="AW311" s="214"/>
      <c r="AX311" s="214"/>
      <c r="AY311" s="214"/>
      <c r="AZ311" s="214"/>
      <c r="BA311" s="214"/>
      <c r="BB311" s="214"/>
      <c r="BC311" s="214"/>
      <c r="BD311" s="214"/>
      <c r="BE311" s="214"/>
      <c r="BF311" s="214"/>
      <c r="BG311" s="214"/>
      <c r="BH311" s="214"/>
    </row>
    <row r="312" spans="1:60" outlineLevel="2" x14ac:dyDescent="0.2">
      <c r="A312" s="221"/>
      <c r="B312" s="222"/>
      <c r="C312" s="267" t="s">
        <v>612</v>
      </c>
      <c r="D312" s="266"/>
      <c r="E312" s="266"/>
      <c r="F312" s="266"/>
      <c r="G312" s="266"/>
      <c r="H312" s="224"/>
      <c r="I312" s="224"/>
      <c r="J312" s="224"/>
      <c r="K312" s="224"/>
      <c r="L312" s="224"/>
      <c r="M312" s="224"/>
      <c r="N312" s="223"/>
      <c r="O312" s="223"/>
      <c r="P312" s="223"/>
      <c r="Q312" s="223"/>
      <c r="R312" s="224"/>
      <c r="S312" s="224"/>
      <c r="T312" s="224"/>
      <c r="U312" s="224"/>
      <c r="V312" s="224"/>
      <c r="W312" s="224"/>
      <c r="X312" s="224"/>
      <c r="Y312" s="224"/>
      <c r="Z312" s="214"/>
      <c r="AA312" s="214"/>
      <c r="AB312" s="214"/>
      <c r="AC312" s="214"/>
      <c r="AD312" s="214"/>
      <c r="AE312" s="214"/>
      <c r="AF312" s="214"/>
      <c r="AG312" s="214" t="s">
        <v>369</v>
      </c>
      <c r="AH312" s="214"/>
      <c r="AI312" s="214"/>
      <c r="AJ312" s="214"/>
      <c r="AK312" s="214"/>
      <c r="AL312" s="214"/>
      <c r="AM312" s="214"/>
      <c r="AN312" s="214"/>
      <c r="AO312" s="214"/>
      <c r="AP312" s="214"/>
      <c r="AQ312" s="214"/>
      <c r="AR312" s="214"/>
      <c r="AS312" s="214"/>
      <c r="AT312" s="214"/>
      <c r="AU312" s="214"/>
      <c r="AV312" s="214"/>
      <c r="AW312" s="214"/>
      <c r="AX312" s="214"/>
      <c r="AY312" s="214"/>
      <c r="AZ312" s="214"/>
      <c r="BA312" s="214"/>
      <c r="BB312" s="214"/>
      <c r="BC312" s="214"/>
      <c r="BD312" s="214"/>
      <c r="BE312" s="214"/>
      <c r="BF312" s="214"/>
      <c r="BG312" s="214"/>
      <c r="BH312" s="214"/>
    </row>
    <row r="313" spans="1:60" outlineLevel="2" x14ac:dyDescent="0.2">
      <c r="A313" s="221"/>
      <c r="B313" s="222"/>
      <c r="C313" s="258" t="s">
        <v>613</v>
      </c>
      <c r="D313" s="252"/>
      <c r="E313" s="252"/>
      <c r="F313" s="252"/>
      <c r="G313" s="252"/>
      <c r="H313" s="224"/>
      <c r="I313" s="224"/>
      <c r="J313" s="224"/>
      <c r="K313" s="224"/>
      <c r="L313" s="224"/>
      <c r="M313" s="224"/>
      <c r="N313" s="223"/>
      <c r="O313" s="223"/>
      <c r="P313" s="223"/>
      <c r="Q313" s="223"/>
      <c r="R313" s="224"/>
      <c r="S313" s="224"/>
      <c r="T313" s="224"/>
      <c r="U313" s="224"/>
      <c r="V313" s="224"/>
      <c r="W313" s="224"/>
      <c r="X313" s="224"/>
      <c r="Y313" s="224"/>
      <c r="Z313" s="214"/>
      <c r="AA313" s="214"/>
      <c r="AB313" s="214"/>
      <c r="AC313" s="214"/>
      <c r="AD313" s="214"/>
      <c r="AE313" s="214"/>
      <c r="AF313" s="214"/>
      <c r="AG313" s="214" t="s">
        <v>320</v>
      </c>
      <c r="AH313" s="214"/>
      <c r="AI313" s="214"/>
      <c r="AJ313" s="214"/>
      <c r="AK313" s="214"/>
      <c r="AL313" s="214"/>
      <c r="AM313" s="214"/>
      <c r="AN313" s="214"/>
      <c r="AO313" s="214"/>
      <c r="AP313" s="214"/>
      <c r="AQ313" s="214"/>
      <c r="AR313" s="214"/>
      <c r="AS313" s="214"/>
      <c r="AT313" s="214"/>
      <c r="AU313" s="214"/>
      <c r="AV313" s="214"/>
      <c r="AW313" s="214"/>
      <c r="AX313" s="214"/>
      <c r="AY313" s="214"/>
      <c r="AZ313" s="214"/>
      <c r="BA313" s="214"/>
      <c r="BB313" s="214"/>
      <c r="BC313" s="214"/>
      <c r="BD313" s="214"/>
      <c r="BE313" s="214"/>
      <c r="BF313" s="214"/>
      <c r="BG313" s="214"/>
      <c r="BH313" s="214"/>
    </row>
    <row r="314" spans="1:60" outlineLevel="1" x14ac:dyDescent="0.2">
      <c r="A314" s="236">
        <v>71</v>
      </c>
      <c r="B314" s="237" t="s">
        <v>616</v>
      </c>
      <c r="C314" s="254" t="s">
        <v>617</v>
      </c>
      <c r="D314" s="238" t="s">
        <v>375</v>
      </c>
      <c r="E314" s="239">
        <v>2</v>
      </c>
      <c r="F314" s="240"/>
      <c r="G314" s="241">
        <f>ROUND(E314*F314,2)</f>
        <v>0</v>
      </c>
      <c r="H314" s="240"/>
      <c r="I314" s="241">
        <f>ROUND(E314*H314,2)</f>
        <v>0</v>
      </c>
      <c r="J314" s="240"/>
      <c r="K314" s="241">
        <f>ROUND(E314*J314,2)</f>
        <v>0</v>
      </c>
      <c r="L314" s="241">
        <v>12</v>
      </c>
      <c r="M314" s="241">
        <f>G314*(1+L314/100)</f>
        <v>0</v>
      </c>
      <c r="N314" s="239">
        <v>0</v>
      </c>
      <c r="O314" s="239">
        <f>ROUND(E314*N314,2)</f>
        <v>0</v>
      </c>
      <c r="P314" s="239">
        <v>0</v>
      </c>
      <c r="Q314" s="239">
        <f>ROUND(E314*P314,2)</f>
        <v>0</v>
      </c>
      <c r="R314" s="241" t="s">
        <v>611</v>
      </c>
      <c r="S314" s="241" t="s">
        <v>315</v>
      </c>
      <c r="T314" s="242" t="s">
        <v>315</v>
      </c>
      <c r="U314" s="224">
        <v>0.14799999999999999</v>
      </c>
      <c r="V314" s="224">
        <f>ROUND(E314*U314,2)</f>
        <v>0.3</v>
      </c>
      <c r="W314" s="224"/>
      <c r="X314" s="224" t="s">
        <v>336</v>
      </c>
      <c r="Y314" s="224" t="s">
        <v>317</v>
      </c>
      <c r="Z314" s="214"/>
      <c r="AA314" s="214"/>
      <c r="AB314" s="214"/>
      <c r="AC314" s="214"/>
      <c r="AD314" s="214"/>
      <c r="AE314" s="214"/>
      <c r="AF314" s="214"/>
      <c r="AG314" s="214" t="s">
        <v>337</v>
      </c>
      <c r="AH314" s="214"/>
      <c r="AI314" s="214"/>
      <c r="AJ314" s="214"/>
      <c r="AK314" s="214"/>
      <c r="AL314" s="214"/>
      <c r="AM314" s="214"/>
      <c r="AN314" s="214"/>
      <c r="AO314" s="214"/>
      <c r="AP314" s="214"/>
      <c r="AQ314" s="214"/>
      <c r="AR314" s="214"/>
      <c r="AS314" s="214"/>
      <c r="AT314" s="214"/>
      <c r="AU314" s="214"/>
      <c r="AV314" s="214"/>
      <c r="AW314" s="214"/>
      <c r="AX314" s="214"/>
      <c r="AY314" s="214"/>
      <c r="AZ314" s="214"/>
      <c r="BA314" s="214"/>
      <c r="BB314" s="214"/>
      <c r="BC314" s="214"/>
      <c r="BD314" s="214"/>
      <c r="BE314" s="214"/>
      <c r="BF314" s="214"/>
      <c r="BG314" s="214"/>
      <c r="BH314" s="214"/>
    </row>
    <row r="315" spans="1:60" outlineLevel="2" x14ac:dyDescent="0.2">
      <c r="A315" s="221"/>
      <c r="B315" s="222"/>
      <c r="C315" s="267" t="s">
        <v>618</v>
      </c>
      <c r="D315" s="266"/>
      <c r="E315" s="266"/>
      <c r="F315" s="266"/>
      <c r="G315" s="266"/>
      <c r="H315" s="224"/>
      <c r="I315" s="224"/>
      <c r="J315" s="224"/>
      <c r="K315" s="224"/>
      <c r="L315" s="224"/>
      <c r="M315" s="224"/>
      <c r="N315" s="223"/>
      <c r="O315" s="223"/>
      <c r="P315" s="223"/>
      <c r="Q315" s="223"/>
      <c r="R315" s="224"/>
      <c r="S315" s="224"/>
      <c r="T315" s="224"/>
      <c r="U315" s="224"/>
      <c r="V315" s="224"/>
      <c r="W315" s="224"/>
      <c r="X315" s="224"/>
      <c r="Y315" s="224"/>
      <c r="Z315" s="214"/>
      <c r="AA315" s="214"/>
      <c r="AB315" s="214"/>
      <c r="AC315" s="214"/>
      <c r="AD315" s="214"/>
      <c r="AE315" s="214"/>
      <c r="AF315" s="214"/>
      <c r="AG315" s="214" t="s">
        <v>369</v>
      </c>
      <c r="AH315" s="214"/>
      <c r="AI315" s="214"/>
      <c r="AJ315" s="214"/>
      <c r="AK315" s="214"/>
      <c r="AL315" s="214"/>
      <c r="AM315" s="214"/>
      <c r="AN315" s="214"/>
      <c r="AO315" s="214"/>
      <c r="AP315" s="214"/>
      <c r="AQ315" s="214"/>
      <c r="AR315" s="214"/>
      <c r="AS315" s="214"/>
      <c r="AT315" s="214"/>
      <c r="AU315" s="214"/>
      <c r="AV315" s="214"/>
      <c r="AW315" s="214"/>
      <c r="AX315" s="214"/>
      <c r="AY315" s="214"/>
      <c r="AZ315" s="214"/>
      <c r="BA315" s="214"/>
      <c r="BB315" s="214"/>
      <c r="BC315" s="214"/>
      <c r="BD315" s="214"/>
      <c r="BE315" s="214"/>
      <c r="BF315" s="214"/>
      <c r="BG315" s="214"/>
      <c r="BH315" s="214"/>
    </row>
    <row r="316" spans="1:60" outlineLevel="1" x14ac:dyDescent="0.2">
      <c r="A316" s="236">
        <v>72</v>
      </c>
      <c r="B316" s="237" t="s">
        <v>619</v>
      </c>
      <c r="C316" s="254" t="s">
        <v>620</v>
      </c>
      <c r="D316" s="238" t="s">
        <v>375</v>
      </c>
      <c r="E316" s="239">
        <v>1</v>
      </c>
      <c r="F316" s="240"/>
      <c r="G316" s="241">
        <f>ROUND(E316*F316,2)</f>
        <v>0</v>
      </c>
      <c r="H316" s="240"/>
      <c r="I316" s="241">
        <f>ROUND(E316*H316,2)</f>
        <v>0</v>
      </c>
      <c r="J316" s="240"/>
      <c r="K316" s="241">
        <f>ROUND(E316*J316,2)</f>
        <v>0</v>
      </c>
      <c r="L316" s="241">
        <v>12</v>
      </c>
      <c r="M316" s="241">
        <f>G316*(1+L316/100)</f>
        <v>0</v>
      </c>
      <c r="N316" s="239">
        <v>0</v>
      </c>
      <c r="O316" s="239">
        <f>ROUND(E316*N316,2)</f>
        <v>0</v>
      </c>
      <c r="P316" s="239">
        <v>0</v>
      </c>
      <c r="Q316" s="239">
        <f>ROUND(E316*P316,2)</f>
        <v>0</v>
      </c>
      <c r="R316" s="241" t="s">
        <v>611</v>
      </c>
      <c r="S316" s="241" t="s">
        <v>315</v>
      </c>
      <c r="T316" s="242" t="s">
        <v>315</v>
      </c>
      <c r="U316" s="224">
        <v>0.157</v>
      </c>
      <c r="V316" s="224">
        <f>ROUND(E316*U316,2)</f>
        <v>0.16</v>
      </c>
      <c r="W316" s="224"/>
      <c r="X316" s="224" t="s">
        <v>336</v>
      </c>
      <c r="Y316" s="224" t="s">
        <v>317</v>
      </c>
      <c r="Z316" s="214"/>
      <c r="AA316" s="214"/>
      <c r="AB316" s="214"/>
      <c r="AC316" s="214"/>
      <c r="AD316" s="214"/>
      <c r="AE316" s="214"/>
      <c r="AF316" s="214"/>
      <c r="AG316" s="214" t="s">
        <v>337</v>
      </c>
      <c r="AH316" s="214"/>
      <c r="AI316" s="214"/>
      <c r="AJ316" s="214"/>
      <c r="AK316" s="214"/>
      <c r="AL316" s="214"/>
      <c r="AM316" s="214"/>
      <c r="AN316" s="214"/>
      <c r="AO316" s="214"/>
      <c r="AP316" s="214"/>
      <c r="AQ316" s="214"/>
      <c r="AR316" s="214"/>
      <c r="AS316" s="214"/>
      <c r="AT316" s="214"/>
      <c r="AU316" s="214"/>
      <c r="AV316" s="214"/>
      <c r="AW316" s="214"/>
      <c r="AX316" s="214"/>
      <c r="AY316" s="214"/>
      <c r="AZ316" s="214"/>
      <c r="BA316" s="214"/>
      <c r="BB316" s="214"/>
      <c r="BC316" s="214"/>
      <c r="BD316" s="214"/>
      <c r="BE316" s="214"/>
      <c r="BF316" s="214"/>
      <c r="BG316" s="214"/>
      <c r="BH316" s="214"/>
    </row>
    <row r="317" spans="1:60" outlineLevel="2" x14ac:dyDescent="0.2">
      <c r="A317" s="221"/>
      <c r="B317" s="222"/>
      <c r="C317" s="267" t="s">
        <v>618</v>
      </c>
      <c r="D317" s="266"/>
      <c r="E317" s="266"/>
      <c r="F317" s="266"/>
      <c r="G317" s="266"/>
      <c r="H317" s="224"/>
      <c r="I317" s="224"/>
      <c r="J317" s="224"/>
      <c r="K317" s="224"/>
      <c r="L317" s="224"/>
      <c r="M317" s="224"/>
      <c r="N317" s="223"/>
      <c r="O317" s="223"/>
      <c r="P317" s="223"/>
      <c r="Q317" s="223"/>
      <c r="R317" s="224"/>
      <c r="S317" s="224"/>
      <c r="T317" s="224"/>
      <c r="U317" s="224"/>
      <c r="V317" s="224"/>
      <c r="W317" s="224"/>
      <c r="X317" s="224"/>
      <c r="Y317" s="224"/>
      <c r="Z317" s="214"/>
      <c r="AA317" s="214"/>
      <c r="AB317" s="214"/>
      <c r="AC317" s="214"/>
      <c r="AD317" s="214"/>
      <c r="AE317" s="214"/>
      <c r="AF317" s="214"/>
      <c r="AG317" s="214" t="s">
        <v>369</v>
      </c>
      <c r="AH317" s="214"/>
      <c r="AI317" s="214"/>
      <c r="AJ317" s="214"/>
      <c r="AK317" s="214"/>
      <c r="AL317" s="214"/>
      <c r="AM317" s="214"/>
      <c r="AN317" s="214"/>
      <c r="AO317" s="214"/>
      <c r="AP317" s="214"/>
      <c r="AQ317" s="214"/>
      <c r="AR317" s="214"/>
      <c r="AS317" s="214"/>
      <c r="AT317" s="214"/>
      <c r="AU317" s="214"/>
      <c r="AV317" s="214"/>
      <c r="AW317" s="214"/>
      <c r="AX317" s="214"/>
      <c r="AY317" s="214"/>
      <c r="AZ317" s="214"/>
      <c r="BA317" s="214"/>
      <c r="BB317" s="214"/>
      <c r="BC317" s="214"/>
      <c r="BD317" s="214"/>
      <c r="BE317" s="214"/>
      <c r="BF317" s="214"/>
      <c r="BG317" s="214"/>
      <c r="BH317" s="214"/>
    </row>
    <row r="318" spans="1:60" outlineLevel="1" x14ac:dyDescent="0.2">
      <c r="A318" s="236">
        <v>73</v>
      </c>
      <c r="B318" s="237" t="s">
        <v>1119</v>
      </c>
      <c r="C318" s="254" t="s">
        <v>1120</v>
      </c>
      <c r="D318" s="238" t="s">
        <v>375</v>
      </c>
      <c r="E318" s="239">
        <v>1</v>
      </c>
      <c r="F318" s="240"/>
      <c r="G318" s="241">
        <f>ROUND(E318*F318,2)</f>
        <v>0</v>
      </c>
      <c r="H318" s="240"/>
      <c r="I318" s="241">
        <f>ROUND(E318*H318,2)</f>
        <v>0</v>
      </c>
      <c r="J318" s="240"/>
      <c r="K318" s="241">
        <f>ROUND(E318*J318,2)</f>
        <v>0</v>
      </c>
      <c r="L318" s="241">
        <v>12</v>
      </c>
      <c r="M318" s="241">
        <f>G318*(1+L318/100)</f>
        <v>0</v>
      </c>
      <c r="N318" s="239">
        <v>0</v>
      </c>
      <c r="O318" s="239">
        <f>ROUND(E318*N318,2)</f>
        <v>0</v>
      </c>
      <c r="P318" s="239">
        <v>0</v>
      </c>
      <c r="Q318" s="239">
        <f>ROUND(E318*P318,2)</f>
        <v>0</v>
      </c>
      <c r="R318" s="241" t="s">
        <v>611</v>
      </c>
      <c r="S318" s="241" t="s">
        <v>315</v>
      </c>
      <c r="T318" s="242" t="s">
        <v>315</v>
      </c>
      <c r="U318" s="224">
        <v>0.25900000000000001</v>
      </c>
      <c r="V318" s="224">
        <f>ROUND(E318*U318,2)</f>
        <v>0.26</v>
      </c>
      <c r="W318" s="224"/>
      <c r="X318" s="224" t="s">
        <v>336</v>
      </c>
      <c r="Y318" s="224" t="s">
        <v>317</v>
      </c>
      <c r="Z318" s="214"/>
      <c r="AA318" s="214"/>
      <c r="AB318" s="214"/>
      <c r="AC318" s="214"/>
      <c r="AD318" s="214"/>
      <c r="AE318" s="214"/>
      <c r="AF318" s="214"/>
      <c r="AG318" s="214" t="s">
        <v>337</v>
      </c>
      <c r="AH318" s="214"/>
      <c r="AI318" s="214"/>
      <c r="AJ318" s="214"/>
      <c r="AK318" s="214"/>
      <c r="AL318" s="214"/>
      <c r="AM318" s="214"/>
      <c r="AN318" s="214"/>
      <c r="AO318" s="214"/>
      <c r="AP318" s="214"/>
      <c r="AQ318" s="214"/>
      <c r="AR318" s="214"/>
      <c r="AS318" s="214"/>
      <c r="AT318" s="214"/>
      <c r="AU318" s="214"/>
      <c r="AV318" s="214"/>
      <c r="AW318" s="214"/>
      <c r="AX318" s="214"/>
      <c r="AY318" s="214"/>
      <c r="AZ318" s="214"/>
      <c r="BA318" s="214"/>
      <c r="BB318" s="214"/>
      <c r="BC318" s="214"/>
      <c r="BD318" s="214"/>
      <c r="BE318" s="214"/>
      <c r="BF318" s="214"/>
      <c r="BG318" s="214"/>
      <c r="BH318" s="214"/>
    </row>
    <row r="319" spans="1:60" outlineLevel="2" x14ac:dyDescent="0.2">
      <c r="A319" s="221"/>
      <c r="B319" s="222"/>
      <c r="C319" s="267" t="s">
        <v>618</v>
      </c>
      <c r="D319" s="266"/>
      <c r="E319" s="266"/>
      <c r="F319" s="266"/>
      <c r="G319" s="266"/>
      <c r="H319" s="224"/>
      <c r="I319" s="224"/>
      <c r="J319" s="224"/>
      <c r="K319" s="224"/>
      <c r="L319" s="224"/>
      <c r="M319" s="224"/>
      <c r="N319" s="223"/>
      <c r="O319" s="223"/>
      <c r="P319" s="223"/>
      <c r="Q319" s="223"/>
      <c r="R319" s="224"/>
      <c r="S319" s="224"/>
      <c r="T319" s="224"/>
      <c r="U319" s="224"/>
      <c r="V319" s="224"/>
      <c r="W319" s="224"/>
      <c r="X319" s="224"/>
      <c r="Y319" s="224"/>
      <c r="Z319" s="214"/>
      <c r="AA319" s="214"/>
      <c r="AB319" s="214"/>
      <c r="AC319" s="214"/>
      <c r="AD319" s="214"/>
      <c r="AE319" s="214"/>
      <c r="AF319" s="214"/>
      <c r="AG319" s="214" t="s">
        <v>369</v>
      </c>
      <c r="AH319" s="214"/>
      <c r="AI319" s="214"/>
      <c r="AJ319" s="214"/>
      <c r="AK319" s="214"/>
      <c r="AL319" s="214"/>
      <c r="AM319" s="214"/>
      <c r="AN319" s="214"/>
      <c r="AO319" s="214"/>
      <c r="AP319" s="214"/>
      <c r="AQ319" s="214"/>
      <c r="AR319" s="214"/>
      <c r="AS319" s="214"/>
      <c r="AT319" s="214"/>
      <c r="AU319" s="214"/>
      <c r="AV319" s="214"/>
      <c r="AW319" s="214"/>
      <c r="AX319" s="214"/>
      <c r="AY319" s="214"/>
      <c r="AZ319" s="214"/>
      <c r="BA319" s="214"/>
      <c r="BB319" s="214"/>
      <c r="BC319" s="214"/>
      <c r="BD319" s="214"/>
      <c r="BE319" s="214"/>
      <c r="BF319" s="214"/>
      <c r="BG319" s="214"/>
      <c r="BH319" s="214"/>
    </row>
    <row r="320" spans="1:60" ht="45" outlineLevel="1" x14ac:dyDescent="0.2">
      <c r="A320" s="245">
        <v>74</v>
      </c>
      <c r="B320" s="246" t="s">
        <v>1403</v>
      </c>
      <c r="C320" s="256" t="s">
        <v>1404</v>
      </c>
      <c r="D320" s="247" t="s">
        <v>375</v>
      </c>
      <c r="E320" s="248">
        <v>1</v>
      </c>
      <c r="F320" s="249"/>
      <c r="G320" s="250">
        <f>ROUND(E320*F320,2)</f>
        <v>0</v>
      </c>
      <c r="H320" s="249"/>
      <c r="I320" s="250">
        <f>ROUND(E320*H320,2)</f>
        <v>0</v>
      </c>
      <c r="J320" s="249"/>
      <c r="K320" s="250">
        <f>ROUND(E320*J320,2)</f>
        <v>0</v>
      </c>
      <c r="L320" s="250">
        <v>12</v>
      </c>
      <c r="M320" s="250">
        <f>G320*(1+L320/100)</f>
        <v>0</v>
      </c>
      <c r="N320" s="248">
        <v>8.1999999999999998E-4</v>
      </c>
      <c r="O320" s="248">
        <f>ROUND(E320*N320,2)</f>
        <v>0</v>
      </c>
      <c r="P320" s="248">
        <v>0</v>
      </c>
      <c r="Q320" s="248">
        <f>ROUND(E320*P320,2)</f>
        <v>0</v>
      </c>
      <c r="R320" s="250" t="s">
        <v>611</v>
      </c>
      <c r="S320" s="250" t="s">
        <v>315</v>
      </c>
      <c r="T320" s="251" t="s">
        <v>315</v>
      </c>
      <c r="U320" s="224">
        <v>0.2</v>
      </c>
      <c r="V320" s="224">
        <f>ROUND(E320*U320,2)</f>
        <v>0.2</v>
      </c>
      <c r="W320" s="224"/>
      <c r="X320" s="224" t="s">
        <v>336</v>
      </c>
      <c r="Y320" s="224" t="s">
        <v>317</v>
      </c>
      <c r="Z320" s="214"/>
      <c r="AA320" s="214"/>
      <c r="AB320" s="214"/>
      <c r="AC320" s="214"/>
      <c r="AD320" s="214"/>
      <c r="AE320" s="214"/>
      <c r="AF320" s="214"/>
      <c r="AG320" s="214" t="s">
        <v>337</v>
      </c>
      <c r="AH320" s="214"/>
      <c r="AI320" s="214"/>
      <c r="AJ320" s="214"/>
      <c r="AK320" s="214"/>
      <c r="AL320" s="214"/>
      <c r="AM320" s="214"/>
      <c r="AN320" s="214"/>
      <c r="AO320" s="214"/>
      <c r="AP320" s="214"/>
      <c r="AQ320" s="214"/>
      <c r="AR320" s="214"/>
      <c r="AS320" s="214"/>
      <c r="AT320" s="214"/>
      <c r="AU320" s="214"/>
      <c r="AV320" s="214"/>
      <c r="AW320" s="214"/>
      <c r="AX320" s="214"/>
      <c r="AY320" s="214"/>
      <c r="AZ320" s="214"/>
      <c r="BA320" s="214"/>
      <c r="BB320" s="214"/>
      <c r="BC320" s="214"/>
      <c r="BD320" s="214"/>
      <c r="BE320" s="214"/>
      <c r="BF320" s="214"/>
      <c r="BG320" s="214"/>
      <c r="BH320" s="214"/>
    </row>
    <row r="321" spans="1:60" ht="22.5" outlineLevel="1" x14ac:dyDescent="0.2">
      <c r="A321" s="245">
        <v>75</v>
      </c>
      <c r="B321" s="246" t="s">
        <v>1121</v>
      </c>
      <c r="C321" s="256" t="s">
        <v>1122</v>
      </c>
      <c r="D321" s="247" t="s">
        <v>375</v>
      </c>
      <c r="E321" s="248">
        <v>1</v>
      </c>
      <c r="F321" s="249"/>
      <c r="G321" s="250">
        <f>ROUND(E321*F321,2)</f>
        <v>0</v>
      </c>
      <c r="H321" s="249"/>
      <c r="I321" s="250">
        <f>ROUND(E321*H321,2)</f>
        <v>0</v>
      </c>
      <c r="J321" s="249"/>
      <c r="K321" s="250">
        <f>ROUND(E321*J321,2)</f>
        <v>0</v>
      </c>
      <c r="L321" s="250">
        <v>12</v>
      </c>
      <c r="M321" s="250">
        <f>G321*(1+L321/100)</f>
        <v>0</v>
      </c>
      <c r="N321" s="248">
        <v>0.25768000000000002</v>
      </c>
      <c r="O321" s="248">
        <f>ROUND(E321*N321,2)</f>
        <v>0.26</v>
      </c>
      <c r="P321" s="248">
        <v>0</v>
      </c>
      <c r="Q321" s="248">
        <f>ROUND(E321*P321,2)</f>
        <v>0</v>
      </c>
      <c r="R321" s="250" t="s">
        <v>611</v>
      </c>
      <c r="S321" s="250" t="s">
        <v>315</v>
      </c>
      <c r="T321" s="251" t="s">
        <v>315</v>
      </c>
      <c r="U321" s="224">
        <v>1.44</v>
      </c>
      <c r="V321" s="224">
        <f>ROUND(E321*U321,2)</f>
        <v>1.44</v>
      </c>
      <c r="W321" s="224"/>
      <c r="X321" s="224" t="s">
        <v>336</v>
      </c>
      <c r="Y321" s="224" t="s">
        <v>317</v>
      </c>
      <c r="Z321" s="214"/>
      <c r="AA321" s="214"/>
      <c r="AB321" s="214"/>
      <c r="AC321" s="214"/>
      <c r="AD321" s="214"/>
      <c r="AE321" s="214"/>
      <c r="AF321" s="214"/>
      <c r="AG321" s="214" t="s">
        <v>1123</v>
      </c>
      <c r="AH321" s="214"/>
      <c r="AI321" s="214"/>
      <c r="AJ321" s="214"/>
      <c r="AK321" s="214"/>
      <c r="AL321" s="214"/>
      <c r="AM321" s="214"/>
      <c r="AN321" s="214"/>
      <c r="AO321" s="214"/>
      <c r="AP321" s="214"/>
      <c r="AQ321" s="214"/>
      <c r="AR321" s="214"/>
      <c r="AS321" s="214"/>
      <c r="AT321" s="214"/>
      <c r="AU321" s="214"/>
      <c r="AV321" s="214"/>
      <c r="AW321" s="214"/>
      <c r="AX321" s="214"/>
      <c r="AY321" s="214"/>
      <c r="AZ321" s="214"/>
      <c r="BA321" s="214"/>
      <c r="BB321" s="214"/>
      <c r="BC321" s="214"/>
      <c r="BD321" s="214"/>
      <c r="BE321" s="214"/>
      <c r="BF321" s="214"/>
      <c r="BG321" s="214"/>
      <c r="BH321" s="214"/>
    </row>
    <row r="322" spans="1:60" ht="22.5" outlineLevel="1" x14ac:dyDescent="0.2">
      <c r="A322" s="245">
        <v>76</v>
      </c>
      <c r="B322" s="246" t="s">
        <v>2549</v>
      </c>
      <c r="C322" s="256" t="s">
        <v>1406</v>
      </c>
      <c r="D322" s="247" t="s">
        <v>375</v>
      </c>
      <c r="E322" s="248">
        <v>1</v>
      </c>
      <c r="F322" s="249"/>
      <c r="G322" s="250">
        <f>ROUND(E322*F322,2)</f>
        <v>0</v>
      </c>
      <c r="H322" s="249"/>
      <c r="I322" s="250">
        <f>ROUND(E322*H322,2)</f>
        <v>0</v>
      </c>
      <c r="J322" s="249"/>
      <c r="K322" s="250">
        <f>ROUND(E322*J322,2)</f>
        <v>0</v>
      </c>
      <c r="L322" s="250">
        <v>12</v>
      </c>
      <c r="M322" s="250">
        <f>G322*(1+L322/100)</f>
        <v>0</v>
      </c>
      <c r="N322" s="248">
        <v>2.0600000000000002E-3</v>
      </c>
      <c r="O322" s="248">
        <f>ROUND(E322*N322,2)</f>
        <v>0</v>
      </c>
      <c r="P322" s="248">
        <v>0</v>
      </c>
      <c r="Q322" s="248">
        <f>ROUND(E322*P322,2)</f>
        <v>0</v>
      </c>
      <c r="R322" s="250" t="s">
        <v>428</v>
      </c>
      <c r="S322" s="250" t="s">
        <v>315</v>
      </c>
      <c r="T322" s="251" t="s">
        <v>315</v>
      </c>
      <c r="U322" s="224">
        <v>0</v>
      </c>
      <c r="V322" s="224">
        <f>ROUND(E322*U322,2)</f>
        <v>0</v>
      </c>
      <c r="W322" s="224"/>
      <c r="X322" s="224" t="s">
        <v>429</v>
      </c>
      <c r="Y322" s="224" t="s">
        <v>317</v>
      </c>
      <c r="Z322" s="214"/>
      <c r="AA322" s="214"/>
      <c r="AB322" s="214"/>
      <c r="AC322" s="214"/>
      <c r="AD322" s="214"/>
      <c r="AE322" s="214"/>
      <c r="AF322" s="214"/>
      <c r="AG322" s="214" t="s">
        <v>728</v>
      </c>
      <c r="AH322" s="214"/>
      <c r="AI322" s="214"/>
      <c r="AJ322" s="214"/>
      <c r="AK322" s="214"/>
      <c r="AL322" s="214"/>
      <c r="AM322" s="214"/>
      <c r="AN322" s="214"/>
      <c r="AO322" s="214"/>
      <c r="AP322" s="214"/>
      <c r="AQ322" s="214"/>
      <c r="AR322" s="214"/>
      <c r="AS322" s="214"/>
      <c r="AT322" s="214"/>
      <c r="AU322" s="214"/>
      <c r="AV322" s="214"/>
      <c r="AW322" s="214"/>
      <c r="AX322" s="214"/>
      <c r="AY322" s="214"/>
      <c r="AZ322" s="214"/>
      <c r="BA322" s="214"/>
      <c r="BB322" s="214"/>
      <c r="BC322" s="214"/>
      <c r="BD322" s="214"/>
      <c r="BE322" s="214"/>
      <c r="BF322" s="214"/>
      <c r="BG322" s="214"/>
      <c r="BH322" s="214"/>
    </row>
    <row r="323" spans="1:60" outlineLevel="1" x14ac:dyDescent="0.2">
      <c r="A323" s="236">
        <v>77</v>
      </c>
      <c r="B323" s="237" t="s">
        <v>1128</v>
      </c>
      <c r="C323" s="254" t="s">
        <v>1129</v>
      </c>
      <c r="D323" s="238" t="s">
        <v>581</v>
      </c>
      <c r="E323" s="239">
        <v>0.26279999999999998</v>
      </c>
      <c r="F323" s="240"/>
      <c r="G323" s="241">
        <f>ROUND(E323*F323,2)</f>
        <v>0</v>
      </c>
      <c r="H323" s="240"/>
      <c r="I323" s="241">
        <f>ROUND(E323*H323,2)</f>
        <v>0</v>
      </c>
      <c r="J323" s="240"/>
      <c r="K323" s="241">
        <f>ROUND(E323*J323,2)</f>
        <v>0</v>
      </c>
      <c r="L323" s="241">
        <v>12</v>
      </c>
      <c r="M323" s="241">
        <f>G323*(1+L323/100)</f>
        <v>0</v>
      </c>
      <c r="N323" s="239">
        <v>0</v>
      </c>
      <c r="O323" s="239">
        <f>ROUND(E323*N323,2)</f>
        <v>0</v>
      </c>
      <c r="P323" s="239">
        <v>0</v>
      </c>
      <c r="Q323" s="239">
        <f>ROUND(E323*P323,2)</f>
        <v>0</v>
      </c>
      <c r="R323" s="241" t="s">
        <v>611</v>
      </c>
      <c r="S323" s="241" t="s">
        <v>315</v>
      </c>
      <c r="T323" s="242" t="s">
        <v>315</v>
      </c>
      <c r="U323" s="224">
        <v>1.575</v>
      </c>
      <c r="V323" s="224">
        <f>ROUND(E323*U323,2)</f>
        <v>0.41</v>
      </c>
      <c r="W323" s="224"/>
      <c r="X323" s="224" t="s">
        <v>582</v>
      </c>
      <c r="Y323" s="224" t="s">
        <v>317</v>
      </c>
      <c r="Z323" s="214"/>
      <c r="AA323" s="214"/>
      <c r="AB323" s="214"/>
      <c r="AC323" s="214"/>
      <c r="AD323" s="214"/>
      <c r="AE323" s="214"/>
      <c r="AF323" s="214"/>
      <c r="AG323" s="214" t="s">
        <v>583</v>
      </c>
      <c r="AH323" s="214"/>
      <c r="AI323" s="214"/>
      <c r="AJ323" s="214"/>
      <c r="AK323" s="214"/>
      <c r="AL323" s="214"/>
      <c r="AM323" s="214"/>
      <c r="AN323" s="214"/>
      <c r="AO323" s="214"/>
      <c r="AP323" s="214"/>
      <c r="AQ323" s="214"/>
      <c r="AR323" s="214"/>
      <c r="AS323" s="214"/>
      <c r="AT323" s="214"/>
      <c r="AU323" s="214"/>
      <c r="AV323" s="214"/>
      <c r="AW323" s="214"/>
      <c r="AX323" s="214"/>
      <c r="AY323" s="214"/>
      <c r="AZ323" s="214"/>
      <c r="BA323" s="214"/>
      <c r="BB323" s="214"/>
      <c r="BC323" s="214"/>
      <c r="BD323" s="214"/>
      <c r="BE323" s="214"/>
      <c r="BF323" s="214"/>
      <c r="BG323" s="214"/>
      <c r="BH323" s="214"/>
    </row>
    <row r="324" spans="1:60" outlineLevel="2" x14ac:dyDescent="0.2">
      <c r="A324" s="221"/>
      <c r="B324" s="222"/>
      <c r="C324" s="267" t="s">
        <v>623</v>
      </c>
      <c r="D324" s="266"/>
      <c r="E324" s="266"/>
      <c r="F324" s="266"/>
      <c r="G324" s="266"/>
      <c r="H324" s="224"/>
      <c r="I324" s="224"/>
      <c r="J324" s="224"/>
      <c r="K324" s="224"/>
      <c r="L324" s="224"/>
      <c r="M324" s="224"/>
      <c r="N324" s="223"/>
      <c r="O324" s="223"/>
      <c r="P324" s="223"/>
      <c r="Q324" s="223"/>
      <c r="R324" s="224"/>
      <c r="S324" s="224"/>
      <c r="T324" s="224"/>
      <c r="U324" s="224"/>
      <c r="V324" s="224"/>
      <c r="W324" s="224"/>
      <c r="X324" s="224"/>
      <c r="Y324" s="224"/>
      <c r="Z324" s="214"/>
      <c r="AA324" s="214"/>
      <c r="AB324" s="214"/>
      <c r="AC324" s="214"/>
      <c r="AD324" s="214"/>
      <c r="AE324" s="214"/>
      <c r="AF324" s="214"/>
      <c r="AG324" s="214" t="s">
        <v>369</v>
      </c>
      <c r="AH324" s="214"/>
      <c r="AI324" s="214"/>
      <c r="AJ324" s="214"/>
      <c r="AK324" s="214"/>
      <c r="AL324" s="214"/>
      <c r="AM324" s="214"/>
      <c r="AN324" s="214"/>
      <c r="AO324" s="214"/>
      <c r="AP324" s="214"/>
      <c r="AQ324" s="214"/>
      <c r="AR324" s="214"/>
      <c r="AS324" s="214"/>
      <c r="AT324" s="214"/>
      <c r="AU324" s="214"/>
      <c r="AV324" s="214"/>
      <c r="AW324" s="214"/>
      <c r="AX324" s="214"/>
      <c r="AY324" s="214"/>
      <c r="AZ324" s="214"/>
      <c r="BA324" s="214"/>
      <c r="BB324" s="214"/>
      <c r="BC324" s="214"/>
      <c r="BD324" s="214"/>
      <c r="BE324" s="214"/>
      <c r="BF324" s="214"/>
      <c r="BG324" s="214"/>
      <c r="BH324" s="214"/>
    </row>
    <row r="325" spans="1:60" x14ac:dyDescent="0.2">
      <c r="A325" s="229" t="s">
        <v>310</v>
      </c>
      <c r="B325" s="230" t="s">
        <v>225</v>
      </c>
      <c r="C325" s="253" t="s">
        <v>226</v>
      </c>
      <c r="D325" s="231"/>
      <c r="E325" s="232"/>
      <c r="F325" s="233"/>
      <c r="G325" s="233">
        <f>SUMIF(AG326:AG327,"&lt;&gt;NOR",G326:G327)</f>
        <v>0</v>
      </c>
      <c r="H325" s="233"/>
      <c r="I325" s="233">
        <f>SUM(I326:I327)</f>
        <v>0</v>
      </c>
      <c r="J325" s="233"/>
      <c r="K325" s="233">
        <f>SUM(K326:K327)</f>
        <v>0</v>
      </c>
      <c r="L325" s="233"/>
      <c r="M325" s="233">
        <f>SUM(M326:M327)</f>
        <v>0</v>
      </c>
      <c r="N325" s="232"/>
      <c r="O325" s="232">
        <f>SUM(O326:O327)</f>
        <v>0</v>
      </c>
      <c r="P325" s="232"/>
      <c r="Q325" s="232">
        <f>SUM(Q326:Q327)</f>
        <v>0</v>
      </c>
      <c r="R325" s="233"/>
      <c r="S325" s="233"/>
      <c r="T325" s="234"/>
      <c r="U325" s="228"/>
      <c r="V325" s="228">
        <f>SUM(V326:V327)</f>
        <v>2.13</v>
      </c>
      <c r="W325" s="228"/>
      <c r="X325" s="228"/>
      <c r="Y325" s="228"/>
      <c r="AG325" t="s">
        <v>311</v>
      </c>
    </row>
    <row r="326" spans="1:60" outlineLevel="1" x14ac:dyDescent="0.2">
      <c r="A326" s="245">
        <v>78</v>
      </c>
      <c r="B326" s="246" t="s">
        <v>624</v>
      </c>
      <c r="C326" s="256" t="s">
        <v>625</v>
      </c>
      <c r="D326" s="247" t="s">
        <v>375</v>
      </c>
      <c r="E326" s="248">
        <v>4</v>
      </c>
      <c r="F326" s="249"/>
      <c r="G326" s="250">
        <f>ROUND(E326*F326,2)</f>
        <v>0</v>
      </c>
      <c r="H326" s="249"/>
      <c r="I326" s="250">
        <f>ROUND(E326*H326,2)</f>
        <v>0</v>
      </c>
      <c r="J326" s="249"/>
      <c r="K326" s="250">
        <f>ROUND(E326*J326,2)</f>
        <v>0</v>
      </c>
      <c r="L326" s="250">
        <v>12</v>
      </c>
      <c r="M326" s="250">
        <f>G326*(1+L326/100)</f>
        <v>0</v>
      </c>
      <c r="N326" s="248">
        <v>0</v>
      </c>
      <c r="O326" s="248">
        <f>ROUND(E326*N326,2)</f>
        <v>0</v>
      </c>
      <c r="P326" s="248">
        <v>0</v>
      </c>
      <c r="Q326" s="248">
        <f>ROUND(E326*P326,2)</f>
        <v>0</v>
      </c>
      <c r="R326" s="250" t="s">
        <v>611</v>
      </c>
      <c r="S326" s="250" t="s">
        <v>315</v>
      </c>
      <c r="T326" s="251" t="s">
        <v>315</v>
      </c>
      <c r="U326" s="224">
        <v>0.42499999999999999</v>
      </c>
      <c r="V326" s="224">
        <f>ROUND(E326*U326,2)</f>
        <v>1.7</v>
      </c>
      <c r="W326" s="224"/>
      <c r="X326" s="224" t="s">
        <v>336</v>
      </c>
      <c r="Y326" s="224" t="s">
        <v>317</v>
      </c>
      <c r="Z326" s="214"/>
      <c r="AA326" s="214"/>
      <c r="AB326" s="214"/>
      <c r="AC326" s="214"/>
      <c r="AD326" s="214"/>
      <c r="AE326" s="214"/>
      <c r="AF326" s="214"/>
      <c r="AG326" s="214" t="s">
        <v>337</v>
      </c>
      <c r="AH326" s="214"/>
      <c r="AI326" s="214"/>
      <c r="AJ326" s="214"/>
      <c r="AK326" s="214"/>
      <c r="AL326" s="214"/>
      <c r="AM326" s="214"/>
      <c r="AN326" s="214"/>
      <c r="AO326" s="214"/>
      <c r="AP326" s="214"/>
      <c r="AQ326" s="214"/>
      <c r="AR326" s="214"/>
      <c r="AS326" s="214"/>
      <c r="AT326" s="214"/>
      <c r="AU326" s="214"/>
      <c r="AV326" s="214"/>
      <c r="AW326" s="214"/>
      <c r="AX326" s="214"/>
      <c r="AY326" s="214"/>
      <c r="AZ326" s="214"/>
      <c r="BA326" s="214"/>
      <c r="BB326" s="214"/>
      <c r="BC326" s="214"/>
      <c r="BD326" s="214"/>
      <c r="BE326" s="214"/>
      <c r="BF326" s="214"/>
      <c r="BG326" s="214"/>
      <c r="BH326" s="214"/>
    </row>
    <row r="327" spans="1:60" outlineLevel="1" x14ac:dyDescent="0.2">
      <c r="A327" s="245">
        <v>79</v>
      </c>
      <c r="B327" s="246" t="s">
        <v>626</v>
      </c>
      <c r="C327" s="256" t="s">
        <v>627</v>
      </c>
      <c r="D327" s="247" t="s">
        <v>375</v>
      </c>
      <c r="E327" s="248">
        <v>1</v>
      </c>
      <c r="F327" s="249"/>
      <c r="G327" s="250">
        <f>ROUND(E327*F327,2)</f>
        <v>0</v>
      </c>
      <c r="H327" s="249"/>
      <c r="I327" s="250">
        <f>ROUND(E327*H327,2)</f>
        <v>0</v>
      </c>
      <c r="J327" s="249"/>
      <c r="K327" s="250">
        <f>ROUND(E327*J327,2)</f>
        <v>0</v>
      </c>
      <c r="L327" s="250">
        <v>12</v>
      </c>
      <c r="M327" s="250">
        <f>G327*(1+L327/100)</f>
        <v>0</v>
      </c>
      <c r="N327" s="248">
        <v>0</v>
      </c>
      <c r="O327" s="248">
        <f>ROUND(E327*N327,2)</f>
        <v>0</v>
      </c>
      <c r="P327" s="248">
        <v>0</v>
      </c>
      <c r="Q327" s="248">
        <f>ROUND(E327*P327,2)</f>
        <v>0</v>
      </c>
      <c r="R327" s="250" t="s">
        <v>611</v>
      </c>
      <c r="S327" s="250" t="s">
        <v>315</v>
      </c>
      <c r="T327" s="251" t="s">
        <v>315</v>
      </c>
      <c r="U327" s="224">
        <v>0.42499999999999999</v>
      </c>
      <c r="V327" s="224">
        <f>ROUND(E327*U327,2)</f>
        <v>0.43</v>
      </c>
      <c r="W327" s="224"/>
      <c r="X327" s="224" t="s">
        <v>336</v>
      </c>
      <c r="Y327" s="224" t="s">
        <v>317</v>
      </c>
      <c r="Z327" s="214"/>
      <c r="AA327" s="214"/>
      <c r="AB327" s="214"/>
      <c r="AC327" s="214"/>
      <c r="AD327" s="214"/>
      <c r="AE327" s="214"/>
      <c r="AF327" s="214"/>
      <c r="AG327" s="214" t="s">
        <v>337</v>
      </c>
      <c r="AH327" s="214"/>
      <c r="AI327" s="214"/>
      <c r="AJ327" s="214"/>
      <c r="AK327" s="214"/>
      <c r="AL327" s="214"/>
      <c r="AM327" s="214"/>
      <c r="AN327" s="214"/>
      <c r="AO327" s="214"/>
      <c r="AP327" s="214"/>
      <c r="AQ327" s="214"/>
      <c r="AR327" s="214"/>
      <c r="AS327" s="214"/>
      <c r="AT327" s="214"/>
      <c r="AU327" s="214"/>
      <c r="AV327" s="214"/>
      <c r="AW327" s="214"/>
      <c r="AX327" s="214"/>
      <c r="AY327" s="214"/>
      <c r="AZ327" s="214"/>
      <c r="BA327" s="214"/>
      <c r="BB327" s="214"/>
      <c r="BC327" s="214"/>
      <c r="BD327" s="214"/>
      <c r="BE327" s="214"/>
      <c r="BF327" s="214"/>
      <c r="BG327" s="214"/>
      <c r="BH327" s="214"/>
    </row>
    <row r="328" spans="1:60" x14ac:dyDescent="0.2">
      <c r="A328" s="229" t="s">
        <v>310</v>
      </c>
      <c r="B328" s="230" t="s">
        <v>229</v>
      </c>
      <c r="C328" s="253" t="s">
        <v>230</v>
      </c>
      <c r="D328" s="231"/>
      <c r="E328" s="232"/>
      <c r="F328" s="233"/>
      <c r="G328" s="233">
        <f>SUMIF(AG329:AG349,"&lt;&gt;NOR",G329:G349)</f>
        <v>0</v>
      </c>
      <c r="H328" s="233"/>
      <c r="I328" s="233">
        <f>SUM(I329:I349)</f>
        <v>0</v>
      </c>
      <c r="J328" s="233"/>
      <c r="K328" s="233">
        <f>SUM(K329:K349)</f>
        <v>0</v>
      </c>
      <c r="L328" s="233"/>
      <c r="M328" s="233">
        <f>SUM(M329:M349)</f>
        <v>0</v>
      </c>
      <c r="N328" s="232"/>
      <c r="O328" s="232">
        <f>SUM(O329:O349)</f>
        <v>0.13</v>
      </c>
      <c r="P328" s="232"/>
      <c r="Q328" s="232">
        <f>SUM(Q329:Q349)</f>
        <v>0</v>
      </c>
      <c r="R328" s="233"/>
      <c r="S328" s="233"/>
      <c r="T328" s="234"/>
      <c r="U328" s="228"/>
      <c r="V328" s="228">
        <f>SUM(V329:V349)</f>
        <v>13.770000000000001</v>
      </c>
      <c r="W328" s="228"/>
      <c r="X328" s="228"/>
      <c r="Y328" s="228"/>
      <c r="AG328" t="s">
        <v>311</v>
      </c>
    </row>
    <row r="329" spans="1:60" ht="45" outlineLevel="1" x14ac:dyDescent="0.2">
      <c r="A329" s="245">
        <v>80</v>
      </c>
      <c r="B329" s="246" t="s">
        <v>1130</v>
      </c>
      <c r="C329" s="256" t="s">
        <v>1131</v>
      </c>
      <c r="D329" s="247" t="s">
        <v>330</v>
      </c>
      <c r="E329" s="248">
        <v>1</v>
      </c>
      <c r="F329" s="249"/>
      <c r="G329" s="250">
        <f>ROUND(E329*F329,2)</f>
        <v>0</v>
      </c>
      <c r="H329" s="249"/>
      <c r="I329" s="250">
        <f>ROUND(E329*H329,2)</f>
        <v>0</v>
      </c>
      <c r="J329" s="249"/>
      <c r="K329" s="250">
        <f>ROUND(E329*J329,2)</f>
        <v>0</v>
      </c>
      <c r="L329" s="250">
        <v>12</v>
      </c>
      <c r="M329" s="250">
        <f>G329*(1+L329/100)</f>
        <v>0</v>
      </c>
      <c r="N329" s="248">
        <v>1.77E-2</v>
      </c>
      <c r="O329" s="248">
        <f>ROUND(E329*N329,2)</f>
        <v>0.02</v>
      </c>
      <c r="P329" s="248">
        <v>0</v>
      </c>
      <c r="Q329" s="248">
        <f>ROUND(E329*P329,2)</f>
        <v>0</v>
      </c>
      <c r="R329" s="250" t="s">
        <v>611</v>
      </c>
      <c r="S329" s="250" t="s">
        <v>315</v>
      </c>
      <c r="T329" s="251" t="s">
        <v>315</v>
      </c>
      <c r="U329" s="224">
        <v>0.97299999999999998</v>
      </c>
      <c r="V329" s="224">
        <f>ROUND(E329*U329,2)</f>
        <v>0.97</v>
      </c>
      <c r="W329" s="224"/>
      <c r="X329" s="224" t="s">
        <v>336</v>
      </c>
      <c r="Y329" s="224" t="s">
        <v>317</v>
      </c>
      <c r="Z329" s="214"/>
      <c r="AA329" s="214"/>
      <c r="AB329" s="214"/>
      <c r="AC329" s="214"/>
      <c r="AD329" s="214"/>
      <c r="AE329" s="214"/>
      <c r="AF329" s="214"/>
      <c r="AG329" s="214" t="s">
        <v>1123</v>
      </c>
      <c r="AH329" s="214"/>
      <c r="AI329" s="214"/>
      <c r="AJ329" s="214"/>
      <c r="AK329" s="214"/>
      <c r="AL329" s="214"/>
      <c r="AM329" s="214"/>
      <c r="AN329" s="214"/>
      <c r="AO329" s="214"/>
      <c r="AP329" s="214"/>
      <c r="AQ329" s="214"/>
      <c r="AR329" s="214"/>
      <c r="AS329" s="214"/>
      <c r="AT329" s="214"/>
      <c r="AU329" s="214"/>
      <c r="AV329" s="214"/>
      <c r="AW329" s="214"/>
      <c r="AX329" s="214"/>
      <c r="AY329" s="214"/>
      <c r="AZ329" s="214"/>
      <c r="BA329" s="214"/>
      <c r="BB329" s="214"/>
      <c r="BC329" s="214"/>
      <c r="BD329" s="214"/>
      <c r="BE329" s="214"/>
      <c r="BF329" s="214"/>
      <c r="BG329" s="214"/>
      <c r="BH329" s="214"/>
    </row>
    <row r="330" spans="1:60" outlineLevel="1" x14ac:dyDescent="0.2">
      <c r="A330" s="245">
        <v>81</v>
      </c>
      <c r="B330" s="246" t="s">
        <v>636</v>
      </c>
      <c r="C330" s="256" t="s">
        <v>637</v>
      </c>
      <c r="D330" s="247" t="s">
        <v>330</v>
      </c>
      <c r="E330" s="248">
        <v>1</v>
      </c>
      <c r="F330" s="249"/>
      <c r="G330" s="250">
        <f>ROUND(E330*F330,2)</f>
        <v>0</v>
      </c>
      <c r="H330" s="249"/>
      <c r="I330" s="250">
        <f>ROUND(E330*H330,2)</f>
        <v>0</v>
      </c>
      <c r="J330" s="249"/>
      <c r="K330" s="250">
        <f>ROUND(E330*J330,2)</f>
        <v>0</v>
      </c>
      <c r="L330" s="250">
        <v>12</v>
      </c>
      <c r="M330" s="250">
        <f>G330*(1+L330/100)</f>
        <v>0</v>
      </c>
      <c r="N330" s="248">
        <v>1.5310000000000001E-2</v>
      </c>
      <c r="O330" s="248">
        <f>ROUND(E330*N330,2)</f>
        <v>0.02</v>
      </c>
      <c r="P330" s="248">
        <v>0</v>
      </c>
      <c r="Q330" s="248">
        <f>ROUND(E330*P330,2)</f>
        <v>0</v>
      </c>
      <c r="R330" s="250" t="s">
        <v>611</v>
      </c>
      <c r="S330" s="250" t="s">
        <v>315</v>
      </c>
      <c r="T330" s="251" t="s">
        <v>315</v>
      </c>
      <c r="U330" s="224">
        <v>1.1890000000000001</v>
      </c>
      <c r="V330" s="224">
        <f>ROUND(E330*U330,2)</f>
        <v>1.19</v>
      </c>
      <c r="W330" s="224"/>
      <c r="X330" s="224" t="s">
        <v>336</v>
      </c>
      <c r="Y330" s="224" t="s">
        <v>317</v>
      </c>
      <c r="Z330" s="214"/>
      <c r="AA330" s="214"/>
      <c r="AB330" s="214"/>
      <c r="AC330" s="214"/>
      <c r="AD330" s="214"/>
      <c r="AE330" s="214"/>
      <c r="AF330" s="214"/>
      <c r="AG330" s="214" t="s">
        <v>1123</v>
      </c>
      <c r="AH330" s="214"/>
      <c r="AI330" s="214"/>
      <c r="AJ330" s="214"/>
      <c r="AK330" s="214"/>
      <c r="AL330" s="214"/>
      <c r="AM330" s="214"/>
      <c r="AN330" s="214"/>
      <c r="AO330" s="214"/>
      <c r="AP330" s="214"/>
      <c r="AQ330" s="214"/>
      <c r="AR330" s="214"/>
      <c r="AS330" s="214"/>
      <c r="AT330" s="214"/>
      <c r="AU330" s="214"/>
      <c r="AV330" s="214"/>
      <c r="AW330" s="214"/>
      <c r="AX330" s="214"/>
      <c r="AY330" s="214"/>
      <c r="AZ330" s="214"/>
      <c r="BA330" s="214"/>
      <c r="BB330" s="214"/>
      <c r="BC330" s="214"/>
      <c r="BD330" s="214"/>
      <c r="BE330" s="214"/>
      <c r="BF330" s="214"/>
      <c r="BG330" s="214"/>
      <c r="BH330" s="214"/>
    </row>
    <row r="331" spans="1:60" outlineLevel="1" x14ac:dyDescent="0.2">
      <c r="A331" s="236">
        <v>82</v>
      </c>
      <c r="B331" s="237" t="s">
        <v>2550</v>
      </c>
      <c r="C331" s="254" t="s">
        <v>2551</v>
      </c>
      <c r="D331" s="238" t="s">
        <v>330</v>
      </c>
      <c r="E331" s="239">
        <v>1</v>
      </c>
      <c r="F331" s="240"/>
      <c r="G331" s="241">
        <f>ROUND(E331*F331,2)</f>
        <v>0</v>
      </c>
      <c r="H331" s="240"/>
      <c r="I331" s="241">
        <f>ROUND(E331*H331,2)</f>
        <v>0</v>
      </c>
      <c r="J331" s="240"/>
      <c r="K331" s="241">
        <f>ROUND(E331*J331,2)</f>
        <v>0</v>
      </c>
      <c r="L331" s="241">
        <v>12</v>
      </c>
      <c r="M331" s="241">
        <f>G331*(1+L331/100)</f>
        <v>0</v>
      </c>
      <c r="N331" s="239">
        <v>7.0000000000000001E-3</v>
      </c>
      <c r="O331" s="239">
        <f>ROUND(E331*N331,2)</f>
        <v>0.01</v>
      </c>
      <c r="P331" s="239">
        <v>0</v>
      </c>
      <c r="Q331" s="239">
        <f>ROUND(E331*P331,2)</f>
        <v>0</v>
      </c>
      <c r="R331" s="241" t="s">
        <v>611</v>
      </c>
      <c r="S331" s="241" t="s">
        <v>315</v>
      </c>
      <c r="T331" s="242" t="s">
        <v>315</v>
      </c>
      <c r="U331" s="224">
        <v>1.1890000000000001</v>
      </c>
      <c r="V331" s="224">
        <f>ROUND(E331*U331,2)</f>
        <v>1.19</v>
      </c>
      <c r="W331" s="224"/>
      <c r="X331" s="224" t="s">
        <v>336</v>
      </c>
      <c r="Y331" s="224" t="s">
        <v>317</v>
      </c>
      <c r="Z331" s="214"/>
      <c r="AA331" s="214"/>
      <c r="AB331" s="214"/>
      <c r="AC331" s="214"/>
      <c r="AD331" s="214"/>
      <c r="AE331" s="214"/>
      <c r="AF331" s="214"/>
      <c r="AG331" s="214" t="s">
        <v>337</v>
      </c>
      <c r="AH331" s="214"/>
      <c r="AI331" s="214"/>
      <c r="AJ331" s="214"/>
      <c r="AK331" s="214"/>
      <c r="AL331" s="214"/>
      <c r="AM331" s="214"/>
      <c r="AN331" s="214"/>
      <c r="AO331" s="214"/>
      <c r="AP331" s="214"/>
      <c r="AQ331" s="214"/>
      <c r="AR331" s="214"/>
      <c r="AS331" s="214"/>
      <c r="AT331" s="214"/>
      <c r="AU331" s="214"/>
      <c r="AV331" s="214"/>
      <c r="AW331" s="214"/>
      <c r="AX331" s="214"/>
      <c r="AY331" s="214"/>
      <c r="AZ331" s="214"/>
      <c r="BA331" s="214"/>
      <c r="BB331" s="214"/>
      <c r="BC331" s="214"/>
      <c r="BD331" s="214"/>
      <c r="BE331" s="214"/>
      <c r="BF331" s="214"/>
      <c r="BG331" s="214"/>
      <c r="BH331" s="214"/>
    </row>
    <row r="332" spans="1:60" outlineLevel="2" x14ac:dyDescent="0.2">
      <c r="A332" s="221"/>
      <c r="B332" s="222"/>
      <c r="C332" s="255" t="s">
        <v>2552</v>
      </c>
      <c r="D332" s="243"/>
      <c r="E332" s="243"/>
      <c r="F332" s="243"/>
      <c r="G332" s="243"/>
      <c r="H332" s="224"/>
      <c r="I332" s="224"/>
      <c r="J332" s="224"/>
      <c r="K332" s="224"/>
      <c r="L332" s="224"/>
      <c r="M332" s="224"/>
      <c r="N332" s="223"/>
      <c r="O332" s="223"/>
      <c r="P332" s="223"/>
      <c r="Q332" s="223"/>
      <c r="R332" s="224"/>
      <c r="S332" s="224"/>
      <c r="T332" s="224"/>
      <c r="U332" s="224"/>
      <c r="V332" s="224"/>
      <c r="W332" s="224"/>
      <c r="X332" s="224"/>
      <c r="Y332" s="224"/>
      <c r="Z332" s="214"/>
      <c r="AA332" s="214"/>
      <c r="AB332" s="214"/>
      <c r="AC332" s="214"/>
      <c r="AD332" s="214"/>
      <c r="AE332" s="214"/>
      <c r="AF332" s="214"/>
      <c r="AG332" s="214" t="s">
        <v>320</v>
      </c>
      <c r="AH332" s="214"/>
      <c r="AI332" s="214"/>
      <c r="AJ332" s="214"/>
      <c r="AK332" s="214"/>
      <c r="AL332" s="214"/>
      <c r="AM332" s="214"/>
      <c r="AN332" s="214"/>
      <c r="AO332" s="214"/>
      <c r="AP332" s="214"/>
      <c r="AQ332" s="214"/>
      <c r="AR332" s="214"/>
      <c r="AS332" s="214"/>
      <c r="AT332" s="214"/>
      <c r="AU332" s="214"/>
      <c r="AV332" s="214"/>
      <c r="AW332" s="214"/>
      <c r="AX332" s="214"/>
      <c r="AY332" s="214"/>
      <c r="AZ332" s="214"/>
      <c r="BA332" s="214"/>
      <c r="BB332" s="214"/>
      <c r="BC332" s="214"/>
      <c r="BD332" s="214"/>
      <c r="BE332" s="214"/>
      <c r="BF332" s="214"/>
      <c r="BG332" s="214"/>
      <c r="BH332" s="214"/>
    </row>
    <row r="333" spans="1:60" ht="22.5" outlineLevel="1" x14ac:dyDescent="0.2">
      <c r="A333" s="245">
        <v>83</v>
      </c>
      <c r="B333" s="246" t="s">
        <v>641</v>
      </c>
      <c r="C333" s="256" t="s">
        <v>642</v>
      </c>
      <c r="D333" s="247" t="s">
        <v>330</v>
      </c>
      <c r="E333" s="248">
        <v>1</v>
      </c>
      <c r="F333" s="249"/>
      <c r="G333" s="250">
        <f>ROUND(E333*F333,2)</f>
        <v>0</v>
      </c>
      <c r="H333" s="249"/>
      <c r="I333" s="250">
        <f>ROUND(E333*H333,2)</f>
        <v>0</v>
      </c>
      <c r="J333" s="249"/>
      <c r="K333" s="250">
        <f>ROUND(E333*J333,2)</f>
        <v>0</v>
      </c>
      <c r="L333" s="250">
        <v>12</v>
      </c>
      <c r="M333" s="250">
        <f>G333*(1+L333/100)</f>
        <v>0</v>
      </c>
      <c r="N333" s="248">
        <v>7.084E-2</v>
      </c>
      <c r="O333" s="248">
        <f>ROUND(E333*N333,2)</f>
        <v>7.0000000000000007E-2</v>
      </c>
      <c r="P333" s="248">
        <v>0</v>
      </c>
      <c r="Q333" s="248">
        <f>ROUND(E333*P333,2)</f>
        <v>0</v>
      </c>
      <c r="R333" s="250" t="s">
        <v>611</v>
      </c>
      <c r="S333" s="250" t="s">
        <v>315</v>
      </c>
      <c r="T333" s="251" t="s">
        <v>315</v>
      </c>
      <c r="U333" s="224">
        <v>2.9580000000000002</v>
      </c>
      <c r="V333" s="224">
        <f>ROUND(E333*U333,2)</f>
        <v>2.96</v>
      </c>
      <c r="W333" s="224"/>
      <c r="X333" s="224" t="s">
        <v>336</v>
      </c>
      <c r="Y333" s="224" t="s">
        <v>317</v>
      </c>
      <c r="Z333" s="214"/>
      <c r="AA333" s="214"/>
      <c r="AB333" s="214"/>
      <c r="AC333" s="214"/>
      <c r="AD333" s="214"/>
      <c r="AE333" s="214"/>
      <c r="AF333" s="214"/>
      <c r="AG333" s="214" t="s">
        <v>367</v>
      </c>
      <c r="AH333" s="214"/>
      <c r="AI333" s="214"/>
      <c r="AJ333" s="214"/>
      <c r="AK333" s="214"/>
      <c r="AL333" s="214"/>
      <c r="AM333" s="214"/>
      <c r="AN333" s="214"/>
      <c r="AO333" s="214"/>
      <c r="AP333" s="214"/>
      <c r="AQ333" s="214"/>
      <c r="AR333" s="214"/>
      <c r="AS333" s="214"/>
      <c r="AT333" s="214"/>
      <c r="AU333" s="214"/>
      <c r="AV333" s="214"/>
      <c r="AW333" s="214"/>
      <c r="AX333" s="214"/>
      <c r="AY333" s="214"/>
      <c r="AZ333" s="214"/>
      <c r="BA333" s="214"/>
      <c r="BB333" s="214"/>
      <c r="BC333" s="214"/>
      <c r="BD333" s="214"/>
      <c r="BE333" s="214"/>
      <c r="BF333" s="214"/>
      <c r="BG333" s="214"/>
      <c r="BH333" s="214"/>
    </row>
    <row r="334" spans="1:60" outlineLevel="1" x14ac:dyDescent="0.2">
      <c r="A334" s="245">
        <v>84</v>
      </c>
      <c r="B334" s="246" t="s">
        <v>643</v>
      </c>
      <c r="C334" s="256" t="s">
        <v>644</v>
      </c>
      <c r="D334" s="247" t="s">
        <v>330</v>
      </c>
      <c r="E334" s="248">
        <v>5</v>
      </c>
      <c r="F334" s="249"/>
      <c r="G334" s="250">
        <f>ROUND(E334*F334,2)</f>
        <v>0</v>
      </c>
      <c r="H334" s="249"/>
      <c r="I334" s="250">
        <f>ROUND(E334*H334,2)</f>
        <v>0</v>
      </c>
      <c r="J334" s="249"/>
      <c r="K334" s="250">
        <f>ROUND(E334*J334,2)</f>
        <v>0</v>
      </c>
      <c r="L334" s="250">
        <v>12</v>
      </c>
      <c r="M334" s="250">
        <f>G334*(1+L334/100)</f>
        <v>0</v>
      </c>
      <c r="N334" s="248">
        <v>2.4000000000000001E-4</v>
      </c>
      <c r="O334" s="248">
        <f>ROUND(E334*N334,2)</f>
        <v>0</v>
      </c>
      <c r="P334" s="248">
        <v>0</v>
      </c>
      <c r="Q334" s="248">
        <f>ROUND(E334*P334,2)</f>
        <v>0</v>
      </c>
      <c r="R334" s="250" t="s">
        <v>611</v>
      </c>
      <c r="S334" s="250" t="s">
        <v>315</v>
      </c>
      <c r="T334" s="251" t="s">
        <v>315</v>
      </c>
      <c r="U334" s="224">
        <v>0.124</v>
      </c>
      <c r="V334" s="224">
        <f>ROUND(E334*U334,2)</f>
        <v>0.62</v>
      </c>
      <c r="W334" s="224"/>
      <c r="X334" s="224" t="s">
        <v>336</v>
      </c>
      <c r="Y334" s="224" t="s">
        <v>317</v>
      </c>
      <c r="Z334" s="214"/>
      <c r="AA334" s="214"/>
      <c r="AB334" s="214"/>
      <c r="AC334" s="214"/>
      <c r="AD334" s="214"/>
      <c r="AE334" s="214"/>
      <c r="AF334" s="214"/>
      <c r="AG334" s="214" t="s">
        <v>1123</v>
      </c>
      <c r="AH334" s="214"/>
      <c r="AI334" s="214"/>
      <c r="AJ334" s="214"/>
      <c r="AK334" s="214"/>
      <c r="AL334" s="214"/>
      <c r="AM334" s="214"/>
      <c r="AN334" s="214"/>
      <c r="AO334" s="214"/>
      <c r="AP334" s="214"/>
      <c r="AQ334" s="214"/>
      <c r="AR334" s="214"/>
      <c r="AS334" s="214"/>
      <c r="AT334" s="214"/>
      <c r="AU334" s="214"/>
      <c r="AV334" s="214"/>
      <c r="AW334" s="214"/>
      <c r="AX334" s="214"/>
      <c r="AY334" s="214"/>
      <c r="AZ334" s="214"/>
      <c r="BA334" s="214"/>
      <c r="BB334" s="214"/>
      <c r="BC334" s="214"/>
      <c r="BD334" s="214"/>
      <c r="BE334" s="214"/>
      <c r="BF334" s="214"/>
      <c r="BG334" s="214"/>
      <c r="BH334" s="214"/>
    </row>
    <row r="335" spans="1:60" ht="22.5" outlineLevel="1" x14ac:dyDescent="0.2">
      <c r="A335" s="245">
        <v>85</v>
      </c>
      <c r="B335" s="246" t="s">
        <v>645</v>
      </c>
      <c r="C335" s="256" t="s">
        <v>646</v>
      </c>
      <c r="D335" s="247" t="s">
        <v>330</v>
      </c>
      <c r="E335" s="248">
        <v>2</v>
      </c>
      <c r="F335" s="249"/>
      <c r="G335" s="250">
        <f>ROUND(E335*F335,2)</f>
        <v>0</v>
      </c>
      <c r="H335" s="249"/>
      <c r="I335" s="250">
        <f>ROUND(E335*H335,2)</f>
        <v>0</v>
      </c>
      <c r="J335" s="249"/>
      <c r="K335" s="250">
        <f>ROUND(E335*J335,2)</f>
        <v>0</v>
      </c>
      <c r="L335" s="250">
        <v>12</v>
      </c>
      <c r="M335" s="250">
        <f>G335*(1+L335/100)</f>
        <v>0</v>
      </c>
      <c r="N335" s="248">
        <v>2.4000000000000001E-4</v>
      </c>
      <c r="O335" s="248">
        <f>ROUND(E335*N335,2)</f>
        <v>0</v>
      </c>
      <c r="P335" s="248">
        <v>0</v>
      </c>
      <c r="Q335" s="248">
        <f>ROUND(E335*P335,2)</f>
        <v>0</v>
      </c>
      <c r="R335" s="250" t="s">
        <v>611</v>
      </c>
      <c r="S335" s="250" t="s">
        <v>315</v>
      </c>
      <c r="T335" s="251" t="s">
        <v>315</v>
      </c>
      <c r="U335" s="224">
        <v>0.124</v>
      </c>
      <c r="V335" s="224">
        <f>ROUND(E335*U335,2)</f>
        <v>0.25</v>
      </c>
      <c r="W335" s="224"/>
      <c r="X335" s="224" t="s">
        <v>336</v>
      </c>
      <c r="Y335" s="224" t="s">
        <v>317</v>
      </c>
      <c r="Z335" s="214"/>
      <c r="AA335" s="214"/>
      <c r="AB335" s="214"/>
      <c r="AC335" s="214"/>
      <c r="AD335" s="214"/>
      <c r="AE335" s="214"/>
      <c r="AF335" s="214"/>
      <c r="AG335" s="214" t="s">
        <v>337</v>
      </c>
      <c r="AH335" s="214"/>
      <c r="AI335" s="214"/>
      <c r="AJ335" s="214"/>
      <c r="AK335" s="214"/>
      <c r="AL335" s="214"/>
      <c r="AM335" s="214"/>
      <c r="AN335" s="214"/>
      <c r="AO335" s="214"/>
      <c r="AP335" s="214"/>
      <c r="AQ335" s="214"/>
      <c r="AR335" s="214"/>
      <c r="AS335" s="214"/>
      <c r="AT335" s="214"/>
      <c r="AU335" s="214"/>
      <c r="AV335" s="214"/>
      <c r="AW335" s="214"/>
      <c r="AX335" s="214"/>
      <c r="AY335" s="214"/>
      <c r="AZ335" s="214"/>
      <c r="BA335" s="214"/>
      <c r="BB335" s="214"/>
      <c r="BC335" s="214"/>
      <c r="BD335" s="214"/>
      <c r="BE335" s="214"/>
      <c r="BF335" s="214"/>
      <c r="BG335" s="214"/>
      <c r="BH335" s="214"/>
    </row>
    <row r="336" spans="1:60" ht="22.5" outlineLevel="1" x14ac:dyDescent="0.2">
      <c r="A336" s="245">
        <v>86</v>
      </c>
      <c r="B336" s="246" t="s">
        <v>1133</v>
      </c>
      <c r="C336" s="256" t="s">
        <v>1134</v>
      </c>
      <c r="D336" s="247" t="s">
        <v>375</v>
      </c>
      <c r="E336" s="248">
        <v>2</v>
      </c>
      <c r="F336" s="249"/>
      <c r="G336" s="250">
        <f>ROUND(E336*F336,2)</f>
        <v>0</v>
      </c>
      <c r="H336" s="249"/>
      <c r="I336" s="250">
        <f>ROUND(E336*H336,2)</f>
        <v>0</v>
      </c>
      <c r="J336" s="249"/>
      <c r="K336" s="250">
        <f>ROUND(E336*J336,2)</f>
        <v>0</v>
      </c>
      <c r="L336" s="250">
        <v>12</v>
      </c>
      <c r="M336" s="250">
        <f>G336*(1+L336/100)</f>
        <v>0</v>
      </c>
      <c r="N336" s="248">
        <v>8.4999999999999995E-4</v>
      </c>
      <c r="O336" s="248">
        <f>ROUND(E336*N336,2)</f>
        <v>0</v>
      </c>
      <c r="P336" s="248">
        <v>0</v>
      </c>
      <c r="Q336" s="248">
        <f>ROUND(E336*P336,2)</f>
        <v>0</v>
      </c>
      <c r="R336" s="250" t="s">
        <v>611</v>
      </c>
      <c r="S336" s="250" t="s">
        <v>315</v>
      </c>
      <c r="T336" s="251" t="s">
        <v>315</v>
      </c>
      <c r="U336" s="224">
        <v>0.48499999999999999</v>
      </c>
      <c r="V336" s="224">
        <f>ROUND(E336*U336,2)</f>
        <v>0.97</v>
      </c>
      <c r="W336" s="224"/>
      <c r="X336" s="224" t="s">
        <v>336</v>
      </c>
      <c r="Y336" s="224" t="s">
        <v>317</v>
      </c>
      <c r="Z336" s="214"/>
      <c r="AA336" s="214"/>
      <c r="AB336" s="214"/>
      <c r="AC336" s="214"/>
      <c r="AD336" s="214"/>
      <c r="AE336" s="214"/>
      <c r="AF336" s="214"/>
      <c r="AG336" s="214" t="s">
        <v>337</v>
      </c>
      <c r="AH336" s="214"/>
      <c r="AI336" s="214"/>
      <c r="AJ336" s="214"/>
      <c r="AK336" s="214"/>
      <c r="AL336" s="214"/>
      <c r="AM336" s="214"/>
      <c r="AN336" s="214"/>
      <c r="AO336" s="214"/>
      <c r="AP336" s="214"/>
      <c r="AQ336" s="214"/>
      <c r="AR336" s="214"/>
      <c r="AS336" s="214"/>
      <c r="AT336" s="214"/>
      <c r="AU336" s="214"/>
      <c r="AV336" s="214"/>
      <c r="AW336" s="214"/>
      <c r="AX336" s="214"/>
      <c r="AY336" s="214"/>
      <c r="AZ336" s="214"/>
      <c r="BA336" s="214"/>
      <c r="BB336" s="214"/>
      <c r="BC336" s="214"/>
      <c r="BD336" s="214"/>
      <c r="BE336" s="214"/>
      <c r="BF336" s="214"/>
      <c r="BG336" s="214"/>
      <c r="BH336" s="214"/>
    </row>
    <row r="337" spans="1:60" ht="22.5" outlineLevel="1" x14ac:dyDescent="0.2">
      <c r="A337" s="245">
        <v>87</v>
      </c>
      <c r="B337" s="246" t="s">
        <v>1135</v>
      </c>
      <c r="C337" s="256" t="s">
        <v>1136</v>
      </c>
      <c r="D337" s="247" t="s">
        <v>375</v>
      </c>
      <c r="E337" s="248">
        <v>1</v>
      </c>
      <c r="F337" s="249"/>
      <c r="G337" s="250">
        <f>ROUND(E337*F337,2)</f>
        <v>0</v>
      </c>
      <c r="H337" s="249"/>
      <c r="I337" s="250">
        <f>ROUND(E337*H337,2)</f>
        <v>0</v>
      </c>
      <c r="J337" s="249"/>
      <c r="K337" s="250">
        <f>ROUND(E337*J337,2)</f>
        <v>0</v>
      </c>
      <c r="L337" s="250">
        <v>12</v>
      </c>
      <c r="M337" s="250">
        <f>G337*(1+L337/100)</f>
        <v>0</v>
      </c>
      <c r="N337" s="248">
        <v>1.5200000000000001E-3</v>
      </c>
      <c r="O337" s="248">
        <f>ROUND(E337*N337,2)</f>
        <v>0</v>
      </c>
      <c r="P337" s="248">
        <v>0</v>
      </c>
      <c r="Q337" s="248">
        <f>ROUND(E337*P337,2)</f>
        <v>0</v>
      </c>
      <c r="R337" s="250" t="s">
        <v>611</v>
      </c>
      <c r="S337" s="250" t="s">
        <v>315</v>
      </c>
      <c r="T337" s="251" t="s">
        <v>315</v>
      </c>
      <c r="U337" s="224">
        <v>0.58699999999999997</v>
      </c>
      <c r="V337" s="224">
        <f>ROUND(E337*U337,2)</f>
        <v>0.59</v>
      </c>
      <c r="W337" s="224"/>
      <c r="X337" s="224" t="s">
        <v>336</v>
      </c>
      <c r="Y337" s="224" t="s">
        <v>317</v>
      </c>
      <c r="Z337" s="214"/>
      <c r="AA337" s="214"/>
      <c r="AB337" s="214"/>
      <c r="AC337" s="214"/>
      <c r="AD337" s="214"/>
      <c r="AE337" s="214"/>
      <c r="AF337" s="214"/>
      <c r="AG337" s="214" t="s">
        <v>337</v>
      </c>
      <c r="AH337" s="214"/>
      <c r="AI337" s="214"/>
      <c r="AJ337" s="214"/>
      <c r="AK337" s="214"/>
      <c r="AL337" s="214"/>
      <c r="AM337" s="214"/>
      <c r="AN337" s="214"/>
      <c r="AO337" s="214"/>
      <c r="AP337" s="214"/>
      <c r="AQ337" s="214"/>
      <c r="AR337" s="214"/>
      <c r="AS337" s="214"/>
      <c r="AT337" s="214"/>
      <c r="AU337" s="214"/>
      <c r="AV337" s="214"/>
      <c r="AW337" s="214"/>
      <c r="AX337" s="214"/>
      <c r="AY337" s="214"/>
      <c r="AZ337" s="214"/>
      <c r="BA337" s="214"/>
      <c r="BB337" s="214"/>
      <c r="BC337" s="214"/>
      <c r="BD337" s="214"/>
      <c r="BE337" s="214"/>
      <c r="BF337" s="214"/>
      <c r="BG337" s="214"/>
      <c r="BH337" s="214"/>
    </row>
    <row r="338" spans="1:60" ht="33.75" outlineLevel="1" x14ac:dyDescent="0.2">
      <c r="A338" s="245">
        <v>88</v>
      </c>
      <c r="B338" s="246" t="s">
        <v>1137</v>
      </c>
      <c r="C338" s="256" t="s">
        <v>1138</v>
      </c>
      <c r="D338" s="247" t="s">
        <v>375</v>
      </c>
      <c r="E338" s="248">
        <v>2</v>
      </c>
      <c r="F338" s="249"/>
      <c r="G338" s="250">
        <f>ROUND(E338*F338,2)</f>
        <v>0</v>
      </c>
      <c r="H338" s="249"/>
      <c r="I338" s="250">
        <f>ROUND(E338*H338,2)</f>
        <v>0</v>
      </c>
      <c r="J338" s="249"/>
      <c r="K338" s="250">
        <f>ROUND(E338*J338,2)</f>
        <v>0</v>
      </c>
      <c r="L338" s="250">
        <v>12</v>
      </c>
      <c r="M338" s="250">
        <f>G338*(1+L338/100)</f>
        <v>0</v>
      </c>
      <c r="N338" s="248">
        <v>7.2999999999999996E-4</v>
      </c>
      <c r="O338" s="248">
        <f>ROUND(E338*N338,2)</f>
        <v>0</v>
      </c>
      <c r="P338" s="248">
        <v>0</v>
      </c>
      <c r="Q338" s="248">
        <f>ROUND(E338*P338,2)</f>
        <v>0</v>
      </c>
      <c r="R338" s="250" t="s">
        <v>611</v>
      </c>
      <c r="S338" s="250" t="s">
        <v>315</v>
      </c>
      <c r="T338" s="251" t="s">
        <v>315</v>
      </c>
      <c r="U338" s="224">
        <v>0.246</v>
      </c>
      <c r="V338" s="224">
        <f>ROUND(E338*U338,2)</f>
        <v>0.49</v>
      </c>
      <c r="W338" s="224"/>
      <c r="X338" s="224" t="s">
        <v>336</v>
      </c>
      <c r="Y338" s="224" t="s">
        <v>317</v>
      </c>
      <c r="Z338" s="214"/>
      <c r="AA338" s="214"/>
      <c r="AB338" s="214"/>
      <c r="AC338" s="214"/>
      <c r="AD338" s="214"/>
      <c r="AE338" s="214"/>
      <c r="AF338" s="214"/>
      <c r="AG338" s="214" t="s">
        <v>337</v>
      </c>
      <c r="AH338" s="214"/>
      <c r="AI338" s="214"/>
      <c r="AJ338" s="214"/>
      <c r="AK338" s="214"/>
      <c r="AL338" s="214"/>
      <c r="AM338" s="214"/>
      <c r="AN338" s="214"/>
      <c r="AO338" s="214"/>
      <c r="AP338" s="214"/>
      <c r="AQ338" s="214"/>
      <c r="AR338" s="214"/>
      <c r="AS338" s="214"/>
      <c r="AT338" s="214"/>
      <c r="AU338" s="214"/>
      <c r="AV338" s="214"/>
      <c r="AW338" s="214"/>
      <c r="AX338" s="214"/>
      <c r="AY338" s="214"/>
      <c r="AZ338" s="214"/>
      <c r="BA338" s="214"/>
      <c r="BB338" s="214"/>
      <c r="BC338" s="214"/>
      <c r="BD338" s="214"/>
      <c r="BE338" s="214"/>
      <c r="BF338" s="214"/>
      <c r="BG338" s="214"/>
      <c r="BH338" s="214"/>
    </row>
    <row r="339" spans="1:60" ht="33.75" outlineLevel="1" x14ac:dyDescent="0.2">
      <c r="A339" s="245">
        <v>89</v>
      </c>
      <c r="B339" s="246" t="s">
        <v>1742</v>
      </c>
      <c r="C339" s="256" t="s">
        <v>1743</v>
      </c>
      <c r="D339" s="247" t="s">
        <v>375</v>
      </c>
      <c r="E339" s="248">
        <v>2</v>
      </c>
      <c r="F339" s="249"/>
      <c r="G339" s="250">
        <f>ROUND(E339*F339,2)</f>
        <v>0</v>
      </c>
      <c r="H339" s="249"/>
      <c r="I339" s="250">
        <f>ROUND(E339*H339,2)</f>
        <v>0</v>
      </c>
      <c r="J339" s="249"/>
      <c r="K339" s="250">
        <f>ROUND(E339*J339,2)</f>
        <v>0</v>
      </c>
      <c r="L339" s="250">
        <v>12</v>
      </c>
      <c r="M339" s="250">
        <f>G339*(1+L339/100)</f>
        <v>0</v>
      </c>
      <c r="N339" s="248">
        <v>2.0000000000000001E-4</v>
      </c>
      <c r="O339" s="248">
        <f>ROUND(E339*N339,2)</f>
        <v>0</v>
      </c>
      <c r="P339" s="248">
        <v>0</v>
      </c>
      <c r="Q339" s="248">
        <f>ROUND(E339*P339,2)</f>
        <v>0</v>
      </c>
      <c r="R339" s="250" t="s">
        <v>611</v>
      </c>
      <c r="S339" s="250" t="s">
        <v>315</v>
      </c>
      <c r="T339" s="251" t="s">
        <v>315</v>
      </c>
      <c r="U339" s="224">
        <v>0.246</v>
      </c>
      <c r="V339" s="224">
        <f>ROUND(E339*U339,2)</f>
        <v>0.49</v>
      </c>
      <c r="W339" s="224"/>
      <c r="X339" s="224" t="s">
        <v>336</v>
      </c>
      <c r="Y339" s="224" t="s">
        <v>317</v>
      </c>
      <c r="Z339" s="214"/>
      <c r="AA339" s="214"/>
      <c r="AB339" s="214"/>
      <c r="AC339" s="214"/>
      <c r="AD339" s="214"/>
      <c r="AE339" s="214"/>
      <c r="AF339" s="214"/>
      <c r="AG339" s="214" t="s">
        <v>1123</v>
      </c>
      <c r="AH339" s="214"/>
      <c r="AI339" s="214"/>
      <c r="AJ339" s="214"/>
      <c r="AK339" s="214"/>
      <c r="AL339" s="214"/>
      <c r="AM339" s="214"/>
      <c r="AN339" s="214"/>
      <c r="AO339" s="214"/>
      <c r="AP339" s="214"/>
      <c r="AQ339" s="214"/>
      <c r="AR339" s="214"/>
      <c r="AS339" s="214"/>
      <c r="AT339" s="214"/>
      <c r="AU339" s="214"/>
      <c r="AV339" s="214"/>
      <c r="AW339" s="214"/>
      <c r="AX339" s="214"/>
      <c r="AY339" s="214"/>
      <c r="AZ339" s="214"/>
      <c r="BA339" s="214"/>
      <c r="BB339" s="214"/>
      <c r="BC339" s="214"/>
      <c r="BD339" s="214"/>
      <c r="BE339" s="214"/>
      <c r="BF339" s="214"/>
      <c r="BG339" s="214"/>
      <c r="BH339" s="214"/>
    </row>
    <row r="340" spans="1:60" ht="33.75" outlineLevel="1" x14ac:dyDescent="0.2">
      <c r="A340" s="245">
        <v>90</v>
      </c>
      <c r="B340" s="246" t="s">
        <v>1141</v>
      </c>
      <c r="C340" s="256" t="s">
        <v>1142</v>
      </c>
      <c r="D340" s="247" t="s">
        <v>375</v>
      </c>
      <c r="E340" s="248">
        <v>1</v>
      </c>
      <c r="F340" s="249"/>
      <c r="G340" s="250">
        <f>ROUND(E340*F340,2)</f>
        <v>0</v>
      </c>
      <c r="H340" s="249"/>
      <c r="I340" s="250">
        <f>ROUND(E340*H340,2)</f>
        <v>0</v>
      </c>
      <c r="J340" s="249"/>
      <c r="K340" s="250">
        <f>ROUND(E340*J340,2)</f>
        <v>0</v>
      </c>
      <c r="L340" s="250">
        <v>12</v>
      </c>
      <c r="M340" s="250">
        <f>G340*(1+L340/100)</f>
        <v>0</v>
      </c>
      <c r="N340" s="248">
        <v>3.3E-4</v>
      </c>
      <c r="O340" s="248">
        <f>ROUND(E340*N340,2)</f>
        <v>0</v>
      </c>
      <c r="P340" s="248">
        <v>0</v>
      </c>
      <c r="Q340" s="248">
        <f>ROUND(E340*P340,2)</f>
        <v>0</v>
      </c>
      <c r="R340" s="250" t="s">
        <v>611</v>
      </c>
      <c r="S340" s="250" t="s">
        <v>315</v>
      </c>
      <c r="T340" s="251" t="s">
        <v>315</v>
      </c>
      <c r="U340" s="224">
        <v>0.246</v>
      </c>
      <c r="V340" s="224">
        <f>ROUND(E340*U340,2)</f>
        <v>0.25</v>
      </c>
      <c r="W340" s="224"/>
      <c r="X340" s="224" t="s">
        <v>336</v>
      </c>
      <c r="Y340" s="224" t="s">
        <v>317</v>
      </c>
      <c r="Z340" s="214"/>
      <c r="AA340" s="214"/>
      <c r="AB340" s="214"/>
      <c r="AC340" s="214"/>
      <c r="AD340" s="214"/>
      <c r="AE340" s="214"/>
      <c r="AF340" s="214"/>
      <c r="AG340" s="214" t="s">
        <v>337</v>
      </c>
      <c r="AH340" s="214"/>
      <c r="AI340" s="214"/>
      <c r="AJ340" s="214"/>
      <c r="AK340" s="214"/>
      <c r="AL340" s="214"/>
      <c r="AM340" s="214"/>
      <c r="AN340" s="214"/>
      <c r="AO340" s="214"/>
      <c r="AP340" s="214"/>
      <c r="AQ340" s="214"/>
      <c r="AR340" s="214"/>
      <c r="AS340" s="214"/>
      <c r="AT340" s="214"/>
      <c r="AU340" s="214"/>
      <c r="AV340" s="214"/>
      <c r="AW340" s="214"/>
      <c r="AX340" s="214"/>
      <c r="AY340" s="214"/>
      <c r="AZ340" s="214"/>
      <c r="BA340" s="214"/>
      <c r="BB340" s="214"/>
      <c r="BC340" s="214"/>
      <c r="BD340" s="214"/>
      <c r="BE340" s="214"/>
      <c r="BF340" s="214"/>
      <c r="BG340" s="214"/>
      <c r="BH340" s="214"/>
    </row>
    <row r="341" spans="1:60" ht="22.5" outlineLevel="1" x14ac:dyDescent="0.2">
      <c r="A341" s="245">
        <v>91</v>
      </c>
      <c r="B341" s="246" t="s">
        <v>1143</v>
      </c>
      <c r="C341" s="256" t="s">
        <v>1144</v>
      </c>
      <c r="D341" s="247" t="s">
        <v>375</v>
      </c>
      <c r="E341" s="248">
        <v>1</v>
      </c>
      <c r="F341" s="249"/>
      <c r="G341" s="250">
        <f>ROUND(E341*F341,2)</f>
        <v>0</v>
      </c>
      <c r="H341" s="249"/>
      <c r="I341" s="250">
        <f>ROUND(E341*H341,2)</f>
        <v>0</v>
      </c>
      <c r="J341" s="249"/>
      <c r="K341" s="250">
        <f>ROUND(E341*J341,2)</f>
        <v>0</v>
      </c>
      <c r="L341" s="250">
        <v>12</v>
      </c>
      <c r="M341" s="250">
        <f>G341*(1+L341/100)</f>
        <v>0</v>
      </c>
      <c r="N341" s="248">
        <v>1.3999999999999999E-4</v>
      </c>
      <c r="O341" s="248">
        <f>ROUND(E341*N341,2)</f>
        <v>0</v>
      </c>
      <c r="P341" s="248">
        <v>0</v>
      </c>
      <c r="Q341" s="248">
        <f>ROUND(E341*P341,2)</f>
        <v>0</v>
      </c>
      <c r="R341" s="250" t="s">
        <v>611</v>
      </c>
      <c r="S341" s="250" t="s">
        <v>315</v>
      </c>
      <c r="T341" s="251" t="s">
        <v>315</v>
      </c>
      <c r="U341" s="224">
        <v>0.2</v>
      </c>
      <c r="V341" s="224">
        <f>ROUND(E341*U341,2)</f>
        <v>0.2</v>
      </c>
      <c r="W341" s="224"/>
      <c r="X341" s="224" t="s">
        <v>336</v>
      </c>
      <c r="Y341" s="224" t="s">
        <v>317</v>
      </c>
      <c r="Z341" s="214"/>
      <c r="AA341" s="214"/>
      <c r="AB341" s="214"/>
      <c r="AC341" s="214"/>
      <c r="AD341" s="214"/>
      <c r="AE341" s="214"/>
      <c r="AF341" s="214"/>
      <c r="AG341" s="214" t="s">
        <v>1123</v>
      </c>
      <c r="AH341" s="214"/>
      <c r="AI341" s="214"/>
      <c r="AJ341" s="214"/>
      <c r="AK341" s="214"/>
      <c r="AL341" s="214"/>
      <c r="AM341" s="214"/>
      <c r="AN341" s="214"/>
      <c r="AO341" s="214"/>
      <c r="AP341" s="214"/>
      <c r="AQ341" s="214"/>
      <c r="AR341" s="214"/>
      <c r="AS341" s="214"/>
      <c r="AT341" s="214"/>
      <c r="AU341" s="214"/>
      <c r="AV341" s="214"/>
      <c r="AW341" s="214"/>
      <c r="AX341" s="214"/>
      <c r="AY341" s="214"/>
      <c r="AZ341" s="214"/>
      <c r="BA341" s="214"/>
      <c r="BB341" s="214"/>
      <c r="BC341" s="214"/>
      <c r="BD341" s="214"/>
      <c r="BE341" s="214"/>
      <c r="BF341" s="214"/>
      <c r="BG341" s="214"/>
      <c r="BH341" s="214"/>
    </row>
    <row r="342" spans="1:60" ht="22.5" outlineLevel="1" x14ac:dyDescent="0.2">
      <c r="A342" s="245">
        <v>92</v>
      </c>
      <c r="B342" s="246" t="s">
        <v>655</v>
      </c>
      <c r="C342" s="256" t="s">
        <v>656</v>
      </c>
      <c r="D342" s="247" t="s">
        <v>375</v>
      </c>
      <c r="E342" s="248">
        <v>2</v>
      </c>
      <c r="F342" s="249"/>
      <c r="G342" s="250">
        <f>ROUND(E342*F342,2)</f>
        <v>0</v>
      </c>
      <c r="H342" s="249"/>
      <c r="I342" s="250">
        <f>ROUND(E342*H342,2)</f>
        <v>0</v>
      </c>
      <c r="J342" s="249"/>
      <c r="K342" s="250">
        <f>ROUND(E342*J342,2)</f>
        <v>0</v>
      </c>
      <c r="L342" s="250">
        <v>12</v>
      </c>
      <c r="M342" s="250">
        <f>G342*(1+L342/100)</f>
        <v>0</v>
      </c>
      <c r="N342" s="248">
        <v>4.0000000000000002E-4</v>
      </c>
      <c r="O342" s="248">
        <f>ROUND(E342*N342,2)</f>
        <v>0</v>
      </c>
      <c r="P342" s="248">
        <v>0</v>
      </c>
      <c r="Q342" s="248">
        <f>ROUND(E342*P342,2)</f>
        <v>0</v>
      </c>
      <c r="R342" s="250" t="s">
        <v>611</v>
      </c>
      <c r="S342" s="250" t="s">
        <v>315</v>
      </c>
      <c r="T342" s="251" t="s">
        <v>315</v>
      </c>
      <c r="U342" s="224">
        <v>0.246</v>
      </c>
      <c r="V342" s="224">
        <f>ROUND(E342*U342,2)</f>
        <v>0.49</v>
      </c>
      <c r="W342" s="224"/>
      <c r="X342" s="224" t="s">
        <v>336</v>
      </c>
      <c r="Y342" s="224" t="s">
        <v>317</v>
      </c>
      <c r="Z342" s="214"/>
      <c r="AA342" s="214"/>
      <c r="AB342" s="214"/>
      <c r="AC342" s="214"/>
      <c r="AD342" s="214"/>
      <c r="AE342" s="214"/>
      <c r="AF342" s="214"/>
      <c r="AG342" s="214" t="s">
        <v>337</v>
      </c>
      <c r="AH342" s="214"/>
      <c r="AI342" s="214"/>
      <c r="AJ342" s="214"/>
      <c r="AK342" s="214"/>
      <c r="AL342" s="214"/>
      <c r="AM342" s="214"/>
      <c r="AN342" s="214"/>
      <c r="AO342" s="214"/>
      <c r="AP342" s="214"/>
      <c r="AQ342" s="214"/>
      <c r="AR342" s="214"/>
      <c r="AS342" s="214"/>
      <c r="AT342" s="214"/>
      <c r="AU342" s="214"/>
      <c r="AV342" s="214"/>
      <c r="AW342" s="214"/>
      <c r="AX342" s="214"/>
      <c r="AY342" s="214"/>
      <c r="AZ342" s="214"/>
      <c r="BA342" s="214"/>
      <c r="BB342" s="214"/>
      <c r="BC342" s="214"/>
      <c r="BD342" s="214"/>
      <c r="BE342" s="214"/>
      <c r="BF342" s="214"/>
      <c r="BG342" s="214"/>
      <c r="BH342" s="214"/>
    </row>
    <row r="343" spans="1:60" outlineLevel="1" x14ac:dyDescent="0.2">
      <c r="A343" s="245">
        <v>93</v>
      </c>
      <c r="B343" s="246" t="s">
        <v>1145</v>
      </c>
      <c r="C343" s="256" t="s">
        <v>1146</v>
      </c>
      <c r="D343" s="247" t="s">
        <v>375</v>
      </c>
      <c r="E343" s="248">
        <v>2</v>
      </c>
      <c r="F343" s="249"/>
      <c r="G343" s="250">
        <f>ROUND(E343*F343,2)</f>
        <v>0</v>
      </c>
      <c r="H343" s="249"/>
      <c r="I343" s="250">
        <f>ROUND(E343*H343,2)</f>
        <v>0</v>
      </c>
      <c r="J343" s="249"/>
      <c r="K343" s="250">
        <f>ROUND(E343*J343,2)</f>
        <v>0</v>
      </c>
      <c r="L343" s="250">
        <v>12</v>
      </c>
      <c r="M343" s="250">
        <f>G343*(1+L343/100)</f>
        <v>0</v>
      </c>
      <c r="N343" s="248">
        <v>0</v>
      </c>
      <c r="O343" s="248">
        <f>ROUND(E343*N343,2)</f>
        <v>0</v>
      </c>
      <c r="P343" s="248">
        <v>0</v>
      </c>
      <c r="Q343" s="248">
        <f>ROUND(E343*P343,2)</f>
        <v>0</v>
      </c>
      <c r="R343" s="250"/>
      <c r="S343" s="250" t="s">
        <v>331</v>
      </c>
      <c r="T343" s="251" t="s">
        <v>316</v>
      </c>
      <c r="U343" s="224">
        <v>0</v>
      </c>
      <c r="V343" s="224">
        <f>ROUND(E343*U343,2)</f>
        <v>0</v>
      </c>
      <c r="W343" s="224"/>
      <c r="X343" s="224" t="s">
        <v>336</v>
      </c>
      <c r="Y343" s="224" t="s">
        <v>317</v>
      </c>
      <c r="Z343" s="214"/>
      <c r="AA343" s="214"/>
      <c r="AB343" s="214"/>
      <c r="AC343" s="214"/>
      <c r="AD343" s="214"/>
      <c r="AE343" s="214"/>
      <c r="AF343" s="214"/>
      <c r="AG343" s="214" t="s">
        <v>1123</v>
      </c>
      <c r="AH343" s="214"/>
      <c r="AI343" s="214"/>
      <c r="AJ343" s="214"/>
      <c r="AK343" s="214"/>
      <c r="AL343" s="214"/>
      <c r="AM343" s="214"/>
      <c r="AN343" s="214"/>
      <c r="AO343" s="214"/>
      <c r="AP343" s="214"/>
      <c r="AQ343" s="214"/>
      <c r="AR343" s="214"/>
      <c r="AS343" s="214"/>
      <c r="AT343" s="214"/>
      <c r="AU343" s="214"/>
      <c r="AV343" s="214"/>
      <c r="AW343" s="214"/>
      <c r="AX343" s="214"/>
      <c r="AY343" s="214"/>
      <c r="AZ343" s="214"/>
      <c r="BA343" s="214"/>
      <c r="BB343" s="214"/>
      <c r="BC343" s="214"/>
      <c r="BD343" s="214"/>
      <c r="BE343" s="214"/>
      <c r="BF343" s="214"/>
      <c r="BG343" s="214"/>
      <c r="BH343" s="214"/>
    </row>
    <row r="344" spans="1:60" outlineLevel="1" x14ac:dyDescent="0.2">
      <c r="A344" s="245">
        <v>94</v>
      </c>
      <c r="B344" s="246" t="s">
        <v>666</v>
      </c>
      <c r="C344" s="256" t="s">
        <v>667</v>
      </c>
      <c r="D344" s="247" t="s">
        <v>375</v>
      </c>
      <c r="E344" s="248">
        <v>1</v>
      </c>
      <c r="F344" s="249"/>
      <c r="G344" s="250">
        <f>ROUND(E344*F344,2)</f>
        <v>0</v>
      </c>
      <c r="H344" s="249"/>
      <c r="I344" s="250">
        <f>ROUND(E344*H344,2)</f>
        <v>0</v>
      </c>
      <c r="J344" s="249"/>
      <c r="K344" s="250">
        <f>ROUND(E344*J344,2)</f>
        <v>0</v>
      </c>
      <c r="L344" s="250">
        <v>12</v>
      </c>
      <c r="M344" s="250">
        <f>G344*(1+L344/100)</f>
        <v>0</v>
      </c>
      <c r="N344" s="248">
        <v>0</v>
      </c>
      <c r="O344" s="248">
        <f>ROUND(E344*N344,2)</f>
        <v>0</v>
      </c>
      <c r="P344" s="248">
        <v>0</v>
      </c>
      <c r="Q344" s="248">
        <f>ROUND(E344*P344,2)</f>
        <v>0</v>
      </c>
      <c r="R344" s="250" t="s">
        <v>428</v>
      </c>
      <c r="S344" s="250" t="s">
        <v>315</v>
      </c>
      <c r="T344" s="251" t="s">
        <v>316</v>
      </c>
      <c r="U344" s="224">
        <v>0</v>
      </c>
      <c r="V344" s="224">
        <f>ROUND(E344*U344,2)</f>
        <v>0</v>
      </c>
      <c r="W344" s="224"/>
      <c r="X344" s="224" t="s">
        <v>429</v>
      </c>
      <c r="Y344" s="224" t="s">
        <v>317</v>
      </c>
      <c r="Z344" s="214"/>
      <c r="AA344" s="214"/>
      <c r="AB344" s="214"/>
      <c r="AC344" s="214"/>
      <c r="AD344" s="214"/>
      <c r="AE344" s="214"/>
      <c r="AF344" s="214"/>
      <c r="AG344" s="214" t="s">
        <v>430</v>
      </c>
      <c r="AH344" s="214"/>
      <c r="AI344" s="214"/>
      <c r="AJ344" s="214"/>
      <c r="AK344" s="214"/>
      <c r="AL344" s="214"/>
      <c r="AM344" s="214"/>
      <c r="AN344" s="214"/>
      <c r="AO344" s="214"/>
      <c r="AP344" s="214"/>
      <c r="AQ344" s="214"/>
      <c r="AR344" s="214"/>
      <c r="AS344" s="214"/>
      <c r="AT344" s="214"/>
      <c r="AU344" s="214"/>
      <c r="AV344" s="214"/>
      <c r="AW344" s="214"/>
      <c r="AX344" s="214"/>
      <c r="AY344" s="214"/>
      <c r="AZ344" s="214"/>
      <c r="BA344" s="214"/>
      <c r="BB344" s="214"/>
      <c r="BC344" s="214"/>
      <c r="BD344" s="214"/>
      <c r="BE344" s="214"/>
      <c r="BF344" s="214"/>
      <c r="BG344" s="214"/>
      <c r="BH344" s="214"/>
    </row>
    <row r="345" spans="1:60" outlineLevel="1" x14ac:dyDescent="0.2">
      <c r="A345" s="236">
        <v>95</v>
      </c>
      <c r="B345" s="237" t="s">
        <v>1147</v>
      </c>
      <c r="C345" s="254" t="s">
        <v>1148</v>
      </c>
      <c r="D345" s="238" t="s">
        <v>330</v>
      </c>
      <c r="E345" s="239">
        <v>1</v>
      </c>
      <c r="F345" s="240"/>
      <c r="G345" s="241">
        <f>ROUND(E345*F345,2)</f>
        <v>0</v>
      </c>
      <c r="H345" s="240"/>
      <c r="I345" s="241">
        <f>ROUND(E345*H345,2)</f>
        <v>0</v>
      </c>
      <c r="J345" s="240"/>
      <c r="K345" s="241">
        <f>ROUND(E345*J345,2)</f>
        <v>0</v>
      </c>
      <c r="L345" s="241">
        <v>12</v>
      </c>
      <c r="M345" s="241">
        <f>G345*(1+L345/100)</f>
        <v>0</v>
      </c>
      <c r="N345" s="239">
        <v>1.7000000000000001E-4</v>
      </c>
      <c r="O345" s="239">
        <f>ROUND(E345*N345,2)</f>
        <v>0</v>
      </c>
      <c r="P345" s="239">
        <v>0</v>
      </c>
      <c r="Q345" s="239">
        <f>ROUND(E345*P345,2)</f>
        <v>0</v>
      </c>
      <c r="R345" s="241" t="s">
        <v>611</v>
      </c>
      <c r="S345" s="241" t="s">
        <v>315</v>
      </c>
      <c r="T345" s="242" t="s">
        <v>315</v>
      </c>
      <c r="U345" s="224">
        <v>2.9</v>
      </c>
      <c r="V345" s="224">
        <f>ROUND(E345*U345,2)</f>
        <v>2.9</v>
      </c>
      <c r="W345" s="224"/>
      <c r="X345" s="224" t="s">
        <v>336</v>
      </c>
      <c r="Y345" s="224" t="s">
        <v>317</v>
      </c>
      <c r="Z345" s="214"/>
      <c r="AA345" s="214"/>
      <c r="AB345" s="214"/>
      <c r="AC345" s="214"/>
      <c r="AD345" s="214"/>
      <c r="AE345" s="214"/>
      <c r="AF345" s="214"/>
      <c r="AG345" s="214" t="s">
        <v>337</v>
      </c>
      <c r="AH345" s="214"/>
      <c r="AI345" s="214"/>
      <c r="AJ345" s="214"/>
      <c r="AK345" s="214"/>
      <c r="AL345" s="214"/>
      <c r="AM345" s="214"/>
      <c r="AN345" s="214"/>
      <c r="AO345" s="214"/>
      <c r="AP345" s="214"/>
      <c r="AQ345" s="214"/>
      <c r="AR345" s="214"/>
      <c r="AS345" s="214"/>
      <c r="AT345" s="214"/>
      <c r="AU345" s="214"/>
      <c r="AV345" s="214"/>
      <c r="AW345" s="214"/>
      <c r="AX345" s="214"/>
      <c r="AY345" s="214"/>
      <c r="AZ345" s="214"/>
      <c r="BA345" s="214"/>
      <c r="BB345" s="214"/>
      <c r="BC345" s="214"/>
      <c r="BD345" s="214"/>
      <c r="BE345" s="214"/>
      <c r="BF345" s="214"/>
      <c r="BG345" s="214"/>
      <c r="BH345" s="214"/>
    </row>
    <row r="346" spans="1:60" outlineLevel="2" x14ac:dyDescent="0.2">
      <c r="A346" s="221"/>
      <c r="B346" s="222"/>
      <c r="C346" s="255" t="s">
        <v>1409</v>
      </c>
      <c r="D346" s="243"/>
      <c r="E346" s="243"/>
      <c r="F346" s="243"/>
      <c r="G346" s="243"/>
      <c r="H346" s="224"/>
      <c r="I346" s="224"/>
      <c r="J346" s="224"/>
      <c r="K346" s="224"/>
      <c r="L346" s="224"/>
      <c r="M346" s="224"/>
      <c r="N346" s="223"/>
      <c r="O346" s="223"/>
      <c r="P346" s="223"/>
      <c r="Q346" s="223"/>
      <c r="R346" s="224"/>
      <c r="S346" s="224"/>
      <c r="T346" s="224"/>
      <c r="U346" s="224"/>
      <c r="V346" s="224"/>
      <c r="W346" s="224"/>
      <c r="X346" s="224"/>
      <c r="Y346" s="224"/>
      <c r="Z346" s="214"/>
      <c r="AA346" s="214"/>
      <c r="AB346" s="214"/>
      <c r="AC346" s="214"/>
      <c r="AD346" s="214"/>
      <c r="AE346" s="214"/>
      <c r="AF346" s="214"/>
      <c r="AG346" s="214" t="s">
        <v>320</v>
      </c>
      <c r="AH346" s="214"/>
      <c r="AI346" s="214"/>
      <c r="AJ346" s="214"/>
      <c r="AK346" s="214"/>
      <c r="AL346" s="214"/>
      <c r="AM346" s="214"/>
      <c r="AN346" s="214"/>
      <c r="AO346" s="214"/>
      <c r="AP346" s="214"/>
      <c r="AQ346" s="214"/>
      <c r="AR346" s="214"/>
      <c r="AS346" s="214"/>
      <c r="AT346" s="214"/>
      <c r="AU346" s="214"/>
      <c r="AV346" s="214"/>
      <c r="AW346" s="214"/>
      <c r="AX346" s="214"/>
      <c r="AY346" s="214"/>
      <c r="AZ346" s="214"/>
      <c r="BA346" s="214"/>
      <c r="BB346" s="214"/>
      <c r="BC346" s="214"/>
      <c r="BD346" s="214"/>
      <c r="BE346" s="214"/>
      <c r="BF346" s="214"/>
      <c r="BG346" s="214"/>
      <c r="BH346" s="214"/>
    </row>
    <row r="347" spans="1:60" outlineLevel="1" x14ac:dyDescent="0.2">
      <c r="A347" s="245">
        <v>96</v>
      </c>
      <c r="B347" s="246" t="s">
        <v>1149</v>
      </c>
      <c r="C347" s="256" t="s">
        <v>1410</v>
      </c>
      <c r="D347" s="247" t="s">
        <v>375</v>
      </c>
      <c r="E347" s="248">
        <v>1</v>
      </c>
      <c r="F347" s="249"/>
      <c r="G347" s="250">
        <f>ROUND(E347*F347,2)</f>
        <v>0</v>
      </c>
      <c r="H347" s="249"/>
      <c r="I347" s="250">
        <f>ROUND(E347*H347,2)</f>
        <v>0</v>
      </c>
      <c r="J347" s="249"/>
      <c r="K347" s="250">
        <f>ROUND(E347*J347,2)</f>
        <v>0</v>
      </c>
      <c r="L347" s="250">
        <v>12</v>
      </c>
      <c r="M347" s="250">
        <f>G347*(1+L347/100)</f>
        <v>0</v>
      </c>
      <c r="N347" s="248">
        <v>0.01</v>
      </c>
      <c r="O347" s="248">
        <f>ROUND(E347*N347,2)</f>
        <v>0.01</v>
      </c>
      <c r="P347" s="248">
        <v>0</v>
      </c>
      <c r="Q347" s="248">
        <f>ROUND(E347*P347,2)</f>
        <v>0</v>
      </c>
      <c r="R347" s="250"/>
      <c r="S347" s="250" t="s">
        <v>331</v>
      </c>
      <c r="T347" s="251" t="s">
        <v>316</v>
      </c>
      <c r="U347" s="224">
        <v>0</v>
      </c>
      <c r="V347" s="224">
        <f>ROUND(E347*U347,2)</f>
        <v>0</v>
      </c>
      <c r="W347" s="224"/>
      <c r="X347" s="224" t="s">
        <v>429</v>
      </c>
      <c r="Y347" s="224" t="s">
        <v>317</v>
      </c>
      <c r="Z347" s="214"/>
      <c r="AA347" s="214"/>
      <c r="AB347" s="214"/>
      <c r="AC347" s="214"/>
      <c r="AD347" s="214"/>
      <c r="AE347" s="214"/>
      <c r="AF347" s="214"/>
      <c r="AG347" s="214" t="s">
        <v>430</v>
      </c>
      <c r="AH347" s="214"/>
      <c r="AI347" s="214"/>
      <c r="AJ347" s="214"/>
      <c r="AK347" s="214"/>
      <c r="AL347" s="214"/>
      <c r="AM347" s="214"/>
      <c r="AN347" s="214"/>
      <c r="AO347" s="214"/>
      <c r="AP347" s="214"/>
      <c r="AQ347" s="214"/>
      <c r="AR347" s="214"/>
      <c r="AS347" s="214"/>
      <c r="AT347" s="214"/>
      <c r="AU347" s="214"/>
      <c r="AV347" s="214"/>
      <c r="AW347" s="214"/>
      <c r="AX347" s="214"/>
      <c r="AY347" s="214"/>
      <c r="AZ347" s="214"/>
      <c r="BA347" s="214"/>
      <c r="BB347" s="214"/>
      <c r="BC347" s="214"/>
      <c r="BD347" s="214"/>
      <c r="BE347" s="214"/>
      <c r="BF347" s="214"/>
      <c r="BG347" s="214"/>
      <c r="BH347" s="214"/>
    </row>
    <row r="348" spans="1:60" outlineLevel="1" x14ac:dyDescent="0.2">
      <c r="A348" s="236">
        <v>97</v>
      </c>
      <c r="B348" s="237" t="s">
        <v>1152</v>
      </c>
      <c r="C348" s="254" t="s">
        <v>1153</v>
      </c>
      <c r="D348" s="238" t="s">
        <v>581</v>
      </c>
      <c r="E348" s="239">
        <v>0.12905</v>
      </c>
      <c r="F348" s="240"/>
      <c r="G348" s="241">
        <f>ROUND(E348*F348,2)</f>
        <v>0</v>
      </c>
      <c r="H348" s="240"/>
      <c r="I348" s="241">
        <f>ROUND(E348*H348,2)</f>
        <v>0</v>
      </c>
      <c r="J348" s="240"/>
      <c r="K348" s="241">
        <f>ROUND(E348*J348,2)</f>
        <v>0</v>
      </c>
      <c r="L348" s="241">
        <v>12</v>
      </c>
      <c r="M348" s="241">
        <f>G348*(1+L348/100)</f>
        <v>0</v>
      </c>
      <c r="N348" s="239">
        <v>0</v>
      </c>
      <c r="O348" s="239">
        <f>ROUND(E348*N348,2)</f>
        <v>0</v>
      </c>
      <c r="P348" s="239">
        <v>0</v>
      </c>
      <c r="Q348" s="239">
        <f>ROUND(E348*P348,2)</f>
        <v>0</v>
      </c>
      <c r="R348" s="241" t="s">
        <v>611</v>
      </c>
      <c r="S348" s="241" t="s">
        <v>315</v>
      </c>
      <c r="T348" s="242" t="s">
        <v>315</v>
      </c>
      <c r="U348" s="224">
        <v>1.629</v>
      </c>
      <c r="V348" s="224">
        <f>ROUND(E348*U348,2)</f>
        <v>0.21</v>
      </c>
      <c r="W348" s="224"/>
      <c r="X348" s="224" t="s">
        <v>582</v>
      </c>
      <c r="Y348" s="224" t="s">
        <v>317</v>
      </c>
      <c r="Z348" s="214"/>
      <c r="AA348" s="214"/>
      <c r="AB348" s="214"/>
      <c r="AC348" s="214"/>
      <c r="AD348" s="214"/>
      <c r="AE348" s="214"/>
      <c r="AF348" s="214"/>
      <c r="AG348" s="214" t="s">
        <v>583</v>
      </c>
      <c r="AH348" s="214"/>
      <c r="AI348" s="214"/>
      <c r="AJ348" s="214"/>
      <c r="AK348" s="214"/>
      <c r="AL348" s="214"/>
      <c r="AM348" s="214"/>
      <c r="AN348" s="214"/>
      <c r="AO348" s="214"/>
      <c r="AP348" s="214"/>
      <c r="AQ348" s="214"/>
      <c r="AR348" s="214"/>
      <c r="AS348" s="214"/>
      <c r="AT348" s="214"/>
      <c r="AU348" s="214"/>
      <c r="AV348" s="214"/>
      <c r="AW348" s="214"/>
      <c r="AX348" s="214"/>
      <c r="AY348" s="214"/>
      <c r="AZ348" s="214"/>
      <c r="BA348" s="214"/>
      <c r="BB348" s="214"/>
      <c r="BC348" s="214"/>
      <c r="BD348" s="214"/>
      <c r="BE348" s="214"/>
      <c r="BF348" s="214"/>
      <c r="BG348" s="214"/>
      <c r="BH348" s="214"/>
    </row>
    <row r="349" spans="1:60" outlineLevel="2" x14ac:dyDescent="0.2">
      <c r="A349" s="221"/>
      <c r="B349" s="222"/>
      <c r="C349" s="267" t="s">
        <v>692</v>
      </c>
      <c r="D349" s="266"/>
      <c r="E349" s="266"/>
      <c r="F349" s="266"/>
      <c r="G349" s="266"/>
      <c r="H349" s="224"/>
      <c r="I349" s="224"/>
      <c r="J349" s="224"/>
      <c r="K349" s="224"/>
      <c r="L349" s="224"/>
      <c r="M349" s="224"/>
      <c r="N349" s="223"/>
      <c r="O349" s="223"/>
      <c r="P349" s="223"/>
      <c r="Q349" s="223"/>
      <c r="R349" s="224"/>
      <c r="S349" s="224"/>
      <c r="T349" s="224"/>
      <c r="U349" s="224"/>
      <c r="V349" s="224"/>
      <c r="W349" s="224"/>
      <c r="X349" s="224"/>
      <c r="Y349" s="224"/>
      <c r="Z349" s="214"/>
      <c r="AA349" s="214"/>
      <c r="AB349" s="214"/>
      <c r="AC349" s="214"/>
      <c r="AD349" s="214"/>
      <c r="AE349" s="214"/>
      <c r="AF349" s="214"/>
      <c r="AG349" s="214" t="s">
        <v>369</v>
      </c>
      <c r="AH349" s="214"/>
      <c r="AI349" s="214"/>
      <c r="AJ349" s="214"/>
      <c r="AK349" s="214"/>
      <c r="AL349" s="214"/>
      <c r="AM349" s="214"/>
      <c r="AN349" s="214"/>
      <c r="AO349" s="214"/>
      <c r="AP349" s="214"/>
      <c r="AQ349" s="214"/>
      <c r="AR349" s="214"/>
      <c r="AS349" s="214"/>
      <c r="AT349" s="214"/>
      <c r="AU349" s="214"/>
      <c r="AV349" s="214"/>
      <c r="AW349" s="214"/>
      <c r="AX349" s="214"/>
      <c r="AY349" s="214"/>
      <c r="AZ349" s="214"/>
      <c r="BA349" s="214"/>
      <c r="BB349" s="214"/>
      <c r="BC349" s="214"/>
      <c r="BD349" s="214"/>
      <c r="BE349" s="214"/>
      <c r="BF349" s="214"/>
      <c r="BG349" s="214"/>
      <c r="BH349" s="214"/>
    </row>
    <row r="350" spans="1:60" x14ac:dyDescent="0.2">
      <c r="A350" s="229" t="s">
        <v>310</v>
      </c>
      <c r="B350" s="230" t="s">
        <v>231</v>
      </c>
      <c r="C350" s="253" t="s">
        <v>233</v>
      </c>
      <c r="D350" s="231"/>
      <c r="E350" s="232"/>
      <c r="F350" s="233"/>
      <c r="G350" s="233">
        <f>SUMIF(AG351:AG355,"&lt;&gt;NOR",G351:G355)</f>
        <v>0</v>
      </c>
      <c r="H350" s="233"/>
      <c r="I350" s="233">
        <f>SUM(I351:I355)</f>
        <v>0</v>
      </c>
      <c r="J350" s="233"/>
      <c r="K350" s="233">
        <f>SUM(K351:K355)</f>
        <v>0</v>
      </c>
      <c r="L350" s="233"/>
      <c r="M350" s="233">
        <f>SUM(M351:M355)</f>
        <v>0</v>
      </c>
      <c r="N350" s="232"/>
      <c r="O350" s="232">
        <f>SUM(O351:O355)</f>
        <v>0.01</v>
      </c>
      <c r="P350" s="232"/>
      <c r="Q350" s="232">
        <f>SUM(Q351:Q355)</f>
        <v>0</v>
      </c>
      <c r="R350" s="233"/>
      <c r="S350" s="233"/>
      <c r="T350" s="234"/>
      <c r="U350" s="228"/>
      <c r="V350" s="228">
        <f>SUM(V351:V355)</f>
        <v>1.78</v>
      </c>
      <c r="W350" s="228"/>
      <c r="X350" s="228"/>
      <c r="Y350" s="228"/>
      <c r="AG350" t="s">
        <v>311</v>
      </c>
    </row>
    <row r="351" spans="1:60" ht="56.25" outlineLevel="1" x14ac:dyDescent="0.2">
      <c r="A351" s="236">
        <v>98</v>
      </c>
      <c r="B351" s="237" t="s">
        <v>1154</v>
      </c>
      <c r="C351" s="254" t="s">
        <v>1155</v>
      </c>
      <c r="D351" s="238" t="s">
        <v>330</v>
      </c>
      <c r="E351" s="239">
        <v>1</v>
      </c>
      <c r="F351" s="240"/>
      <c r="G351" s="241">
        <f>ROUND(E351*F351,2)</f>
        <v>0</v>
      </c>
      <c r="H351" s="240"/>
      <c r="I351" s="241">
        <f>ROUND(E351*H351,2)</f>
        <v>0</v>
      </c>
      <c r="J351" s="240"/>
      <c r="K351" s="241">
        <f>ROUND(E351*J351,2)</f>
        <v>0</v>
      </c>
      <c r="L351" s="241">
        <v>12</v>
      </c>
      <c r="M351" s="241">
        <f>G351*(1+L351/100)</f>
        <v>0</v>
      </c>
      <c r="N351" s="239">
        <v>7.0099999999999997E-3</v>
      </c>
      <c r="O351" s="239">
        <f>ROUND(E351*N351,2)</f>
        <v>0.01</v>
      </c>
      <c r="P351" s="239">
        <v>0</v>
      </c>
      <c r="Q351" s="239">
        <f>ROUND(E351*P351,2)</f>
        <v>0</v>
      </c>
      <c r="R351" s="241" t="s">
        <v>611</v>
      </c>
      <c r="S351" s="241" t="s">
        <v>315</v>
      </c>
      <c r="T351" s="242" t="s">
        <v>315</v>
      </c>
      <c r="U351" s="224">
        <v>1.77</v>
      </c>
      <c r="V351" s="224">
        <f>ROUND(E351*U351,2)</f>
        <v>1.77</v>
      </c>
      <c r="W351" s="224"/>
      <c r="X351" s="224" t="s">
        <v>336</v>
      </c>
      <c r="Y351" s="224" t="s">
        <v>317</v>
      </c>
      <c r="Z351" s="214"/>
      <c r="AA351" s="214"/>
      <c r="AB351" s="214"/>
      <c r="AC351" s="214"/>
      <c r="AD351" s="214"/>
      <c r="AE351" s="214"/>
      <c r="AF351" s="214"/>
      <c r="AG351" s="214" t="s">
        <v>367</v>
      </c>
      <c r="AH351" s="214"/>
      <c r="AI351" s="214"/>
      <c r="AJ351" s="214"/>
      <c r="AK351" s="214"/>
      <c r="AL351" s="214"/>
      <c r="AM351" s="214"/>
      <c r="AN351" s="214"/>
      <c r="AO351" s="214"/>
      <c r="AP351" s="214"/>
      <c r="AQ351" s="214"/>
      <c r="AR351" s="214"/>
      <c r="AS351" s="214"/>
      <c r="AT351" s="214"/>
      <c r="AU351" s="214"/>
      <c r="AV351" s="214"/>
      <c r="AW351" s="214"/>
      <c r="AX351" s="214"/>
      <c r="AY351" s="214"/>
      <c r="AZ351" s="214"/>
      <c r="BA351" s="214"/>
      <c r="BB351" s="214"/>
      <c r="BC351" s="214"/>
      <c r="BD351" s="214"/>
      <c r="BE351" s="214"/>
      <c r="BF351" s="214"/>
      <c r="BG351" s="214"/>
      <c r="BH351" s="214"/>
    </row>
    <row r="352" spans="1:60" outlineLevel="2" x14ac:dyDescent="0.2">
      <c r="A352" s="221"/>
      <c r="B352" s="222"/>
      <c r="C352" s="255" t="s">
        <v>1156</v>
      </c>
      <c r="D352" s="243"/>
      <c r="E352" s="243"/>
      <c r="F352" s="243"/>
      <c r="G352" s="243"/>
      <c r="H352" s="224"/>
      <c r="I352" s="224"/>
      <c r="J352" s="224"/>
      <c r="K352" s="224"/>
      <c r="L352" s="224"/>
      <c r="M352" s="224"/>
      <c r="N352" s="223"/>
      <c r="O352" s="223"/>
      <c r="P352" s="223"/>
      <c r="Q352" s="223"/>
      <c r="R352" s="224"/>
      <c r="S352" s="224"/>
      <c r="T352" s="224"/>
      <c r="U352" s="224"/>
      <c r="V352" s="224"/>
      <c r="W352" s="224"/>
      <c r="X352" s="224"/>
      <c r="Y352" s="224"/>
      <c r="Z352" s="214"/>
      <c r="AA352" s="214"/>
      <c r="AB352" s="214"/>
      <c r="AC352" s="214"/>
      <c r="AD352" s="214"/>
      <c r="AE352" s="214"/>
      <c r="AF352" s="214"/>
      <c r="AG352" s="214" t="s">
        <v>320</v>
      </c>
      <c r="AH352" s="214"/>
      <c r="AI352" s="214"/>
      <c r="AJ352" s="214"/>
      <c r="AK352" s="214"/>
      <c r="AL352" s="214"/>
      <c r="AM352" s="214"/>
      <c r="AN352" s="214"/>
      <c r="AO352" s="214"/>
      <c r="AP352" s="214"/>
      <c r="AQ352" s="214"/>
      <c r="AR352" s="214"/>
      <c r="AS352" s="214"/>
      <c r="AT352" s="214"/>
      <c r="AU352" s="214"/>
      <c r="AV352" s="214"/>
      <c r="AW352" s="214"/>
      <c r="AX352" s="214"/>
      <c r="AY352" s="214"/>
      <c r="AZ352" s="214"/>
      <c r="BA352" s="214"/>
      <c r="BB352" s="214"/>
      <c r="BC352" s="214"/>
      <c r="BD352" s="214"/>
      <c r="BE352" s="214"/>
      <c r="BF352" s="214"/>
      <c r="BG352" s="214"/>
      <c r="BH352" s="214"/>
    </row>
    <row r="353" spans="1:60" ht="22.5" outlineLevel="1" x14ac:dyDescent="0.2">
      <c r="A353" s="245">
        <v>99</v>
      </c>
      <c r="B353" s="246" t="s">
        <v>1157</v>
      </c>
      <c r="C353" s="256" t="s">
        <v>1158</v>
      </c>
      <c r="D353" s="247" t="s">
        <v>375</v>
      </c>
      <c r="E353" s="248">
        <v>1</v>
      </c>
      <c r="F353" s="249"/>
      <c r="G353" s="250">
        <f>ROUND(E353*F353,2)</f>
        <v>0</v>
      </c>
      <c r="H353" s="249"/>
      <c r="I353" s="250">
        <f>ROUND(E353*H353,2)</f>
        <v>0</v>
      </c>
      <c r="J353" s="249"/>
      <c r="K353" s="250">
        <f>ROUND(E353*J353,2)</f>
        <v>0</v>
      </c>
      <c r="L353" s="250">
        <v>12</v>
      </c>
      <c r="M353" s="250">
        <f>G353*(1+L353/100)</f>
        <v>0</v>
      </c>
      <c r="N353" s="248">
        <v>3.8999999999999999E-4</v>
      </c>
      <c r="O353" s="248">
        <f>ROUND(E353*N353,2)</f>
        <v>0</v>
      </c>
      <c r="P353" s="248">
        <v>0</v>
      </c>
      <c r="Q353" s="248">
        <f>ROUND(E353*P353,2)</f>
        <v>0</v>
      </c>
      <c r="R353" s="250" t="s">
        <v>428</v>
      </c>
      <c r="S353" s="250" t="s">
        <v>315</v>
      </c>
      <c r="T353" s="251" t="s">
        <v>315</v>
      </c>
      <c r="U353" s="224">
        <v>0</v>
      </c>
      <c r="V353" s="224">
        <f>ROUND(E353*U353,2)</f>
        <v>0</v>
      </c>
      <c r="W353" s="224"/>
      <c r="X353" s="224" t="s">
        <v>429</v>
      </c>
      <c r="Y353" s="224" t="s">
        <v>317</v>
      </c>
      <c r="Z353" s="214"/>
      <c r="AA353" s="214"/>
      <c r="AB353" s="214"/>
      <c r="AC353" s="214"/>
      <c r="AD353" s="214"/>
      <c r="AE353" s="214"/>
      <c r="AF353" s="214"/>
      <c r="AG353" s="214" t="s">
        <v>728</v>
      </c>
      <c r="AH353" s="214"/>
      <c r="AI353" s="214"/>
      <c r="AJ353" s="214"/>
      <c r="AK353" s="214"/>
      <c r="AL353" s="214"/>
      <c r="AM353" s="214"/>
      <c r="AN353" s="214"/>
      <c r="AO353" s="214"/>
      <c r="AP353" s="214"/>
      <c r="AQ353" s="214"/>
      <c r="AR353" s="214"/>
      <c r="AS353" s="214"/>
      <c r="AT353" s="214"/>
      <c r="AU353" s="214"/>
      <c r="AV353" s="214"/>
      <c r="AW353" s="214"/>
      <c r="AX353" s="214"/>
      <c r="AY353" s="214"/>
      <c r="AZ353" s="214"/>
      <c r="BA353" s="214"/>
      <c r="BB353" s="214"/>
      <c r="BC353" s="214"/>
      <c r="BD353" s="214"/>
      <c r="BE353" s="214"/>
      <c r="BF353" s="214"/>
      <c r="BG353" s="214"/>
      <c r="BH353" s="214"/>
    </row>
    <row r="354" spans="1:60" outlineLevel="1" x14ac:dyDescent="0.2">
      <c r="A354" s="236">
        <v>100</v>
      </c>
      <c r="B354" s="237" t="s">
        <v>1159</v>
      </c>
      <c r="C354" s="254" t="s">
        <v>1160</v>
      </c>
      <c r="D354" s="238" t="s">
        <v>581</v>
      </c>
      <c r="E354" s="239">
        <v>7.4000000000000003E-3</v>
      </c>
      <c r="F354" s="240"/>
      <c r="G354" s="241">
        <f>ROUND(E354*F354,2)</f>
        <v>0</v>
      </c>
      <c r="H354" s="240"/>
      <c r="I354" s="241">
        <f>ROUND(E354*H354,2)</f>
        <v>0</v>
      </c>
      <c r="J354" s="240"/>
      <c r="K354" s="241">
        <f>ROUND(E354*J354,2)</f>
        <v>0</v>
      </c>
      <c r="L354" s="241">
        <v>12</v>
      </c>
      <c r="M354" s="241">
        <f>G354*(1+L354/100)</f>
        <v>0</v>
      </c>
      <c r="N354" s="239">
        <v>0</v>
      </c>
      <c r="O354" s="239">
        <f>ROUND(E354*N354,2)</f>
        <v>0</v>
      </c>
      <c r="P354" s="239">
        <v>0</v>
      </c>
      <c r="Q354" s="239">
        <f>ROUND(E354*P354,2)</f>
        <v>0</v>
      </c>
      <c r="R354" s="241" t="s">
        <v>611</v>
      </c>
      <c r="S354" s="241" t="s">
        <v>315</v>
      </c>
      <c r="T354" s="242" t="s">
        <v>315</v>
      </c>
      <c r="U354" s="224">
        <v>1.7789999999999999</v>
      </c>
      <c r="V354" s="224">
        <f>ROUND(E354*U354,2)</f>
        <v>0.01</v>
      </c>
      <c r="W354" s="224"/>
      <c r="X354" s="224" t="s">
        <v>582</v>
      </c>
      <c r="Y354" s="224" t="s">
        <v>317</v>
      </c>
      <c r="Z354" s="214"/>
      <c r="AA354" s="214"/>
      <c r="AB354" s="214"/>
      <c r="AC354" s="214"/>
      <c r="AD354" s="214"/>
      <c r="AE354" s="214"/>
      <c r="AF354" s="214"/>
      <c r="AG354" s="214" t="s">
        <v>583</v>
      </c>
      <c r="AH354" s="214"/>
      <c r="AI354" s="214"/>
      <c r="AJ354" s="214"/>
      <c r="AK354" s="214"/>
      <c r="AL354" s="214"/>
      <c r="AM354" s="214"/>
      <c r="AN354" s="214"/>
      <c r="AO354" s="214"/>
      <c r="AP354" s="214"/>
      <c r="AQ354" s="214"/>
      <c r="AR354" s="214"/>
      <c r="AS354" s="214"/>
      <c r="AT354" s="214"/>
      <c r="AU354" s="214"/>
      <c r="AV354" s="214"/>
      <c r="AW354" s="214"/>
      <c r="AX354" s="214"/>
      <c r="AY354" s="214"/>
      <c r="AZ354" s="214"/>
      <c r="BA354" s="214"/>
      <c r="BB354" s="214"/>
      <c r="BC354" s="214"/>
      <c r="BD354" s="214"/>
      <c r="BE354" s="214"/>
      <c r="BF354" s="214"/>
      <c r="BG354" s="214"/>
      <c r="BH354" s="214"/>
    </row>
    <row r="355" spans="1:60" outlineLevel="2" x14ac:dyDescent="0.2">
      <c r="A355" s="221"/>
      <c r="B355" s="222"/>
      <c r="C355" s="267" t="s">
        <v>692</v>
      </c>
      <c r="D355" s="266"/>
      <c r="E355" s="266"/>
      <c r="F355" s="266"/>
      <c r="G355" s="266"/>
      <c r="H355" s="224"/>
      <c r="I355" s="224"/>
      <c r="J355" s="224"/>
      <c r="K355" s="224"/>
      <c r="L355" s="224"/>
      <c r="M355" s="224"/>
      <c r="N355" s="223"/>
      <c r="O355" s="223"/>
      <c r="P355" s="223"/>
      <c r="Q355" s="223"/>
      <c r="R355" s="224"/>
      <c r="S355" s="224"/>
      <c r="T355" s="224"/>
      <c r="U355" s="224"/>
      <c r="V355" s="224"/>
      <c r="W355" s="224"/>
      <c r="X355" s="224"/>
      <c r="Y355" s="224"/>
      <c r="Z355" s="214"/>
      <c r="AA355" s="214"/>
      <c r="AB355" s="214"/>
      <c r="AC355" s="214"/>
      <c r="AD355" s="214"/>
      <c r="AE355" s="214"/>
      <c r="AF355" s="214"/>
      <c r="AG355" s="214" t="s">
        <v>369</v>
      </c>
      <c r="AH355" s="214"/>
      <c r="AI355" s="214"/>
      <c r="AJ355" s="214"/>
      <c r="AK355" s="214"/>
      <c r="AL355" s="214"/>
      <c r="AM355" s="214"/>
      <c r="AN355" s="214"/>
      <c r="AO355" s="214"/>
      <c r="AP355" s="214"/>
      <c r="AQ355" s="214"/>
      <c r="AR355" s="214"/>
      <c r="AS355" s="214"/>
      <c r="AT355" s="214"/>
      <c r="AU355" s="214"/>
      <c r="AV355" s="214"/>
      <c r="AW355" s="214"/>
      <c r="AX355" s="214"/>
      <c r="AY355" s="214"/>
      <c r="AZ355" s="214"/>
      <c r="BA355" s="214"/>
      <c r="BB355" s="214"/>
      <c r="BC355" s="214"/>
      <c r="BD355" s="214"/>
      <c r="BE355" s="214"/>
      <c r="BF355" s="214"/>
      <c r="BG355" s="214"/>
      <c r="BH355" s="214"/>
    </row>
    <row r="356" spans="1:60" x14ac:dyDescent="0.2">
      <c r="A356" s="229" t="s">
        <v>310</v>
      </c>
      <c r="B356" s="230" t="s">
        <v>234</v>
      </c>
      <c r="C356" s="253" t="s">
        <v>235</v>
      </c>
      <c r="D356" s="231"/>
      <c r="E356" s="232"/>
      <c r="F356" s="233"/>
      <c r="G356" s="233">
        <f>SUMIF(AG357:AG369,"&lt;&gt;NOR",G357:G369)</f>
        <v>0</v>
      </c>
      <c r="H356" s="233"/>
      <c r="I356" s="233">
        <f>SUM(I357:I369)</f>
        <v>0</v>
      </c>
      <c r="J356" s="233"/>
      <c r="K356" s="233">
        <f>SUM(K357:K369)</f>
        <v>0</v>
      </c>
      <c r="L356" s="233"/>
      <c r="M356" s="233">
        <f>SUM(M357:M369)</f>
        <v>0</v>
      </c>
      <c r="N356" s="232"/>
      <c r="O356" s="232">
        <f>SUM(O357:O369)</f>
        <v>0.01</v>
      </c>
      <c r="P356" s="232"/>
      <c r="Q356" s="232">
        <f>SUM(Q357:Q369)</f>
        <v>0</v>
      </c>
      <c r="R356" s="233"/>
      <c r="S356" s="233"/>
      <c r="T356" s="234"/>
      <c r="U356" s="228"/>
      <c r="V356" s="228">
        <f>SUM(V357:V369)</f>
        <v>4.05</v>
      </c>
      <c r="W356" s="228"/>
      <c r="X356" s="228"/>
      <c r="Y356" s="228"/>
      <c r="AG356" t="s">
        <v>311</v>
      </c>
    </row>
    <row r="357" spans="1:60" ht="22.5" outlineLevel="1" x14ac:dyDescent="0.2">
      <c r="A357" s="245">
        <v>101</v>
      </c>
      <c r="B357" s="246" t="s">
        <v>1413</v>
      </c>
      <c r="C357" s="256" t="s">
        <v>1414</v>
      </c>
      <c r="D357" s="247" t="s">
        <v>375</v>
      </c>
      <c r="E357" s="248">
        <v>2</v>
      </c>
      <c r="F357" s="249"/>
      <c r="G357" s="250">
        <f>ROUND(E357*F357,2)</f>
        <v>0</v>
      </c>
      <c r="H357" s="249"/>
      <c r="I357" s="250">
        <f>ROUND(E357*H357,2)</f>
        <v>0</v>
      </c>
      <c r="J357" s="249"/>
      <c r="K357" s="250">
        <f>ROUND(E357*J357,2)</f>
        <v>0</v>
      </c>
      <c r="L357" s="250">
        <v>12</v>
      </c>
      <c r="M357" s="250">
        <f>G357*(1+L357/100)</f>
        <v>0</v>
      </c>
      <c r="N357" s="248">
        <v>0</v>
      </c>
      <c r="O357" s="248">
        <f>ROUND(E357*N357,2)</f>
        <v>0</v>
      </c>
      <c r="P357" s="248">
        <v>0</v>
      </c>
      <c r="Q357" s="248">
        <f>ROUND(E357*P357,2)</f>
        <v>0</v>
      </c>
      <c r="R357" s="250" t="s">
        <v>1415</v>
      </c>
      <c r="S357" s="250" t="s">
        <v>315</v>
      </c>
      <c r="T357" s="251" t="s">
        <v>315</v>
      </c>
      <c r="U357" s="224">
        <v>0.54</v>
      </c>
      <c r="V357" s="224">
        <f>ROUND(E357*U357,2)</f>
        <v>1.08</v>
      </c>
      <c r="W357" s="224"/>
      <c r="X357" s="224" t="s">
        <v>336</v>
      </c>
      <c r="Y357" s="224" t="s">
        <v>317</v>
      </c>
      <c r="Z357" s="214"/>
      <c r="AA357" s="214"/>
      <c r="AB357" s="214"/>
      <c r="AC357" s="214"/>
      <c r="AD357" s="214"/>
      <c r="AE357" s="214"/>
      <c r="AF357" s="214"/>
      <c r="AG357" s="214" t="s">
        <v>337</v>
      </c>
      <c r="AH357" s="214"/>
      <c r="AI357" s="214"/>
      <c r="AJ357" s="214"/>
      <c r="AK357" s="214"/>
      <c r="AL357" s="214"/>
      <c r="AM357" s="214"/>
      <c r="AN357" s="214"/>
      <c r="AO357" s="214"/>
      <c r="AP357" s="214"/>
      <c r="AQ357" s="214"/>
      <c r="AR357" s="214"/>
      <c r="AS357" s="214"/>
      <c r="AT357" s="214"/>
      <c r="AU357" s="214"/>
      <c r="AV357" s="214"/>
      <c r="AW357" s="214"/>
      <c r="AX357" s="214"/>
      <c r="AY357" s="214"/>
      <c r="AZ357" s="214"/>
      <c r="BA357" s="214"/>
      <c r="BB357" s="214"/>
      <c r="BC357" s="214"/>
      <c r="BD357" s="214"/>
      <c r="BE357" s="214"/>
      <c r="BF357" s="214"/>
      <c r="BG357" s="214"/>
      <c r="BH357" s="214"/>
    </row>
    <row r="358" spans="1:60" ht="22.5" outlineLevel="1" x14ac:dyDescent="0.2">
      <c r="A358" s="236">
        <v>102</v>
      </c>
      <c r="B358" s="237" t="s">
        <v>1416</v>
      </c>
      <c r="C358" s="254" t="s">
        <v>1942</v>
      </c>
      <c r="D358" s="238" t="s">
        <v>375</v>
      </c>
      <c r="E358" s="239">
        <v>2</v>
      </c>
      <c r="F358" s="240"/>
      <c r="G358" s="241">
        <f>ROUND(E358*F358,2)</f>
        <v>0</v>
      </c>
      <c r="H358" s="240"/>
      <c r="I358" s="241">
        <f>ROUND(E358*H358,2)</f>
        <v>0</v>
      </c>
      <c r="J358" s="240"/>
      <c r="K358" s="241">
        <f>ROUND(E358*J358,2)</f>
        <v>0</v>
      </c>
      <c r="L358" s="241">
        <v>12</v>
      </c>
      <c r="M358" s="241">
        <f>G358*(1+L358/100)</f>
        <v>0</v>
      </c>
      <c r="N358" s="239">
        <v>5.9000000000000003E-4</v>
      </c>
      <c r="O358" s="239">
        <f>ROUND(E358*N358,2)</f>
        <v>0</v>
      </c>
      <c r="P358" s="239">
        <v>0</v>
      </c>
      <c r="Q358" s="239">
        <f>ROUND(E358*P358,2)</f>
        <v>0</v>
      </c>
      <c r="R358" s="241"/>
      <c r="S358" s="241" t="s">
        <v>331</v>
      </c>
      <c r="T358" s="242" t="s">
        <v>316</v>
      </c>
      <c r="U358" s="224">
        <v>0</v>
      </c>
      <c r="V358" s="224">
        <f>ROUND(E358*U358,2)</f>
        <v>0</v>
      </c>
      <c r="W358" s="224"/>
      <c r="X358" s="224" t="s">
        <v>429</v>
      </c>
      <c r="Y358" s="224" t="s">
        <v>317</v>
      </c>
      <c r="Z358" s="214"/>
      <c r="AA358" s="214"/>
      <c r="AB358" s="214"/>
      <c r="AC358" s="214"/>
      <c r="AD358" s="214"/>
      <c r="AE358" s="214"/>
      <c r="AF358" s="214"/>
      <c r="AG358" s="214" t="s">
        <v>430</v>
      </c>
      <c r="AH358" s="214"/>
      <c r="AI358" s="214"/>
      <c r="AJ358" s="214"/>
      <c r="AK358" s="214"/>
      <c r="AL358" s="214"/>
      <c r="AM358" s="214"/>
      <c r="AN358" s="214"/>
      <c r="AO358" s="214"/>
      <c r="AP358" s="214"/>
      <c r="AQ358" s="214"/>
      <c r="AR358" s="214"/>
      <c r="AS358" s="214"/>
      <c r="AT358" s="214"/>
      <c r="AU358" s="214"/>
      <c r="AV358" s="214"/>
      <c r="AW358" s="214"/>
      <c r="AX358" s="214"/>
      <c r="AY358" s="214"/>
      <c r="AZ358" s="214"/>
      <c r="BA358" s="214"/>
      <c r="BB358" s="214"/>
      <c r="BC358" s="214"/>
      <c r="BD358" s="214"/>
      <c r="BE358" s="214"/>
      <c r="BF358" s="214"/>
      <c r="BG358" s="214"/>
      <c r="BH358" s="214"/>
    </row>
    <row r="359" spans="1:60" ht="22.5" outlineLevel="2" x14ac:dyDescent="0.2">
      <c r="A359" s="221"/>
      <c r="B359" s="222"/>
      <c r="C359" s="255" t="s">
        <v>2553</v>
      </c>
      <c r="D359" s="243"/>
      <c r="E359" s="243"/>
      <c r="F359" s="243"/>
      <c r="G359" s="243"/>
      <c r="H359" s="224"/>
      <c r="I359" s="224"/>
      <c r="J359" s="224"/>
      <c r="K359" s="224"/>
      <c r="L359" s="224"/>
      <c r="M359" s="224"/>
      <c r="N359" s="223"/>
      <c r="O359" s="223"/>
      <c r="P359" s="223"/>
      <c r="Q359" s="223"/>
      <c r="R359" s="224"/>
      <c r="S359" s="224"/>
      <c r="T359" s="224"/>
      <c r="U359" s="224"/>
      <c r="V359" s="224"/>
      <c r="W359" s="224"/>
      <c r="X359" s="224"/>
      <c r="Y359" s="224"/>
      <c r="Z359" s="214"/>
      <c r="AA359" s="214"/>
      <c r="AB359" s="214"/>
      <c r="AC359" s="214"/>
      <c r="AD359" s="214"/>
      <c r="AE359" s="214"/>
      <c r="AF359" s="214"/>
      <c r="AG359" s="214" t="s">
        <v>320</v>
      </c>
      <c r="AH359" s="214"/>
      <c r="AI359" s="214"/>
      <c r="AJ359" s="214"/>
      <c r="AK359" s="214"/>
      <c r="AL359" s="214"/>
      <c r="AM359" s="214"/>
      <c r="AN359" s="214"/>
      <c r="AO359" s="214"/>
      <c r="AP359" s="214"/>
      <c r="AQ359" s="214"/>
      <c r="AR359" s="214"/>
      <c r="AS359" s="214"/>
      <c r="AT359" s="214"/>
      <c r="AU359" s="214"/>
      <c r="AV359" s="214"/>
      <c r="AW359" s="214"/>
      <c r="AX359" s="214"/>
      <c r="AY359" s="214"/>
      <c r="AZ359" s="214"/>
      <c r="BA359" s="244" t="str">
        <f>C359</f>
        <v>V koupelně a wc bude použit axiální ventilátor průměru 100mm, v provedení se zpětnou klapkou do otvoru 150x150 mmdo zdi - časový doběh, hydrostat, krytí IP X4, 100 M3/H/18W/230 V</v>
      </c>
      <c r="BB359" s="214"/>
      <c r="BC359" s="214"/>
      <c r="BD359" s="214"/>
      <c r="BE359" s="214"/>
      <c r="BF359" s="214"/>
      <c r="BG359" s="214"/>
      <c r="BH359" s="214"/>
    </row>
    <row r="360" spans="1:60" outlineLevel="1" x14ac:dyDescent="0.2">
      <c r="A360" s="245">
        <v>103</v>
      </c>
      <c r="B360" s="246" t="s">
        <v>1419</v>
      </c>
      <c r="C360" s="256" t="s">
        <v>1420</v>
      </c>
      <c r="D360" s="247" t="s">
        <v>403</v>
      </c>
      <c r="E360" s="248">
        <v>3</v>
      </c>
      <c r="F360" s="249"/>
      <c r="G360" s="250">
        <f>ROUND(E360*F360,2)</f>
        <v>0</v>
      </c>
      <c r="H360" s="249"/>
      <c r="I360" s="250">
        <f>ROUND(E360*H360,2)</f>
        <v>0</v>
      </c>
      <c r="J360" s="249"/>
      <c r="K360" s="250">
        <f>ROUND(E360*J360,2)</f>
        <v>0</v>
      </c>
      <c r="L360" s="250">
        <v>12</v>
      </c>
      <c r="M360" s="250">
        <f>G360*(1+L360/100)</f>
        <v>0</v>
      </c>
      <c r="N360" s="248">
        <v>0</v>
      </c>
      <c r="O360" s="248">
        <f>ROUND(E360*N360,2)</f>
        <v>0</v>
      </c>
      <c r="P360" s="248">
        <v>0</v>
      </c>
      <c r="Q360" s="248">
        <f>ROUND(E360*P360,2)</f>
        <v>0</v>
      </c>
      <c r="R360" s="250" t="s">
        <v>1415</v>
      </c>
      <c r="S360" s="250" t="s">
        <v>315</v>
      </c>
      <c r="T360" s="251" t="s">
        <v>315</v>
      </c>
      <c r="U360" s="224">
        <v>0.73</v>
      </c>
      <c r="V360" s="224">
        <f>ROUND(E360*U360,2)</f>
        <v>2.19</v>
      </c>
      <c r="W360" s="224"/>
      <c r="X360" s="224" t="s">
        <v>336</v>
      </c>
      <c r="Y360" s="224" t="s">
        <v>317</v>
      </c>
      <c r="Z360" s="214"/>
      <c r="AA360" s="214"/>
      <c r="AB360" s="214"/>
      <c r="AC360" s="214"/>
      <c r="AD360" s="214"/>
      <c r="AE360" s="214"/>
      <c r="AF360" s="214"/>
      <c r="AG360" s="214" t="s">
        <v>337</v>
      </c>
      <c r="AH360" s="214"/>
      <c r="AI360" s="214"/>
      <c r="AJ360" s="214"/>
      <c r="AK360" s="214"/>
      <c r="AL360" s="214"/>
      <c r="AM360" s="214"/>
      <c r="AN360" s="214"/>
      <c r="AO360" s="214"/>
      <c r="AP360" s="214"/>
      <c r="AQ360" s="214"/>
      <c r="AR360" s="214"/>
      <c r="AS360" s="214"/>
      <c r="AT360" s="214"/>
      <c r="AU360" s="214"/>
      <c r="AV360" s="214"/>
      <c r="AW360" s="214"/>
      <c r="AX360" s="214"/>
      <c r="AY360" s="214"/>
      <c r="AZ360" s="214"/>
      <c r="BA360" s="214"/>
      <c r="BB360" s="214"/>
      <c r="BC360" s="214"/>
      <c r="BD360" s="214"/>
      <c r="BE360" s="214"/>
      <c r="BF360" s="214"/>
      <c r="BG360" s="214"/>
      <c r="BH360" s="214"/>
    </row>
    <row r="361" spans="1:60" ht="22.5" outlineLevel="1" x14ac:dyDescent="0.2">
      <c r="A361" s="236">
        <v>104</v>
      </c>
      <c r="B361" s="237" t="s">
        <v>1421</v>
      </c>
      <c r="C361" s="254" t="s">
        <v>1422</v>
      </c>
      <c r="D361" s="238" t="s">
        <v>403</v>
      </c>
      <c r="E361" s="239">
        <v>3.15</v>
      </c>
      <c r="F361" s="240"/>
      <c r="G361" s="241">
        <f>ROUND(E361*F361,2)</f>
        <v>0</v>
      </c>
      <c r="H361" s="240"/>
      <c r="I361" s="241">
        <f>ROUND(E361*H361,2)</f>
        <v>0</v>
      </c>
      <c r="J361" s="240"/>
      <c r="K361" s="241">
        <f>ROUND(E361*J361,2)</f>
        <v>0</v>
      </c>
      <c r="L361" s="241">
        <v>12</v>
      </c>
      <c r="M361" s="241">
        <f>G361*(1+L361/100)</f>
        <v>0</v>
      </c>
      <c r="N361" s="239">
        <v>2.2000000000000001E-3</v>
      </c>
      <c r="O361" s="239">
        <f>ROUND(E361*N361,2)</f>
        <v>0.01</v>
      </c>
      <c r="P361" s="239">
        <v>0</v>
      </c>
      <c r="Q361" s="239">
        <f>ROUND(E361*P361,2)</f>
        <v>0</v>
      </c>
      <c r="R361" s="241" t="s">
        <v>428</v>
      </c>
      <c r="S361" s="241" t="s">
        <v>315</v>
      </c>
      <c r="T361" s="242" t="s">
        <v>315</v>
      </c>
      <c r="U361" s="224">
        <v>0</v>
      </c>
      <c r="V361" s="224">
        <f>ROUND(E361*U361,2)</f>
        <v>0</v>
      </c>
      <c r="W361" s="224"/>
      <c r="X361" s="224" t="s">
        <v>429</v>
      </c>
      <c r="Y361" s="224" t="s">
        <v>317</v>
      </c>
      <c r="Z361" s="214"/>
      <c r="AA361" s="214"/>
      <c r="AB361" s="214"/>
      <c r="AC361" s="214"/>
      <c r="AD361" s="214"/>
      <c r="AE361" s="214"/>
      <c r="AF361" s="214"/>
      <c r="AG361" s="214" t="s">
        <v>430</v>
      </c>
      <c r="AH361" s="214"/>
      <c r="AI361" s="214"/>
      <c r="AJ361" s="214"/>
      <c r="AK361" s="214"/>
      <c r="AL361" s="214"/>
      <c r="AM361" s="214"/>
      <c r="AN361" s="214"/>
      <c r="AO361" s="214"/>
      <c r="AP361" s="214"/>
      <c r="AQ361" s="214"/>
      <c r="AR361" s="214"/>
      <c r="AS361" s="214"/>
      <c r="AT361" s="214"/>
      <c r="AU361" s="214"/>
      <c r="AV361" s="214"/>
      <c r="AW361" s="214"/>
      <c r="AX361" s="214"/>
      <c r="AY361" s="214"/>
      <c r="AZ361" s="214"/>
      <c r="BA361" s="214"/>
      <c r="BB361" s="214"/>
      <c r="BC361" s="214"/>
      <c r="BD361" s="214"/>
      <c r="BE361" s="214"/>
      <c r="BF361" s="214"/>
      <c r="BG361" s="214"/>
      <c r="BH361" s="214"/>
    </row>
    <row r="362" spans="1:60" outlineLevel="2" x14ac:dyDescent="0.2">
      <c r="A362" s="221"/>
      <c r="B362" s="222"/>
      <c r="C362" s="268" t="s">
        <v>1423</v>
      </c>
      <c r="D362" s="262"/>
      <c r="E362" s="263">
        <v>3.15</v>
      </c>
      <c r="F362" s="224"/>
      <c r="G362" s="224"/>
      <c r="H362" s="224"/>
      <c r="I362" s="224"/>
      <c r="J362" s="224"/>
      <c r="K362" s="224"/>
      <c r="L362" s="224"/>
      <c r="M362" s="224"/>
      <c r="N362" s="223"/>
      <c r="O362" s="223"/>
      <c r="P362" s="223"/>
      <c r="Q362" s="223"/>
      <c r="R362" s="224"/>
      <c r="S362" s="224"/>
      <c r="T362" s="224"/>
      <c r="U362" s="224"/>
      <c r="V362" s="224"/>
      <c r="W362" s="224"/>
      <c r="X362" s="224"/>
      <c r="Y362" s="224"/>
      <c r="Z362" s="214"/>
      <c r="AA362" s="214"/>
      <c r="AB362" s="214"/>
      <c r="AC362" s="214"/>
      <c r="AD362" s="214"/>
      <c r="AE362" s="214"/>
      <c r="AF362" s="214"/>
      <c r="AG362" s="214" t="s">
        <v>371</v>
      </c>
      <c r="AH362" s="214">
        <v>0</v>
      </c>
      <c r="AI362" s="214"/>
      <c r="AJ362" s="214"/>
      <c r="AK362" s="214"/>
      <c r="AL362" s="214"/>
      <c r="AM362" s="214"/>
      <c r="AN362" s="214"/>
      <c r="AO362" s="214"/>
      <c r="AP362" s="214"/>
      <c r="AQ362" s="214"/>
      <c r="AR362" s="214"/>
      <c r="AS362" s="214"/>
      <c r="AT362" s="214"/>
      <c r="AU362" s="214"/>
      <c r="AV362" s="214"/>
      <c r="AW362" s="214"/>
      <c r="AX362" s="214"/>
      <c r="AY362" s="214"/>
      <c r="AZ362" s="214"/>
      <c r="BA362" s="214"/>
      <c r="BB362" s="214"/>
      <c r="BC362" s="214"/>
      <c r="BD362" s="214"/>
      <c r="BE362" s="214"/>
      <c r="BF362" s="214"/>
      <c r="BG362" s="214"/>
      <c r="BH362" s="214"/>
    </row>
    <row r="363" spans="1:60" ht="22.5" outlineLevel="1" x14ac:dyDescent="0.2">
      <c r="A363" s="245">
        <v>105</v>
      </c>
      <c r="B363" s="246" t="s">
        <v>1424</v>
      </c>
      <c r="C363" s="256" t="s">
        <v>1425</v>
      </c>
      <c r="D363" s="247" t="s">
        <v>375</v>
      </c>
      <c r="E363" s="248">
        <v>2</v>
      </c>
      <c r="F363" s="249"/>
      <c r="G363" s="250">
        <f>ROUND(E363*F363,2)</f>
        <v>0</v>
      </c>
      <c r="H363" s="249"/>
      <c r="I363" s="250">
        <f>ROUND(E363*H363,2)</f>
        <v>0</v>
      </c>
      <c r="J363" s="249"/>
      <c r="K363" s="250">
        <f>ROUND(E363*J363,2)</f>
        <v>0</v>
      </c>
      <c r="L363" s="250">
        <v>12</v>
      </c>
      <c r="M363" s="250">
        <f>G363*(1+L363/100)</f>
        <v>0</v>
      </c>
      <c r="N363" s="248">
        <v>0</v>
      </c>
      <c r="O363" s="248">
        <f>ROUND(E363*N363,2)</f>
        <v>0</v>
      </c>
      <c r="P363" s="248">
        <v>0</v>
      </c>
      <c r="Q363" s="248">
        <f>ROUND(E363*P363,2)</f>
        <v>0</v>
      </c>
      <c r="R363" s="250" t="s">
        <v>1415</v>
      </c>
      <c r="S363" s="250" t="s">
        <v>315</v>
      </c>
      <c r="T363" s="251" t="s">
        <v>315</v>
      </c>
      <c r="U363" s="224">
        <v>0.37</v>
      </c>
      <c r="V363" s="224">
        <f>ROUND(E363*U363,2)</f>
        <v>0.74</v>
      </c>
      <c r="W363" s="224"/>
      <c r="X363" s="224" t="s">
        <v>336</v>
      </c>
      <c r="Y363" s="224" t="s">
        <v>317</v>
      </c>
      <c r="Z363" s="214"/>
      <c r="AA363" s="214"/>
      <c r="AB363" s="214"/>
      <c r="AC363" s="214"/>
      <c r="AD363" s="214"/>
      <c r="AE363" s="214"/>
      <c r="AF363" s="214"/>
      <c r="AG363" s="214" t="s">
        <v>337</v>
      </c>
      <c r="AH363" s="214"/>
      <c r="AI363" s="214"/>
      <c r="AJ363" s="214"/>
      <c r="AK363" s="214"/>
      <c r="AL363" s="214"/>
      <c r="AM363" s="214"/>
      <c r="AN363" s="214"/>
      <c r="AO363" s="214"/>
      <c r="AP363" s="214"/>
      <c r="AQ363" s="214"/>
      <c r="AR363" s="214"/>
      <c r="AS363" s="214"/>
      <c r="AT363" s="214"/>
      <c r="AU363" s="214"/>
      <c r="AV363" s="214"/>
      <c r="AW363" s="214"/>
      <c r="AX363" s="214"/>
      <c r="AY363" s="214"/>
      <c r="AZ363" s="214"/>
      <c r="BA363" s="214"/>
      <c r="BB363" s="214"/>
      <c r="BC363" s="214"/>
      <c r="BD363" s="214"/>
      <c r="BE363" s="214"/>
      <c r="BF363" s="214"/>
      <c r="BG363" s="214"/>
      <c r="BH363" s="214"/>
    </row>
    <row r="364" spans="1:60" ht="22.5" outlineLevel="1" x14ac:dyDescent="0.2">
      <c r="A364" s="245">
        <v>106</v>
      </c>
      <c r="B364" s="246" t="s">
        <v>1426</v>
      </c>
      <c r="C364" s="256" t="s">
        <v>1427</v>
      </c>
      <c r="D364" s="247" t="s">
        <v>375</v>
      </c>
      <c r="E364" s="248">
        <v>2</v>
      </c>
      <c r="F364" s="249"/>
      <c r="G364" s="250">
        <f>ROUND(E364*F364,2)</f>
        <v>0</v>
      </c>
      <c r="H364" s="249"/>
      <c r="I364" s="250">
        <f>ROUND(E364*H364,2)</f>
        <v>0</v>
      </c>
      <c r="J364" s="249"/>
      <c r="K364" s="250">
        <f>ROUND(E364*J364,2)</f>
        <v>0</v>
      </c>
      <c r="L364" s="250">
        <v>12</v>
      </c>
      <c r="M364" s="250">
        <f>G364*(1+L364/100)</f>
        <v>0</v>
      </c>
      <c r="N364" s="248">
        <v>0</v>
      </c>
      <c r="O364" s="248">
        <f>ROUND(E364*N364,2)</f>
        <v>0</v>
      </c>
      <c r="P364" s="248">
        <v>0</v>
      </c>
      <c r="Q364" s="248">
        <f>ROUND(E364*P364,2)</f>
        <v>0</v>
      </c>
      <c r="R364" s="250" t="s">
        <v>428</v>
      </c>
      <c r="S364" s="250" t="s">
        <v>315</v>
      </c>
      <c r="T364" s="251" t="s">
        <v>315</v>
      </c>
      <c r="U364" s="224">
        <v>0</v>
      </c>
      <c r="V364" s="224">
        <f>ROUND(E364*U364,2)</f>
        <v>0</v>
      </c>
      <c r="W364" s="224"/>
      <c r="X364" s="224" t="s">
        <v>429</v>
      </c>
      <c r="Y364" s="224" t="s">
        <v>317</v>
      </c>
      <c r="Z364" s="214"/>
      <c r="AA364" s="214"/>
      <c r="AB364" s="214"/>
      <c r="AC364" s="214"/>
      <c r="AD364" s="214"/>
      <c r="AE364" s="214"/>
      <c r="AF364" s="214"/>
      <c r="AG364" s="214" t="s">
        <v>430</v>
      </c>
      <c r="AH364" s="214"/>
      <c r="AI364" s="214"/>
      <c r="AJ364" s="214"/>
      <c r="AK364" s="214"/>
      <c r="AL364" s="214"/>
      <c r="AM364" s="214"/>
      <c r="AN364" s="214"/>
      <c r="AO364" s="214"/>
      <c r="AP364" s="214"/>
      <c r="AQ364" s="214"/>
      <c r="AR364" s="214"/>
      <c r="AS364" s="214"/>
      <c r="AT364" s="214"/>
      <c r="AU364" s="214"/>
      <c r="AV364" s="214"/>
      <c r="AW364" s="214"/>
      <c r="AX364" s="214"/>
      <c r="AY364" s="214"/>
      <c r="AZ364" s="214"/>
      <c r="BA364" s="214"/>
      <c r="BB364" s="214"/>
      <c r="BC364" s="214"/>
      <c r="BD364" s="214"/>
      <c r="BE364" s="214"/>
      <c r="BF364" s="214"/>
      <c r="BG364" s="214"/>
      <c r="BH364" s="214"/>
    </row>
    <row r="365" spans="1:60" outlineLevel="1" x14ac:dyDescent="0.2">
      <c r="A365" s="245">
        <v>107</v>
      </c>
      <c r="B365" s="246" t="s">
        <v>1428</v>
      </c>
      <c r="C365" s="256" t="s">
        <v>1429</v>
      </c>
      <c r="D365" s="247" t="s">
        <v>330</v>
      </c>
      <c r="E365" s="248">
        <v>1</v>
      </c>
      <c r="F365" s="249"/>
      <c r="G365" s="250">
        <f>ROUND(E365*F365,2)</f>
        <v>0</v>
      </c>
      <c r="H365" s="249"/>
      <c r="I365" s="250">
        <f>ROUND(E365*H365,2)</f>
        <v>0</v>
      </c>
      <c r="J365" s="249"/>
      <c r="K365" s="250">
        <f>ROUND(E365*J365,2)</f>
        <v>0</v>
      </c>
      <c r="L365" s="250">
        <v>12</v>
      </c>
      <c r="M365" s="250">
        <f>G365*(1+L365/100)</f>
        <v>0</v>
      </c>
      <c r="N365" s="248">
        <v>0</v>
      </c>
      <c r="O365" s="248">
        <f>ROUND(E365*N365,2)</f>
        <v>0</v>
      </c>
      <c r="P365" s="248">
        <v>0</v>
      </c>
      <c r="Q365" s="248">
        <f>ROUND(E365*P365,2)</f>
        <v>0</v>
      </c>
      <c r="R365" s="250"/>
      <c r="S365" s="250" t="s">
        <v>331</v>
      </c>
      <c r="T365" s="251" t="s">
        <v>316</v>
      </c>
      <c r="U365" s="224">
        <v>0</v>
      </c>
      <c r="V365" s="224">
        <f>ROUND(E365*U365,2)</f>
        <v>0</v>
      </c>
      <c r="W365" s="224"/>
      <c r="X365" s="224" t="s">
        <v>429</v>
      </c>
      <c r="Y365" s="224" t="s">
        <v>317</v>
      </c>
      <c r="Z365" s="214"/>
      <c r="AA365" s="214"/>
      <c r="AB365" s="214"/>
      <c r="AC365" s="214"/>
      <c r="AD365" s="214"/>
      <c r="AE365" s="214"/>
      <c r="AF365" s="214"/>
      <c r="AG365" s="214" t="s">
        <v>430</v>
      </c>
      <c r="AH365" s="214"/>
      <c r="AI365" s="214"/>
      <c r="AJ365" s="214"/>
      <c r="AK365" s="214"/>
      <c r="AL365" s="214"/>
      <c r="AM365" s="214"/>
      <c r="AN365" s="214"/>
      <c r="AO365" s="214"/>
      <c r="AP365" s="214"/>
      <c r="AQ365" s="214"/>
      <c r="AR365" s="214"/>
      <c r="AS365" s="214"/>
      <c r="AT365" s="214"/>
      <c r="AU365" s="214"/>
      <c r="AV365" s="214"/>
      <c r="AW365" s="214"/>
      <c r="AX365" s="214"/>
      <c r="AY365" s="214"/>
      <c r="AZ365" s="214"/>
      <c r="BA365" s="214"/>
      <c r="BB365" s="214"/>
      <c r="BC365" s="214"/>
      <c r="BD365" s="214"/>
      <c r="BE365" s="214"/>
      <c r="BF365" s="214"/>
      <c r="BG365" s="214"/>
      <c r="BH365" s="214"/>
    </row>
    <row r="366" spans="1:60" outlineLevel="1" x14ac:dyDescent="0.2">
      <c r="A366" s="245">
        <v>108</v>
      </c>
      <c r="B366" s="246" t="s">
        <v>1430</v>
      </c>
      <c r="C366" s="256" t="s">
        <v>1431</v>
      </c>
      <c r="D366" s="247" t="s">
        <v>375</v>
      </c>
      <c r="E366" s="248">
        <v>1</v>
      </c>
      <c r="F366" s="249"/>
      <c r="G366" s="250">
        <f>ROUND(E366*F366,2)</f>
        <v>0</v>
      </c>
      <c r="H366" s="249"/>
      <c r="I366" s="250">
        <f>ROUND(E366*H366,2)</f>
        <v>0</v>
      </c>
      <c r="J366" s="249"/>
      <c r="K366" s="250">
        <f>ROUND(E366*J366,2)</f>
        <v>0</v>
      </c>
      <c r="L366" s="250">
        <v>12</v>
      </c>
      <c r="M366" s="250">
        <f>G366*(1+L366/100)</f>
        <v>0</v>
      </c>
      <c r="N366" s="248">
        <v>0</v>
      </c>
      <c r="O366" s="248">
        <f>ROUND(E366*N366,2)</f>
        <v>0</v>
      </c>
      <c r="P366" s="248">
        <v>0</v>
      </c>
      <c r="Q366" s="248">
        <f>ROUND(E366*P366,2)</f>
        <v>0</v>
      </c>
      <c r="R366" s="250"/>
      <c r="S366" s="250" t="s">
        <v>331</v>
      </c>
      <c r="T366" s="251" t="s">
        <v>316</v>
      </c>
      <c r="U366" s="224">
        <v>0</v>
      </c>
      <c r="V366" s="224">
        <f>ROUND(E366*U366,2)</f>
        <v>0</v>
      </c>
      <c r="W366" s="224"/>
      <c r="X366" s="224" t="s">
        <v>336</v>
      </c>
      <c r="Y366" s="224" t="s">
        <v>317</v>
      </c>
      <c r="Z366" s="214"/>
      <c r="AA366" s="214"/>
      <c r="AB366" s="214"/>
      <c r="AC366" s="214"/>
      <c r="AD366" s="214"/>
      <c r="AE366" s="214"/>
      <c r="AF366" s="214"/>
      <c r="AG366" s="214" t="s">
        <v>337</v>
      </c>
      <c r="AH366" s="214"/>
      <c r="AI366" s="214"/>
      <c r="AJ366" s="214"/>
      <c r="AK366" s="214"/>
      <c r="AL366" s="214"/>
      <c r="AM366" s="214"/>
      <c r="AN366" s="214"/>
      <c r="AO366" s="214"/>
      <c r="AP366" s="214"/>
      <c r="AQ366" s="214"/>
      <c r="AR366" s="214"/>
      <c r="AS366" s="214"/>
      <c r="AT366" s="214"/>
      <c r="AU366" s="214"/>
      <c r="AV366" s="214"/>
      <c r="AW366" s="214"/>
      <c r="AX366" s="214"/>
      <c r="AY366" s="214"/>
      <c r="AZ366" s="214"/>
      <c r="BA366" s="214"/>
      <c r="BB366" s="214"/>
      <c r="BC366" s="214"/>
      <c r="BD366" s="214"/>
      <c r="BE366" s="214"/>
      <c r="BF366" s="214"/>
      <c r="BG366" s="214"/>
      <c r="BH366" s="214"/>
    </row>
    <row r="367" spans="1:60" outlineLevel="1" x14ac:dyDescent="0.2">
      <c r="A367" s="245">
        <v>109</v>
      </c>
      <c r="B367" s="246" t="s">
        <v>1432</v>
      </c>
      <c r="C367" s="256" t="s">
        <v>1433</v>
      </c>
      <c r="D367" s="247" t="s">
        <v>330</v>
      </c>
      <c r="E367" s="248">
        <v>1</v>
      </c>
      <c r="F367" s="249"/>
      <c r="G367" s="250">
        <f>ROUND(E367*F367,2)</f>
        <v>0</v>
      </c>
      <c r="H367" s="249"/>
      <c r="I367" s="250">
        <f>ROUND(E367*H367,2)</f>
        <v>0</v>
      </c>
      <c r="J367" s="249"/>
      <c r="K367" s="250">
        <f>ROUND(E367*J367,2)</f>
        <v>0</v>
      </c>
      <c r="L367" s="250">
        <v>12</v>
      </c>
      <c r="M367" s="250">
        <f>G367*(1+L367/100)</f>
        <v>0</v>
      </c>
      <c r="N367" s="248">
        <v>0</v>
      </c>
      <c r="O367" s="248">
        <f>ROUND(E367*N367,2)</f>
        <v>0</v>
      </c>
      <c r="P367" s="248">
        <v>0</v>
      </c>
      <c r="Q367" s="248">
        <f>ROUND(E367*P367,2)</f>
        <v>0</v>
      </c>
      <c r="R367" s="250"/>
      <c r="S367" s="250" t="s">
        <v>331</v>
      </c>
      <c r="T367" s="251" t="s">
        <v>316</v>
      </c>
      <c r="U367" s="224">
        <v>0</v>
      </c>
      <c r="V367" s="224">
        <f>ROUND(E367*U367,2)</f>
        <v>0</v>
      </c>
      <c r="W367" s="224"/>
      <c r="X367" s="224" t="s">
        <v>336</v>
      </c>
      <c r="Y367" s="224" t="s">
        <v>317</v>
      </c>
      <c r="Z367" s="214"/>
      <c r="AA367" s="214"/>
      <c r="AB367" s="214"/>
      <c r="AC367" s="214"/>
      <c r="AD367" s="214"/>
      <c r="AE367" s="214"/>
      <c r="AF367" s="214"/>
      <c r="AG367" s="214" t="s">
        <v>337</v>
      </c>
      <c r="AH367" s="214"/>
      <c r="AI367" s="214"/>
      <c r="AJ367" s="214"/>
      <c r="AK367" s="214"/>
      <c r="AL367" s="214"/>
      <c r="AM367" s="214"/>
      <c r="AN367" s="214"/>
      <c r="AO367" s="214"/>
      <c r="AP367" s="214"/>
      <c r="AQ367" s="214"/>
      <c r="AR367" s="214"/>
      <c r="AS367" s="214"/>
      <c r="AT367" s="214"/>
      <c r="AU367" s="214"/>
      <c r="AV367" s="214"/>
      <c r="AW367" s="214"/>
      <c r="AX367" s="214"/>
      <c r="AY367" s="214"/>
      <c r="AZ367" s="214"/>
      <c r="BA367" s="214"/>
      <c r="BB367" s="214"/>
      <c r="BC367" s="214"/>
      <c r="BD367" s="214"/>
      <c r="BE367" s="214"/>
      <c r="BF367" s="214"/>
      <c r="BG367" s="214"/>
      <c r="BH367" s="214"/>
    </row>
    <row r="368" spans="1:60" outlineLevel="1" x14ac:dyDescent="0.2">
      <c r="A368" s="236">
        <v>110</v>
      </c>
      <c r="B368" s="237" t="s">
        <v>2389</v>
      </c>
      <c r="C368" s="254" t="s">
        <v>2390</v>
      </c>
      <c r="D368" s="238" t="s">
        <v>581</v>
      </c>
      <c r="E368" s="239">
        <v>8.1099999999999992E-3</v>
      </c>
      <c r="F368" s="240"/>
      <c r="G368" s="241">
        <f>ROUND(E368*F368,2)</f>
        <v>0</v>
      </c>
      <c r="H368" s="240"/>
      <c r="I368" s="241">
        <f>ROUND(E368*H368,2)</f>
        <v>0</v>
      </c>
      <c r="J368" s="240"/>
      <c r="K368" s="241">
        <f>ROUND(E368*J368,2)</f>
        <v>0</v>
      </c>
      <c r="L368" s="241">
        <v>12</v>
      </c>
      <c r="M368" s="241">
        <f>G368*(1+L368/100)</f>
        <v>0</v>
      </c>
      <c r="N368" s="239">
        <v>0</v>
      </c>
      <c r="O368" s="239">
        <f>ROUND(E368*N368,2)</f>
        <v>0</v>
      </c>
      <c r="P368" s="239">
        <v>0</v>
      </c>
      <c r="Q368" s="239">
        <f>ROUND(E368*P368,2)</f>
        <v>0</v>
      </c>
      <c r="R368" s="241" t="s">
        <v>1415</v>
      </c>
      <c r="S368" s="241" t="s">
        <v>315</v>
      </c>
      <c r="T368" s="242" t="s">
        <v>315</v>
      </c>
      <c r="U368" s="224">
        <v>5.4</v>
      </c>
      <c r="V368" s="224">
        <f>ROUND(E368*U368,2)</f>
        <v>0.04</v>
      </c>
      <c r="W368" s="224"/>
      <c r="X368" s="224" t="s">
        <v>582</v>
      </c>
      <c r="Y368" s="224" t="s">
        <v>317</v>
      </c>
      <c r="Z368" s="214"/>
      <c r="AA368" s="214"/>
      <c r="AB368" s="214"/>
      <c r="AC368" s="214"/>
      <c r="AD368" s="214"/>
      <c r="AE368" s="214"/>
      <c r="AF368" s="214"/>
      <c r="AG368" s="214" t="s">
        <v>1236</v>
      </c>
      <c r="AH368" s="214"/>
      <c r="AI368" s="214"/>
      <c r="AJ368" s="214"/>
      <c r="AK368" s="214"/>
      <c r="AL368" s="214"/>
      <c r="AM368" s="214"/>
      <c r="AN368" s="214"/>
      <c r="AO368" s="214"/>
      <c r="AP368" s="214"/>
      <c r="AQ368" s="214"/>
      <c r="AR368" s="214"/>
      <c r="AS368" s="214"/>
      <c r="AT368" s="214"/>
      <c r="AU368" s="214"/>
      <c r="AV368" s="214"/>
      <c r="AW368" s="214"/>
      <c r="AX368" s="214"/>
      <c r="AY368" s="214"/>
      <c r="AZ368" s="214"/>
      <c r="BA368" s="214"/>
      <c r="BB368" s="214"/>
      <c r="BC368" s="214"/>
      <c r="BD368" s="214"/>
      <c r="BE368" s="214"/>
      <c r="BF368" s="214"/>
      <c r="BG368" s="214"/>
      <c r="BH368" s="214"/>
    </row>
    <row r="369" spans="1:60" outlineLevel="2" x14ac:dyDescent="0.2">
      <c r="A369" s="221"/>
      <c r="B369" s="222"/>
      <c r="C369" s="267" t="s">
        <v>692</v>
      </c>
      <c r="D369" s="266"/>
      <c r="E369" s="266"/>
      <c r="F369" s="266"/>
      <c r="G369" s="266"/>
      <c r="H369" s="224"/>
      <c r="I369" s="224"/>
      <c r="J369" s="224"/>
      <c r="K369" s="224"/>
      <c r="L369" s="224"/>
      <c r="M369" s="224"/>
      <c r="N369" s="223"/>
      <c r="O369" s="223"/>
      <c r="P369" s="223"/>
      <c r="Q369" s="223"/>
      <c r="R369" s="224"/>
      <c r="S369" s="224"/>
      <c r="T369" s="224"/>
      <c r="U369" s="224"/>
      <c r="V369" s="224"/>
      <c r="W369" s="224"/>
      <c r="X369" s="224"/>
      <c r="Y369" s="224"/>
      <c r="Z369" s="214"/>
      <c r="AA369" s="214"/>
      <c r="AB369" s="214"/>
      <c r="AC369" s="214"/>
      <c r="AD369" s="214"/>
      <c r="AE369" s="214"/>
      <c r="AF369" s="214"/>
      <c r="AG369" s="214" t="s">
        <v>369</v>
      </c>
      <c r="AH369" s="214"/>
      <c r="AI369" s="214"/>
      <c r="AJ369" s="214"/>
      <c r="AK369" s="214"/>
      <c r="AL369" s="214"/>
      <c r="AM369" s="214"/>
      <c r="AN369" s="214"/>
      <c r="AO369" s="214"/>
      <c r="AP369" s="214"/>
      <c r="AQ369" s="214"/>
      <c r="AR369" s="214"/>
      <c r="AS369" s="214"/>
      <c r="AT369" s="214"/>
      <c r="AU369" s="214"/>
      <c r="AV369" s="214"/>
      <c r="AW369" s="214"/>
      <c r="AX369" s="214"/>
      <c r="AY369" s="214"/>
      <c r="AZ369" s="214"/>
      <c r="BA369" s="214"/>
      <c r="BB369" s="214"/>
      <c r="BC369" s="214"/>
      <c r="BD369" s="214"/>
      <c r="BE369" s="214"/>
      <c r="BF369" s="214"/>
      <c r="BG369" s="214"/>
      <c r="BH369" s="214"/>
    </row>
    <row r="370" spans="1:60" x14ac:dyDescent="0.2">
      <c r="A370" s="229" t="s">
        <v>310</v>
      </c>
      <c r="B370" s="230" t="s">
        <v>244</v>
      </c>
      <c r="C370" s="253" t="s">
        <v>245</v>
      </c>
      <c r="D370" s="231"/>
      <c r="E370" s="232"/>
      <c r="F370" s="233"/>
      <c r="G370" s="233">
        <f>SUMIF(AG371:AG409,"&lt;&gt;NOR",G371:G409)</f>
        <v>0</v>
      </c>
      <c r="H370" s="233"/>
      <c r="I370" s="233">
        <f>SUM(I371:I409)</f>
        <v>0</v>
      </c>
      <c r="J370" s="233"/>
      <c r="K370" s="233">
        <f>SUM(K371:K409)</f>
        <v>0</v>
      </c>
      <c r="L370" s="233"/>
      <c r="M370" s="233">
        <f>SUM(M371:M409)</f>
        <v>0</v>
      </c>
      <c r="N370" s="232"/>
      <c r="O370" s="232">
        <f>SUM(O371:O409)</f>
        <v>1.4900000000000002</v>
      </c>
      <c r="P370" s="232"/>
      <c r="Q370" s="232">
        <f>SUM(Q371:Q409)</f>
        <v>2.95</v>
      </c>
      <c r="R370" s="233"/>
      <c r="S370" s="233"/>
      <c r="T370" s="234"/>
      <c r="U370" s="228"/>
      <c r="V370" s="228">
        <f>SUM(V371:V409)</f>
        <v>48.67</v>
      </c>
      <c r="W370" s="228"/>
      <c r="X370" s="228"/>
      <c r="Y370" s="228"/>
      <c r="AG370" t="s">
        <v>311</v>
      </c>
    </row>
    <row r="371" spans="1:60" ht="22.5" outlineLevel="1" x14ac:dyDescent="0.2">
      <c r="A371" s="236">
        <v>111</v>
      </c>
      <c r="B371" s="237" t="s">
        <v>693</v>
      </c>
      <c r="C371" s="254" t="s">
        <v>694</v>
      </c>
      <c r="D371" s="238" t="s">
        <v>379</v>
      </c>
      <c r="E371" s="239">
        <v>36.79</v>
      </c>
      <c r="F371" s="240"/>
      <c r="G371" s="241">
        <f>ROUND(E371*F371,2)</f>
        <v>0</v>
      </c>
      <c r="H371" s="240"/>
      <c r="I371" s="241">
        <f>ROUND(E371*H371,2)</f>
        <v>0</v>
      </c>
      <c r="J371" s="240"/>
      <c r="K371" s="241">
        <f>ROUND(E371*J371,2)</f>
        <v>0</v>
      </c>
      <c r="L371" s="241">
        <v>12</v>
      </c>
      <c r="M371" s="241">
        <f>G371*(1+L371/100)</f>
        <v>0</v>
      </c>
      <c r="N371" s="239">
        <v>0</v>
      </c>
      <c r="O371" s="239">
        <f>ROUND(E371*N371,2)</f>
        <v>0</v>
      </c>
      <c r="P371" s="239">
        <v>0</v>
      </c>
      <c r="Q371" s="239">
        <f>ROUND(E371*P371,2)</f>
        <v>0</v>
      </c>
      <c r="R371" s="241" t="s">
        <v>695</v>
      </c>
      <c r="S371" s="241" t="s">
        <v>315</v>
      </c>
      <c r="T371" s="242" t="s">
        <v>315</v>
      </c>
      <c r="U371" s="224">
        <v>0.48</v>
      </c>
      <c r="V371" s="224">
        <f>ROUND(E371*U371,2)</f>
        <v>17.66</v>
      </c>
      <c r="W371" s="224"/>
      <c r="X371" s="224" t="s">
        <v>336</v>
      </c>
      <c r="Y371" s="224" t="s">
        <v>317</v>
      </c>
      <c r="Z371" s="214"/>
      <c r="AA371" s="214"/>
      <c r="AB371" s="214"/>
      <c r="AC371" s="214"/>
      <c r="AD371" s="214"/>
      <c r="AE371" s="214"/>
      <c r="AF371" s="214"/>
      <c r="AG371" s="214" t="s">
        <v>337</v>
      </c>
      <c r="AH371" s="214"/>
      <c r="AI371" s="214"/>
      <c r="AJ371" s="214"/>
      <c r="AK371" s="214"/>
      <c r="AL371" s="214"/>
      <c r="AM371" s="214"/>
      <c r="AN371" s="214"/>
      <c r="AO371" s="214"/>
      <c r="AP371" s="214"/>
      <c r="AQ371" s="214"/>
      <c r="AR371" s="214"/>
      <c r="AS371" s="214"/>
      <c r="AT371" s="214"/>
      <c r="AU371" s="214"/>
      <c r="AV371" s="214"/>
      <c r="AW371" s="214"/>
      <c r="AX371" s="214"/>
      <c r="AY371" s="214"/>
      <c r="AZ371" s="214"/>
      <c r="BA371" s="214"/>
      <c r="BB371" s="214"/>
      <c r="BC371" s="214"/>
      <c r="BD371" s="214"/>
      <c r="BE371" s="214"/>
      <c r="BF371" s="214"/>
      <c r="BG371" s="214"/>
      <c r="BH371" s="214"/>
    </row>
    <row r="372" spans="1:60" outlineLevel="2" x14ac:dyDescent="0.2">
      <c r="A372" s="221"/>
      <c r="B372" s="222"/>
      <c r="C372" s="268" t="s">
        <v>1482</v>
      </c>
      <c r="D372" s="262"/>
      <c r="E372" s="263"/>
      <c r="F372" s="224"/>
      <c r="G372" s="224"/>
      <c r="H372" s="224"/>
      <c r="I372" s="224"/>
      <c r="J372" s="224"/>
      <c r="K372" s="224"/>
      <c r="L372" s="224"/>
      <c r="M372" s="224"/>
      <c r="N372" s="223"/>
      <c r="O372" s="223"/>
      <c r="P372" s="223"/>
      <c r="Q372" s="223"/>
      <c r="R372" s="224"/>
      <c r="S372" s="224"/>
      <c r="T372" s="224"/>
      <c r="U372" s="224"/>
      <c r="V372" s="224"/>
      <c r="W372" s="224"/>
      <c r="X372" s="224"/>
      <c r="Y372" s="224"/>
      <c r="Z372" s="214"/>
      <c r="AA372" s="214"/>
      <c r="AB372" s="214"/>
      <c r="AC372" s="214"/>
      <c r="AD372" s="214"/>
      <c r="AE372" s="214"/>
      <c r="AF372" s="214"/>
      <c r="AG372" s="214" t="s">
        <v>371</v>
      </c>
      <c r="AH372" s="214">
        <v>0</v>
      </c>
      <c r="AI372" s="214"/>
      <c r="AJ372" s="214"/>
      <c r="AK372" s="214"/>
      <c r="AL372" s="214"/>
      <c r="AM372" s="214"/>
      <c r="AN372" s="214"/>
      <c r="AO372" s="214"/>
      <c r="AP372" s="214"/>
      <c r="AQ372" s="214"/>
      <c r="AR372" s="214"/>
      <c r="AS372" s="214"/>
      <c r="AT372" s="214"/>
      <c r="AU372" s="214"/>
      <c r="AV372" s="214"/>
      <c r="AW372" s="214"/>
      <c r="AX372" s="214"/>
      <c r="AY372" s="214"/>
      <c r="AZ372" s="214"/>
      <c r="BA372" s="214"/>
      <c r="BB372" s="214"/>
      <c r="BC372" s="214"/>
      <c r="BD372" s="214"/>
      <c r="BE372" s="214"/>
      <c r="BF372" s="214"/>
      <c r="BG372" s="214"/>
      <c r="BH372" s="214"/>
    </row>
    <row r="373" spans="1:60" outlineLevel="3" x14ac:dyDescent="0.2">
      <c r="A373" s="221"/>
      <c r="B373" s="222"/>
      <c r="C373" s="268" t="s">
        <v>2515</v>
      </c>
      <c r="D373" s="262"/>
      <c r="E373" s="263">
        <v>8.19</v>
      </c>
      <c r="F373" s="224"/>
      <c r="G373" s="224"/>
      <c r="H373" s="224"/>
      <c r="I373" s="224"/>
      <c r="J373" s="224"/>
      <c r="K373" s="224"/>
      <c r="L373" s="224"/>
      <c r="M373" s="224"/>
      <c r="N373" s="223"/>
      <c r="O373" s="223"/>
      <c r="P373" s="223"/>
      <c r="Q373" s="223"/>
      <c r="R373" s="224"/>
      <c r="S373" s="224"/>
      <c r="T373" s="224"/>
      <c r="U373" s="224"/>
      <c r="V373" s="224"/>
      <c r="W373" s="224"/>
      <c r="X373" s="224"/>
      <c r="Y373" s="224"/>
      <c r="Z373" s="214"/>
      <c r="AA373" s="214"/>
      <c r="AB373" s="214"/>
      <c r="AC373" s="214"/>
      <c r="AD373" s="214"/>
      <c r="AE373" s="214"/>
      <c r="AF373" s="214"/>
      <c r="AG373" s="214" t="s">
        <v>371</v>
      </c>
      <c r="AH373" s="214">
        <v>0</v>
      </c>
      <c r="AI373" s="214"/>
      <c r="AJ373" s="214"/>
      <c r="AK373" s="214"/>
      <c r="AL373" s="214"/>
      <c r="AM373" s="214"/>
      <c r="AN373" s="214"/>
      <c r="AO373" s="214"/>
      <c r="AP373" s="214"/>
      <c r="AQ373" s="214"/>
      <c r="AR373" s="214"/>
      <c r="AS373" s="214"/>
      <c r="AT373" s="214"/>
      <c r="AU373" s="214"/>
      <c r="AV373" s="214"/>
      <c r="AW373" s="214"/>
      <c r="AX373" s="214"/>
      <c r="AY373" s="214"/>
      <c r="AZ373" s="214"/>
      <c r="BA373" s="214"/>
      <c r="BB373" s="214"/>
      <c r="BC373" s="214"/>
      <c r="BD373" s="214"/>
      <c r="BE373" s="214"/>
      <c r="BF373" s="214"/>
      <c r="BG373" s="214"/>
      <c r="BH373" s="214"/>
    </row>
    <row r="374" spans="1:60" outlineLevel="3" x14ac:dyDescent="0.2">
      <c r="A374" s="221"/>
      <c r="B374" s="222"/>
      <c r="C374" s="268" t="s">
        <v>2463</v>
      </c>
      <c r="D374" s="262"/>
      <c r="E374" s="263">
        <v>25.06</v>
      </c>
      <c r="F374" s="224"/>
      <c r="G374" s="224"/>
      <c r="H374" s="224"/>
      <c r="I374" s="224"/>
      <c r="J374" s="224"/>
      <c r="K374" s="224"/>
      <c r="L374" s="224"/>
      <c r="M374" s="224"/>
      <c r="N374" s="223"/>
      <c r="O374" s="223"/>
      <c r="P374" s="223"/>
      <c r="Q374" s="223"/>
      <c r="R374" s="224"/>
      <c r="S374" s="224"/>
      <c r="T374" s="224"/>
      <c r="U374" s="224"/>
      <c r="V374" s="224"/>
      <c r="W374" s="224"/>
      <c r="X374" s="224"/>
      <c r="Y374" s="224"/>
      <c r="Z374" s="214"/>
      <c r="AA374" s="214"/>
      <c r="AB374" s="214"/>
      <c r="AC374" s="214"/>
      <c r="AD374" s="214"/>
      <c r="AE374" s="214"/>
      <c r="AF374" s="214"/>
      <c r="AG374" s="214" t="s">
        <v>371</v>
      </c>
      <c r="AH374" s="214">
        <v>0</v>
      </c>
      <c r="AI374" s="214"/>
      <c r="AJ374" s="214"/>
      <c r="AK374" s="214"/>
      <c r="AL374" s="214"/>
      <c r="AM374" s="214"/>
      <c r="AN374" s="214"/>
      <c r="AO374" s="214"/>
      <c r="AP374" s="214"/>
      <c r="AQ374" s="214"/>
      <c r="AR374" s="214"/>
      <c r="AS374" s="214"/>
      <c r="AT374" s="214"/>
      <c r="AU374" s="214"/>
      <c r="AV374" s="214"/>
      <c r="AW374" s="214"/>
      <c r="AX374" s="214"/>
      <c r="AY374" s="214"/>
      <c r="AZ374" s="214"/>
      <c r="BA374" s="214"/>
      <c r="BB374" s="214"/>
      <c r="BC374" s="214"/>
      <c r="BD374" s="214"/>
      <c r="BE374" s="214"/>
      <c r="BF374" s="214"/>
      <c r="BG374" s="214"/>
      <c r="BH374" s="214"/>
    </row>
    <row r="375" spans="1:60" outlineLevel="3" x14ac:dyDescent="0.2">
      <c r="A375" s="221"/>
      <c r="B375" s="222"/>
      <c r="C375" s="268" t="s">
        <v>1345</v>
      </c>
      <c r="D375" s="262"/>
      <c r="E375" s="263"/>
      <c r="F375" s="224"/>
      <c r="G375" s="224"/>
      <c r="H375" s="224"/>
      <c r="I375" s="224"/>
      <c r="J375" s="224"/>
      <c r="K375" s="224"/>
      <c r="L375" s="224"/>
      <c r="M375" s="224"/>
      <c r="N375" s="223"/>
      <c r="O375" s="223"/>
      <c r="P375" s="223"/>
      <c r="Q375" s="223"/>
      <c r="R375" s="224"/>
      <c r="S375" s="224"/>
      <c r="T375" s="224"/>
      <c r="U375" s="224"/>
      <c r="V375" s="224"/>
      <c r="W375" s="224"/>
      <c r="X375" s="224"/>
      <c r="Y375" s="224"/>
      <c r="Z375" s="214"/>
      <c r="AA375" s="214"/>
      <c r="AB375" s="214"/>
      <c r="AC375" s="214"/>
      <c r="AD375" s="214"/>
      <c r="AE375" s="214"/>
      <c r="AF375" s="214"/>
      <c r="AG375" s="214" t="s">
        <v>371</v>
      </c>
      <c r="AH375" s="214">
        <v>0</v>
      </c>
      <c r="AI375" s="214"/>
      <c r="AJ375" s="214"/>
      <c r="AK375" s="214"/>
      <c r="AL375" s="214"/>
      <c r="AM375" s="214"/>
      <c r="AN375" s="214"/>
      <c r="AO375" s="214"/>
      <c r="AP375" s="214"/>
      <c r="AQ375" s="214"/>
      <c r="AR375" s="214"/>
      <c r="AS375" s="214"/>
      <c r="AT375" s="214"/>
      <c r="AU375" s="214"/>
      <c r="AV375" s="214"/>
      <c r="AW375" s="214"/>
      <c r="AX375" s="214"/>
      <c r="AY375" s="214"/>
      <c r="AZ375" s="214"/>
      <c r="BA375" s="214"/>
      <c r="BB375" s="214"/>
      <c r="BC375" s="214"/>
      <c r="BD375" s="214"/>
      <c r="BE375" s="214"/>
      <c r="BF375" s="214"/>
      <c r="BG375" s="214"/>
      <c r="BH375" s="214"/>
    </row>
    <row r="376" spans="1:60" outlineLevel="3" x14ac:dyDescent="0.2">
      <c r="A376" s="221"/>
      <c r="B376" s="222"/>
      <c r="C376" s="268" t="s">
        <v>2464</v>
      </c>
      <c r="D376" s="262"/>
      <c r="E376" s="263">
        <v>1.33</v>
      </c>
      <c r="F376" s="224"/>
      <c r="G376" s="224"/>
      <c r="H376" s="224"/>
      <c r="I376" s="224"/>
      <c r="J376" s="224"/>
      <c r="K376" s="224"/>
      <c r="L376" s="224"/>
      <c r="M376" s="224"/>
      <c r="N376" s="223"/>
      <c r="O376" s="223"/>
      <c r="P376" s="223"/>
      <c r="Q376" s="223"/>
      <c r="R376" s="224"/>
      <c r="S376" s="224"/>
      <c r="T376" s="224"/>
      <c r="U376" s="224"/>
      <c r="V376" s="224"/>
      <c r="W376" s="224"/>
      <c r="X376" s="224"/>
      <c r="Y376" s="224"/>
      <c r="Z376" s="214"/>
      <c r="AA376" s="214"/>
      <c r="AB376" s="214"/>
      <c r="AC376" s="214"/>
      <c r="AD376" s="214"/>
      <c r="AE376" s="214"/>
      <c r="AF376" s="214"/>
      <c r="AG376" s="214" t="s">
        <v>371</v>
      </c>
      <c r="AH376" s="214">
        <v>0</v>
      </c>
      <c r="AI376" s="214"/>
      <c r="AJ376" s="214"/>
      <c r="AK376" s="214"/>
      <c r="AL376" s="214"/>
      <c r="AM376" s="214"/>
      <c r="AN376" s="214"/>
      <c r="AO376" s="214"/>
      <c r="AP376" s="214"/>
      <c r="AQ376" s="214"/>
      <c r="AR376" s="214"/>
      <c r="AS376" s="214"/>
      <c r="AT376" s="214"/>
      <c r="AU376" s="214"/>
      <c r="AV376" s="214"/>
      <c r="AW376" s="214"/>
      <c r="AX376" s="214"/>
      <c r="AY376" s="214"/>
      <c r="AZ376" s="214"/>
      <c r="BA376" s="214"/>
      <c r="BB376" s="214"/>
      <c r="BC376" s="214"/>
      <c r="BD376" s="214"/>
      <c r="BE376" s="214"/>
      <c r="BF376" s="214"/>
      <c r="BG376" s="214"/>
      <c r="BH376" s="214"/>
    </row>
    <row r="377" spans="1:60" outlineLevel="3" x14ac:dyDescent="0.2">
      <c r="A377" s="221"/>
      <c r="B377" s="222"/>
      <c r="C377" s="268" t="s">
        <v>2465</v>
      </c>
      <c r="D377" s="262"/>
      <c r="E377" s="263">
        <v>2.21</v>
      </c>
      <c r="F377" s="224"/>
      <c r="G377" s="224"/>
      <c r="H377" s="224"/>
      <c r="I377" s="224"/>
      <c r="J377" s="224"/>
      <c r="K377" s="224"/>
      <c r="L377" s="224"/>
      <c r="M377" s="224"/>
      <c r="N377" s="223"/>
      <c r="O377" s="223"/>
      <c r="P377" s="223"/>
      <c r="Q377" s="223"/>
      <c r="R377" s="224"/>
      <c r="S377" s="224"/>
      <c r="T377" s="224"/>
      <c r="U377" s="224"/>
      <c r="V377" s="224"/>
      <c r="W377" s="224"/>
      <c r="X377" s="224"/>
      <c r="Y377" s="224"/>
      <c r="Z377" s="214"/>
      <c r="AA377" s="214"/>
      <c r="AB377" s="214"/>
      <c r="AC377" s="214"/>
      <c r="AD377" s="214"/>
      <c r="AE377" s="214"/>
      <c r="AF377" s="214"/>
      <c r="AG377" s="214" t="s">
        <v>371</v>
      </c>
      <c r="AH377" s="214">
        <v>0</v>
      </c>
      <c r="AI377" s="214"/>
      <c r="AJ377" s="214"/>
      <c r="AK377" s="214"/>
      <c r="AL377" s="214"/>
      <c r="AM377" s="214"/>
      <c r="AN377" s="214"/>
      <c r="AO377" s="214"/>
      <c r="AP377" s="214"/>
      <c r="AQ377" s="214"/>
      <c r="AR377" s="214"/>
      <c r="AS377" s="214"/>
      <c r="AT377" s="214"/>
      <c r="AU377" s="214"/>
      <c r="AV377" s="214"/>
      <c r="AW377" s="214"/>
      <c r="AX377" s="214"/>
      <c r="AY377" s="214"/>
      <c r="AZ377" s="214"/>
      <c r="BA377" s="214"/>
      <c r="BB377" s="214"/>
      <c r="BC377" s="214"/>
      <c r="BD377" s="214"/>
      <c r="BE377" s="214"/>
      <c r="BF377" s="214"/>
      <c r="BG377" s="214"/>
      <c r="BH377" s="214"/>
    </row>
    <row r="378" spans="1:60" ht="22.5" outlineLevel="1" x14ac:dyDescent="0.2">
      <c r="A378" s="236">
        <v>112</v>
      </c>
      <c r="B378" s="237" t="s">
        <v>697</v>
      </c>
      <c r="C378" s="254" t="s">
        <v>698</v>
      </c>
      <c r="D378" s="238" t="s">
        <v>379</v>
      </c>
      <c r="E378" s="239">
        <v>79.466399999999993</v>
      </c>
      <c r="F378" s="240"/>
      <c r="G378" s="241">
        <f>ROUND(E378*F378,2)</f>
        <v>0</v>
      </c>
      <c r="H378" s="240"/>
      <c r="I378" s="241">
        <f>ROUND(E378*H378,2)</f>
        <v>0</v>
      </c>
      <c r="J378" s="240"/>
      <c r="K378" s="241">
        <f>ROUND(E378*J378,2)</f>
        <v>0</v>
      </c>
      <c r="L378" s="241">
        <v>12</v>
      </c>
      <c r="M378" s="241">
        <f>G378*(1+L378/100)</f>
        <v>0</v>
      </c>
      <c r="N378" s="239">
        <v>1.6199999999999999E-2</v>
      </c>
      <c r="O378" s="239">
        <f>ROUND(E378*N378,2)</f>
        <v>1.29</v>
      </c>
      <c r="P378" s="239">
        <v>0</v>
      </c>
      <c r="Q378" s="239">
        <f>ROUND(E378*P378,2)</f>
        <v>0</v>
      </c>
      <c r="R378" s="241" t="s">
        <v>428</v>
      </c>
      <c r="S378" s="241" t="s">
        <v>315</v>
      </c>
      <c r="T378" s="242" t="s">
        <v>315</v>
      </c>
      <c r="U378" s="224">
        <v>0</v>
      </c>
      <c r="V378" s="224">
        <f>ROUND(E378*U378,2)</f>
        <v>0</v>
      </c>
      <c r="W378" s="224"/>
      <c r="X378" s="224" t="s">
        <v>429</v>
      </c>
      <c r="Y378" s="224" t="s">
        <v>317</v>
      </c>
      <c r="Z378" s="214"/>
      <c r="AA378" s="214"/>
      <c r="AB378" s="214"/>
      <c r="AC378" s="214"/>
      <c r="AD378" s="214"/>
      <c r="AE378" s="214"/>
      <c r="AF378" s="214"/>
      <c r="AG378" s="214" t="s">
        <v>430</v>
      </c>
      <c r="AH378" s="214"/>
      <c r="AI378" s="214"/>
      <c r="AJ378" s="214"/>
      <c r="AK378" s="214"/>
      <c r="AL378" s="214"/>
      <c r="AM378" s="214"/>
      <c r="AN378" s="214"/>
      <c r="AO378" s="214"/>
      <c r="AP378" s="214"/>
      <c r="AQ378" s="214"/>
      <c r="AR378" s="214"/>
      <c r="AS378" s="214"/>
      <c r="AT378" s="214"/>
      <c r="AU378" s="214"/>
      <c r="AV378" s="214"/>
      <c r="AW378" s="214"/>
      <c r="AX378" s="214"/>
      <c r="AY378" s="214"/>
      <c r="AZ378" s="214"/>
      <c r="BA378" s="214"/>
      <c r="BB378" s="214"/>
      <c r="BC378" s="214"/>
      <c r="BD378" s="214"/>
      <c r="BE378" s="214"/>
      <c r="BF378" s="214"/>
      <c r="BG378" s="214"/>
      <c r="BH378" s="214"/>
    </row>
    <row r="379" spans="1:60" outlineLevel="2" x14ac:dyDescent="0.2">
      <c r="A379" s="221"/>
      <c r="B379" s="222"/>
      <c r="C379" s="268" t="s">
        <v>2554</v>
      </c>
      <c r="D379" s="262"/>
      <c r="E379" s="263">
        <v>79.466399999999993</v>
      </c>
      <c r="F379" s="224"/>
      <c r="G379" s="224"/>
      <c r="H379" s="224"/>
      <c r="I379" s="224"/>
      <c r="J379" s="224"/>
      <c r="K379" s="224"/>
      <c r="L379" s="224"/>
      <c r="M379" s="224"/>
      <c r="N379" s="223"/>
      <c r="O379" s="223"/>
      <c r="P379" s="223"/>
      <c r="Q379" s="223"/>
      <c r="R379" s="224"/>
      <c r="S379" s="224"/>
      <c r="T379" s="224"/>
      <c r="U379" s="224"/>
      <c r="V379" s="224"/>
      <c r="W379" s="224"/>
      <c r="X379" s="224"/>
      <c r="Y379" s="224"/>
      <c r="Z379" s="214"/>
      <c r="AA379" s="214"/>
      <c r="AB379" s="214"/>
      <c r="AC379" s="214"/>
      <c r="AD379" s="214"/>
      <c r="AE379" s="214"/>
      <c r="AF379" s="214"/>
      <c r="AG379" s="214" t="s">
        <v>371</v>
      </c>
      <c r="AH379" s="214">
        <v>0</v>
      </c>
      <c r="AI379" s="214"/>
      <c r="AJ379" s="214"/>
      <c r="AK379" s="214"/>
      <c r="AL379" s="214"/>
      <c r="AM379" s="214"/>
      <c r="AN379" s="214"/>
      <c r="AO379" s="214"/>
      <c r="AP379" s="214"/>
      <c r="AQ379" s="214"/>
      <c r="AR379" s="214"/>
      <c r="AS379" s="214"/>
      <c r="AT379" s="214"/>
      <c r="AU379" s="214"/>
      <c r="AV379" s="214"/>
      <c r="AW379" s="214"/>
      <c r="AX379" s="214"/>
      <c r="AY379" s="214"/>
      <c r="AZ379" s="214"/>
      <c r="BA379" s="214"/>
      <c r="BB379" s="214"/>
      <c r="BC379" s="214"/>
      <c r="BD379" s="214"/>
      <c r="BE379" s="214"/>
      <c r="BF379" s="214"/>
      <c r="BG379" s="214"/>
      <c r="BH379" s="214"/>
    </row>
    <row r="380" spans="1:60" outlineLevel="1" x14ac:dyDescent="0.2">
      <c r="A380" s="236">
        <v>113</v>
      </c>
      <c r="B380" s="237" t="s">
        <v>700</v>
      </c>
      <c r="C380" s="254" t="s">
        <v>701</v>
      </c>
      <c r="D380" s="238" t="s">
        <v>379</v>
      </c>
      <c r="E380" s="239">
        <v>36.79</v>
      </c>
      <c r="F380" s="240"/>
      <c r="G380" s="241">
        <f>ROUND(E380*F380,2)</f>
        <v>0</v>
      </c>
      <c r="H380" s="240"/>
      <c r="I380" s="241">
        <f>ROUND(E380*H380,2)</f>
        <v>0</v>
      </c>
      <c r="J380" s="240"/>
      <c r="K380" s="241">
        <f>ROUND(E380*J380,2)</f>
        <v>0</v>
      </c>
      <c r="L380" s="241">
        <v>12</v>
      </c>
      <c r="M380" s="241">
        <f>G380*(1+L380/100)</f>
        <v>0</v>
      </c>
      <c r="N380" s="239">
        <v>0</v>
      </c>
      <c r="O380" s="239">
        <f>ROUND(E380*N380,2)</f>
        <v>0</v>
      </c>
      <c r="P380" s="239">
        <v>0</v>
      </c>
      <c r="Q380" s="239">
        <f>ROUND(E380*P380,2)</f>
        <v>0</v>
      </c>
      <c r="R380" s="241" t="s">
        <v>695</v>
      </c>
      <c r="S380" s="241" t="s">
        <v>315</v>
      </c>
      <c r="T380" s="242" t="s">
        <v>315</v>
      </c>
      <c r="U380" s="224">
        <v>0.29899999999999999</v>
      </c>
      <c r="V380" s="224">
        <f>ROUND(E380*U380,2)</f>
        <v>11</v>
      </c>
      <c r="W380" s="224"/>
      <c r="X380" s="224" t="s">
        <v>336</v>
      </c>
      <c r="Y380" s="224" t="s">
        <v>317</v>
      </c>
      <c r="Z380" s="214"/>
      <c r="AA380" s="214"/>
      <c r="AB380" s="214"/>
      <c r="AC380" s="214"/>
      <c r="AD380" s="214"/>
      <c r="AE380" s="214"/>
      <c r="AF380" s="214"/>
      <c r="AG380" s="214" t="s">
        <v>337</v>
      </c>
      <c r="AH380" s="214"/>
      <c r="AI380" s="214"/>
      <c r="AJ380" s="214"/>
      <c r="AK380" s="214"/>
      <c r="AL380" s="214"/>
      <c r="AM380" s="214"/>
      <c r="AN380" s="214"/>
      <c r="AO380" s="214"/>
      <c r="AP380" s="214"/>
      <c r="AQ380" s="214"/>
      <c r="AR380" s="214"/>
      <c r="AS380" s="214"/>
      <c r="AT380" s="214"/>
      <c r="AU380" s="214"/>
      <c r="AV380" s="214"/>
      <c r="AW380" s="214"/>
      <c r="AX380" s="214"/>
      <c r="AY380" s="214"/>
      <c r="AZ380" s="214"/>
      <c r="BA380" s="214"/>
      <c r="BB380" s="214"/>
      <c r="BC380" s="214"/>
      <c r="BD380" s="214"/>
      <c r="BE380" s="214"/>
      <c r="BF380" s="214"/>
      <c r="BG380" s="214"/>
      <c r="BH380" s="214"/>
    </row>
    <row r="381" spans="1:60" outlineLevel="2" x14ac:dyDescent="0.2">
      <c r="A381" s="221"/>
      <c r="B381" s="222"/>
      <c r="C381" s="268" t="s">
        <v>702</v>
      </c>
      <c r="D381" s="262"/>
      <c r="E381" s="263"/>
      <c r="F381" s="224"/>
      <c r="G381" s="224"/>
      <c r="H381" s="224"/>
      <c r="I381" s="224"/>
      <c r="J381" s="224"/>
      <c r="K381" s="224"/>
      <c r="L381" s="224"/>
      <c r="M381" s="224"/>
      <c r="N381" s="223"/>
      <c r="O381" s="223"/>
      <c r="P381" s="223"/>
      <c r="Q381" s="223"/>
      <c r="R381" s="224"/>
      <c r="S381" s="224"/>
      <c r="T381" s="224"/>
      <c r="U381" s="224"/>
      <c r="V381" s="224"/>
      <c r="W381" s="224"/>
      <c r="X381" s="224"/>
      <c r="Y381" s="224"/>
      <c r="Z381" s="214"/>
      <c r="AA381" s="214"/>
      <c r="AB381" s="214"/>
      <c r="AC381" s="214"/>
      <c r="AD381" s="214"/>
      <c r="AE381" s="214"/>
      <c r="AF381" s="214"/>
      <c r="AG381" s="214" t="s">
        <v>371</v>
      </c>
      <c r="AH381" s="214">
        <v>0</v>
      </c>
      <c r="AI381" s="214"/>
      <c r="AJ381" s="214"/>
      <c r="AK381" s="214"/>
      <c r="AL381" s="214"/>
      <c r="AM381" s="214"/>
      <c r="AN381" s="214"/>
      <c r="AO381" s="214"/>
      <c r="AP381" s="214"/>
      <c r="AQ381" s="214"/>
      <c r="AR381" s="214"/>
      <c r="AS381" s="214"/>
      <c r="AT381" s="214"/>
      <c r="AU381" s="214"/>
      <c r="AV381" s="214"/>
      <c r="AW381" s="214"/>
      <c r="AX381" s="214"/>
      <c r="AY381" s="214"/>
      <c r="AZ381" s="214"/>
      <c r="BA381" s="214"/>
      <c r="BB381" s="214"/>
      <c r="BC381" s="214"/>
      <c r="BD381" s="214"/>
      <c r="BE381" s="214"/>
      <c r="BF381" s="214"/>
      <c r="BG381" s="214"/>
      <c r="BH381" s="214"/>
    </row>
    <row r="382" spans="1:60" outlineLevel="3" x14ac:dyDescent="0.2">
      <c r="A382" s="221"/>
      <c r="B382" s="222"/>
      <c r="C382" s="268" t="s">
        <v>703</v>
      </c>
      <c r="D382" s="262"/>
      <c r="E382" s="263"/>
      <c r="F382" s="224"/>
      <c r="G382" s="224"/>
      <c r="H382" s="224"/>
      <c r="I382" s="224"/>
      <c r="J382" s="224"/>
      <c r="K382" s="224"/>
      <c r="L382" s="224"/>
      <c r="M382" s="224"/>
      <c r="N382" s="223"/>
      <c r="O382" s="223"/>
      <c r="P382" s="223"/>
      <c r="Q382" s="223"/>
      <c r="R382" s="224"/>
      <c r="S382" s="224"/>
      <c r="T382" s="224"/>
      <c r="U382" s="224"/>
      <c r="V382" s="224"/>
      <c r="W382" s="224"/>
      <c r="X382" s="224"/>
      <c r="Y382" s="224"/>
      <c r="Z382" s="214"/>
      <c r="AA382" s="214"/>
      <c r="AB382" s="214"/>
      <c r="AC382" s="214"/>
      <c r="AD382" s="214"/>
      <c r="AE382" s="214"/>
      <c r="AF382" s="214"/>
      <c r="AG382" s="214" t="s">
        <v>371</v>
      </c>
      <c r="AH382" s="214">
        <v>0</v>
      </c>
      <c r="AI382" s="214"/>
      <c r="AJ382" s="214"/>
      <c r="AK382" s="214"/>
      <c r="AL382" s="214"/>
      <c r="AM382" s="214"/>
      <c r="AN382" s="214"/>
      <c r="AO382" s="214"/>
      <c r="AP382" s="214"/>
      <c r="AQ382" s="214"/>
      <c r="AR382" s="214"/>
      <c r="AS382" s="214"/>
      <c r="AT382" s="214"/>
      <c r="AU382" s="214"/>
      <c r="AV382" s="214"/>
      <c r="AW382" s="214"/>
      <c r="AX382" s="214"/>
      <c r="AY382" s="214"/>
      <c r="AZ382" s="214"/>
      <c r="BA382" s="214"/>
      <c r="BB382" s="214"/>
      <c r="BC382" s="214"/>
      <c r="BD382" s="214"/>
      <c r="BE382" s="214"/>
      <c r="BF382" s="214"/>
      <c r="BG382" s="214"/>
      <c r="BH382" s="214"/>
    </row>
    <row r="383" spans="1:60" outlineLevel="3" x14ac:dyDescent="0.2">
      <c r="A383" s="221"/>
      <c r="B383" s="222"/>
      <c r="C383" s="268" t="s">
        <v>2555</v>
      </c>
      <c r="D383" s="262"/>
      <c r="E383" s="263">
        <v>36.79</v>
      </c>
      <c r="F383" s="224"/>
      <c r="G383" s="224"/>
      <c r="H383" s="224"/>
      <c r="I383" s="224"/>
      <c r="J383" s="224"/>
      <c r="K383" s="224"/>
      <c r="L383" s="224"/>
      <c r="M383" s="224"/>
      <c r="N383" s="223"/>
      <c r="O383" s="223"/>
      <c r="P383" s="223"/>
      <c r="Q383" s="223"/>
      <c r="R383" s="224"/>
      <c r="S383" s="224"/>
      <c r="T383" s="224"/>
      <c r="U383" s="224"/>
      <c r="V383" s="224"/>
      <c r="W383" s="224"/>
      <c r="X383" s="224"/>
      <c r="Y383" s="224"/>
      <c r="Z383" s="214"/>
      <c r="AA383" s="214"/>
      <c r="AB383" s="214"/>
      <c r="AC383" s="214"/>
      <c r="AD383" s="214"/>
      <c r="AE383" s="214"/>
      <c r="AF383" s="214"/>
      <c r="AG383" s="214" t="s">
        <v>371</v>
      </c>
      <c r="AH383" s="214">
        <v>5</v>
      </c>
      <c r="AI383" s="214"/>
      <c r="AJ383" s="214"/>
      <c r="AK383" s="214"/>
      <c r="AL383" s="214"/>
      <c r="AM383" s="214"/>
      <c r="AN383" s="214"/>
      <c r="AO383" s="214"/>
      <c r="AP383" s="214"/>
      <c r="AQ383" s="214"/>
      <c r="AR383" s="214"/>
      <c r="AS383" s="214"/>
      <c r="AT383" s="214"/>
      <c r="AU383" s="214"/>
      <c r="AV383" s="214"/>
      <c r="AW383" s="214"/>
      <c r="AX383" s="214"/>
      <c r="AY383" s="214"/>
      <c r="AZ383" s="214"/>
      <c r="BA383" s="214"/>
      <c r="BB383" s="214"/>
      <c r="BC383" s="214"/>
      <c r="BD383" s="214"/>
      <c r="BE383" s="214"/>
      <c r="BF383" s="214"/>
      <c r="BG383" s="214"/>
      <c r="BH383" s="214"/>
    </row>
    <row r="384" spans="1:60" ht="22.5" outlineLevel="1" x14ac:dyDescent="0.2">
      <c r="A384" s="236">
        <v>114</v>
      </c>
      <c r="B384" s="237" t="s">
        <v>705</v>
      </c>
      <c r="C384" s="254" t="s">
        <v>706</v>
      </c>
      <c r="D384" s="238" t="s">
        <v>365</v>
      </c>
      <c r="E384" s="239">
        <v>0.15495999999999999</v>
      </c>
      <c r="F384" s="240"/>
      <c r="G384" s="241">
        <f>ROUND(E384*F384,2)</f>
        <v>0</v>
      </c>
      <c r="H384" s="240"/>
      <c r="I384" s="241">
        <f>ROUND(E384*H384,2)</f>
        <v>0</v>
      </c>
      <c r="J384" s="240"/>
      <c r="K384" s="241">
        <f>ROUND(E384*J384,2)</f>
        <v>0</v>
      </c>
      <c r="L384" s="241">
        <v>12</v>
      </c>
      <c r="M384" s="241">
        <f>G384*(1+L384/100)</f>
        <v>0</v>
      </c>
      <c r="N384" s="239">
        <v>0.5</v>
      </c>
      <c r="O384" s="239">
        <f>ROUND(E384*N384,2)</f>
        <v>0.08</v>
      </c>
      <c r="P384" s="239">
        <v>0</v>
      </c>
      <c r="Q384" s="239">
        <f>ROUND(E384*P384,2)</f>
        <v>0</v>
      </c>
      <c r="R384" s="241" t="s">
        <v>428</v>
      </c>
      <c r="S384" s="241" t="s">
        <v>315</v>
      </c>
      <c r="T384" s="242" t="s">
        <v>315</v>
      </c>
      <c r="U384" s="224">
        <v>0</v>
      </c>
      <c r="V384" s="224">
        <f>ROUND(E384*U384,2)</f>
        <v>0</v>
      </c>
      <c r="W384" s="224"/>
      <c r="X384" s="224" t="s">
        <v>429</v>
      </c>
      <c r="Y384" s="224" t="s">
        <v>317</v>
      </c>
      <c r="Z384" s="214"/>
      <c r="AA384" s="214"/>
      <c r="AB384" s="214"/>
      <c r="AC384" s="214"/>
      <c r="AD384" s="214"/>
      <c r="AE384" s="214"/>
      <c r="AF384" s="214"/>
      <c r="AG384" s="214" t="s">
        <v>430</v>
      </c>
      <c r="AH384" s="214"/>
      <c r="AI384" s="214"/>
      <c r="AJ384" s="214"/>
      <c r="AK384" s="214"/>
      <c r="AL384" s="214"/>
      <c r="AM384" s="214"/>
      <c r="AN384" s="214"/>
      <c r="AO384" s="214"/>
      <c r="AP384" s="214"/>
      <c r="AQ384" s="214"/>
      <c r="AR384" s="214"/>
      <c r="AS384" s="214"/>
      <c r="AT384" s="214"/>
      <c r="AU384" s="214"/>
      <c r="AV384" s="214"/>
      <c r="AW384" s="214"/>
      <c r="AX384" s="214"/>
      <c r="AY384" s="214"/>
      <c r="AZ384" s="214"/>
      <c r="BA384" s="214"/>
      <c r="BB384" s="214"/>
      <c r="BC384" s="214"/>
      <c r="BD384" s="214"/>
      <c r="BE384" s="214"/>
      <c r="BF384" s="214"/>
      <c r="BG384" s="214"/>
      <c r="BH384" s="214"/>
    </row>
    <row r="385" spans="1:60" outlineLevel="2" x14ac:dyDescent="0.2">
      <c r="A385" s="221"/>
      <c r="B385" s="222"/>
      <c r="C385" s="268" t="s">
        <v>707</v>
      </c>
      <c r="D385" s="262"/>
      <c r="E385" s="263"/>
      <c r="F385" s="224"/>
      <c r="G385" s="224"/>
      <c r="H385" s="224"/>
      <c r="I385" s="224"/>
      <c r="J385" s="224"/>
      <c r="K385" s="224"/>
      <c r="L385" s="224"/>
      <c r="M385" s="224"/>
      <c r="N385" s="223"/>
      <c r="O385" s="223"/>
      <c r="P385" s="223"/>
      <c r="Q385" s="223"/>
      <c r="R385" s="224"/>
      <c r="S385" s="224"/>
      <c r="T385" s="224"/>
      <c r="U385" s="224"/>
      <c r="V385" s="224"/>
      <c r="W385" s="224"/>
      <c r="X385" s="224"/>
      <c r="Y385" s="224"/>
      <c r="Z385" s="214"/>
      <c r="AA385" s="214"/>
      <c r="AB385" s="214"/>
      <c r="AC385" s="214"/>
      <c r="AD385" s="214"/>
      <c r="AE385" s="214"/>
      <c r="AF385" s="214"/>
      <c r="AG385" s="214" t="s">
        <v>371</v>
      </c>
      <c r="AH385" s="214">
        <v>0</v>
      </c>
      <c r="AI385" s="214"/>
      <c r="AJ385" s="214"/>
      <c r="AK385" s="214"/>
      <c r="AL385" s="214"/>
      <c r="AM385" s="214"/>
      <c r="AN385" s="214"/>
      <c r="AO385" s="214"/>
      <c r="AP385" s="214"/>
      <c r="AQ385" s="214"/>
      <c r="AR385" s="214"/>
      <c r="AS385" s="214"/>
      <c r="AT385" s="214"/>
      <c r="AU385" s="214"/>
      <c r="AV385" s="214"/>
      <c r="AW385" s="214"/>
      <c r="AX385" s="214"/>
      <c r="AY385" s="214"/>
      <c r="AZ385" s="214"/>
      <c r="BA385" s="214"/>
      <c r="BB385" s="214"/>
      <c r="BC385" s="214"/>
      <c r="BD385" s="214"/>
      <c r="BE385" s="214"/>
      <c r="BF385" s="214"/>
      <c r="BG385" s="214"/>
      <c r="BH385" s="214"/>
    </row>
    <row r="386" spans="1:60" outlineLevel="3" x14ac:dyDescent="0.2">
      <c r="A386" s="221"/>
      <c r="B386" s="222"/>
      <c r="C386" s="268" t="s">
        <v>2556</v>
      </c>
      <c r="D386" s="262"/>
      <c r="E386" s="263">
        <v>0.15495999999999999</v>
      </c>
      <c r="F386" s="224"/>
      <c r="G386" s="224"/>
      <c r="H386" s="224"/>
      <c r="I386" s="224"/>
      <c r="J386" s="224"/>
      <c r="K386" s="224"/>
      <c r="L386" s="224"/>
      <c r="M386" s="224"/>
      <c r="N386" s="223"/>
      <c r="O386" s="223"/>
      <c r="P386" s="223"/>
      <c r="Q386" s="223"/>
      <c r="R386" s="224"/>
      <c r="S386" s="224"/>
      <c r="T386" s="224"/>
      <c r="U386" s="224"/>
      <c r="V386" s="224"/>
      <c r="W386" s="224"/>
      <c r="X386" s="224"/>
      <c r="Y386" s="224"/>
      <c r="Z386" s="214"/>
      <c r="AA386" s="214"/>
      <c r="AB386" s="214"/>
      <c r="AC386" s="214"/>
      <c r="AD386" s="214"/>
      <c r="AE386" s="214"/>
      <c r="AF386" s="214"/>
      <c r="AG386" s="214" t="s">
        <v>371</v>
      </c>
      <c r="AH386" s="214">
        <v>0</v>
      </c>
      <c r="AI386" s="214"/>
      <c r="AJ386" s="214"/>
      <c r="AK386" s="214"/>
      <c r="AL386" s="214"/>
      <c r="AM386" s="214"/>
      <c r="AN386" s="214"/>
      <c r="AO386" s="214"/>
      <c r="AP386" s="214"/>
      <c r="AQ386" s="214"/>
      <c r="AR386" s="214"/>
      <c r="AS386" s="214"/>
      <c r="AT386" s="214"/>
      <c r="AU386" s="214"/>
      <c r="AV386" s="214"/>
      <c r="AW386" s="214"/>
      <c r="AX386" s="214"/>
      <c r="AY386" s="214"/>
      <c r="AZ386" s="214"/>
      <c r="BA386" s="214"/>
      <c r="BB386" s="214"/>
      <c r="BC386" s="214"/>
      <c r="BD386" s="214"/>
      <c r="BE386" s="214"/>
      <c r="BF386" s="214"/>
      <c r="BG386" s="214"/>
      <c r="BH386" s="214"/>
    </row>
    <row r="387" spans="1:60" outlineLevel="1" x14ac:dyDescent="0.2">
      <c r="A387" s="236">
        <v>115</v>
      </c>
      <c r="B387" s="237" t="s">
        <v>709</v>
      </c>
      <c r="C387" s="254" t="s">
        <v>710</v>
      </c>
      <c r="D387" s="238" t="s">
        <v>365</v>
      </c>
      <c r="E387" s="239">
        <v>36.79</v>
      </c>
      <c r="F387" s="240"/>
      <c r="G387" s="241">
        <f>ROUND(E387*F387,2)</f>
        <v>0</v>
      </c>
      <c r="H387" s="240"/>
      <c r="I387" s="241">
        <f>ROUND(E387*H387,2)</f>
        <v>0</v>
      </c>
      <c r="J387" s="240"/>
      <c r="K387" s="241">
        <f>ROUND(E387*J387,2)</f>
        <v>0</v>
      </c>
      <c r="L387" s="241">
        <v>12</v>
      </c>
      <c r="M387" s="241">
        <f>G387*(1+L387/100)</f>
        <v>0</v>
      </c>
      <c r="N387" s="239">
        <v>2.9499999999999999E-3</v>
      </c>
      <c r="O387" s="239">
        <f>ROUND(E387*N387,2)</f>
        <v>0.11</v>
      </c>
      <c r="P387" s="239">
        <v>0</v>
      </c>
      <c r="Q387" s="239">
        <f>ROUND(E387*P387,2)</f>
        <v>0</v>
      </c>
      <c r="R387" s="241" t="s">
        <v>695</v>
      </c>
      <c r="S387" s="241" t="s">
        <v>315</v>
      </c>
      <c r="T387" s="242" t="s">
        <v>315</v>
      </c>
      <c r="U387" s="224">
        <v>0</v>
      </c>
      <c r="V387" s="224">
        <f>ROUND(E387*U387,2)</f>
        <v>0</v>
      </c>
      <c r="W387" s="224"/>
      <c r="X387" s="224" t="s">
        <v>336</v>
      </c>
      <c r="Y387" s="224" t="s">
        <v>317</v>
      </c>
      <c r="Z387" s="214"/>
      <c r="AA387" s="214"/>
      <c r="AB387" s="214"/>
      <c r="AC387" s="214"/>
      <c r="AD387" s="214"/>
      <c r="AE387" s="214"/>
      <c r="AF387" s="214"/>
      <c r="AG387" s="214" t="s">
        <v>337</v>
      </c>
      <c r="AH387" s="214"/>
      <c r="AI387" s="214"/>
      <c r="AJ387" s="214"/>
      <c r="AK387" s="214"/>
      <c r="AL387" s="214"/>
      <c r="AM387" s="214"/>
      <c r="AN387" s="214"/>
      <c r="AO387" s="214"/>
      <c r="AP387" s="214"/>
      <c r="AQ387" s="214"/>
      <c r="AR387" s="214"/>
      <c r="AS387" s="214"/>
      <c r="AT387" s="214"/>
      <c r="AU387" s="214"/>
      <c r="AV387" s="214"/>
      <c r="AW387" s="214"/>
      <c r="AX387" s="214"/>
      <c r="AY387" s="214"/>
      <c r="AZ387" s="214"/>
      <c r="BA387" s="214"/>
      <c r="BB387" s="214"/>
      <c r="BC387" s="214"/>
      <c r="BD387" s="214"/>
      <c r="BE387" s="214"/>
      <c r="BF387" s="214"/>
      <c r="BG387" s="214"/>
      <c r="BH387" s="214"/>
    </row>
    <row r="388" spans="1:60" outlineLevel="2" x14ac:dyDescent="0.2">
      <c r="A388" s="221"/>
      <c r="B388" s="222"/>
      <c r="C388" s="268" t="s">
        <v>2557</v>
      </c>
      <c r="D388" s="262"/>
      <c r="E388" s="263">
        <v>36.79</v>
      </c>
      <c r="F388" s="224"/>
      <c r="G388" s="224"/>
      <c r="H388" s="224"/>
      <c r="I388" s="224"/>
      <c r="J388" s="224"/>
      <c r="K388" s="224"/>
      <c r="L388" s="224"/>
      <c r="M388" s="224"/>
      <c r="N388" s="223"/>
      <c r="O388" s="223"/>
      <c r="P388" s="223"/>
      <c r="Q388" s="223"/>
      <c r="R388" s="224"/>
      <c r="S388" s="224"/>
      <c r="T388" s="224"/>
      <c r="U388" s="224"/>
      <c r="V388" s="224"/>
      <c r="W388" s="224"/>
      <c r="X388" s="224"/>
      <c r="Y388" s="224"/>
      <c r="Z388" s="214"/>
      <c r="AA388" s="214"/>
      <c r="AB388" s="214"/>
      <c r="AC388" s="214"/>
      <c r="AD388" s="214"/>
      <c r="AE388" s="214"/>
      <c r="AF388" s="214"/>
      <c r="AG388" s="214" t="s">
        <v>371</v>
      </c>
      <c r="AH388" s="214">
        <v>5</v>
      </c>
      <c r="AI388" s="214"/>
      <c r="AJ388" s="214"/>
      <c r="AK388" s="214"/>
      <c r="AL388" s="214"/>
      <c r="AM388" s="214"/>
      <c r="AN388" s="214"/>
      <c r="AO388" s="214"/>
      <c r="AP388" s="214"/>
      <c r="AQ388" s="214"/>
      <c r="AR388" s="214"/>
      <c r="AS388" s="214"/>
      <c r="AT388" s="214"/>
      <c r="AU388" s="214"/>
      <c r="AV388" s="214"/>
      <c r="AW388" s="214"/>
      <c r="AX388" s="214"/>
      <c r="AY388" s="214"/>
      <c r="AZ388" s="214"/>
      <c r="BA388" s="214"/>
      <c r="BB388" s="214"/>
      <c r="BC388" s="214"/>
      <c r="BD388" s="214"/>
      <c r="BE388" s="214"/>
      <c r="BF388" s="214"/>
      <c r="BG388" s="214"/>
      <c r="BH388" s="214"/>
    </row>
    <row r="389" spans="1:60" outlineLevel="1" x14ac:dyDescent="0.2">
      <c r="A389" s="236">
        <v>116</v>
      </c>
      <c r="B389" s="237" t="s">
        <v>711</v>
      </c>
      <c r="C389" s="254" t="s">
        <v>712</v>
      </c>
      <c r="D389" s="238" t="s">
        <v>379</v>
      </c>
      <c r="E389" s="239">
        <v>34.43</v>
      </c>
      <c r="F389" s="240"/>
      <c r="G389" s="241">
        <f>ROUND(E389*F389,2)</f>
        <v>0</v>
      </c>
      <c r="H389" s="240"/>
      <c r="I389" s="241">
        <f>ROUND(E389*H389,2)</f>
        <v>0</v>
      </c>
      <c r="J389" s="240"/>
      <c r="K389" s="241">
        <f>ROUND(E389*J389,2)</f>
        <v>0</v>
      </c>
      <c r="L389" s="241">
        <v>12</v>
      </c>
      <c r="M389" s="241">
        <f>G389*(1+L389/100)</f>
        <v>0</v>
      </c>
      <c r="N389" s="239">
        <v>1.6000000000000001E-4</v>
      </c>
      <c r="O389" s="239">
        <f>ROUND(E389*N389,2)</f>
        <v>0.01</v>
      </c>
      <c r="P389" s="239">
        <v>1.4E-2</v>
      </c>
      <c r="Q389" s="239">
        <f>ROUND(E389*P389,2)</f>
        <v>0.48</v>
      </c>
      <c r="R389" s="241" t="s">
        <v>695</v>
      </c>
      <c r="S389" s="241" t="s">
        <v>315</v>
      </c>
      <c r="T389" s="242" t="s">
        <v>315</v>
      </c>
      <c r="U389" s="224">
        <v>0.11</v>
      </c>
      <c r="V389" s="224">
        <f>ROUND(E389*U389,2)</f>
        <v>3.79</v>
      </c>
      <c r="W389" s="224"/>
      <c r="X389" s="224" t="s">
        <v>336</v>
      </c>
      <c r="Y389" s="224" t="s">
        <v>317</v>
      </c>
      <c r="Z389" s="214"/>
      <c r="AA389" s="214"/>
      <c r="AB389" s="214"/>
      <c r="AC389" s="214"/>
      <c r="AD389" s="214"/>
      <c r="AE389" s="214"/>
      <c r="AF389" s="214"/>
      <c r="AG389" s="214" t="s">
        <v>367</v>
      </c>
      <c r="AH389" s="214"/>
      <c r="AI389" s="214"/>
      <c r="AJ389" s="214"/>
      <c r="AK389" s="214"/>
      <c r="AL389" s="214"/>
      <c r="AM389" s="214"/>
      <c r="AN389" s="214"/>
      <c r="AO389" s="214"/>
      <c r="AP389" s="214"/>
      <c r="AQ389" s="214"/>
      <c r="AR389" s="214"/>
      <c r="AS389" s="214"/>
      <c r="AT389" s="214"/>
      <c r="AU389" s="214"/>
      <c r="AV389" s="214"/>
      <c r="AW389" s="214"/>
      <c r="AX389" s="214"/>
      <c r="AY389" s="214"/>
      <c r="AZ389" s="214"/>
      <c r="BA389" s="214"/>
      <c r="BB389" s="214"/>
      <c r="BC389" s="214"/>
      <c r="BD389" s="214"/>
      <c r="BE389" s="214"/>
      <c r="BF389" s="214"/>
      <c r="BG389" s="214"/>
      <c r="BH389" s="214"/>
    </row>
    <row r="390" spans="1:60" outlineLevel="2" x14ac:dyDescent="0.2">
      <c r="A390" s="221"/>
      <c r="B390" s="222"/>
      <c r="C390" s="268" t="s">
        <v>536</v>
      </c>
      <c r="D390" s="262"/>
      <c r="E390" s="263"/>
      <c r="F390" s="224"/>
      <c r="G390" s="224"/>
      <c r="H390" s="224"/>
      <c r="I390" s="224"/>
      <c r="J390" s="224"/>
      <c r="K390" s="224"/>
      <c r="L390" s="224"/>
      <c r="M390" s="224"/>
      <c r="N390" s="223"/>
      <c r="O390" s="223"/>
      <c r="P390" s="223"/>
      <c r="Q390" s="223"/>
      <c r="R390" s="224"/>
      <c r="S390" s="224"/>
      <c r="T390" s="224"/>
      <c r="U390" s="224"/>
      <c r="V390" s="224"/>
      <c r="W390" s="224"/>
      <c r="X390" s="224"/>
      <c r="Y390" s="224"/>
      <c r="Z390" s="214"/>
      <c r="AA390" s="214"/>
      <c r="AB390" s="214"/>
      <c r="AC390" s="214"/>
      <c r="AD390" s="214"/>
      <c r="AE390" s="214"/>
      <c r="AF390" s="214"/>
      <c r="AG390" s="214" t="s">
        <v>371</v>
      </c>
      <c r="AH390" s="214">
        <v>0</v>
      </c>
      <c r="AI390" s="214"/>
      <c r="AJ390" s="214"/>
      <c r="AK390" s="214"/>
      <c r="AL390" s="214"/>
      <c r="AM390" s="214"/>
      <c r="AN390" s="214"/>
      <c r="AO390" s="214"/>
      <c r="AP390" s="214"/>
      <c r="AQ390" s="214"/>
      <c r="AR390" s="214"/>
      <c r="AS390" s="214"/>
      <c r="AT390" s="214"/>
      <c r="AU390" s="214"/>
      <c r="AV390" s="214"/>
      <c r="AW390" s="214"/>
      <c r="AX390" s="214"/>
      <c r="AY390" s="214"/>
      <c r="AZ390" s="214"/>
      <c r="BA390" s="214"/>
      <c r="BB390" s="214"/>
      <c r="BC390" s="214"/>
      <c r="BD390" s="214"/>
      <c r="BE390" s="214"/>
      <c r="BF390" s="214"/>
      <c r="BG390" s="214"/>
      <c r="BH390" s="214"/>
    </row>
    <row r="391" spans="1:60" outlineLevel="3" x14ac:dyDescent="0.2">
      <c r="A391" s="221"/>
      <c r="B391" s="222"/>
      <c r="C391" s="268" t="s">
        <v>2528</v>
      </c>
      <c r="D391" s="262"/>
      <c r="E391" s="263">
        <v>9.3800000000000008</v>
      </c>
      <c r="F391" s="224"/>
      <c r="G391" s="224"/>
      <c r="H391" s="224"/>
      <c r="I391" s="224"/>
      <c r="J391" s="224"/>
      <c r="K391" s="224"/>
      <c r="L391" s="224"/>
      <c r="M391" s="224"/>
      <c r="N391" s="223"/>
      <c r="O391" s="223"/>
      <c r="P391" s="223"/>
      <c r="Q391" s="223"/>
      <c r="R391" s="224"/>
      <c r="S391" s="224"/>
      <c r="T391" s="224"/>
      <c r="U391" s="224"/>
      <c r="V391" s="224"/>
      <c r="W391" s="224"/>
      <c r="X391" s="224"/>
      <c r="Y391" s="224"/>
      <c r="Z391" s="214"/>
      <c r="AA391" s="214"/>
      <c r="AB391" s="214"/>
      <c r="AC391" s="214"/>
      <c r="AD391" s="214"/>
      <c r="AE391" s="214"/>
      <c r="AF391" s="214"/>
      <c r="AG391" s="214" t="s">
        <v>371</v>
      </c>
      <c r="AH391" s="214">
        <v>0</v>
      </c>
      <c r="AI391" s="214"/>
      <c r="AJ391" s="214"/>
      <c r="AK391" s="214"/>
      <c r="AL391" s="214"/>
      <c r="AM391" s="214"/>
      <c r="AN391" s="214"/>
      <c r="AO391" s="214"/>
      <c r="AP391" s="214"/>
      <c r="AQ391" s="214"/>
      <c r="AR391" s="214"/>
      <c r="AS391" s="214"/>
      <c r="AT391" s="214"/>
      <c r="AU391" s="214"/>
      <c r="AV391" s="214"/>
      <c r="AW391" s="214"/>
      <c r="AX391" s="214"/>
      <c r="AY391" s="214"/>
      <c r="AZ391" s="214"/>
      <c r="BA391" s="214"/>
      <c r="BB391" s="214"/>
      <c r="BC391" s="214"/>
      <c r="BD391" s="214"/>
      <c r="BE391" s="214"/>
      <c r="BF391" s="214"/>
      <c r="BG391" s="214"/>
      <c r="BH391" s="214"/>
    </row>
    <row r="392" spans="1:60" outlineLevel="3" x14ac:dyDescent="0.2">
      <c r="A392" s="221"/>
      <c r="B392" s="222"/>
      <c r="C392" s="268" t="s">
        <v>2527</v>
      </c>
      <c r="D392" s="262"/>
      <c r="E392" s="263">
        <v>25.05</v>
      </c>
      <c r="F392" s="224"/>
      <c r="G392" s="224"/>
      <c r="H392" s="224"/>
      <c r="I392" s="224"/>
      <c r="J392" s="224"/>
      <c r="K392" s="224"/>
      <c r="L392" s="224"/>
      <c r="M392" s="224"/>
      <c r="N392" s="223"/>
      <c r="O392" s="223"/>
      <c r="P392" s="223"/>
      <c r="Q392" s="223"/>
      <c r="R392" s="224"/>
      <c r="S392" s="224"/>
      <c r="T392" s="224"/>
      <c r="U392" s="224"/>
      <c r="V392" s="224"/>
      <c r="W392" s="224"/>
      <c r="X392" s="224"/>
      <c r="Y392" s="224"/>
      <c r="Z392" s="214"/>
      <c r="AA392" s="214"/>
      <c r="AB392" s="214"/>
      <c r="AC392" s="214"/>
      <c r="AD392" s="214"/>
      <c r="AE392" s="214"/>
      <c r="AF392" s="214"/>
      <c r="AG392" s="214" t="s">
        <v>371</v>
      </c>
      <c r="AH392" s="214">
        <v>0</v>
      </c>
      <c r="AI392" s="214"/>
      <c r="AJ392" s="214"/>
      <c r="AK392" s="214"/>
      <c r="AL392" s="214"/>
      <c r="AM392" s="214"/>
      <c r="AN392" s="214"/>
      <c r="AO392" s="214"/>
      <c r="AP392" s="214"/>
      <c r="AQ392" s="214"/>
      <c r="AR392" s="214"/>
      <c r="AS392" s="214"/>
      <c r="AT392" s="214"/>
      <c r="AU392" s="214"/>
      <c r="AV392" s="214"/>
      <c r="AW392" s="214"/>
      <c r="AX392" s="214"/>
      <c r="AY392" s="214"/>
      <c r="AZ392" s="214"/>
      <c r="BA392" s="214"/>
      <c r="BB392" s="214"/>
      <c r="BC392" s="214"/>
      <c r="BD392" s="214"/>
      <c r="BE392" s="214"/>
      <c r="BF392" s="214"/>
      <c r="BG392" s="214"/>
      <c r="BH392" s="214"/>
    </row>
    <row r="393" spans="1:60" outlineLevel="1" x14ac:dyDescent="0.2">
      <c r="A393" s="236">
        <v>117</v>
      </c>
      <c r="B393" s="237" t="s">
        <v>714</v>
      </c>
      <c r="C393" s="254" t="s">
        <v>715</v>
      </c>
      <c r="D393" s="238" t="s">
        <v>379</v>
      </c>
      <c r="E393" s="239">
        <v>36.880000000000003</v>
      </c>
      <c r="F393" s="240"/>
      <c r="G393" s="241">
        <f>ROUND(E393*F393,2)</f>
        <v>0</v>
      </c>
      <c r="H393" s="240"/>
      <c r="I393" s="241">
        <f>ROUND(E393*H393,2)</f>
        <v>0</v>
      </c>
      <c r="J393" s="240"/>
      <c r="K393" s="241">
        <f>ROUND(E393*J393,2)</f>
        <v>0</v>
      </c>
      <c r="L393" s="241">
        <v>12</v>
      </c>
      <c r="M393" s="241">
        <f>G393*(1+L393/100)</f>
        <v>0</v>
      </c>
      <c r="N393" s="239">
        <v>0</v>
      </c>
      <c r="O393" s="239">
        <f>ROUND(E393*N393,2)</f>
        <v>0</v>
      </c>
      <c r="P393" s="239">
        <v>1.4E-2</v>
      </c>
      <c r="Q393" s="239">
        <f>ROUND(E393*P393,2)</f>
        <v>0.52</v>
      </c>
      <c r="R393" s="241" t="s">
        <v>695</v>
      </c>
      <c r="S393" s="241" t="s">
        <v>315</v>
      </c>
      <c r="T393" s="242" t="s">
        <v>315</v>
      </c>
      <c r="U393" s="224">
        <v>0.08</v>
      </c>
      <c r="V393" s="224">
        <f>ROUND(E393*U393,2)</f>
        <v>2.95</v>
      </c>
      <c r="W393" s="224"/>
      <c r="X393" s="224" t="s">
        <v>336</v>
      </c>
      <c r="Y393" s="224" t="s">
        <v>317</v>
      </c>
      <c r="Z393" s="214"/>
      <c r="AA393" s="214"/>
      <c r="AB393" s="214"/>
      <c r="AC393" s="214"/>
      <c r="AD393" s="214"/>
      <c r="AE393" s="214"/>
      <c r="AF393" s="214"/>
      <c r="AG393" s="214" t="s">
        <v>367</v>
      </c>
      <c r="AH393" s="214"/>
      <c r="AI393" s="214"/>
      <c r="AJ393" s="214"/>
      <c r="AK393" s="214"/>
      <c r="AL393" s="214"/>
      <c r="AM393" s="214"/>
      <c r="AN393" s="214"/>
      <c r="AO393" s="214"/>
      <c r="AP393" s="214"/>
      <c r="AQ393" s="214"/>
      <c r="AR393" s="214"/>
      <c r="AS393" s="214"/>
      <c r="AT393" s="214"/>
      <c r="AU393" s="214"/>
      <c r="AV393" s="214"/>
      <c r="AW393" s="214"/>
      <c r="AX393" s="214"/>
      <c r="AY393" s="214"/>
      <c r="AZ393" s="214"/>
      <c r="BA393" s="214"/>
      <c r="BB393" s="214"/>
      <c r="BC393" s="214"/>
      <c r="BD393" s="214"/>
      <c r="BE393" s="214"/>
      <c r="BF393" s="214"/>
      <c r="BG393" s="214"/>
      <c r="BH393" s="214"/>
    </row>
    <row r="394" spans="1:60" outlineLevel="2" x14ac:dyDescent="0.2">
      <c r="A394" s="221"/>
      <c r="B394" s="222"/>
      <c r="C394" s="268" t="s">
        <v>536</v>
      </c>
      <c r="D394" s="262"/>
      <c r="E394" s="263"/>
      <c r="F394" s="224"/>
      <c r="G394" s="224"/>
      <c r="H394" s="224"/>
      <c r="I394" s="224"/>
      <c r="J394" s="224"/>
      <c r="K394" s="224"/>
      <c r="L394" s="224"/>
      <c r="M394" s="224"/>
      <c r="N394" s="223"/>
      <c r="O394" s="223"/>
      <c r="P394" s="223"/>
      <c r="Q394" s="223"/>
      <c r="R394" s="224"/>
      <c r="S394" s="224"/>
      <c r="T394" s="224"/>
      <c r="U394" s="224"/>
      <c r="V394" s="224"/>
      <c r="W394" s="224"/>
      <c r="X394" s="224"/>
      <c r="Y394" s="224"/>
      <c r="Z394" s="214"/>
      <c r="AA394" s="214"/>
      <c r="AB394" s="214"/>
      <c r="AC394" s="214"/>
      <c r="AD394" s="214"/>
      <c r="AE394" s="214"/>
      <c r="AF394" s="214"/>
      <c r="AG394" s="214" t="s">
        <v>371</v>
      </c>
      <c r="AH394" s="214">
        <v>0</v>
      </c>
      <c r="AI394" s="214"/>
      <c r="AJ394" s="214"/>
      <c r="AK394" s="214"/>
      <c r="AL394" s="214"/>
      <c r="AM394" s="214"/>
      <c r="AN394" s="214"/>
      <c r="AO394" s="214"/>
      <c r="AP394" s="214"/>
      <c r="AQ394" s="214"/>
      <c r="AR394" s="214"/>
      <c r="AS394" s="214"/>
      <c r="AT394" s="214"/>
      <c r="AU394" s="214"/>
      <c r="AV394" s="214"/>
      <c r="AW394" s="214"/>
      <c r="AX394" s="214"/>
      <c r="AY394" s="214"/>
      <c r="AZ394" s="214"/>
      <c r="BA394" s="214"/>
      <c r="BB394" s="214"/>
      <c r="BC394" s="214"/>
      <c r="BD394" s="214"/>
      <c r="BE394" s="214"/>
      <c r="BF394" s="214"/>
      <c r="BG394" s="214"/>
      <c r="BH394" s="214"/>
    </row>
    <row r="395" spans="1:60" outlineLevel="3" x14ac:dyDescent="0.2">
      <c r="A395" s="221"/>
      <c r="B395" s="222"/>
      <c r="C395" s="268" t="s">
        <v>2527</v>
      </c>
      <c r="D395" s="262"/>
      <c r="E395" s="263">
        <v>25.05</v>
      </c>
      <c r="F395" s="224"/>
      <c r="G395" s="224"/>
      <c r="H395" s="224"/>
      <c r="I395" s="224"/>
      <c r="J395" s="224"/>
      <c r="K395" s="224"/>
      <c r="L395" s="224"/>
      <c r="M395" s="224"/>
      <c r="N395" s="223"/>
      <c r="O395" s="223"/>
      <c r="P395" s="223"/>
      <c r="Q395" s="223"/>
      <c r="R395" s="224"/>
      <c r="S395" s="224"/>
      <c r="T395" s="224"/>
      <c r="U395" s="224"/>
      <c r="V395" s="224"/>
      <c r="W395" s="224"/>
      <c r="X395" s="224"/>
      <c r="Y395" s="224"/>
      <c r="Z395" s="214"/>
      <c r="AA395" s="214"/>
      <c r="AB395" s="214"/>
      <c r="AC395" s="214"/>
      <c r="AD395" s="214"/>
      <c r="AE395" s="214"/>
      <c r="AF395" s="214"/>
      <c r="AG395" s="214" t="s">
        <v>371</v>
      </c>
      <c r="AH395" s="214">
        <v>0</v>
      </c>
      <c r="AI395" s="214"/>
      <c r="AJ395" s="214"/>
      <c r="AK395" s="214"/>
      <c r="AL395" s="214"/>
      <c r="AM395" s="214"/>
      <c r="AN395" s="214"/>
      <c r="AO395" s="214"/>
      <c r="AP395" s="214"/>
      <c r="AQ395" s="214"/>
      <c r="AR395" s="214"/>
      <c r="AS395" s="214"/>
      <c r="AT395" s="214"/>
      <c r="AU395" s="214"/>
      <c r="AV395" s="214"/>
      <c r="AW395" s="214"/>
      <c r="AX395" s="214"/>
      <c r="AY395" s="214"/>
      <c r="AZ395" s="214"/>
      <c r="BA395" s="214"/>
      <c r="BB395" s="214"/>
      <c r="BC395" s="214"/>
      <c r="BD395" s="214"/>
      <c r="BE395" s="214"/>
      <c r="BF395" s="214"/>
      <c r="BG395" s="214"/>
      <c r="BH395" s="214"/>
    </row>
    <row r="396" spans="1:60" outlineLevel="3" x14ac:dyDescent="0.2">
      <c r="A396" s="221"/>
      <c r="B396" s="222"/>
      <c r="C396" s="268" t="s">
        <v>2528</v>
      </c>
      <c r="D396" s="262"/>
      <c r="E396" s="263">
        <v>9.3800000000000008</v>
      </c>
      <c r="F396" s="224"/>
      <c r="G396" s="224"/>
      <c r="H396" s="224"/>
      <c r="I396" s="224"/>
      <c r="J396" s="224"/>
      <c r="K396" s="224"/>
      <c r="L396" s="224"/>
      <c r="M396" s="224"/>
      <c r="N396" s="223"/>
      <c r="O396" s="223"/>
      <c r="P396" s="223"/>
      <c r="Q396" s="223"/>
      <c r="R396" s="224"/>
      <c r="S396" s="224"/>
      <c r="T396" s="224"/>
      <c r="U396" s="224"/>
      <c r="V396" s="224"/>
      <c r="W396" s="224"/>
      <c r="X396" s="224"/>
      <c r="Y396" s="224"/>
      <c r="Z396" s="214"/>
      <c r="AA396" s="214"/>
      <c r="AB396" s="214"/>
      <c r="AC396" s="214"/>
      <c r="AD396" s="214"/>
      <c r="AE396" s="214"/>
      <c r="AF396" s="214"/>
      <c r="AG396" s="214" t="s">
        <v>371</v>
      </c>
      <c r="AH396" s="214">
        <v>0</v>
      </c>
      <c r="AI396" s="214"/>
      <c r="AJ396" s="214"/>
      <c r="AK396" s="214"/>
      <c r="AL396" s="214"/>
      <c r="AM396" s="214"/>
      <c r="AN396" s="214"/>
      <c r="AO396" s="214"/>
      <c r="AP396" s="214"/>
      <c r="AQ396" s="214"/>
      <c r="AR396" s="214"/>
      <c r="AS396" s="214"/>
      <c r="AT396" s="214"/>
      <c r="AU396" s="214"/>
      <c r="AV396" s="214"/>
      <c r="AW396" s="214"/>
      <c r="AX396" s="214"/>
      <c r="AY396" s="214"/>
      <c r="AZ396" s="214"/>
      <c r="BA396" s="214"/>
      <c r="BB396" s="214"/>
      <c r="BC396" s="214"/>
      <c r="BD396" s="214"/>
      <c r="BE396" s="214"/>
      <c r="BF396" s="214"/>
      <c r="BG396" s="214"/>
      <c r="BH396" s="214"/>
    </row>
    <row r="397" spans="1:60" outlineLevel="3" x14ac:dyDescent="0.2">
      <c r="A397" s="221"/>
      <c r="B397" s="222"/>
      <c r="C397" s="268" t="s">
        <v>2522</v>
      </c>
      <c r="D397" s="262"/>
      <c r="E397" s="263">
        <v>2.4500000000000002</v>
      </c>
      <c r="F397" s="224"/>
      <c r="G397" s="224"/>
      <c r="H397" s="224"/>
      <c r="I397" s="224"/>
      <c r="J397" s="224"/>
      <c r="K397" s="224"/>
      <c r="L397" s="224"/>
      <c r="M397" s="224"/>
      <c r="N397" s="223"/>
      <c r="O397" s="223"/>
      <c r="P397" s="223"/>
      <c r="Q397" s="223"/>
      <c r="R397" s="224"/>
      <c r="S397" s="224"/>
      <c r="T397" s="224"/>
      <c r="U397" s="224"/>
      <c r="V397" s="224"/>
      <c r="W397" s="224"/>
      <c r="X397" s="224"/>
      <c r="Y397" s="224"/>
      <c r="Z397" s="214"/>
      <c r="AA397" s="214"/>
      <c r="AB397" s="214"/>
      <c r="AC397" s="214"/>
      <c r="AD397" s="214"/>
      <c r="AE397" s="214"/>
      <c r="AF397" s="214"/>
      <c r="AG397" s="214" t="s">
        <v>371</v>
      </c>
      <c r="AH397" s="214">
        <v>0</v>
      </c>
      <c r="AI397" s="214"/>
      <c r="AJ397" s="214"/>
      <c r="AK397" s="214"/>
      <c r="AL397" s="214"/>
      <c r="AM397" s="214"/>
      <c r="AN397" s="214"/>
      <c r="AO397" s="214"/>
      <c r="AP397" s="214"/>
      <c r="AQ397" s="214"/>
      <c r="AR397" s="214"/>
      <c r="AS397" s="214"/>
      <c r="AT397" s="214"/>
      <c r="AU397" s="214"/>
      <c r="AV397" s="214"/>
      <c r="AW397" s="214"/>
      <c r="AX397" s="214"/>
      <c r="AY397" s="214"/>
      <c r="AZ397" s="214"/>
      <c r="BA397" s="214"/>
      <c r="BB397" s="214"/>
      <c r="BC397" s="214"/>
      <c r="BD397" s="214"/>
      <c r="BE397" s="214"/>
      <c r="BF397" s="214"/>
      <c r="BG397" s="214"/>
      <c r="BH397" s="214"/>
    </row>
    <row r="398" spans="1:60" outlineLevel="1" x14ac:dyDescent="0.2">
      <c r="A398" s="236">
        <v>118</v>
      </c>
      <c r="B398" s="237" t="s">
        <v>716</v>
      </c>
      <c r="C398" s="254" t="s">
        <v>717</v>
      </c>
      <c r="D398" s="238" t="s">
        <v>379</v>
      </c>
      <c r="E398" s="239">
        <v>36.880000000000003</v>
      </c>
      <c r="F398" s="240"/>
      <c r="G398" s="241">
        <f>ROUND(E398*F398,2)</f>
        <v>0</v>
      </c>
      <c r="H398" s="240"/>
      <c r="I398" s="241">
        <f>ROUND(E398*H398,2)</f>
        <v>0</v>
      </c>
      <c r="J398" s="240"/>
      <c r="K398" s="241">
        <f>ROUND(E398*J398,2)</f>
        <v>0</v>
      </c>
      <c r="L398" s="241">
        <v>12</v>
      </c>
      <c r="M398" s="241">
        <f>G398*(1+L398/100)</f>
        <v>0</v>
      </c>
      <c r="N398" s="239">
        <v>0</v>
      </c>
      <c r="O398" s="239">
        <f>ROUND(E398*N398,2)</f>
        <v>0</v>
      </c>
      <c r="P398" s="239">
        <v>1.7999999999999999E-2</v>
      </c>
      <c r="Q398" s="239">
        <f>ROUND(E398*P398,2)</f>
        <v>0.66</v>
      </c>
      <c r="R398" s="241" t="s">
        <v>695</v>
      </c>
      <c r="S398" s="241" t="s">
        <v>315</v>
      </c>
      <c r="T398" s="242" t="s">
        <v>315</v>
      </c>
      <c r="U398" s="224">
        <v>0.19500000000000001</v>
      </c>
      <c r="V398" s="224">
        <f>ROUND(E398*U398,2)</f>
        <v>7.19</v>
      </c>
      <c r="W398" s="224"/>
      <c r="X398" s="224" t="s">
        <v>336</v>
      </c>
      <c r="Y398" s="224" t="s">
        <v>317</v>
      </c>
      <c r="Z398" s="214"/>
      <c r="AA398" s="214"/>
      <c r="AB398" s="214"/>
      <c r="AC398" s="214"/>
      <c r="AD398" s="214"/>
      <c r="AE398" s="214"/>
      <c r="AF398" s="214"/>
      <c r="AG398" s="214" t="s">
        <v>367</v>
      </c>
      <c r="AH398" s="214"/>
      <c r="AI398" s="214"/>
      <c r="AJ398" s="214"/>
      <c r="AK398" s="214"/>
      <c r="AL398" s="214"/>
      <c r="AM398" s="214"/>
      <c r="AN398" s="214"/>
      <c r="AO398" s="214"/>
      <c r="AP398" s="214"/>
      <c r="AQ398" s="214"/>
      <c r="AR398" s="214"/>
      <c r="AS398" s="214"/>
      <c r="AT398" s="214"/>
      <c r="AU398" s="214"/>
      <c r="AV398" s="214"/>
      <c r="AW398" s="214"/>
      <c r="AX398" s="214"/>
      <c r="AY398" s="214"/>
      <c r="AZ398" s="214"/>
      <c r="BA398" s="214"/>
      <c r="BB398" s="214"/>
      <c r="BC398" s="214"/>
      <c r="BD398" s="214"/>
      <c r="BE398" s="214"/>
      <c r="BF398" s="214"/>
      <c r="BG398" s="214"/>
      <c r="BH398" s="214"/>
    </row>
    <row r="399" spans="1:60" outlineLevel="2" x14ac:dyDescent="0.2">
      <c r="A399" s="221"/>
      <c r="B399" s="222"/>
      <c r="C399" s="268" t="s">
        <v>536</v>
      </c>
      <c r="D399" s="262"/>
      <c r="E399" s="263"/>
      <c r="F399" s="224"/>
      <c r="G399" s="224"/>
      <c r="H399" s="224"/>
      <c r="I399" s="224"/>
      <c r="J399" s="224"/>
      <c r="K399" s="224"/>
      <c r="L399" s="224"/>
      <c r="M399" s="224"/>
      <c r="N399" s="223"/>
      <c r="O399" s="223"/>
      <c r="P399" s="223"/>
      <c r="Q399" s="223"/>
      <c r="R399" s="224"/>
      <c r="S399" s="224"/>
      <c r="T399" s="224"/>
      <c r="U399" s="224"/>
      <c r="V399" s="224"/>
      <c r="W399" s="224"/>
      <c r="X399" s="224"/>
      <c r="Y399" s="224"/>
      <c r="Z399" s="214"/>
      <c r="AA399" s="214"/>
      <c r="AB399" s="214"/>
      <c r="AC399" s="214"/>
      <c r="AD399" s="214"/>
      <c r="AE399" s="214"/>
      <c r="AF399" s="214"/>
      <c r="AG399" s="214" t="s">
        <v>371</v>
      </c>
      <c r="AH399" s="214">
        <v>0</v>
      </c>
      <c r="AI399" s="214"/>
      <c r="AJ399" s="214"/>
      <c r="AK399" s="214"/>
      <c r="AL399" s="214"/>
      <c r="AM399" s="214"/>
      <c r="AN399" s="214"/>
      <c r="AO399" s="214"/>
      <c r="AP399" s="214"/>
      <c r="AQ399" s="214"/>
      <c r="AR399" s="214"/>
      <c r="AS399" s="214"/>
      <c r="AT399" s="214"/>
      <c r="AU399" s="214"/>
      <c r="AV399" s="214"/>
      <c r="AW399" s="214"/>
      <c r="AX399" s="214"/>
      <c r="AY399" s="214"/>
      <c r="AZ399" s="214"/>
      <c r="BA399" s="214"/>
      <c r="BB399" s="214"/>
      <c r="BC399" s="214"/>
      <c r="BD399" s="214"/>
      <c r="BE399" s="214"/>
      <c r="BF399" s="214"/>
      <c r="BG399" s="214"/>
      <c r="BH399" s="214"/>
    </row>
    <row r="400" spans="1:60" outlineLevel="3" x14ac:dyDescent="0.2">
      <c r="A400" s="221"/>
      <c r="B400" s="222"/>
      <c r="C400" s="268" t="s">
        <v>2527</v>
      </c>
      <c r="D400" s="262"/>
      <c r="E400" s="263">
        <v>25.05</v>
      </c>
      <c r="F400" s="224"/>
      <c r="G400" s="224"/>
      <c r="H400" s="224"/>
      <c r="I400" s="224"/>
      <c r="J400" s="224"/>
      <c r="K400" s="224"/>
      <c r="L400" s="224"/>
      <c r="M400" s="224"/>
      <c r="N400" s="223"/>
      <c r="O400" s="223"/>
      <c r="P400" s="223"/>
      <c r="Q400" s="223"/>
      <c r="R400" s="224"/>
      <c r="S400" s="224"/>
      <c r="T400" s="224"/>
      <c r="U400" s="224"/>
      <c r="V400" s="224"/>
      <c r="W400" s="224"/>
      <c r="X400" s="224"/>
      <c r="Y400" s="224"/>
      <c r="Z400" s="214"/>
      <c r="AA400" s="214"/>
      <c r="AB400" s="214"/>
      <c r="AC400" s="214"/>
      <c r="AD400" s="214"/>
      <c r="AE400" s="214"/>
      <c r="AF400" s="214"/>
      <c r="AG400" s="214" t="s">
        <v>371</v>
      </c>
      <c r="AH400" s="214">
        <v>0</v>
      </c>
      <c r="AI400" s="214"/>
      <c r="AJ400" s="214"/>
      <c r="AK400" s="214"/>
      <c r="AL400" s="214"/>
      <c r="AM400" s="214"/>
      <c r="AN400" s="214"/>
      <c r="AO400" s="214"/>
      <c r="AP400" s="214"/>
      <c r="AQ400" s="214"/>
      <c r="AR400" s="214"/>
      <c r="AS400" s="214"/>
      <c r="AT400" s="214"/>
      <c r="AU400" s="214"/>
      <c r="AV400" s="214"/>
      <c r="AW400" s="214"/>
      <c r="AX400" s="214"/>
      <c r="AY400" s="214"/>
      <c r="AZ400" s="214"/>
      <c r="BA400" s="214"/>
      <c r="BB400" s="214"/>
      <c r="BC400" s="214"/>
      <c r="BD400" s="214"/>
      <c r="BE400" s="214"/>
      <c r="BF400" s="214"/>
      <c r="BG400" s="214"/>
      <c r="BH400" s="214"/>
    </row>
    <row r="401" spans="1:60" outlineLevel="3" x14ac:dyDescent="0.2">
      <c r="A401" s="221"/>
      <c r="B401" s="222"/>
      <c r="C401" s="268" t="s">
        <v>2528</v>
      </c>
      <c r="D401" s="262"/>
      <c r="E401" s="263">
        <v>9.3800000000000008</v>
      </c>
      <c r="F401" s="224"/>
      <c r="G401" s="224"/>
      <c r="H401" s="224"/>
      <c r="I401" s="224"/>
      <c r="J401" s="224"/>
      <c r="K401" s="224"/>
      <c r="L401" s="224"/>
      <c r="M401" s="224"/>
      <c r="N401" s="223"/>
      <c r="O401" s="223"/>
      <c r="P401" s="223"/>
      <c r="Q401" s="223"/>
      <c r="R401" s="224"/>
      <c r="S401" s="224"/>
      <c r="T401" s="224"/>
      <c r="U401" s="224"/>
      <c r="V401" s="224"/>
      <c r="W401" s="224"/>
      <c r="X401" s="224"/>
      <c r="Y401" s="224"/>
      <c r="Z401" s="214"/>
      <c r="AA401" s="214"/>
      <c r="AB401" s="214"/>
      <c r="AC401" s="214"/>
      <c r="AD401" s="214"/>
      <c r="AE401" s="214"/>
      <c r="AF401" s="214"/>
      <c r="AG401" s="214" t="s">
        <v>371</v>
      </c>
      <c r="AH401" s="214">
        <v>0</v>
      </c>
      <c r="AI401" s="214"/>
      <c r="AJ401" s="214"/>
      <c r="AK401" s="214"/>
      <c r="AL401" s="214"/>
      <c r="AM401" s="214"/>
      <c r="AN401" s="214"/>
      <c r="AO401" s="214"/>
      <c r="AP401" s="214"/>
      <c r="AQ401" s="214"/>
      <c r="AR401" s="214"/>
      <c r="AS401" s="214"/>
      <c r="AT401" s="214"/>
      <c r="AU401" s="214"/>
      <c r="AV401" s="214"/>
      <c r="AW401" s="214"/>
      <c r="AX401" s="214"/>
      <c r="AY401" s="214"/>
      <c r="AZ401" s="214"/>
      <c r="BA401" s="214"/>
      <c r="BB401" s="214"/>
      <c r="BC401" s="214"/>
      <c r="BD401" s="214"/>
      <c r="BE401" s="214"/>
      <c r="BF401" s="214"/>
      <c r="BG401" s="214"/>
      <c r="BH401" s="214"/>
    </row>
    <row r="402" spans="1:60" outlineLevel="3" x14ac:dyDescent="0.2">
      <c r="A402" s="221"/>
      <c r="B402" s="222"/>
      <c r="C402" s="268" t="s">
        <v>2522</v>
      </c>
      <c r="D402" s="262"/>
      <c r="E402" s="263">
        <v>2.4500000000000002</v>
      </c>
      <c r="F402" s="224"/>
      <c r="G402" s="224"/>
      <c r="H402" s="224"/>
      <c r="I402" s="224"/>
      <c r="J402" s="224"/>
      <c r="K402" s="224"/>
      <c r="L402" s="224"/>
      <c r="M402" s="224"/>
      <c r="N402" s="223"/>
      <c r="O402" s="223"/>
      <c r="P402" s="223"/>
      <c r="Q402" s="223"/>
      <c r="R402" s="224"/>
      <c r="S402" s="224"/>
      <c r="T402" s="224"/>
      <c r="U402" s="224"/>
      <c r="V402" s="224"/>
      <c r="W402" s="224"/>
      <c r="X402" s="224"/>
      <c r="Y402" s="224"/>
      <c r="Z402" s="214"/>
      <c r="AA402" s="214"/>
      <c r="AB402" s="214"/>
      <c r="AC402" s="214"/>
      <c r="AD402" s="214"/>
      <c r="AE402" s="214"/>
      <c r="AF402" s="214"/>
      <c r="AG402" s="214" t="s">
        <v>371</v>
      </c>
      <c r="AH402" s="214">
        <v>0</v>
      </c>
      <c r="AI402" s="214"/>
      <c r="AJ402" s="214"/>
      <c r="AK402" s="214"/>
      <c r="AL402" s="214"/>
      <c r="AM402" s="214"/>
      <c r="AN402" s="214"/>
      <c r="AO402" s="214"/>
      <c r="AP402" s="214"/>
      <c r="AQ402" s="214"/>
      <c r="AR402" s="214"/>
      <c r="AS402" s="214"/>
      <c r="AT402" s="214"/>
      <c r="AU402" s="214"/>
      <c r="AV402" s="214"/>
      <c r="AW402" s="214"/>
      <c r="AX402" s="214"/>
      <c r="AY402" s="214"/>
      <c r="AZ402" s="214"/>
      <c r="BA402" s="214"/>
      <c r="BB402" s="214"/>
      <c r="BC402" s="214"/>
      <c r="BD402" s="214"/>
      <c r="BE402" s="214"/>
      <c r="BF402" s="214"/>
      <c r="BG402" s="214"/>
      <c r="BH402" s="214"/>
    </row>
    <row r="403" spans="1:60" ht="22.5" outlineLevel="1" x14ac:dyDescent="0.2">
      <c r="A403" s="236">
        <v>119</v>
      </c>
      <c r="B403" s="237" t="s">
        <v>1441</v>
      </c>
      <c r="C403" s="254" t="s">
        <v>1442</v>
      </c>
      <c r="D403" s="238" t="s">
        <v>379</v>
      </c>
      <c r="E403" s="239">
        <v>36.880000000000003</v>
      </c>
      <c r="F403" s="240"/>
      <c r="G403" s="241">
        <f>ROUND(E403*F403,2)</f>
        <v>0</v>
      </c>
      <c r="H403" s="240"/>
      <c r="I403" s="241">
        <f>ROUND(E403*H403,2)</f>
        <v>0</v>
      </c>
      <c r="J403" s="240"/>
      <c r="K403" s="241">
        <f>ROUND(E403*J403,2)</f>
        <v>0</v>
      </c>
      <c r="L403" s="241">
        <v>12</v>
      </c>
      <c r="M403" s="241">
        <f>G403*(1+L403/100)</f>
        <v>0</v>
      </c>
      <c r="N403" s="239">
        <v>0</v>
      </c>
      <c r="O403" s="239">
        <f>ROUND(E403*N403,2)</f>
        <v>0</v>
      </c>
      <c r="P403" s="239">
        <v>3.5000000000000003E-2</v>
      </c>
      <c r="Q403" s="239">
        <f>ROUND(E403*P403,2)</f>
        <v>1.29</v>
      </c>
      <c r="R403" s="241" t="s">
        <v>695</v>
      </c>
      <c r="S403" s="241" t="s">
        <v>315</v>
      </c>
      <c r="T403" s="242" t="s">
        <v>315</v>
      </c>
      <c r="U403" s="224">
        <v>0.09</v>
      </c>
      <c r="V403" s="224">
        <f>ROUND(E403*U403,2)</f>
        <v>3.32</v>
      </c>
      <c r="W403" s="224"/>
      <c r="X403" s="224" t="s">
        <v>336</v>
      </c>
      <c r="Y403" s="224" t="s">
        <v>317</v>
      </c>
      <c r="Z403" s="214"/>
      <c r="AA403" s="214"/>
      <c r="AB403" s="214"/>
      <c r="AC403" s="214"/>
      <c r="AD403" s="214"/>
      <c r="AE403" s="214"/>
      <c r="AF403" s="214"/>
      <c r="AG403" s="214" t="s">
        <v>337</v>
      </c>
      <c r="AH403" s="214"/>
      <c r="AI403" s="214"/>
      <c r="AJ403" s="214"/>
      <c r="AK403" s="214"/>
      <c r="AL403" s="214"/>
      <c r="AM403" s="214"/>
      <c r="AN403" s="214"/>
      <c r="AO403" s="214"/>
      <c r="AP403" s="214"/>
      <c r="AQ403" s="214"/>
      <c r="AR403" s="214"/>
      <c r="AS403" s="214"/>
      <c r="AT403" s="214"/>
      <c r="AU403" s="214"/>
      <c r="AV403" s="214"/>
      <c r="AW403" s="214"/>
      <c r="AX403" s="214"/>
      <c r="AY403" s="214"/>
      <c r="AZ403" s="214"/>
      <c r="BA403" s="214"/>
      <c r="BB403" s="214"/>
      <c r="BC403" s="214"/>
      <c r="BD403" s="214"/>
      <c r="BE403" s="214"/>
      <c r="BF403" s="214"/>
      <c r="BG403" s="214"/>
      <c r="BH403" s="214"/>
    </row>
    <row r="404" spans="1:60" outlineLevel="2" x14ac:dyDescent="0.2">
      <c r="A404" s="221"/>
      <c r="B404" s="222"/>
      <c r="C404" s="268" t="s">
        <v>536</v>
      </c>
      <c r="D404" s="262"/>
      <c r="E404" s="263"/>
      <c r="F404" s="224"/>
      <c r="G404" s="224"/>
      <c r="H404" s="224"/>
      <c r="I404" s="224"/>
      <c r="J404" s="224"/>
      <c r="K404" s="224"/>
      <c r="L404" s="224"/>
      <c r="M404" s="224"/>
      <c r="N404" s="223"/>
      <c r="O404" s="223"/>
      <c r="P404" s="223"/>
      <c r="Q404" s="223"/>
      <c r="R404" s="224"/>
      <c r="S404" s="224"/>
      <c r="T404" s="224"/>
      <c r="U404" s="224"/>
      <c r="V404" s="224"/>
      <c r="W404" s="224"/>
      <c r="X404" s="224"/>
      <c r="Y404" s="224"/>
      <c r="Z404" s="214"/>
      <c r="AA404" s="214"/>
      <c r="AB404" s="214"/>
      <c r="AC404" s="214"/>
      <c r="AD404" s="214"/>
      <c r="AE404" s="214"/>
      <c r="AF404" s="214"/>
      <c r="AG404" s="214" t="s">
        <v>371</v>
      </c>
      <c r="AH404" s="214">
        <v>0</v>
      </c>
      <c r="AI404" s="214"/>
      <c r="AJ404" s="214"/>
      <c r="AK404" s="214"/>
      <c r="AL404" s="214"/>
      <c r="AM404" s="214"/>
      <c r="AN404" s="214"/>
      <c r="AO404" s="214"/>
      <c r="AP404" s="214"/>
      <c r="AQ404" s="214"/>
      <c r="AR404" s="214"/>
      <c r="AS404" s="214"/>
      <c r="AT404" s="214"/>
      <c r="AU404" s="214"/>
      <c r="AV404" s="214"/>
      <c r="AW404" s="214"/>
      <c r="AX404" s="214"/>
      <c r="AY404" s="214"/>
      <c r="AZ404" s="214"/>
      <c r="BA404" s="214"/>
      <c r="BB404" s="214"/>
      <c r="BC404" s="214"/>
      <c r="BD404" s="214"/>
      <c r="BE404" s="214"/>
      <c r="BF404" s="214"/>
      <c r="BG404" s="214"/>
      <c r="BH404" s="214"/>
    </row>
    <row r="405" spans="1:60" outlineLevel="3" x14ac:dyDescent="0.2">
      <c r="A405" s="221"/>
      <c r="B405" s="222"/>
      <c r="C405" s="268" t="s">
        <v>2527</v>
      </c>
      <c r="D405" s="262"/>
      <c r="E405" s="263">
        <v>25.05</v>
      </c>
      <c r="F405" s="224"/>
      <c r="G405" s="224"/>
      <c r="H405" s="224"/>
      <c r="I405" s="224"/>
      <c r="J405" s="224"/>
      <c r="K405" s="224"/>
      <c r="L405" s="224"/>
      <c r="M405" s="224"/>
      <c r="N405" s="223"/>
      <c r="O405" s="223"/>
      <c r="P405" s="223"/>
      <c r="Q405" s="223"/>
      <c r="R405" s="224"/>
      <c r="S405" s="224"/>
      <c r="T405" s="224"/>
      <c r="U405" s="224"/>
      <c r="V405" s="224"/>
      <c r="W405" s="224"/>
      <c r="X405" s="224"/>
      <c r="Y405" s="224"/>
      <c r="Z405" s="214"/>
      <c r="AA405" s="214"/>
      <c r="AB405" s="214"/>
      <c r="AC405" s="214"/>
      <c r="AD405" s="214"/>
      <c r="AE405" s="214"/>
      <c r="AF405" s="214"/>
      <c r="AG405" s="214" t="s">
        <v>371</v>
      </c>
      <c r="AH405" s="214">
        <v>0</v>
      </c>
      <c r="AI405" s="214"/>
      <c r="AJ405" s="214"/>
      <c r="AK405" s="214"/>
      <c r="AL405" s="214"/>
      <c r="AM405" s="214"/>
      <c r="AN405" s="214"/>
      <c r="AO405" s="214"/>
      <c r="AP405" s="214"/>
      <c r="AQ405" s="214"/>
      <c r="AR405" s="214"/>
      <c r="AS405" s="214"/>
      <c r="AT405" s="214"/>
      <c r="AU405" s="214"/>
      <c r="AV405" s="214"/>
      <c r="AW405" s="214"/>
      <c r="AX405" s="214"/>
      <c r="AY405" s="214"/>
      <c r="AZ405" s="214"/>
      <c r="BA405" s="214"/>
      <c r="BB405" s="214"/>
      <c r="BC405" s="214"/>
      <c r="BD405" s="214"/>
      <c r="BE405" s="214"/>
      <c r="BF405" s="214"/>
      <c r="BG405" s="214"/>
      <c r="BH405" s="214"/>
    </row>
    <row r="406" spans="1:60" outlineLevel="3" x14ac:dyDescent="0.2">
      <c r="A406" s="221"/>
      <c r="B406" s="222"/>
      <c r="C406" s="268" t="s">
        <v>2528</v>
      </c>
      <c r="D406" s="262"/>
      <c r="E406" s="263">
        <v>9.3800000000000008</v>
      </c>
      <c r="F406" s="224"/>
      <c r="G406" s="224"/>
      <c r="H406" s="224"/>
      <c r="I406" s="224"/>
      <c r="J406" s="224"/>
      <c r="K406" s="224"/>
      <c r="L406" s="224"/>
      <c r="M406" s="224"/>
      <c r="N406" s="223"/>
      <c r="O406" s="223"/>
      <c r="P406" s="223"/>
      <c r="Q406" s="223"/>
      <c r="R406" s="224"/>
      <c r="S406" s="224"/>
      <c r="T406" s="224"/>
      <c r="U406" s="224"/>
      <c r="V406" s="224"/>
      <c r="W406" s="224"/>
      <c r="X406" s="224"/>
      <c r="Y406" s="224"/>
      <c r="Z406" s="214"/>
      <c r="AA406" s="214"/>
      <c r="AB406" s="214"/>
      <c r="AC406" s="214"/>
      <c r="AD406" s="214"/>
      <c r="AE406" s="214"/>
      <c r="AF406" s="214"/>
      <c r="AG406" s="214" t="s">
        <v>371</v>
      </c>
      <c r="AH406" s="214">
        <v>0</v>
      </c>
      <c r="AI406" s="214"/>
      <c r="AJ406" s="214"/>
      <c r="AK406" s="214"/>
      <c r="AL406" s="214"/>
      <c r="AM406" s="214"/>
      <c r="AN406" s="214"/>
      <c r="AO406" s="214"/>
      <c r="AP406" s="214"/>
      <c r="AQ406" s="214"/>
      <c r="AR406" s="214"/>
      <c r="AS406" s="214"/>
      <c r="AT406" s="214"/>
      <c r="AU406" s="214"/>
      <c r="AV406" s="214"/>
      <c r="AW406" s="214"/>
      <c r="AX406" s="214"/>
      <c r="AY406" s="214"/>
      <c r="AZ406" s="214"/>
      <c r="BA406" s="214"/>
      <c r="BB406" s="214"/>
      <c r="BC406" s="214"/>
      <c r="BD406" s="214"/>
      <c r="BE406" s="214"/>
      <c r="BF406" s="214"/>
      <c r="BG406" s="214"/>
      <c r="BH406" s="214"/>
    </row>
    <row r="407" spans="1:60" outlineLevel="3" x14ac:dyDescent="0.2">
      <c r="A407" s="221"/>
      <c r="B407" s="222"/>
      <c r="C407" s="268" t="s">
        <v>2522</v>
      </c>
      <c r="D407" s="262"/>
      <c r="E407" s="263">
        <v>2.4500000000000002</v>
      </c>
      <c r="F407" s="224"/>
      <c r="G407" s="224"/>
      <c r="H407" s="224"/>
      <c r="I407" s="224"/>
      <c r="J407" s="224"/>
      <c r="K407" s="224"/>
      <c r="L407" s="224"/>
      <c r="M407" s="224"/>
      <c r="N407" s="223"/>
      <c r="O407" s="223"/>
      <c r="P407" s="223"/>
      <c r="Q407" s="223"/>
      <c r="R407" s="224"/>
      <c r="S407" s="224"/>
      <c r="T407" s="224"/>
      <c r="U407" s="224"/>
      <c r="V407" s="224"/>
      <c r="W407" s="224"/>
      <c r="X407" s="224"/>
      <c r="Y407" s="224"/>
      <c r="Z407" s="214"/>
      <c r="AA407" s="214"/>
      <c r="AB407" s="214"/>
      <c r="AC407" s="214"/>
      <c r="AD407" s="214"/>
      <c r="AE407" s="214"/>
      <c r="AF407" s="214"/>
      <c r="AG407" s="214" t="s">
        <v>371</v>
      </c>
      <c r="AH407" s="214">
        <v>0</v>
      </c>
      <c r="AI407" s="214"/>
      <c r="AJ407" s="214"/>
      <c r="AK407" s="214"/>
      <c r="AL407" s="214"/>
      <c r="AM407" s="214"/>
      <c r="AN407" s="214"/>
      <c r="AO407" s="214"/>
      <c r="AP407" s="214"/>
      <c r="AQ407" s="214"/>
      <c r="AR407" s="214"/>
      <c r="AS407" s="214"/>
      <c r="AT407" s="214"/>
      <c r="AU407" s="214"/>
      <c r="AV407" s="214"/>
      <c r="AW407" s="214"/>
      <c r="AX407" s="214"/>
      <c r="AY407" s="214"/>
      <c r="AZ407" s="214"/>
      <c r="BA407" s="214"/>
      <c r="BB407" s="214"/>
      <c r="BC407" s="214"/>
      <c r="BD407" s="214"/>
      <c r="BE407" s="214"/>
      <c r="BF407" s="214"/>
      <c r="BG407" s="214"/>
      <c r="BH407" s="214"/>
    </row>
    <row r="408" spans="1:60" outlineLevel="1" x14ac:dyDescent="0.2">
      <c r="A408" s="236">
        <v>120</v>
      </c>
      <c r="B408" s="237" t="s">
        <v>1166</v>
      </c>
      <c r="C408" s="254" t="s">
        <v>1167</v>
      </c>
      <c r="D408" s="238" t="s">
        <v>581</v>
      </c>
      <c r="E408" s="239">
        <v>1.4788699999999999</v>
      </c>
      <c r="F408" s="240"/>
      <c r="G408" s="241">
        <f>ROUND(E408*F408,2)</f>
        <v>0</v>
      </c>
      <c r="H408" s="240"/>
      <c r="I408" s="241">
        <f>ROUND(E408*H408,2)</f>
        <v>0</v>
      </c>
      <c r="J408" s="240"/>
      <c r="K408" s="241">
        <f>ROUND(E408*J408,2)</f>
        <v>0</v>
      </c>
      <c r="L408" s="241">
        <v>12</v>
      </c>
      <c r="M408" s="241">
        <f>G408*(1+L408/100)</f>
        <v>0</v>
      </c>
      <c r="N408" s="239">
        <v>0</v>
      </c>
      <c r="O408" s="239">
        <f>ROUND(E408*N408,2)</f>
        <v>0</v>
      </c>
      <c r="P408" s="239">
        <v>0</v>
      </c>
      <c r="Q408" s="239">
        <f>ROUND(E408*P408,2)</f>
        <v>0</v>
      </c>
      <c r="R408" s="241" t="s">
        <v>695</v>
      </c>
      <c r="S408" s="241" t="s">
        <v>315</v>
      </c>
      <c r="T408" s="242" t="s">
        <v>315</v>
      </c>
      <c r="U408" s="224">
        <v>1.863</v>
      </c>
      <c r="V408" s="224">
        <f>ROUND(E408*U408,2)</f>
        <v>2.76</v>
      </c>
      <c r="W408" s="224"/>
      <c r="X408" s="224" t="s">
        <v>582</v>
      </c>
      <c r="Y408" s="224" t="s">
        <v>317</v>
      </c>
      <c r="Z408" s="214"/>
      <c r="AA408" s="214"/>
      <c r="AB408" s="214"/>
      <c r="AC408" s="214"/>
      <c r="AD408" s="214"/>
      <c r="AE408" s="214"/>
      <c r="AF408" s="214"/>
      <c r="AG408" s="214" t="s">
        <v>583</v>
      </c>
      <c r="AH408" s="214"/>
      <c r="AI408" s="214"/>
      <c r="AJ408" s="214"/>
      <c r="AK408" s="214"/>
      <c r="AL408" s="214"/>
      <c r="AM408" s="214"/>
      <c r="AN408" s="214"/>
      <c r="AO408" s="214"/>
      <c r="AP408" s="214"/>
      <c r="AQ408" s="214"/>
      <c r="AR408" s="214"/>
      <c r="AS408" s="214"/>
      <c r="AT408" s="214"/>
      <c r="AU408" s="214"/>
      <c r="AV408" s="214"/>
      <c r="AW408" s="214"/>
      <c r="AX408" s="214"/>
      <c r="AY408" s="214"/>
      <c r="AZ408" s="214"/>
      <c r="BA408" s="214"/>
      <c r="BB408" s="214"/>
      <c r="BC408" s="214"/>
      <c r="BD408" s="214"/>
      <c r="BE408" s="214"/>
      <c r="BF408" s="214"/>
      <c r="BG408" s="214"/>
      <c r="BH408" s="214"/>
    </row>
    <row r="409" spans="1:60" outlineLevel="2" x14ac:dyDescent="0.2">
      <c r="A409" s="221"/>
      <c r="B409" s="222"/>
      <c r="C409" s="267" t="s">
        <v>608</v>
      </c>
      <c r="D409" s="266"/>
      <c r="E409" s="266"/>
      <c r="F409" s="266"/>
      <c r="G409" s="266"/>
      <c r="H409" s="224"/>
      <c r="I409" s="224"/>
      <c r="J409" s="224"/>
      <c r="K409" s="224"/>
      <c r="L409" s="224"/>
      <c r="M409" s="224"/>
      <c r="N409" s="223"/>
      <c r="O409" s="223"/>
      <c r="P409" s="223"/>
      <c r="Q409" s="223"/>
      <c r="R409" s="224"/>
      <c r="S409" s="224"/>
      <c r="T409" s="224"/>
      <c r="U409" s="224"/>
      <c r="V409" s="224"/>
      <c r="W409" s="224"/>
      <c r="X409" s="224"/>
      <c r="Y409" s="224"/>
      <c r="Z409" s="214"/>
      <c r="AA409" s="214"/>
      <c r="AB409" s="214"/>
      <c r="AC409" s="214"/>
      <c r="AD409" s="214"/>
      <c r="AE409" s="214"/>
      <c r="AF409" s="214"/>
      <c r="AG409" s="214" t="s">
        <v>369</v>
      </c>
      <c r="AH409" s="214"/>
      <c r="AI409" s="214"/>
      <c r="AJ409" s="214"/>
      <c r="AK409" s="214"/>
      <c r="AL409" s="214"/>
      <c r="AM409" s="214"/>
      <c r="AN409" s="214"/>
      <c r="AO409" s="214"/>
      <c r="AP409" s="214"/>
      <c r="AQ409" s="214"/>
      <c r="AR409" s="214"/>
      <c r="AS409" s="214"/>
      <c r="AT409" s="214"/>
      <c r="AU409" s="214"/>
      <c r="AV409" s="214"/>
      <c r="AW409" s="214"/>
      <c r="AX409" s="214"/>
      <c r="AY409" s="214"/>
      <c r="AZ409" s="214"/>
      <c r="BA409" s="214"/>
      <c r="BB409" s="214"/>
      <c r="BC409" s="214"/>
      <c r="BD409" s="214"/>
      <c r="BE409" s="214"/>
      <c r="BF409" s="214"/>
      <c r="BG409" s="214"/>
      <c r="BH409" s="214"/>
    </row>
    <row r="410" spans="1:60" x14ac:dyDescent="0.2">
      <c r="A410" s="229" t="s">
        <v>310</v>
      </c>
      <c r="B410" s="230" t="s">
        <v>246</v>
      </c>
      <c r="C410" s="253" t="s">
        <v>247</v>
      </c>
      <c r="D410" s="231"/>
      <c r="E410" s="232"/>
      <c r="F410" s="233"/>
      <c r="G410" s="233">
        <f>SUMIF(AG411:AG430,"&lt;&gt;NOR",G411:G430)</f>
        <v>0</v>
      </c>
      <c r="H410" s="233"/>
      <c r="I410" s="233">
        <f>SUM(I411:I430)</f>
        <v>0</v>
      </c>
      <c r="J410" s="233"/>
      <c r="K410" s="233">
        <f>SUM(K411:K430)</f>
        <v>0</v>
      </c>
      <c r="L410" s="233"/>
      <c r="M410" s="233">
        <f>SUM(M411:M430)</f>
        <v>0</v>
      </c>
      <c r="N410" s="232"/>
      <c r="O410" s="232">
        <f>SUM(O411:O430)</f>
        <v>0.96000000000000008</v>
      </c>
      <c r="P410" s="232"/>
      <c r="Q410" s="232">
        <f>SUM(Q411:Q430)</f>
        <v>0</v>
      </c>
      <c r="R410" s="233"/>
      <c r="S410" s="233"/>
      <c r="T410" s="234"/>
      <c r="U410" s="228"/>
      <c r="V410" s="228">
        <f>SUM(V411:V430)</f>
        <v>22.03</v>
      </c>
      <c r="W410" s="228"/>
      <c r="X410" s="228"/>
      <c r="Y410" s="228"/>
      <c r="AG410" t="s">
        <v>311</v>
      </c>
    </row>
    <row r="411" spans="1:60" ht="22.5" outlineLevel="1" x14ac:dyDescent="0.2">
      <c r="A411" s="236">
        <v>121</v>
      </c>
      <c r="B411" s="237" t="s">
        <v>720</v>
      </c>
      <c r="C411" s="254" t="s">
        <v>721</v>
      </c>
      <c r="D411" s="238" t="s">
        <v>379</v>
      </c>
      <c r="E411" s="239">
        <v>36.79</v>
      </c>
      <c r="F411" s="240"/>
      <c r="G411" s="241">
        <f>ROUND(E411*F411,2)</f>
        <v>0</v>
      </c>
      <c r="H411" s="240"/>
      <c r="I411" s="241">
        <f>ROUND(E411*H411,2)</f>
        <v>0</v>
      </c>
      <c r="J411" s="240"/>
      <c r="K411" s="241">
        <f>ROUND(E411*J411,2)</f>
        <v>0</v>
      </c>
      <c r="L411" s="241">
        <v>12</v>
      </c>
      <c r="M411" s="241">
        <f>G411*(1+L411/100)</f>
        <v>0</v>
      </c>
      <c r="N411" s="239">
        <v>1.465E-2</v>
      </c>
      <c r="O411" s="239">
        <f>ROUND(E411*N411,2)</f>
        <v>0.54</v>
      </c>
      <c r="P411" s="239">
        <v>0</v>
      </c>
      <c r="Q411" s="239">
        <f>ROUND(E411*P411,2)</f>
        <v>0</v>
      </c>
      <c r="R411" s="241" t="s">
        <v>722</v>
      </c>
      <c r="S411" s="241" t="s">
        <v>315</v>
      </c>
      <c r="T411" s="242" t="s">
        <v>315</v>
      </c>
      <c r="U411" s="224">
        <v>0.22800000000000001</v>
      </c>
      <c r="V411" s="224">
        <f>ROUND(E411*U411,2)</f>
        <v>8.39</v>
      </c>
      <c r="W411" s="224"/>
      <c r="X411" s="224" t="s">
        <v>336</v>
      </c>
      <c r="Y411" s="224" t="s">
        <v>317</v>
      </c>
      <c r="Z411" s="214"/>
      <c r="AA411" s="214"/>
      <c r="AB411" s="214"/>
      <c r="AC411" s="214"/>
      <c r="AD411" s="214"/>
      <c r="AE411" s="214"/>
      <c r="AF411" s="214"/>
      <c r="AG411" s="214" t="s">
        <v>337</v>
      </c>
      <c r="AH411" s="214"/>
      <c r="AI411" s="214"/>
      <c r="AJ411" s="214"/>
      <c r="AK411" s="214"/>
      <c r="AL411" s="214"/>
      <c r="AM411" s="214"/>
      <c r="AN411" s="214"/>
      <c r="AO411" s="214"/>
      <c r="AP411" s="214"/>
      <c r="AQ411" s="214"/>
      <c r="AR411" s="214"/>
      <c r="AS411" s="214"/>
      <c r="AT411" s="214"/>
      <c r="AU411" s="214"/>
      <c r="AV411" s="214"/>
      <c r="AW411" s="214"/>
      <c r="AX411" s="214"/>
      <c r="AY411" s="214"/>
      <c r="AZ411" s="214"/>
      <c r="BA411" s="214"/>
      <c r="BB411" s="214"/>
      <c r="BC411" s="214"/>
      <c r="BD411" s="214"/>
      <c r="BE411" s="214"/>
      <c r="BF411" s="214"/>
      <c r="BG411" s="214"/>
      <c r="BH411" s="214"/>
    </row>
    <row r="412" spans="1:60" outlineLevel="2" x14ac:dyDescent="0.2">
      <c r="A412" s="221"/>
      <c r="B412" s="222"/>
      <c r="C412" s="267" t="s">
        <v>723</v>
      </c>
      <c r="D412" s="266"/>
      <c r="E412" s="266"/>
      <c r="F412" s="266"/>
      <c r="G412" s="266"/>
      <c r="H412" s="224"/>
      <c r="I412" s="224"/>
      <c r="J412" s="224"/>
      <c r="K412" s="224"/>
      <c r="L412" s="224"/>
      <c r="M412" s="224"/>
      <c r="N412" s="223"/>
      <c r="O412" s="223"/>
      <c r="P412" s="223"/>
      <c r="Q412" s="223"/>
      <c r="R412" s="224"/>
      <c r="S412" s="224"/>
      <c r="T412" s="224"/>
      <c r="U412" s="224"/>
      <c r="V412" s="224"/>
      <c r="W412" s="224"/>
      <c r="X412" s="224"/>
      <c r="Y412" s="224"/>
      <c r="Z412" s="214"/>
      <c r="AA412" s="214"/>
      <c r="AB412" s="214"/>
      <c r="AC412" s="214"/>
      <c r="AD412" s="214"/>
      <c r="AE412" s="214"/>
      <c r="AF412" s="214"/>
      <c r="AG412" s="214" t="s">
        <v>369</v>
      </c>
      <c r="AH412" s="214"/>
      <c r="AI412" s="214"/>
      <c r="AJ412" s="214"/>
      <c r="AK412" s="214"/>
      <c r="AL412" s="214"/>
      <c r="AM412" s="214"/>
      <c r="AN412" s="214"/>
      <c r="AO412" s="214"/>
      <c r="AP412" s="214"/>
      <c r="AQ412" s="214"/>
      <c r="AR412" s="214"/>
      <c r="AS412" s="214"/>
      <c r="AT412" s="214"/>
      <c r="AU412" s="214"/>
      <c r="AV412" s="214"/>
      <c r="AW412" s="214"/>
      <c r="AX412" s="214"/>
      <c r="AY412" s="214"/>
      <c r="AZ412" s="214"/>
      <c r="BA412" s="214"/>
      <c r="BB412" s="214"/>
      <c r="BC412" s="214"/>
      <c r="BD412" s="214"/>
      <c r="BE412" s="214"/>
      <c r="BF412" s="214"/>
      <c r="BG412" s="214"/>
      <c r="BH412" s="214"/>
    </row>
    <row r="413" spans="1:60" outlineLevel="2" x14ac:dyDescent="0.2">
      <c r="A413" s="221"/>
      <c r="B413" s="222"/>
      <c r="C413" s="268" t="s">
        <v>991</v>
      </c>
      <c r="D413" s="262"/>
      <c r="E413" s="263"/>
      <c r="F413" s="224"/>
      <c r="G413" s="224"/>
      <c r="H413" s="224"/>
      <c r="I413" s="224"/>
      <c r="J413" s="224"/>
      <c r="K413" s="224"/>
      <c r="L413" s="224"/>
      <c r="M413" s="224"/>
      <c r="N413" s="223"/>
      <c r="O413" s="223"/>
      <c r="P413" s="223"/>
      <c r="Q413" s="223"/>
      <c r="R413" s="224"/>
      <c r="S413" s="224"/>
      <c r="T413" s="224"/>
      <c r="U413" s="224"/>
      <c r="V413" s="224"/>
      <c r="W413" s="224"/>
      <c r="X413" s="224"/>
      <c r="Y413" s="224"/>
      <c r="Z413" s="214"/>
      <c r="AA413" s="214"/>
      <c r="AB413" s="214"/>
      <c r="AC413" s="214"/>
      <c r="AD413" s="214"/>
      <c r="AE413" s="214"/>
      <c r="AF413" s="214"/>
      <c r="AG413" s="214" t="s">
        <v>371</v>
      </c>
      <c r="AH413" s="214">
        <v>0</v>
      </c>
      <c r="AI413" s="214"/>
      <c r="AJ413" s="214"/>
      <c r="AK413" s="214"/>
      <c r="AL413" s="214"/>
      <c r="AM413" s="214"/>
      <c r="AN413" s="214"/>
      <c r="AO413" s="214"/>
      <c r="AP413" s="214"/>
      <c r="AQ413" s="214"/>
      <c r="AR413" s="214"/>
      <c r="AS413" s="214"/>
      <c r="AT413" s="214"/>
      <c r="AU413" s="214"/>
      <c r="AV413" s="214"/>
      <c r="AW413" s="214"/>
      <c r="AX413" s="214"/>
      <c r="AY413" s="214"/>
      <c r="AZ413" s="214"/>
      <c r="BA413" s="214"/>
      <c r="BB413" s="214"/>
      <c r="BC413" s="214"/>
      <c r="BD413" s="214"/>
      <c r="BE413" s="214"/>
      <c r="BF413" s="214"/>
      <c r="BG413" s="214"/>
      <c r="BH413" s="214"/>
    </row>
    <row r="414" spans="1:60" outlineLevel="3" x14ac:dyDescent="0.2">
      <c r="A414" s="221"/>
      <c r="B414" s="222"/>
      <c r="C414" s="268" t="s">
        <v>1436</v>
      </c>
      <c r="D414" s="262"/>
      <c r="E414" s="263"/>
      <c r="F414" s="224"/>
      <c r="G414" s="224"/>
      <c r="H414" s="224"/>
      <c r="I414" s="224"/>
      <c r="J414" s="224"/>
      <c r="K414" s="224"/>
      <c r="L414" s="224"/>
      <c r="M414" s="224"/>
      <c r="N414" s="223"/>
      <c r="O414" s="223"/>
      <c r="P414" s="223"/>
      <c r="Q414" s="223"/>
      <c r="R414" s="224"/>
      <c r="S414" s="224"/>
      <c r="T414" s="224"/>
      <c r="U414" s="224"/>
      <c r="V414" s="224"/>
      <c r="W414" s="224"/>
      <c r="X414" s="224"/>
      <c r="Y414" s="224"/>
      <c r="Z414" s="214"/>
      <c r="AA414" s="214"/>
      <c r="AB414" s="214"/>
      <c r="AC414" s="214"/>
      <c r="AD414" s="214"/>
      <c r="AE414" s="214"/>
      <c r="AF414" s="214"/>
      <c r="AG414" s="214" t="s">
        <v>371</v>
      </c>
      <c r="AH414" s="214">
        <v>0</v>
      </c>
      <c r="AI414" s="214"/>
      <c r="AJ414" s="214"/>
      <c r="AK414" s="214"/>
      <c r="AL414" s="214"/>
      <c r="AM414" s="214"/>
      <c r="AN414" s="214"/>
      <c r="AO414" s="214"/>
      <c r="AP414" s="214"/>
      <c r="AQ414" s="214"/>
      <c r="AR414" s="214"/>
      <c r="AS414" s="214"/>
      <c r="AT414" s="214"/>
      <c r="AU414" s="214"/>
      <c r="AV414" s="214"/>
      <c r="AW414" s="214"/>
      <c r="AX414" s="214"/>
      <c r="AY414" s="214"/>
      <c r="AZ414" s="214"/>
      <c r="BA414" s="214"/>
      <c r="BB414" s="214"/>
      <c r="BC414" s="214"/>
      <c r="BD414" s="214"/>
      <c r="BE414" s="214"/>
      <c r="BF414" s="214"/>
      <c r="BG414" s="214"/>
      <c r="BH414" s="214"/>
    </row>
    <row r="415" spans="1:60" outlineLevel="3" x14ac:dyDescent="0.2">
      <c r="A415" s="221"/>
      <c r="B415" s="222"/>
      <c r="C415" s="268" t="s">
        <v>2515</v>
      </c>
      <c r="D415" s="262"/>
      <c r="E415" s="263">
        <v>8.19</v>
      </c>
      <c r="F415" s="224"/>
      <c r="G415" s="224"/>
      <c r="H415" s="224"/>
      <c r="I415" s="224"/>
      <c r="J415" s="224"/>
      <c r="K415" s="224"/>
      <c r="L415" s="224"/>
      <c r="M415" s="224"/>
      <c r="N415" s="223"/>
      <c r="O415" s="223"/>
      <c r="P415" s="223"/>
      <c r="Q415" s="223"/>
      <c r="R415" s="224"/>
      <c r="S415" s="224"/>
      <c r="T415" s="224"/>
      <c r="U415" s="224"/>
      <c r="V415" s="224"/>
      <c r="W415" s="224"/>
      <c r="X415" s="224"/>
      <c r="Y415" s="224"/>
      <c r="Z415" s="214"/>
      <c r="AA415" s="214"/>
      <c r="AB415" s="214"/>
      <c r="AC415" s="214"/>
      <c r="AD415" s="214"/>
      <c r="AE415" s="214"/>
      <c r="AF415" s="214"/>
      <c r="AG415" s="214" t="s">
        <v>371</v>
      </c>
      <c r="AH415" s="214">
        <v>0</v>
      </c>
      <c r="AI415" s="214"/>
      <c r="AJ415" s="214"/>
      <c r="AK415" s="214"/>
      <c r="AL415" s="214"/>
      <c r="AM415" s="214"/>
      <c r="AN415" s="214"/>
      <c r="AO415" s="214"/>
      <c r="AP415" s="214"/>
      <c r="AQ415" s="214"/>
      <c r="AR415" s="214"/>
      <c r="AS415" s="214"/>
      <c r="AT415" s="214"/>
      <c r="AU415" s="214"/>
      <c r="AV415" s="214"/>
      <c r="AW415" s="214"/>
      <c r="AX415" s="214"/>
      <c r="AY415" s="214"/>
      <c r="AZ415" s="214"/>
      <c r="BA415" s="214"/>
      <c r="BB415" s="214"/>
      <c r="BC415" s="214"/>
      <c r="BD415" s="214"/>
      <c r="BE415" s="214"/>
      <c r="BF415" s="214"/>
      <c r="BG415" s="214"/>
      <c r="BH415" s="214"/>
    </row>
    <row r="416" spans="1:60" outlineLevel="3" x14ac:dyDescent="0.2">
      <c r="A416" s="221"/>
      <c r="B416" s="222"/>
      <c r="C416" s="268" t="s">
        <v>2558</v>
      </c>
      <c r="D416" s="262"/>
      <c r="E416" s="263">
        <v>25.06</v>
      </c>
      <c r="F416" s="224"/>
      <c r="G416" s="224"/>
      <c r="H416" s="224"/>
      <c r="I416" s="224"/>
      <c r="J416" s="224"/>
      <c r="K416" s="224"/>
      <c r="L416" s="224"/>
      <c r="M416" s="224"/>
      <c r="N416" s="223"/>
      <c r="O416" s="223"/>
      <c r="P416" s="223"/>
      <c r="Q416" s="223"/>
      <c r="R416" s="224"/>
      <c r="S416" s="224"/>
      <c r="T416" s="224"/>
      <c r="U416" s="224"/>
      <c r="V416" s="224"/>
      <c r="W416" s="224"/>
      <c r="X416" s="224"/>
      <c r="Y416" s="224"/>
      <c r="Z416" s="214"/>
      <c r="AA416" s="214"/>
      <c r="AB416" s="214"/>
      <c r="AC416" s="214"/>
      <c r="AD416" s="214"/>
      <c r="AE416" s="214"/>
      <c r="AF416" s="214"/>
      <c r="AG416" s="214" t="s">
        <v>371</v>
      </c>
      <c r="AH416" s="214">
        <v>0</v>
      </c>
      <c r="AI416" s="214"/>
      <c r="AJ416" s="214"/>
      <c r="AK416" s="214"/>
      <c r="AL416" s="214"/>
      <c r="AM416" s="214"/>
      <c r="AN416" s="214"/>
      <c r="AO416" s="214"/>
      <c r="AP416" s="214"/>
      <c r="AQ416" s="214"/>
      <c r="AR416" s="214"/>
      <c r="AS416" s="214"/>
      <c r="AT416" s="214"/>
      <c r="AU416" s="214"/>
      <c r="AV416" s="214"/>
      <c r="AW416" s="214"/>
      <c r="AX416" s="214"/>
      <c r="AY416" s="214"/>
      <c r="AZ416" s="214"/>
      <c r="BA416" s="214"/>
      <c r="BB416" s="214"/>
      <c r="BC416" s="214"/>
      <c r="BD416" s="214"/>
      <c r="BE416" s="214"/>
      <c r="BF416" s="214"/>
      <c r="BG416" s="214"/>
      <c r="BH416" s="214"/>
    </row>
    <row r="417" spans="1:60" outlineLevel="3" x14ac:dyDescent="0.2">
      <c r="A417" s="221"/>
      <c r="B417" s="222"/>
      <c r="C417" s="268" t="s">
        <v>2464</v>
      </c>
      <c r="D417" s="262"/>
      <c r="E417" s="263">
        <v>1.33</v>
      </c>
      <c r="F417" s="224"/>
      <c r="G417" s="224"/>
      <c r="H417" s="224"/>
      <c r="I417" s="224"/>
      <c r="J417" s="224"/>
      <c r="K417" s="224"/>
      <c r="L417" s="224"/>
      <c r="M417" s="224"/>
      <c r="N417" s="223"/>
      <c r="O417" s="223"/>
      <c r="P417" s="223"/>
      <c r="Q417" s="223"/>
      <c r="R417" s="224"/>
      <c r="S417" s="224"/>
      <c r="T417" s="224"/>
      <c r="U417" s="224"/>
      <c r="V417" s="224"/>
      <c r="W417" s="224"/>
      <c r="X417" s="224"/>
      <c r="Y417" s="224"/>
      <c r="Z417" s="214"/>
      <c r="AA417" s="214"/>
      <c r="AB417" s="214"/>
      <c r="AC417" s="214"/>
      <c r="AD417" s="214"/>
      <c r="AE417" s="214"/>
      <c r="AF417" s="214"/>
      <c r="AG417" s="214" t="s">
        <v>371</v>
      </c>
      <c r="AH417" s="214">
        <v>0</v>
      </c>
      <c r="AI417" s="214"/>
      <c r="AJ417" s="214"/>
      <c r="AK417" s="214"/>
      <c r="AL417" s="214"/>
      <c r="AM417" s="214"/>
      <c r="AN417" s="214"/>
      <c r="AO417" s="214"/>
      <c r="AP417" s="214"/>
      <c r="AQ417" s="214"/>
      <c r="AR417" s="214"/>
      <c r="AS417" s="214"/>
      <c r="AT417" s="214"/>
      <c r="AU417" s="214"/>
      <c r="AV417" s="214"/>
      <c r="AW417" s="214"/>
      <c r="AX417" s="214"/>
      <c r="AY417" s="214"/>
      <c r="AZ417" s="214"/>
      <c r="BA417" s="214"/>
      <c r="BB417" s="214"/>
      <c r="BC417" s="214"/>
      <c r="BD417" s="214"/>
      <c r="BE417" s="214"/>
      <c r="BF417" s="214"/>
      <c r="BG417" s="214"/>
      <c r="BH417" s="214"/>
    </row>
    <row r="418" spans="1:60" outlineLevel="3" x14ac:dyDescent="0.2">
      <c r="A418" s="221"/>
      <c r="B418" s="222"/>
      <c r="C418" s="268" t="s">
        <v>2465</v>
      </c>
      <c r="D418" s="262"/>
      <c r="E418" s="263">
        <v>2.21</v>
      </c>
      <c r="F418" s="224"/>
      <c r="G418" s="224"/>
      <c r="H418" s="224"/>
      <c r="I418" s="224"/>
      <c r="J418" s="224"/>
      <c r="K418" s="224"/>
      <c r="L418" s="224"/>
      <c r="M418" s="224"/>
      <c r="N418" s="223"/>
      <c r="O418" s="223"/>
      <c r="P418" s="223"/>
      <c r="Q418" s="223"/>
      <c r="R418" s="224"/>
      <c r="S418" s="224"/>
      <c r="T418" s="224"/>
      <c r="U418" s="224"/>
      <c r="V418" s="224"/>
      <c r="W418" s="224"/>
      <c r="X418" s="224"/>
      <c r="Y418" s="224"/>
      <c r="Z418" s="214"/>
      <c r="AA418" s="214"/>
      <c r="AB418" s="214"/>
      <c r="AC418" s="214"/>
      <c r="AD418" s="214"/>
      <c r="AE418" s="214"/>
      <c r="AF418" s="214"/>
      <c r="AG418" s="214" t="s">
        <v>371</v>
      </c>
      <c r="AH418" s="214">
        <v>0</v>
      </c>
      <c r="AI418" s="214"/>
      <c r="AJ418" s="214"/>
      <c r="AK418" s="214"/>
      <c r="AL418" s="214"/>
      <c r="AM418" s="214"/>
      <c r="AN418" s="214"/>
      <c r="AO418" s="214"/>
      <c r="AP418" s="214"/>
      <c r="AQ418" s="214"/>
      <c r="AR418" s="214"/>
      <c r="AS418" s="214"/>
      <c r="AT418" s="214"/>
      <c r="AU418" s="214"/>
      <c r="AV418" s="214"/>
      <c r="AW418" s="214"/>
      <c r="AX418" s="214"/>
      <c r="AY418" s="214"/>
      <c r="AZ418" s="214"/>
      <c r="BA418" s="214"/>
      <c r="BB418" s="214"/>
      <c r="BC418" s="214"/>
      <c r="BD418" s="214"/>
      <c r="BE418" s="214"/>
      <c r="BF418" s="214"/>
      <c r="BG418" s="214"/>
      <c r="BH418" s="214"/>
    </row>
    <row r="419" spans="1:60" outlineLevel="1" x14ac:dyDescent="0.2">
      <c r="A419" s="236">
        <v>122</v>
      </c>
      <c r="B419" s="237" t="s">
        <v>724</v>
      </c>
      <c r="C419" s="254" t="s">
        <v>725</v>
      </c>
      <c r="D419" s="238" t="s">
        <v>379</v>
      </c>
      <c r="E419" s="239">
        <v>33.87088</v>
      </c>
      <c r="F419" s="240"/>
      <c r="G419" s="241">
        <f>ROUND(E419*F419,2)</f>
        <v>0</v>
      </c>
      <c r="H419" s="240"/>
      <c r="I419" s="241">
        <f>ROUND(E419*H419,2)</f>
        <v>0</v>
      </c>
      <c r="J419" s="240"/>
      <c r="K419" s="241">
        <f>ROUND(E419*J419,2)</f>
        <v>0</v>
      </c>
      <c r="L419" s="241">
        <v>12</v>
      </c>
      <c r="M419" s="241">
        <f>G419*(1+L419/100)</f>
        <v>0</v>
      </c>
      <c r="N419" s="239">
        <v>7.2999999999999996E-4</v>
      </c>
      <c r="O419" s="239">
        <f>ROUND(E419*N419,2)</f>
        <v>0.02</v>
      </c>
      <c r="P419" s="239">
        <v>0</v>
      </c>
      <c r="Q419" s="239">
        <f>ROUND(E419*P419,2)</f>
        <v>0</v>
      </c>
      <c r="R419" s="241" t="s">
        <v>722</v>
      </c>
      <c r="S419" s="241" t="s">
        <v>315</v>
      </c>
      <c r="T419" s="242" t="s">
        <v>315</v>
      </c>
      <c r="U419" s="224">
        <v>0.37</v>
      </c>
      <c r="V419" s="224">
        <f>ROUND(E419*U419,2)</f>
        <v>12.53</v>
      </c>
      <c r="W419" s="224"/>
      <c r="X419" s="224" t="s">
        <v>336</v>
      </c>
      <c r="Y419" s="224" t="s">
        <v>317</v>
      </c>
      <c r="Z419" s="214"/>
      <c r="AA419" s="214"/>
      <c r="AB419" s="214"/>
      <c r="AC419" s="214"/>
      <c r="AD419" s="214"/>
      <c r="AE419" s="214"/>
      <c r="AF419" s="214"/>
      <c r="AG419" s="214" t="s">
        <v>367</v>
      </c>
      <c r="AH419" s="214"/>
      <c r="AI419" s="214"/>
      <c r="AJ419" s="214"/>
      <c r="AK419" s="214"/>
      <c r="AL419" s="214"/>
      <c r="AM419" s="214"/>
      <c r="AN419" s="214"/>
      <c r="AO419" s="214"/>
      <c r="AP419" s="214"/>
      <c r="AQ419" s="214"/>
      <c r="AR419" s="214"/>
      <c r="AS419" s="214"/>
      <c r="AT419" s="214"/>
      <c r="AU419" s="214"/>
      <c r="AV419" s="214"/>
      <c r="AW419" s="214"/>
      <c r="AX419" s="214"/>
      <c r="AY419" s="214"/>
      <c r="AZ419" s="214"/>
      <c r="BA419" s="214"/>
      <c r="BB419" s="214"/>
      <c r="BC419" s="214"/>
      <c r="BD419" s="214"/>
      <c r="BE419" s="214"/>
      <c r="BF419" s="214"/>
      <c r="BG419" s="214"/>
      <c r="BH419" s="214"/>
    </row>
    <row r="420" spans="1:60" outlineLevel="2" x14ac:dyDescent="0.2">
      <c r="A420" s="221"/>
      <c r="B420" s="222"/>
      <c r="C420" s="267" t="s">
        <v>723</v>
      </c>
      <c r="D420" s="266"/>
      <c r="E420" s="266"/>
      <c r="F420" s="266"/>
      <c r="G420" s="266"/>
      <c r="H420" s="224"/>
      <c r="I420" s="224"/>
      <c r="J420" s="224"/>
      <c r="K420" s="224"/>
      <c r="L420" s="224"/>
      <c r="M420" s="224"/>
      <c r="N420" s="223"/>
      <c r="O420" s="223"/>
      <c r="P420" s="223"/>
      <c r="Q420" s="223"/>
      <c r="R420" s="224"/>
      <c r="S420" s="224"/>
      <c r="T420" s="224"/>
      <c r="U420" s="224"/>
      <c r="V420" s="224"/>
      <c r="W420" s="224"/>
      <c r="X420" s="224"/>
      <c r="Y420" s="224"/>
      <c r="Z420" s="214"/>
      <c r="AA420" s="214"/>
      <c r="AB420" s="214"/>
      <c r="AC420" s="214"/>
      <c r="AD420" s="214"/>
      <c r="AE420" s="214"/>
      <c r="AF420" s="214"/>
      <c r="AG420" s="214" t="s">
        <v>369</v>
      </c>
      <c r="AH420" s="214"/>
      <c r="AI420" s="214"/>
      <c r="AJ420" s="214"/>
      <c r="AK420" s="214"/>
      <c r="AL420" s="214"/>
      <c r="AM420" s="214"/>
      <c r="AN420" s="214"/>
      <c r="AO420" s="214"/>
      <c r="AP420" s="214"/>
      <c r="AQ420" s="214"/>
      <c r="AR420" s="214"/>
      <c r="AS420" s="214"/>
      <c r="AT420" s="214"/>
      <c r="AU420" s="214"/>
      <c r="AV420" s="214"/>
      <c r="AW420" s="214"/>
      <c r="AX420" s="214"/>
      <c r="AY420" s="214"/>
      <c r="AZ420" s="214"/>
      <c r="BA420" s="214"/>
      <c r="BB420" s="214"/>
      <c r="BC420" s="214"/>
      <c r="BD420" s="214"/>
      <c r="BE420" s="214"/>
      <c r="BF420" s="214"/>
      <c r="BG420" s="214"/>
      <c r="BH420" s="214"/>
    </row>
    <row r="421" spans="1:60" outlineLevel="2" x14ac:dyDescent="0.2">
      <c r="A421" s="221"/>
      <c r="B421" s="222"/>
      <c r="C421" s="268" t="s">
        <v>1394</v>
      </c>
      <c r="D421" s="262"/>
      <c r="E421" s="263"/>
      <c r="F421" s="224"/>
      <c r="G421" s="224"/>
      <c r="H421" s="224"/>
      <c r="I421" s="224"/>
      <c r="J421" s="224"/>
      <c r="K421" s="224"/>
      <c r="L421" s="224"/>
      <c r="M421" s="224"/>
      <c r="N421" s="223"/>
      <c r="O421" s="223"/>
      <c r="P421" s="223"/>
      <c r="Q421" s="223"/>
      <c r="R421" s="224"/>
      <c r="S421" s="224"/>
      <c r="T421" s="224"/>
      <c r="U421" s="224"/>
      <c r="V421" s="224"/>
      <c r="W421" s="224"/>
      <c r="X421" s="224"/>
      <c r="Y421" s="224"/>
      <c r="Z421" s="214"/>
      <c r="AA421" s="214"/>
      <c r="AB421" s="214"/>
      <c r="AC421" s="214"/>
      <c r="AD421" s="214"/>
      <c r="AE421" s="214"/>
      <c r="AF421" s="214"/>
      <c r="AG421" s="214" t="s">
        <v>371</v>
      </c>
      <c r="AH421" s="214">
        <v>0</v>
      </c>
      <c r="AI421" s="214"/>
      <c r="AJ421" s="214"/>
      <c r="AK421" s="214"/>
      <c r="AL421" s="214"/>
      <c r="AM421" s="214"/>
      <c r="AN421" s="214"/>
      <c r="AO421" s="214"/>
      <c r="AP421" s="214"/>
      <c r="AQ421" s="214"/>
      <c r="AR421" s="214"/>
      <c r="AS421" s="214"/>
      <c r="AT421" s="214"/>
      <c r="AU421" s="214"/>
      <c r="AV421" s="214"/>
      <c r="AW421" s="214"/>
      <c r="AX421" s="214"/>
      <c r="AY421" s="214"/>
      <c r="AZ421" s="214"/>
      <c r="BA421" s="214"/>
      <c r="BB421" s="214"/>
      <c r="BC421" s="214"/>
      <c r="BD421" s="214"/>
      <c r="BE421" s="214"/>
      <c r="BF421" s="214"/>
      <c r="BG421" s="214"/>
      <c r="BH421" s="214"/>
    </row>
    <row r="422" spans="1:60" outlineLevel="3" x14ac:dyDescent="0.2">
      <c r="A422" s="221"/>
      <c r="B422" s="222"/>
      <c r="C422" s="268" t="s">
        <v>2463</v>
      </c>
      <c r="D422" s="262"/>
      <c r="E422" s="263">
        <v>25.06</v>
      </c>
      <c r="F422" s="224"/>
      <c r="G422" s="224"/>
      <c r="H422" s="224"/>
      <c r="I422" s="224"/>
      <c r="J422" s="224"/>
      <c r="K422" s="224"/>
      <c r="L422" s="224"/>
      <c r="M422" s="224"/>
      <c r="N422" s="223"/>
      <c r="O422" s="223"/>
      <c r="P422" s="223"/>
      <c r="Q422" s="223"/>
      <c r="R422" s="224"/>
      <c r="S422" s="224"/>
      <c r="T422" s="224"/>
      <c r="U422" s="224"/>
      <c r="V422" s="224"/>
      <c r="W422" s="224"/>
      <c r="X422" s="224"/>
      <c r="Y422" s="224"/>
      <c r="Z422" s="214"/>
      <c r="AA422" s="214"/>
      <c r="AB422" s="214"/>
      <c r="AC422" s="214"/>
      <c r="AD422" s="214"/>
      <c r="AE422" s="214"/>
      <c r="AF422" s="214"/>
      <c r="AG422" s="214" t="s">
        <v>371</v>
      </c>
      <c r="AH422" s="214">
        <v>0</v>
      </c>
      <c r="AI422" s="214"/>
      <c r="AJ422" s="214"/>
      <c r="AK422" s="214"/>
      <c r="AL422" s="214"/>
      <c r="AM422" s="214"/>
      <c r="AN422" s="214"/>
      <c r="AO422" s="214"/>
      <c r="AP422" s="214"/>
      <c r="AQ422" s="214"/>
      <c r="AR422" s="214"/>
      <c r="AS422" s="214"/>
      <c r="AT422" s="214"/>
      <c r="AU422" s="214"/>
      <c r="AV422" s="214"/>
      <c r="AW422" s="214"/>
      <c r="AX422" s="214"/>
      <c r="AY422" s="214"/>
      <c r="AZ422" s="214"/>
      <c r="BA422" s="214"/>
      <c r="BB422" s="214"/>
      <c r="BC422" s="214"/>
      <c r="BD422" s="214"/>
      <c r="BE422" s="214"/>
      <c r="BF422" s="214"/>
      <c r="BG422" s="214"/>
      <c r="BH422" s="214"/>
    </row>
    <row r="423" spans="1:60" outlineLevel="3" x14ac:dyDescent="0.2">
      <c r="A423" s="221"/>
      <c r="B423" s="222"/>
      <c r="C423" s="268" t="s">
        <v>2464</v>
      </c>
      <c r="D423" s="262"/>
      <c r="E423" s="263">
        <v>1.33</v>
      </c>
      <c r="F423" s="224"/>
      <c r="G423" s="224"/>
      <c r="H423" s="224"/>
      <c r="I423" s="224"/>
      <c r="J423" s="224"/>
      <c r="K423" s="224"/>
      <c r="L423" s="224"/>
      <c r="M423" s="224"/>
      <c r="N423" s="223"/>
      <c r="O423" s="223"/>
      <c r="P423" s="223"/>
      <c r="Q423" s="223"/>
      <c r="R423" s="224"/>
      <c r="S423" s="224"/>
      <c r="T423" s="224"/>
      <c r="U423" s="224"/>
      <c r="V423" s="224"/>
      <c r="W423" s="224"/>
      <c r="X423" s="224"/>
      <c r="Y423" s="224"/>
      <c r="Z423" s="214"/>
      <c r="AA423" s="214"/>
      <c r="AB423" s="214"/>
      <c r="AC423" s="214"/>
      <c r="AD423" s="214"/>
      <c r="AE423" s="214"/>
      <c r="AF423" s="214"/>
      <c r="AG423" s="214" t="s">
        <v>371</v>
      </c>
      <c r="AH423" s="214">
        <v>0</v>
      </c>
      <c r="AI423" s="214"/>
      <c r="AJ423" s="214"/>
      <c r="AK423" s="214"/>
      <c r="AL423" s="214"/>
      <c r="AM423" s="214"/>
      <c r="AN423" s="214"/>
      <c r="AO423" s="214"/>
      <c r="AP423" s="214"/>
      <c r="AQ423" s="214"/>
      <c r="AR423" s="214"/>
      <c r="AS423" s="214"/>
      <c r="AT423" s="214"/>
      <c r="AU423" s="214"/>
      <c r="AV423" s="214"/>
      <c r="AW423" s="214"/>
      <c r="AX423" s="214"/>
      <c r="AY423" s="214"/>
      <c r="AZ423" s="214"/>
      <c r="BA423" s="214"/>
      <c r="BB423" s="214"/>
      <c r="BC423" s="214"/>
      <c r="BD423" s="214"/>
      <c r="BE423" s="214"/>
      <c r="BF423" s="214"/>
      <c r="BG423" s="214"/>
      <c r="BH423" s="214"/>
    </row>
    <row r="424" spans="1:60" outlineLevel="3" x14ac:dyDescent="0.2">
      <c r="A424" s="221"/>
      <c r="B424" s="222"/>
      <c r="C424" s="268" t="s">
        <v>2465</v>
      </c>
      <c r="D424" s="262"/>
      <c r="E424" s="263">
        <v>2.21</v>
      </c>
      <c r="F424" s="224"/>
      <c r="G424" s="224"/>
      <c r="H424" s="224"/>
      <c r="I424" s="224"/>
      <c r="J424" s="224"/>
      <c r="K424" s="224"/>
      <c r="L424" s="224"/>
      <c r="M424" s="224"/>
      <c r="N424" s="223"/>
      <c r="O424" s="223"/>
      <c r="P424" s="223"/>
      <c r="Q424" s="223"/>
      <c r="R424" s="224"/>
      <c r="S424" s="224"/>
      <c r="T424" s="224"/>
      <c r="U424" s="224"/>
      <c r="V424" s="224"/>
      <c r="W424" s="224"/>
      <c r="X424" s="224"/>
      <c r="Y424" s="224"/>
      <c r="Z424" s="214"/>
      <c r="AA424" s="214"/>
      <c r="AB424" s="214"/>
      <c r="AC424" s="214"/>
      <c r="AD424" s="214"/>
      <c r="AE424" s="214"/>
      <c r="AF424" s="214"/>
      <c r="AG424" s="214" t="s">
        <v>371</v>
      </c>
      <c r="AH424" s="214">
        <v>0</v>
      </c>
      <c r="AI424" s="214"/>
      <c r="AJ424" s="214"/>
      <c r="AK424" s="214"/>
      <c r="AL424" s="214"/>
      <c r="AM424" s="214"/>
      <c r="AN424" s="214"/>
      <c r="AO424" s="214"/>
      <c r="AP424" s="214"/>
      <c r="AQ424" s="214"/>
      <c r="AR424" s="214"/>
      <c r="AS424" s="214"/>
      <c r="AT424" s="214"/>
      <c r="AU424" s="214"/>
      <c r="AV424" s="214"/>
      <c r="AW424" s="214"/>
      <c r="AX424" s="214"/>
      <c r="AY424" s="214"/>
      <c r="AZ424" s="214"/>
      <c r="BA424" s="214"/>
      <c r="BB424" s="214"/>
      <c r="BC424" s="214"/>
      <c r="BD424" s="214"/>
      <c r="BE424" s="214"/>
      <c r="BF424" s="214"/>
      <c r="BG424" s="214"/>
      <c r="BH424" s="214"/>
    </row>
    <row r="425" spans="1:60" outlineLevel="3" x14ac:dyDescent="0.2">
      <c r="A425" s="221"/>
      <c r="B425" s="222"/>
      <c r="C425" s="268" t="s">
        <v>1395</v>
      </c>
      <c r="D425" s="262"/>
      <c r="E425" s="263"/>
      <c r="F425" s="224"/>
      <c r="G425" s="224"/>
      <c r="H425" s="224"/>
      <c r="I425" s="224"/>
      <c r="J425" s="224"/>
      <c r="K425" s="224"/>
      <c r="L425" s="224"/>
      <c r="M425" s="224"/>
      <c r="N425" s="223"/>
      <c r="O425" s="223"/>
      <c r="P425" s="223"/>
      <c r="Q425" s="223"/>
      <c r="R425" s="224"/>
      <c r="S425" s="224"/>
      <c r="T425" s="224"/>
      <c r="U425" s="224"/>
      <c r="V425" s="224"/>
      <c r="W425" s="224"/>
      <c r="X425" s="224"/>
      <c r="Y425" s="224"/>
      <c r="Z425" s="214"/>
      <c r="AA425" s="214"/>
      <c r="AB425" s="214"/>
      <c r="AC425" s="214"/>
      <c r="AD425" s="214"/>
      <c r="AE425" s="214"/>
      <c r="AF425" s="214"/>
      <c r="AG425" s="214" t="s">
        <v>371</v>
      </c>
      <c r="AH425" s="214">
        <v>0</v>
      </c>
      <c r="AI425" s="214"/>
      <c r="AJ425" s="214"/>
      <c r="AK425" s="214"/>
      <c r="AL425" s="214"/>
      <c r="AM425" s="214"/>
      <c r="AN425" s="214"/>
      <c r="AO425" s="214"/>
      <c r="AP425" s="214"/>
      <c r="AQ425" s="214"/>
      <c r="AR425" s="214"/>
      <c r="AS425" s="214"/>
      <c r="AT425" s="214"/>
      <c r="AU425" s="214"/>
      <c r="AV425" s="214"/>
      <c r="AW425" s="214"/>
      <c r="AX425" s="214"/>
      <c r="AY425" s="214"/>
      <c r="AZ425" s="214"/>
      <c r="BA425" s="214"/>
      <c r="BB425" s="214"/>
      <c r="BC425" s="214"/>
      <c r="BD425" s="214"/>
      <c r="BE425" s="214"/>
      <c r="BF425" s="214"/>
      <c r="BG425" s="214"/>
      <c r="BH425" s="214"/>
    </row>
    <row r="426" spans="1:60" outlineLevel="3" x14ac:dyDescent="0.2">
      <c r="A426" s="221"/>
      <c r="B426" s="222"/>
      <c r="C426" s="268" t="s">
        <v>2462</v>
      </c>
      <c r="D426" s="262"/>
      <c r="E426" s="263">
        <v>5.27088</v>
      </c>
      <c r="F426" s="224"/>
      <c r="G426" s="224"/>
      <c r="H426" s="224"/>
      <c r="I426" s="224"/>
      <c r="J426" s="224"/>
      <c r="K426" s="224"/>
      <c r="L426" s="224"/>
      <c r="M426" s="224"/>
      <c r="N426" s="223"/>
      <c r="O426" s="223"/>
      <c r="P426" s="223"/>
      <c r="Q426" s="223"/>
      <c r="R426" s="224"/>
      <c r="S426" s="224"/>
      <c r="T426" s="224"/>
      <c r="U426" s="224"/>
      <c r="V426" s="224"/>
      <c r="W426" s="224"/>
      <c r="X426" s="224"/>
      <c r="Y426" s="224"/>
      <c r="Z426" s="214"/>
      <c r="AA426" s="214"/>
      <c r="AB426" s="214"/>
      <c r="AC426" s="214"/>
      <c r="AD426" s="214"/>
      <c r="AE426" s="214"/>
      <c r="AF426" s="214"/>
      <c r="AG426" s="214" t="s">
        <v>371</v>
      </c>
      <c r="AH426" s="214">
        <v>0</v>
      </c>
      <c r="AI426" s="214"/>
      <c r="AJ426" s="214"/>
      <c r="AK426" s="214"/>
      <c r="AL426" s="214"/>
      <c r="AM426" s="214"/>
      <c r="AN426" s="214"/>
      <c r="AO426" s="214"/>
      <c r="AP426" s="214"/>
      <c r="AQ426" s="214"/>
      <c r="AR426" s="214"/>
      <c r="AS426" s="214"/>
      <c r="AT426" s="214"/>
      <c r="AU426" s="214"/>
      <c r="AV426" s="214"/>
      <c r="AW426" s="214"/>
      <c r="AX426" s="214"/>
      <c r="AY426" s="214"/>
      <c r="AZ426" s="214"/>
      <c r="BA426" s="214"/>
      <c r="BB426" s="214"/>
      <c r="BC426" s="214"/>
      <c r="BD426" s="214"/>
      <c r="BE426" s="214"/>
      <c r="BF426" s="214"/>
      <c r="BG426" s="214"/>
      <c r="BH426" s="214"/>
    </row>
    <row r="427" spans="1:60" outlineLevel="1" x14ac:dyDescent="0.2">
      <c r="A427" s="236">
        <v>123</v>
      </c>
      <c r="B427" s="237" t="s">
        <v>726</v>
      </c>
      <c r="C427" s="254" t="s">
        <v>727</v>
      </c>
      <c r="D427" s="238" t="s">
        <v>379</v>
      </c>
      <c r="E427" s="239">
        <v>36.580539999999999</v>
      </c>
      <c r="F427" s="240"/>
      <c r="G427" s="241">
        <f>ROUND(E427*F427,2)</f>
        <v>0</v>
      </c>
      <c r="H427" s="240"/>
      <c r="I427" s="241">
        <f>ROUND(E427*H427,2)</f>
        <v>0</v>
      </c>
      <c r="J427" s="240"/>
      <c r="K427" s="241">
        <f>ROUND(E427*J427,2)</f>
        <v>0</v>
      </c>
      <c r="L427" s="241">
        <v>12</v>
      </c>
      <c r="M427" s="241">
        <f>G427*(1+L427/100)</f>
        <v>0</v>
      </c>
      <c r="N427" s="239">
        <v>1.09E-2</v>
      </c>
      <c r="O427" s="239">
        <f>ROUND(E427*N427,2)</f>
        <v>0.4</v>
      </c>
      <c r="P427" s="239">
        <v>0</v>
      </c>
      <c r="Q427" s="239">
        <f>ROUND(E427*P427,2)</f>
        <v>0</v>
      </c>
      <c r="R427" s="241" t="s">
        <v>428</v>
      </c>
      <c r="S427" s="241" t="s">
        <v>315</v>
      </c>
      <c r="T427" s="242" t="s">
        <v>315</v>
      </c>
      <c r="U427" s="224">
        <v>0</v>
      </c>
      <c r="V427" s="224">
        <f>ROUND(E427*U427,2)</f>
        <v>0</v>
      </c>
      <c r="W427" s="224"/>
      <c r="X427" s="224" t="s">
        <v>429</v>
      </c>
      <c r="Y427" s="224" t="s">
        <v>317</v>
      </c>
      <c r="Z427" s="214"/>
      <c r="AA427" s="214"/>
      <c r="AB427" s="214"/>
      <c r="AC427" s="214"/>
      <c r="AD427" s="214"/>
      <c r="AE427" s="214"/>
      <c r="AF427" s="214"/>
      <c r="AG427" s="214" t="s">
        <v>728</v>
      </c>
      <c r="AH427" s="214"/>
      <c r="AI427" s="214"/>
      <c r="AJ427" s="214"/>
      <c r="AK427" s="214"/>
      <c r="AL427" s="214"/>
      <c r="AM427" s="214"/>
      <c r="AN427" s="214"/>
      <c r="AO427" s="214"/>
      <c r="AP427" s="214"/>
      <c r="AQ427" s="214"/>
      <c r="AR427" s="214"/>
      <c r="AS427" s="214"/>
      <c r="AT427" s="214"/>
      <c r="AU427" s="214"/>
      <c r="AV427" s="214"/>
      <c r="AW427" s="214"/>
      <c r="AX427" s="214"/>
      <c r="AY427" s="214"/>
      <c r="AZ427" s="214"/>
      <c r="BA427" s="214"/>
      <c r="BB427" s="214"/>
      <c r="BC427" s="214"/>
      <c r="BD427" s="214"/>
      <c r="BE427" s="214"/>
      <c r="BF427" s="214"/>
      <c r="BG427" s="214"/>
      <c r="BH427" s="214"/>
    </row>
    <row r="428" spans="1:60" outlineLevel="2" x14ac:dyDescent="0.2">
      <c r="A428" s="221"/>
      <c r="B428" s="222"/>
      <c r="C428" s="268" t="s">
        <v>2559</v>
      </c>
      <c r="D428" s="262"/>
      <c r="E428" s="263">
        <v>36.580539999999999</v>
      </c>
      <c r="F428" s="224"/>
      <c r="G428" s="224"/>
      <c r="H428" s="224"/>
      <c r="I428" s="224"/>
      <c r="J428" s="224"/>
      <c r="K428" s="224"/>
      <c r="L428" s="224"/>
      <c r="M428" s="224"/>
      <c r="N428" s="223"/>
      <c r="O428" s="223"/>
      <c r="P428" s="223"/>
      <c r="Q428" s="223"/>
      <c r="R428" s="224"/>
      <c r="S428" s="224"/>
      <c r="T428" s="224"/>
      <c r="U428" s="224"/>
      <c r="V428" s="224"/>
      <c r="W428" s="224"/>
      <c r="X428" s="224"/>
      <c r="Y428" s="224"/>
      <c r="Z428" s="214"/>
      <c r="AA428" s="214"/>
      <c r="AB428" s="214"/>
      <c r="AC428" s="214"/>
      <c r="AD428" s="214"/>
      <c r="AE428" s="214"/>
      <c r="AF428" s="214"/>
      <c r="AG428" s="214" t="s">
        <v>371</v>
      </c>
      <c r="AH428" s="214">
        <v>0</v>
      </c>
      <c r="AI428" s="214"/>
      <c r="AJ428" s="214"/>
      <c r="AK428" s="214"/>
      <c r="AL428" s="214"/>
      <c r="AM428" s="214"/>
      <c r="AN428" s="214"/>
      <c r="AO428" s="214"/>
      <c r="AP428" s="214"/>
      <c r="AQ428" s="214"/>
      <c r="AR428" s="214"/>
      <c r="AS428" s="214"/>
      <c r="AT428" s="214"/>
      <c r="AU428" s="214"/>
      <c r="AV428" s="214"/>
      <c r="AW428" s="214"/>
      <c r="AX428" s="214"/>
      <c r="AY428" s="214"/>
      <c r="AZ428" s="214"/>
      <c r="BA428" s="214"/>
      <c r="BB428" s="214"/>
      <c r="BC428" s="214"/>
      <c r="BD428" s="214"/>
      <c r="BE428" s="214"/>
      <c r="BF428" s="214"/>
      <c r="BG428" s="214"/>
      <c r="BH428" s="214"/>
    </row>
    <row r="429" spans="1:60" outlineLevel="1" x14ac:dyDescent="0.2">
      <c r="A429" s="236">
        <v>124</v>
      </c>
      <c r="B429" s="237" t="s">
        <v>730</v>
      </c>
      <c r="C429" s="254" t="s">
        <v>731</v>
      </c>
      <c r="D429" s="238" t="s">
        <v>581</v>
      </c>
      <c r="E429" s="239">
        <v>0.96243000000000001</v>
      </c>
      <c r="F429" s="240"/>
      <c r="G429" s="241">
        <f>ROUND(E429*F429,2)</f>
        <v>0</v>
      </c>
      <c r="H429" s="240"/>
      <c r="I429" s="241">
        <f>ROUND(E429*H429,2)</f>
        <v>0</v>
      </c>
      <c r="J429" s="240"/>
      <c r="K429" s="241">
        <f>ROUND(E429*J429,2)</f>
        <v>0</v>
      </c>
      <c r="L429" s="241">
        <v>12</v>
      </c>
      <c r="M429" s="241">
        <f>G429*(1+L429/100)</f>
        <v>0</v>
      </c>
      <c r="N429" s="239">
        <v>0</v>
      </c>
      <c r="O429" s="239">
        <f>ROUND(E429*N429,2)</f>
        <v>0</v>
      </c>
      <c r="P429" s="239">
        <v>0</v>
      </c>
      <c r="Q429" s="239">
        <f>ROUND(E429*P429,2)</f>
        <v>0</v>
      </c>
      <c r="R429" s="241" t="s">
        <v>722</v>
      </c>
      <c r="S429" s="241" t="s">
        <v>315</v>
      </c>
      <c r="T429" s="242" t="s">
        <v>315</v>
      </c>
      <c r="U429" s="224">
        <v>1.1559999999999999</v>
      </c>
      <c r="V429" s="224">
        <f>ROUND(E429*U429,2)</f>
        <v>1.1100000000000001</v>
      </c>
      <c r="W429" s="224"/>
      <c r="X429" s="224" t="s">
        <v>582</v>
      </c>
      <c r="Y429" s="224" t="s">
        <v>317</v>
      </c>
      <c r="Z429" s="214"/>
      <c r="AA429" s="214"/>
      <c r="AB429" s="214"/>
      <c r="AC429" s="214"/>
      <c r="AD429" s="214"/>
      <c r="AE429" s="214"/>
      <c r="AF429" s="214"/>
      <c r="AG429" s="214" t="s">
        <v>732</v>
      </c>
      <c r="AH429" s="214"/>
      <c r="AI429" s="214"/>
      <c r="AJ429" s="214"/>
      <c r="AK429" s="214"/>
      <c r="AL429" s="214"/>
      <c r="AM429" s="214"/>
      <c r="AN429" s="214"/>
      <c r="AO429" s="214"/>
      <c r="AP429" s="214"/>
      <c r="AQ429" s="214"/>
      <c r="AR429" s="214"/>
      <c r="AS429" s="214"/>
      <c r="AT429" s="214"/>
      <c r="AU429" s="214"/>
      <c r="AV429" s="214"/>
      <c r="AW429" s="214"/>
      <c r="AX429" s="214"/>
      <c r="AY429" s="214"/>
      <c r="AZ429" s="214"/>
      <c r="BA429" s="214"/>
      <c r="BB429" s="214"/>
      <c r="BC429" s="214"/>
      <c r="BD429" s="214"/>
      <c r="BE429" s="214"/>
      <c r="BF429" s="214"/>
      <c r="BG429" s="214"/>
      <c r="BH429" s="214"/>
    </row>
    <row r="430" spans="1:60" outlineLevel="2" x14ac:dyDescent="0.2">
      <c r="A430" s="221"/>
      <c r="B430" s="222"/>
      <c r="C430" s="267" t="s">
        <v>608</v>
      </c>
      <c r="D430" s="266"/>
      <c r="E430" s="266"/>
      <c r="F430" s="266"/>
      <c r="G430" s="266"/>
      <c r="H430" s="224"/>
      <c r="I430" s="224"/>
      <c r="J430" s="224"/>
      <c r="K430" s="224"/>
      <c r="L430" s="224"/>
      <c r="M430" s="224"/>
      <c r="N430" s="223"/>
      <c r="O430" s="223"/>
      <c r="P430" s="223"/>
      <c r="Q430" s="223"/>
      <c r="R430" s="224"/>
      <c r="S430" s="224"/>
      <c r="T430" s="224"/>
      <c r="U430" s="224"/>
      <c r="V430" s="224"/>
      <c r="W430" s="224"/>
      <c r="X430" s="224"/>
      <c r="Y430" s="224"/>
      <c r="Z430" s="214"/>
      <c r="AA430" s="214"/>
      <c r="AB430" s="214"/>
      <c r="AC430" s="214"/>
      <c r="AD430" s="214"/>
      <c r="AE430" s="214"/>
      <c r="AF430" s="214"/>
      <c r="AG430" s="214" t="s">
        <v>369</v>
      </c>
      <c r="AH430" s="214"/>
      <c r="AI430" s="214"/>
      <c r="AJ430" s="214"/>
      <c r="AK430" s="214"/>
      <c r="AL430" s="214"/>
      <c r="AM430" s="214"/>
      <c r="AN430" s="214"/>
      <c r="AO430" s="214"/>
      <c r="AP430" s="214"/>
      <c r="AQ430" s="214"/>
      <c r="AR430" s="214"/>
      <c r="AS430" s="214"/>
      <c r="AT430" s="214"/>
      <c r="AU430" s="214"/>
      <c r="AV430" s="214"/>
      <c r="AW430" s="214"/>
      <c r="AX430" s="214"/>
      <c r="AY430" s="214"/>
      <c r="AZ430" s="214"/>
      <c r="BA430" s="214"/>
      <c r="BB430" s="214"/>
      <c r="BC430" s="214"/>
      <c r="BD430" s="214"/>
      <c r="BE430" s="214"/>
      <c r="BF430" s="214"/>
      <c r="BG430" s="214"/>
      <c r="BH430" s="214"/>
    </row>
    <row r="431" spans="1:60" x14ac:dyDescent="0.2">
      <c r="A431" s="229" t="s">
        <v>310</v>
      </c>
      <c r="B431" s="230" t="s">
        <v>248</v>
      </c>
      <c r="C431" s="253" t="s">
        <v>249</v>
      </c>
      <c r="D431" s="231"/>
      <c r="E431" s="232"/>
      <c r="F431" s="233"/>
      <c r="G431" s="233">
        <f>SUMIF(AG432:AG500,"&lt;&gt;NOR",G432:G500)</f>
        <v>0</v>
      </c>
      <c r="H431" s="233"/>
      <c r="I431" s="233">
        <f>SUM(I432:I500)</f>
        <v>0</v>
      </c>
      <c r="J431" s="233"/>
      <c r="K431" s="233">
        <f>SUM(K432:K500)</f>
        <v>0</v>
      </c>
      <c r="L431" s="233"/>
      <c r="M431" s="233">
        <f>SUM(M432:M500)</f>
        <v>0</v>
      </c>
      <c r="N431" s="232"/>
      <c r="O431" s="232">
        <f>SUM(O432:O500)</f>
        <v>7.0000000000000007E-2</v>
      </c>
      <c r="P431" s="232"/>
      <c r="Q431" s="232">
        <f>SUM(Q432:Q500)</f>
        <v>0</v>
      </c>
      <c r="R431" s="233"/>
      <c r="S431" s="233"/>
      <c r="T431" s="234"/>
      <c r="U431" s="228"/>
      <c r="V431" s="228">
        <f>SUM(V432:V500)</f>
        <v>12.860000000000001</v>
      </c>
      <c r="W431" s="228"/>
      <c r="X431" s="228"/>
      <c r="Y431" s="228"/>
      <c r="AG431" t="s">
        <v>311</v>
      </c>
    </row>
    <row r="432" spans="1:60" outlineLevel="1" x14ac:dyDescent="0.2">
      <c r="A432" s="236">
        <v>125</v>
      </c>
      <c r="B432" s="237" t="s">
        <v>733</v>
      </c>
      <c r="C432" s="254" t="s">
        <v>734</v>
      </c>
      <c r="D432" s="238" t="s">
        <v>375</v>
      </c>
      <c r="E432" s="239">
        <v>3</v>
      </c>
      <c r="F432" s="240"/>
      <c r="G432" s="241">
        <f>ROUND(E432*F432,2)</f>
        <v>0</v>
      </c>
      <c r="H432" s="240"/>
      <c r="I432" s="241">
        <f>ROUND(E432*H432,2)</f>
        <v>0</v>
      </c>
      <c r="J432" s="240"/>
      <c r="K432" s="241">
        <f>ROUND(E432*J432,2)</f>
        <v>0</v>
      </c>
      <c r="L432" s="241">
        <v>12</v>
      </c>
      <c r="M432" s="241">
        <f>G432*(1+L432/100)</f>
        <v>0</v>
      </c>
      <c r="N432" s="239">
        <v>2.0000000000000002E-5</v>
      </c>
      <c r="O432" s="239">
        <f>ROUND(E432*N432,2)</f>
        <v>0</v>
      </c>
      <c r="P432" s="239">
        <v>0</v>
      </c>
      <c r="Q432" s="239">
        <f>ROUND(E432*P432,2)</f>
        <v>0</v>
      </c>
      <c r="R432" s="241" t="s">
        <v>735</v>
      </c>
      <c r="S432" s="241" t="s">
        <v>315</v>
      </c>
      <c r="T432" s="242" t="s">
        <v>315</v>
      </c>
      <c r="U432" s="224">
        <v>4.0199999999999996</v>
      </c>
      <c r="V432" s="224">
        <f>ROUND(E432*U432,2)</f>
        <v>12.06</v>
      </c>
      <c r="W432" s="224"/>
      <c r="X432" s="224" t="s">
        <v>336</v>
      </c>
      <c r="Y432" s="224" t="s">
        <v>317</v>
      </c>
      <c r="Z432" s="214"/>
      <c r="AA432" s="214"/>
      <c r="AB432" s="214"/>
      <c r="AC432" s="214"/>
      <c r="AD432" s="214"/>
      <c r="AE432" s="214"/>
      <c r="AF432" s="214"/>
      <c r="AG432" s="214" t="s">
        <v>337</v>
      </c>
      <c r="AH432" s="214"/>
      <c r="AI432" s="214"/>
      <c r="AJ432" s="214"/>
      <c r="AK432" s="214"/>
      <c r="AL432" s="214"/>
      <c r="AM432" s="214"/>
      <c r="AN432" s="214"/>
      <c r="AO432" s="214"/>
      <c r="AP432" s="214"/>
      <c r="AQ432" s="214"/>
      <c r="AR432" s="214"/>
      <c r="AS432" s="214"/>
      <c r="AT432" s="214"/>
      <c r="AU432" s="214"/>
      <c r="AV432" s="214"/>
      <c r="AW432" s="214"/>
      <c r="AX432" s="214"/>
      <c r="AY432" s="214"/>
      <c r="AZ432" s="214"/>
      <c r="BA432" s="214"/>
      <c r="BB432" s="214"/>
      <c r="BC432" s="214"/>
      <c r="BD432" s="214"/>
      <c r="BE432" s="214"/>
      <c r="BF432" s="214"/>
      <c r="BG432" s="214"/>
      <c r="BH432" s="214"/>
    </row>
    <row r="433" spans="1:60" outlineLevel="2" x14ac:dyDescent="0.2">
      <c r="A433" s="221"/>
      <c r="B433" s="222"/>
      <c r="C433" s="268" t="s">
        <v>736</v>
      </c>
      <c r="D433" s="262"/>
      <c r="E433" s="263"/>
      <c r="F433" s="224"/>
      <c r="G433" s="224"/>
      <c r="H433" s="224"/>
      <c r="I433" s="224"/>
      <c r="J433" s="224"/>
      <c r="K433" s="224"/>
      <c r="L433" s="224"/>
      <c r="M433" s="224"/>
      <c r="N433" s="223"/>
      <c r="O433" s="223"/>
      <c r="P433" s="223"/>
      <c r="Q433" s="223"/>
      <c r="R433" s="224"/>
      <c r="S433" s="224"/>
      <c r="T433" s="224"/>
      <c r="U433" s="224"/>
      <c r="V433" s="224"/>
      <c r="W433" s="224"/>
      <c r="X433" s="224"/>
      <c r="Y433" s="224"/>
      <c r="Z433" s="214"/>
      <c r="AA433" s="214"/>
      <c r="AB433" s="214"/>
      <c r="AC433" s="214"/>
      <c r="AD433" s="214"/>
      <c r="AE433" s="214"/>
      <c r="AF433" s="214"/>
      <c r="AG433" s="214" t="s">
        <v>371</v>
      </c>
      <c r="AH433" s="214">
        <v>0</v>
      </c>
      <c r="AI433" s="214"/>
      <c r="AJ433" s="214"/>
      <c r="AK433" s="214"/>
      <c r="AL433" s="214"/>
      <c r="AM433" s="214"/>
      <c r="AN433" s="214"/>
      <c r="AO433" s="214"/>
      <c r="AP433" s="214"/>
      <c r="AQ433" s="214"/>
      <c r="AR433" s="214"/>
      <c r="AS433" s="214"/>
      <c r="AT433" s="214"/>
      <c r="AU433" s="214"/>
      <c r="AV433" s="214"/>
      <c r="AW433" s="214"/>
      <c r="AX433" s="214"/>
      <c r="AY433" s="214"/>
      <c r="AZ433" s="214"/>
      <c r="BA433" s="214"/>
      <c r="BB433" s="214"/>
      <c r="BC433" s="214"/>
      <c r="BD433" s="214"/>
      <c r="BE433" s="214"/>
      <c r="BF433" s="214"/>
      <c r="BG433" s="214"/>
      <c r="BH433" s="214"/>
    </row>
    <row r="434" spans="1:60" outlineLevel="3" x14ac:dyDescent="0.2">
      <c r="A434" s="221"/>
      <c r="B434" s="222"/>
      <c r="C434" s="268" t="s">
        <v>2560</v>
      </c>
      <c r="D434" s="262"/>
      <c r="E434" s="263">
        <v>1</v>
      </c>
      <c r="F434" s="224"/>
      <c r="G434" s="224"/>
      <c r="H434" s="224"/>
      <c r="I434" s="224"/>
      <c r="J434" s="224"/>
      <c r="K434" s="224"/>
      <c r="L434" s="224"/>
      <c r="M434" s="224"/>
      <c r="N434" s="223"/>
      <c r="O434" s="223"/>
      <c r="P434" s="223"/>
      <c r="Q434" s="223"/>
      <c r="R434" s="224"/>
      <c r="S434" s="224"/>
      <c r="T434" s="224"/>
      <c r="U434" s="224"/>
      <c r="V434" s="224"/>
      <c r="W434" s="224"/>
      <c r="X434" s="224"/>
      <c r="Y434" s="224"/>
      <c r="Z434" s="214"/>
      <c r="AA434" s="214"/>
      <c r="AB434" s="214"/>
      <c r="AC434" s="214"/>
      <c r="AD434" s="214"/>
      <c r="AE434" s="214"/>
      <c r="AF434" s="214"/>
      <c r="AG434" s="214" t="s">
        <v>371</v>
      </c>
      <c r="AH434" s="214">
        <v>0</v>
      </c>
      <c r="AI434" s="214"/>
      <c r="AJ434" s="214"/>
      <c r="AK434" s="214"/>
      <c r="AL434" s="214"/>
      <c r="AM434" s="214"/>
      <c r="AN434" s="214"/>
      <c r="AO434" s="214"/>
      <c r="AP434" s="214"/>
      <c r="AQ434" s="214"/>
      <c r="AR434" s="214"/>
      <c r="AS434" s="214"/>
      <c r="AT434" s="214"/>
      <c r="AU434" s="214"/>
      <c r="AV434" s="214"/>
      <c r="AW434" s="214"/>
      <c r="AX434" s="214"/>
      <c r="AY434" s="214"/>
      <c r="AZ434" s="214"/>
      <c r="BA434" s="214"/>
      <c r="BB434" s="214"/>
      <c r="BC434" s="214"/>
      <c r="BD434" s="214"/>
      <c r="BE434" s="214"/>
      <c r="BF434" s="214"/>
      <c r="BG434" s="214"/>
      <c r="BH434" s="214"/>
    </row>
    <row r="435" spans="1:60" outlineLevel="3" x14ac:dyDescent="0.2">
      <c r="A435" s="221"/>
      <c r="B435" s="222"/>
      <c r="C435" s="268" t="s">
        <v>2561</v>
      </c>
      <c r="D435" s="262"/>
      <c r="E435" s="263">
        <v>1</v>
      </c>
      <c r="F435" s="224"/>
      <c r="G435" s="224"/>
      <c r="H435" s="224"/>
      <c r="I435" s="224"/>
      <c r="J435" s="224"/>
      <c r="K435" s="224"/>
      <c r="L435" s="224"/>
      <c r="M435" s="224"/>
      <c r="N435" s="223"/>
      <c r="O435" s="223"/>
      <c r="P435" s="223"/>
      <c r="Q435" s="223"/>
      <c r="R435" s="224"/>
      <c r="S435" s="224"/>
      <c r="T435" s="224"/>
      <c r="U435" s="224"/>
      <c r="V435" s="224"/>
      <c r="W435" s="224"/>
      <c r="X435" s="224"/>
      <c r="Y435" s="224"/>
      <c r="Z435" s="214"/>
      <c r="AA435" s="214"/>
      <c r="AB435" s="214"/>
      <c r="AC435" s="214"/>
      <c r="AD435" s="214"/>
      <c r="AE435" s="214"/>
      <c r="AF435" s="214"/>
      <c r="AG435" s="214" t="s">
        <v>371</v>
      </c>
      <c r="AH435" s="214">
        <v>0</v>
      </c>
      <c r="AI435" s="214"/>
      <c r="AJ435" s="214"/>
      <c r="AK435" s="214"/>
      <c r="AL435" s="214"/>
      <c r="AM435" s="214"/>
      <c r="AN435" s="214"/>
      <c r="AO435" s="214"/>
      <c r="AP435" s="214"/>
      <c r="AQ435" s="214"/>
      <c r="AR435" s="214"/>
      <c r="AS435" s="214"/>
      <c r="AT435" s="214"/>
      <c r="AU435" s="214"/>
      <c r="AV435" s="214"/>
      <c r="AW435" s="214"/>
      <c r="AX435" s="214"/>
      <c r="AY435" s="214"/>
      <c r="AZ435" s="214"/>
      <c r="BA435" s="214"/>
      <c r="BB435" s="214"/>
      <c r="BC435" s="214"/>
      <c r="BD435" s="214"/>
      <c r="BE435" s="214"/>
      <c r="BF435" s="214"/>
      <c r="BG435" s="214"/>
      <c r="BH435" s="214"/>
    </row>
    <row r="436" spans="1:60" outlineLevel="3" x14ac:dyDescent="0.2">
      <c r="A436" s="221"/>
      <c r="B436" s="222"/>
      <c r="C436" s="268" t="s">
        <v>2562</v>
      </c>
      <c r="D436" s="262"/>
      <c r="E436" s="263">
        <v>1</v>
      </c>
      <c r="F436" s="224"/>
      <c r="G436" s="224"/>
      <c r="H436" s="224"/>
      <c r="I436" s="224"/>
      <c r="J436" s="224"/>
      <c r="K436" s="224"/>
      <c r="L436" s="224"/>
      <c r="M436" s="224"/>
      <c r="N436" s="223"/>
      <c r="O436" s="223"/>
      <c r="P436" s="223"/>
      <c r="Q436" s="223"/>
      <c r="R436" s="224"/>
      <c r="S436" s="224"/>
      <c r="T436" s="224"/>
      <c r="U436" s="224"/>
      <c r="V436" s="224"/>
      <c r="W436" s="224"/>
      <c r="X436" s="224"/>
      <c r="Y436" s="224"/>
      <c r="Z436" s="214"/>
      <c r="AA436" s="214"/>
      <c r="AB436" s="214"/>
      <c r="AC436" s="214"/>
      <c r="AD436" s="214"/>
      <c r="AE436" s="214"/>
      <c r="AF436" s="214"/>
      <c r="AG436" s="214" t="s">
        <v>371</v>
      </c>
      <c r="AH436" s="214">
        <v>0</v>
      </c>
      <c r="AI436" s="214"/>
      <c r="AJ436" s="214"/>
      <c r="AK436" s="214"/>
      <c r="AL436" s="214"/>
      <c r="AM436" s="214"/>
      <c r="AN436" s="214"/>
      <c r="AO436" s="214"/>
      <c r="AP436" s="214"/>
      <c r="AQ436" s="214"/>
      <c r="AR436" s="214"/>
      <c r="AS436" s="214"/>
      <c r="AT436" s="214"/>
      <c r="AU436" s="214"/>
      <c r="AV436" s="214"/>
      <c r="AW436" s="214"/>
      <c r="AX436" s="214"/>
      <c r="AY436" s="214"/>
      <c r="AZ436" s="214"/>
      <c r="BA436" s="214"/>
      <c r="BB436" s="214"/>
      <c r="BC436" s="214"/>
      <c r="BD436" s="214"/>
      <c r="BE436" s="214"/>
      <c r="BF436" s="214"/>
      <c r="BG436" s="214"/>
      <c r="BH436" s="214"/>
    </row>
    <row r="437" spans="1:60" ht="22.5" outlineLevel="1" x14ac:dyDescent="0.2">
      <c r="A437" s="236">
        <v>126</v>
      </c>
      <c r="B437" s="237" t="s">
        <v>2563</v>
      </c>
      <c r="C437" s="254" t="s">
        <v>2564</v>
      </c>
      <c r="D437" s="238" t="s">
        <v>375</v>
      </c>
      <c r="E437" s="239">
        <v>2</v>
      </c>
      <c r="F437" s="240"/>
      <c r="G437" s="241">
        <f>ROUND(E437*F437,2)</f>
        <v>0</v>
      </c>
      <c r="H437" s="240"/>
      <c r="I437" s="241">
        <f>ROUND(E437*H437,2)</f>
        <v>0</v>
      </c>
      <c r="J437" s="240"/>
      <c r="K437" s="241">
        <f>ROUND(E437*J437,2)</f>
        <v>0</v>
      </c>
      <c r="L437" s="241">
        <v>12</v>
      </c>
      <c r="M437" s="241">
        <f>G437*(1+L437/100)</f>
        <v>0</v>
      </c>
      <c r="N437" s="239">
        <v>1.6E-2</v>
      </c>
      <c r="O437" s="239">
        <f>ROUND(E437*N437,2)</f>
        <v>0.03</v>
      </c>
      <c r="P437" s="239">
        <v>0</v>
      </c>
      <c r="Q437" s="239">
        <f>ROUND(E437*P437,2)</f>
        <v>0</v>
      </c>
      <c r="R437" s="241" t="s">
        <v>428</v>
      </c>
      <c r="S437" s="241" t="s">
        <v>315</v>
      </c>
      <c r="T437" s="242" t="s">
        <v>315</v>
      </c>
      <c r="U437" s="224">
        <v>0</v>
      </c>
      <c r="V437" s="224">
        <f>ROUND(E437*U437,2)</f>
        <v>0</v>
      </c>
      <c r="W437" s="224"/>
      <c r="X437" s="224" t="s">
        <v>429</v>
      </c>
      <c r="Y437" s="224" t="s">
        <v>317</v>
      </c>
      <c r="Z437" s="214"/>
      <c r="AA437" s="214"/>
      <c r="AB437" s="214"/>
      <c r="AC437" s="214"/>
      <c r="AD437" s="214"/>
      <c r="AE437" s="214"/>
      <c r="AF437" s="214"/>
      <c r="AG437" s="214" t="s">
        <v>430</v>
      </c>
      <c r="AH437" s="214"/>
      <c r="AI437" s="214"/>
      <c r="AJ437" s="214"/>
      <c r="AK437" s="214"/>
      <c r="AL437" s="214"/>
      <c r="AM437" s="214"/>
      <c r="AN437" s="214"/>
      <c r="AO437" s="214"/>
      <c r="AP437" s="214"/>
      <c r="AQ437" s="214"/>
      <c r="AR437" s="214"/>
      <c r="AS437" s="214"/>
      <c r="AT437" s="214"/>
      <c r="AU437" s="214"/>
      <c r="AV437" s="214"/>
      <c r="AW437" s="214"/>
      <c r="AX437" s="214"/>
      <c r="AY437" s="214"/>
      <c r="AZ437" s="214"/>
      <c r="BA437" s="214"/>
      <c r="BB437" s="214"/>
      <c r="BC437" s="214"/>
      <c r="BD437" s="214"/>
      <c r="BE437" s="214"/>
      <c r="BF437" s="214"/>
      <c r="BG437" s="214"/>
      <c r="BH437" s="214"/>
    </row>
    <row r="438" spans="1:60" outlineLevel="2" x14ac:dyDescent="0.2">
      <c r="A438" s="221"/>
      <c r="B438" s="222"/>
      <c r="C438" s="268" t="s">
        <v>736</v>
      </c>
      <c r="D438" s="262"/>
      <c r="E438" s="263"/>
      <c r="F438" s="224"/>
      <c r="G438" s="224"/>
      <c r="H438" s="224"/>
      <c r="I438" s="224"/>
      <c r="J438" s="224"/>
      <c r="K438" s="224"/>
      <c r="L438" s="224"/>
      <c r="M438" s="224"/>
      <c r="N438" s="223"/>
      <c r="O438" s="223"/>
      <c r="P438" s="223"/>
      <c r="Q438" s="223"/>
      <c r="R438" s="224"/>
      <c r="S438" s="224"/>
      <c r="T438" s="224"/>
      <c r="U438" s="224"/>
      <c r="V438" s="224"/>
      <c r="W438" s="224"/>
      <c r="X438" s="224"/>
      <c r="Y438" s="224"/>
      <c r="Z438" s="214"/>
      <c r="AA438" s="214"/>
      <c r="AB438" s="214"/>
      <c r="AC438" s="214"/>
      <c r="AD438" s="214"/>
      <c r="AE438" s="214"/>
      <c r="AF438" s="214"/>
      <c r="AG438" s="214" t="s">
        <v>371</v>
      </c>
      <c r="AH438" s="214">
        <v>0</v>
      </c>
      <c r="AI438" s="214"/>
      <c r="AJ438" s="214"/>
      <c r="AK438" s="214"/>
      <c r="AL438" s="214"/>
      <c r="AM438" s="214"/>
      <c r="AN438" s="214"/>
      <c r="AO438" s="214"/>
      <c r="AP438" s="214"/>
      <c r="AQ438" s="214"/>
      <c r="AR438" s="214"/>
      <c r="AS438" s="214"/>
      <c r="AT438" s="214"/>
      <c r="AU438" s="214"/>
      <c r="AV438" s="214"/>
      <c r="AW438" s="214"/>
      <c r="AX438" s="214"/>
      <c r="AY438" s="214"/>
      <c r="AZ438" s="214"/>
      <c r="BA438" s="214"/>
      <c r="BB438" s="214"/>
      <c r="BC438" s="214"/>
      <c r="BD438" s="214"/>
      <c r="BE438" s="214"/>
      <c r="BF438" s="214"/>
      <c r="BG438" s="214"/>
      <c r="BH438" s="214"/>
    </row>
    <row r="439" spans="1:60" outlineLevel="3" x14ac:dyDescent="0.2">
      <c r="A439" s="221"/>
      <c r="B439" s="222"/>
      <c r="C439" s="268" t="s">
        <v>2560</v>
      </c>
      <c r="D439" s="262"/>
      <c r="E439" s="263">
        <v>1</v>
      </c>
      <c r="F439" s="224"/>
      <c r="G439" s="224"/>
      <c r="H439" s="224"/>
      <c r="I439" s="224"/>
      <c r="J439" s="224"/>
      <c r="K439" s="224"/>
      <c r="L439" s="224"/>
      <c r="M439" s="224"/>
      <c r="N439" s="223"/>
      <c r="O439" s="223"/>
      <c r="P439" s="223"/>
      <c r="Q439" s="223"/>
      <c r="R439" s="224"/>
      <c r="S439" s="224"/>
      <c r="T439" s="224"/>
      <c r="U439" s="224"/>
      <c r="V439" s="224"/>
      <c r="W439" s="224"/>
      <c r="X439" s="224"/>
      <c r="Y439" s="224"/>
      <c r="Z439" s="214"/>
      <c r="AA439" s="214"/>
      <c r="AB439" s="214"/>
      <c r="AC439" s="214"/>
      <c r="AD439" s="214"/>
      <c r="AE439" s="214"/>
      <c r="AF439" s="214"/>
      <c r="AG439" s="214" t="s">
        <v>371</v>
      </c>
      <c r="AH439" s="214">
        <v>0</v>
      </c>
      <c r="AI439" s="214"/>
      <c r="AJ439" s="214"/>
      <c r="AK439" s="214"/>
      <c r="AL439" s="214"/>
      <c r="AM439" s="214"/>
      <c r="AN439" s="214"/>
      <c r="AO439" s="214"/>
      <c r="AP439" s="214"/>
      <c r="AQ439" s="214"/>
      <c r="AR439" s="214"/>
      <c r="AS439" s="214"/>
      <c r="AT439" s="214"/>
      <c r="AU439" s="214"/>
      <c r="AV439" s="214"/>
      <c r="AW439" s="214"/>
      <c r="AX439" s="214"/>
      <c r="AY439" s="214"/>
      <c r="AZ439" s="214"/>
      <c r="BA439" s="214"/>
      <c r="BB439" s="214"/>
      <c r="BC439" s="214"/>
      <c r="BD439" s="214"/>
      <c r="BE439" s="214"/>
      <c r="BF439" s="214"/>
      <c r="BG439" s="214"/>
      <c r="BH439" s="214"/>
    </row>
    <row r="440" spans="1:60" outlineLevel="3" x14ac:dyDescent="0.2">
      <c r="A440" s="221"/>
      <c r="B440" s="222"/>
      <c r="C440" s="268" t="s">
        <v>2561</v>
      </c>
      <c r="D440" s="262"/>
      <c r="E440" s="263">
        <v>1</v>
      </c>
      <c r="F440" s="224"/>
      <c r="G440" s="224"/>
      <c r="H440" s="224"/>
      <c r="I440" s="224"/>
      <c r="J440" s="224"/>
      <c r="K440" s="224"/>
      <c r="L440" s="224"/>
      <c r="M440" s="224"/>
      <c r="N440" s="223"/>
      <c r="O440" s="223"/>
      <c r="P440" s="223"/>
      <c r="Q440" s="223"/>
      <c r="R440" s="224"/>
      <c r="S440" s="224"/>
      <c r="T440" s="224"/>
      <c r="U440" s="224"/>
      <c r="V440" s="224"/>
      <c r="W440" s="224"/>
      <c r="X440" s="224"/>
      <c r="Y440" s="224"/>
      <c r="Z440" s="214"/>
      <c r="AA440" s="214"/>
      <c r="AB440" s="214"/>
      <c r="AC440" s="214"/>
      <c r="AD440" s="214"/>
      <c r="AE440" s="214"/>
      <c r="AF440" s="214"/>
      <c r="AG440" s="214" t="s">
        <v>371</v>
      </c>
      <c r="AH440" s="214">
        <v>0</v>
      </c>
      <c r="AI440" s="214"/>
      <c r="AJ440" s="214"/>
      <c r="AK440" s="214"/>
      <c r="AL440" s="214"/>
      <c r="AM440" s="214"/>
      <c r="AN440" s="214"/>
      <c r="AO440" s="214"/>
      <c r="AP440" s="214"/>
      <c r="AQ440" s="214"/>
      <c r="AR440" s="214"/>
      <c r="AS440" s="214"/>
      <c r="AT440" s="214"/>
      <c r="AU440" s="214"/>
      <c r="AV440" s="214"/>
      <c r="AW440" s="214"/>
      <c r="AX440" s="214"/>
      <c r="AY440" s="214"/>
      <c r="AZ440" s="214"/>
      <c r="BA440" s="214"/>
      <c r="BB440" s="214"/>
      <c r="BC440" s="214"/>
      <c r="BD440" s="214"/>
      <c r="BE440" s="214"/>
      <c r="BF440" s="214"/>
      <c r="BG440" s="214"/>
      <c r="BH440" s="214"/>
    </row>
    <row r="441" spans="1:60" ht="22.5" outlineLevel="1" x14ac:dyDescent="0.2">
      <c r="A441" s="236">
        <v>127</v>
      </c>
      <c r="B441" s="237" t="s">
        <v>2565</v>
      </c>
      <c r="C441" s="254" t="s">
        <v>2566</v>
      </c>
      <c r="D441" s="238" t="s">
        <v>375</v>
      </c>
      <c r="E441" s="239">
        <v>1</v>
      </c>
      <c r="F441" s="240"/>
      <c r="G441" s="241">
        <f>ROUND(E441*F441,2)</f>
        <v>0</v>
      </c>
      <c r="H441" s="240"/>
      <c r="I441" s="241">
        <f>ROUND(E441*H441,2)</f>
        <v>0</v>
      </c>
      <c r="J441" s="240"/>
      <c r="K441" s="241">
        <f>ROUND(E441*J441,2)</f>
        <v>0</v>
      </c>
      <c r="L441" s="241">
        <v>12</v>
      </c>
      <c r="M441" s="241">
        <f>G441*(1+L441/100)</f>
        <v>0</v>
      </c>
      <c r="N441" s="239">
        <v>3.5999999999999997E-2</v>
      </c>
      <c r="O441" s="239">
        <f>ROUND(E441*N441,2)</f>
        <v>0.04</v>
      </c>
      <c r="P441" s="239">
        <v>0</v>
      </c>
      <c r="Q441" s="239">
        <f>ROUND(E441*P441,2)</f>
        <v>0</v>
      </c>
      <c r="R441" s="241" t="s">
        <v>428</v>
      </c>
      <c r="S441" s="241" t="s">
        <v>315</v>
      </c>
      <c r="T441" s="242" t="s">
        <v>315</v>
      </c>
      <c r="U441" s="224">
        <v>0</v>
      </c>
      <c r="V441" s="224">
        <f>ROUND(E441*U441,2)</f>
        <v>0</v>
      </c>
      <c r="W441" s="224"/>
      <c r="X441" s="224" t="s">
        <v>429</v>
      </c>
      <c r="Y441" s="224" t="s">
        <v>317</v>
      </c>
      <c r="Z441" s="214"/>
      <c r="AA441" s="214"/>
      <c r="AB441" s="214"/>
      <c r="AC441" s="214"/>
      <c r="AD441" s="214"/>
      <c r="AE441" s="214"/>
      <c r="AF441" s="214"/>
      <c r="AG441" s="214" t="s">
        <v>430</v>
      </c>
      <c r="AH441" s="214"/>
      <c r="AI441" s="214"/>
      <c r="AJ441" s="214"/>
      <c r="AK441" s="214"/>
      <c r="AL441" s="214"/>
      <c r="AM441" s="214"/>
      <c r="AN441" s="214"/>
      <c r="AO441" s="214"/>
      <c r="AP441" s="214"/>
      <c r="AQ441" s="214"/>
      <c r="AR441" s="214"/>
      <c r="AS441" s="214"/>
      <c r="AT441" s="214"/>
      <c r="AU441" s="214"/>
      <c r="AV441" s="214"/>
      <c r="AW441" s="214"/>
      <c r="AX441" s="214"/>
      <c r="AY441" s="214"/>
      <c r="AZ441" s="214"/>
      <c r="BA441" s="214"/>
      <c r="BB441" s="214"/>
      <c r="BC441" s="214"/>
      <c r="BD441" s="214"/>
      <c r="BE441" s="214"/>
      <c r="BF441" s="214"/>
      <c r="BG441" s="214"/>
      <c r="BH441" s="214"/>
    </row>
    <row r="442" spans="1:60" outlineLevel="2" x14ac:dyDescent="0.2">
      <c r="A442" s="221"/>
      <c r="B442" s="222"/>
      <c r="C442" s="268" t="s">
        <v>2562</v>
      </c>
      <c r="D442" s="262"/>
      <c r="E442" s="263">
        <v>1</v>
      </c>
      <c r="F442" s="224"/>
      <c r="G442" s="224"/>
      <c r="H442" s="224"/>
      <c r="I442" s="224"/>
      <c r="J442" s="224"/>
      <c r="K442" s="224"/>
      <c r="L442" s="224"/>
      <c r="M442" s="224"/>
      <c r="N442" s="223"/>
      <c r="O442" s="223"/>
      <c r="P442" s="223"/>
      <c r="Q442" s="223"/>
      <c r="R442" s="224"/>
      <c r="S442" s="224"/>
      <c r="T442" s="224"/>
      <c r="U442" s="224"/>
      <c r="V442" s="224"/>
      <c r="W442" s="224"/>
      <c r="X442" s="224"/>
      <c r="Y442" s="224"/>
      <c r="Z442" s="214"/>
      <c r="AA442" s="214"/>
      <c r="AB442" s="214"/>
      <c r="AC442" s="214"/>
      <c r="AD442" s="214"/>
      <c r="AE442" s="214"/>
      <c r="AF442" s="214"/>
      <c r="AG442" s="214" t="s">
        <v>371</v>
      </c>
      <c r="AH442" s="214">
        <v>0</v>
      </c>
      <c r="AI442" s="214"/>
      <c r="AJ442" s="214"/>
      <c r="AK442" s="214"/>
      <c r="AL442" s="214"/>
      <c r="AM442" s="214"/>
      <c r="AN442" s="214"/>
      <c r="AO442" s="214"/>
      <c r="AP442" s="214"/>
      <c r="AQ442" s="214"/>
      <c r="AR442" s="214"/>
      <c r="AS442" s="214"/>
      <c r="AT442" s="214"/>
      <c r="AU442" s="214"/>
      <c r="AV442" s="214"/>
      <c r="AW442" s="214"/>
      <c r="AX442" s="214"/>
      <c r="AY442" s="214"/>
      <c r="AZ442" s="214"/>
      <c r="BA442" s="214"/>
      <c r="BB442" s="214"/>
      <c r="BC442" s="214"/>
      <c r="BD442" s="214"/>
      <c r="BE442" s="214"/>
      <c r="BF442" s="214"/>
      <c r="BG442" s="214"/>
      <c r="BH442" s="214"/>
    </row>
    <row r="443" spans="1:60" outlineLevel="1" x14ac:dyDescent="0.2">
      <c r="A443" s="236">
        <v>128</v>
      </c>
      <c r="B443" s="237" t="s">
        <v>769</v>
      </c>
      <c r="C443" s="254" t="s">
        <v>770</v>
      </c>
      <c r="D443" s="238" t="s">
        <v>375</v>
      </c>
      <c r="E443" s="239">
        <v>1</v>
      </c>
      <c r="F443" s="240"/>
      <c r="G443" s="241">
        <f>ROUND(E443*F443,2)</f>
        <v>0</v>
      </c>
      <c r="H443" s="240"/>
      <c r="I443" s="241">
        <f>ROUND(E443*H443,2)</f>
        <v>0</v>
      </c>
      <c r="J443" s="240"/>
      <c r="K443" s="241">
        <f>ROUND(E443*J443,2)</f>
        <v>0</v>
      </c>
      <c r="L443" s="241">
        <v>12</v>
      </c>
      <c r="M443" s="241">
        <f>G443*(1+L443/100)</f>
        <v>0</v>
      </c>
      <c r="N443" s="239">
        <v>1.0000000000000001E-5</v>
      </c>
      <c r="O443" s="239">
        <f>ROUND(E443*N443,2)</f>
        <v>0</v>
      </c>
      <c r="P443" s="239">
        <v>0</v>
      </c>
      <c r="Q443" s="239">
        <f>ROUND(E443*P443,2)</f>
        <v>0</v>
      </c>
      <c r="R443" s="241" t="s">
        <v>735</v>
      </c>
      <c r="S443" s="241" t="s">
        <v>315</v>
      </c>
      <c r="T443" s="242" t="s">
        <v>315</v>
      </c>
      <c r="U443" s="224">
        <v>0.26</v>
      </c>
      <c r="V443" s="224">
        <f>ROUND(E443*U443,2)</f>
        <v>0.26</v>
      </c>
      <c r="W443" s="224"/>
      <c r="X443" s="224" t="s">
        <v>336</v>
      </c>
      <c r="Y443" s="224" t="s">
        <v>317</v>
      </c>
      <c r="Z443" s="214"/>
      <c r="AA443" s="214"/>
      <c r="AB443" s="214"/>
      <c r="AC443" s="214"/>
      <c r="AD443" s="214"/>
      <c r="AE443" s="214"/>
      <c r="AF443" s="214"/>
      <c r="AG443" s="214" t="s">
        <v>367</v>
      </c>
      <c r="AH443" s="214"/>
      <c r="AI443" s="214"/>
      <c r="AJ443" s="214"/>
      <c r="AK443" s="214"/>
      <c r="AL443" s="214"/>
      <c r="AM443" s="214"/>
      <c r="AN443" s="214"/>
      <c r="AO443" s="214"/>
      <c r="AP443" s="214"/>
      <c r="AQ443" s="214"/>
      <c r="AR443" s="214"/>
      <c r="AS443" s="214"/>
      <c r="AT443" s="214"/>
      <c r="AU443" s="214"/>
      <c r="AV443" s="214"/>
      <c r="AW443" s="214"/>
      <c r="AX443" s="214"/>
      <c r="AY443" s="214"/>
      <c r="AZ443" s="214"/>
      <c r="BA443" s="214"/>
      <c r="BB443" s="214"/>
      <c r="BC443" s="214"/>
      <c r="BD443" s="214"/>
      <c r="BE443" s="214"/>
      <c r="BF443" s="214"/>
      <c r="BG443" s="214"/>
      <c r="BH443" s="214"/>
    </row>
    <row r="444" spans="1:60" outlineLevel="2" x14ac:dyDescent="0.2">
      <c r="A444" s="221"/>
      <c r="B444" s="222"/>
      <c r="C444" s="255" t="s">
        <v>807</v>
      </c>
      <c r="D444" s="243"/>
      <c r="E444" s="243"/>
      <c r="F444" s="243"/>
      <c r="G444" s="243"/>
      <c r="H444" s="224"/>
      <c r="I444" s="224"/>
      <c r="J444" s="224"/>
      <c r="K444" s="224"/>
      <c r="L444" s="224"/>
      <c r="M444" s="224"/>
      <c r="N444" s="223"/>
      <c r="O444" s="223"/>
      <c r="P444" s="223"/>
      <c r="Q444" s="223"/>
      <c r="R444" s="224"/>
      <c r="S444" s="224"/>
      <c r="T444" s="224"/>
      <c r="U444" s="224"/>
      <c r="V444" s="224"/>
      <c r="W444" s="224"/>
      <c r="X444" s="224"/>
      <c r="Y444" s="224"/>
      <c r="Z444" s="214"/>
      <c r="AA444" s="214"/>
      <c r="AB444" s="214"/>
      <c r="AC444" s="214"/>
      <c r="AD444" s="214"/>
      <c r="AE444" s="214"/>
      <c r="AF444" s="214"/>
      <c r="AG444" s="214" t="s">
        <v>320</v>
      </c>
      <c r="AH444" s="214"/>
      <c r="AI444" s="214"/>
      <c r="AJ444" s="214"/>
      <c r="AK444" s="214"/>
      <c r="AL444" s="214"/>
      <c r="AM444" s="214"/>
      <c r="AN444" s="214"/>
      <c r="AO444" s="214"/>
      <c r="AP444" s="214"/>
      <c r="AQ444" s="214"/>
      <c r="AR444" s="214"/>
      <c r="AS444" s="214"/>
      <c r="AT444" s="214"/>
      <c r="AU444" s="214"/>
      <c r="AV444" s="214"/>
      <c r="AW444" s="214"/>
      <c r="AX444" s="214"/>
      <c r="AY444" s="214"/>
      <c r="AZ444" s="214"/>
      <c r="BA444" s="214"/>
      <c r="BB444" s="214"/>
      <c r="BC444" s="214"/>
      <c r="BD444" s="214"/>
      <c r="BE444" s="214"/>
      <c r="BF444" s="214"/>
      <c r="BG444" s="214"/>
      <c r="BH444" s="214"/>
    </row>
    <row r="445" spans="1:60" outlineLevel="2" x14ac:dyDescent="0.2">
      <c r="A445" s="221"/>
      <c r="B445" s="222"/>
      <c r="C445" s="268" t="s">
        <v>1174</v>
      </c>
      <c r="D445" s="262"/>
      <c r="E445" s="263">
        <v>1</v>
      </c>
      <c r="F445" s="224"/>
      <c r="G445" s="224"/>
      <c r="H445" s="224"/>
      <c r="I445" s="224"/>
      <c r="J445" s="224"/>
      <c r="K445" s="224"/>
      <c r="L445" s="224"/>
      <c r="M445" s="224"/>
      <c r="N445" s="223"/>
      <c r="O445" s="223"/>
      <c r="P445" s="223"/>
      <c r="Q445" s="223"/>
      <c r="R445" s="224"/>
      <c r="S445" s="224"/>
      <c r="T445" s="224"/>
      <c r="U445" s="224"/>
      <c r="V445" s="224"/>
      <c r="W445" s="224"/>
      <c r="X445" s="224"/>
      <c r="Y445" s="224"/>
      <c r="Z445" s="214"/>
      <c r="AA445" s="214"/>
      <c r="AB445" s="214"/>
      <c r="AC445" s="214"/>
      <c r="AD445" s="214"/>
      <c r="AE445" s="214"/>
      <c r="AF445" s="214"/>
      <c r="AG445" s="214" t="s">
        <v>371</v>
      </c>
      <c r="AH445" s="214">
        <v>0</v>
      </c>
      <c r="AI445" s="214"/>
      <c r="AJ445" s="214"/>
      <c r="AK445" s="214"/>
      <c r="AL445" s="214"/>
      <c r="AM445" s="214"/>
      <c r="AN445" s="214"/>
      <c r="AO445" s="214"/>
      <c r="AP445" s="214"/>
      <c r="AQ445" s="214"/>
      <c r="AR445" s="214"/>
      <c r="AS445" s="214"/>
      <c r="AT445" s="214"/>
      <c r="AU445" s="214"/>
      <c r="AV445" s="214"/>
      <c r="AW445" s="214"/>
      <c r="AX445" s="214"/>
      <c r="AY445" s="214"/>
      <c r="AZ445" s="214"/>
      <c r="BA445" s="214"/>
      <c r="BB445" s="214"/>
      <c r="BC445" s="214"/>
      <c r="BD445" s="214"/>
      <c r="BE445" s="214"/>
      <c r="BF445" s="214"/>
      <c r="BG445" s="214"/>
      <c r="BH445" s="214"/>
    </row>
    <row r="446" spans="1:60" outlineLevel="1" x14ac:dyDescent="0.2">
      <c r="A446" s="245">
        <v>129</v>
      </c>
      <c r="B446" s="246" t="s">
        <v>772</v>
      </c>
      <c r="C446" s="256" t="s">
        <v>773</v>
      </c>
      <c r="D446" s="247" t="s">
        <v>403</v>
      </c>
      <c r="E446" s="248">
        <v>1</v>
      </c>
      <c r="F446" s="249"/>
      <c r="G446" s="250">
        <f>ROUND(E446*F446,2)</f>
        <v>0</v>
      </c>
      <c r="H446" s="249"/>
      <c r="I446" s="250">
        <f>ROUND(E446*H446,2)</f>
        <v>0</v>
      </c>
      <c r="J446" s="249"/>
      <c r="K446" s="250">
        <f>ROUND(E446*J446,2)</f>
        <v>0</v>
      </c>
      <c r="L446" s="250">
        <v>12</v>
      </c>
      <c r="M446" s="250">
        <f>G446*(1+L446/100)</f>
        <v>0</v>
      </c>
      <c r="N446" s="248">
        <v>1E-3</v>
      </c>
      <c r="O446" s="248">
        <f>ROUND(E446*N446,2)</f>
        <v>0</v>
      </c>
      <c r="P446" s="248">
        <v>0</v>
      </c>
      <c r="Q446" s="248">
        <f>ROUND(E446*P446,2)</f>
        <v>0</v>
      </c>
      <c r="R446" s="250" t="s">
        <v>428</v>
      </c>
      <c r="S446" s="250" t="s">
        <v>315</v>
      </c>
      <c r="T446" s="251" t="s">
        <v>315</v>
      </c>
      <c r="U446" s="224">
        <v>0</v>
      </c>
      <c r="V446" s="224">
        <f>ROUND(E446*U446,2)</f>
        <v>0</v>
      </c>
      <c r="W446" s="224"/>
      <c r="X446" s="224" t="s">
        <v>429</v>
      </c>
      <c r="Y446" s="224" t="s">
        <v>317</v>
      </c>
      <c r="Z446" s="214"/>
      <c r="AA446" s="214"/>
      <c r="AB446" s="214"/>
      <c r="AC446" s="214"/>
      <c r="AD446" s="214"/>
      <c r="AE446" s="214"/>
      <c r="AF446" s="214"/>
      <c r="AG446" s="214" t="s">
        <v>728</v>
      </c>
      <c r="AH446" s="214"/>
      <c r="AI446" s="214"/>
      <c r="AJ446" s="214"/>
      <c r="AK446" s="214"/>
      <c r="AL446" s="214"/>
      <c r="AM446" s="214"/>
      <c r="AN446" s="214"/>
      <c r="AO446" s="214"/>
      <c r="AP446" s="214"/>
      <c r="AQ446" s="214"/>
      <c r="AR446" s="214"/>
      <c r="AS446" s="214"/>
      <c r="AT446" s="214"/>
      <c r="AU446" s="214"/>
      <c r="AV446" s="214"/>
      <c r="AW446" s="214"/>
      <c r="AX446" s="214"/>
      <c r="AY446" s="214"/>
      <c r="AZ446" s="214"/>
      <c r="BA446" s="214"/>
      <c r="BB446" s="214"/>
      <c r="BC446" s="214"/>
      <c r="BD446" s="214"/>
      <c r="BE446" s="214"/>
      <c r="BF446" s="214"/>
      <c r="BG446" s="214"/>
      <c r="BH446" s="214"/>
    </row>
    <row r="447" spans="1:60" ht="22.5" outlineLevel="1" x14ac:dyDescent="0.2">
      <c r="A447" s="236">
        <v>130</v>
      </c>
      <c r="B447" s="237" t="s">
        <v>747</v>
      </c>
      <c r="C447" s="254" t="s">
        <v>1449</v>
      </c>
      <c r="D447" s="238" t="s">
        <v>375</v>
      </c>
      <c r="E447" s="239">
        <v>1</v>
      </c>
      <c r="F447" s="240"/>
      <c r="G447" s="241">
        <f>ROUND(E447*F447,2)</f>
        <v>0</v>
      </c>
      <c r="H447" s="240"/>
      <c r="I447" s="241">
        <f>ROUND(E447*H447,2)</f>
        <v>0</v>
      </c>
      <c r="J447" s="240"/>
      <c r="K447" s="241">
        <f>ROUND(E447*J447,2)</f>
        <v>0</v>
      </c>
      <c r="L447" s="241">
        <v>12</v>
      </c>
      <c r="M447" s="241">
        <f>G447*(1+L447/100)</f>
        <v>0</v>
      </c>
      <c r="N447" s="239">
        <v>0</v>
      </c>
      <c r="O447" s="239">
        <f>ROUND(E447*N447,2)</f>
        <v>0</v>
      </c>
      <c r="P447" s="239">
        <v>0</v>
      </c>
      <c r="Q447" s="239">
        <f>ROUND(E447*P447,2)</f>
        <v>0</v>
      </c>
      <c r="R447" s="241"/>
      <c r="S447" s="241" t="s">
        <v>331</v>
      </c>
      <c r="T447" s="242" t="s">
        <v>316</v>
      </c>
      <c r="U447" s="224">
        <v>0</v>
      </c>
      <c r="V447" s="224">
        <f>ROUND(E447*U447,2)</f>
        <v>0</v>
      </c>
      <c r="W447" s="224"/>
      <c r="X447" s="224" t="s">
        <v>336</v>
      </c>
      <c r="Y447" s="224" t="s">
        <v>317</v>
      </c>
      <c r="Z447" s="214"/>
      <c r="AA447" s="214"/>
      <c r="AB447" s="214"/>
      <c r="AC447" s="214"/>
      <c r="AD447" s="214"/>
      <c r="AE447" s="214"/>
      <c r="AF447" s="214"/>
      <c r="AG447" s="214" t="s">
        <v>367</v>
      </c>
      <c r="AH447" s="214"/>
      <c r="AI447" s="214"/>
      <c r="AJ447" s="214"/>
      <c r="AK447" s="214"/>
      <c r="AL447" s="214"/>
      <c r="AM447" s="214"/>
      <c r="AN447" s="214"/>
      <c r="AO447" s="214"/>
      <c r="AP447" s="214"/>
      <c r="AQ447" s="214"/>
      <c r="AR447" s="214"/>
      <c r="AS447" s="214"/>
      <c r="AT447" s="214"/>
      <c r="AU447" s="214"/>
      <c r="AV447" s="214"/>
      <c r="AW447" s="214"/>
      <c r="AX447" s="214"/>
      <c r="AY447" s="214"/>
      <c r="AZ447" s="214"/>
      <c r="BA447" s="214"/>
      <c r="BB447" s="214"/>
      <c r="BC447" s="214"/>
      <c r="BD447" s="214"/>
      <c r="BE447" s="214"/>
      <c r="BF447" s="214"/>
      <c r="BG447" s="214"/>
      <c r="BH447" s="214"/>
    </row>
    <row r="448" spans="1:60" outlineLevel="2" x14ac:dyDescent="0.2">
      <c r="A448" s="221"/>
      <c r="B448" s="222"/>
      <c r="C448" s="255" t="s">
        <v>1291</v>
      </c>
      <c r="D448" s="243"/>
      <c r="E448" s="243"/>
      <c r="F448" s="243"/>
      <c r="G448" s="243"/>
      <c r="H448" s="224"/>
      <c r="I448" s="224"/>
      <c r="J448" s="224"/>
      <c r="K448" s="224"/>
      <c r="L448" s="224"/>
      <c r="M448" s="224"/>
      <c r="N448" s="223"/>
      <c r="O448" s="223"/>
      <c r="P448" s="223"/>
      <c r="Q448" s="223"/>
      <c r="R448" s="224"/>
      <c r="S448" s="224"/>
      <c r="T448" s="224"/>
      <c r="U448" s="224"/>
      <c r="V448" s="224"/>
      <c r="W448" s="224"/>
      <c r="X448" s="224"/>
      <c r="Y448" s="224"/>
      <c r="Z448" s="214"/>
      <c r="AA448" s="214"/>
      <c r="AB448" s="214"/>
      <c r="AC448" s="214"/>
      <c r="AD448" s="214"/>
      <c r="AE448" s="214"/>
      <c r="AF448" s="214"/>
      <c r="AG448" s="214" t="s">
        <v>320</v>
      </c>
      <c r="AH448" s="214"/>
      <c r="AI448" s="214"/>
      <c r="AJ448" s="214"/>
      <c r="AK448" s="214"/>
      <c r="AL448" s="214"/>
      <c r="AM448" s="214"/>
      <c r="AN448" s="214"/>
      <c r="AO448" s="214"/>
      <c r="AP448" s="214"/>
      <c r="AQ448" s="214"/>
      <c r="AR448" s="214"/>
      <c r="AS448" s="214"/>
      <c r="AT448" s="214"/>
      <c r="AU448" s="214"/>
      <c r="AV448" s="214"/>
      <c r="AW448" s="214"/>
      <c r="AX448" s="214"/>
      <c r="AY448" s="214"/>
      <c r="AZ448" s="214"/>
      <c r="BA448" s="214"/>
      <c r="BB448" s="214"/>
      <c r="BC448" s="214"/>
      <c r="BD448" s="214"/>
      <c r="BE448" s="214"/>
      <c r="BF448" s="214"/>
      <c r="BG448" s="214"/>
      <c r="BH448" s="214"/>
    </row>
    <row r="449" spans="1:60" outlineLevel="3" x14ac:dyDescent="0.2">
      <c r="A449" s="221"/>
      <c r="B449" s="222"/>
      <c r="C449" s="258" t="s">
        <v>957</v>
      </c>
      <c r="D449" s="252"/>
      <c r="E449" s="252"/>
      <c r="F449" s="252"/>
      <c r="G449" s="252"/>
      <c r="H449" s="224"/>
      <c r="I449" s="224"/>
      <c r="J449" s="224"/>
      <c r="K449" s="224"/>
      <c r="L449" s="224"/>
      <c r="M449" s="224"/>
      <c r="N449" s="223"/>
      <c r="O449" s="223"/>
      <c r="P449" s="223"/>
      <c r="Q449" s="223"/>
      <c r="R449" s="224"/>
      <c r="S449" s="224"/>
      <c r="T449" s="224"/>
      <c r="U449" s="224"/>
      <c r="V449" s="224"/>
      <c r="W449" s="224"/>
      <c r="X449" s="224"/>
      <c r="Y449" s="224"/>
      <c r="Z449" s="214"/>
      <c r="AA449" s="214"/>
      <c r="AB449" s="214"/>
      <c r="AC449" s="214"/>
      <c r="AD449" s="214"/>
      <c r="AE449" s="214"/>
      <c r="AF449" s="214"/>
      <c r="AG449" s="214" t="s">
        <v>320</v>
      </c>
      <c r="AH449" s="214"/>
      <c r="AI449" s="214"/>
      <c r="AJ449" s="214"/>
      <c r="AK449" s="214"/>
      <c r="AL449" s="214"/>
      <c r="AM449" s="214"/>
      <c r="AN449" s="214"/>
      <c r="AO449" s="214"/>
      <c r="AP449" s="214"/>
      <c r="AQ449" s="214"/>
      <c r="AR449" s="214"/>
      <c r="AS449" s="214"/>
      <c r="AT449" s="214"/>
      <c r="AU449" s="214"/>
      <c r="AV449" s="214"/>
      <c r="AW449" s="214"/>
      <c r="AX449" s="214"/>
      <c r="AY449" s="214"/>
      <c r="AZ449" s="214"/>
      <c r="BA449" s="214"/>
      <c r="BB449" s="214"/>
      <c r="BC449" s="214"/>
      <c r="BD449" s="214"/>
      <c r="BE449" s="214"/>
      <c r="BF449" s="214"/>
      <c r="BG449" s="214"/>
      <c r="BH449" s="214"/>
    </row>
    <row r="450" spans="1:60" outlineLevel="3" x14ac:dyDescent="0.2">
      <c r="A450" s="221"/>
      <c r="B450" s="222"/>
      <c r="C450" s="258" t="s">
        <v>750</v>
      </c>
      <c r="D450" s="252"/>
      <c r="E450" s="252"/>
      <c r="F450" s="252"/>
      <c r="G450" s="252"/>
      <c r="H450" s="224"/>
      <c r="I450" s="224"/>
      <c r="J450" s="224"/>
      <c r="K450" s="224"/>
      <c r="L450" s="224"/>
      <c r="M450" s="224"/>
      <c r="N450" s="223"/>
      <c r="O450" s="223"/>
      <c r="P450" s="223"/>
      <c r="Q450" s="223"/>
      <c r="R450" s="224"/>
      <c r="S450" s="224"/>
      <c r="T450" s="224"/>
      <c r="U450" s="224"/>
      <c r="V450" s="224"/>
      <c r="W450" s="224"/>
      <c r="X450" s="224"/>
      <c r="Y450" s="224"/>
      <c r="Z450" s="214"/>
      <c r="AA450" s="214"/>
      <c r="AB450" s="214"/>
      <c r="AC450" s="214"/>
      <c r="AD450" s="214"/>
      <c r="AE450" s="214"/>
      <c r="AF450" s="214"/>
      <c r="AG450" s="214" t="s">
        <v>320</v>
      </c>
      <c r="AH450" s="214"/>
      <c r="AI450" s="214"/>
      <c r="AJ450" s="214"/>
      <c r="AK450" s="214"/>
      <c r="AL450" s="214"/>
      <c r="AM450" s="214"/>
      <c r="AN450" s="214"/>
      <c r="AO450" s="214"/>
      <c r="AP450" s="214"/>
      <c r="AQ450" s="214"/>
      <c r="AR450" s="214"/>
      <c r="AS450" s="214"/>
      <c r="AT450" s="214"/>
      <c r="AU450" s="214"/>
      <c r="AV450" s="214"/>
      <c r="AW450" s="214"/>
      <c r="AX450" s="214"/>
      <c r="AY450" s="214"/>
      <c r="AZ450" s="214"/>
      <c r="BA450" s="214"/>
      <c r="BB450" s="214"/>
      <c r="BC450" s="214"/>
      <c r="BD450" s="214"/>
      <c r="BE450" s="214"/>
      <c r="BF450" s="214"/>
      <c r="BG450" s="214"/>
      <c r="BH450" s="214"/>
    </row>
    <row r="451" spans="1:60" outlineLevel="3" x14ac:dyDescent="0.2">
      <c r="A451" s="221"/>
      <c r="B451" s="222"/>
      <c r="C451" s="258" t="s">
        <v>751</v>
      </c>
      <c r="D451" s="252"/>
      <c r="E451" s="252"/>
      <c r="F451" s="252"/>
      <c r="G451" s="252"/>
      <c r="H451" s="224"/>
      <c r="I451" s="224"/>
      <c r="J451" s="224"/>
      <c r="K451" s="224"/>
      <c r="L451" s="224"/>
      <c r="M451" s="224"/>
      <c r="N451" s="223"/>
      <c r="O451" s="223"/>
      <c r="P451" s="223"/>
      <c r="Q451" s="223"/>
      <c r="R451" s="224"/>
      <c r="S451" s="224"/>
      <c r="T451" s="224"/>
      <c r="U451" s="224"/>
      <c r="V451" s="224"/>
      <c r="W451" s="224"/>
      <c r="X451" s="224"/>
      <c r="Y451" s="224"/>
      <c r="Z451" s="214"/>
      <c r="AA451" s="214"/>
      <c r="AB451" s="214"/>
      <c r="AC451" s="214"/>
      <c r="AD451" s="214"/>
      <c r="AE451" s="214"/>
      <c r="AF451" s="214"/>
      <c r="AG451" s="214" t="s">
        <v>320</v>
      </c>
      <c r="AH451" s="214"/>
      <c r="AI451" s="214"/>
      <c r="AJ451" s="214"/>
      <c r="AK451" s="214"/>
      <c r="AL451" s="214"/>
      <c r="AM451" s="214"/>
      <c r="AN451" s="214"/>
      <c r="AO451" s="214"/>
      <c r="AP451" s="214"/>
      <c r="AQ451" s="214"/>
      <c r="AR451" s="214"/>
      <c r="AS451" s="214"/>
      <c r="AT451" s="214"/>
      <c r="AU451" s="214"/>
      <c r="AV451" s="214"/>
      <c r="AW451" s="214"/>
      <c r="AX451" s="214"/>
      <c r="AY451" s="214"/>
      <c r="AZ451" s="214"/>
      <c r="BA451" s="214"/>
      <c r="BB451" s="214"/>
      <c r="BC451" s="214"/>
      <c r="BD451" s="214"/>
      <c r="BE451" s="214"/>
      <c r="BF451" s="214"/>
      <c r="BG451" s="214"/>
      <c r="BH451" s="214"/>
    </row>
    <row r="452" spans="1:60" outlineLevel="3" x14ac:dyDescent="0.2">
      <c r="A452" s="221"/>
      <c r="B452" s="222"/>
      <c r="C452" s="258" t="s">
        <v>958</v>
      </c>
      <c r="D452" s="252"/>
      <c r="E452" s="252"/>
      <c r="F452" s="252"/>
      <c r="G452" s="252"/>
      <c r="H452" s="224"/>
      <c r="I452" s="224"/>
      <c r="J452" s="224"/>
      <c r="K452" s="224"/>
      <c r="L452" s="224"/>
      <c r="M452" s="224"/>
      <c r="N452" s="223"/>
      <c r="O452" s="223"/>
      <c r="P452" s="223"/>
      <c r="Q452" s="223"/>
      <c r="R452" s="224"/>
      <c r="S452" s="224"/>
      <c r="T452" s="224"/>
      <c r="U452" s="224"/>
      <c r="V452" s="224"/>
      <c r="W452" s="224"/>
      <c r="X452" s="224"/>
      <c r="Y452" s="224"/>
      <c r="Z452" s="214"/>
      <c r="AA452" s="214"/>
      <c r="AB452" s="214"/>
      <c r="AC452" s="214"/>
      <c r="AD452" s="214"/>
      <c r="AE452" s="214"/>
      <c r="AF452" s="214"/>
      <c r="AG452" s="214" t="s">
        <v>320</v>
      </c>
      <c r="AH452" s="214"/>
      <c r="AI452" s="214"/>
      <c r="AJ452" s="214"/>
      <c r="AK452" s="214"/>
      <c r="AL452" s="214"/>
      <c r="AM452" s="214"/>
      <c r="AN452" s="214"/>
      <c r="AO452" s="214"/>
      <c r="AP452" s="214"/>
      <c r="AQ452" s="214"/>
      <c r="AR452" s="214"/>
      <c r="AS452" s="214"/>
      <c r="AT452" s="214"/>
      <c r="AU452" s="214"/>
      <c r="AV452" s="214"/>
      <c r="AW452" s="214"/>
      <c r="AX452" s="214"/>
      <c r="AY452" s="214"/>
      <c r="AZ452" s="214"/>
      <c r="BA452" s="214"/>
      <c r="BB452" s="214"/>
      <c r="BC452" s="214"/>
      <c r="BD452" s="214"/>
      <c r="BE452" s="214"/>
      <c r="BF452" s="214"/>
      <c r="BG452" s="214"/>
      <c r="BH452" s="214"/>
    </row>
    <row r="453" spans="1:60" outlineLevel="3" x14ac:dyDescent="0.2">
      <c r="A453" s="221"/>
      <c r="B453" s="222"/>
      <c r="C453" s="258" t="s">
        <v>752</v>
      </c>
      <c r="D453" s="252"/>
      <c r="E453" s="252"/>
      <c r="F453" s="252"/>
      <c r="G453" s="252"/>
      <c r="H453" s="224"/>
      <c r="I453" s="224"/>
      <c r="J453" s="224"/>
      <c r="K453" s="224"/>
      <c r="L453" s="224"/>
      <c r="M453" s="224"/>
      <c r="N453" s="223"/>
      <c r="O453" s="223"/>
      <c r="P453" s="223"/>
      <c r="Q453" s="223"/>
      <c r="R453" s="224"/>
      <c r="S453" s="224"/>
      <c r="T453" s="224"/>
      <c r="U453" s="224"/>
      <c r="V453" s="224"/>
      <c r="W453" s="224"/>
      <c r="X453" s="224"/>
      <c r="Y453" s="224"/>
      <c r="Z453" s="214"/>
      <c r="AA453" s="214"/>
      <c r="AB453" s="214"/>
      <c r="AC453" s="214"/>
      <c r="AD453" s="214"/>
      <c r="AE453" s="214"/>
      <c r="AF453" s="214"/>
      <c r="AG453" s="214" t="s">
        <v>320</v>
      </c>
      <c r="AH453" s="214"/>
      <c r="AI453" s="214"/>
      <c r="AJ453" s="214"/>
      <c r="AK453" s="214"/>
      <c r="AL453" s="214"/>
      <c r="AM453" s="214"/>
      <c r="AN453" s="214"/>
      <c r="AO453" s="214"/>
      <c r="AP453" s="214"/>
      <c r="AQ453" s="214"/>
      <c r="AR453" s="214"/>
      <c r="AS453" s="214"/>
      <c r="AT453" s="214"/>
      <c r="AU453" s="214"/>
      <c r="AV453" s="214"/>
      <c r="AW453" s="214"/>
      <c r="AX453" s="214"/>
      <c r="AY453" s="214"/>
      <c r="AZ453" s="214"/>
      <c r="BA453" s="214"/>
      <c r="BB453" s="214"/>
      <c r="BC453" s="214"/>
      <c r="BD453" s="214"/>
      <c r="BE453" s="214"/>
      <c r="BF453" s="214"/>
      <c r="BG453" s="214"/>
      <c r="BH453" s="214"/>
    </row>
    <row r="454" spans="1:60" outlineLevel="3" x14ac:dyDescent="0.2">
      <c r="A454" s="221"/>
      <c r="B454" s="222"/>
      <c r="C454" s="257" t="s">
        <v>354</v>
      </c>
      <c r="D454" s="225"/>
      <c r="E454" s="226"/>
      <c r="F454" s="227"/>
      <c r="G454" s="227"/>
      <c r="H454" s="224"/>
      <c r="I454" s="224"/>
      <c r="J454" s="224"/>
      <c r="K454" s="224"/>
      <c r="L454" s="224"/>
      <c r="M454" s="224"/>
      <c r="N454" s="223"/>
      <c r="O454" s="223"/>
      <c r="P454" s="223"/>
      <c r="Q454" s="223"/>
      <c r="R454" s="224"/>
      <c r="S454" s="224"/>
      <c r="T454" s="224"/>
      <c r="U454" s="224"/>
      <c r="V454" s="224"/>
      <c r="W454" s="224"/>
      <c r="X454" s="224"/>
      <c r="Y454" s="224"/>
      <c r="Z454" s="214"/>
      <c r="AA454" s="214"/>
      <c r="AB454" s="214"/>
      <c r="AC454" s="214"/>
      <c r="AD454" s="214"/>
      <c r="AE454" s="214"/>
      <c r="AF454" s="214"/>
      <c r="AG454" s="214" t="s">
        <v>320</v>
      </c>
      <c r="AH454" s="214"/>
      <c r="AI454" s="214"/>
      <c r="AJ454" s="214"/>
      <c r="AK454" s="214"/>
      <c r="AL454" s="214"/>
      <c r="AM454" s="214"/>
      <c r="AN454" s="214"/>
      <c r="AO454" s="214"/>
      <c r="AP454" s="214"/>
      <c r="AQ454" s="214"/>
      <c r="AR454" s="214"/>
      <c r="AS454" s="214"/>
      <c r="AT454" s="214"/>
      <c r="AU454" s="214"/>
      <c r="AV454" s="214"/>
      <c r="AW454" s="214"/>
      <c r="AX454" s="214"/>
      <c r="AY454" s="214"/>
      <c r="AZ454" s="214"/>
      <c r="BA454" s="214"/>
      <c r="BB454" s="214"/>
      <c r="BC454" s="214"/>
      <c r="BD454" s="214"/>
      <c r="BE454" s="214"/>
      <c r="BF454" s="214"/>
      <c r="BG454" s="214"/>
      <c r="BH454" s="214"/>
    </row>
    <row r="455" spans="1:60" outlineLevel="3" x14ac:dyDescent="0.2">
      <c r="A455" s="221"/>
      <c r="B455" s="222"/>
      <c r="C455" s="258" t="s">
        <v>753</v>
      </c>
      <c r="D455" s="252"/>
      <c r="E455" s="252"/>
      <c r="F455" s="252"/>
      <c r="G455" s="252"/>
      <c r="H455" s="224"/>
      <c r="I455" s="224"/>
      <c r="J455" s="224"/>
      <c r="K455" s="224"/>
      <c r="L455" s="224"/>
      <c r="M455" s="224"/>
      <c r="N455" s="223"/>
      <c r="O455" s="223"/>
      <c r="P455" s="223"/>
      <c r="Q455" s="223"/>
      <c r="R455" s="224"/>
      <c r="S455" s="224"/>
      <c r="T455" s="224"/>
      <c r="U455" s="224"/>
      <c r="V455" s="224"/>
      <c r="W455" s="224"/>
      <c r="X455" s="224"/>
      <c r="Y455" s="224"/>
      <c r="Z455" s="214"/>
      <c r="AA455" s="214"/>
      <c r="AB455" s="214"/>
      <c r="AC455" s="214"/>
      <c r="AD455" s="214"/>
      <c r="AE455" s="214"/>
      <c r="AF455" s="214"/>
      <c r="AG455" s="214" t="s">
        <v>320</v>
      </c>
      <c r="AH455" s="214"/>
      <c r="AI455" s="214"/>
      <c r="AJ455" s="214"/>
      <c r="AK455" s="214"/>
      <c r="AL455" s="214"/>
      <c r="AM455" s="214"/>
      <c r="AN455" s="214"/>
      <c r="AO455" s="214"/>
      <c r="AP455" s="214"/>
      <c r="AQ455" s="214"/>
      <c r="AR455" s="214"/>
      <c r="AS455" s="214"/>
      <c r="AT455" s="214"/>
      <c r="AU455" s="214"/>
      <c r="AV455" s="214"/>
      <c r="AW455" s="214"/>
      <c r="AX455" s="214"/>
      <c r="AY455" s="214"/>
      <c r="AZ455" s="214"/>
      <c r="BA455" s="214"/>
      <c r="BB455" s="214"/>
      <c r="BC455" s="214"/>
      <c r="BD455" s="214"/>
      <c r="BE455" s="214"/>
      <c r="BF455" s="214"/>
      <c r="BG455" s="214"/>
      <c r="BH455" s="214"/>
    </row>
    <row r="456" spans="1:60" outlineLevel="2" x14ac:dyDescent="0.2">
      <c r="A456" s="221"/>
      <c r="B456" s="222"/>
      <c r="C456" s="268" t="s">
        <v>2567</v>
      </c>
      <c r="D456" s="262"/>
      <c r="E456" s="263">
        <v>1</v>
      </c>
      <c r="F456" s="224"/>
      <c r="G456" s="224"/>
      <c r="H456" s="224"/>
      <c r="I456" s="224"/>
      <c r="J456" s="224"/>
      <c r="K456" s="224"/>
      <c r="L456" s="224"/>
      <c r="M456" s="224"/>
      <c r="N456" s="223"/>
      <c r="O456" s="223"/>
      <c r="P456" s="223"/>
      <c r="Q456" s="223"/>
      <c r="R456" s="224"/>
      <c r="S456" s="224"/>
      <c r="T456" s="224"/>
      <c r="U456" s="224"/>
      <c r="V456" s="224"/>
      <c r="W456" s="224"/>
      <c r="X456" s="224"/>
      <c r="Y456" s="224"/>
      <c r="Z456" s="214"/>
      <c r="AA456" s="214"/>
      <c r="AB456" s="214"/>
      <c r="AC456" s="214"/>
      <c r="AD456" s="214"/>
      <c r="AE456" s="214"/>
      <c r="AF456" s="214"/>
      <c r="AG456" s="214" t="s">
        <v>371</v>
      </c>
      <c r="AH456" s="214">
        <v>0</v>
      </c>
      <c r="AI456" s="214"/>
      <c r="AJ456" s="214"/>
      <c r="AK456" s="214"/>
      <c r="AL456" s="214"/>
      <c r="AM456" s="214"/>
      <c r="AN456" s="214"/>
      <c r="AO456" s="214"/>
      <c r="AP456" s="214"/>
      <c r="AQ456" s="214"/>
      <c r="AR456" s="214"/>
      <c r="AS456" s="214"/>
      <c r="AT456" s="214"/>
      <c r="AU456" s="214"/>
      <c r="AV456" s="214"/>
      <c r="AW456" s="214"/>
      <c r="AX456" s="214"/>
      <c r="AY456" s="214"/>
      <c r="AZ456" s="214"/>
      <c r="BA456" s="214"/>
      <c r="BB456" s="214"/>
      <c r="BC456" s="214"/>
      <c r="BD456" s="214"/>
      <c r="BE456" s="214"/>
      <c r="BF456" s="214"/>
      <c r="BG456" s="214"/>
      <c r="BH456" s="214"/>
    </row>
    <row r="457" spans="1:60" ht="22.5" outlineLevel="1" x14ac:dyDescent="0.2">
      <c r="A457" s="236">
        <v>131</v>
      </c>
      <c r="B457" s="237" t="s">
        <v>755</v>
      </c>
      <c r="C457" s="254" t="s">
        <v>2568</v>
      </c>
      <c r="D457" s="238" t="s">
        <v>375</v>
      </c>
      <c r="E457" s="239">
        <v>1</v>
      </c>
      <c r="F457" s="240"/>
      <c r="G457" s="241">
        <f>ROUND(E457*F457,2)</f>
        <v>0</v>
      </c>
      <c r="H457" s="240"/>
      <c r="I457" s="241">
        <f>ROUND(E457*H457,2)</f>
        <v>0</v>
      </c>
      <c r="J457" s="240"/>
      <c r="K457" s="241">
        <f>ROUND(E457*J457,2)</f>
        <v>0</v>
      </c>
      <c r="L457" s="241">
        <v>12</v>
      </c>
      <c r="M457" s="241">
        <f>G457*(1+L457/100)</f>
        <v>0</v>
      </c>
      <c r="N457" s="239">
        <v>0</v>
      </c>
      <c r="O457" s="239">
        <f>ROUND(E457*N457,2)</f>
        <v>0</v>
      </c>
      <c r="P457" s="239">
        <v>0</v>
      </c>
      <c r="Q457" s="239">
        <f>ROUND(E457*P457,2)</f>
        <v>0</v>
      </c>
      <c r="R457" s="241"/>
      <c r="S457" s="241" t="s">
        <v>331</v>
      </c>
      <c r="T457" s="242" t="s">
        <v>316</v>
      </c>
      <c r="U457" s="224">
        <v>0</v>
      </c>
      <c r="V457" s="224">
        <f>ROUND(E457*U457,2)</f>
        <v>0</v>
      </c>
      <c r="W457" s="224"/>
      <c r="X457" s="224" t="s">
        <v>336</v>
      </c>
      <c r="Y457" s="224" t="s">
        <v>317</v>
      </c>
      <c r="Z457" s="214"/>
      <c r="AA457" s="214"/>
      <c r="AB457" s="214"/>
      <c r="AC457" s="214"/>
      <c r="AD457" s="214"/>
      <c r="AE457" s="214"/>
      <c r="AF457" s="214"/>
      <c r="AG457" s="214" t="s">
        <v>367</v>
      </c>
      <c r="AH457" s="214"/>
      <c r="AI457" s="214"/>
      <c r="AJ457" s="214"/>
      <c r="AK457" s="214"/>
      <c r="AL457" s="214"/>
      <c r="AM457" s="214"/>
      <c r="AN457" s="214"/>
      <c r="AO457" s="214"/>
      <c r="AP457" s="214"/>
      <c r="AQ457" s="214"/>
      <c r="AR457" s="214"/>
      <c r="AS457" s="214"/>
      <c r="AT457" s="214"/>
      <c r="AU457" s="214"/>
      <c r="AV457" s="214"/>
      <c r="AW457" s="214"/>
      <c r="AX457" s="214"/>
      <c r="AY457" s="214"/>
      <c r="AZ457" s="214"/>
      <c r="BA457" s="214"/>
      <c r="BB457" s="214"/>
      <c r="BC457" s="214"/>
      <c r="BD457" s="214"/>
      <c r="BE457" s="214"/>
      <c r="BF457" s="214"/>
      <c r="BG457" s="214"/>
      <c r="BH457" s="214"/>
    </row>
    <row r="458" spans="1:60" outlineLevel="2" x14ac:dyDescent="0.2">
      <c r="A458" s="221"/>
      <c r="B458" s="222"/>
      <c r="C458" s="255" t="s">
        <v>757</v>
      </c>
      <c r="D458" s="243"/>
      <c r="E458" s="243"/>
      <c r="F458" s="243"/>
      <c r="G458" s="243"/>
      <c r="H458" s="224"/>
      <c r="I458" s="224"/>
      <c r="J458" s="224"/>
      <c r="K458" s="224"/>
      <c r="L458" s="224"/>
      <c r="M458" s="224"/>
      <c r="N458" s="223"/>
      <c r="O458" s="223"/>
      <c r="P458" s="223"/>
      <c r="Q458" s="223"/>
      <c r="R458" s="224"/>
      <c r="S458" s="224"/>
      <c r="T458" s="224"/>
      <c r="U458" s="224"/>
      <c r="V458" s="224"/>
      <c r="W458" s="224"/>
      <c r="X458" s="224"/>
      <c r="Y458" s="224"/>
      <c r="Z458" s="214"/>
      <c r="AA458" s="214"/>
      <c r="AB458" s="214"/>
      <c r="AC458" s="214"/>
      <c r="AD458" s="214"/>
      <c r="AE458" s="214"/>
      <c r="AF458" s="214"/>
      <c r="AG458" s="214" t="s">
        <v>320</v>
      </c>
      <c r="AH458" s="214"/>
      <c r="AI458" s="214"/>
      <c r="AJ458" s="214"/>
      <c r="AK458" s="214"/>
      <c r="AL458" s="214"/>
      <c r="AM458" s="214"/>
      <c r="AN458" s="214"/>
      <c r="AO458" s="214"/>
      <c r="AP458" s="214"/>
      <c r="AQ458" s="214"/>
      <c r="AR458" s="214"/>
      <c r="AS458" s="214"/>
      <c r="AT458" s="214"/>
      <c r="AU458" s="214"/>
      <c r="AV458" s="214"/>
      <c r="AW458" s="214"/>
      <c r="AX458" s="214"/>
      <c r="AY458" s="214"/>
      <c r="AZ458" s="214"/>
      <c r="BA458" s="214"/>
      <c r="BB458" s="214"/>
      <c r="BC458" s="214"/>
      <c r="BD458" s="214"/>
      <c r="BE458" s="214"/>
      <c r="BF458" s="214"/>
      <c r="BG458" s="214"/>
      <c r="BH458" s="214"/>
    </row>
    <row r="459" spans="1:60" outlineLevel="3" x14ac:dyDescent="0.2">
      <c r="A459" s="221"/>
      <c r="B459" s="222"/>
      <c r="C459" s="258" t="s">
        <v>1180</v>
      </c>
      <c r="D459" s="252"/>
      <c r="E459" s="252"/>
      <c r="F459" s="252"/>
      <c r="G459" s="252"/>
      <c r="H459" s="224"/>
      <c r="I459" s="224"/>
      <c r="J459" s="224"/>
      <c r="K459" s="224"/>
      <c r="L459" s="224"/>
      <c r="M459" s="224"/>
      <c r="N459" s="223"/>
      <c r="O459" s="223"/>
      <c r="P459" s="223"/>
      <c r="Q459" s="223"/>
      <c r="R459" s="224"/>
      <c r="S459" s="224"/>
      <c r="T459" s="224"/>
      <c r="U459" s="224"/>
      <c r="V459" s="224"/>
      <c r="W459" s="224"/>
      <c r="X459" s="224"/>
      <c r="Y459" s="224"/>
      <c r="Z459" s="214"/>
      <c r="AA459" s="214"/>
      <c r="AB459" s="214"/>
      <c r="AC459" s="214"/>
      <c r="AD459" s="214"/>
      <c r="AE459" s="214"/>
      <c r="AF459" s="214"/>
      <c r="AG459" s="214" t="s">
        <v>320</v>
      </c>
      <c r="AH459" s="214"/>
      <c r="AI459" s="214"/>
      <c r="AJ459" s="214"/>
      <c r="AK459" s="214"/>
      <c r="AL459" s="214"/>
      <c r="AM459" s="214"/>
      <c r="AN459" s="214"/>
      <c r="AO459" s="214"/>
      <c r="AP459" s="214"/>
      <c r="AQ459" s="214"/>
      <c r="AR459" s="214"/>
      <c r="AS459" s="214"/>
      <c r="AT459" s="214"/>
      <c r="AU459" s="214"/>
      <c r="AV459" s="214"/>
      <c r="AW459" s="214"/>
      <c r="AX459" s="214"/>
      <c r="AY459" s="214"/>
      <c r="AZ459" s="214"/>
      <c r="BA459" s="214"/>
      <c r="BB459" s="214"/>
      <c r="BC459" s="214"/>
      <c r="BD459" s="214"/>
      <c r="BE459" s="214"/>
      <c r="BF459" s="214"/>
      <c r="BG459" s="214"/>
      <c r="BH459" s="214"/>
    </row>
    <row r="460" spans="1:60" outlineLevel="3" x14ac:dyDescent="0.2">
      <c r="A460" s="221"/>
      <c r="B460" s="222"/>
      <c r="C460" s="258" t="s">
        <v>1292</v>
      </c>
      <c r="D460" s="252"/>
      <c r="E460" s="252"/>
      <c r="F460" s="252"/>
      <c r="G460" s="252"/>
      <c r="H460" s="224"/>
      <c r="I460" s="224"/>
      <c r="J460" s="224"/>
      <c r="K460" s="224"/>
      <c r="L460" s="224"/>
      <c r="M460" s="224"/>
      <c r="N460" s="223"/>
      <c r="O460" s="223"/>
      <c r="P460" s="223"/>
      <c r="Q460" s="223"/>
      <c r="R460" s="224"/>
      <c r="S460" s="224"/>
      <c r="T460" s="224"/>
      <c r="U460" s="224"/>
      <c r="V460" s="224"/>
      <c r="W460" s="224"/>
      <c r="X460" s="224"/>
      <c r="Y460" s="224"/>
      <c r="Z460" s="214"/>
      <c r="AA460" s="214"/>
      <c r="AB460" s="214"/>
      <c r="AC460" s="214"/>
      <c r="AD460" s="214"/>
      <c r="AE460" s="214"/>
      <c r="AF460" s="214"/>
      <c r="AG460" s="214" t="s">
        <v>320</v>
      </c>
      <c r="AH460" s="214"/>
      <c r="AI460" s="214"/>
      <c r="AJ460" s="214"/>
      <c r="AK460" s="214"/>
      <c r="AL460" s="214"/>
      <c r="AM460" s="214"/>
      <c r="AN460" s="214"/>
      <c r="AO460" s="214"/>
      <c r="AP460" s="214"/>
      <c r="AQ460" s="214"/>
      <c r="AR460" s="214"/>
      <c r="AS460" s="214"/>
      <c r="AT460" s="214"/>
      <c r="AU460" s="214"/>
      <c r="AV460" s="214"/>
      <c r="AW460" s="214"/>
      <c r="AX460" s="214"/>
      <c r="AY460" s="214"/>
      <c r="AZ460" s="214"/>
      <c r="BA460" s="214"/>
      <c r="BB460" s="214"/>
      <c r="BC460" s="214"/>
      <c r="BD460" s="214"/>
      <c r="BE460" s="214"/>
      <c r="BF460" s="214"/>
      <c r="BG460" s="214"/>
      <c r="BH460" s="214"/>
    </row>
    <row r="461" spans="1:60" outlineLevel="3" x14ac:dyDescent="0.2">
      <c r="A461" s="221"/>
      <c r="B461" s="222"/>
      <c r="C461" s="258" t="s">
        <v>1181</v>
      </c>
      <c r="D461" s="252"/>
      <c r="E461" s="252"/>
      <c r="F461" s="252"/>
      <c r="G461" s="252"/>
      <c r="H461" s="224"/>
      <c r="I461" s="224"/>
      <c r="J461" s="224"/>
      <c r="K461" s="224"/>
      <c r="L461" s="224"/>
      <c r="M461" s="224"/>
      <c r="N461" s="223"/>
      <c r="O461" s="223"/>
      <c r="P461" s="223"/>
      <c r="Q461" s="223"/>
      <c r="R461" s="224"/>
      <c r="S461" s="224"/>
      <c r="T461" s="224"/>
      <c r="U461" s="224"/>
      <c r="V461" s="224"/>
      <c r="W461" s="224"/>
      <c r="X461" s="224"/>
      <c r="Y461" s="224"/>
      <c r="Z461" s="214"/>
      <c r="AA461" s="214"/>
      <c r="AB461" s="214"/>
      <c r="AC461" s="214"/>
      <c r="AD461" s="214"/>
      <c r="AE461" s="214"/>
      <c r="AF461" s="214"/>
      <c r="AG461" s="214" t="s">
        <v>320</v>
      </c>
      <c r="AH461" s="214"/>
      <c r="AI461" s="214"/>
      <c r="AJ461" s="214"/>
      <c r="AK461" s="214"/>
      <c r="AL461" s="214"/>
      <c r="AM461" s="214"/>
      <c r="AN461" s="214"/>
      <c r="AO461" s="214"/>
      <c r="AP461" s="214"/>
      <c r="AQ461" s="214"/>
      <c r="AR461" s="214"/>
      <c r="AS461" s="214"/>
      <c r="AT461" s="214"/>
      <c r="AU461" s="214"/>
      <c r="AV461" s="214"/>
      <c r="AW461" s="214"/>
      <c r="AX461" s="214"/>
      <c r="AY461" s="214"/>
      <c r="AZ461" s="214"/>
      <c r="BA461" s="214"/>
      <c r="BB461" s="214"/>
      <c r="BC461" s="214"/>
      <c r="BD461" s="214"/>
      <c r="BE461" s="214"/>
      <c r="BF461" s="214"/>
      <c r="BG461" s="214"/>
      <c r="BH461" s="214"/>
    </row>
    <row r="462" spans="1:60" outlineLevel="3" x14ac:dyDescent="0.2">
      <c r="A462" s="221"/>
      <c r="B462" s="222"/>
      <c r="C462" s="257" t="s">
        <v>354</v>
      </c>
      <c r="D462" s="225"/>
      <c r="E462" s="226"/>
      <c r="F462" s="227"/>
      <c r="G462" s="227"/>
      <c r="H462" s="224"/>
      <c r="I462" s="224"/>
      <c r="J462" s="224"/>
      <c r="K462" s="224"/>
      <c r="L462" s="224"/>
      <c r="M462" s="224"/>
      <c r="N462" s="223"/>
      <c r="O462" s="223"/>
      <c r="P462" s="223"/>
      <c r="Q462" s="223"/>
      <c r="R462" s="224"/>
      <c r="S462" s="224"/>
      <c r="T462" s="224"/>
      <c r="U462" s="224"/>
      <c r="V462" s="224"/>
      <c r="W462" s="224"/>
      <c r="X462" s="224"/>
      <c r="Y462" s="224"/>
      <c r="Z462" s="214"/>
      <c r="AA462" s="214"/>
      <c r="AB462" s="214"/>
      <c r="AC462" s="214"/>
      <c r="AD462" s="214"/>
      <c r="AE462" s="214"/>
      <c r="AF462" s="214"/>
      <c r="AG462" s="214" t="s">
        <v>320</v>
      </c>
      <c r="AH462" s="214"/>
      <c r="AI462" s="214"/>
      <c r="AJ462" s="214"/>
      <c r="AK462" s="214"/>
      <c r="AL462" s="214"/>
      <c r="AM462" s="214"/>
      <c r="AN462" s="214"/>
      <c r="AO462" s="214"/>
      <c r="AP462" s="214"/>
      <c r="AQ462" s="214"/>
      <c r="AR462" s="214"/>
      <c r="AS462" s="214"/>
      <c r="AT462" s="214"/>
      <c r="AU462" s="214"/>
      <c r="AV462" s="214"/>
      <c r="AW462" s="214"/>
      <c r="AX462" s="214"/>
      <c r="AY462" s="214"/>
      <c r="AZ462" s="214"/>
      <c r="BA462" s="214"/>
      <c r="BB462" s="214"/>
      <c r="BC462" s="214"/>
      <c r="BD462" s="214"/>
      <c r="BE462" s="214"/>
      <c r="BF462" s="214"/>
      <c r="BG462" s="214"/>
      <c r="BH462" s="214"/>
    </row>
    <row r="463" spans="1:60" outlineLevel="3" x14ac:dyDescent="0.2">
      <c r="A463" s="221"/>
      <c r="B463" s="222"/>
      <c r="C463" s="258" t="s">
        <v>753</v>
      </c>
      <c r="D463" s="252"/>
      <c r="E463" s="252"/>
      <c r="F463" s="252"/>
      <c r="G463" s="252"/>
      <c r="H463" s="224"/>
      <c r="I463" s="224"/>
      <c r="J463" s="224"/>
      <c r="K463" s="224"/>
      <c r="L463" s="224"/>
      <c r="M463" s="224"/>
      <c r="N463" s="223"/>
      <c r="O463" s="223"/>
      <c r="P463" s="223"/>
      <c r="Q463" s="223"/>
      <c r="R463" s="224"/>
      <c r="S463" s="224"/>
      <c r="T463" s="224"/>
      <c r="U463" s="224"/>
      <c r="V463" s="224"/>
      <c r="W463" s="224"/>
      <c r="X463" s="224"/>
      <c r="Y463" s="224"/>
      <c r="Z463" s="214"/>
      <c r="AA463" s="214"/>
      <c r="AB463" s="214"/>
      <c r="AC463" s="214"/>
      <c r="AD463" s="214"/>
      <c r="AE463" s="214"/>
      <c r="AF463" s="214"/>
      <c r="AG463" s="214" t="s">
        <v>320</v>
      </c>
      <c r="AH463" s="214"/>
      <c r="AI463" s="214"/>
      <c r="AJ463" s="214"/>
      <c r="AK463" s="214"/>
      <c r="AL463" s="214"/>
      <c r="AM463" s="214"/>
      <c r="AN463" s="214"/>
      <c r="AO463" s="214"/>
      <c r="AP463" s="214"/>
      <c r="AQ463" s="214"/>
      <c r="AR463" s="214"/>
      <c r="AS463" s="214"/>
      <c r="AT463" s="214"/>
      <c r="AU463" s="214"/>
      <c r="AV463" s="214"/>
      <c r="AW463" s="214"/>
      <c r="AX463" s="214"/>
      <c r="AY463" s="214"/>
      <c r="AZ463" s="214"/>
      <c r="BA463" s="214"/>
      <c r="BB463" s="214"/>
      <c r="BC463" s="214"/>
      <c r="BD463" s="214"/>
      <c r="BE463" s="214"/>
      <c r="BF463" s="214"/>
      <c r="BG463" s="214"/>
      <c r="BH463" s="214"/>
    </row>
    <row r="464" spans="1:60" outlineLevel="2" x14ac:dyDescent="0.2">
      <c r="A464" s="221"/>
      <c r="B464" s="222"/>
      <c r="C464" s="268" t="s">
        <v>2569</v>
      </c>
      <c r="D464" s="262"/>
      <c r="E464" s="263">
        <v>1</v>
      </c>
      <c r="F464" s="224"/>
      <c r="G464" s="224"/>
      <c r="H464" s="224"/>
      <c r="I464" s="224"/>
      <c r="J464" s="224"/>
      <c r="K464" s="224"/>
      <c r="L464" s="224"/>
      <c r="M464" s="224"/>
      <c r="N464" s="223"/>
      <c r="O464" s="223"/>
      <c r="P464" s="223"/>
      <c r="Q464" s="223"/>
      <c r="R464" s="224"/>
      <c r="S464" s="224"/>
      <c r="T464" s="224"/>
      <c r="U464" s="224"/>
      <c r="V464" s="224"/>
      <c r="W464" s="224"/>
      <c r="X464" s="224"/>
      <c r="Y464" s="224"/>
      <c r="Z464" s="214"/>
      <c r="AA464" s="214"/>
      <c r="AB464" s="214"/>
      <c r="AC464" s="214"/>
      <c r="AD464" s="214"/>
      <c r="AE464" s="214"/>
      <c r="AF464" s="214"/>
      <c r="AG464" s="214" t="s">
        <v>371</v>
      </c>
      <c r="AH464" s="214">
        <v>0</v>
      </c>
      <c r="AI464" s="214"/>
      <c r="AJ464" s="214"/>
      <c r="AK464" s="214"/>
      <c r="AL464" s="214"/>
      <c r="AM464" s="214"/>
      <c r="AN464" s="214"/>
      <c r="AO464" s="214"/>
      <c r="AP464" s="214"/>
      <c r="AQ464" s="214"/>
      <c r="AR464" s="214"/>
      <c r="AS464" s="214"/>
      <c r="AT464" s="214"/>
      <c r="AU464" s="214"/>
      <c r="AV464" s="214"/>
      <c r="AW464" s="214"/>
      <c r="AX464" s="214"/>
      <c r="AY464" s="214"/>
      <c r="AZ464" s="214"/>
      <c r="BA464" s="214"/>
      <c r="BB464" s="214"/>
      <c r="BC464" s="214"/>
      <c r="BD464" s="214"/>
      <c r="BE464" s="214"/>
      <c r="BF464" s="214"/>
      <c r="BG464" s="214"/>
      <c r="BH464" s="214"/>
    </row>
    <row r="465" spans="1:60" ht="22.5" outlineLevel="1" x14ac:dyDescent="0.2">
      <c r="A465" s="236">
        <v>132</v>
      </c>
      <c r="B465" s="237" t="s">
        <v>760</v>
      </c>
      <c r="C465" s="254" t="s">
        <v>2570</v>
      </c>
      <c r="D465" s="238" t="s">
        <v>375</v>
      </c>
      <c r="E465" s="239">
        <v>1</v>
      </c>
      <c r="F465" s="240"/>
      <c r="G465" s="241">
        <f>ROUND(E465*F465,2)</f>
        <v>0</v>
      </c>
      <c r="H465" s="240"/>
      <c r="I465" s="241">
        <f>ROUND(E465*H465,2)</f>
        <v>0</v>
      </c>
      <c r="J465" s="240"/>
      <c r="K465" s="241">
        <f>ROUND(E465*J465,2)</f>
        <v>0</v>
      </c>
      <c r="L465" s="241">
        <v>12</v>
      </c>
      <c r="M465" s="241">
        <f>G465*(1+L465/100)</f>
        <v>0</v>
      </c>
      <c r="N465" s="239">
        <v>0</v>
      </c>
      <c r="O465" s="239">
        <f>ROUND(E465*N465,2)</f>
        <v>0</v>
      </c>
      <c r="P465" s="239">
        <v>0</v>
      </c>
      <c r="Q465" s="239">
        <f>ROUND(E465*P465,2)</f>
        <v>0</v>
      </c>
      <c r="R465" s="241"/>
      <c r="S465" s="241" t="s">
        <v>331</v>
      </c>
      <c r="T465" s="242" t="s">
        <v>316</v>
      </c>
      <c r="U465" s="224">
        <v>0</v>
      </c>
      <c r="V465" s="224">
        <f>ROUND(E465*U465,2)</f>
        <v>0</v>
      </c>
      <c r="W465" s="224"/>
      <c r="X465" s="224" t="s">
        <v>336</v>
      </c>
      <c r="Y465" s="224" t="s">
        <v>317</v>
      </c>
      <c r="Z465" s="214"/>
      <c r="AA465" s="214"/>
      <c r="AB465" s="214"/>
      <c r="AC465" s="214"/>
      <c r="AD465" s="214"/>
      <c r="AE465" s="214"/>
      <c r="AF465" s="214"/>
      <c r="AG465" s="214" t="s">
        <v>367</v>
      </c>
      <c r="AH465" s="214"/>
      <c r="AI465" s="214"/>
      <c r="AJ465" s="214"/>
      <c r="AK465" s="214"/>
      <c r="AL465" s="214"/>
      <c r="AM465" s="214"/>
      <c r="AN465" s="214"/>
      <c r="AO465" s="214"/>
      <c r="AP465" s="214"/>
      <c r="AQ465" s="214"/>
      <c r="AR465" s="214"/>
      <c r="AS465" s="214"/>
      <c r="AT465" s="214"/>
      <c r="AU465" s="214"/>
      <c r="AV465" s="214"/>
      <c r="AW465" s="214"/>
      <c r="AX465" s="214"/>
      <c r="AY465" s="214"/>
      <c r="AZ465" s="214"/>
      <c r="BA465" s="214"/>
      <c r="BB465" s="214"/>
      <c r="BC465" s="214"/>
      <c r="BD465" s="214"/>
      <c r="BE465" s="214"/>
      <c r="BF465" s="214"/>
      <c r="BG465" s="214"/>
      <c r="BH465" s="214"/>
    </row>
    <row r="466" spans="1:60" outlineLevel="2" x14ac:dyDescent="0.2">
      <c r="A466" s="221"/>
      <c r="B466" s="222"/>
      <c r="C466" s="255" t="s">
        <v>1453</v>
      </c>
      <c r="D466" s="243"/>
      <c r="E466" s="243"/>
      <c r="F466" s="243"/>
      <c r="G466" s="243"/>
      <c r="H466" s="224"/>
      <c r="I466" s="224"/>
      <c r="J466" s="224"/>
      <c r="K466" s="224"/>
      <c r="L466" s="224"/>
      <c r="M466" s="224"/>
      <c r="N466" s="223"/>
      <c r="O466" s="223"/>
      <c r="P466" s="223"/>
      <c r="Q466" s="223"/>
      <c r="R466" s="224"/>
      <c r="S466" s="224"/>
      <c r="T466" s="224"/>
      <c r="U466" s="224"/>
      <c r="V466" s="224"/>
      <c r="W466" s="224"/>
      <c r="X466" s="224"/>
      <c r="Y466" s="224"/>
      <c r="Z466" s="214"/>
      <c r="AA466" s="214"/>
      <c r="AB466" s="214"/>
      <c r="AC466" s="214"/>
      <c r="AD466" s="214"/>
      <c r="AE466" s="214"/>
      <c r="AF466" s="214"/>
      <c r="AG466" s="214" t="s">
        <v>320</v>
      </c>
      <c r="AH466" s="214"/>
      <c r="AI466" s="214"/>
      <c r="AJ466" s="214"/>
      <c r="AK466" s="214"/>
      <c r="AL466" s="214"/>
      <c r="AM466" s="214"/>
      <c r="AN466" s="214"/>
      <c r="AO466" s="214"/>
      <c r="AP466" s="214"/>
      <c r="AQ466" s="214"/>
      <c r="AR466" s="214"/>
      <c r="AS466" s="214"/>
      <c r="AT466" s="214"/>
      <c r="AU466" s="214"/>
      <c r="AV466" s="214"/>
      <c r="AW466" s="214"/>
      <c r="AX466" s="214"/>
      <c r="AY466" s="214"/>
      <c r="AZ466" s="214"/>
      <c r="BA466" s="214"/>
      <c r="BB466" s="214"/>
      <c r="BC466" s="214"/>
      <c r="BD466" s="214"/>
      <c r="BE466" s="214"/>
      <c r="BF466" s="214"/>
      <c r="BG466" s="214"/>
      <c r="BH466" s="214"/>
    </row>
    <row r="467" spans="1:60" outlineLevel="3" x14ac:dyDescent="0.2">
      <c r="A467" s="221"/>
      <c r="B467" s="222"/>
      <c r="C467" s="258" t="s">
        <v>1185</v>
      </c>
      <c r="D467" s="252"/>
      <c r="E467" s="252"/>
      <c r="F467" s="252"/>
      <c r="G467" s="252"/>
      <c r="H467" s="224"/>
      <c r="I467" s="224"/>
      <c r="J467" s="224"/>
      <c r="K467" s="224"/>
      <c r="L467" s="224"/>
      <c r="M467" s="224"/>
      <c r="N467" s="223"/>
      <c r="O467" s="223"/>
      <c r="P467" s="223"/>
      <c r="Q467" s="223"/>
      <c r="R467" s="224"/>
      <c r="S467" s="224"/>
      <c r="T467" s="224"/>
      <c r="U467" s="224"/>
      <c r="V467" s="224"/>
      <c r="W467" s="224"/>
      <c r="X467" s="224"/>
      <c r="Y467" s="224"/>
      <c r="Z467" s="214"/>
      <c r="AA467" s="214"/>
      <c r="AB467" s="214"/>
      <c r="AC467" s="214"/>
      <c r="AD467" s="214"/>
      <c r="AE467" s="214"/>
      <c r="AF467" s="214"/>
      <c r="AG467" s="214" t="s">
        <v>320</v>
      </c>
      <c r="AH467" s="214"/>
      <c r="AI467" s="214"/>
      <c r="AJ467" s="214"/>
      <c r="AK467" s="214"/>
      <c r="AL467" s="214"/>
      <c r="AM467" s="214"/>
      <c r="AN467" s="214"/>
      <c r="AO467" s="214"/>
      <c r="AP467" s="214"/>
      <c r="AQ467" s="214"/>
      <c r="AR467" s="214"/>
      <c r="AS467" s="214"/>
      <c r="AT467" s="214"/>
      <c r="AU467" s="214"/>
      <c r="AV467" s="214"/>
      <c r="AW467" s="214"/>
      <c r="AX467" s="214"/>
      <c r="AY467" s="214"/>
      <c r="AZ467" s="214"/>
      <c r="BA467" s="214"/>
      <c r="BB467" s="214"/>
      <c r="BC467" s="214"/>
      <c r="BD467" s="214"/>
      <c r="BE467" s="214"/>
      <c r="BF467" s="214"/>
      <c r="BG467" s="214"/>
      <c r="BH467" s="214"/>
    </row>
    <row r="468" spans="1:60" outlineLevel="3" x14ac:dyDescent="0.2">
      <c r="A468" s="221"/>
      <c r="B468" s="222"/>
      <c r="C468" s="258" t="s">
        <v>2571</v>
      </c>
      <c r="D468" s="252"/>
      <c r="E468" s="252"/>
      <c r="F468" s="252"/>
      <c r="G468" s="252"/>
      <c r="H468" s="224"/>
      <c r="I468" s="224"/>
      <c r="J468" s="224"/>
      <c r="K468" s="224"/>
      <c r="L468" s="224"/>
      <c r="M468" s="224"/>
      <c r="N468" s="223"/>
      <c r="O468" s="223"/>
      <c r="P468" s="223"/>
      <c r="Q468" s="223"/>
      <c r="R468" s="224"/>
      <c r="S468" s="224"/>
      <c r="T468" s="224"/>
      <c r="U468" s="224"/>
      <c r="V468" s="224"/>
      <c r="W468" s="224"/>
      <c r="X468" s="224"/>
      <c r="Y468" s="224"/>
      <c r="Z468" s="214"/>
      <c r="AA468" s="214"/>
      <c r="AB468" s="214"/>
      <c r="AC468" s="214"/>
      <c r="AD468" s="214"/>
      <c r="AE468" s="214"/>
      <c r="AF468" s="214"/>
      <c r="AG468" s="214" t="s">
        <v>320</v>
      </c>
      <c r="AH468" s="214"/>
      <c r="AI468" s="214"/>
      <c r="AJ468" s="214"/>
      <c r="AK468" s="214"/>
      <c r="AL468" s="214"/>
      <c r="AM468" s="214"/>
      <c r="AN468" s="214"/>
      <c r="AO468" s="214"/>
      <c r="AP468" s="214"/>
      <c r="AQ468" s="214"/>
      <c r="AR468" s="214"/>
      <c r="AS468" s="214"/>
      <c r="AT468" s="214"/>
      <c r="AU468" s="214"/>
      <c r="AV468" s="214"/>
      <c r="AW468" s="214"/>
      <c r="AX468" s="214"/>
      <c r="AY468" s="214"/>
      <c r="AZ468" s="214"/>
      <c r="BA468" s="214"/>
      <c r="BB468" s="214"/>
      <c r="BC468" s="214"/>
      <c r="BD468" s="214"/>
      <c r="BE468" s="214"/>
      <c r="BF468" s="214"/>
      <c r="BG468" s="214"/>
      <c r="BH468" s="214"/>
    </row>
    <row r="469" spans="1:60" outlineLevel="3" x14ac:dyDescent="0.2">
      <c r="A469" s="221"/>
      <c r="B469" s="222"/>
      <c r="C469" s="258" t="s">
        <v>1187</v>
      </c>
      <c r="D469" s="252"/>
      <c r="E469" s="252"/>
      <c r="F469" s="252"/>
      <c r="G469" s="252"/>
      <c r="H469" s="224"/>
      <c r="I469" s="224"/>
      <c r="J469" s="224"/>
      <c r="K469" s="224"/>
      <c r="L469" s="224"/>
      <c r="M469" s="224"/>
      <c r="N469" s="223"/>
      <c r="O469" s="223"/>
      <c r="P469" s="223"/>
      <c r="Q469" s="223"/>
      <c r="R469" s="224"/>
      <c r="S469" s="224"/>
      <c r="T469" s="224"/>
      <c r="U469" s="224"/>
      <c r="V469" s="224"/>
      <c r="W469" s="224"/>
      <c r="X469" s="224"/>
      <c r="Y469" s="224"/>
      <c r="Z469" s="214"/>
      <c r="AA469" s="214"/>
      <c r="AB469" s="214"/>
      <c r="AC469" s="214"/>
      <c r="AD469" s="214"/>
      <c r="AE469" s="214"/>
      <c r="AF469" s="214"/>
      <c r="AG469" s="214" t="s">
        <v>320</v>
      </c>
      <c r="AH469" s="214"/>
      <c r="AI469" s="214"/>
      <c r="AJ469" s="214"/>
      <c r="AK469" s="214"/>
      <c r="AL469" s="214"/>
      <c r="AM469" s="214"/>
      <c r="AN469" s="214"/>
      <c r="AO469" s="214"/>
      <c r="AP469" s="214"/>
      <c r="AQ469" s="214"/>
      <c r="AR469" s="214"/>
      <c r="AS469" s="214"/>
      <c r="AT469" s="214"/>
      <c r="AU469" s="214"/>
      <c r="AV469" s="214"/>
      <c r="AW469" s="214"/>
      <c r="AX469" s="214"/>
      <c r="AY469" s="214"/>
      <c r="AZ469" s="214"/>
      <c r="BA469" s="214"/>
      <c r="BB469" s="214"/>
      <c r="BC469" s="214"/>
      <c r="BD469" s="214"/>
      <c r="BE469" s="214"/>
      <c r="BF469" s="214"/>
      <c r="BG469" s="214"/>
      <c r="BH469" s="214"/>
    </row>
    <row r="470" spans="1:60" outlineLevel="3" x14ac:dyDescent="0.2">
      <c r="A470" s="221"/>
      <c r="B470" s="222"/>
      <c r="C470" s="258" t="s">
        <v>2572</v>
      </c>
      <c r="D470" s="252"/>
      <c r="E470" s="252"/>
      <c r="F470" s="252"/>
      <c r="G470" s="252"/>
      <c r="H470" s="224"/>
      <c r="I470" s="224"/>
      <c r="J470" s="224"/>
      <c r="K470" s="224"/>
      <c r="L470" s="224"/>
      <c r="M470" s="224"/>
      <c r="N470" s="223"/>
      <c r="O470" s="223"/>
      <c r="P470" s="223"/>
      <c r="Q470" s="223"/>
      <c r="R470" s="224"/>
      <c r="S470" s="224"/>
      <c r="T470" s="224"/>
      <c r="U470" s="224"/>
      <c r="V470" s="224"/>
      <c r="W470" s="224"/>
      <c r="X470" s="224"/>
      <c r="Y470" s="224"/>
      <c r="Z470" s="214"/>
      <c r="AA470" s="214"/>
      <c r="AB470" s="214"/>
      <c r="AC470" s="214"/>
      <c r="AD470" s="214"/>
      <c r="AE470" s="214"/>
      <c r="AF470" s="214"/>
      <c r="AG470" s="214" t="s">
        <v>320</v>
      </c>
      <c r="AH470" s="214"/>
      <c r="AI470" s="214"/>
      <c r="AJ470" s="214"/>
      <c r="AK470" s="214"/>
      <c r="AL470" s="214"/>
      <c r="AM470" s="214"/>
      <c r="AN470" s="214"/>
      <c r="AO470" s="214"/>
      <c r="AP470" s="214"/>
      <c r="AQ470" s="214"/>
      <c r="AR470" s="214"/>
      <c r="AS470" s="214"/>
      <c r="AT470" s="214"/>
      <c r="AU470" s="214"/>
      <c r="AV470" s="214"/>
      <c r="AW470" s="214"/>
      <c r="AX470" s="214"/>
      <c r="AY470" s="214"/>
      <c r="AZ470" s="214"/>
      <c r="BA470" s="214"/>
      <c r="BB470" s="214"/>
      <c r="BC470" s="214"/>
      <c r="BD470" s="214"/>
      <c r="BE470" s="214"/>
      <c r="BF470" s="214"/>
      <c r="BG470" s="214"/>
      <c r="BH470" s="214"/>
    </row>
    <row r="471" spans="1:60" outlineLevel="3" x14ac:dyDescent="0.2">
      <c r="A471" s="221"/>
      <c r="B471" s="222"/>
      <c r="C471" s="258" t="s">
        <v>1189</v>
      </c>
      <c r="D471" s="252"/>
      <c r="E471" s="252"/>
      <c r="F471" s="252"/>
      <c r="G471" s="252"/>
      <c r="H471" s="224"/>
      <c r="I471" s="224"/>
      <c r="J471" s="224"/>
      <c r="K471" s="224"/>
      <c r="L471" s="224"/>
      <c r="M471" s="224"/>
      <c r="N471" s="223"/>
      <c r="O471" s="223"/>
      <c r="P471" s="223"/>
      <c r="Q471" s="223"/>
      <c r="R471" s="224"/>
      <c r="S471" s="224"/>
      <c r="T471" s="224"/>
      <c r="U471" s="224"/>
      <c r="V471" s="224"/>
      <c r="W471" s="224"/>
      <c r="X471" s="224"/>
      <c r="Y471" s="224"/>
      <c r="Z471" s="214"/>
      <c r="AA471" s="214"/>
      <c r="AB471" s="214"/>
      <c r="AC471" s="214"/>
      <c r="AD471" s="214"/>
      <c r="AE471" s="214"/>
      <c r="AF471" s="214"/>
      <c r="AG471" s="214" t="s">
        <v>320</v>
      </c>
      <c r="AH471" s="214"/>
      <c r="AI471" s="214"/>
      <c r="AJ471" s="214"/>
      <c r="AK471" s="214"/>
      <c r="AL471" s="214"/>
      <c r="AM471" s="214"/>
      <c r="AN471" s="214"/>
      <c r="AO471" s="214"/>
      <c r="AP471" s="214"/>
      <c r="AQ471" s="214"/>
      <c r="AR471" s="214"/>
      <c r="AS471" s="214"/>
      <c r="AT471" s="214"/>
      <c r="AU471" s="214"/>
      <c r="AV471" s="214"/>
      <c r="AW471" s="214"/>
      <c r="AX471" s="214"/>
      <c r="AY471" s="214"/>
      <c r="AZ471" s="214"/>
      <c r="BA471" s="214"/>
      <c r="BB471" s="214"/>
      <c r="BC471" s="214"/>
      <c r="BD471" s="214"/>
      <c r="BE471" s="214"/>
      <c r="BF471" s="214"/>
      <c r="BG471" s="214"/>
      <c r="BH471" s="214"/>
    </row>
    <row r="472" spans="1:60" outlineLevel="3" x14ac:dyDescent="0.2">
      <c r="A472" s="221"/>
      <c r="B472" s="222"/>
      <c r="C472" s="257" t="s">
        <v>354</v>
      </c>
      <c r="D472" s="225"/>
      <c r="E472" s="226"/>
      <c r="F472" s="227"/>
      <c r="G472" s="227"/>
      <c r="H472" s="224"/>
      <c r="I472" s="224"/>
      <c r="J472" s="224"/>
      <c r="K472" s="224"/>
      <c r="L472" s="224"/>
      <c r="M472" s="224"/>
      <c r="N472" s="223"/>
      <c r="O472" s="223"/>
      <c r="P472" s="223"/>
      <c r="Q472" s="223"/>
      <c r="R472" s="224"/>
      <c r="S472" s="224"/>
      <c r="T472" s="224"/>
      <c r="U472" s="224"/>
      <c r="V472" s="224"/>
      <c r="W472" s="224"/>
      <c r="X472" s="224"/>
      <c r="Y472" s="224"/>
      <c r="Z472" s="214"/>
      <c r="AA472" s="214"/>
      <c r="AB472" s="214"/>
      <c r="AC472" s="214"/>
      <c r="AD472" s="214"/>
      <c r="AE472" s="214"/>
      <c r="AF472" s="214"/>
      <c r="AG472" s="214" t="s">
        <v>320</v>
      </c>
      <c r="AH472" s="214"/>
      <c r="AI472" s="214"/>
      <c r="AJ472" s="214"/>
      <c r="AK472" s="214"/>
      <c r="AL472" s="214"/>
      <c r="AM472" s="214"/>
      <c r="AN472" s="214"/>
      <c r="AO472" s="214"/>
      <c r="AP472" s="214"/>
      <c r="AQ472" s="214"/>
      <c r="AR472" s="214"/>
      <c r="AS472" s="214"/>
      <c r="AT472" s="214"/>
      <c r="AU472" s="214"/>
      <c r="AV472" s="214"/>
      <c r="AW472" s="214"/>
      <c r="AX472" s="214"/>
      <c r="AY472" s="214"/>
      <c r="AZ472" s="214"/>
      <c r="BA472" s="214"/>
      <c r="BB472" s="214"/>
      <c r="BC472" s="214"/>
      <c r="BD472" s="214"/>
      <c r="BE472" s="214"/>
      <c r="BF472" s="214"/>
      <c r="BG472" s="214"/>
      <c r="BH472" s="214"/>
    </row>
    <row r="473" spans="1:60" outlineLevel="3" x14ac:dyDescent="0.2">
      <c r="A473" s="221"/>
      <c r="B473" s="222"/>
      <c r="C473" s="258" t="s">
        <v>753</v>
      </c>
      <c r="D473" s="252"/>
      <c r="E473" s="252"/>
      <c r="F473" s="252"/>
      <c r="G473" s="252"/>
      <c r="H473" s="224"/>
      <c r="I473" s="224"/>
      <c r="J473" s="224"/>
      <c r="K473" s="224"/>
      <c r="L473" s="224"/>
      <c r="M473" s="224"/>
      <c r="N473" s="223"/>
      <c r="O473" s="223"/>
      <c r="P473" s="223"/>
      <c r="Q473" s="223"/>
      <c r="R473" s="224"/>
      <c r="S473" s="224"/>
      <c r="T473" s="224"/>
      <c r="U473" s="224"/>
      <c r="V473" s="224"/>
      <c r="W473" s="224"/>
      <c r="X473" s="224"/>
      <c r="Y473" s="224"/>
      <c r="Z473" s="214"/>
      <c r="AA473" s="214"/>
      <c r="AB473" s="214"/>
      <c r="AC473" s="214"/>
      <c r="AD473" s="214"/>
      <c r="AE473" s="214"/>
      <c r="AF473" s="214"/>
      <c r="AG473" s="214" t="s">
        <v>320</v>
      </c>
      <c r="AH473" s="214"/>
      <c r="AI473" s="214"/>
      <c r="AJ473" s="214"/>
      <c r="AK473" s="214"/>
      <c r="AL473" s="214"/>
      <c r="AM473" s="214"/>
      <c r="AN473" s="214"/>
      <c r="AO473" s="214"/>
      <c r="AP473" s="214"/>
      <c r="AQ473" s="214"/>
      <c r="AR473" s="214"/>
      <c r="AS473" s="214"/>
      <c r="AT473" s="214"/>
      <c r="AU473" s="214"/>
      <c r="AV473" s="214"/>
      <c r="AW473" s="214"/>
      <c r="AX473" s="214"/>
      <c r="AY473" s="214"/>
      <c r="AZ473" s="214"/>
      <c r="BA473" s="214"/>
      <c r="BB473" s="214"/>
      <c r="BC473" s="214"/>
      <c r="BD473" s="214"/>
      <c r="BE473" s="214"/>
      <c r="BF473" s="214"/>
      <c r="BG473" s="214"/>
      <c r="BH473" s="214"/>
    </row>
    <row r="474" spans="1:60" outlineLevel="2" x14ac:dyDescent="0.2">
      <c r="A474" s="221"/>
      <c r="B474" s="222"/>
      <c r="C474" s="268" t="s">
        <v>2573</v>
      </c>
      <c r="D474" s="262"/>
      <c r="E474" s="263">
        <v>1</v>
      </c>
      <c r="F474" s="224"/>
      <c r="G474" s="224"/>
      <c r="H474" s="224"/>
      <c r="I474" s="224"/>
      <c r="J474" s="224"/>
      <c r="K474" s="224"/>
      <c r="L474" s="224"/>
      <c r="M474" s="224"/>
      <c r="N474" s="223"/>
      <c r="O474" s="223"/>
      <c r="P474" s="223"/>
      <c r="Q474" s="223"/>
      <c r="R474" s="224"/>
      <c r="S474" s="224"/>
      <c r="T474" s="224"/>
      <c r="U474" s="224"/>
      <c r="V474" s="224"/>
      <c r="W474" s="224"/>
      <c r="X474" s="224"/>
      <c r="Y474" s="224"/>
      <c r="Z474" s="214"/>
      <c r="AA474" s="214"/>
      <c r="AB474" s="214"/>
      <c r="AC474" s="214"/>
      <c r="AD474" s="214"/>
      <c r="AE474" s="214"/>
      <c r="AF474" s="214"/>
      <c r="AG474" s="214" t="s">
        <v>371</v>
      </c>
      <c r="AH474" s="214">
        <v>0</v>
      </c>
      <c r="AI474" s="214"/>
      <c r="AJ474" s="214"/>
      <c r="AK474" s="214"/>
      <c r="AL474" s="214"/>
      <c r="AM474" s="214"/>
      <c r="AN474" s="214"/>
      <c r="AO474" s="214"/>
      <c r="AP474" s="214"/>
      <c r="AQ474" s="214"/>
      <c r="AR474" s="214"/>
      <c r="AS474" s="214"/>
      <c r="AT474" s="214"/>
      <c r="AU474" s="214"/>
      <c r="AV474" s="214"/>
      <c r="AW474" s="214"/>
      <c r="AX474" s="214"/>
      <c r="AY474" s="214"/>
      <c r="AZ474" s="214"/>
      <c r="BA474" s="214"/>
      <c r="BB474" s="214"/>
      <c r="BC474" s="214"/>
      <c r="BD474" s="214"/>
      <c r="BE474" s="214"/>
      <c r="BF474" s="214"/>
      <c r="BG474" s="214"/>
      <c r="BH474" s="214"/>
    </row>
    <row r="475" spans="1:60" ht="22.5" outlineLevel="1" x14ac:dyDescent="0.2">
      <c r="A475" s="236">
        <v>133</v>
      </c>
      <c r="B475" s="237" t="s">
        <v>765</v>
      </c>
      <c r="C475" s="254" t="s">
        <v>2574</v>
      </c>
      <c r="D475" s="238" t="s">
        <v>375</v>
      </c>
      <c r="E475" s="239">
        <v>1</v>
      </c>
      <c r="F475" s="240"/>
      <c r="G475" s="241">
        <f>ROUND(E475*F475,2)</f>
        <v>0</v>
      </c>
      <c r="H475" s="240"/>
      <c r="I475" s="241">
        <f>ROUND(E475*H475,2)</f>
        <v>0</v>
      </c>
      <c r="J475" s="240"/>
      <c r="K475" s="241">
        <f>ROUND(E475*J475,2)</f>
        <v>0</v>
      </c>
      <c r="L475" s="241">
        <v>12</v>
      </c>
      <c r="M475" s="241">
        <f>G475*(1+L475/100)</f>
        <v>0</v>
      </c>
      <c r="N475" s="239">
        <v>0</v>
      </c>
      <c r="O475" s="239">
        <f>ROUND(E475*N475,2)</f>
        <v>0</v>
      </c>
      <c r="P475" s="239">
        <v>0</v>
      </c>
      <c r="Q475" s="239">
        <f>ROUND(E475*P475,2)</f>
        <v>0</v>
      </c>
      <c r="R475" s="241"/>
      <c r="S475" s="241" t="s">
        <v>331</v>
      </c>
      <c r="T475" s="242" t="s">
        <v>316</v>
      </c>
      <c r="U475" s="224">
        <v>0</v>
      </c>
      <c r="V475" s="224">
        <f>ROUND(E475*U475,2)</f>
        <v>0</v>
      </c>
      <c r="W475" s="224"/>
      <c r="X475" s="224" t="s">
        <v>336</v>
      </c>
      <c r="Y475" s="224" t="s">
        <v>317</v>
      </c>
      <c r="Z475" s="214"/>
      <c r="AA475" s="214"/>
      <c r="AB475" s="214"/>
      <c r="AC475" s="214"/>
      <c r="AD475" s="214"/>
      <c r="AE475" s="214"/>
      <c r="AF475" s="214"/>
      <c r="AG475" s="214" t="s">
        <v>367</v>
      </c>
      <c r="AH475" s="214"/>
      <c r="AI475" s="214"/>
      <c r="AJ475" s="214"/>
      <c r="AK475" s="214"/>
      <c r="AL475" s="214"/>
      <c r="AM475" s="214"/>
      <c r="AN475" s="214"/>
      <c r="AO475" s="214"/>
      <c r="AP475" s="214"/>
      <c r="AQ475" s="214"/>
      <c r="AR475" s="214"/>
      <c r="AS475" s="214"/>
      <c r="AT475" s="214"/>
      <c r="AU475" s="214"/>
      <c r="AV475" s="214"/>
      <c r="AW475" s="214"/>
      <c r="AX475" s="214"/>
      <c r="AY475" s="214"/>
      <c r="AZ475" s="214"/>
      <c r="BA475" s="214"/>
      <c r="BB475" s="214"/>
      <c r="BC475" s="214"/>
      <c r="BD475" s="214"/>
      <c r="BE475" s="214"/>
      <c r="BF475" s="214"/>
      <c r="BG475" s="214"/>
      <c r="BH475" s="214"/>
    </row>
    <row r="476" spans="1:60" outlineLevel="2" x14ac:dyDescent="0.2">
      <c r="A476" s="221"/>
      <c r="B476" s="222"/>
      <c r="C476" s="255" t="s">
        <v>1453</v>
      </c>
      <c r="D476" s="243"/>
      <c r="E476" s="243"/>
      <c r="F476" s="243"/>
      <c r="G476" s="243"/>
      <c r="H476" s="224"/>
      <c r="I476" s="224"/>
      <c r="J476" s="224"/>
      <c r="K476" s="224"/>
      <c r="L476" s="224"/>
      <c r="M476" s="224"/>
      <c r="N476" s="223"/>
      <c r="O476" s="223"/>
      <c r="P476" s="223"/>
      <c r="Q476" s="223"/>
      <c r="R476" s="224"/>
      <c r="S476" s="224"/>
      <c r="T476" s="224"/>
      <c r="U476" s="224"/>
      <c r="V476" s="224"/>
      <c r="W476" s="224"/>
      <c r="X476" s="224"/>
      <c r="Y476" s="224"/>
      <c r="Z476" s="214"/>
      <c r="AA476" s="214"/>
      <c r="AB476" s="214"/>
      <c r="AC476" s="214"/>
      <c r="AD476" s="214"/>
      <c r="AE476" s="214"/>
      <c r="AF476" s="214"/>
      <c r="AG476" s="214" t="s">
        <v>320</v>
      </c>
      <c r="AH476" s="214"/>
      <c r="AI476" s="214"/>
      <c r="AJ476" s="214"/>
      <c r="AK476" s="214"/>
      <c r="AL476" s="214"/>
      <c r="AM476" s="214"/>
      <c r="AN476" s="214"/>
      <c r="AO476" s="214"/>
      <c r="AP476" s="214"/>
      <c r="AQ476" s="214"/>
      <c r="AR476" s="214"/>
      <c r="AS476" s="214"/>
      <c r="AT476" s="214"/>
      <c r="AU476" s="214"/>
      <c r="AV476" s="214"/>
      <c r="AW476" s="214"/>
      <c r="AX476" s="214"/>
      <c r="AY476" s="214"/>
      <c r="AZ476" s="214"/>
      <c r="BA476" s="214"/>
      <c r="BB476" s="214"/>
      <c r="BC476" s="214"/>
      <c r="BD476" s="214"/>
      <c r="BE476" s="214"/>
      <c r="BF476" s="214"/>
      <c r="BG476" s="214"/>
      <c r="BH476" s="214"/>
    </row>
    <row r="477" spans="1:60" outlineLevel="3" x14ac:dyDescent="0.2">
      <c r="A477" s="221"/>
      <c r="B477" s="222"/>
      <c r="C477" s="258" t="s">
        <v>1185</v>
      </c>
      <c r="D477" s="252"/>
      <c r="E477" s="252"/>
      <c r="F477" s="252"/>
      <c r="G477" s="252"/>
      <c r="H477" s="224"/>
      <c r="I477" s="224"/>
      <c r="J477" s="224"/>
      <c r="K477" s="224"/>
      <c r="L477" s="224"/>
      <c r="M477" s="224"/>
      <c r="N477" s="223"/>
      <c r="O477" s="223"/>
      <c r="P477" s="223"/>
      <c r="Q477" s="223"/>
      <c r="R477" s="224"/>
      <c r="S477" s="224"/>
      <c r="T477" s="224"/>
      <c r="U477" s="224"/>
      <c r="V477" s="224"/>
      <c r="W477" s="224"/>
      <c r="X477" s="224"/>
      <c r="Y477" s="224"/>
      <c r="Z477" s="214"/>
      <c r="AA477" s="214"/>
      <c r="AB477" s="214"/>
      <c r="AC477" s="214"/>
      <c r="AD477" s="214"/>
      <c r="AE477" s="214"/>
      <c r="AF477" s="214"/>
      <c r="AG477" s="214" t="s">
        <v>320</v>
      </c>
      <c r="AH477" s="214"/>
      <c r="AI477" s="214"/>
      <c r="AJ477" s="214"/>
      <c r="AK477" s="214"/>
      <c r="AL477" s="214"/>
      <c r="AM477" s="214"/>
      <c r="AN477" s="214"/>
      <c r="AO477" s="214"/>
      <c r="AP477" s="214"/>
      <c r="AQ477" s="214"/>
      <c r="AR477" s="214"/>
      <c r="AS477" s="214"/>
      <c r="AT477" s="214"/>
      <c r="AU477" s="214"/>
      <c r="AV477" s="214"/>
      <c r="AW477" s="214"/>
      <c r="AX477" s="214"/>
      <c r="AY477" s="214"/>
      <c r="AZ477" s="214"/>
      <c r="BA477" s="214"/>
      <c r="BB477" s="214"/>
      <c r="BC477" s="214"/>
      <c r="BD477" s="214"/>
      <c r="BE477" s="214"/>
      <c r="BF477" s="214"/>
      <c r="BG477" s="214"/>
      <c r="BH477" s="214"/>
    </row>
    <row r="478" spans="1:60" outlineLevel="3" x14ac:dyDescent="0.2">
      <c r="A478" s="221"/>
      <c r="B478" s="222"/>
      <c r="C478" s="258" t="s">
        <v>1454</v>
      </c>
      <c r="D478" s="252"/>
      <c r="E478" s="252"/>
      <c r="F478" s="252"/>
      <c r="G478" s="252"/>
      <c r="H478" s="224"/>
      <c r="I478" s="224"/>
      <c r="J478" s="224"/>
      <c r="K478" s="224"/>
      <c r="L478" s="224"/>
      <c r="M478" s="224"/>
      <c r="N478" s="223"/>
      <c r="O478" s="223"/>
      <c r="P478" s="223"/>
      <c r="Q478" s="223"/>
      <c r="R478" s="224"/>
      <c r="S478" s="224"/>
      <c r="T478" s="224"/>
      <c r="U478" s="224"/>
      <c r="V478" s="224"/>
      <c r="W478" s="224"/>
      <c r="X478" s="224"/>
      <c r="Y478" s="224"/>
      <c r="Z478" s="214"/>
      <c r="AA478" s="214"/>
      <c r="AB478" s="214"/>
      <c r="AC478" s="214"/>
      <c r="AD478" s="214"/>
      <c r="AE478" s="214"/>
      <c r="AF478" s="214"/>
      <c r="AG478" s="214" t="s">
        <v>320</v>
      </c>
      <c r="AH478" s="214"/>
      <c r="AI478" s="214"/>
      <c r="AJ478" s="214"/>
      <c r="AK478" s="214"/>
      <c r="AL478" s="214"/>
      <c r="AM478" s="214"/>
      <c r="AN478" s="214"/>
      <c r="AO478" s="214"/>
      <c r="AP478" s="214"/>
      <c r="AQ478" s="214"/>
      <c r="AR478" s="214"/>
      <c r="AS478" s="214"/>
      <c r="AT478" s="214"/>
      <c r="AU478" s="214"/>
      <c r="AV478" s="214"/>
      <c r="AW478" s="214"/>
      <c r="AX478" s="214"/>
      <c r="AY478" s="214"/>
      <c r="AZ478" s="214"/>
      <c r="BA478" s="214"/>
      <c r="BB478" s="214"/>
      <c r="BC478" s="214"/>
      <c r="BD478" s="214"/>
      <c r="BE478" s="214"/>
      <c r="BF478" s="214"/>
      <c r="BG478" s="214"/>
      <c r="BH478" s="214"/>
    </row>
    <row r="479" spans="1:60" outlineLevel="3" x14ac:dyDescent="0.2">
      <c r="A479" s="221"/>
      <c r="B479" s="222"/>
      <c r="C479" s="258" t="s">
        <v>1455</v>
      </c>
      <c r="D479" s="252"/>
      <c r="E479" s="252"/>
      <c r="F479" s="252"/>
      <c r="G479" s="252"/>
      <c r="H479" s="224"/>
      <c r="I479" s="224"/>
      <c r="J479" s="224"/>
      <c r="K479" s="224"/>
      <c r="L479" s="224"/>
      <c r="M479" s="224"/>
      <c r="N479" s="223"/>
      <c r="O479" s="223"/>
      <c r="P479" s="223"/>
      <c r="Q479" s="223"/>
      <c r="R479" s="224"/>
      <c r="S479" s="224"/>
      <c r="T479" s="224"/>
      <c r="U479" s="224"/>
      <c r="V479" s="224"/>
      <c r="W479" s="224"/>
      <c r="X479" s="224"/>
      <c r="Y479" s="224"/>
      <c r="Z479" s="214"/>
      <c r="AA479" s="214"/>
      <c r="AB479" s="214"/>
      <c r="AC479" s="214"/>
      <c r="AD479" s="214"/>
      <c r="AE479" s="214"/>
      <c r="AF479" s="214"/>
      <c r="AG479" s="214" t="s">
        <v>320</v>
      </c>
      <c r="AH479" s="214"/>
      <c r="AI479" s="214"/>
      <c r="AJ479" s="214"/>
      <c r="AK479" s="214"/>
      <c r="AL479" s="214"/>
      <c r="AM479" s="214"/>
      <c r="AN479" s="214"/>
      <c r="AO479" s="214"/>
      <c r="AP479" s="214"/>
      <c r="AQ479" s="214"/>
      <c r="AR479" s="214"/>
      <c r="AS479" s="214"/>
      <c r="AT479" s="214"/>
      <c r="AU479" s="214"/>
      <c r="AV479" s="214"/>
      <c r="AW479" s="214"/>
      <c r="AX479" s="214"/>
      <c r="AY479" s="214"/>
      <c r="AZ479" s="214"/>
      <c r="BA479" s="214"/>
      <c r="BB479" s="214"/>
      <c r="BC479" s="214"/>
      <c r="BD479" s="214"/>
      <c r="BE479" s="214"/>
      <c r="BF479" s="214"/>
      <c r="BG479" s="214"/>
      <c r="BH479" s="214"/>
    </row>
    <row r="480" spans="1:60" outlineLevel="3" x14ac:dyDescent="0.2">
      <c r="A480" s="221"/>
      <c r="B480" s="222"/>
      <c r="C480" s="258" t="s">
        <v>1456</v>
      </c>
      <c r="D480" s="252"/>
      <c r="E480" s="252"/>
      <c r="F480" s="252"/>
      <c r="G480" s="252"/>
      <c r="H480" s="224"/>
      <c r="I480" s="224"/>
      <c r="J480" s="224"/>
      <c r="K480" s="224"/>
      <c r="L480" s="224"/>
      <c r="M480" s="224"/>
      <c r="N480" s="223"/>
      <c r="O480" s="223"/>
      <c r="P480" s="223"/>
      <c r="Q480" s="223"/>
      <c r="R480" s="224"/>
      <c r="S480" s="224"/>
      <c r="T480" s="224"/>
      <c r="U480" s="224"/>
      <c r="V480" s="224"/>
      <c r="W480" s="224"/>
      <c r="X480" s="224"/>
      <c r="Y480" s="224"/>
      <c r="Z480" s="214"/>
      <c r="AA480" s="214"/>
      <c r="AB480" s="214"/>
      <c r="AC480" s="214"/>
      <c r="AD480" s="214"/>
      <c r="AE480" s="214"/>
      <c r="AF480" s="214"/>
      <c r="AG480" s="214" t="s">
        <v>320</v>
      </c>
      <c r="AH480" s="214"/>
      <c r="AI480" s="214"/>
      <c r="AJ480" s="214"/>
      <c r="AK480" s="214"/>
      <c r="AL480" s="214"/>
      <c r="AM480" s="214"/>
      <c r="AN480" s="214"/>
      <c r="AO480" s="214"/>
      <c r="AP480" s="214"/>
      <c r="AQ480" s="214"/>
      <c r="AR480" s="214"/>
      <c r="AS480" s="214"/>
      <c r="AT480" s="214"/>
      <c r="AU480" s="214"/>
      <c r="AV480" s="214"/>
      <c r="AW480" s="214"/>
      <c r="AX480" s="214"/>
      <c r="AY480" s="214"/>
      <c r="AZ480" s="214"/>
      <c r="BA480" s="214"/>
      <c r="BB480" s="214"/>
      <c r="BC480" s="214"/>
      <c r="BD480" s="214"/>
      <c r="BE480" s="214"/>
      <c r="BF480" s="214"/>
      <c r="BG480" s="214"/>
      <c r="BH480" s="214"/>
    </row>
    <row r="481" spans="1:60" outlineLevel="3" x14ac:dyDescent="0.2">
      <c r="A481" s="221"/>
      <c r="B481" s="222"/>
      <c r="C481" s="258" t="s">
        <v>1189</v>
      </c>
      <c r="D481" s="252"/>
      <c r="E481" s="252"/>
      <c r="F481" s="252"/>
      <c r="G481" s="252"/>
      <c r="H481" s="224"/>
      <c r="I481" s="224"/>
      <c r="J481" s="224"/>
      <c r="K481" s="224"/>
      <c r="L481" s="224"/>
      <c r="M481" s="224"/>
      <c r="N481" s="223"/>
      <c r="O481" s="223"/>
      <c r="P481" s="223"/>
      <c r="Q481" s="223"/>
      <c r="R481" s="224"/>
      <c r="S481" s="224"/>
      <c r="T481" s="224"/>
      <c r="U481" s="224"/>
      <c r="V481" s="224"/>
      <c r="W481" s="224"/>
      <c r="X481" s="224"/>
      <c r="Y481" s="224"/>
      <c r="Z481" s="214"/>
      <c r="AA481" s="214"/>
      <c r="AB481" s="214"/>
      <c r="AC481" s="214"/>
      <c r="AD481" s="214"/>
      <c r="AE481" s="214"/>
      <c r="AF481" s="214"/>
      <c r="AG481" s="214" t="s">
        <v>320</v>
      </c>
      <c r="AH481" s="214"/>
      <c r="AI481" s="214"/>
      <c r="AJ481" s="214"/>
      <c r="AK481" s="214"/>
      <c r="AL481" s="214"/>
      <c r="AM481" s="214"/>
      <c r="AN481" s="214"/>
      <c r="AO481" s="214"/>
      <c r="AP481" s="214"/>
      <c r="AQ481" s="214"/>
      <c r="AR481" s="214"/>
      <c r="AS481" s="214"/>
      <c r="AT481" s="214"/>
      <c r="AU481" s="214"/>
      <c r="AV481" s="214"/>
      <c r="AW481" s="214"/>
      <c r="AX481" s="214"/>
      <c r="AY481" s="214"/>
      <c r="AZ481" s="214"/>
      <c r="BA481" s="214"/>
      <c r="BB481" s="214"/>
      <c r="BC481" s="214"/>
      <c r="BD481" s="214"/>
      <c r="BE481" s="214"/>
      <c r="BF481" s="214"/>
      <c r="BG481" s="214"/>
      <c r="BH481" s="214"/>
    </row>
    <row r="482" spans="1:60" outlineLevel="3" x14ac:dyDescent="0.2">
      <c r="A482" s="221"/>
      <c r="B482" s="222"/>
      <c r="C482" s="257" t="s">
        <v>354</v>
      </c>
      <c r="D482" s="225"/>
      <c r="E482" s="226"/>
      <c r="F482" s="227"/>
      <c r="G482" s="227"/>
      <c r="H482" s="224"/>
      <c r="I482" s="224"/>
      <c r="J482" s="224"/>
      <c r="K482" s="224"/>
      <c r="L482" s="224"/>
      <c r="M482" s="224"/>
      <c r="N482" s="223"/>
      <c r="O482" s="223"/>
      <c r="P482" s="223"/>
      <c r="Q482" s="223"/>
      <c r="R482" s="224"/>
      <c r="S482" s="224"/>
      <c r="T482" s="224"/>
      <c r="U482" s="224"/>
      <c r="V482" s="224"/>
      <c r="W482" s="224"/>
      <c r="X482" s="224"/>
      <c r="Y482" s="224"/>
      <c r="Z482" s="214"/>
      <c r="AA482" s="214"/>
      <c r="AB482" s="214"/>
      <c r="AC482" s="214"/>
      <c r="AD482" s="214"/>
      <c r="AE482" s="214"/>
      <c r="AF482" s="214"/>
      <c r="AG482" s="214" t="s">
        <v>320</v>
      </c>
      <c r="AH482" s="214"/>
      <c r="AI482" s="214"/>
      <c r="AJ482" s="214"/>
      <c r="AK482" s="214"/>
      <c r="AL482" s="214"/>
      <c r="AM482" s="214"/>
      <c r="AN482" s="214"/>
      <c r="AO482" s="214"/>
      <c r="AP482" s="214"/>
      <c r="AQ482" s="214"/>
      <c r="AR482" s="214"/>
      <c r="AS482" s="214"/>
      <c r="AT482" s="214"/>
      <c r="AU482" s="214"/>
      <c r="AV482" s="214"/>
      <c r="AW482" s="214"/>
      <c r="AX482" s="214"/>
      <c r="AY482" s="214"/>
      <c r="AZ482" s="214"/>
      <c r="BA482" s="214"/>
      <c r="BB482" s="214"/>
      <c r="BC482" s="214"/>
      <c r="BD482" s="214"/>
      <c r="BE482" s="214"/>
      <c r="BF482" s="214"/>
      <c r="BG482" s="214"/>
      <c r="BH482" s="214"/>
    </row>
    <row r="483" spans="1:60" outlineLevel="3" x14ac:dyDescent="0.2">
      <c r="A483" s="221"/>
      <c r="B483" s="222"/>
      <c r="C483" s="258" t="s">
        <v>753</v>
      </c>
      <c r="D483" s="252"/>
      <c r="E483" s="252"/>
      <c r="F483" s="252"/>
      <c r="G483" s="252"/>
      <c r="H483" s="224"/>
      <c r="I483" s="224"/>
      <c r="J483" s="224"/>
      <c r="K483" s="224"/>
      <c r="L483" s="224"/>
      <c r="M483" s="224"/>
      <c r="N483" s="223"/>
      <c r="O483" s="223"/>
      <c r="P483" s="223"/>
      <c r="Q483" s="223"/>
      <c r="R483" s="224"/>
      <c r="S483" s="224"/>
      <c r="T483" s="224"/>
      <c r="U483" s="224"/>
      <c r="V483" s="224"/>
      <c r="W483" s="224"/>
      <c r="X483" s="224"/>
      <c r="Y483" s="224"/>
      <c r="Z483" s="214"/>
      <c r="AA483" s="214"/>
      <c r="AB483" s="214"/>
      <c r="AC483" s="214"/>
      <c r="AD483" s="214"/>
      <c r="AE483" s="214"/>
      <c r="AF483" s="214"/>
      <c r="AG483" s="214" t="s">
        <v>320</v>
      </c>
      <c r="AH483" s="214"/>
      <c r="AI483" s="214"/>
      <c r="AJ483" s="214"/>
      <c r="AK483" s="214"/>
      <c r="AL483" s="214"/>
      <c r="AM483" s="214"/>
      <c r="AN483" s="214"/>
      <c r="AO483" s="214"/>
      <c r="AP483" s="214"/>
      <c r="AQ483" s="214"/>
      <c r="AR483" s="214"/>
      <c r="AS483" s="214"/>
      <c r="AT483" s="214"/>
      <c r="AU483" s="214"/>
      <c r="AV483" s="214"/>
      <c r="AW483" s="214"/>
      <c r="AX483" s="214"/>
      <c r="AY483" s="214"/>
      <c r="AZ483" s="214"/>
      <c r="BA483" s="214"/>
      <c r="BB483" s="214"/>
      <c r="BC483" s="214"/>
      <c r="BD483" s="214"/>
      <c r="BE483" s="214"/>
      <c r="BF483" s="214"/>
      <c r="BG483" s="214"/>
      <c r="BH483" s="214"/>
    </row>
    <row r="484" spans="1:60" outlineLevel="2" x14ac:dyDescent="0.2">
      <c r="A484" s="221"/>
      <c r="B484" s="222"/>
      <c r="C484" s="268" t="s">
        <v>2575</v>
      </c>
      <c r="D484" s="262"/>
      <c r="E484" s="263">
        <v>1</v>
      </c>
      <c r="F484" s="224"/>
      <c r="G484" s="224"/>
      <c r="H484" s="224"/>
      <c r="I484" s="224"/>
      <c r="J484" s="224"/>
      <c r="K484" s="224"/>
      <c r="L484" s="224"/>
      <c r="M484" s="224"/>
      <c r="N484" s="223"/>
      <c r="O484" s="223"/>
      <c r="P484" s="223"/>
      <c r="Q484" s="223"/>
      <c r="R484" s="224"/>
      <c r="S484" s="224"/>
      <c r="T484" s="224"/>
      <c r="U484" s="224"/>
      <c r="V484" s="224"/>
      <c r="W484" s="224"/>
      <c r="X484" s="224"/>
      <c r="Y484" s="224"/>
      <c r="Z484" s="214"/>
      <c r="AA484" s="214"/>
      <c r="AB484" s="214"/>
      <c r="AC484" s="214"/>
      <c r="AD484" s="214"/>
      <c r="AE484" s="214"/>
      <c r="AF484" s="214"/>
      <c r="AG484" s="214" t="s">
        <v>371</v>
      </c>
      <c r="AH484" s="214">
        <v>0</v>
      </c>
      <c r="AI484" s="214"/>
      <c r="AJ484" s="214"/>
      <c r="AK484" s="214"/>
      <c r="AL484" s="214"/>
      <c r="AM484" s="214"/>
      <c r="AN484" s="214"/>
      <c r="AO484" s="214"/>
      <c r="AP484" s="214"/>
      <c r="AQ484" s="214"/>
      <c r="AR484" s="214"/>
      <c r="AS484" s="214"/>
      <c r="AT484" s="214"/>
      <c r="AU484" s="214"/>
      <c r="AV484" s="214"/>
      <c r="AW484" s="214"/>
      <c r="AX484" s="214"/>
      <c r="AY484" s="214"/>
      <c r="AZ484" s="214"/>
      <c r="BA484" s="214"/>
      <c r="BB484" s="214"/>
      <c r="BC484" s="214"/>
      <c r="BD484" s="214"/>
      <c r="BE484" s="214"/>
      <c r="BF484" s="214"/>
      <c r="BG484" s="214"/>
      <c r="BH484" s="214"/>
    </row>
    <row r="485" spans="1:60" ht="22.5" outlineLevel="1" x14ac:dyDescent="0.2">
      <c r="A485" s="236">
        <v>134</v>
      </c>
      <c r="B485" s="237" t="s">
        <v>1457</v>
      </c>
      <c r="C485" s="254" t="s">
        <v>1458</v>
      </c>
      <c r="D485" s="238" t="s">
        <v>1459</v>
      </c>
      <c r="E485" s="239">
        <v>1</v>
      </c>
      <c r="F485" s="240"/>
      <c r="G485" s="241">
        <f>ROUND(E485*F485,2)</f>
        <v>0</v>
      </c>
      <c r="H485" s="240"/>
      <c r="I485" s="241">
        <f>ROUND(E485*H485,2)</f>
        <v>0</v>
      </c>
      <c r="J485" s="240"/>
      <c r="K485" s="241">
        <f>ROUND(E485*J485,2)</f>
        <v>0</v>
      </c>
      <c r="L485" s="241">
        <v>12</v>
      </c>
      <c r="M485" s="241">
        <f>G485*(1+L485/100)</f>
        <v>0</v>
      </c>
      <c r="N485" s="239">
        <v>0</v>
      </c>
      <c r="O485" s="239">
        <f>ROUND(E485*N485,2)</f>
        <v>0</v>
      </c>
      <c r="P485" s="239">
        <v>0</v>
      </c>
      <c r="Q485" s="239">
        <f>ROUND(E485*P485,2)</f>
        <v>0</v>
      </c>
      <c r="R485" s="241"/>
      <c r="S485" s="241" t="s">
        <v>331</v>
      </c>
      <c r="T485" s="242" t="s">
        <v>316</v>
      </c>
      <c r="U485" s="224">
        <v>0</v>
      </c>
      <c r="V485" s="224">
        <f>ROUND(E485*U485,2)</f>
        <v>0</v>
      </c>
      <c r="W485" s="224"/>
      <c r="X485" s="224" t="s">
        <v>336</v>
      </c>
      <c r="Y485" s="224" t="s">
        <v>317</v>
      </c>
      <c r="Z485" s="214"/>
      <c r="AA485" s="214"/>
      <c r="AB485" s="214"/>
      <c r="AC485" s="214"/>
      <c r="AD485" s="214"/>
      <c r="AE485" s="214"/>
      <c r="AF485" s="214"/>
      <c r="AG485" s="214" t="s">
        <v>367</v>
      </c>
      <c r="AH485" s="214"/>
      <c r="AI485" s="214"/>
      <c r="AJ485" s="214"/>
      <c r="AK485" s="214"/>
      <c r="AL485" s="214"/>
      <c r="AM485" s="214"/>
      <c r="AN485" s="214"/>
      <c r="AO485" s="214"/>
      <c r="AP485" s="214"/>
      <c r="AQ485" s="214"/>
      <c r="AR485" s="214"/>
      <c r="AS485" s="214"/>
      <c r="AT485" s="214"/>
      <c r="AU485" s="214"/>
      <c r="AV485" s="214"/>
      <c r="AW485" s="214"/>
      <c r="AX485" s="214"/>
      <c r="AY485" s="214"/>
      <c r="AZ485" s="214"/>
      <c r="BA485" s="214"/>
      <c r="BB485" s="214"/>
      <c r="BC485" s="214"/>
      <c r="BD485" s="214"/>
      <c r="BE485" s="214"/>
      <c r="BF485" s="214"/>
      <c r="BG485" s="214"/>
      <c r="BH485" s="214"/>
    </row>
    <row r="486" spans="1:60" outlineLevel="2" x14ac:dyDescent="0.2">
      <c r="A486" s="221"/>
      <c r="B486" s="222"/>
      <c r="C486" s="255" t="s">
        <v>1460</v>
      </c>
      <c r="D486" s="243"/>
      <c r="E486" s="243"/>
      <c r="F486" s="243"/>
      <c r="G486" s="243"/>
      <c r="H486" s="224"/>
      <c r="I486" s="224"/>
      <c r="J486" s="224"/>
      <c r="K486" s="224"/>
      <c r="L486" s="224"/>
      <c r="M486" s="224"/>
      <c r="N486" s="223"/>
      <c r="O486" s="223"/>
      <c r="P486" s="223"/>
      <c r="Q486" s="223"/>
      <c r="R486" s="224"/>
      <c r="S486" s="224"/>
      <c r="T486" s="224"/>
      <c r="U486" s="224"/>
      <c r="V486" s="224"/>
      <c r="W486" s="224"/>
      <c r="X486" s="224"/>
      <c r="Y486" s="224"/>
      <c r="Z486" s="214"/>
      <c r="AA486" s="214"/>
      <c r="AB486" s="214"/>
      <c r="AC486" s="214"/>
      <c r="AD486" s="214"/>
      <c r="AE486" s="214"/>
      <c r="AF486" s="214"/>
      <c r="AG486" s="214" t="s">
        <v>320</v>
      </c>
      <c r="AH486" s="214"/>
      <c r="AI486" s="214"/>
      <c r="AJ486" s="214"/>
      <c r="AK486" s="214"/>
      <c r="AL486" s="214"/>
      <c r="AM486" s="214"/>
      <c r="AN486" s="214"/>
      <c r="AO486" s="214"/>
      <c r="AP486" s="214"/>
      <c r="AQ486" s="214"/>
      <c r="AR486" s="214"/>
      <c r="AS486" s="214"/>
      <c r="AT486" s="214"/>
      <c r="AU486" s="214"/>
      <c r="AV486" s="214"/>
      <c r="AW486" s="214"/>
      <c r="AX486" s="214"/>
      <c r="AY486" s="214"/>
      <c r="AZ486" s="214"/>
      <c r="BA486" s="214"/>
      <c r="BB486" s="214"/>
      <c r="BC486" s="214"/>
      <c r="BD486" s="214"/>
      <c r="BE486" s="214"/>
      <c r="BF486" s="214"/>
      <c r="BG486" s="214"/>
      <c r="BH486" s="214"/>
    </row>
    <row r="487" spans="1:60" outlineLevel="3" x14ac:dyDescent="0.2">
      <c r="A487" s="221"/>
      <c r="B487" s="222"/>
      <c r="C487" s="258" t="s">
        <v>1461</v>
      </c>
      <c r="D487" s="252"/>
      <c r="E487" s="252"/>
      <c r="F487" s="252"/>
      <c r="G487" s="252"/>
      <c r="H487" s="224"/>
      <c r="I487" s="224"/>
      <c r="J487" s="224"/>
      <c r="K487" s="224"/>
      <c r="L487" s="224"/>
      <c r="M487" s="224"/>
      <c r="N487" s="223"/>
      <c r="O487" s="223"/>
      <c r="P487" s="223"/>
      <c r="Q487" s="223"/>
      <c r="R487" s="224"/>
      <c r="S487" s="224"/>
      <c r="T487" s="224"/>
      <c r="U487" s="224"/>
      <c r="V487" s="224"/>
      <c r="W487" s="224"/>
      <c r="X487" s="224"/>
      <c r="Y487" s="224"/>
      <c r="Z487" s="214"/>
      <c r="AA487" s="214"/>
      <c r="AB487" s="214"/>
      <c r="AC487" s="214"/>
      <c r="AD487" s="214"/>
      <c r="AE487" s="214"/>
      <c r="AF487" s="214"/>
      <c r="AG487" s="214" t="s">
        <v>320</v>
      </c>
      <c r="AH487" s="214"/>
      <c r="AI487" s="214"/>
      <c r="AJ487" s="214"/>
      <c r="AK487" s="214"/>
      <c r="AL487" s="214"/>
      <c r="AM487" s="214"/>
      <c r="AN487" s="214"/>
      <c r="AO487" s="214"/>
      <c r="AP487" s="214"/>
      <c r="AQ487" s="214"/>
      <c r="AR487" s="214"/>
      <c r="AS487" s="214"/>
      <c r="AT487" s="214"/>
      <c r="AU487" s="214"/>
      <c r="AV487" s="214"/>
      <c r="AW487" s="214"/>
      <c r="AX487" s="214"/>
      <c r="AY487" s="214"/>
      <c r="AZ487" s="214"/>
      <c r="BA487" s="214"/>
      <c r="BB487" s="214"/>
      <c r="BC487" s="214"/>
      <c r="BD487" s="214"/>
      <c r="BE487" s="214"/>
      <c r="BF487" s="214"/>
      <c r="BG487" s="214"/>
      <c r="BH487" s="214"/>
    </row>
    <row r="488" spans="1:60" outlineLevel="3" x14ac:dyDescent="0.2">
      <c r="A488" s="221"/>
      <c r="B488" s="222"/>
      <c r="C488" s="258" t="s">
        <v>1462</v>
      </c>
      <c r="D488" s="252"/>
      <c r="E488" s="252"/>
      <c r="F488" s="252"/>
      <c r="G488" s="252"/>
      <c r="H488" s="224"/>
      <c r="I488" s="224"/>
      <c r="J488" s="224"/>
      <c r="K488" s="224"/>
      <c r="L488" s="224"/>
      <c r="M488" s="224"/>
      <c r="N488" s="223"/>
      <c r="O488" s="223"/>
      <c r="P488" s="223"/>
      <c r="Q488" s="223"/>
      <c r="R488" s="224"/>
      <c r="S488" s="224"/>
      <c r="T488" s="224"/>
      <c r="U488" s="224"/>
      <c r="V488" s="224"/>
      <c r="W488" s="224"/>
      <c r="X488" s="224"/>
      <c r="Y488" s="224"/>
      <c r="Z488" s="214"/>
      <c r="AA488" s="214"/>
      <c r="AB488" s="214"/>
      <c r="AC488" s="214"/>
      <c r="AD488" s="214"/>
      <c r="AE488" s="214"/>
      <c r="AF488" s="214"/>
      <c r="AG488" s="214" t="s">
        <v>320</v>
      </c>
      <c r="AH488" s="214"/>
      <c r="AI488" s="214"/>
      <c r="AJ488" s="214"/>
      <c r="AK488" s="214"/>
      <c r="AL488" s="214"/>
      <c r="AM488" s="214"/>
      <c r="AN488" s="214"/>
      <c r="AO488" s="214"/>
      <c r="AP488" s="214"/>
      <c r="AQ488" s="214"/>
      <c r="AR488" s="214"/>
      <c r="AS488" s="214"/>
      <c r="AT488" s="214"/>
      <c r="AU488" s="214"/>
      <c r="AV488" s="214"/>
      <c r="AW488" s="214"/>
      <c r="AX488" s="214"/>
      <c r="AY488" s="214"/>
      <c r="AZ488" s="214"/>
      <c r="BA488" s="214"/>
      <c r="BB488" s="214"/>
      <c r="BC488" s="214"/>
      <c r="BD488" s="214"/>
      <c r="BE488" s="214"/>
      <c r="BF488" s="214"/>
      <c r="BG488" s="214"/>
      <c r="BH488" s="214"/>
    </row>
    <row r="489" spans="1:60" outlineLevel="3" x14ac:dyDescent="0.2">
      <c r="A489" s="221"/>
      <c r="B489" s="222"/>
      <c r="C489" s="258" t="s">
        <v>1463</v>
      </c>
      <c r="D489" s="252"/>
      <c r="E489" s="252"/>
      <c r="F489" s="252"/>
      <c r="G489" s="252"/>
      <c r="H489" s="224"/>
      <c r="I489" s="224"/>
      <c r="J489" s="224"/>
      <c r="K489" s="224"/>
      <c r="L489" s="224"/>
      <c r="M489" s="224"/>
      <c r="N489" s="223"/>
      <c r="O489" s="223"/>
      <c r="P489" s="223"/>
      <c r="Q489" s="223"/>
      <c r="R489" s="224"/>
      <c r="S489" s="224"/>
      <c r="T489" s="224"/>
      <c r="U489" s="224"/>
      <c r="V489" s="224"/>
      <c r="W489" s="224"/>
      <c r="X489" s="224"/>
      <c r="Y489" s="224"/>
      <c r="Z489" s="214"/>
      <c r="AA489" s="214"/>
      <c r="AB489" s="214"/>
      <c r="AC489" s="214"/>
      <c r="AD489" s="214"/>
      <c r="AE489" s="214"/>
      <c r="AF489" s="214"/>
      <c r="AG489" s="214" t="s">
        <v>320</v>
      </c>
      <c r="AH489" s="214"/>
      <c r="AI489" s="214"/>
      <c r="AJ489" s="214"/>
      <c r="AK489" s="214"/>
      <c r="AL489" s="214"/>
      <c r="AM489" s="214"/>
      <c r="AN489" s="214"/>
      <c r="AO489" s="214"/>
      <c r="AP489" s="214"/>
      <c r="AQ489" s="214"/>
      <c r="AR489" s="214"/>
      <c r="AS489" s="214"/>
      <c r="AT489" s="214"/>
      <c r="AU489" s="214"/>
      <c r="AV489" s="214"/>
      <c r="AW489" s="214"/>
      <c r="AX489" s="214"/>
      <c r="AY489" s="214"/>
      <c r="AZ489" s="214"/>
      <c r="BA489" s="214"/>
      <c r="BB489" s="214"/>
      <c r="BC489" s="214"/>
      <c r="BD489" s="214"/>
      <c r="BE489" s="214"/>
      <c r="BF489" s="214"/>
      <c r="BG489" s="214"/>
      <c r="BH489" s="214"/>
    </row>
    <row r="490" spans="1:60" outlineLevel="3" x14ac:dyDescent="0.2">
      <c r="A490" s="221"/>
      <c r="B490" s="222"/>
      <c r="C490" s="258" t="s">
        <v>2576</v>
      </c>
      <c r="D490" s="252"/>
      <c r="E490" s="252"/>
      <c r="F490" s="252"/>
      <c r="G490" s="252"/>
      <c r="H490" s="224"/>
      <c r="I490" s="224"/>
      <c r="J490" s="224"/>
      <c r="K490" s="224"/>
      <c r="L490" s="224"/>
      <c r="M490" s="224"/>
      <c r="N490" s="223"/>
      <c r="O490" s="223"/>
      <c r="P490" s="223"/>
      <c r="Q490" s="223"/>
      <c r="R490" s="224"/>
      <c r="S490" s="224"/>
      <c r="T490" s="224"/>
      <c r="U490" s="224"/>
      <c r="V490" s="224"/>
      <c r="W490" s="224"/>
      <c r="X490" s="224"/>
      <c r="Y490" s="224"/>
      <c r="Z490" s="214"/>
      <c r="AA490" s="214"/>
      <c r="AB490" s="214"/>
      <c r="AC490" s="214"/>
      <c r="AD490" s="214"/>
      <c r="AE490" s="214"/>
      <c r="AF490" s="214"/>
      <c r="AG490" s="214" t="s">
        <v>320</v>
      </c>
      <c r="AH490" s="214"/>
      <c r="AI490" s="214"/>
      <c r="AJ490" s="214"/>
      <c r="AK490" s="214"/>
      <c r="AL490" s="214"/>
      <c r="AM490" s="214"/>
      <c r="AN490" s="214"/>
      <c r="AO490" s="214"/>
      <c r="AP490" s="214"/>
      <c r="AQ490" s="214"/>
      <c r="AR490" s="214"/>
      <c r="AS490" s="214"/>
      <c r="AT490" s="214"/>
      <c r="AU490" s="214"/>
      <c r="AV490" s="214"/>
      <c r="AW490" s="214"/>
      <c r="AX490" s="214"/>
      <c r="AY490" s="214"/>
      <c r="AZ490" s="214"/>
      <c r="BA490" s="214"/>
      <c r="BB490" s="214"/>
      <c r="BC490" s="214"/>
      <c r="BD490" s="214"/>
      <c r="BE490" s="214"/>
      <c r="BF490" s="214"/>
      <c r="BG490" s="214"/>
      <c r="BH490" s="214"/>
    </row>
    <row r="491" spans="1:60" outlineLevel="3" x14ac:dyDescent="0.2">
      <c r="A491" s="221"/>
      <c r="B491" s="222"/>
      <c r="C491" s="258" t="s">
        <v>1465</v>
      </c>
      <c r="D491" s="252"/>
      <c r="E491" s="252"/>
      <c r="F491" s="252"/>
      <c r="G491" s="252"/>
      <c r="H491" s="224"/>
      <c r="I491" s="224"/>
      <c r="J491" s="224"/>
      <c r="K491" s="224"/>
      <c r="L491" s="224"/>
      <c r="M491" s="224"/>
      <c r="N491" s="223"/>
      <c r="O491" s="223"/>
      <c r="P491" s="223"/>
      <c r="Q491" s="223"/>
      <c r="R491" s="224"/>
      <c r="S491" s="224"/>
      <c r="T491" s="224"/>
      <c r="U491" s="224"/>
      <c r="V491" s="224"/>
      <c r="W491" s="224"/>
      <c r="X491" s="224"/>
      <c r="Y491" s="224"/>
      <c r="Z491" s="214"/>
      <c r="AA491" s="214"/>
      <c r="AB491" s="214"/>
      <c r="AC491" s="214"/>
      <c r="AD491" s="214"/>
      <c r="AE491" s="214"/>
      <c r="AF491" s="214"/>
      <c r="AG491" s="214" t="s">
        <v>320</v>
      </c>
      <c r="AH491" s="214"/>
      <c r="AI491" s="214"/>
      <c r="AJ491" s="214"/>
      <c r="AK491" s="214"/>
      <c r="AL491" s="214"/>
      <c r="AM491" s="214"/>
      <c r="AN491" s="214"/>
      <c r="AO491" s="214"/>
      <c r="AP491" s="214"/>
      <c r="AQ491" s="214"/>
      <c r="AR491" s="214"/>
      <c r="AS491" s="214"/>
      <c r="AT491" s="214"/>
      <c r="AU491" s="214"/>
      <c r="AV491" s="214"/>
      <c r="AW491" s="214"/>
      <c r="AX491" s="214"/>
      <c r="AY491" s="214"/>
      <c r="AZ491" s="214"/>
      <c r="BA491" s="214"/>
      <c r="BB491" s="214"/>
      <c r="BC491" s="214"/>
      <c r="BD491" s="214"/>
      <c r="BE491" s="214"/>
      <c r="BF491" s="214"/>
      <c r="BG491" s="214"/>
      <c r="BH491" s="214"/>
    </row>
    <row r="492" spans="1:60" outlineLevel="3" x14ac:dyDescent="0.2">
      <c r="A492" s="221"/>
      <c r="B492" s="222"/>
      <c r="C492" s="258" t="s">
        <v>1466</v>
      </c>
      <c r="D492" s="252"/>
      <c r="E492" s="252"/>
      <c r="F492" s="252"/>
      <c r="G492" s="252"/>
      <c r="H492" s="224"/>
      <c r="I492" s="224"/>
      <c r="J492" s="224"/>
      <c r="K492" s="224"/>
      <c r="L492" s="224"/>
      <c r="M492" s="224"/>
      <c r="N492" s="223"/>
      <c r="O492" s="223"/>
      <c r="P492" s="223"/>
      <c r="Q492" s="223"/>
      <c r="R492" s="224"/>
      <c r="S492" s="224"/>
      <c r="T492" s="224"/>
      <c r="U492" s="224"/>
      <c r="V492" s="224"/>
      <c r="W492" s="224"/>
      <c r="X492" s="224"/>
      <c r="Y492" s="224"/>
      <c r="Z492" s="214"/>
      <c r="AA492" s="214"/>
      <c r="AB492" s="214"/>
      <c r="AC492" s="214"/>
      <c r="AD492" s="214"/>
      <c r="AE492" s="214"/>
      <c r="AF492" s="214"/>
      <c r="AG492" s="214" t="s">
        <v>320</v>
      </c>
      <c r="AH492" s="214"/>
      <c r="AI492" s="214"/>
      <c r="AJ492" s="214"/>
      <c r="AK492" s="214"/>
      <c r="AL492" s="214"/>
      <c r="AM492" s="214"/>
      <c r="AN492" s="214"/>
      <c r="AO492" s="214"/>
      <c r="AP492" s="214"/>
      <c r="AQ492" s="214"/>
      <c r="AR492" s="214"/>
      <c r="AS492" s="214"/>
      <c r="AT492" s="214"/>
      <c r="AU492" s="214"/>
      <c r="AV492" s="214"/>
      <c r="AW492" s="214"/>
      <c r="AX492" s="214"/>
      <c r="AY492" s="214"/>
      <c r="AZ492" s="214"/>
      <c r="BA492" s="214"/>
      <c r="BB492" s="214"/>
      <c r="BC492" s="214"/>
      <c r="BD492" s="214"/>
      <c r="BE492" s="214"/>
      <c r="BF492" s="214"/>
      <c r="BG492" s="214"/>
      <c r="BH492" s="214"/>
    </row>
    <row r="493" spans="1:60" outlineLevel="2" x14ac:dyDescent="0.2">
      <c r="A493" s="221"/>
      <c r="B493" s="222"/>
      <c r="C493" s="268" t="s">
        <v>1467</v>
      </c>
      <c r="D493" s="262"/>
      <c r="E493" s="263">
        <v>1</v>
      </c>
      <c r="F493" s="224"/>
      <c r="G493" s="224"/>
      <c r="H493" s="224"/>
      <c r="I493" s="224"/>
      <c r="J493" s="224"/>
      <c r="K493" s="224"/>
      <c r="L493" s="224"/>
      <c r="M493" s="224"/>
      <c r="N493" s="223"/>
      <c r="O493" s="223"/>
      <c r="P493" s="223"/>
      <c r="Q493" s="223"/>
      <c r="R493" s="224"/>
      <c r="S493" s="224"/>
      <c r="T493" s="224"/>
      <c r="U493" s="224"/>
      <c r="V493" s="224"/>
      <c r="W493" s="224"/>
      <c r="X493" s="224"/>
      <c r="Y493" s="224"/>
      <c r="Z493" s="214"/>
      <c r="AA493" s="214"/>
      <c r="AB493" s="214"/>
      <c r="AC493" s="214"/>
      <c r="AD493" s="214"/>
      <c r="AE493" s="214"/>
      <c r="AF493" s="214"/>
      <c r="AG493" s="214" t="s">
        <v>371</v>
      </c>
      <c r="AH493" s="214">
        <v>0</v>
      </c>
      <c r="AI493" s="214"/>
      <c r="AJ493" s="214"/>
      <c r="AK493" s="214"/>
      <c r="AL493" s="214"/>
      <c r="AM493" s="214"/>
      <c r="AN493" s="214"/>
      <c r="AO493" s="214"/>
      <c r="AP493" s="214"/>
      <c r="AQ493" s="214"/>
      <c r="AR493" s="214"/>
      <c r="AS493" s="214"/>
      <c r="AT493" s="214"/>
      <c r="AU493" s="214"/>
      <c r="AV493" s="214"/>
      <c r="AW493" s="214"/>
      <c r="AX493" s="214"/>
      <c r="AY493" s="214"/>
      <c r="AZ493" s="214"/>
      <c r="BA493" s="214"/>
      <c r="BB493" s="214"/>
      <c r="BC493" s="214"/>
      <c r="BD493" s="214"/>
      <c r="BE493" s="214"/>
      <c r="BF493" s="214"/>
      <c r="BG493" s="214"/>
      <c r="BH493" s="214"/>
    </row>
    <row r="494" spans="1:60" outlineLevel="1" x14ac:dyDescent="0.2">
      <c r="A494" s="236">
        <v>135</v>
      </c>
      <c r="B494" s="237" t="s">
        <v>1196</v>
      </c>
      <c r="C494" s="254" t="s">
        <v>778</v>
      </c>
      <c r="D494" s="238" t="s">
        <v>379</v>
      </c>
      <c r="E494" s="239">
        <v>12.175000000000001</v>
      </c>
      <c r="F494" s="240"/>
      <c r="G494" s="241">
        <f>ROUND(E494*F494,2)</f>
        <v>0</v>
      </c>
      <c r="H494" s="240"/>
      <c r="I494" s="241">
        <f>ROUND(E494*H494,2)</f>
        <v>0</v>
      </c>
      <c r="J494" s="240"/>
      <c r="K494" s="241">
        <f>ROUND(E494*J494,2)</f>
        <v>0</v>
      </c>
      <c r="L494" s="241">
        <v>12</v>
      </c>
      <c r="M494" s="241">
        <f>G494*(1+L494/100)</f>
        <v>0</v>
      </c>
      <c r="N494" s="239">
        <v>0</v>
      </c>
      <c r="O494" s="239">
        <f>ROUND(E494*N494,2)</f>
        <v>0</v>
      </c>
      <c r="P494" s="239">
        <v>0</v>
      </c>
      <c r="Q494" s="239">
        <f>ROUND(E494*P494,2)</f>
        <v>0</v>
      </c>
      <c r="R494" s="241"/>
      <c r="S494" s="241" t="s">
        <v>331</v>
      </c>
      <c r="T494" s="242" t="s">
        <v>316</v>
      </c>
      <c r="U494" s="224">
        <v>0</v>
      </c>
      <c r="V494" s="224">
        <f>ROUND(E494*U494,2)</f>
        <v>0</v>
      </c>
      <c r="W494" s="224"/>
      <c r="X494" s="224" t="s">
        <v>336</v>
      </c>
      <c r="Y494" s="224" t="s">
        <v>317</v>
      </c>
      <c r="Z494" s="214"/>
      <c r="AA494" s="214"/>
      <c r="AB494" s="214"/>
      <c r="AC494" s="214"/>
      <c r="AD494" s="214"/>
      <c r="AE494" s="214"/>
      <c r="AF494" s="214"/>
      <c r="AG494" s="214" t="s">
        <v>367</v>
      </c>
      <c r="AH494" s="214"/>
      <c r="AI494" s="214"/>
      <c r="AJ494" s="214"/>
      <c r="AK494" s="214"/>
      <c r="AL494" s="214"/>
      <c r="AM494" s="214"/>
      <c r="AN494" s="214"/>
      <c r="AO494" s="214"/>
      <c r="AP494" s="214"/>
      <c r="AQ494" s="214"/>
      <c r="AR494" s="214"/>
      <c r="AS494" s="214"/>
      <c r="AT494" s="214"/>
      <c r="AU494" s="214"/>
      <c r="AV494" s="214"/>
      <c r="AW494" s="214"/>
      <c r="AX494" s="214"/>
      <c r="AY494" s="214"/>
      <c r="AZ494" s="214"/>
      <c r="BA494" s="214"/>
      <c r="BB494" s="214"/>
      <c r="BC494" s="214"/>
      <c r="BD494" s="214"/>
      <c r="BE494" s="214"/>
      <c r="BF494" s="214"/>
      <c r="BG494" s="214"/>
      <c r="BH494" s="214"/>
    </row>
    <row r="495" spans="1:60" outlineLevel="2" x14ac:dyDescent="0.2">
      <c r="A495" s="221"/>
      <c r="B495" s="222"/>
      <c r="C495" s="268" t="s">
        <v>2577</v>
      </c>
      <c r="D495" s="262"/>
      <c r="E495" s="263">
        <v>4.18</v>
      </c>
      <c r="F495" s="224"/>
      <c r="G495" s="224"/>
      <c r="H495" s="224"/>
      <c r="I495" s="224"/>
      <c r="J495" s="224"/>
      <c r="K495" s="224"/>
      <c r="L495" s="224"/>
      <c r="M495" s="224"/>
      <c r="N495" s="223"/>
      <c r="O495" s="223"/>
      <c r="P495" s="223"/>
      <c r="Q495" s="223"/>
      <c r="R495" s="224"/>
      <c r="S495" s="224"/>
      <c r="T495" s="224"/>
      <c r="U495" s="224"/>
      <c r="V495" s="224"/>
      <c r="W495" s="224"/>
      <c r="X495" s="224"/>
      <c r="Y495" s="224"/>
      <c r="Z495" s="214"/>
      <c r="AA495" s="214"/>
      <c r="AB495" s="214"/>
      <c r="AC495" s="214"/>
      <c r="AD495" s="214"/>
      <c r="AE495" s="214"/>
      <c r="AF495" s="214"/>
      <c r="AG495" s="214" t="s">
        <v>371</v>
      </c>
      <c r="AH495" s="214">
        <v>0</v>
      </c>
      <c r="AI495" s="214"/>
      <c r="AJ495" s="214"/>
      <c r="AK495" s="214"/>
      <c r="AL495" s="214"/>
      <c r="AM495" s="214"/>
      <c r="AN495" s="214"/>
      <c r="AO495" s="214"/>
      <c r="AP495" s="214"/>
      <c r="AQ495" s="214"/>
      <c r="AR495" s="214"/>
      <c r="AS495" s="214"/>
      <c r="AT495" s="214"/>
      <c r="AU495" s="214"/>
      <c r="AV495" s="214"/>
      <c r="AW495" s="214"/>
      <c r="AX495" s="214"/>
      <c r="AY495" s="214"/>
      <c r="AZ495" s="214"/>
      <c r="BA495" s="214"/>
      <c r="BB495" s="214"/>
      <c r="BC495" s="214"/>
      <c r="BD495" s="214"/>
      <c r="BE495" s="214"/>
      <c r="BF495" s="214"/>
      <c r="BG495" s="214"/>
      <c r="BH495" s="214"/>
    </row>
    <row r="496" spans="1:60" outlineLevel="3" x14ac:dyDescent="0.2">
      <c r="A496" s="221"/>
      <c r="B496" s="222"/>
      <c r="C496" s="268" t="s">
        <v>1339</v>
      </c>
      <c r="D496" s="262"/>
      <c r="E496" s="263">
        <v>7.9950000000000001</v>
      </c>
      <c r="F496" s="224"/>
      <c r="G496" s="224"/>
      <c r="H496" s="224"/>
      <c r="I496" s="224"/>
      <c r="J496" s="224"/>
      <c r="K496" s="224"/>
      <c r="L496" s="224"/>
      <c r="M496" s="224"/>
      <c r="N496" s="223"/>
      <c r="O496" s="223"/>
      <c r="P496" s="223"/>
      <c r="Q496" s="223"/>
      <c r="R496" s="224"/>
      <c r="S496" s="224"/>
      <c r="T496" s="224"/>
      <c r="U496" s="224"/>
      <c r="V496" s="224"/>
      <c r="W496" s="224"/>
      <c r="X496" s="224"/>
      <c r="Y496" s="224"/>
      <c r="Z496" s="214"/>
      <c r="AA496" s="214"/>
      <c r="AB496" s="214"/>
      <c r="AC496" s="214"/>
      <c r="AD496" s="214"/>
      <c r="AE496" s="214"/>
      <c r="AF496" s="214"/>
      <c r="AG496" s="214" t="s">
        <v>371</v>
      </c>
      <c r="AH496" s="214">
        <v>0</v>
      </c>
      <c r="AI496" s="214"/>
      <c r="AJ496" s="214"/>
      <c r="AK496" s="214"/>
      <c r="AL496" s="214"/>
      <c r="AM496" s="214"/>
      <c r="AN496" s="214"/>
      <c r="AO496" s="214"/>
      <c r="AP496" s="214"/>
      <c r="AQ496" s="214"/>
      <c r="AR496" s="214"/>
      <c r="AS496" s="214"/>
      <c r="AT496" s="214"/>
      <c r="AU496" s="214"/>
      <c r="AV496" s="214"/>
      <c r="AW496" s="214"/>
      <c r="AX496" s="214"/>
      <c r="AY496" s="214"/>
      <c r="AZ496" s="214"/>
      <c r="BA496" s="214"/>
      <c r="BB496" s="214"/>
      <c r="BC496" s="214"/>
      <c r="BD496" s="214"/>
      <c r="BE496" s="214"/>
      <c r="BF496" s="214"/>
      <c r="BG496" s="214"/>
      <c r="BH496" s="214"/>
    </row>
    <row r="497" spans="1:60" outlineLevel="1" x14ac:dyDescent="0.2">
      <c r="A497" s="245">
        <v>136</v>
      </c>
      <c r="B497" s="246" t="s">
        <v>1194</v>
      </c>
      <c r="C497" s="256" t="s">
        <v>1195</v>
      </c>
      <c r="D497" s="247" t="s">
        <v>375</v>
      </c>
      <c r="E497" s="248">
        <v>2</v>
      </c>
      <c r="F497" s="249"/>
      <c r="G497" s="250">
        <f>ROUND(E497*F497,2)</f>
        <v>0</v>
      </c>
      <c r="H497" s="249"/>
      <c r="I497" s="250">
        <f>ROUND(E497*H497,2)</f>
        <v>0</v>
      </c>
      <c r="J497" s="249"/>
      <c r="K497" s="250">
        <f>ROUND(E497*J497,2)</f>
        <v>0</v>
      </c>
      <c r="L497" s="250">
        <v>12</v>
      </c>
      <c r="M497" s="250">
        <f>G497*(1+L497/100)</f>
        <v>0</v>
      </c>
      <c r="N497" s="248">
        <v>0</v>
      </c>
      <c r="O497" s="248">
        <f>ROUND(E497*N497,2)</f>
        <v>0</v>
      </c>
      <c r="P497" s="248">
        <v>1.8E-3</v>
      </c>
      <c r="Q497" s="248">
        <f>ROUND(E497*P497,2)</f>
        <v>0</v>
      </c>
      <c r="R497" s="250" t="s">
        <v>735</v>
      </c>
      <c r="S497" s="250" t="s">
        <v>315</v>
      </c>
      <c r="T497" s="251" t="s">
        <v>315</v>
      </c>
      <c r="U497" s="224">
        <v>0.11</v>
      </c>
      <c r="V497" s="224">
        <f>ROUND(E497*U497,2)</f>
        <v>0.22</v>
      </c>
      <c r="W497" s="224"/>
      <c r="X497" s="224" t="s">
        <v>336</v>
      </c>
      <c r="Y497" s="224" t="s">
        <v>317</v>
      </c>
      <c r="Z497" s="214"/>
      <c r="AA497" s="214"/>
      <c r="AB497" s="214"/>
      <c r="AC497" s="214"/>
      <c r="AD497" s="214"/>
      <c r="AE497" s="214"/>
      <c r="AF497" s="214"/>
      <c r="AG497" s="214" t="s">
        <v>337</v>
      </c>
      <c r="AH497" s="214"/>
      <c r="AI497" s="214"/>
      <c r="AJ497" s="214"/>
      <c r="AK497" s="214"/>
      <c r="AL497" s="214"/>
      <c r="AM497" s="214"/>
      <c r="AN497" s="214"/>
      <c r="AO497" s="214"/>
      <c r="AP497" s="214"/>
      <c r="AQ497" s="214"/>
      <c r="AR497" s="214"/>
      <c r="AS497" s="214"/>
      <c r="AT497" s="214"/>
      <c r="AU497" s="214"/>
      <c r="AV497" s="214"/>
      <c r="AW497" s="214"/>
      <c r="AX497" s="214"/>
      <c r="AY497" s="214"/>
      <c r="AZ497" s="214"/>
      <c r="BA497" s="214"/>
      <c r="BB497" s="214"/>
      <c r="BC497" s="214"/>
      <c r="BD497" s="214"/>
      <c r="BE497" s="214"/>
      <c r="BF497" s="214"/>
      <c r="BG497" s="214"/>
      <c r="BH497" s="214"/>
    </row>
    <row r="498" spans="1:60" outlineLevel="1" x14ac:dyDescent="0.2">
      <c r="A498" s="245">
        <v>137</v>
      </c>
      <c r="B498" s="246" t="s">
        <v>2578</v>
      </c>
      <c r="C498" s="256" t="s">
        <v>2579</v>
      </c>
      <c r="D498" s="247" t="s">
        <v>375</v>
      </c>
      <c r="E498" s="248">
        <v>1</v>
      </c>
      <c r="F498" s="249"/>
      <c r="G498" s="250">
        <f>ROUND(E498*F498,2)</f>
        <v>0</v>
      </c>
      <c r="H498" s="249"/>
      <c r="I498" s="250">
        <f>ROUND(E498*H498,2)</f>
        <v>0</v>
      </c>
      <c r="J498" s="249"/>
      <c r="K498" s="250">
        <f>ROUND(E498*J498,2)</f>
        <v>0</v>
      </c>
      <c r="L498" s="250">
        <v>12</v>
      </c>
      <c r="M498" s="250">
        <f>G498*(1+L498/100)</f>
        <v>0</v>
      </c>
      <c r="N498" s="248">
        <v>0</v>
      </c>
      <c r="O498" s="248">
        <f>ROUND(E498*N498,2)</f>
        <v>0</v>
      </c>
      <c r="P498" s="248">
        <v>2.2300000000000002E-3</v>
      </c>
      <c r="Q498" s="248">
        <f>ROUND(E498*P498,2)</f>
        <v>0</v>
      </c>
      <c r="R498" s="250" t="s">
        <v>735</v>
      </c>
      <c r="S498" s="250" t="s">
        <v>315</v>
      </c>
      <c r="T498" s="251" t="s">
        <v>315</v>
      </c>
      <c r="U498" s="224">
        <v>0.15</v>
      </c>
      <c r="V498" s="224">
        <f>ROUND(E498*U498,2)</f>
        <v>0.15</v>
      </c>
      <c r="W498" s="224"/>
      <c r="X498" s="224" t="s">
        <v>336</v>
      </c>
      <c r="Y498" s="224" t="s">
        <v>317</v>
      </c>
      <c r="Z498" s="214"/>
      <c r="AA498" s="214"/>
      <c r="AB498" s="214"/>
      <c r="AC498" s="214"/>
      <c r="AD498" s="214"/>
      <c r="AE498" s="214"/>
      <c r="AF498" s="214"/>
      <c r="AG498" s="214" t="s">
        <v>337</v>
      </c>
      <c r="AH498" s="214"/>
      <c r="AI498" s="214"/>
      <c r="AJ498" s="214"/>
      <c r="AK498" s="214"/>
      <c r="AL498" s="214"/>
      <c r="AM498" s="214"/>
      <c r="AN498" s="214"/>
      <c r="AO498" s="214"/>
      <c r="AP498" s="214"/>
      <c r="AQ498" s="214"/>
      <c r="AR498" s="214"/>
      <c r="AS498" s="214"/>
      <c r="AT498" s="214"/>
      <c r="AU498" s="214"/>
      <c r="AV498" s="214"/>
      <c r="AW498" s="214"/>
      <c r="AX498" s="214"/>
      <c r="AY498" s="214"/>
      <c r="AZ498" s="214"/>
      <c r="BA498" s="214"/>
      <c r="BB498" s="214"/>
      <c r="BC498" s="214"/>
      <c r="BD498" s="214"/>
      <c r="BE498" s="214"/>
      <c r="BF498" s="214"/>
      <c r="BG498" s="214"/>
      <c r="BH498" s="214"/>
    </row>
    <row r="499" spans="1:60" outlineLevel="1" x14ac:dyDescent="0.2">
      <c r="A499" s="236">
        <v>138</v>
      </c>
      <c r="B499" s="237" t="s">
        <v>1199</v>
      </c>
      <c r="C499" s="254" t="s">
        <v>1200</v>
      </c>
      <c r="D499" s="238" t="s">
        <v>581</v>
      </c>
      <c r="E499" s="239">
        <v>6.9070000000000006E-2</v>
      </c>
      <c r="F499" s="240"/>
      <c r="G499" s="241">
        <f>ROUND(E499*F499,2)</f>
        <v>0</v>
      </c>
      <c r="H499" s="240"/>
      <c r="I499" s="241">
        <f>ROUND(E499*H499,2)</f>
        <v>0</v>
      </c>
      <c r="J499" s="240"/>
      <c r="K499" s="241">
        <f>ROUND(E499*J499,2)</f>
        <v>0</v>
      </c>
      <c r="L499" s="241">
        <v>12</v>
      </c>
      <c r="M499" s="241">
        <f>G499*(1+L499/100)</f>
        <v>0</v>
      </c>
      <c r="N499" s="239">
        <v>0</v>
      </c>
      <c r="O499" s="239">
        <f>ROUND(E499*N499,2)</f>
        <v>0</v>
      </c>
      <c r="P499" s="239">
        <v>0</v>
      </c>
      <c r="Q499" s="239">
        <f>ROUND(E499*P499,2)</f>
        <v>0</v>
      </c>
      <c r="R499" s="241" t="s">
        <v>735</v>
      </c>
      <c r="S499" s="241" t="s">
        <v>315</v>
      </c>
      <c r="T499" s="242" t="s">
        <v>315</v>
      </c>
      <c r="U499" s="224">
        <v>2.4470000000000001</v>
      </c>
      <c r="V499" s="224">
        <f>ROUND(E499*U499,2)</f>
        <v>0.17</v>
      </c>
      <c r="W499" s="224"/>
      <c r="X499" s="224" t="s">
        <v>582</v>
      </c>
      <c r="Y499" s="224" t="s">
        <v>317</v>
      </c>
      <c r="Z499" s="214"/>
      <c r="AA499" s="214"/>
      <c r="AB499" s="214"/>
      <c r="AC499" s="214"/>
      <c r="AD499" s="214"/>
      <c r="AE499" s="214"/>
      <c r="AF499" s="214"/>
      <c r="AG499" s="214" t="s">
        <v>583</v>
      </c>
      <c r="AH499" s="214"/>
      <c r="AI499" s="214"/>
      <c r="AJ499" s="214"/>
      <c r="AK499" s="214"/>
      <c r="AL499" s="214"/>
      <c r="AM499" s="214"/>
      <c r="AN499" s="214"/>
      <c r="AO499" s="214"/>
      <c r="AP499" s="214"/>
      <c r="AQ499" s="214"/>
      <c r="AR499" s="214"/>
      <c r="AS499" s="214"/>
      <c r="AT499" s="214"/>
      <c r="AU499" s="214"/>
      <c r="AV499" s="214"/>
      <c r="AW499" s="214"/>
      <c r="AX499" s="214"/>
      <c r="AY499" s="214"/>
      <c r="AZ499" s="214"/>
      <c r="BA499" s="214"/>
      <c r="BB499" s="214"/>
      <c r="BC499" s="214"/>
      <c r="BD499" s="214"/>
      <c r="BE499" s="214"/>
      <c r="BF499" s="214"/>
      <c r="BG499" s="214"/>
      <c r="BH499" s="214"/>
    </row>
    <row r="500" spans="1:60" outlineLevel="2" x14ac:dyDescent="0.2">
      <c r="A500" s="221"/>
      <c r="B500" s="222"/>
      <c r="C500" s="267" t="s">
        <v>608</v>
      </c>
      <c r="D500" s="266"/>
      <c r="E500" s="266"/>
      <c r="F500" s="266"/>
      <c r="G500" s="266"/>
      <c r="H500" s="224"/>
      <c r="I500" s="224"/>
      <c r="J500" s="224"/>
      <c r="K500" s="224"/>
      <c r="L500" s="224"/>
      <c r="M500" s="224"/>
      <c r="N500" s="223"/>
      <c r="O500" s="223"/>
      <c r="P500" s="223"/>
      <c r="Q500" s="223"/>
      <c r="R500" s="224"/>
      <c r="S500" s="224"/>
      <c r="T500" s="224"/>
      <c r="U500" s="224"/>
      <c r="V500" s="224"/>
      <c r="W500" s="224"/>
      <c r="X500" s="224"/>
      <c r="Y500" s="224"/>
      <c r="Z500" s="214"/>
      <c r="AA500" s="214"/>
      <c r="AB500" s="214"/>
      <c r="AC500" s="214"/>
      <c r="AD500" s="214"/>
      <c r="AE500" s="214"/>
      <c r="AF500" s="214"/>
      <c r="AG500" s="214" t="s">
        <v>369</v>
      </c>
      <c r="AH500" s="214"/>
      <c r="AI500" s="214"/>
      <c r="AJ500" s="214"/>
      <c r="AK500" s="214"/>
      <c r="AL500" s="214"/>
      <c r="AM500" s="214"/>
      <c r="AN500" s="214"/>
      <c r="AO500" s="214"/>
      <c r="AP500" s="214"/>
      <c r="AQ500" s="214"/>
      <c r="AR500" s="214"/>
      <c r="AS500" s="214"/>
      <c r="AT500" s="214"/>
      <c r="AU500" s="214"/>
      <c r="AV500" s="214"/>
      <c r="AW500" s="214"/>
      <c r="AX500" s="214"/>
      <c r="AY500" s="214"/>
      <c r="AZ500" s="214"/>
      <c r="BA500" s="214"/>
      <c r="BB500" s="214"/>
      <c r="BC500" s="214"/>
      <c r="BD500" s="214"/>
      <c r="BE500" s="214"/>
      <c r="BF500" s="214"/>
      <c r="BG500" s="214"/>
      <c r="BH500" s="214"/>
    </row>
    <row r="501" spans="1:60" x14ac:dyDescent="0.2">
      <c r="A501" s="229" t="s">
        <v>310</v>
      </c>
      <c r="B501" s="230" t="s">
        <v>252</v>
      </c>
      <c r="C501" s="253" t="s">
        <v>253</v>
      </c>
      <c r="D501" s="231"/>
      <c r="E501" s="232"/>
      <c r="F501" s="233"/>
      <c r="G501" s="233">
        <f>SUMIF(AG502:AG529,"&lt;&gt;NOR",G502:G529)</f>
        <v>0</v>
      </c>
      <c r="H501" s="233"/>
      <c r="I501" s="233">
        <f>SUM(I502:I529)</f>
        <v>0</v>
      </c>
      <c r="J501" s="233"/>
      <c r="K501" s="233">
        <f>SUM(K502:K529)</f>
        <v>0</v>
      </c>
      <c r="L501" s="233"/>
      <c r="M501" s="233">
        <f>SUM(M502:M529)</f>
        <v>0</v>
      </c>
      <c r="N501" s="232"/>
      <c r="O501" s="232">
        <f>SUM(O502:O529)</f>
        <v>0.15000000000000002</v>
      </c>
      <c r="P501" s="232"/>
      <c r="Q501" s="232">
        <f>SUM(Q502:Q529)</f>
        <v>0</v>
      </c>
      <c r="R501" s="233"/>
      <c r="S501" s="233"/>
      <c r="T501" s="234"/>
      <c r="U501" s="228"/>
      <c r="V501" s="228">
        <f>SUM(V502:V529)</f>
        <v>5.8200000000000012</v>
      </c>
      <c r="W501" s="228"/>
      <c r="X501" s="228"/>
      <c r="Y501" s="228"/>
      <c r="AG501" t="s">
        <v>311</v>
      </c>
    </row>
    <row r="502" spans="1:60" ht="22.5" outlineLevel="1" x14ac:dyDescent="0.2">
      <c r="A502" s="236">
        <v>139</v>
      </c>
      <c r="B502" s="237" t="s">
        <v>787</v>
      </c>
      <c r="C502" s="254" t="s">
        <v>788</v>
      </c>
      <c r="D502" s="238" t="s">
        <v>379</v>
      </c>
      <c r="E502" s="239">
        <v>3.54</v>
      </c>
      <c r="F502" s="240"/>
      <c r="G502" s="241">
        <f>ROUND(E502*F502,2)</f>
        <v>0</v>
      </c>
      <c r="H502" s="240"/>
      <c r="I502" s="241">
        <f>ROUND(E502*H502,2)</f>
        <v>0</v>
      </c>
      <c r="J502" s="240"/>
      <c r="K502" s="241">
        <f>ROUND(E502*J502,2)</f>
        <v>0</v>
      </c>
      <c r="L502" s="241">
        <v>12</v>
      </c>
      <c r="M502" s="241">
        <f>G502*(1+L502/100)</f>
        <v>0</v>
      </c>
      <c r="N502" s="239">
        <v>0</v>
      </c>
      <c r="O502" s="239">
        <f>ROUND(E502*N502,2)</f>
        <v>0</v>
      </c>
      <c r="P502" s="239">
        <v>0</v>
      </c>
      <c r="Q502" s="239">
        <f>ROUND(E502*P502,2)</f>
        <v>0</v>
      </c>
      <c r="R502" s="241" t="s">
        <v>786</v>
      </c>
      <c r="S502" s="241" t="s">
        <v>315</v>
      </c>
      <c r="T502" s="242" t="s">
        <v>315</v>
      </c>
      <c r="U502" s="224">
        <v>0.26</v>
      </c>
      <c r="V502" s="224">
        <f>ROUND(E502*U502,2)</f>
        <v>0.92</v>
      </c>
      <c r="W502" s="224"/>
      <c r="X502" s="224" t="s">
        <v>336</v>
      </c>
      <c r="Y502" s="224" t="s">
        <v>317</v>
      </c>
      <c r="Z502" s="214"/>
      <c r="AA502" s="214"/>
      <c r="AB502" s="214"/>
      <c r="AC502" s="214"/>
      <c r="AD502" s="214"/>
      <c r="AE502" s="214"/>
      <c r="AF502" s="214"/>
      <c r="AG502" s="214" t="s">
        <v>337</v>
      </c>
      <c r="AH502" s="214"/>
      <c r="AI502" s="214"/>
      <c r="AJ502" s="214"/>
      <c r="AK502" s="214"/>
      <c r="AL502" s="214"/>
      <c r="AM502" s="214"/>
      <c r="AN502" s="214"/>
      <c r="AO502" s="214"/>
      <c r="AP502" s="214"/>
      <c r="AQ502" s="214"/>
      <c r="AR502" s="214"/>
      <c r="AS502" s="214"/>
      <c r="AT502" s="214"/>
      <c r="AU502" s="214"/>
      <c r="AV502" s="214"/>
      <c r="AW502" s="214"/>
      <c r="AX502" s="214"/>
      <c r="AY502" s="214"/>
      <c r="AZ502" s="214"/>
      <c r="BA502" s="214"/>
      <c r="BB502" s="214"/>
      <c r="BC502" s="214"/>
      <c r="BD502" s="214"/>
      <c r="BE502" s="214"/>
      <c r="BF502" s="214"/>
      <c r="BG502" s="214"/>
      <c r="BH502" s="214"/>
    </row>
    <row r="503" spans="1:60" outlineLevel="2" x14ac:dyDescent="0.2">
      <c r="A503" s="221"/>
      <c r="B503" s="222"/>
      <c r="C503" s="268" t="s">
        <v>2547</v>
      </c>
      <c r="D503" s="262"/>
      <c r="E503" s="263">
        <v>3.54</v>
      </c>
      <c r="F503" s="224"/>
      <c r="G503" s="224"/>
      <c r="H503" s="224"/>
      <c r="I503" s="224"/>
      <c r="J503" s="224"/>
      <c r="K503" s="224"/>
      <c r="L503" s="224"/>
      <c r="M503" s="224"/>
      <c r="N503" s="223"/>
      <c r="O503" s="223"/>
      <c r="P503" s="223"/>
      <c r="Q503" s="223"/>
      <c r="R503" s="224"/>
      <c r="S503" s="224"/>
      <c r="T503" s="224"/>
      <c r="U503" s="224"/>
      <c r="V503" s="224"/>
      <c r="W503" s="224"/>
      <c r="X503" s="224"/>
      <c r="Y503" s="224"/>
      <c r="Z503" s="214"/>
      <c r="AA503" s="214"/>
      <c r="AB503" s="214"/>
      <c r="AC503" s="214"/>
      <c r="AD503" s="214"/>
      <c r="AE503" s="214"/>
      <c r="AF503" s="214"/>
      <c r="AG503" s="214" t="s">
        <v>371</v>
      </c>
      <c r="AH503" s="214">
        <v>5</v>
      </c>
      <c r="AI503" s="214"/>
      <c r="AJ503" s="214"/>
      <c r="AK503" s="214"/>
      <c r="AL503" s="214"/>
      <c r="AM503" s="214"/>
      <c r="AN503" s="214"/>
      <c r="AO503" s="214"/>
      <c r="AP503" s="214"/>
      <c r="AQ503" s="214"/>
      <c r="AR503" s="214"/>
      <c r="AS503" s="214"/>
      <c r="AT503" s="214"/>
      <c r="AU503" s="214"/>
      <c r="AV503" s="214"/>
      <c r="AW503" s="214"/>
      <c r="AX503" s="214"/>
      <c r="AY503" s="214"/>
      <c r="AZ503" s="214"/>
      <c r="BA503" s="214"/>
      <c r="BB503" s="214"/>
      <c r="BC503" s="214"/>
      <c r="BD503" s="214"/>
      <c r="BE503" s="214"/>
      <c r="BF503" s="214"/>
      <c r="BG503" s="214"/>
      <c r="BH503" s="214"/>
    </row>
    <row r="504" spans="1:60" ht="22.5" outlineLevel="1" x14ac:dyDescent="0.2">
      <c r="A504" s="236">
        <v>140</v>
      </c>
      <c r="B504" s="237" t="s">
        <v>784</v>
      </c>
      <c r="C504" s="254" t="s">
        <v>785</v>
      </c>
      <c r="D504" s="238" t="s">
        <v>379</v>
      </c>
      <c r="E504" s="239">
        <v>3.54</v>
      </c>
      <c r="F504" s="240"/>
      <c r="G504" s="241">
        <f>ROUND(E504*F504,2)</f>
        <v>0</v>
      </c>
      <c r="H504" s="240"/>
      <c r="I504" s="241">
        <f>ROUND(E504*H504,2)</f>
        <v>0</v>
      </c>
      <c r="J504" s="240"/>
      <c r="K504" s="241">
        <f>ROUND(E504*J504,2)</f>
        <v>0</v>
      </c>
      <c r="L504" s="241">
        <v>12</v>
      </c>
      <c r="M504" s="241">
        <f>G504*(1+L504/100)</f>
        <v>0</v>
      </c>
      <c r="N504" s="239">
        <v>0</v>
      </c>
      <c r="O504" s="239">
        <f>ROUND(E504*N504,2)</f>
        <v>0</v>
      </c>
      <c r="P504" s="239">
        <v>0</v>
      </c>
      <c r="Q504" s="239">
        <f>ROUND(E504*P504,2)</f>
        <v>0</v>
      </c>
      <c r="R504" s="241" t="s">
        <v>786</v>
      </c>
      <c r="S504" s="241" t="s">
        <v>315</v>
      </c>
      <c r="T504" s="242" t="s">
        <v>315</v>
      </c>
      <c r="U504" s="224">
        <v>0.02</v>
      </c>
      <c r="V504" s="224">
        <f>ROUND(E504*U504,2)</f>
        <v>7.0000000000000007E-2</v>
      </c>
      <c r="W504" s="224"/>
      <c r="X504" s="224" t="s">
        <v>336</v>
      </c>
      <c r="Y504" s="224" t="s">
        <v>317</v>
      </c>
      <c r="Z504" s="214"/>
      <c r="AA504" s="214"/>
      <c r="AB504" s="214"/>
      <c r="AC504" s="214"/>
      <c r="AD504" s="214"/>
      <c r="AE504" s="214"/>
      <c r="AF504" s="214"/>
      <c r="AG504" s="214" t="s">
        <v>337</v>
      </c>
      <c r="AH504" s="214"/>
      <c r="AI504" s="214"/>
      <c r="AJ504" s="214"/>
      <c r="AK504" s="214"/>
      <c r="AL504" s="214"/>
      <c r="AM504" s="214"/>
      <c r="AN504" s="214"/>
      <c r="AO504" s="214"/>
      <c r="AP504" s="214"/>
      <c r="AQ504" s="214"/>
      <c r="AR504" s="214"/>
      <c r="AS504" s="214"/>
      <c r="AT504" s="214"/>
      <c r="AU504" s="214"/>
      <c r="AV504" s="214"/>
      <c r="AW504" s="214"/>
      <c r="AX504" s="214"/>
      <c r="AY504" s="214"/>
      <c r="AZ504" s="214"/>
      <c r="BA504" s="214"/>
      <c r="BB504" s="214"/>
      <c r="BC504" s="214"/>
      <c r="BD504" s="214"/>
      <c r="BE504" s="214"/>
      <c r="BF504" s="214"/>
      <c r="BG504" s="214"/>
      <c r="BH504" s="214"/>
    </row>
    <row r="505" spans="1:60" outlineLevel="2" x14ac:dyDescent="0.2">
      <c r="A505" s="221"/>
      <c r="B505" s="222"/>
      <c r="C505" s="268" t="s">
        <v>2547</v>
      </c>
      <c r="D505" s="262"/>
      <c r="E505" s="263">
        <v>3.54</v>
      </c>
      <c r="F505" s="224"/>
      <c r="G505" s="224"/>
      <c r="H505" s="224"/>
      <c r="I505" s="224"/>
      <c r="J505" s="224"/>
      <c r="K505" s="224"/>
      <c r="L505" s="224"/>
      <c r="M505" s="224"/>
      <c r="N505" s="223"/>
      <c r="O505" s="223"/>
      <c r="P505" s="223"/>
      <c r="Q505" s="223"/>
      <c r="R505" s="224"/>
      <c r="S505" s="224"/>
      <c r="T505" s="224"/>
      <c r="U505" s="224"/>
      <c r="V505" s="224"/>
      <c r="W505" s="224"/>
      <c r="X505" s="224"/>
      <c r="Y505" s="224"/>
      <c r="Z505" s="214"/>
      <c r="AA505" s="214"/>
      <c r="AB505" s="214"/>
      <c r="AC505" s="214"/>
      <c r="AD505" s="214"/>
      <c r="AE505" s="214"/>
      <c r="AF505" s="214"/>
      <c r="AG505" s="214" t="s">
        <v>371</v>
      </c>
      <c r="AH505" s="214">
        <v>5</v>
      </c>
      <c r="AI505" s="214"/>
      <c r="AJ505" s="214"/>
      <c r="AK505" s="214"/>
      <c r="AL505" s="214"/>
      <c r="AM505" s="214"/>
      <c r="AN505" s="214"/>
      <c r="AO505" s="214"/>
      <c r="AP505" s="214"/>
      <c r="AQ505" s="214"/>
      <c r="AR505" s="214"/>
      <c r="AS505" s="214"/>
      <c r="AT505" s="214"/>
      <c r="AU505" s="214"/>
      <c r="AV505" s="214"/>
      <c r="AW505" s="214"/>
      <c r="AX505" s="214"/>
      <c r="AY505" s="214"/>
      <c r="AZ505" s="214"/>
      <c r="BA505" s="214"/>
      <c r="BB505" s="214"/>
      <c r="BC505" s="214"/>
      <c r="BD505" s="214"/>
      <c r="BE505" s="214"/>
      <c r="BF505" s="214"/>
      <c r="BG505" s="214"/>
      <c r="BH505" s="214"/>
    </row>
    <row r="506" spans="1:60" outlineLevel="1" x14ac:dyDescent="0.2">
      <c r="A506" s="236">
        <v>141</v>
      </c>
      <c r="B506" s="237" t="s">
        <v>794</v>
      </c>
      <c r="C506" s="254" t="s">
        <v>795</v>
      </c>
      <c r="D506" s="238" t="s">
        <v>379</v>
      </c>
      <c r="E506" s="239">
        <v>3.54</v>
      </c>
      <c r="F506" s="240"/>
      <c r="G506" s="241">
        <f>ROUND(E506*F506,2)</f>
        <v>0</v>
      </c>
      <c r="H506" s="240"/>
      <c r="I506" s="241">
        <f>ROUND(E506*H506,2)</f>
        <v>0</v>
      </c>
      <c r="J506" s="240"/>
      <c r="K506" s="241">
        <f>ROUND(E506*J506,2)</f>
        <v>0</v>
      </c>
      <c r="L506" s="241">
        <v>12</v>
      </c>
      <c r="M506" s="241">
        <f>G506*(1+L506/100)</f>
        <v>0</v>
      </c>
      <c r="N506" s="239">
        <v>2.1000000000000001E-4</v>
      </c>
      <c r="O506" s="239">
        <f>ROUND(E506*N506,2)</f>
        <v>0</v>
      </c>
      <c r="P506" s="239">
        <v>0</v>
      </c>
      <c r="Q506" s="239">
        <f>ROUND(E506*P506,2)</f>
        <v>0</v>
      </c>
      <c r="R506" s="241" t="s">
        <v>786</v>
      </c>
      <c r="S506" s="241" t="s">
        <v>315</v>
      </c>
      <c r="T506" s="242" t="s">
        <v>315</v>
      </c>
      <c r="U506" s="224">
        <v>0.05</v>
      </c>
      <c r="V506" s="224">
        <f>ROUND(E506*U506,2)</f>
        <v>0.18</v>
      </c>
      <c r="W506" s="224"/>
      <c r="X506" s="224" t="s">
        <v>336</v>
      </c>
      <c r="Y506" s="224" t="s">
        <v>317</v>
      </c>
      <c r="Z506" s="214"/>
      <c r="AA506" s="214"/>
      <c r="AB506" s="214"/>
      <c r="AC506" s="214"/>
      <c r="AD506" s="214"/>
      <c r="AE506" s="214"/>
      <c r="AF506" s="214"/>
      <c r="AG506" s="214" t="s">
        <v>337</v>
      </c>
      <c r="AH506" s="214"/>
      <c r="AI506" s="214"/>
      <c r="AJ506" s="214"/>
      <c r="AK506" s="214"/>
      <c r="AL506" s="214"/>
      <c r="AM506" s="214"/>
      <c r="AN506" s="214"/>
      <c r="AO506" s="214"/>
      <c r="AP506" s="214"/>
      <c r="AQ506" s="214"/>
      <c r="AR506" s="214"/>
      <c r="AS506" s="214"/>
      <c r="AT506" s="214"/>
      <c r="AU506" s="214"/>
      <c r="AV506" s="214"/>
      <c r="AW506" s="214"/>
      <c r="AX506" s="214"/>
      <c r="AY506" s="214"/>
      <c r="AZ506" s="214"/>
      <c r="BA506" s="214"/>
      <c r="BB506" s="214"/>
      <c r="BC506" s="214"/>
      <c r="BD506" s="214"/>
      <c r="BE506" s="214"/>
      <c r="BF506" s="214"/>
      <c r="BG506" s="214"/>
      <c r="BH506" s="214"/>
    </row>
    <row r="507" spans="1:60" outlineLevel="2" x14ac:dyDescent="0.2">
      <c r="A507" s="221"/>
      <c r="B507" s="222"/>
      <c r="C507" s="255" t="s">
        <v>796</v>
      </c>
      <c r="D507" s="243"/>
      <c r="E507" s="243"/>
      <c r="F507" s="243"/>
      <c r="G507" s="243"/>
      <c r="H507" s="224"/>
      <c r="I507" s="224"/>
      <c r="J507" s="224"/>
      <c r="K507" s="224"/>
      <c r="L507" s="224"/>
      <c r="M507" s="224"/>
      <c r="N507" s="223"/>
      <c r="O507" s="223"/>
      <c r="P507" s="223"/>
      <c r="Q507" s="223"/>
      <c r="R507" s="224"/>
      <c r="S507" s="224"/>
      <c r="T507" s="224"/>
      <c r="U507" s="224"/>
      <c r="V507" s="224"/>
      <c r="W507" s="224"/>
      <c r="X507" s="224"/>
      <c r="Y507" s="224"/>
      <c r="Z507" s="214"/>
      <c r="AA507" s="214"/>
      <c r="AB507" s="214"/>
      <c r="AC507" s="214"/>
      <c r="AD507" s="214"/>
      <c r="AE507" s="214"/>
      <c r="AF507" s="214"/>
      <c r="AG507" s="214" t="s">
        <v>320</v>
      </c>
      <c r="AH507" s="214"/>
      <c r="AI507" s="214"/>
      <c r="AJ507" s="214"/>
      <c r="AK507" s="214"/>
      <c r="AL507" s="214"/>
      <c r="AM507" s="214"/>
      <c r="AN507" s="214"/>
      <c r="AO507" s="214"/>
      <c r="AP507" s="214"/>
      <c r="AQ507" s="214"/>
      <c r="AR507" s="214"/>
      <c r="AS507" s="214"/>
      <c r="AT507" s="214"/>
      <c r="AU507" s="214"/>
      <c r="AV507" s="214"/>
      <c r="AW507" s="214"/>
      <c r="AX507" s="214"/>
      <c r="AY507" s="214"/>
      <c r="AZ507" s="214"/>
      <c r="BA507" s="214"/>
      <c r="BB507" s="214"/>
      <c r="BC507" s="214"/>
      <c r="BD507" s="214"/>
      <c r="BE507" s="214"/>
      <c r="BF507" s="214"/>
      <c r="BG507" s="214"/>
      <c r="BH507" s="214"/>
    </row>
    <row r="508" spans="1:60" outlineLevel="2" x14ac:dyDescent="0.2">
      <c r="A508" s="221"/>
      <c r="B508" s="222"/>
      <c r="C508" s="268" t="s">
        <v>2547</v>
      </c>
      <c r="D508" s="262"/>
      <c r="E508" s="263">
        <v>3.54</v>
      </c>
      <c r="F508" s="224"/>
      <c r="G508" s="224"/>
      <c r="H508" s="224"/>
      <c r="I508" s="224"/>
      <c r="J508" s="224"/>
      <c r="K508" s="224"/>
      <c r="L508" s="224"/>
      <c r="M508" s="224"/>
      <c r="N508" s="223"/>
      <c r="O508" s="223"/>
      <c r="P508" s="223"/>
      <c r="Q508" s="223"/>
      <c r="R508" s="224"/>
      <c r="S508" s="224"/>
      <c r="T508" s="224"/>
      <c r="U508" s="224"/>
      <c r="V508" s="224"/>
      <c r="W508" s="224"/>
      <c r="X508" s="224"/>
      <c r="Y508" s="224"/>
      <c r="Z508" s="214"/>
      <c r="AA508" s="214"/>
      <c r="AB508" s="214"/>
      <c r="AC508" s="214"/>
      <c r="AD508" s="214"/>
      <c r="AE508" s="214"/>
      <c r="AF508" s="214"/>
      <c r="AG508" s="214" t="s">
        <v>371</v>
      </c>
      <c r="AH508" s="214">
        <v>5</v>
      </c>
      <c r="AI508" s="214"/>
      <c r="AJ508" s="214"/>
      <c r="AK508" s="214"/>
      <c r="AL508" s="214"/>
      <c r="AM508" s="214"/>
      <c r="AN508" s="214"/>
      <c r="AO508" s="214"/>
      <c r="AP508" s="214"/>
      <c r="AQ508" s="214"/>
      <c r="AR508" s="214"/>
      <c r="AS508" s="214"/>
      <c r="AT508" s="214"/>
      <c r="AU508" s="214"/>
      <c r="AV508" s="214"/>
      <c r="AW508" s="214"/>
      <c r="AX508" s="214"/>
      <c r="AY508" s="214"/>
      <c r="AZ508" s="214"/>
      <c r="BA508" s="214"/>
      <c r="BB508" s="214"/>
      <c r="BC508" s="214"/>
      <c r="BD508" s="214"/>
      <c r="BE508" s="214"/>
      <c r="BF508" s="214"/>
      <c r="BG508" s="214"/>
      <c r="BH508" s="214"/>
    </row>
    <row r="509" spans="1:60" ht="22.5" outlineLevel="1" x14ac:dyDescent="0.2">
      <c r="A509" s="236">
        <v>142</v>
      </c>
      <c r="B509" s="237" t="s">
        <v>797</v>
      </c>
      <c r="C509" s="254" t="s">
        <v>798</v>
      </c>
      <c r="D509" s="238" t="s">
        <v>379</v>
      </c>
      <c r="E509" s="239">
        <v>3.54</v>
      </c>
      <c r="F509" s="240"/>
      <c r="G509" s="241">
        <f>ROUND(E509*F509,2)</f>
        <v>0</v>
      </c>
      <c r="H509" s="240"/>
      <c r="I509" s="241">
        <f>ROUND(E509*H509,2)</f>
        <v>0</v>
      </c>
      <c r="J509" s="240"/>
      <c r="K509" s="241">
        <f>ROUND(E509*J509,2)</f>
        <v>0</v>
      </c>
      <c r="L509" s="241">
        <v>12</v>
      </c>
      <c r="M509" s="241">
        <f>G509*(1+L509/100)</f>
        <v>0</v>
      </c>
      <c r="N509" s="239">
        <v>5.0400000000000002E-3</v>
      </c>
      <c r="O509" s="239">
        <f>ROUND(E509*N509,2)</f>
        <v>0.02</v>
      </c>
      <c r="P509" s="239">
        <v>0</v>
      </c>
      <c r="Q509" s="239">
        <f>ROUND(E509*P509,2)</f>
        <v>0</v>
      </c>
      <c r="R509" s="241" t="s">
        <v>786</v>
      </c>
      <c r="S509" s="241" t="s">
        <v>315</v>
      </c>
      <c r="T509" s="242" t="s">
        <v>315</v>
      </c>
      <c r="U509" s="224">
        <v>0.98</v>
      </c>
      <c r="V509" s="224">
        <f>ROUND(E509*U509,2)</f>
        <v>3.47</v>
      </c>
      <c r="W509" s="224"/>
      <c r="X509" s="224" t="s">
        <v>336</v>
      </c>
      <c r="Y509" s="224" t="s">
        <v>317</v>
      </c>
      <c r="Z509" s="214"/>
      <c r="AA509" s="214"/>
      <c r="AB509" s="214"/>
      <c r="AC509" s="214"/>
      <c r="AD509" s="214"/>
      <c r="AE509" s="214"/>
      <c r="AF509" s="214"/>
      <c r="AG509" s="214" t="s">
        <v>337</v>
      </c>
      <c r="AH509" s="214"/>
      <c r="AI509" s="214"/>
      <c r="AJ509" s="214"/>
      <c r="AK509" s="214"/>
      <c r="AL509" s="214"/>
      <c r="AM509" s="214"/>
      <c r="AN509" s="214"/>
      <c r="AO509" s="214"/>
      <c r="AP509" s="214"/>
      <c r="AQ509" s="214"/>
      <c r="AR509" s="214"/>
      <c r="AS509" s="214"/>
      <c r="AT509" s="214"/>
      <c r="AU509" s="214"/>
      <c r="AV509" s="214"/>
      <c r="AW509" s="214"/>
      <c r="AX509" s="214"/>
      <c r="AY509" s="214"/>
      <c r="AZ509" s="214"/>
      <c r="BA509" s="214"/>
      <c r="BB509" s="214"/>
      <c r="BC509" s="214"/>
      <c r="BD509" s="214"/>
      <c r="BE509" s="214"/>
      <c r="BF509" s="214"/>
      <c r="BG509" s="214"/>
      <c r="BH509" s="214"/>
    </row>
    <row r="510" spans="1:60" outlineLevel="2" x14ac:dyDescent="0.2">
      <c r="A510" s="221"/>
      <c r="B510" s="222"/>
      <c r="C510" s="268" t="s">
        <v>1345</v>
      </c>
      <c r="D510" s="262"/>
      <c r="E510" s="263"/>
      <c r="F510" s="224"/>
      <c r="G510" s="224"/>
      <c r="H510" s="224"/>
      <c r="I510" s="224"/>
      <c r="J510" s="224"/>
      <c r="K510" s="224"/>
      <c r="L510" s="224"/>
      <c r="M510" s="224"/>
      <c r="N510" s="223"/>
      <c r="O510" s="223"/>
      <c r="P510" s="223"/>
      <c r="Q510" s="223"/>
      <c r="R510" s="224"/>
      <c r="S510" s="224"/>
      <c r="T510" s="224"/>
      <c r="U510" s="224"/>
      <c r="V510" s="224"/>
      <c r="W510" s="224"/>
      <c r="X510" s="224"/>
      <c r="Y510" s="224"/>
      <c r="Z510" s="214"/>
      <c r="AA510" s="214"/>
      <c r="AB510" s="214"/>
      <c r="AC510" s="214"/>
      <c r="AD510" s="214"/>
      <c r="AE510" s="214"/>
      <c r="AF510" s="214"/>
      <c r="AG510" s="214" t="s">
        <v>371</v>
      </c>
      <c r="AH510" s="214">
        <v>0</v>
      </c>
      <c r="AI510" s="214"/>
      <c r="AJ510" s="214"/>
      <c r="AK510" s="214"/>
      <c r="AL510" s="214"/>
      <c r="AM510" s="214"/>
      <c r="AN510" s="214"/>
      <c r="AO510" s="214"/>
      <c r="AP510" s="214"/>
      <c r="AQ510" s="214"/>
      <c r="AR510" s="214"/>
      <c r="AS510" s="214"/>
      <c r="AT510" s="214"/>
      <c r="AU510" s="214"/>
      <c r="AV510" s="214"/>
      <c r="AW510" s="214"/>
      <c r="AX510" s="214"/>
      <c r="AY510" s="214"/>
      <c r="AZ510" s="214"/>
      <c r="BA510" s="214"/>
      <c r="BB510" s="214"/>
      <c r="BC510" s="214"/>
      <c r="BD510" s="214"/>
      <c r="BE510" s="214"/>
      <c r="BF510" s="214"/>
      <c r="BG510" s="214"/>
      <c r="BH510" s="214"/>
    </row>
    <row r="511" spans="1:60" outlineLevel="3" x14ac:dyDescent="0.2">
      <c r="A511" s="221"/>
      <c r="B511" s="222"/>
      <c r="C511" s="268" t="s">
        <v>2464</v>
      </c>
      <c r="D511" s="262"/>
      <c r="E511" s="263">
        <v>1.33</v>
      </c>
      <c r="F511" s="224"/>
      <c r="G511" s="224"/>
      <c r="H511" s="224"/>
      <c r="I511" s="224"/>
      <c r="J511" s="224"/>
      <c r="K511" s="224"/>
      <c r="L511" s="224"/>
      <c r="M511" s="224"/>
      <c r="N511" s="223"/>
      <c r="O511" s="223"/>
      <c r="P511" s="223"/>
      <c r="Q511" s="223"/>
      <c r="R511" s="224"/>
      <c r="S511" s="224"/>
      <c r="T511" s="224"/>
      <c r="U511" s="224"/>
      <c r="V511" s="224"/>
      <c r="W511" s="224"/>
      <c r="X511" s="224"/>
      <c r="Y511" s="224"/>
      <c r="Z511" s="214"/>
      <c r="AA511" s="214"/>
      <c r="AB511" s="214"/>
      <c r="AC511" s="214"/>
      <c r="AD511" s="214"/>
      <c r="AE511" s="214"/>
      <c r="AF511" s="214"/>
      <c r="AG511" s="214" t="s">
        <v>371</v>
      </c>
      <c r="AH511" s="214">
        <v>0</v>
      </c>
      <c r="AI511" s="214"/>
      <c r="AJ511" s="214"/>
      <c r="AK511" s="214"/>
      <c r="AL511" s="214"/>
      <c r="AM511" s="214"/>
      <c r="AN511" s="214"/>
      <c r="AO511" s="214"/>
      <c r="AP511" s="214"/>
      <c r="AQ511" s="214"/>
      <c r="AR511" s="214"/>
      <c r="AS511" s="214"/>
      <c r="AT511" s="214"/>
      <c r="AU511" s="214"/>
      <c r="AV511" s="214"/>
      <c r="AW511" s="214"/>
      <c r="AX511" s="214"/>
      <c r="AY511" s="214"/>
      <c r="AZ511" s="214"/>
      <c r="BA511" s="214"/>
      <c r="BB511" s="214"/>
      <c r="BC511" s="214"/>
      <c r="BD511" s="214"/>
      <c r="BE511" s="214"/>
      <c r="BF511" s="214"/>
      <c r="BG511" s="214"/>
      <c r="BH511" s="214"/>
    </row>
    <row r="512" spans="1:60" outlineLevel="3" x14ac:dyDescent="0.2">
      <c r="A512" s="221"/>
      <c r="B512" s="222"/>
      <c r="C512" s="268" t="s">
        <v>2465</v>
      </c>
      <c r="D512" s="262"/>
      <c r="E512" s="263">
        <v>2.21</v>
      </c>
      <c r="F512" s="224"/>
      <c r="G512" s="224"/>
      <c r="H512" s="224"/>
      <c r="I512" s="224"/>
      <c r="J512" s="224"/>
      <c r="K512" s="224"/>
      <c r="L512" s="224"/>
      <c r="M512" s="224"/>
      <c r="N512" s="223"/>
      <c r="O512" s="223"/>
      <c r="P512" s="223"/>
      <c r="Q512" s="223"/>
      <c r="R512" s="224"/>
      <c r="S512" s="224"/>
      <c r="T512" s="224"/>
      <c r="U512" s="224"/>
      <c r="V512" s="224"/>
      <c r="W512" s="224"/>
      <c r="X512" s="224"/>
      <c r="Y512" s="224"/>
      <c r="Z512" s="214"/>
      <c r="AA512" s="214"/>
      <c r="AB512" s="214"/>
      <c r="AC512" s="214"/>
      <c r="AD512" s="214"/>
      <c r="AE512" s="214"/>
      <c r="AF512" s="214"/>
      <c r="AG512" s="214" t="s">
        <v>371</v>
      </c>
      <c r="AH512" s="214">
        <v>0</v>
      </c>
      <c r="AI512" s="214"/>
      <c r="AJ512" s="214"/>
      <c r="AK512" s="214"/>
      <c r="AL512" s="214"/>
      <c r="AM512" s="214"/>
      <c r="AN512" s="214"/>
      <c r="AO512" s="214"/>
      <c r="AP512" s="214"/>
      <c r="AQ512" s="214"/>
      <c r="AR512" s="214"/>
      <c r="AS512" s="214"/>
      <c r="AT512" s="214"/>
      <c r="AU512" s="214"/>
      <c r="AV512" s="214"/>
      <c r="AW512" s="214"/>
      <c r="AX512" s="214"/>
      <c r="AY512" s="214"/>
      <c r="AZ512" s="214"/>
      <c r="BA512" s="214"/>
      <c r="BB512" s="214"/>
      <c r="BC512" s="214"/>
      <c r="BD512" s="214"/>
      <c r="BE512" s="214"/>
      <c r="BF512" s="214"/>
      <c r="BG512" s="214"/>
      <c r="BH512" s="214"/>
    </row>
    <row r="513" spans="1:60" outlineLevel="1" x14ac:dyDescent="0.2">
      <c r="A513" s="236">
        <v>143</v>
      </c>
      <c r="B513" s="237" t="s">
        <v>800</v>
      </c>
      <c r="C513" s="254" t="s">
        <v>801</v>
      </c>
      <c r="D513" s="238" t="s">
        <v>403</v>
      </c>
      <c r="E513" s="239">
        <v>11.14</v>
      </c>
      <c r="F513" s="240"/>
      <c r="G513" s="241">
        <f>ROUND(E513*F513,2)</f>
        <v>0</v>
      </c>
      <c r="H513" s="240"/>
      <c r="I513" s="241">
        <f>ROUND(E513*H513,2)</f>
        <v>0</v>
      </c>
      <c r="J513" s="240"/>
      <c r="K513" s="241">
        <f>ROUND(E513*J513,2)</f>
        <v>0</v>
      </c>
      <c r="L513" s="241">
        <v>12</v>
      </c>
      <c r="M513" s="241">
        <f>G513*(1+L513/100)</f>
        <v>0</v>
      </c>
      <c r="N513" s="239">
        <v>4.0000000000000003E-5</v>
      </c>
      <c r="O513" s="239">
        <f>ROUND(E513*N513,2)</f>
        <v>0</v>
      </c>
      <c r="P513" s="239">
        <v>0</v>
      </c>
      <c r="Q513" s="239">
        <f>ROUND(E513*P513,2)</f>
        <v>0</v>
      </c>
      <c r="R513" s="241" t="s">
        <v>786</v>
      </c>
      <c r="S513" s="241" t="s">
        <v>315</v>
      </c>
      <c r="T513" s="242" t="s">
        <v>315</v>
      </c>
      <c r="U513" s="224">
        <v>7.0000000000000007E-2</v>
      </c>
      <c r="V513" s="224">
        <f>ROUND(E513*U513,2)</f>
        <v>0.78</v>
      </c>
      <c r="W513" s="224"/>
      <c r="X513" s="224" t="s">
        <v>336</v>
      </c>
      <c r="Y513" s="224" t="s">
        <v>317</v>
      </c>
      <c r="Z513" s="214"/>
      <c r="AA513" s="214"/>
      <c r="AB513" s="214"/>
      <c r="AC513" s="214"/>
      <c r="AD513" s="214"/>
      <c r="AE513" s="214"/>
      <c r="AF513" s="214"/>
      <c r="AG513" s="214" t="s">
        <v>337</v>
      </c>
      <c r="AH513" s="214"/>
      <c r="AI513" s="214"/>
      <c r="AJ513" s="214"/>
      <c r="AK513" s="214"/>
      <c r="AL513" s="214"/>
      <c r="AM513" s="214"/>
      <c r="AN513" s="214"/>
      <c r="AO513" s="214"/>
      <c r="AP513" s="214"/>
      <c r="AQ513" s="214"/>
      <c r="AR513" s="214"/>
      <c r="AS513" s="214"/>
      <c r="AT513" s="214"/>
      <c r="AU513" s="214"/>
      <c r="AV513" s="214"/>
      <c r="AW513" s="214"/>
      <c r="AX513" s="214"/>
      <c r="AY513" s="214"/>
      <c r="AZ513" s="214"/>
      <c r="BA513" s="214"/>
      <c r="BB513" s="214"/>
      <c r="BC513" s="214"/>
      <c r="BD513" s="214"/>
      <c r="BE513" s="214"/>
      <c r="BF513" s="214"/>
      <c r="BG513" s="214"/>
      <c r="BH513" s="214"/>
    </row>
    <row r="514" spans="1:60" outlineLevel="2" x14ac:dyDescent="0.2">
      <c r="A514" s="221"/>
      <c r="B514" s="222"/>
      <c r="C514" s="255" t="s">
        <v>802</v>
      </c>
      <c r="D514" s="243"/>
      <c r="E514" s="243"/>
      <c r="F514" s="243"/>
      <c r="G514" s="243"/>
      <c r="H514" s="224"/>
      <c r="I514" s="224"/>
      <c r="J514" s="224"/>
      <c r="K514" s="224"/>
      <c r="L514" s="224"/>
      <c r="M514" s="224"/>
      <c r="N514" s="223"/>
      <c r="O514" s="223"/>
      <c r="P514" s="223"/>
      <c r="Q514" s="223"/>
      <c r="R514" s="224"/>
      <c r="S514" s="224"/>
      <c r="T514" s="224"/>
      <c r="U514" s="224"/>
      <c r="V514" s="224"/>
      <c r="W514" s="224"/>
      <c r="X514" s="224"/>
      <c r="Y514" s="224"/>
      <c r="Z514" s="214"/>
      <c r="AA514" s="214"/>
      <c r="AB514" s="214"/>
      <c r="AC514" s="214"/>
      <c r="AD514" s="214"/>
      <c r="AE514" s="214"/>
      <c r="AF514" s="214"/>
      <c r="AG514" s="214" t="s">
        <v>320</v>
      </c>
      <c r="AH514" s="214"/>
      <c r="AI514" s="214"/>
      <c r="AJ514" s="214"/>
      <c r="AK514" s="214"/>
      <c r="AL514" s="214"/>
      <c r="AM514" s="214"/>
      <c r="AN514" s="214"/>
      <c r="AO514" s="214"/>
      <c r="AP514" s="214"/>
      <c r="AQ514" s="214"/>
      <c r="AR514" s="214"/>
      <c r="AS514" s="214"/>
      <c r="AT514" s="214"/>
      <c r="AU514" s="214"/>
      <c r="AV514" s="214"/>
      <c r="AW514" s="214"/>
      <c r="AX514" s="214"/>
      <c r="AY514" s="214"/>
      <c r="AZ514" s="214"/>
      <c r="BA514" s="214"/>
      <c r="BB514" s="214"/>
      <c r="BC514" s="214"/>
      <c r="BD514" s="214"/>
      <c r="BE514" s="214"/>
      <c r="BF514" s="214"/>
      <c r="BG514" s="214"/>
      <c r="BH514" s="214"/>
    </row>
    <row r="515" spans="1:60" outlineLevel="2" x14ac:dyDescent="0.2">
      <c r="A515" s="221"/>
      <c r="B515" s="222"/>
      <c r="C515" s="268" t="s">
        <v>1345</v>
      </c>
      <c r="D515" s="262"/>
      <c r="E515" s="263"/>
      <c r="F515" s="224"/>
      <c r="G515" s="224"/>
      <c r="H515" s="224"/>
      <c r="I515" s="224"/>
      <c r="J515" s="224"/>
      <c r="K515" s="224"/>
      <c r="L515" s="224"/>
      <c r="M515" s="224"/>
      <c r="N515" s="223"/>
      <c r="O515" s="223"/>
      <c r="P515" s="223"/>
      <c r="Q515" s="223"/>
      <c r="R515" s="224"/>
      <c r="S515" s="224"/>
      <c r="T515" s="224"/>
      <c r="U515" s="224"/>
      <c r="V515" s="224"/>
      <c r="W515" s="224"/>
      <c r="X515" s="224"/>
      <c r="Y515" s="224"/>
      <c r="Z515" s="214"/>
      <c r="AA515" s="214"/>
      <c r="AB515" s="214"/>
      <c r="AC515" s="214"/>
      <c r="AD515" s="214"/>
      <c r="AE515" s="214"/>
      <c r="AF515" s="214"/>
      <c r="AG515" s="214" t="s">
        <v>371</v>
      </c>
      <c r="AH515" s="214">
        <v>0</v>
      </c>
      <c r="AI515" s="214"/>
      <c r="AJ515" s="214"/>
      <c r="AK515" s="214"/>
      <c r="AL515" s="214"/>
      <c r="AM515" s="214"/>
      <c r="AN515" s="214"/>
      <c r="AO515" s="214"/>
      <c r="AP515" s="214"/>
      <c r="AQ515" s="214"/>
      <c r="AR515" s="214"/>
      <c r="AS515" s="214"/>
      <c r="AT515" s="214"/>
      <c r="AU515" s="214"/>
      <c r="AV515" s="214"/>
      <c r="AW515" s="214"/>
      <c r="AX515" s="214"/>
      <c r="AY515" s="214"/>
      <c r="AZ515" s="214"/>
      <c r="BA515" s="214"/>
      <c r="BB515" s="214"/>
      <c r="BC515" s="214"/>
      <c r="BD515" s="214"/>
      <c r="BE515" s="214"/>
      <c r="BF515" s="214"/>
      <c r="BG515" s="214"/>
      <c r="BH515" s="214"/>
    </row>
    <row r="516" spans="1:60" outlineLevel="3" x14ac:dyDescent="0.2">
      <c r="A516" s="221"/>
      <c r="B516" s="222"/>
      <c r="C516" s="268" t="s">
        <v>2468</v>
      </c>
      <c r="D516" s="262"/>
      <c r="E516" s="263">
        <v>4.55</v>
      </c>
      <c r="F516" s="224"/>
      <c r="G516" s="224"/>
      <c r="H516" s="224"/>
      <c r="I516" s="224"/>
      <c r="J516" s="224"/>
      <c r="K516" s="224"/>
      <c r="L516" s="224"/>
      <c r="M516" s="224"/>
      <c r="N516" s="223"/>
      <c r="O516" s="223"/>
      <c r="P516" s="223"/>
      <c r="Q516" s="223"/>
      <c r="R516" s="224"/>
      <c r="S516" s="224"/>
      <c r="T516" s="224"/>
      <c r="U516" s="224"/>
      <c r="V516" s="224"/>
      <c r="W516" s="224"/>
      <c r="X516" s="224"/>
      <c r="Y516" s="224"/>
      <c r="Z516" s="214"/>
      <c r="AA516" s="214"/>
      <c r="AB516" s="214"/>
      <c r="AC516" s="214"/>
      <c r="AD516" s="214"/>
      <c r="AE516" s="214"/>
      <c r="AF516" s="214"/>
      <c r="AG516" s="214" t="s">
        <v>371</v>
      </c>
      <c r="AH516" s="214">
        <v>0</v>
      </c>
      <c r="AI516" s="214"/>
      <c r="AJ516" s="214"/>
      <c r="AK516" s="214"/>
      <c r="AL516" s="214"/>
      <c r="AM516" s="214"/>
      <c r="AN516" s="214"/>
      <c r="AO516" s="214"/>
      <c r="AP516" s="214"/>
      <c r="AQ516" s="214"/>
      <c r="AR516" s="214"/>
      <c r="AS516" s="214"/>
      <c r="AT516" s="214"/>
      <c r="AU516" s="214"/>
      <c r="AV516" s="214"/>
      <c r="AW516" s="214"/>
      <c r="AX516" s="214"/>
      <c r="AY516" s="214"/>
      <c r="AZ516" s="214"/>
      <c r="BA516" s="214"/>
      <c r="BB516" s="214"/>
      <c r="BC516" s="214"/>
      <c r="BD516" s="214"/>
      <c r="BE516" s="214"/>
      <c r="BF516" s="214"/>
      <c r="BG516" s="214"/>
      <c r="BH516" s="214"/>
    </row>
    <row r="517" spans="1:60" outlineLevel="3" x14ac:dyDescent="0.2">
      <c r="A517" s="221"/>
      <c r="B517" s="222"/>
      <c r="C517" s="268" t="s">
        <v>2469</v>
      </c>
      <c r="D517" s="262"/>
      <c r="E517" s="263">
        <v>6.59</v>
      </c>
      <c r="F517" s="224"/>
      <c r="G517" s="224"/>
      <c r="H517" s="224"/>
      <c r="I517" s="224"/>
      <c r="J517" s="224"/>
      <c r="K517" s="224"/>
      <c r="L517" s="224"/>
      <c r="M517" s="224"/>
      <c r="N517" s="223"/>
      <c r="O517" s="223"/>
      <c r="P517" s="223"/>
      <c r="Q517" s="223"/>
      <c r="R517" s="224"/>
      <c r="S517" s="224"/>
      <c r="T517" s="224"/>
      <c r="U517" s="224"/>
      <c r="V517" s="224"/>
      <c r="W517" s="224"/>
      <c r="X517" s="224"/>
      <c r="Y517" s="224"/>
      <c r="Z517" s="214"/>
      <c r="AA517" s="214"/>
      <c r="AB517" s="214"/>
      <c r="AC517" s="214"/>
      <c r="AD517" s="214"/>
      <c r="AE517" s="214"/>
      <c r="AF517" s="214"/>
      <c r="AG517" s="214" t="s">
        <v>371</v>
      </c>
      <c r="AH517" s="214">
        <v>0</v>
      </c>
      <c r="AI517" s="214"/>
      <c r="AJ517" s="214"/>
      <c r="AK517" s="214"/>
      <c r="AL517" s="214"/>
      <c r="AM517" s="214"/>
      <c r="AN517" s="214"/>
      <c r="AO517" s="214"/>
      <c r="AP517" s="214"/>
      <c r="AQ517" s="214"/>
      <c r="AR517" s="214"/>
      <c r="AS517" s="214"/>
      <c r="AT517" s="214"/>
      <c r="AU517" s="214"/>
      <c r="AV517" s="214"/>
      <c r="AW517" s="214"/>
      <c r="AX517" s="214"/>
      <c r="AY517" s="214"/>
      <c r="AZ517" s="214"/>
      <c r="BA517" s="214"/>
      <c r="BB517" s="214"/>
      <c r="BC517" s="214"/>
      <c r="BD517" s="214"/>
      <c r="BE517" s="214"/>
      <c r="BF517" s="214"/>
      <c r="BG517" s="214"/>
      <c r="BH517" s="214"/>
    </row>
    <row r="518" spans="1:60" ht="33.75" outlineLevel="1" x14ac:dyDescent="0.2">
      <c r="A518" s="236">
        <v>144</v>
      </c>
      <c r="B518" s="237" t="s">
        <v>1204</v>
      </c>
      <c r="C518" s="254" t="s">
        <v>1205</v>
      </c>
      <c r="D518" s="238" t="s">
        <v>403</v>
      </c>
      <c r="E518" s="239">
        <v>1.4</v>
      </c>
      <c r="F518" s="240"/>
      <c r="G518" s="241">
        <f>ROUND(E518*F518,2)</f>
        <v>0</v>
      </c>
      <c r="H518" s="240"/>
      <c r="I518" s="241">
        <f>ROUND(E518*H518,2)</f>
        <v>0</v>
      </c>
      <c r="J518" s="240"/>
      <c r="K518" s="241">
        <f>ROUND(E518*J518,2)</f>
        <v>0</v>
      </c>
      <c r="L518" s="241">
        <v>12</v>
      </c>
      <c r="M518" s="241">
        <f>G518*(1+L518/100)</f>
        <v>0</v>
      </c>
      <c r="N518" s="239">
        <v>4.4000000000000002E-4</v>
      </c>
      <c r="O518" s="239">
        <f>ROUND(E518*N518,2)</f>
        <v>0</v>
      </c>
      <c r="P518" s="239">
        <v>0</v>
      </c>
      <c r="Q518" s="239">
        <f>ROUND(E518*P518,2)</f>
        <v>0</v>
      </c>
      <c r="R518" s="241" t="s">
        <v>786</v>
      </c>
      <c r="S518" s="241" t="s">
        <v>315</v>
      </c>
      <c r="T518" s="242" t="s">
        <v>315</v>
      </c>
      <c r="U518" s="224">
        <v>0.15</v>
      </c>
      <c r="V518" s="224">
        <f>ROUND(E518*U518,2)</f>
        <v>0.21</v>
      </c>
      <c r="W518" s="224"/>
      <c r="X518" s="224" t="s">
        <v>336</v>
      </c>
      <c r="Y518" s="224" t="s">
        <v>317</v>
      </c>
      <c r="Z518" s="214"/>
      <c r="AA518" s="214"/>
      <c r="AB518" s="214"/>
      <c r="AC518" s="214"/>
      <c r="AD518" s="214"/>
      <c r="AE518" s="214"/>
      <c r="AF518" s="214"/>
      <c r="AG518" s="214" t="s">
        <v>337</v>
      </c>
      <c r="AH518" s="214"/>
      <c r="AI518" s="214"/>
      <c r="AJ518" s="214"/>
      <c r="AK518" s="214"/>
      <c r="AL518" s="214"/>
      <c r="AM518" s="214"/>
      <c r="AN518" s="214"/>
      <c r="AO518" s="214"/>
      <c r="AP518" s="214"/>
      <c r="AQ518" s="214"/>
      <c r="AR518" s="214"/>
      <c r="AS518" s="214"/>
      <c r="AT518" s="214"/>
      <c r="AU518" s="214"/>
      <c r="AV518" s="214"/>
      <c r="AW518" s="214"/>
      <c r="AX518" s="214"/>
      <c r="AY518" s="214"/>
      <c r="AZ518" s="214"/>
      <c r="BA518" s="214"/>
      <c r="BB518" s="214"/>
      <c r="BC518" s="214"/>
      <c r="BD518" s="214"/>
      <c r="BE518" s="214"/>
      <c r="BF518" s="214"/>
      <c r="BG518" s="214"/>
      <c r="BH518" s="214"/>
    </row>
    <row r="519" spans="1:60" outlineLevel="2" x14ac:dyDescent="0.2">
      <c r="A519" s="221"/>
      <c r="B519" s="222"/>
      <c r="C519" s="268" t="s">
        <v>2580</v>
      </c>
      <c r="D519" s="262"/>
      <c r="E519" s="263">
        <v>1.4</v>
      </c>
      <c r="F519" s="224"/>
      <c r="G519" s="224"/>
      <c r="H519" s="224"/>
      <c r="I519" s="224"/>
      <c r="J519" s="224"/>
      <c r="K519" s="224"/>
      <c r="L519" s="224"/>
      <c r="M519" s="224"/>
      <c r="N519" s="223"/>
      <c r="O519" s="223"/>
      <c r="P519" s="223"/>
      <c r="Q519" s="223"/>
      <c r="R519" s="224"/>
      <c r="S519" s="224"/>
      <c r="T519" s="224"/>
      <c r="U519" s="224"/>
      <c r="V519" s="224"/>
      <c r="W519" s="224"/>
      <c r="X519" s="224"/>
      <c r="Y519" s="224"/>
      <c r="Z519" s="214"/>
      <c r="AA519" s="214"/>
      <c r="AB519" s="214"/>
      <c r="AC519" s="214"/>
      <c r="AD519" s="214"/>
      <c r="AE519" s="214"/>
      <c r="AF519" s="214"/>
      <c r="AG519" s="214" t="s">
        <v>371</v>
      </c>
      <c r="AH519" s="214">
        <v>0</v>
      </c>
      <c r="AI519" s="214"/>
      <c r="AJ519" s="214"/>
      <c r="AK519" s="214"/>
      <c r="AL519" s="214"/>
      <c r="AM519" s="214"/>
      <c r="AN519" s="214"/>
      <c r="AO519" s="214"/>
      <c r="AP519" s="214"/>
      <c r="AQ519" s="214"/>
      <c r="AR519" s="214"/>
      <c r="AS519" s="214"/>
      <c r="AT519" s="214"/>
      <c r="AU519" s="214"/>
      <c r="AV519" s="214"/>
      <c r="AW519" s="214"/>
      <c r="AX519" s="214"/>
      <c r="AY519" s="214"/>
      <c r="AZ519" s="214"/>
      <c r="BA519" s="214"/>
      <c r="BB519" s="214"/>
      <c r="BC519" s="214"/>
      <c r="BD519" s="214"/>
      <c r="BE519" s="214"/>
      <c r="BF519" s="214"/>
      <c r="BG519" s="214"/>
      <c r="BH519" s="214"/>
    </row>
    <row r="520" spans="1:60" ht="22.5" outlineLevel="1" x14ac:dyDescent="0.2">
      <c r="A520" s="236">
        <v>145</v>
      </c>
      <c r="B520" s="237" t="s">
        <v>809</v>
      </c>
      <c r="C520" s="254" t="s">
        <v>810</v>
      </c>
      <c r="D520" s="238" t="s">
        <v>811</v>
      </c>
      <c r="E520" s="239">
        <v>57.46</v>
      </c>
      <c r="F520" s="240"/>
      <c r="G520" s="241">
        <f>ROUND(E520*F520,2)</f>
        <v>0</v>
      </c>
      <c r="H520" s="240"/>
      <c r="I520" s="241">
        <f>ROUND(E520*H520,2)</f>
        <v>0</v>
      </c>
      <c r="J520" s="240"/>
      <c r="K520" s="241">
        <f>ROUND(E520*J520,2)</f>
        <v>0</v>
      </c>
      <c r="L520" s="241">
        <v>12</v>
      </c>
      <c r="M520" s="241">
        <f>G520*(1+L520/100)</f>
        <v>0</v>
      </c>
      <c r="N520" s="239">
        <v>1E-3</v>
      </c>
      <c r="O520" s="239">
        <f>ROUND(E520*N520,2)</f>
        <v>0.06</v>
      </c>
      <c r="P520" s="239">
        <v>0</v>
      </c>
      <c r="Q520" s="239">
        <f>ROUND(E520*P520,2)</f>
        <v>0</v>
      </c>
      <c r="R520" s="241" t="s">
        <v>428</v>
      </c>
      <c r="S520" s="241" t="s">
        <v>315</v>
      </c>
      <c r="T520" s="242" t="s">
        <v>315</v>
      </c>
      <c r="U520" s="224">
        <v>0</v>
      </c>
      <c r="V520" s="224">
        <f>ROUND(E520*U520,2)</f>
        <v>0</v>
      </c>
      <c r="W520" s="224"/>
      <c r="X520" s="224" t="s">
        <v>429</v>
      </c>
      <c r="Y520" s="224" t="s">
        <v>317</v>
      </c>
      <c r="Z520" s="214"/>
      <c r="AA520" s="214"/>
      <c r="AB520" s="214"/>
      <c r="AC520" s="214"/>
      <c r="AD520" s="214"/>
      <c r="AE520" s="214"/>
      <c r="AF520" s="214"/>
      <c r="AG520" s="214" t="s">
        <v>430</v>
      </c>
      <c r="AH520" s="214"/>
      <c r="AI520" s="214"/>
      <c r="AJ520" s="214"/>
      <c r="AK520" s="214"/>
      <c r="AL520" s="214"/>
      <c r="AM520" s="214"/>
      <c r="AN520" s="214"/>
      <c r="AO520" s="214"/>
      <c r="AP520" s="214"/>
      <c r="AQ520" s="214"/>
      <c r="AR520" s="214"/>
      <c r="AS520" s="214"/>
      <c r="AT520" s="214"/>
      <c r="AU520" s="214"/>
      <c r="AV520" s="214"/>
      <c r="AW520" s="214"/>
      <c r="AX520" s="214"/>
      <c r="AY520" s="214"/>
      <c r="AZ520" s="214"/>
      <c r="BA520" s="214"/>
      <c r="BB520" s="214"/>
      <c r="BC520" s="214"/>
      <c r="BD520" s="214"/>
      <c r="BE520" s="214"/>
      <c r="BF520" s="214"/>
      <c r="BG520" s="214"/>
      <c r="BH520" s="214"/>
    </row>
    <row r="521" spans="1:60" outlineLevel="2" x14ac:dyDescent="0.2">
      <c r="A521" s="221"/>
      <c r="B521" s="222"/>
      <c r="C521" s="255" t="s">
        <v>1207</v>
      </c>
      <c r="D521" s="243"/>
      <c r="E521" s="243"/>
      <c r="F521" s="243"/>
      <c r="G521" s="243"/>
      <c r="H521" s="224"/>
      <c r="I521" s="224"/>
      <c r="J521" s="224"/>
      <c r="K521" s="224"/>
      <c r="L521" s="224"/>
      <c r="M521" s="224"/>
      <c r="N521" s="223"/>
      <c r="O521" s="223"/>
      <c r="P521" s="223"/>
      <c r="Q521" s="223"/>
      <c r="R521" s="224"/>
      <c r="S521" s="224"/>
      <c r="T521" s="224"/>
      <c r="U521" s="224"/>
      <c r="V521" s="224"/>
      <c r="W521" s="224"/>
      <c r="X521" s="224"/>
      <c r="Y521" s="224"/>
      <c r="Z521" s="214"/>
      <c r="AA521" s="214"/>
      <c r="AB521" s="214"/>
      <c r="AC521" s="214"/>
      <c r="AD521" s="214"/>
      <c r="AE521" s="214"/>
      <c r="AF521" s="214"/>
      <c r="AG521" s="214" t="s">
        <v>320</v>
      </c>
      <c r="AH521" s="214"/>
      <c r="AI521" s="214"/>
      <c r="AJ521" s="214"/>
      <c r="AK521" s="214"/>
      <c r="AL521" s="214"/>
      <c r="AM521" s="214"/>
      <c r="AN521" s="214"/>
      <c r="AO521" s="214"/>
      <c r="AP521" s="214"/>
      <c r="AQ521" s="214"/>
      <c r="AR521" s="214"/>
      <c r="AS521" s="214"/>
      <c r="AT521" s="214"/>
      <c r="AU521" s="214"/>
      <c r="AV521" s="214"/>
      <c r="AW521" s="214"/>
      <c r="AX521" s="214"/>
      <c r="AY521" s="214"/>
      <c r="AZ521" s="214"/>
      <c r="BA521" s="244" t="str">
        <f>C521</f>
        <v>Jednosložková samonivelační podlahová hmota s vlákny na bázi cementu a modifikujících přísad pro vnitřní použití.</v>
      </c>
      <c r="BB521" s="214"/>
      <c r="BC521" s="214"/>
      <c r="BD521" s="214"/>
      <c r="BE521" s="214"/>
      <c r="BF521" s="214"/>
      <c r="BG521" s="214"/>
      <c r="BH521" s="214"/>
    </row>
    <row r="522" spans="1:60" outlineLevel="3" x14ac:dyDescent="0.2">
      <c r="A522" s="221"/>
      <c r="B522" s="222"/>
      <c r="C522" s="258" t="s">
        <v>1293</v>
      </c>
      <c r="D522" s="252"/>
      <c r="E522" s="252"/>
      <c r="F522" s="252"/>
      <c r="G522" s="252"/>
      <c r="H522" s="224"/>
      <c r="I522" s="224"/>
      <c r="J522" s="224"/>
      <c r="K522" s="224"/>
      <c r="L522" s="224"/>
      <c r="M522" s="224"/>
      <c r="N522" s="223"/>
      <c r="O522" s="223"/>
      <c r="P522" s="223"/>
      <c r="Q522" s="223"/>
      <c r="R522" s="224"/>
      <c r="S522" s="224"/>
      <c r="T522" s="224"/>
      <c r="U522" s="224"/>
      <c r="V522" s="224"/>
      <c r="W522" s="224"/>
      <c r="X522" s="224"/>
      <c r="Y522" s="224"/>
      <c r="Z522" s="214"/>
      <c r="AA522" s="214"/>
      <c r="AB522" s="214"/>
      <c r="AC522" s="214"/>
      <c r="AD522" s="214"/>
      <c r="AE522" s="214"/>
      <c r="AF522" s="214"/>
      <c r="AG522" s="214" t="s">
        <v>320</v>
      </c>
      <c r="AH522" s="214"/>
      <c r="AI522" s="214"/>
      <c r="AJ522" s="214"/>
      <c r="AK522" s="214"/>
      <c r="AL522" s="214"/>
      <c r="AM522" s="214"/>
      <c r="AN522" s="214"/>
      <c r="AO522" s="214"/>
      <c r="AP522" s="214"/>
      <c r="AQ522" s="214"/>
      <c r="AR522" s="214"/>
      <c r="AS522" s="214"/>
      <c r="AT522" s="214"/>
      <c r="AU522" s="214"/>
      <c r="AV522" s="214"/>
      <c r="AW522" s="214"/>
      <c r="AX522" s="214"/>
      <c r="AY522" s="214"/>
      <c r="AZ522" s="214"/>
      <c r="BA522" s="214"/>
      <c r="BB522" s="214"/>
      <c r="BC522" s="214"/>
      <c r="BD522" s="214"/>
      <c r="BE522" s="214"/>
      <c r="BF522" s="214"/>
      <c r="BG522" s="214"/>
      <c r="BH522" s="214"/>
    </row>
    <row r="523" spans="1:60" outlineLevel="3" x14ac:dyDescent="0.2">
      <c r="A523" s="221"/>
      <c r="B523" s="222"/>
      <c r="C523" s="258" t="s">
        <v>1208</v>
      </c>
      <c r="D523" s="252"/>
      <c r="E523" s="252"/>
      <c r="F523" s="252"/>
      <c r="G523" s="252"/>
      <c r="H523" s="224"/>
      <c r="I523" s="224"/>
      <c r="J523" s="224"/>
      <c r="K523" s="224"/>
      <c r="L523" s="224"/>
      <c r="M523" s="224"/>
      <c r="N523" s="223"/>
      <c r="O523" s="223"/>
      <c r="P523" s="223"/>
      <c r="Q523" s="223"/>
      <c r="R523" s="224"/>
      <c r="S523" s="224"/>
      <c r="T523" s="224"/>
      <c r="U523" s="224"/>
      <c r="V523" s="224"/>
      <c r="W523" s="224"/>
      <c r="X523" s="224"/>
      <c r="Y523" s="224"/>
      <c r="Z523" s="214"/>
      <c r="AA523" s="214"/>
      <c r="AB523" s="214"/>
      <c r="AC523" s="214"/>
      <c r="AD523" s="214"/>
      <c r="AE523" s="214"/>
      <c r="AF523" s="214"/>
      <c r="AG523" s="214" t="s">
        <v>320</v>
      </c>
      <c r="AH523" s="214"/>
      <c r="AI523" s="214"/>
      <c r="AJ523" s="214"/>
      <c r="AK523" s="214"/>
      <c r="AL523" s="214"/>
      <c r="AM523" s="214"/>
      <c r="AN523" s="214"/>
      <c r="AO523" s="214"/>
      <c r="AP523" s="214"/>
      <c r="AQ523" s="214"/>
      <c r="AR523" s="214"/>
      <c r="AS523" s="214"/>
      <c r="AT523" s="214"/>
      <c r="AU523" s="214"/>
      <c r="AV523" s="214"/>
      <c r="AW523" s="214"/>
      <c r="AX523" s="214"/>
      <c r="AY523" s="214"/>
      <c r="AZ523" s="214"/>
      <c r="BA523" s="214"/>
      <c r="BB523" s="214"/>
      <c r="BC523" s="214"/>
      <c r="BD523" s="214"/>
      <c r="BE523" s="214"/>
      <c r="BF523" s="214"/>
      <c r="BG523" s="214"/>
      <c r="BH523" s="214"/>
    </row>
    <row r="524" spans="1:60" outlineLevel="2" x14ac:dyDescent="0.2">
      <c r="A524" s="221"/>
      <c r="B524" s="222"/>
      <c r="C524" s="268" t="s">
        <v>1474</v>
      </c>
      <c r="D524" s="262"/>
      <c r="E524" s="263">
        <v>57.46</v>
      </c>
      <c r="F524" s="224"/>
      <c r="G524" s="224"/>
      <c r="H524" s="224"/>
      <c r="I524" s="224"/>
      <c r="J524" s="224"/>
      <c r="K524" s="224"/>
      <c r="L524" s="224"/>
      <c r="M524" s="224"/>
      <c r="N524" s="223"/>
      <c r="O524" s="223"/>
      <c r="P524" s="223"/>
      <c r="Q524" s="223"/>
      <c r="R524" s="224"/>
      <c r="S524" s="224"/>
      <c r="T524" s="224"/>
      <c r="U524" s="224"/>
      <c r="V524" s="224"/>
      <c r="W524" s="224"/>
      <c r="X524" s="224"/>
      <c r="Y524" s="224"/>
      <c r="Z524" s="214"/>
      <c r="AA524" s="214"/>
      <c r="AB524" s="214"/>
      <c r="AC524" s="214"/>
      <c r="AD524" s="214"/>
      <c r="AE524" s="214"/>
      <c r="AF524" s="214"/>
      <c r="AG524" s="214" t="s">
        <v>371</v>
      </c>
      <c r="AH524" s="214">
        <v>0</v>
      </c>
      <c r="AI524" s="214"/>
      <c r="AJ524" s="214"/>
      <c r="AK524" s="214"/>
      <c r="AL524" s="214"/>
      <c r="AM524" s="214"/>
      <c r="AN524" s="214"/>
      <c r="AO524" s="214"/>
      <c r="AP524" s="214"/>
      <c r="AQ524" s="214"/>
      <c r="AR524" s="214"/>
      <c r="AS524" s="214"/>
      <c r="AT524" s="214"/>
      <c r="AU524" s="214"/>
      <c r="AV524" s="214"/>
      <c r="AW524" s="214"/>
      <c r="AX524" s="214"/>
      <c r="AY524" s="214"/>
      <c r="AZ524" s="214"/>
      <c r="BA524" s="214"/>
      <c r="BB524" s="214"/>
      <c r="BC524" s="214"/>
      <c r="BD524" s="214"/>
      <c r="BE524" s="214"/>
      <c r="BF524" s="214"/>
      <c r="BG524" s="214"/>
      <c r="BH524" s="214"/>
    </row>
    <row r="525" spans="1:60" ht="22.5" outlineLevel="1" x14ac:dyDescent="0.2">
      <c r="A525" s="236">
        <v>146</v>
      </c>
      <c r="B525" s="237" t="s">
        <v>805</v>
      </c>
      <c r="C525" s="254" t="s">
        <v>806</v>
      </c>
      <c r="D525" s="238" t="s">
        <v>379</v>
      </c>
      <c r="E525" s="239">
        <v>3.8940000000000001</v>
      </c>
      <c r="F525" s="240"/>
      <c r="G525" s="241">
        <f>ROUND(E525*F525,2)</f>
        <v>0</v>
      </c>
      <c r="H525" s="240"/>
      <c r="I525" s="241">
        <f>ROUND(E525*H525,2)</f>
        <v>0</v>
      </c>
      <c r="J525" s="240"/>
      <c r="K525" s="241">
        <f>ROUND(E525*J525,2)</f>
        <v>0</v>
      </c>
      <c r="L525" s="241">
        <v>12</v>
      </c>
      <c r="M525" s="241">
        <f>G525*(1+L525/100)</f>
        <v>0</v>
      </c>
      <c r="N525" s="239">
        <v>1.7399999999999999E-2</v>
      </c>
      <c r="O525" s="239">
        <f>ROUND(E525*N525,2)</f>
        <v>7.0000000000000007E-2</v>
      </c>
      <c r="P525" s="239">
        <v>0</v>
      </c>
      <c r="Q525" s="239">
        <f>ROUND(E525*P525,2)</f>
        <v>0</v>
      </c>
      <c r="R525" s="241" t="s">
        <v>428</v>
      </c>
      <c r="S525" s="241" t="s">
        <v>315</v>
      </c>
      <c r="T525" s="242" t="s">
        <v>315</v>
      </c>
      <c r="U525" s="224">
        <v>0</v>
      </c>
      <c r="V525" s="224">
        <f>ROUND(E525*U525,2)</f>
        <v>0</v>
      </c>
      <c r="W525" s="224"/>
      <c r="X525" s="224" t="s">
        <v>429</v>
      </c>
      <c r="Y525" s="224" t="s">
        <v>317</v>
      </c>
      <c r="Z525" s="214"/>
      <c r="AA525" s="214"/>
      <c r="AB525" s="214"/>
      <c r="AC525" s="214"/>
      <c r="AD525" s="214"/>
      <c r="AE525" s="214"/>
      <c r="AF525" s="214"/>
      <c r="AG525" s="214" t="s">
        <v>430</v>
      </c>
      <c r="AH525" s="214"/>
      <c r="AI525" s="214"/>
      <c r="AJ525" s="214"/>
      <c r="AK525" s="214"/>
      <c r="AL525" s="214"/>
      <c r="AM525" s="214"/>
      <c r="AN525" s="214"/>
      <c r="AO525" s="214"/>
      <c r="AP525" s="214"/>
      <c r="AQ525" s="214"/>
      <c r="AR525" s="214"/>
      <c r="AS525" s="214"/>
      <c r="AT525" s="214"/>
      <c r="AU525" s="214"/>
      <c r="AV525" s="214"/>
      <c r="AW525" s="214"/>
      <c r="AX525" s="214"/>
      <c r="AY525" s="214"/>
      <c r="AZ525" s="214"/>
      <c r="BA525" s="214"/>
      <c r="BB525" s="214"/>
      <c r="BC525" s="214"/>
      <c r="BD525" s="214"/>
      <c r="BE525" s="214"/>
      <c r="BF525" s="214"/>
      <c r="BG525" s="214"/>
      <c r="BH525" s="214"/>
    </row>
    <row r="526" spans="1:60" outlineLevel="2" x14ac:dyDescent="0.2">
      <c r="A526" s="221"/>
      <c r="B526" s="222"/>
      <c r="C526" s="255" t="s">
        <v>807</v>
      </c>
      <c r="D526" s="243"/>
      <c r="E526" s="243"/>
      <c r="F526" s="243"/>
      <c r="G526" s="243"/>
      <c r="H526" s="224"/>
      <c r="I526" s="224"/>
      <c r="J526" s="224"/>
      <c r="K526" s="224"/>
      <c r="L526" s="224"/>
      <c r="M526" s="224"/>
      <c r="N526" s="223"/>
      <c r="O526" s="223"/>
      <c r="P526" s="223"/>
      <c r="Q526" s="223"/>
      <c r="R526" s="224"/>
      <c r="S526" s="224"/>
      <c r="T526" s="224"/>
      <c r="U526" s="224"/>
      <c r="V526" s="224"/>
      <c r="W526" s="224"/>
      <c r="X526" s="224"/>
      <c r="Y526" s="224"/>
      <c r="Z526" s="214"/>
      <c r="AA526" s="214"/>
      <c r="AB526" s="214"/>
      <c r="AC526" s="214"/>
      <c r="AD526" s="214"/>
      <c r="AE526" s="214"/>
      <c r="AF526" s="214"/>
      <c r="AG526" s="214" t="s">
        <v>320</v>
      </c>
      <c r="AH526" s="214"/>
      <c r="AI526" s="214"/>
      <c r="AJ526" s="214"/>
      <c r="AK526" s="214"/>
      <c r="AL526" s="214"/>
      <c r="AM526" s="214"/>
      <c r="AN526" s="214"/>
      <c r="AO526" s="214"/>
      <c r="AP526" s="214"/>
      <c r="AQ526" s="214"/>
      <c r="AR526" s="214"/>
      <c r="AS526" s="214"/>
      <c r="AT526" s="214"/>
      <c r="AU526" s="214"/>
      <c r="AV526" s="214"/>
      <c r="AW526" s="214"/>
      <c r="AX526" s="214"/>
      <c r="AY526" s="214"/>
      <c r="AZ526" s="214"/>
      <c r="BA526" s="214"/>
      <c r="BB526" s="214"/>
      <c r="BC526" s="214"/>
      <c r="BD526" s="214"/>
      <c r="BE526" s="214"/>
      <c r="BF526" s="214"/>
      <c r="BG526" s="214"/>
      <c r="BH526" s="214"/>
    </row>
    <row r="527" spans="1:60" outlineLevel="2" x14ac:dyDescent="0.2">
      <c r="A527" s="221"/>
      <c r="B527" s="222"/>
      <c r="C527" s="268" t="s">
        <v>2581</v>
      </c>
      <c r="D527" s="262"/>
      <c r="E527" s="263">
        <v>3.8940000000000001</v>
      </c>
      <c r="F527" s="224"/>
      <c r="G527" s="224"/>
      <c r="H527" s="224"/>
      <c r="I527" s="224"/>
      <c r="J527" s="224"/>
      <c r="K527" s="224"/>
      <c r="L527" s="224"/>
      <c r="M527" s="224"/>
      <c r="N527" s="223"/>
      <c r="O527" s="223"/>
      <c r="P527" s="223"/>
      <c r="Q527" s="223"/>
      <c r="R527" s="224"/>
      <c r="S527" s="224"/>
      <c r="T527" s="224"/>
      <c r="U527" s="224"/>
      <c r="V527" s="224"/>
      <c r="W527" s="224"/>
      <c r="X527" s="224"/>
      <c r="Y527" s="224"/>
      <c r="Z527" s="214"/>
      <c r="AA527" s="214"/>
      <c r="AB527" s="214"/>
      <c r="AC527" s="214"/>
      <c r="AD527" s="214"/>
      <c r="AE527" s="214"/>
      <c r="AF527" s="214"/>
      <c r="AG527" s="214" t="s">
        <v>371</v>
      </c>
      <c r="AH527" s="214">
        <v>0</v>
      </c>
      <c r="AI527" s="214"/>
      <c r="AJ527" s="214"/>
      <c r="AK527" s="214"/>
      <c r="AL527" s="214"/>
      <c r="AM527" s="214"/>
      <c r="AN527" s="214"/>
      <c r="AO527" s="214"/>
      <c r="AP527" s="214"/>
      <c r="AQ527" s="214"/>
      <c r="AR527" s="214"/>
      <c r="AS527" s="214"/>
      <c r="AT527" s="214"/>
      <c r="AU527" s="214"/>
      <c r="AV527" s="214"/>
      <c r="AW527" s="214"/>
      <c r="AX527" s="214"/>
      <c r="AY527" s="214"/>
      <c r="AZ527" s="214"/>
      <c r="BA527" s="214"/>
      <c r="BB527" s="214"/>
      <c r="BC527" s="214"/>
      <c r="BD527" s="214"/>
      <c r="BE527" s="214"/>
      <c r="BF527" s="214"/>
      <c r="BG527" s="214"/>
      <c r="BH527" s="214"/>
    </row>
    <row r="528" spans="1:60" outlineLevel="1" x14ac:dyDescent="0.2">
      <c r="A528" s="236">
        <v>147</v>
      </c>
      <c r="B528" s="237" t="s">
        <v>1211</v>
      </c>
      <c r="C528" s="254" t="s">
        <v>1212</v>
      </c>
      <c r="D528" s="238" t="s">
        <v>581</v>
      </c>
      <c r="E528" s="239">
        <v>0.14485999999999999</v>
      </c>
      <c r="F528" s="240"/>
      <c r="G528" s="241">
        <f>ROUND(E528*F528,2)</f>
        <v>0</v>
      </c>
      <c r="H528" s="240"/>
      <c r="I528" s="241">
        <f>ROUND(E528*H528,2)</f>
        <v>0</v>
      </c>
      <c r="J528" s="240"/>
      <c r="K528" s="241">
        <f>ROUND(E528*J528,2)</f>
        <v>0</v>
      </c>
      <c r="L528" s="241">
        <v>12</v>
      </c>
      <c r="M528" s="241">
        <f>G528*(1+L528/100)</f>
        <v>0</v>
      </c>
      <c r="N528" s="239">
        <v>0</v>
      </c>
      <c r="O528" s="239">
        <f>ROUND(E528*N528,2)</f>
        <v>0</v>
      </c>
      <c r="P528" s="239">
        <v>0</v>
      </c>
      <c r="Q528" s="239">
        <f>ROUND(E528*P528,2)</f>
        <v>0</v>
      </c>
      <c r="R528" s="241" t="s">
        <v>786</v>
      </c>
      <c r="S528" s="241" t="s">
        <v>315</v>
      </c>
      <c r="T528" s="242" t="s">
        <v>315</v>
      </c>
      <c r="U528" s="224">
        <v>1.3049999999999999</v>
      </c>
      <c r="V528" s="224">
        <f>ROUND(E528*U528,2)</f>
        <v>0.19</v>
      </c>
      <c r="W528" s="224"/>
      <c r="X528" s="224" t="s">
        <v>582</v>
      </c>
      <c r="Y528" s="224" t="s">
        <v>317</v>
      </c>
      <c r="Z528" s="214"/>
      <c r="AA528" s="214"/>
      <c r="AB528" s="214"/>
      <c r="AC528" s="214"/>
      <c r="AD528" s="214"/>
      <c r="AE528" s="214"/>
      <c r="AF528" s="214"/>
      <c r="AG528" s="214" t="s">
        <v>583</v>
      </c>
      <c r="AH528" s="214"/>
      <c r="AI528" s="214"/>
      <c r="AJ528" s="214"/>
      <c r="AK528" s="214"/>
      <c r="AL528" s="214"/>
      <c r="AM528" s="214"/>
      <c r="AN528" s="214"/>
      <c r="AO528" s="214"/>
      <c r="AP528" s="214"/>
      <c r="AQ528" s="214"/>
      <c r="AR528" s="214"/>
      <c r="AS528" s="214"/>
      <c r="AT528" s="214"/>
      <c r="AU528" s="214"/>
      <c r="AV528" s="214"/>
      <c r="AW528" s="214"/>
      <c r="AX528" s="214"/>
      <c r="AY528" s="214"/>
      <c r="AZ528" s="214"/>
      <c r="BA528" s="214"/>
      <c r="BB528" s="214"/>
      <c r="BC528" s="214"/>
      <c r="BD528" s="214"/>
      <c r="BE528" s="214"/>
      <c r="BF528" s="214"/>
      <c r="BG528" s="214"/>
      <c r="BH528" s="214"/>
    </row>
    <row r="529" spans="1:60" outlineLevel="2" x14ac:dyDescent="0.2">
      <c r="A529" s="221"/>
      <c r="B529" s="222"/>
      <c r="C529" s="267" t="s">
        <v>608</v>
      </c>
      <c r="D529" s="266"/>
      <c r="E529" s="266"/>
      <c r="F529" s="266"/>
      <c r="G529" s="266"/>
      <c r="H529" s="224"/>
      <c r="I529" s="224"/>
      <c r="J529" s="224"/>
      <c r="K529" s="224"/>
      <c r="L529" s="224"/>
      <c r="M529" s="224"/>
      <c r="N529" s="223"/>
      <c r="O529" s="223"/>
      <c r="P529" s="223"/>
      <c r="Q529" s="223"/>
      <c r="R529" s="224"/>
      <c r="S529" s="224"/>
      <c r="T529" s="224"/>
      <c r="U529" s="224"/>
      <c r="V529" s="224"/>
      <c r="W529" s="224"/>
      <c r="X529" s="224"/>
      <c r="Y529" s="224"/>
      <c r="Z529" s="214"/>
      <c r="AA529" s="214"/>
      <c r="AB529" s="214"/>
      <c r="AC529" s="214"/>
      <c r="AD529" s="214"/>
      <c r="AE529" s="214"/>
      <c r="AF529" s="214"/>
      <c r="AG529" s="214" t="s">
        <v>369</v>
      </c>
      <c r="AH529" s="214"/>
      <c r="AI529" s="214"/>
      <c r="AJ529" s="214"/>
      <c r="AK529" s="214"/>
      <c r="AL529" s="214"/>
      <c r="AM529" s="214"/>
      <c r="AN529" s="214"/>
      <c r="AO529" s="214"/>
      <c r="AP529" s="214"/>
      <c r="AQ529" s="214"/>
      <c r="AR529" s="214"/>
      <c r="AS529" s="214"/>
      <c r="AT529" s="214"/>
      <c r="AU529" s="214"/>
      <c r="AV529" s="214"/>
      <c r="AW529" s="214"/>
      <c r="AX529" s="214"/>
      <c r="AY529" s="214"/>
      <c r="AZ529" s="214"/>
      <c r="BA529" s="214"/>
      <c r="BB529" s="214"/>
      <c r="BC529" s="214"/>
      <c r="BD529" s="214"/>
      <c r="BE529" s="214"/>
      <c r="BF529" s="214"/>
      <c r="BG529" s="214"/>
      <c r="BH529" s="214"/>
    </row>
    <row r="530" spans="1:60" x14ac:dyDescent="0.2">
      <c r="A530" s="229" t="s">
        <v>310</v>
      </c>
      <c r="B530" s="230" t="s">
        <v>256</v>
      </c>
      <c r="C530" s="253" t="s">
        <v>257</v>
      </c>
      <c r="D530" s="231"/>
      <c r="E530" s="232"/>
      <c r="F530" s="233"/>
      <c r="G530" s="233">
        <f>SUMIF(AG531:AG534,"&lt;&gt;NOR",G531:G534)</f>
        <v>0</v>
      </c>
      <c r="H530" s="233"/>
      <c r="I530" s="233">
        <f>SUM(I531:I534)</f>
        <v>0</v>
      </c>
      <c r="J530" s="233"/>
      <c r="K530" s="233">
        <f>SUM(K531:K534)</f>
        <v>0</v>
      </c>
      <c r="L530" s="233"/>
      <c r="M530" s="233">
        <f>SUM(M531:M534)</f>
        <v>0</v>
      </c>
      <c r="N530" s="232"/>
      <c r="O530" s="232">
        <f>SUM(O531:O534)</f>
        <v>0</v>
      </c>
      <c r="P530" s="232"/>
      <c r="Q530" s="232">
        <f>SUM(Q531:Q534)</f>
        <v>0.69</v>
      </c>
      <c r="R530" s="233"/>
      <c r="S530" s="233"/>
      <c r="T530" s="234"/>
      <c r="U530" s="228"/>
      <c r="V530" s="228">
        <f>SUM(V531:V534)</f>
        <v>8.26</v>
      </c>
      <c r="W530" s="228"/>
      <c r="X530" s="228"/>
      <c r="Y530" s="228"/>
      <c r="AG530" t="s">
        <v>311</v>
      </c>
    </row>
    <row r="531" spans="1:60" outlineLevel="1" x14ac:dyDescent="0.2">
      <c r="A531" s="236">
        <v>148</v>
      </c>
      <c r="B531" s="237" t="s">
        <v>1213</v>
      </c>
      <c r="C531" s="254" t="s">
        <v>1214</v>
      </c>
      <c r="D531" s="238" t="s">
        <v>379</v>
      </c>
      <c r="E531" s="239">
        <v>34.43</v>
      </c>
      <c r="F531" s="240"/>
      <c r="G531" s="241">
        <f>ROUND(E531*F531,2)</f>
        <v>0</v>
      </c>
      <c r="H531" s="240"/>
      <c r="I531" s="241">
        <f>ROUND(E531*H531,2)</f>
        <v>0</v>
      </c>
      <c r="J531" s="240"/>
      <c r="K531" s="241">
        <f>ROUND(E531*J531,2)</f>
        <v>0</v>
      </c>
      <c r="L531" s="241">
        <v>12</v>
      </c>
      <c r="M531" s="241">
        <f>G531*(1+L531/100)</f>
        <v>0</v>
      </c>
      <c r="N531" s="239">
        <v>0</v>
      </c>
      <c r="O531" s="239">
        <f>ROUND(E531*N531,2)</f>
        <v>0</v>
      </c>
      <c r="P531" s="239">
        <v>0.02</v>
      </c>
      <c r="Q531" s="239">
        <f>ROUND(E531*P531,2)</f>
        <v>0.69</v>
      </c>
      <c r="R531" s="241" t="s">
        <v>817</v>
      </c>
      <c r="S531" s="241" t="s">
        <v>315</v>
      </c>
      <c r="T531" s="242" t="s">
        <v>315</v>
      </c>
      <c r="U531" s="224">
        <v>0.24</v>
      </c>
      <c r="V531" s="224">
        <f>ROUND(E531*U531,2)</f>
        <v>8.26</v>
      </c>
      <c r="W531" s="224"/>
      <c r="X531" s="224" t="s">
        <v>336</v>
      </c>
      <c r="Y531" s="224" t="s">
        <v>317</v>
      </c>
      <c r="Z531" s="214"/>
      <c r="AA531" s="214"/>
      <c r="AB531" s="214"/>
      <c r="AC531" s="214"/>
      <c r="AD531" s="214"/>
      <c r="AE531" s="214"/>
      <c r="AF531" s="214"/>
      <c r="AG531" s="214" t="s">
        <v>367</v>
      </c>
      <c r="AH531" s="214"/>
      <c r="AI531" s="214"/>
      <c r="AJ531" s="214"/>
      <c r="AK531" s="214"/>
      <c r="AL531" s="214"/>
      <c r="AM531" s="214"/>
      <c r="AN531" s="214"/>
      <c r="AO531" s="214"/>
      <c r="AP531" s="214"/>
      <c r="AQ531" s="214"/>
      <c r="AR531" s="214"/>
      <c r="AS531" s="214"/>
      <c r="AT531" s="214"/>
      <c r="AU531" s="214"/>
      <c r="AV531" s="214"/>
      <c r="AW531" s="214"/>
      <c r="AX531" s="214"/>
      <c r="AY531" s="214"/>
      <c r="AZ531" s="214"/>
      <c r="BA531" s="214"/>
      <c r="BB531" s="214"/>
      <c r="BC531" s="214"/>
      <c r="BD531" s="214"/>
      <c r="BE531" s="214"/>
      <c r="BF531" s="214"/>
      <c r="BG531" s="214"/>
      <c r="BH531" s="214"/>
    </row>
    <row r="532" spans="1:60" outlineLevel="2" x14ac:dyDescent="0.2">
      <c r="A532" s="221"/>
      <c r="B532" s="222"/>
      <c r="C532" s="268" t="s">
        <v>536</v>
      </c>
      <c r="D532" s="262"/>
      <c r="E532" s="263"/>
      <c r="F532" s="224"/>
      <c r="G532" s="224"/>
      <c r="H532" s="224"/>
      <c r="I532" s="224"/>
      <c r="J532" s="224"/>
      <c r="K532" s="224"/>
      <c r="L532" s="224"/>
      <c r="M532" s="224"/>
      <c r="N532" s="223"/>
      <c r="O532" s="223"/>
      <c r="P532" s="223"/>
      <c r="Q532" s="223"/>
      <c r="R532" s="224"/>
      <c r="S532" s="224"/>
      <c r="T532" s="224"/>
      <c r="U532" s="224"/>
      <c r="V532" s="224"/>
      <c r="W532" s="224"/>
      <c r="X532" s="224"/>
      <c r="Y532" s="224"/>
      <c r="Z532" s="214"/>
      <c r="AA532" s="214"/>
      <c r="AB532" s="214"/>
      <c r="AC532" s="214"/>
      <c r="AD532" s="214"/>
      <c r="AE532" s="214"/>
      <c r="AF532" s="214"/>
      <c r="AG532" s="214" t="s">
        <v>371</v>
      </c>
      <c r="AH532" s="214">
        <v>0</v>
      </c>
      <c r="AI532" s="214"/>
      <c r="AJ532" s="214"/>
      <c r="AK532" s="214"/>
      <c r="AL532" s="214"/>
      <c r="AM532" s="214"/>
      <c r="AN532" s="214"/>
      <c r="AO532" s="214"/>
      <c r="AP532" s="214"/>
      <c r="AQ532" s="214"/>
      <c r="AR532" s="214"/>
      <c r="AS532" s="214"/>
      <c r="AT532" s="214"/>
      <c r="AU532" s="214"/>
      <c r="AV532" s="214"/>
      <c r="AW532" s="214"/>
      <c r="AX532" s="214"/>
      <c r="AY532" s="214"/>
      <c r="AZ532" s="214"/>
      <c r="BA532" s="214"/>
      <c r="BB532" s="214"/>
      <c r="BC532" s="214"/>
      <c r="BD532" s="214"/>
      <c r="BE532" s="214"/>
      <c r="BF532" s="214"/>
      <c r="BG532" s="214"/>
      <c r="BH532" s="214"/>
    </row>
    <row r="533" spans="1:60" outlineLevel="3" x14ac:dyDescent="0.2">
      <c r="A533" s="221"/>
      <c r="B533" s="222"/>
      <c r="C533" s="268" t="s">
        <v>2528</v>
      </c>
      <c r="D533" s="262"/>
      <c r="E533" s="263">
        <v>9.3800000000000008</v>
      </c>
      <c r="F533" s="224"/>
      <c r="G533" s="224"/>
      <c r="H533" s="224"/>
      <c r="I533" s="224"/>
      <c r="J533" s="224"/>
      <c r="K533" s="224"/>
      <c r="L533" s="224"/>
      <c r="M533" s="224"/>
      <c r="N533" s="223"/>
      <c r="O533" s="223"/>
      <c r="P533" s="223"/>
      <c r="Q533" s="223"/>
      <c r="R533" s="224"/>
      <c r="S533" s="224"/>
      <c r="T533" s="224"/>
      <c r="U533" s="224"/>
      <c r="V533" s="224"/>
      <c r="W533" s="224"/>
      <c r="X533" s="224"/>
      <c r="Y533" s="224"/>
      <c r="Z533" s="214"/>
      <c r="AA533" s="214"/>
      <c r="AB533" s="214"/>
      <c r="AC533" s="214"/>
      <c r="AD533" s="214"/>
      <c r="AE533" s="214"/>
      <c r="AF533" s="214"/>
      <c r="AG533" s="214" t="s">
        <v>371</v>
      </c>
      <c r="AH533" s="214">
        <v>0</v>
      </c>
      <c r="AI533" s="214"/>
      <c r="AJ533" s="214"/>
      <c r="AK533" s="214"/>
      <c r="AL533" s="214"/>
      <c r="AM533" s="214"/>
      <c r="AN533" s="214"/>
      <c r="AO533" s="214"/>
      <c r="AP533" s="214"/>
      <c r="AQ533" s="214"/>
      <c r="AR533" s="214"/>
      <c r="AS533" s="214"/>
      <c r="AT533" s="214"/>
      <c r="AU533" s="214"/>
      <c r="AV533" s="214"/>
      <c r="AW533" s="214"/>
      <c r="AX533" s="214"/>
      <c r="AY533" s="214"/>
      <c r="AZ533" s="214"/>
      <c r="BA533" s="214"/>
      <c r="BB533" s="214"/>
      <c r="BC533" s="214"/>
      <c r="BD533" s="214"/>
      <c r="BE533" s="214"/>
      <c r="BF533" s="214"/>
      <c r="BG533" s="214"/>
      <c r="BH533" s="214"/>
    </row>
    <row r="534" spans="1:60" outlineLevel="3" x14ac:dyDescent="0.2">
      <c r="A534" s="221"/>
      <c r="B534" s="222"/>
      <c r="C534" s="268" t="s">
        <v>2527</v>
      </c>
      <c r="D534" s="262"/>
      <c r="E534" s="263">
        <v>25.05</v>
      </c>
      <c r="F534" s="224"/>
      <c r="G534" s="224"/>
      <c r="H534" s="224"/>
      <c r="I534" s="224"/>
      <c r="J534" s="224"/>
      <c r="K534" s="224"/>
      <c r="L534" s="224"/>
      <c r="M534" s="224"/>
      <c r="N534" s="223"/>
      <c r="O534" s="223"/>
      <c r="P534" s="223"/>
      <c r="Q534" s="223"/>
      <c r="R534" s="224"/>
      <c r="S534" s="224"/>
      <c r="T534" s="224"/>
      <c r="U534" s="224"/>
      <c r="V534" s="224"/>
      <c r="W534" s="224"/>
      <c r="X534" s="224"/>
      <c r="Y534" s="224"/>
      <c r="Z534" s="214"/>
      <c r="AA534" s="214"/>
      <c r="AB534" s="214"/>
      <c r="AC534" s="214"/>
      <c r="AD534" s="214"/>
      <c r="AE534" s="214"/>
      <c r="AF534" s="214"/>
      <c r="AG534" s="214" t="s">
        <v>371</v>
      </c>
      <c r="AH534" s="214">
        <v>0</v>
      </c>
      <c r="AI534" s="214"/>
      <c r="AJ534" s="214"/>
      <c r="AK534" s="214"/>
      <c r="AL534" s="214"/>
      <c r="AM534" s="214"/>
      <c r="AN534" s="214"/>
      <c r="AO534" s="214"/>
      <c r="AP534" s="214"/>
      <c r="AQ534" s="214"/>
      <c r="AR534" s="214"/>
      <c r="AS534" s="214"/>
      <c r="AT534" s="214"/>
      <c r="AU534" s="214"/>
      <c r="AV534" s="214"/>
      <c r="AW534" s="214"/>
      <c r="AX534" s="214"/>
      <c r="AY534" s="214"/>
      <c r="AZ534" s="214"/>
      <c r="BA534" s="214"/>
      <c r="BB534" s="214"/>
      <c r="BC534" s="214"/>
      <c r="BD534" s="214"/>
      <c r="BE534" s="214"/>
      <c r="BF534" s="214"/>
      <c r="BG534" s="214"/>
      <c r="BH534" s="214"/>
    </row>
    <row r="535" spans="1:60" x14ac:dyDescent="0.2">
      <c r="A535" s="229" t="s">
        <v>310</v>
      </c>
      <c r="B535" s="230" t="s">
        <v>258</v>
      </c>
      <c r="C535" s="253" t="s">
        <v>259</v>
      </c>
      <c r="D535" s="231"/>
      <c r="E535" s="232"/>
      <c r="F535" s="233"/>
      <c r="G535" s="233">
        <f>SUMIF(AG536:AG566,"&lt;&gt;NOR",G536:G566)</f>
        <v>0</v>
      </c>
      <c r="H535" s="233"/>
      <c r="I535" s="233">
        <f>SUM(I536:I566)</f>
        <v>0</v>
      </c>
      <c r="J535" s="233"/>
      <c r="K535" s="233">
        <f>SUM(K536:K566)</f>
        <v>0</v>
      </c>
      <c r="L535" s="233"/>
      <c r="M535" s="233">
        <f>SUM(M536:M566)</f>
        <v>0</v>
      </c>
      <c r="N535" s="232"/>
      <c r="O535" s="232">
        <f>SUM(O536:O566)</f>
        <v>0.14000000000000001</v>
      </c>
      <c r="P535" s="232"/>
      <c r="Q535" s="232">
        <f>SUM(Q536:Q566)</f>
        <v>0</v>
      </c>
      <c r="R535" s="233"/>
      <c r="S535" s="233"/>
      <c r="T535" s="234"/>
      <c r="U535" s="228"/>
      <c r="V535" s="228">
        <f>SUM(V536:V566)</f>
        <v>23.03</v>
      </c>
      <c r="W535" s="228"/>
      <c r="X535" s="228"/>
      <c r="Y535" s="228"/>
      <c r="AG535" t="s">
        <v>311</v>
      </c>
    </row>
    <row r="536" spans="1:60" outlineLevel="1" x14ac:dyDescent="0.2">
      <c r="A536" s="236">
        <v>149</v>
      </c>
      <c r="B536" s="237" t="s">
        <v>823</v>
      </c>
      <c r="C536" s="254" t="s">
        <v>824</v>
      </c>
      <c r="D536" s="238" t="s">
        <v>379</v>
      </c>
      <c r="E536" s="239">
        <v>33.25</v>
      </c>
      <c r="F536" s="240"/>
      <c r="G536" s="241">
        <f>ROUND(E536*F536,2)</f>
        <v>0</v>
      </c>
      <c r="H536" s="240"/>
      <c r="I536" s="241">
        <f>ROUND(E536*H536,2)</f>
        <v>0</v>
      </c>
      <c r="J536" s="240"/>
      <c r="K536" s="241">
        <f>ROUND(E536*J536,2)</f>
        <v>0</v>
      </c>
      <c r="L536" s="241">
        <v>12</v>
      </c>
      <c r="M536" s="241">
        <f>G536*(1+L536/100)</f>
        <v>0</v>
      </c>
      <c r="N536" s="239">
        <v>0</v>
      </c>
      <c r="O536" s="239">
        <f>ROUND(E536*N536,2)</f>
        <v>0</v>
      </c>
      <c r="P536" s="239">
        <v>0</v>
      </c>
      <c r="Q536" s="239">
        <f>ROUND(E536*P536,2)</f>
        <v>0</v>
      </c>
      <c r="R536" s="241" t="s">
        <v>817</v>
      </c>
      <c r="S536" s="241" t="s">
        <v>315</v>
      </c>
      <c r="T536" s="242" t="s">
        <v>315</v>
      </c>
      <c r="U536" s="224">
        <v>1.6E-2</v>
      </c>
      <c r="V536" s="224">
        <f>ROUND(E536*U536,2)</f>
        <v>0.53</v>
      </c>
      <c r="W536" s="224"/>
      <c r="X536" s="224" t="s">
        <v>336</v>
      </c>
      <c r="Y536" s="224" t="s">
        <v>317</v>
      </c>
      <c r="Z536" s="214"/>
      <c r="AA536" s="214"/>
      <c r="AB536" s="214"/>
      <c r="AC536" s="214"/>
      <c r="AD536" s="214"/>
      <c r="AE536" s="214"/>
      <c r="AF536" s="214"/>
      <c r="AG536" s="214" t="s">
        <v>337</v>
      </c>
      <c r="AH536" s="214"/>
      <c r="AI536" s="214"/>
      <c r="AJ536" s="214"/>
      <c r="AK536" s="214"/>
      <c r="AL536" s="214"/>
      <c r="AM536" s="214"/>
      <c r="AN536" s="214"/>
      <c r="AO536" s="214"/>
      <c r="AP536" s="214"/>
      <c r="AQ536" s="214"/>
      <c r="AR536" s="214"/>
      <c r="AS536" s="214"/>
      <c r="AT536" s="214"/>
      <c r="AU536" s="214"/>
      <c r="AV536" s="214"/>
      <c r="AW536" s="214"/>
      <c r="AX536" s="214"/>
      <c r="AY536" s="214"/>
      <c r="AZ536" s="214"/>
      <c r="BA536" s="214"/>
      <c r="BB536" s="214"/>
      <c r="BC536" s="214"/>
      <c r="BD536" s="214"/>
      <c r="BE536" s="214"/>
      <c r="BF536" s="214"/>
      <c r="BG536" s="214"/>
      <c r="BH536" s="214"/>
    </row>
    <row r="537" spans="1:60" outlineLevel="2" x14ac:dyDescent="0.2">
      <c r="A537" s="221"/>
      <c r="B537" s="222"/>
      <c r="C537" s="267" t="s">
        <v>825</v>
      </c>
      <c r="D537" s="266"/>
      <c r="E537" s="266"/>
      <c r="F537" s="266"/>
      <c r="G537" s="266"/>
      <c r="H537" s="224"/>
      <c r="I537" s="224"/>
      <c r="J537" s="224"/>
      <c r="K537" s="224"/>
      <c r="L537" s="224"/>
      <c r="M537" s="224"/>
      <c r="N537" s="223"/>
      <c r="O537" s="223"/>
      <c r="P537" s="223"/>
      <c r="Q537" s="223"/>
      <c r="R537" s="224"/>
      <c r="S537" s="224"/>
      <c r="T537" s="224"/>
      <c r="U537" s="224"/>
      <c r="V537" s="224"/>
      <c r="W537" s="224"/>
      <c r="X537" s="224"/>
      <c r="Y537" s="224"/>
      <c r="Z537" s="214"/>
      <c r="AA537" s="214"/>
      <c r="AB537" s="214"/>
      <c r="AC537" s="214"/>
      <c r="AD537" s="214"/>
      <c r="AE537" s="214"/>
      <c r="AF537" s="214"/>
      <c r="AG537" s="214" t="s">
        <v>369</v>
      </c>
      <c r="AH537" s="214"/>
      <c r="AI537" s="214"/>
      <c r="AJ537" s="214"/>
      <c r="AK537" s="214"/>
      <c r="AL537" s="214"/>
      <c r="AM537" s="214"/>
      <c r="AN537" s="214"/>
      <c r="AO537" s="214"/>
      <c r="AP537" s="214"/>
      <c r="AQ537" s="214"/>
      <c r="AR537" s="214"/>
      <c r="AS537" s="214"/>
      <c r="AT537" s="214"/>
      <c r="AU537" s="214"/>
      <c r="AV537" s="214"/>
      <c r="AW537" s="214"/>
      <c r="AX537" s="214"/>
      <c r="AY537" s="214"/>
      <c r="AZ537" s="214"/>
      <c r="BA537" s="214"/>
      <c r="BB537" s="214"/>
      <c r="BC537" s="214"/>
      <c r="BD537" s="214"/>
      <c r="BE537" s="214"/>
      <c r="BF537" s="214"/>
      <c r="BG537" s="214"/>
      <c r="BH537" s="214"/>
    </row>
    <row r="538" spans="1:60" outlineLevel="2" x14ac:dyDescent="0.2">
      <c r="A538" s="221"/>
      <c r="B538" s="222"/>
      <c r="C538" s="268" t="s">
        <v>2582</v>
      </c>
      <c r="D538" s="262"/>
      <c r="E538" s="263">
        <v>33.25</v>
      </c>
      <c r="F538" s="224"/>
      <c r="G538" s="224"/>
      <c r="H538" s="224"/>
      <c r="I538" s="224"/>
      <c r="J538" s="224"/>
      <c r="K538" s="224"/>
      <c r="L538" s="224"/>
      <c r="M538" s="224"/>
      <c r="N538" s="223"/>
      <c r="O538" s="223"/>
      <c r="P538" s="223"/>
      <c r="Q538" s="223"/>
      <c r="R538" s="224"/>
      <c r="S538" s="224"/>
      <c r="T538" s="224"/>
      <c r="U538" s="224"/>
      <c r="V538" s="224"/>
      <c r="W538" s="224"/>
      <c r="X538" s="224"/>
      <c r="Y538" s="224"/>
      <c r="Z538" s="214"/>
      <c r="AA538" s="214"/>
      <c r="AB538" s="214"/>
      <c r="AC538" s="214"/>
      <c r="AD538" s="214"/>
      <c r="AE538" s="214"/>
      <c r="AF538" s="214"/>
      <c r="AG538" s="214" t="s">
        <v>371</v>
      </c>
      <c r="AH538" s="214">
        <v>5</v>
      </c>
      <c r="AI538" s="214"/>
      <c r="AJ538" s="214"/>
      <c r="AK538" s="214"/>
      <c r="AL538" s="214"/>
      <c r="AM538" s="214"/>
      <c r="AN538" s="214"/>
      <c r="AO538" s="214"/>
      <c r="AP538" s="214"/>
      <c r="AQ538" s="214"/>
      <c r="AR538" s="214"/>
      <c r="AS538" s="214"/>
      <c r="AT538" s="214"/>
      <c r="AU538" s="214"/>
      <c r="AV538" s="214"/>
      <c r="AW538" s="214"/>
      <c r="AX538" s="214"/>
      <c r="AY538" s="214"/>
      <c r="AZ538" s="214"/>
      <c r="BA538" s="214"/>
      <c r="BB538" s="214"/>
      <c r="BC538" s="214"/>
      <c r="BD538" s="214"/>
      <c r="BE538" s="214"/>
      <c r="BF538" s="214"/>
      <c r="BG538" s="214"/>
      <c r="BH538" s="214"/>
    </row>
    <row r="539" spans="1:60" outlineLevel="1" x14ac:dyDescent="0.2">
      <c r="A539" s="236">
        <v>150</v>
      </c>
      <c r="B539" s="237" t="s">
        <v>827</v>
      </c>
      <c r="C539" s="254" t="s">
        <v>828</v>
      </c>
      <c r="D539" s="238" t="s">
        <v>379</v>
      </c>
      <c r="E539" s="239">
        <v>33.25</v>
      </c>
      <c r="F539" s="240"/>
      <c r="G539" s="241">
        <f>ROUND(E539*F539,2)</f>
        <v>0</v>
      </c>
      <c r="H539" s="240"/>
      <c r="I539" s="241">
        <f>ROUND(E539*H539,2)</f>
        <v>0</v>
      </c>
      <c r="J539" s="240"/>
      <c r="K539" s="241">
        <f>ROUND(E539*J539,2)</f>
        <v>0</v>
      </c>
      <c r="L539" s="241">
        <v>12</v>
      </c>
      <c r="M539" s="241">
        <f>G539*(1+L539/100)</f>
        <v>0</v>
      </c>
      <c r="N539" s="239">
        <v>0</v>
      </c>
      <c r="O539" s="239">
        <f>ROUND(E539*N539,2)</f>
        <v>0</v>
      </c>
      <c r="P539" s="239">
        <v>0</v>
      </c>
      <c r="Q539" s="239">
        <f>ROUND(E539*P539,2)</f>
        <v>0</v>
      </c>
      <c r="R539" s="241" t="s">
        <v>817</v>
      </c>
      <c r="S539" s="241" t="s">
        <v>315</v>
      </c>
      <c r="T539" s="242" t="s">
        <v>315</v>
      </c>
      <c r="U539" s="224">
        <v>4.5999999999999999E-2</v>
      </c>
      <c r="V539" s="224">
        <f>ROUND(E539*U539,2)</f>
        <v>1.53</v>
      </c>
      <c r="W539" s="224"/>
      <c r="X539" s="224" t="s">
        <v>336</v>
      </c>
      <c r="Y539" s="224" t="s">
        <v>317</v>
      </c>
      <c r="Z539" s="214"/>
      <c r="AA539" s="214"/>
      <c r="AB539" s="214"/>
      <c r="AC539" s="214"/>
      <c r="AD539" s="214"/>
      <c r="AE539" s="214"/>
      <c r="AF539" s="214"/>
      <c r="AG539" s="214" t="s">
        <v>337</v>
      </c>
      <c r="AH539" s="214"/>
      <c r="AI539" s="214"/>
      <c r="AJ539" s="214"/>
      <c r="AK539" s="214"/>
      <c r="AL539" s="214"/>
      <c r="AM539" s="214"/>
      <c r="AN539" s="214"/>
      <c r="AO539" s="214"/>
      <c r="AP539" s="214"/>
      <c r="AQ539" s="214"/>
      <c r="AR539" s="214"/>
      <c r="AS539" s="214"/>
      <c r="AT539" s="214"/>
      <c r="AU539" s="214"/>
      <c r="AV539" s="214"/>
      <c r="AW539" s="214"/>
      <c r="AX539" s="214"/>
      <c r="AY539" s="214"/>
      <c r="AZ539" s="214"/>
      <c r="BA539" s="214"/>
      <c r="BB539" s="214"/>
      <c r="BC539" s="214"/>
      <c r="BD539" s="214"/>
      <c r="BE539" s="214"/>
      <c r="BF539" s="214"/>
      <c r="BG539" s="214"/>
      <c r="BH539" s="214"/>
    </row>
    <row r="540" spans="1:60" outlineLevel="2" x14ac:dyDescent="0.2">
      <c r="A540" s="221"/>
      <c r="B540" s="222"/>
      <c r="C540" s="267" t="s">
        <v>825</v>
      </c>
      <c r="D540" s="266"/>
      <c r="E540" s="266"/>
      <c r="F540" s="266"/>
      <c r="G540" s="266"/>
      <c r="H540" s="224"/>
      <c r="I540" s="224"/>
      <c r="J540" s="224"/>
      <c r="K540" s="224"/>
      <c r="L540" s="224"/>
      <c r="M540" s="224"/>
      <c r="N540" s="223"/>
      <c r="O540" s="223"/>
      <c r="P540" s="223"/>
      <c r="Q540" s="223"/>
      <c r="R540" s="224"/>
      <c r="S540" s="224"/>
      <c r="T540" s="224"/>
      <c r="U540" s="224"/>
      <c r="V540" s="224"/>
      <c r="W540" s="224"/>
      <c r="X540" s="224"/>
      <c r="Y540" s="224"/>
      <c r="Z540" s="214"/>
      <c r="AA540" s="214"/>
      <c r="AB540" s="214"/>
      <c r="AC540" s="214"/>
      <c r="AD540" s="214"/>
      <c r="AE540" s="214"/>
      <c r="AF540" s="214"/>
      <c r="AG540" s="214" t="s">
        <v>369</v>
      </c>
      <c r="AH540" s="214"/>
      <c r="AI540" s="214"/>
      <c r="AJ540" s="214"/>
      <c r="AK540" s="214"/>
      <c r="AL540" s="214"/>
      <c r="AM540" s="214"/>
      <c r="AN540" s="214"/>
      <c r="AO540" s="214"/>
      <c r="AP540" s="214"/>
      <c r="AQ540" s="214"/>
      <c r="AR540" s="214"/>
      <c r="AS540" s="214"/>
      <c r="AT540" s="214"/>
      <c r="AU540" s="214"/>
      <c r="AV540" s="214"/>
      <c r="AW540" s="214"/>
      <c r="AX540" s="214"/>
      <c r="AY540" s="214"/>
      <c r="AZ540" s="214"/>
      <c r="BA540" s="214"/>
      <c r="BB540" s="214"/>
      <c r="BC540" s="214"/>
      <c r="BD540" s="214"/>
      <c r="BE540" s="214"/>
      <c r="BF540" s="214"/>
      <c r="BG540" s="214"/>
      <c r="BH540" s="214"/>
    </row>
    <row r="541" spans="1:60" outlineLevel="2" x14ac:dyDescent="0.2">
      <c r="A541" s="221"/>
      <c r="B541" s="222"/>
      <c r="C541" s="268" t="s">
        <v>2582</v>
      </c>
      <c r="D541" s="262"/>
      <c r="E541" s="263">
        <v>33.25</v>
      </c>
      <c r="F541" s="224"/>
      <c r="G541" s="224"/>
      <c r="H541" s="224"/>
      <c r="I541" s="224"/>
      <c r="J541" s="224"/>
      <c r="K541" s="224"/>
      <c r="L541" s="224"/>
      <c r="M541" s="224"/>
      <c r="N541" s="223"/>
      <c r="O541" s="223"/>
      <c r="P541" s="223"/>
      <c r="Q541" s="223"/>
      <c r="R541" s="224"/>
      <c r="S541" s="224"/>
      <c r="T541" s="224"/>
      <c r="U541" s="224"/>
      <c r="V541" s="224"/>
      <c r="W541" s="224"/>
      <c r="X541" s="224"/>
      <c r="Y541" s="224"/>
      <c r="Z541" s="214"/>
      <c r="AA541" s="214"/>
      <c r="AB541" s="214"/>
      <c r="AC541" s="214"/>
      <c r="AD541" s="214"/>
      <c r="AE541" s="214"/>
      <c r="AF541" s="214"/>
      <c r="AG541" s="214" t="s">
        <v>371</v>
      </c>
      <c r="AH541" s="214">
        <v>5</v>
      </c>
      <c r="AI541" s="214"/>
      <c r="AJ541" s="214"/>
      <c r="AK541" s="214"/>
      <c r="AL541" s="214"/>
      <c r="AM541" s="214"/>
      <c r="AN541" s="214"/>
      <c r="AO541" s="214"/>
      <c r="AP541" s="214"/>
      <c r="AQ541" s="214"/>
      <c r="AR541" s="214"/>
      <c r="AS541" s="214"/>
      <c r="AT541" s="214"/>
      <c r="AU541" s="214"/>
      <c r="AV541" s="214"/>
      <c r="AW541" s="214"/>
      <c r="AX541" s="214"/>
      <c r="AY541" s="214"/>
      <c r="AZ541" s="214"/>
      <c r="BA541" s="214"/>
      <c r="BB541" s="214"/>
      <c r="BC541" s="214"/>
      <c r="BD541" s="214"/>
      <c r="BE541" s="214"/>
      <c r="BF541" s="214"/>
      <c r="BG541" s="214"/>
      <c r="BH541" s="214"/>
    </row>
    <row r="542" spans="1:60" outlineLevel="1" x14ac:dyDescent="0.2">
      <c r="A542" s="236">
        <v>151</v>
      </c>
      <c r="B542" s="237" t="s">
        <v>829</v>
      </c>
      <c r="C542" s="254" t="s">
        <v>830</v>
      </c>
      <c r="D542" s="238" t="s">
        <v>379</v>
      </c>
      <c r="E542" s="239">
        <v>33.25</v>
      </c>
      <c r="F542" s="240"/>
      <c r="G542" s="241">
        <f>ROUND(E542*F542,2)</f>
        <v>0</v>
      </c>
      <c r="H542" s="240"/>
      <c r="I542" s="241">
        <f>ROUND(E542*H542,2)</f>
        <v>0</v>
      </c>
      <c r="J542" s="240"/>
      <c r="K542" s="241">
        <f>ROUND(E542*J542,2)</f>
        <v>0</v>
      </c>
      <c r="L542" s="241">
        <v>12</v>
      </c>
      <c r="M542" s="241">
        <f>G542*(1+L542/100)</f>
        <v>0</v>
      </c>
      <c r="N542" s="239">
        <v>0</v>
      </c>
      <c r="O542" s="239">
        <f>ROUND(E542*N542,2)</f>
        <v>0</v>
      </c>
      <c r="P542" s="239">
        <v>0</v>
      </c>
      <c r="Q542" s="239">
        <f>ROUND(E542*P542,2)</f>
        <v>0</v>
      </c>
      <c r="R542" s="241" t="s">
        <v>817</v>
      </c>
      <c r="S542" s="241" t="s">
        <v>315</v>
      </c>
      <c r="T542" s="242" t="s">
        <v>315</v>
      </c>
      <c r="U542" s="224">
        <v>0.02</v>
      </c>
      <c r="V542" s="224">
        <f>ROUND(E542*U542,2)</f>
        <v>0.67</v>
      </c>
      <c r="W542" s="224"/>
      <c r="X542" s="224" t="s">
        <v>336</v>
      </c>
      <c r="Y542" s="224" t="s">
        <v>317</v>
      </c>
      <c r="Z542" s="214"/>
      <c r="AA542" s="214"/>
      <c r="AB542" s="214"/>
      <c r="AC542" s="214"/>
      <c r="AD542" s="214"/>
      <c r="AE542" s="214"/>
      <c r="AF542" s="214"/>
      <c r="AG542" s="214" t="s">
        <v>337</v>
      </c>
      <c r="AH542" s="214"/>
      <c r="AI542" s="214"/>
      <c r="AJ542" s="214"/>
      <c r="AK542" s="214"/>
      <c r="AL542" s="214"/>
      <c r="AM542" s="214"/>
      <c r="AN542" s="214"/>
      <c r="AO542" s="214"/>
      <c r="AP542" s="214"/>
      <c r="AQ542" s="214"/>
      <c r="AR542" s="214"/>
      <c r="AS542" s="214"/>
      <c r="AT542" s="214"/>
      <c r="AU542" s="214"/>
      <c r="AV542" s="214"/>
      <c r="AW542" s="214"/>
      <c r="AX542" s="214"/>
      <c r="AY542" s="214"/>
      <c r="AZ542" s="214"/>
      <c r="BA542" s="214"/>
      <c r="BB542" s="214"/>
      <c r="BC542" s="214"/>
      <c r="BD542" s="214"/>
      <c r="BE542" s="214"/>
      <c r="BF542" s="214"/>
      <c r="BG542" s="214"/>
      <c r="BH542" s="214"/>
    </row>
    <row r="543" spans="1:60" outlineLevel="2" x14ac:dyDescent="0.2">
      <c r="A543" s="221"/>
      <c r="B543" s="222"/>
      <c r="C543" s="268" t="s">
        <v>2582</v>
      </c>
      <c r="D543" s="262"/>
      <c r="E543" s="263">
        <v>33.25</v>
      </c>
      <c r="F543" s="224"/>
      <c r="G543" s="224"/>
      <c r="H543" s="224"/>
      <c r="I543" s="224"/>
      <c r="J543" s="224"/>
      <c r="K543" s="224"/>
      <c r="L543" s="224"/>
      <c r="M543" s="224"/>
      <c r="N543" s="223"/>
      <c r="O543" s="223"/>
      <c r="P543" s="223"/>
      <c r="Q543" s="223"/>
      <c r="R543" s="224"/>
      <c r="S543" s="224"/>
      <c r="T543" s="224"/>
      <c r="U543" s="224"/>
      <c r="V543" s="224"/>
      <c r="W543" s="224"/>
      <c r="X543" s="224"/>
      <c r="Y543" s="224"/>
      <c r="Z543" s="214"/>
      <c r="AA543" s="214"/>
      <c r="AB543" s="214"/>
      <c r="AC543" s="214"/>
      <c r="AD543" s="214"/>
      <c r="AE543" s="214"/>
      <c r="AF543" s="214"/>
      <c r="AG543" s="214" t="s">
        <v>371</v>
      </c>
      <c r="AH543" s="214">
        <v>5</v>
      </c>
      <c r="AI543" s="214"/>
      <c r="AJ543" s="214"/>
      <c r="AK543" s="214"/>
      <c r="AL543" s="214"/>
      <c r="AM543" s="214"/>
      <c r="AN543" s="214"/>
      <c r="AO543" s="214"/>
      <c r="AP543" s="214"/>
      <c r="AQ543" s="214"/>
      <c r="AR543" s="214"/>
      <c r="AS543" s="214"/>
      <c r="AT543" s="214"/>
      <c r="AU543" s="214"/>
      <c r="AV543" s="214"/>
      <c r="AW543" s="214"/>
      <c r="AX543" s="214"/>
      <c r="AY543" s="214"/>
      <c r="AZ543" s="214"/>
      <c r="BA543" s="214"/>
      <c r="BB543" s="214"/>
      <c r="BC543" s="214"/>
      <c r="BD543" s="214"/>
      <c r="BE543" s="214"/>
      <c r="BF543" s="214"/>
      <c r="BG543" s="214"/>
      <c r="BH543" s="214"/>
    </row>
    <row r="544" spans="1:60" ht="22.5" outlineLevel="1" x14ac:dyDescent="0.2">
      <c r="A544" s="236">
        <v>152</v>
      </c>
      <c r="B544" s="237" t="s">
        <v>831</v>
      </c>
      <c r="C544" s="254" t="s">
        <v>832</v>
      </c>
      <c r="D544" s="238" t="s">
        <v>379</v>
      </c>
      <c r="E544" s="239">
        <v>34.247500000000002</v>
      </c>
      <c r="F544" s="240"/>
      <c r="G544" s="241">
        <f>ROUND(E544*F544,2)</f>
        <v>0</v>
      </c>
      <c r="H544" s="240"/>
      <c r="I544" s="241">
        <f>ROUND(E544*H544,2)</f>
        <v>0</v>
      </c>
      <c r="J544" s="240"/>
      <c r="K544" s="241">
        <f>ROUND(E544*J544,2)</f>
        <v>0</v>
      </c>
      <c r="L544" s="241">
        <v>12</v>
      </c>
      <c r="M544" s="241">
        <f>G544*(1+L544/100)</f>
        <v>0</v>
      </c>
      <c r="N544" s="239">
        <v>2.0000000000000001E-4</v>
      </c>
      <c r="O544" s="239">
        <f>ROUND(E544*N544,2)</f>
        <v>0.01</v>
      </c>
      <c r="P544" s="239">
        <v>0</v>
      </c>
      <c r="Q544" s="239">
        <f>ROUND(E544*P544,2)</f>
        <v>0</v>
      </c>
      <c r="R544" s="241" t="s">
        <v>428</v>
      </c>
      <c r="S544" s="241" t="s">
        <v>315</v>
      </c>
      <c r="T544" s="242" t="s">
        <v>315</v>
      </c>
      <c r="U544" s="224">
        <v>0</v>
      </c>
      <c r="V544" s="224">
        <f>ROUND(E544*U544,2)</f>
        <v>0</v>
      </c>
      <c r="W544" s="224"/>
      <c r="X544" s="224" t="s">
        <v>429</v>
      </c>
      <c r="Y544" s="224" t="s">
        <v>317</v>
      </c>
      <c r="Z544" s="214"/>
      <c r="AA544" s="214"/>
      <c r="AB544" s="214"/>
      <c r="AC544" s="214"/>
      <c r="AD544" s="214"/>
      <c r="AE544" s="214"/>
      <c r="AF544" s="214"/>
      <c r="AG544" s="214" t="s">
        <v>430</v>
      </c>
      <c r="AH544" s="214"/>
      <c r="AI544" s="214"/>
      <c r="AJ544" s="214"/>
      <c r="AK544" s="214"/>
      <c r="AL544" s="214"/>
      <c r="AM544" s="214"/>
      <c r="AN544" s="214"/>
      <c r="AO544" s="214"/>
      <c r="AP544" s="214"/>
      <c r="AQ544" s="214"/>
      <c r="AR544" s="214"/>
      <c r="AS544" s="214"/>
      <c r="AT544" s="214"/>
      <c r="AU544" s="214"/>
      <c r="AV544" s="214"/>
      <c r="AW544" s="214"/>
      <c r="AX544" s="214"/>
      <c r="AY544" s="214"/>
      <c r="AZ544" s="214"/>
      <c r="BA544" s="214"/>
      <c r="BB544" s="214"/>
      <c r="BC544" s="214"/>
      <c r="BD544" s="214"/>
      <c r="BE544" s="214"/>
      <c r="BF544" s="214"/>
      <c r="BG544" s="214"/>
      <c r="BH544" s="214"/>
    </row>
    <row r="545" spans="1:60" outlineLevel="2" x14ac:dyDescent="0.2">
      <c r="A545" s="221"/>
      <c r="B545" s="222"/>
      <c r="C545" s="268" t="s">
        <v>833</v>
      </c>
      <c r="D545" s="262"/>
      <c r="E545" s="263"/>
      <c r="F545" s="224"/>
      <c r="G545" s="224"/>
      <c r="H545" s="224"/>
      <c r="I545" s="224"/>
      <c r="J545" s="224"/>
      <c r="K545" s="224"/>
      <c r="L545" s="224"/>
      <c r="M545" s="224"/>
      <c r="N545" s="223"/>
      <c r="O545" s="223"/>
      <c r="P545" s="223"/>
      <c r="Q545" s="223"/>
      <c r="R545" s="224"/>
      <c r="S545" s="224"/>
      <c r="T545" s="224"/>
      <c r="U545" s="224"/>
      <c r="V545" s="224"/>
      <c r="W545" s="224"/>
      <c r="X545" s="224"/>
      <c r="Y545" s="224"/>
      <c r="Z545" s="214"/>
      <c r="AA545" s="214"/>
      <c r="AB545" s="214"/>
      <c r="AC545" s="214"/>
      <c r="AD545" s="214"/>
      <c r="AE545" s="214"/>
      <c r="AF545" s="214"/>
      <c r="AG545" s="214" t="s">
        <v>371</v>
      </c>
      <c r="AH545" s="214">
        <v>0</v>
      </c>
      <c r="AI545" s="214"/>
      <c r="AJ545" s="214"/>
      <c r="AK545" s="214"/>
      <c r="AL545" s="214"/>
      <c r="AM545" s="214"/>
      <c r="AN545" s="214"/>
      <c r="AO545" s="214"/>
      <c r="AP545" s="214"/>
      <c r="AQ545" s="214"/>
      <c r="AR545" s="214"/>
      <c r="AS545" s="214"/>
      <c r="AT545" s="214"/>
      <c r="AU545" s="214"/>
      <c r="AV545" s="214"/>
      <c r="AW545" s="214"/>
      <c r="AX545" s="214"/>
      <c r="AY545" s="214"/>
      <c r="AZ545" s="214"/>
      <c r="BA545" s="214"/>
      <c r="BB545" s="214"/>
      <c r="BC545" s="214"/>
      <c r="BD545" s="214"/>
      <c r="BE545" s="214"/>
      <c r="BF545" s="214"/>
      <c r="BG545" s="214"/>
      <c r="BH545" s="214"/>
    </row>
    <row r="546" spans="1:60" outlineLevel="3" x14ac:dyDescent="0.2">
      <c r="A546" s="221"/>
      <c r="B546" s="222"/>
      <c r="C546" s="268" t="s">
        <v>2583</v>
      </c>
      <c r="D546" s="262"/>
      <c r="E546" s="263">
        <v>34.247500000000002</v>
      </c>
      <c r="F546" s="224"/>
      <c r="G546" s="224"/>
      <c r="H546" s="224"/>
      <c r="I546" s="224"/>
      <c r="J546" s="224"/>
      <c r="K546" s="224"/>
      <c r="L546" s="224"/>
      <c r="M546" s="224"/>
      <c r="N546" s="223"/>
      <c r="O546" s="223"/>
      <c r="P546" s="223"/>
      <c r="Q546" s="223"/>
      <c r="R546" s="224"/>
      <c r="S546" s="224"/>
      <c r="T546" s="224"/>
      <c r="U546" s="224"/>
      <c r="V546" s="224"/>
      <c r="W546" s="224"/>
      <c r="X546" s="224"/>
      <c r="Y546" s="224"/>
      <c r="Z546" s="214"/>
      <c r="AA546" s="214"/>
      <c r="AB546" s="214"/>
      <c r="AC546" s="214"/>
      <c r="AD546" s="214"/>
      <c r="AE546" s="214"/>
      <c r="AF546" s="214"/>
      <c r="AG546" s="214" t="s">
        <v>371</v>
      </c>
      <c r="AH546" s="214">
        <v>5</v>
      </c>
      <c r="AI546" s="214"/>
      <c r="AJ546" s="214"/>
      <c r="AK546" s="214"/>
      <c r="AL546" s="214"/>
      <c r="AM546" s="214"/>
      <c r="AN546" s="214"/>
      <c r="AO546" s="214"/>
      <c r="AP546" s="214"/>
      <c r="AQ546" s="214"/>
      <c r="AR546" s="214"/>
      <c r="AS546" s="214"/>
      <c r="AT546" s="214"/>
      <c r="AU546" s="214"/>
      <c r="AV546" s="214"/>
      <c r="AW546" s="214"/>
      <c r="AX546" s="214"/>
      <c r="AY546" s="214"/>
      <c r="AZ546" s="214"/>
      <c r="BA546" s="214"/>
      <c r="BB546" s="214"/>
      <c r="BC546" s="214"/>
      <c r="BD546" s="214"/>
      <c r="BE546" s="214"/>
      <c r="BF546" s="214"/>
      <c r="BG546" s="214"/>
      <c r="BH546" s="214"/>
    </row>
    <row r="547" spans="1:60" ht="22.5" outlineLevel="1" x14ac:dyDescent="0.2">
      <c r="A547" s="236">
        <v>153</v>
      </c>
      <c r="B547" s="237" t="s">
        <v>835</v>
      </c>
      <c r="C547" s="254" t="s">
        <v>836</v>
      </c>
      <c r="D547" s="238" t="s">
        <v>403</v>
      </c>
      <c r="E547" s="239">
        <v>34.570999999999998</v>
      </c>
      <c r="F547" s="240"/>
      <c r="G547" s="241">
        <f>ROUND(E547*F547,2)</f>
        <v>0</v>
      </c>
      <c r="H547" s="240"/>
      <c r="I547" s="241">
        <f>ROUND(E547*H547,2)</f>
        <v>0</v>
      </c>
      <c r="J547" s="240"/>
      <c r="K547" s="241">
        <f>ROUND(E547*J547,2)</f>
        <v>0</v>
      </c>
      <c r="L547" s="241">
        <v>12</v>
      </c>
      <c r="M547" s="241">
        <f>G547*(1+L547/100)</f>
        <v>0</v>
      </c>
      <c r="N547" s="239">
        <v>3.0000000000000001E-5</v>
      </c>
      <c r="O547" s="239">
        <f>ROUND(E547*N547,2)</f>
        <v>0</v>
      </c>
      <c r="P547" s="239">
        <v>0</v>
      </c>
      <c r="Q547" s="239">
        <f>ROUND(E547*P547,2)</f>
        <v>0</v>
      </c>
      <c r="R547" s="241" t="s">
        <v>817</v>
      </c>
      <c r="S547" s="241" t="s">
        <v>315</v>
      </c>
      <c r="T547" s="242" t="s">
        <v>315</v>
      </c>
      <c r="U547" s="224">
        <v>0.14000000000000001</v>
      </c>
      <c r="V547" s="224">
        <f>ROUND(E547*U547,2)</f>
        <v>4.84</v>
      </c>
      <c r="W547" s="224"/>
      <c r="X547" s="224" t="s">
        <v>336</v>
      </c>
      <c r="Y547" s="224" t="s">
        <v>317</v>
      </c>
      <c r="Z547" s="214"/>
      <c r="AA547" s="214"/>
      <c r="AB547" s="214"/>
      <c r="AC547" s="214"/>
      <c r="AD547" s="214"/>
      <c r="AE547" s="214"/>
      <c r="AF547" s="214"/>
      <c r="AG547" s="214" t="s">
        <v>337</v>
      </c>
      <c r="AH547" s="214"/>
      <c r="AI547" s="214"/>
      <c r="AJ547" s="214"/>
      <c r="AK547" s="214"/>
      <c r="AL547" s="214"/>
      <c r="AM547" s="214"/>
      <c r="AN547" s="214"/>
      <c r="AO547" s="214"/>
      <c r="AP547" s="214"/>
      <c r="AQ547" s="214"/>
      <c r="AR547" s="214"/>
      <c r="AS547" s="214"/>
      <c r="AT547" s="214"/>
      <c r="AU547" s="214"/>
      <c r="AV547" s="214"/>
      <c r="AW547" s="214"/>
      <c r="AX547" s="214"/>
      <c r="AY547" s="214"/>
      <c r="AZ547" s="214"/>
      <c r="BA547" s="214"/>
      <c r="BB547" s="214"/>
      <c r="BC547" s="214"/>
      <c r="BD547" s="214"/>
      <c r="BE547" s="214"/>
      <c r="BF547" s="214"/>
      <c r="BG547" s="214"/>
      <c r="BH547" s="214"/>
    </row>
    <row r="548" spans="1:60" outlineLevel="2" x14ac:dyDescent="0.2">
      <c r="A548" s="221"/>
      <c r="B548" s="222"/>
      <c r="C548" s="268" t="s">
        <v>381</v>
      </c>
      <c r="D548" s="262"/>
      <c r="E548" s="263"/>
      <c r="F548" s="224"/>
      <c r="G548" s="224"/>
      <c r="H548" s="224"/>
      <c r="I548" s="224"/>
      <c r="J548" s="224"/>
      <c r="K548" s="224"/>
      <c r="L548" s="224"/>
      <c r="M548" s="224"/>
      <c r="N548" s="223"/>
      <c r="O548" s="223"/>
      <c r="P548" s="223"/>
      <c r="Q548" s="223"/>
      <c r="R548" s="224"/>
      <c r="S548" s="224"/>
      <c r="T548" s="224"/>
      <c r="U548" s="224"/>
      <c r="V548" s="224"/>
      <c r="W548" s="224"/>
      <c r="X548" s="224"/>
      <c r="Y548" s="224"/>
      <c r="Z548" s="214"/>
      <c r="AA548" s="214"/>
      <c r="AB548" s="214"/>
      <c r="AC548" s="214"/>
      <c r="AD548" s="214"/>
      <c r="AE548" s="214"/>
      <c r="AF548" s="214"/>
      <c r="AG548" s="214" t="s">
        <v>371</v>
      </c>
      <c r="AH548" s="214">
        <v>0</v>
      </c>
      <c r="AI548" s="214"/>
      <c r="AJ548" s="214"/>
      <c r="AK548" s="214"/>
      <c r="AL548" s="214"/>
      <c r="AM548" s="214"/>
      <c r="AN548" s="214"/>
      <c r="AO548" s="214"/>
      <c r="AP548" s="214"/>
      <c r="AQ548" s="214"/>
      <c r="AR548" s="214"/>
      <c r="AS548" s="214"/>
      <c r="AT548" s="214"/>
      <c r="AU548" s="214"/>
      <c r="AV548" s="214"/>
      <c r="AW548" s="214"/>
      <c r="AX548" s="214"/>
      <c r="AY548" s="214"/>
      <c r="AZ548" s="214"/>
      <c r="BA548" s="214"/>
      <c r="BB548" s="214"/>
      <c r="BC548" s="214"/>
      <c r="BD548" s="214"/>
      <c r="BE548" s="214"/>
      <c r="BF548" s="214"/>
      <c r="BG548" s="214"/>
      <c r="BH548" s="214"/>
    </row>
    <row r="549" spans="1:60" outlineLevel="3" x14ac:dyDescent="0.2">
      <c r="A549" s="221"/>
      <c r="B549" s="222"/>
      <c r="C549" s="268" t="s">
        <v>1482</v>
      </c>
      <c r="D549" s="262"/>
      <c r="E549" s="263"/>
      <c r="F549" s="224"/>
      <c r="G549" s="224"/>
      <c r="H549" s="224"/>
      <c r="I549" s="224"/>
      <c r="J549" s="224"/>
      <c r="K549" s="224"/>
      <c r="L549" s="224"/>
      <c r="M549" s="224"/>
      <c r="N549" s="223"/>
      <c r="O549" s="223"/>
      <c r="P549" s="223"/>
      <c r="Q549" s="223"/>
      <c r="R549" s="224"/>
      <c r="S549" s="224"/>
      <c r="T549" s="224"/>
      <c r="U549" s="224"/>
      <c r="V549" s="224"/>
      <c r="W549" s="224"/>
      <c r="X549" s="224"/>
      <c r="Y549" s="224"/>
      <c r="Z549" s="214"/>
      <c r="AA549" s="214"/>
      <c r="AB549" s="214"/>
      <c r="AC549" s="214"/>
      <c r="AD549" s="214"/>
      <c r="AE549" s="214"/>
      <c r="AF549" s="214"/>
      <c r="AG549" s="214" t="s">
        <v>371</v>
      </c>
      <c r="AH549" s="214">
        <v>0</v>
      </c>
      <c r="AI549" s="214"/>
      <c r="AJ549" s="214"/>
      <c r="AK549" s="214"/>
      <c r="AL549" s="214"/>
      <c r="AM549" s="214"/>
      <c r="AN549" s="214"/>
      <c r="AO549" s="214"/>
      <c r="AP549" s="214"/>
      <c r="AQ549" s="214"/>
      <c r="AR549" s="214"/>
      <c r="AS549" s="214"/>
      <c r="AT549" s="214"/>
      <c r="AU549" s="214"/>
      <c r="AV549" s="214"/>
      <c r="AW549" s="214"/>
      <c r="AX549" s="214"/>
      <c r="AY549" s="214"/>
      <c r="AZ549" s="214"/>
      <c r="BA549" s="214"/>
      <c r="BB549" s="214"/>
      <c r="BC549" s="214"/>
      <c r="BD549" s="214"/>
      <c r="BE549" s="214"/>
      <c r="BF549" s="214"/>
      <c r="BG549" s="214"/>
      <c r="BH549" s="214"/>
    </row>
    <row r="550" spans="1:60" outlineLevel="3" x14ac:dyDescent="0.2">
      <c r="A550" s="221"/>
      <c r="B550" s="222"/>
      <c r="C550" s="268" t="s">
        <v>2584</v>
      </c>
      <c r="D550" s="262"/>
      <c r="E550" s="263">
        <v>13.964</v>
      </c>
      <c r="F550" s="224"/>
      <c r="G550" s="224"/>
      <c r="H550" s="224"/>
      <c r="I550" s="224"/>
      <c r="J550" s="224"/>
      <c r="K550" s="224"/>
      <c r="L550" s="224"/>
      <c r="M550" s="224"/>
      <c r="N550" s="223"/>
      <c r="O550" s="223"/>
      <c r="P550" s="223"/>
      <c r="Q550" s="223"/>
      <c r="R550" s="224"/>
      <c r="S550" s="224"/>
      <c r="T550" s="224"/>
      <c r="U550" s="224"/>
      <c r="V550" s="224"/>
      <c r="W550" s="224"/>
      <c r="X550" s="224"/>
      <c r="Y550" s="224"/>
      <c r="Z550" s="214"/>
      <c r="AA550" s="214"/>
      <c r="AB550" s="214"/>
      <c r="AC550" s="214"/>
      <c r="AD550" s="214"/>
      <c r="AE550" s="214"/>
      <c r="AF550" s="214"/>
      <c r="AG550" s="214" t="s">
        <v>371</v>
      </c>
      <c r="AH550" s="214">
        <v>0</v>
      </c>
      <c r="AI550" s="214"/>
      <c r="AJ550" s="214"/>
      <c r="AK550" s="214"/>
      <c r="AL550" s="214"/>
      <c r="AM550" s="214"/>
      <c r="AN550" s="214"/>
      <c r="AO550" s="214"/>
      <c r="AP550" s="214"/>
      <c r="AQ550" s="214"/>
      <c r="AR550" s="214"/>
      <c r="AS550" s="214"/>
      <c r="AT550" s="214"/>
      <c r="AU550" s="214"/>
      <c r="AV550" s="214"/>
      <c r="AW550" s="214"/>
      <c r="AX550" s="214"/>
      <c r="AY550" s="214"/>
      <c r="AZ550" s="214"/>
      <c r="BA550" s="214"/>
      <c r="BB550" s="214"/>
      <c r="BC550" s="214"/>
      <c r="BD550" s="214"/>
      <c r="BE550" s="214"/>
      <c r="BF550" s="214"/>
      <c r="BG550" s="214"/>
      <c r="BH550" s="214"/>
    </row>
    <row r="551" spans="1:60" outlineLevel="3" x14ac:dyDescent="0.2">
      <c r="A551" s="221"/>
      <c r="B551" s="222"/>
      <c r="C551" s="268" t="s">
        <v>2585</v>
      </c>
      <c r="D551" s="262"/>
      <c r="E551" s="263">
        <v>20.606999999999999</v>
      </c>
      <c r="F551" s="224"/>
      <c r="G551" s="224"/>
      <c r="H551" s="224"/>
      <c r="I551" s="224"/>
      <c r="J551" s="224"/>
      <c r="K551" s="224"/>
      <c r="L551" s="224"/>
      <c r="M551" s="224"/>
      <c r="N551" s="223"/>
      <c r="O551" s="223"/>
      <c r="P551" s="223"/>
      <c r="Q551" s="223"/>
      <c r="R551" s="224"/>
      <c r="S551" s="224"/>
      <c r="T551" s="224"/>
      <c r="U551" s="224"/>
      <c r="V551" s="224"/>
      <c r="W551" s="224"/>
      <c r="X551" s="224"/>
      <c r="Y551" s="224"/>
      <c r="Z551" s="214"/>
      <c r="AA551" s="214"/>
      <c r="AB551" s="214"/>
      <c r="AC551" s="214"/>
      <c r="AD551" s="214"/>
      <c r="AE551" s="214"/>
      <c r="AF551" s="214"/>
      <c r="AG551" s="214" t="s">
        <v>371</v>
      </c>
      <c r="AH551" s="214">
        <v>0</v>
      </c>
      <c r="AI551" s="214"/>
      <c r="AJ551" s="214"/>
      <c r="AK551" s="214"/>
      <c r="AL551" s="214"/>
      <c r="AM551" s="214"/>
      <c r="AN551" s="214"/>
      <c r="AO551" s="214"/>
      <c r="AP551" s="214"/>
      <c r="AQ551" s="214"/>
      <c r="AR551" s="214"/>
      <c r="AS551" s="214"/>
      <c r="AT551" s="214"/>
      <c r="AU551" s="214"/>
      <c r="AV551" s="214"/>
      <c r="AW551" s="214"/>
      <c r="AX551" s="214"/>
      <c r="AY551" s="214"/>
      <c r="AZ551" s="214"/>
      <c r="BA551" s="214"/>
      <c r="BB551" s="214"/>
      <c r="BC551" s="214"/>
      <c r="BD551" s="214"/>
      <c r="BE551" s="214"/>
      <c r="BF551" s="214"/>
      <c r="BG551" s="214"/>
      <c r="BH551" s="214"/>
    </row>
    <row r="552" spans="1:60" ht="22.5" outlineLevel="1" x14ac:dyDescent="0.2">
      <c r="A552" s="236">
        <v>154</v>
      </c>
      <c r="B552" s="237" t="s">
        <v>841</v>
      </c>
      <c r="C552" s="254" t="s">
        <v>842</v>
      </c>
      <c r="D552" s="238" t="s">
        <v>379</v>
      </c>
      <c r="E552" s="239">
        <v>33.25</v>
      </c>
      <c r="F552" s="240"/>
      <c r="G552" s="241">
        <f>ROUND(E552*F552,2)</f>
        <v>0</v>
      </c>
      <c r="H552" s="240"/>
      <c r="I552" s="241">
        <f>ROUND(E552*H552,2)</f>
        <v>0</v>
      </c>
      <c r="J552" s="240"/>
      <c r="K552" s="241">
        <f>ROUND(E552*J552,2)</f>
        <v>0</v>
      </c>
      <c r="L552" s="241">
        <v>12</v>
      </c>
      <c r="M552" s="241">
        <f>G552*(1+L552/100)</f>
        <v>0</v>
      </c>
      <c r="N552" s="239">
        <v>2.4000000000000001E-4</v>
      </c>
      <c r="O552" s="239">
        <f>ROUND(E552*N552,2)</f>
        <v>0.01</v>
      </c>
      <c r="P552" s="239">
        <v>0</v>
      </c>
      <c r="Q552" s="239">
        <f>ROUND(E552*P552,2)</f>
        <v>0</v>
      </c>
      <c r="R552" s="241" t="s">
        <v>817</v>
      </c>
      <c r="S552" s="241" t="s">
        <v>315</v>
      </c>
      <c r="T552" s="242" t="s">
        <v>315</v>
      </c>
      <c r="U552" s="224">
        <v>0.45</v>
      </c>
      <c r="V552" s="224">
        <f>ROUND(E552*U552,2)</f>
        <v>14.96</v>
      </c>
      <c r="W552" s="224"/>
      <c r="X552" s="224" t="s">
        <v>336</v>
      </c>
      <c r="Y552" s="224" t="s">
        <v>317</v>
      </c>
      <c r="Z552" s="214"/>
      <c r="AA552" s="214"/>
      <c r="AB552" s="214"/>
      <c r="AC552" s="214"/>
      <c r="AD552" s="214"/>
      <c r="AE552" s="214"/>
      <c r="AF552" s="214"/>
      <c r="AG552" s="214" t="s">
        <v>337</v>
      </c>
      <c r="AH552" s="214"/>
      <c r="AI552" s="214"/>
      <c r="AJ552" s="214"/>
      <c r="AK552" s="214"/>
      <c r="AL552" s="214"/>
      <c r="AM552" s="214"/>
      <c r="AN552" s="214"/>
      <c r="AO552" s="214"/>
      <c r="AP552" s="214"/>
      <c r="AQ552" s="214"/>
      <c r="AR552" s="214"/>
      <c r="AS552" s="214"/>
      <c r="AT552" s="214"/>
      <c r="AU552" s="214"/>
      <c r="AV552" s="214"/>
      <c r="AW552" s="214"/>
      <c r="AX552" s="214"/>
      <c r="AY552" s="214"/>
      <c r="AZ552" s="214"/>
      <c r="BA552" s="214"/>
      <c r="BB552" s="214"/>
      <c r="BC552" s="214"/>
      <c r="BD552" s="214"/>
      <c r="BE552" s="214"/>
      <c r="BF552" s="214"/>
      <c r="BG552" s="214"/>
      <c r="BH552" s="214"/>
    </row>
    <row r="553" spans="1:60" outlineLevel="2" x14ac:dyDescent="0.2">
      <c r="A553" s="221"/>
      <c r="B553" s="222"/>
      <c r="C553" s="268" t="s">
        <v>1482</v>
      </c>
      <c r="D553" s="262"/>
      <c r="E553" s="263"/>
      <c r="F553" s="224"/>
      <c r="G553" s="224"/>
      <c r="H553" s="224"/>
      <c r="I553" s="224"/>
      <c r="J553" s="224"/>
      <c r="K553" s="224"/>
      <c r="L553" s="224"/>
      <c r="M553" s="224"/>
      <c r="N553" s="223"/>
      <c r="O553" s="223"/>
      <c r="P553" s="223"/>
      <c r="Q553" s="223"/>
      <c r="R553" s="224"/>
      <c r="S553" s="224"/>
      <c r="T553" s="224"/>
      <c r="U553" s="224"/>
      <c r="V553" s="224"/>
      <c r="W553" s="224"/>
      <c r="X553" s="224"/>
      <c r="Y553" s="224"/>
      <c r="Z553" s="214"/>
      <c r="AA553" s="214"/>
      <c r="AB553" s="214"/>
      <c r="AC553" s="214"/>
      <c r="AD553" s="214"/>
      <c r="AE553" s="214"/>
      <c r="AF553" s="214"/>
      <c r="AG553" s="214" t="s">
        <v>371</v>
      </c>
      <c r="AH553" s="214">
        <v>0</v>
      </c>
      <c r="AI553" s="214"/>
      <c r="AJ553" s="214"/>
      <c r="AK553" s="214"/>
      <c r="AL553" s="214"/>
      <c r="AM553" s="214"/>
      <c r="AN553" s="214"/>
      <c r="AO553" s="214"/>
      <c r="AP553" s="214"/>
      <c r="AQ553" s="214"/>
      <c r="AR553" s="214"/>
      <c r="AS553" s="214"/>
      <c r="AT553" s="214"/>
      <c r="AU553" s="214"/>
      <c r="AV553" s="214"/>
      <c r="AW553" s="214"/>
      <c r="AX553" s="214"/>
      <c r="AY553" s="214"/>
      <c r="AZ553" s="214"/>
      <c r="BA553" s="214"/>
      <c r="BB553" s="214"/>
      <c r="BC553" s="214"/>
      <c r="BD553" s="214"/>
      <c r="BE553" s="214"/>
      <c r="BF553" s="214"/>
      <c r="BG553" s="214"/>
      <c r="BH553" s="214"/>
    </row>
    <row r="554" spans="1:60" outlineLevel="3" x14ac:dyDescent="0.2">
      <c r="A554" s="221"/>
      <c r="B554" s="222"/>
      <c r="C554" s="268" t="s">
        <v>2515</v>
      </c>
      <c r="D554" s="262"/>
      <c r="E554" s="263">
        <v>8.19</v>
      </c>
      <c r="F554" s="224"/>
      <c r="G554" s="224"/>
      <c r="H554" s="224"/>
      <c r="I554" s="224"/>
      <c r="J554" s="224"/>
      <c r="K554" s="224"/>
      <c r="L554" s="224"/>
      <c r="M554" s="224"/>
      <c r="N554" s="223"/>
      <c r="O554" s="223"/>
      <c r="P554" s="223"/>
      <c r="Q554" s="223"/>
      <c r="R554" s="224"/>
      <c r="S554" s="224"/>
      <c r="T554" s="224"/>
      <c r="U554" s="224"/>
      <c r="V554" s="224"/>
      <c r="W554" s="224"/>
      <c r="X554" s="224"/>
      <c r="Y554" s="224"/>
      <c r="Z554" s="214"/>
      <c r="AA554" s="214"/>
      <c r="AB554" s="214"/>
      <c r="AC554" s="214"/>
      <c r="AD554" s="214"/>
      <c r="AE554" s="214"/>
      <c r="AF554" s="214"/>
      <c r="AG554" s="214" t="s">
        <v>371</v>
      </c>
      <c r="AH554" s="214">
        <v>0</v>
      </c>
      <c r="AI554" s="214"/>
      <c r="AJ554" s="214"/>
      <c r="AK554" s="214"/>
      <c r="AL554" s="214"/>
      <c r="AM554" s="214"/>
      <c r="AN554" s="214"/>
      <c r="AO554" s="214"/>
      <c r="AP554" s="214"/>
      <c r="AQ554" s="214"/>
      <c r="AR554" s="214"/>
      <c r="AS554" s="214"/>
      <c r="AT554" s="214"/>
      <c r="AU554" s="214"/>
      <c r="AV554" s="214"/>
      <c r="AW554" s="214"/>
      <c r="AX554" s="214"/>
      <c r="AY554" s="214"/>
      <c r="AZ554" s="214"/>
      <c r="BA554" s="214"/>
      <c r="BB554" s="214"/>
      <c r="BC554" s="214"/>
      <c r="BD554" s="214"/>
      <c r="BE554" s="214"/>
      <c r="BF554" s="214"/>
      <c r="BG554" s="214"/>
      <c r="BH554" s="214"/>
    </row>
    <row r="555" spans="1:60" outlineLevel="3" x14ac:dyDescent="0.2">
      <c r="A555" s="221"/>
      <c r="B555" s="222"/>
      <c r="C555" s="268" t="s">
        <v>2463</v>
      </c>
      <c r="D555" s="262"/>
      <c r="E555" s="263">
        <v>25.06</v>
      </c>
      <c r="F555" s="224"/>
      <c r="G555" s="224"/>
      <c r="H555" s="224"/>
      <c r="I555" s="224"/>
      <c r="J555" s="224"/>
      <c r="K555" s="224"/>
      <c r="L555" s="224"/>
      <c r="M555" s="224"/>
      <c r="N555" s="223"/>
      <c r="O555" s="223"/>
      <c r="P555" s="223"/>
      <c r="Q555" s="223"/>
      <c r="R555" s="224"/>
      <c r="S555" s="224"/>
      <c r="T555" s="224"/>
      <c r="U555" s="224"/>
      <c r="V555" s="224"/>
      <c r="W555" s="224"/>
      <c r="X555" s="224"/>
      <c r="Y555" s="224"/>
      <c r="Z555" s="214"/>
      <c r="AA555" s="214"/>
      <c r="AB555" s="214"/>
      <c r="AC555" s="214"/>
      <c r="AD555" s="214"/>
      <c r="AE555" s="214"/>
      <c r="AF555" s="214"/>
      <c r="AG555" s="214" t="s">
        <v>371</v>
      </c>
      <c r="AH555" s="214">
        <v>0</v>
      </c>
      <c r="AI555" s="214"/>
      <c r="AJ555" s="214"/>
      <c r="AK555" s="214"/>
      <c r="AL555" s="214"/>
      <c r="AM555" s="214"/>
      <c r="AN555" s="214"/>
      <c r="AO555" s="214"/>
      <c r="AP555" s="214"/>
      <c r="AQ555" s="214"/>
      <c r="AR555" s="214"/>
      <c r="AS555" s="214"/>
      <c r="AT555" s="214"/>
      <c r="AU555" s="214"/>
      <c r="AV555" s="214"/>
      <c r="AW555" s="214"/>
      <c r="AX555" s="214"/>
      <c r="AY555" s="214"/>
      <c r="AZ555" s="214"/>
      <c r="BA555" s="214"/>
      <c r="BB555" s="214"/>
      <c r="BC555" s="214"/>
      <c r="BD555" s="214"/>
      <c r="BE555" s="214"/>
      <c r="BF555" s="214"/>
      <c r="BG555" s="214"/>
      <c r="BH555" s="214"/>
    </row>
    <row r="556" spans="1:60" ht="33.75" outlineLevel="1" x14ac:dyDescent="0.2">
      <c r="A556" s="236">
        <v>155</v>
      </c>
      <c r="B556" s="237" t="s">
        <v>843</v>
      </c>
      <c r="C556" s="254" t="s">
        <v>844</v>
      </c>
      <c r="D556" s="238" t="s">
        <v>379</v>
      </c>
      <c r="E556" s="239">
        <v>34.247500000000002</v>
      </c>
      <c r="F556" s="240"/>
      <c r="G556" s="241">
        <f>ROUND(E556*F556,2)</f>
        <v>0</v>
      </c>
      <c r="H556" s="240"/>
      <c r="I556" s="241">
        <f>ROUND(E556*H556,2)</f>
        <v>0</v>
      </c>
      <c r="J556" s="240"/>
      <c r="K556" s="241">
        <f>ROUND(E556*J556,2)</f>
        <v>0</v>
      </c>
      <c r="L556" s="241">
        <v>12</v>
      </c>
      <c r="M556" s="241">
        <f>G556*(1+L556/100)</f>
        <v>0</v>
      </c>
      <c r="N556" s="239">
        <v>3.0000000000000001E-3</v>
      </c>
      <c r="O556" s="239">
        <f>ROUND(E556*N556,2)</f>
        <v>0.1</v>
      </c>
      <c r="P556" s="239">
        <v>0</v>
      </c>
      <c r="Q556" s="239">
        <f>ROUND(E556*P556,2)</f>
        <v>0</v>
      </c>
      <c r="R556" s="241" t="s">
        <v>428</v>
      </c>
      <c r="S556" s="241" t="s">
        <v>315</v>
      </c>
      <c r="T556" s="242" t="s">
        <v>315</v>
      </c>
      <c r="U556" s="224">
        <v>0</v>
      </c>
      <c r="V556" s="224">
        <f>ROUND(E556*U556,2)</f>
        <v>0</v>
      </c>
      <c r="W556" s="224"/>
      <c r="X556" s="224" t="s">
        <v>429</v>
      </c>
      <c r="Y556" s="224" t="s">
        <v>317</v>
      </c>
      <c r="Z556" s="214"/>
      <c r="AA556" s="214"/>
      <c r="AB556" s="214"/>
      <c r="AC556" s="214"/>
      <c r="AD556" s="214"/>
      <c r="AE556" s="214"/>
      <c r="AF556" s="214"/>
      <c r="AG556" s="214" t="s">
        <v>430</v>
      </c>
      <c r="AH556" s="214"/>
      <c r="AI556" s="214"/>
      <c r="AJ556" s="214"/>
      <c r="AK556" s="214"/>
      <c r="AL556" s="214"/>
      <c r="AM556" s="214"/>
      <c r="AN556" s="214"/>
      <c r="AO556" s="214"/>
      <c r="AP556" s="214"/>
      <c r="AQ556" s="214"/>
      <c r="AR556" s="214"/>
      <c r="AS556" s="214"/>
      <c r="AT556" s="214"/>
      <c r="AU556" s="214"/>
      <c r="AV556" s="214"/>
      <c r="AW556" s="214"/>
      <c r="AX556" s="214"/>
      <c r="AY556" s="214"/>
      <c r="AZ556" s="214"/>
      <c r="BA556" s="214"/>
      <c r="BB556" s="214"/>
      <c r="BC556" s="214"/>
      <c r="BD556" s="214"/>
      <c r="BE556" s="214"/>
      <c r="BF556" s="214"/>
      <c r="BG556" s="214"/>
      <c r="BH556" s="214"/>
    </row>
    <row r="557" spans="1:60" outlineLevel="2" x14ac:dyDescent="0.2">
      <c r="A557" s="221"/>
      <c r="B557" s="222"/>
      <c r="C557" s="255" t="s">
        <v>807</v>
      </c>
      <c r="D557" s="243"/>
      <c r="E557" s="243"/>
      <c r="F557" s="243"/>
      <c r="G557" s="243"/>
      <c r="H557" s="224"/>
      <c r="I557" s="224"/>
      <c r="J557" s="224"/>
      <c r="K557" s="224"/>
      <c r="L557" s="224"/>
      <c r="M557" s="224"/>
      <c r="N557" s="223"/>
      <c r="O557" s="223"/>
      <c r="P557" s="223"/>
      <c r="Q557" s="223"/>
      <c r="R557" s="224"/>
      <c r="S557" s="224"/>
      <c r="T557" s="224"/>
      <c r="U557" s="224"/>
      <c r="V557" s="224"/>
      <c r="W557" s="224"/>
      <c r="X557" s="224"/>
      <c r="Y557" s="224"/>
      <c r="Z557" s="214"/>
      <c r="AA557" s="214"/>
      <c r="AB557" s="214"/>
      <c r="AC557" s="214"/>
      <c r="AD557" s="214"/>
      <c r="AE557" s="214"/>
      <c r="AF557" s="214"/>
      <c r="AG557" s="214" t="s">
        <v>320</v>
      </c>
      <c r="AH557" s="214"/>
      <c r="AI557" s="214"/>
      <c r="AJ557" s="214"/>
      <c r="AK557" s="214"/>
      <c r="AL557" s="214"/>
      <c r="AM557" s="214"/>
      <c r="AN557" s="214"/>
      <c r="AO557" s="214"/>
      <c r="AP557" s="214"/>
      <c r="AQ557" s="214"/>
      <c r="AR557" s="214"/>
      <c r="AS557" s="214"/>
      <c r="AT557" s="214"/>
      <c r="AU557" s="214"/>
      <c r="AV557" s="214"/>
      <c r="AW557" s="214"/>
      <c r="AX557" s="214"/>
      <c r="AY557" s="214"/>
      <c r="AZ557" s="214"/>
      <c r="BA557" s="214"/>
      <c r="BB557" s="214"/>
      <c r="BC557" s="214"/>
      <c r="BD557" s="214"/>
      <c r="BE557" s="214"/>
      <c r="BF557" s="214"/>
      <c r="BG557" s="214"/>
      <c r="BH557" s="214"/>
    </row>
    <row r="558" spans="1:60" outlineLevel="2" x14ac:dyDescent="0.2">
      <c r="A558" s="221"/>
      <c r="B558" s="222"/>
      <c r="C558" s="268" t="s">
        <v>2586</v>
      </c>
      <c r="D558" s="262"/>
      <c r="E558" s="263">
        <v>34.247500000000002</v>
      </c>
      <c r="F558" s="224"/>
      <c r="G558" s="224"/>
      <c r="H558" s="224"/>
      <c r="I558" s="224"/>
      <c r="J558" s="224"/>
      <c r="K558" s="224"/>
      <c r="L558" s="224"/>
      <c r="M558" s="224"/>
      <c r="N558" s="223"/>
      <c r="O558" s="223"/>
      <c r="P558" s="223"/>
      <c r="Q558" s="223"/>
      <c r="R558" s="224"/>
      <c r="S558" s="224"/>
      <c r="T558" s="224"/>
      <c r="U558" s="224"/>
      <c r="V558" s="224"/>
      <c r="W558" s="224"/>
      <c r="X558" s="224"/>
      <c r="Y558" s="224"/>
      <c r="Z558" s="214"/>
      <c r="AA558" s="214"/>
      <c r="AB558" s="214"/>
      <c r="AC558" s="214"/>
      <c r="AD558" s="214"/>
      <c r="AE558" s="214"/>
      <c r="AF558" s="214"/>
      <c r="AG558" s="214" t="s">
        <v>371</v>
      </c>
      <c r="AH558" s="214">
        <v>0</v>
      </c>
      <c r="AI558" s="214"/>
      <c r="AJ558" s="214"/>
      <c r="AK558" s="214"/>
      <c r="AL558" s="214"/>
      <c r="AM558" s="214"/>
      <c r="AN558" s="214"/>
      <c r="AO558" s="214"/>
      <c r="AP558" s="214"/>
      <c r="AQ558" s="214"/>
      <c r="AR558" s="214"/>
      <c r="AS558" s="214"/>
      <c r="AT558" s="214"/>
      <c r="AU558" s="214"/>
      <c r="AV558" s="214"/>
      <c r="AW558" s="214"/>
      <c r="AX558" s="214"/>
      <c r="AY558" s="214"/>
      <c r="AZ558" s="214"/>
      <c r="BA558" s="214"/>
      <c r="BB558" s="214"/>
      <c r="BC558" s="214"/>
      <c r="BD558" s="214"/>
      <c r="BE558" s="214"/>
      <c r="BF558" s="214"/>
      <c r="BG558" s="214"/>
      <c r="BH558" s="214"/>
    </row>
    <row r="559" spans="1:60" outlineLevel="1" x14ac:dyDescent="0.2">
      <c r="A559" s="236">
        <v>156</v>
      </c>
      <c r="B559" s="237" t="s">
        <v>846</v>
      </c>
      <c r="C559" s="254" t="s">
        <v>847</v>
      </c>
      <c r="D559" s="238" t="s">
        <v>403</v>
      </c>
      <c r="E559" s="239">
        <v>35.262419999999999</v>
      </c>
      <c r="F559" s="240"/>
      <c r="G559" s="241">
        <f>ROUND(E559*F559,2)</f>
        <v>0</v>
      </c>
      <c r="H559" s="240"/>
      <c r="I559" s="241">
        <f>ROUND(E559*H559,2)</f>
        <v>0</v>
      </c>
      <c r="J559" s="240"/>
      <c r="K559" s="241">
        <f>ROUND(E559*J559,2)</f>
        <v>0</v>
      </c>
      <c r="L559" s="241">
        <v>12</v>
      </c>
      <c r="M559" s="241">
        <f>G559*(1+L559/100)</f>
        <v>0</v>
      </c>
      <c r="N559" s="239">
        <v>2.9999999999999997E-4</v>
      </c>
      <c r="O559" s="239">
        <f>ROUND(E559*N559,2)</f>
        <v>0.01</v>
      </c>
      <c r="P559" s="239">
        <v>0</v>
      </c>
      <c r="Q559" s="239">
        <f>ROUND(E559*P559,2)</f>
        <v>0</v>
      </c>
      <c r="R559" s="241" t="s">
        <v>428</v>
      </c>
      <c r="S559" s="241" t="s">
        <v>315</v>
      </c>
      <c r="T559" s="242" t="s">
        <v>315</v>
      </c>
      <c r="U559" s="224">
        <v>0</v>
      </c>
      <c r="V559" s="224">
        <f>ROUND(E559*U559,2)</f>
        <v>0</v>
      </c>
      <c r="W559" s="224"/>
      <c r="X559" s="224" t="s">
        <v>429</v>
      </c>
      <c r="Y559" s="224" t="s">
        <v>317</v>
      </c>
      <c r="Z559" s="214"/>
      <c r="AA559" s="214"/>
      <c r="AB559" s="214"/>
      <c r="AC559" s="214"/>
      <c r="AD559" s="214"/>
      <c r="AE559" s="214"/>
      <c r="AF559" s="214"/>
      <c r="AG559" s="214" t="s">
        <v>430</v>
      </c>
      <c r="AH559" s="214"/>
      <c r="AI559" s="214"/>
      <c r="AJ559" s="214"/>
      <c r="AK559" s="214"/>
      <c r="AL559" s="214"/>
      <c r="AM559" s="214"/>
      <c r="AN559" s="214"/>
      <c r="AO559" s="214"/>
      <c r="AP559" s="214"/>
      <c r="AQ559" s="214"/>
      <c r="AR559" s="214"/>
      <c r="AS559" s="214"/>
      <c r="AT559" s="214"/>
      <c r="AU559" s="214"/>
      <c r="AV559" s="214"/>
      <c r="AW559" s="214"/>
      <c r="AX559" s="214"/>
      <c r="AY559" s="214"/>
      <c r="AZ559" s="214"/>
      <c r="BA559" s="214"/>
      <c r="BB559" s="214"/>
      <c r="BC559" s="214"/>
      <c r="BD559" s="214"/>
      <c r="BE559" s="214"/>
      <c r="BF559" s="214"/>
      <c r="BG559" s="214"/>
      <c r="BH559" s="214"/>
    </row>
    <row r="560" spans="1:60" outlineLevel="2" x14ac:dyDescent="0.2">
      <c r="A560" s="221"/>
      <c r="B560" s="222"/>
      <c r="C560" s="268" t="s">
        <v>2587</v>
      </c>
      <c r="D560" s="262"/>
      <c r="E560" s="263">
        <v>35.262419999999999</v>
      </c>
      <c r="F560" s="224"/>
      <c r="G560" s="224"/>
      <c r="H560" s="224"/>
      <c r="I560" s="224"/>
      <c r="J560" s="224"/>
      <c r="K560" s="224"/>
      <c r="L560" s="224"/>
      <c r="M560" s="224"/>
      <c r="N560" s="223"/>
      <c r="O560" s="223"/>
      <c r="P560" s="223"/>
      <c r="Q560" s="223"/>
      <c r="R560" s="224"/>
      <c r="S560" s="224"/>
      <c r="T560" s="224"/>
      <c r="U560" s="224"/>
      <c r="V560" s="224"/>
      <c r="W560" s="224"/>
      <c r="X560" s="224"/>
      <c r="Y560" s="224"/>
      <c r="Z560" s="214"/>
      <c r="AA560" s="214"/>
      <c r="AB560" s="214"/>
      <c r="AC560" s="214"/>
      <c r="AD560" s="214"/>
      <c r="AE560" s="214"/>
      <c r="AF560" s="214"/>
      <c r="AG560" s="214" t="s">
        <v>371</v>
      </c>
      <c r="AH560" s="214">
        <v>0</v>
      </c>
      <c r="AI560" s="214"/>
      <c r="AJ560" s="214"/>
      <c r="AK560" s="214"/>
      <c r="AL560" s="214"/>
      <c r="AM560" s="214"/>
      <c r="AN560" s="214"/>
      <c r="AO560" s="214"/>
      <c r="AP560" s="214"/>
      <c r="AQ560" s="214"/>
      <c r="AR560" s="214"/>
      <c r="AS560" s="214"/>
      <c r="AT560" s="214"/>
      <c r="AU560" s="214"/>
      <c r="AV560" s="214"/>
      <c r="AW560" s="214"/>
      <c r="AX560" s="214"/>
      <c r="AY560" s="214"/>
      <c r="AZ560" s="214"/>
      <c r="BA560" s="214"/>
      <c r="BB560" s="214"/>
      <c r="BC560" s="214"/>
      <c r="BD560" s="214"/>
      <c r="BE560" s="214"/>
      <c r="BF560" s="214"/>
      <c r="BG560" s="214"/>
      <c r="BH560" s="214"/>
    </row>
    <row r="561" spans="1:60" ht="22.5" outlineLevel="1" x14ac:dyDescent="0.2">
      <c r="A561" s="236">
        <v>157</v>
      </c>
      <c r="B561" s="237" t="s">
        <v>1229</v>
      </c>
      <c r="C561" s="254" t="s">
        <v>1230</v>
      </c>
      <c r="D561" s="238" t="s">
        <v>403</v>
      </c>
      <c r="E561" s="239">
        <v>2.2999999999999998</v>
      </c>
      <c r="F561" s="240"/>
      <c r="G561" s="241">
        <f>ROUND(E561*F561,2)</f>
        <v>0</v>
      </c>
      <c r="H561" s="240"/>
      <c r="I561" s="241">
        <f>ROUND(E561*H561,2)</f>
        <v>0</v>
      </c>
      <c r="J561" s="240"/>
      <c r="K561" s="241">
        <f>ROUND(E561*J561,2)</f>
        <v>0</v>
      </c>
      <c r="L561" s="241">
        <v>12</v>
      </c>
      <c r="M561" s="241">
        <f>G561*(1+L561/100)</f>
        <v>0</v>
      </c>
      <c r="N561" s="239">
        <v>1.7000000000000001E-4</v>
      </c>
      <c r="O561" s="239">
        <f>ROUND(E561*N561,2)</f>
        <v>0</v>
      </c>
      <c r="P561" s="239">
        <v>0</v>
      </c>
      <c r="Q561" s="239">
        <f>ROUND(E561*P561,2)</f>
        <v>0</v>
      </c>
      <c r="R561" s="241" t="s">
        <v>817</v>
      </c>
      <c r="S561" s="241" t="s">
        <v>315</v>
      </c>
      <c r="T561" s="242" t="s">
        <v>315</v>
      </c>
      <c r="U561" s="224">
        <v>0.152</v>
      </c>
      <c r="V561" s="224">
        <f>ROUND(E561*U561,2)</f>
        <v>0.35</v>
      </c>
      <c r="W561" s="224"/>
      <c r="X561" s="224" t="s">
        <v>336</v>
      </c>
      <c r="Y561" s="224" t="s">
        <v>317</v>
      </c>
      <c r="Z561" s="214"/>
      <c r="AA561" s="214"/>
      <c r="AB561" s="214"/>
      <c r="AC561" s="214"/>
      <c r="AD561" s="214"/>
      <c r="AE561" s="214"/>
      <c r="AF561" s="214"/>
      <c r="AG561" s="214" t="s">
        <v>337</v>
      </c>
      <c r="AH561" s="214"/>
      <c r="AI561" s="214"/>
      <c r="AJ561" s="214"/>
      <c r="AK561" s="214"/>
      <c r="AL561" s="214"/>
      <c r="AM561" s="214"/>
      <c r="AN561" s="214"/>
      <c r="AO561" s="214"/>
      <c r="AP561" s="214"/>
      <c r="AQ561" s="214"/>
      <c r="AR561" s="214"/>
      <c r="AS561" s="214"/>
      <c r="AT561" s="214"/>
      <c r="AU561" s="214"/>
      <c r="AV561" s="214"/>
      <c r="AW561" s="214"/>
      <c r="AX561" s="214"/>
      <c r="AY561" s="214"/>
      <c r="AZ561" s="214"/>
      <c r="BA561" s="214"/>
      <c r="BB561" s="214"/>
      <c r="BC561" s="214"/>
      <c r="BD561" s="214"/>
      <c r="BE561" s="214"/>
      <c r="BF561" s="214"/>
      <c r="BG561" s="214"/>
      <c r="BH561" s="214"/>
    </row>
    <row r="562" spans="1:60" outlineLevel="2" x14ac:dyDescent="0.2">
      <c r="A562" s="221"/>
      <c r="B562" s="222"/>
      <c r="C562" s="268" t="s">
        <v>1485</v>
      </c>
      <c r="D562" s="262"/>
      <c r="E562" s="263">
        <v>2.2999999999999998</v>
      </c>
      <c r="F562" s="224"/>
      <c r="G562" s="224"/>
      <c r="H562" s="224"/>
      <c r="I562" s="224"/>
      <c r="J562" s="224"/>
      <c r="K562" s="224"/>
      <c r="L562" s="224"/>
      <c r="M562" s="224"/>
      <c r="N562" s="223"/>
      <c r="O562" s="223"/>
      <c r="P562" s="223"/>
      <c r="Q562" s="223"/>
      <c r="R562" s="224"/>
      <c r="S562" s="224"/>
      <c r="T562" s="224"/>
      <c r="U562" s="224"/>
      <c r="V562" s="224"/>
      <c r="W562" s="224"/>
      <c r="X562" s="224"/>
      <c r="Y562" s="224"/>
      <c r="Z562" s="214"/>
      <c r="AA562" s="214"/>
      <c r="AB562" s="214"/>
      <c r="AC562" s="214"/>
      <c r="AD562" s="214"/>
      <c r="AE562" s="214"/>
      <c r="AF562" s="214"/>
      <c r="AG562" s="214" t="s">
        <v>371</v>
      </c>
      <c r="AH562" s="214">
        <v>0</v>
      </c>
      <c r="AI562" s="214"/>
      <c r="AJ562" s="214"/>
      <c r="AK562" s="214"/>
      <c r="AL562" s="214"/>
      <c r="AM562" s="214"/>
      <c r="AN562" s="214"/>
      <c r="AO562" s="214"/>
      <c r="AP562" s="214"/>
      <c r="AQ562" s="214"/>
      <c r="AR562" s="214"/>
      <c r="AS562" s="214"/>
      <c r="AT562" s="214"/>
      <c r="AU562" s="214"/>
      <c r="AV562" s="214"/>
      <c r="AW562" s="214"/>
      <c r="AX562" s="214"/>
      <c r="AY562" s="214"/>
      <c r="AZ562" s="214"/>
      <c r="BA562" s="214"/>
      <c r="BB562" s="214"/>
      <c r="BC562" s="214"/>
      <c r="BD562" s="214"/>
      <c r="BE562" s="214"/>
      <c r="BF562" s="214"/>
      <c r="BG562" s="214"/>
      <c r="BH562" s="214"/>
    </row>
    <row r="563" spans="1:60" ht="22.5" outlineLevel="1" x14ac:dyDescent="0.2">
      <c r="A563" s="236">
        <v>158</v>
      </c>
      <c r="B563" s="237" t="s">
        <v>852</v>
      </c>
      <c r="C563" s="254" t="s">
        <v>853</v>
      </c>
      <c r="D563" s="238" t="s">
        <v>811</v>
      </c>
      <c r="E563" s="239">
        <v>6.65</v>
      </c>
      <c r="F563" s="240"/>
      <c r="G563" s="241">
        <f>ROUND(E563*F563,2)</f>
        <v>0</v>
      </c>
      <c r="H563" s="240"/>
      <c r="I563" s="241">
        <f>ROUND(E563*H563,2)</f>
        <v>0</v>
      </c>
      <c r="J563" s="240"/>
      <c r="K563" s="241">
        <f>ROUND(E563*J563,2)</f>
        <v>0</v>
      </c>
      <c r="L563" s="241">
        <v>12</v>
      </c>
      <c r="M563" s="241">
        <f>G563*(1+L563/100)</f>
        <v>0</v>
      </c>
      <c r="N563" s="239">
        <v>1E-3</v>
      </c>
      <c r="O563" s="239">
        <f>ROUND(E563*N563,2)</f>
        <v>0.01</v>
      </c>
      <c r="P563" s="239">
        <v>0</v>
      </c>
      <c r="Q563" s="239">
        <f>ROUND(E563*P563,2)</f>
        <v>0</v>
      </c>
      <c r="R563" s="241" t="s">
        <v>428</v>
      </c>
      <c r="S563" s="241" t="s">
        <v>315</v>
      </c>
      <c r="T563" s="242" t="s">
        <v>315</v>
      </c>
      <c r="U563" s="224">
        <v>0</v>
      </c>
      <c r="V563" s="224">
        <f>ROUND(E563*U563,2)</f>
        <v>0</v>
      </c>
      <c r="W563" s="224"/>
      <c r="X563" s="224" t="s">
        <v>429</v>
      </c>
      <c r="Y563" s="224" t="s">
        <v>317</v>
      </c>
      <c r="Z563" s="214"/>
      <c r="AA563" s="214"/>
      <c r="AB563" s="214"/>
      <c r="AC563" s="214"/>
      <c r="AD563" s="214"/>
      <c r="AE563" s="214"/>
      <c r="AF563" s="214"/>
      <c r="AG563" s="214" t="s">
        <v>430</v>
      </c>
      <c r="AH563" s="214"/>
      <c r="AI563" s="214"/>
      <c r="AJ563" s="214"/>
      <c r="AK563" s="214"/>
      <c r="AL563" s="214"/>
      <c r="AM563" s="214"/>
      <c r="AN563" s="214"/>
      <c r="AO563" s="214"/>
      <c r="AP563" s="214"/>
      <c r="AQ563" s="214"/>
      <c r="AR563" s="214"/>
      <c r="AS563" s="214"/>
      <c r="AT563" s="214"/>
      <c r="AU563" s="214"/>
      <c r="AV563" s="214"/>
      <c r="AW563" s="214"/>
      <c r="AX563" s="214"/>
      <c r="AY563" s="214"/>
      <c r="AZ563" s="214"/>
      <c r="BA563" s="214"/>
      <c r="BB563" s="214"/>
      <c r="BC563" s="214"/>
      <c r="BD563" s="214"/>
      <c r="BE563" s="214"/>
      <c r="BF563" s="214"/>
      <c r="BG563" s="214"/>
      <c r="BH563" s="214"/>
    </row>
    <row r="564" spans="1:60" outlineLevel="2" x14ac:dyDescent="0.2">
      <c r="A564" s="221"/>
      <c r="B564" s="222"/>
      <c r="C564" s="268" t="s">
        <v>2588</v>
      </c>
      <c r="D564" s="262"/>
      <c r="E564" s="263">
        <v>6.65</v>
      </c>
      <c r="F564" s="224"/>
      <c r="G564" s="224"/>
      <c r="H564" s="224"/>
      <c r="I564" s="224"/>
      <c r="J564" s="224"/>
      <c r="K564" s="224"/>
      <c r="L564" s="224"/>
      <c r="M564" s="224"/>
      <c r="N564" s="223"/>
      <c r="O564" s="223"/>
      <c r="P564" s="223"/>
      <c r="Q564" s="223"/>
      <c r="R564" s="224"/>
      <c r="S564" s="224"/>
      <c r="T564" s="224"/>
      <c r="U564" s="224"/>
      <c r="V564" s="224"/>
      <c r="W564" s="224"/>
      <c r="X564" s="224"/>
      <c r="Y564" s="224"/>
      <c r="Z564" s="214"/>
      <c r="AA564" s="214"/>
      <c r="AB564" s="214"/>
      <c r="AC564" s="214"/>
      <c r="AD564" s="214"/>
      <c r="AE564" s="214"/>
      <c r="AF564" s="214"/>
      <c r="AG564" s="214" t="s">
        <v>371</v>
      </c>
      <c r="AH564" s="214">
        <v>0</v>
      </c>
      <c r="AI564" s="214"/>
      <c r="AJ564" s="214"/>
      <c r="AK564" s="214"/>
      <c r="AL564" s="214"/>
      <c r="AM564" s="214"/>
      <c r="AN564" s="214"/>
      <c r="AO564" s="214"/>
      <c r="AP564" s="214"/>
      <c r="AQ564" s="214"/>
      <c r="AR564" s="214"/>
      <c r="AS564" s="214"/>
      <c r="AT564" s="214"/>
      <c r="AU564" s="214"/>
      <c r="AV564" s="214"/>
      <c r="AW564" s="214"/>
      <c r="AX564" s="214"/>
      <c r="AY564" s="214"/>
      <c r="AZ564" s="214"/>
      <c r="BA564" s="214"/>
      <c r="BB564" s="214"/>
      <c r="BC564" s="214"/>
      <c r="BD564" s="214"/>
      <c r="BE564" s="214"/>
      <c r="BF564" s="214"/>
      <c r="BG564" s="214"/>
      <c r="BH564" s="214"/>
    </row>
    <row r="565" spans="1:60" outlineLevel="1" x14ac:dyDescent="0.2">
      <c r="A565" s="236">
        <v>159</v>
      </c>
      <c r="B565" s="237" t="s">
        <v>2152</v>
      </c>
      <c r="C565" s="254" t="s">
        <v>2153</v>
      </c>
      <c r="D565" s="238" t="s">
        <v>581</v>
      </c>
      <c r="E565" s="239">
        <v>0.13622999999999999</v>
      </c>
      <c r="F565" s="240"/>
      <c r="G565" s="241">
        <f>ROUND(E565*F565,2)</f>
        <v>0</v>
      </c>
      <c r="H565" s="240"/>
      <c r="I565" s="241">
        <f>ROUND(E565*H565,2)</f>
        <v>0</v>
      </c>
      <c r="J565" s="240"/>
      <c r="K565" s="241">
        <f>ROUND(E565*J565,2)</f>
        <v>0</v>
      </c>
      <c r="L565" s="241">
        <v>12</v>
      </c>
      <c r="M565" s="241">
        <f>G565*(1+L565/100)</f>
        <v>0</v>
      </c>
      <c r="N565" s="239">
        <v>0</v>
      </c>
      <c r="O565" s="239">
        <f>ROUND(E565*N565,2)</f>
        <v>0</v>
      </c>
      <c r="P565" s="239">
        <v>0</v>
      </c>
      <c r="Q565" s="239">
        <f>ROUND(E565*P565,2)</f>
        <v>0</v>
      </c>
      <c r="R565" s="241" t="s">
        <v>817</v>
      </c>
      <c r="S565" s="241" t="s">
        <v>315</v>
      </c>
      <c r="T565" s="242" t="s">
        <v>315</v>
      </c>
      <c r="U565" s="224">
        <v>1.1140000000000001</v>
      </c>
      <c r="V565" s="224">
        <f>ROUND(E565*U565,2)</f>
        <v>0.15</v>
      </c>
      <c r="W565" s="224"/>
      <c r="X565" s="224" t="s">
        <v>582</v>
      </c>
      <c r="Y565" s="224" t="s">
        <v>317</v>
      </c>
      <c r="Z565" s="214"/>
      <c r="AA565" s="214"/>
      <c r="AB565" s="214"/>
      <c r="AC565" s="214"/>
      <c r="AD565" s="214"/>
      <c r="AE565" s="214"/>
      <c r="AF565" s="214"/>
      <c r="AG565" s="214" t="s">
        <v>583</v>
      </c>
      <c r="AH565" s="214"/>
      <c r="AI565" s="214"/>
      <c r="AJ565" s="214"/>
      <c r="AK565" s="214"/>
      <c r="AL565" s="214"/>
      <c r="AM565" s="214"/>
      <c r="AN565" s="214"/>
      <c r="AO565" s="214"/>
      <c r="AP565" s="214"/>
      <c r="AQ565" s="214"/>
      <c r="AR565" s="214"/>
      <c r="AS565" s="214"/>
      <c r="AT565" s="214"/>
      <c r="AU565" s="214"/>
      <c r="AV565" s="214"/>
      <c r="AW565" s="214"/>
      <c r="AX565" s="214"/>
      <c r="AY565" s="214"/>
      <c r="AZ565" s="214"/>
      <c r="BA565" s="214"/>
      <c r="BB565" s="214"/>
      <c r="BC565" s="214"/>
      <c r="BD565" s="214"/>
      <c r="BE565" s="214"/>
      <c r="BF565" s="214"/>
      <c r="BG565" s="214"/>
      <c r="BH565" s="214"/>
    </row>
    <row r="566" spans="1:60" outlineLevel="2" x14ac:dyDescent="0.2">
      <c r="A566" s="221"/>
      <c r="B566" s="222"/>
      <c r="C566" s="267" t="s">
        <v>692</v>
      </c>
      <c r="D566" s="266"/>
      <c r="E566" s="266"/>
      <c r="F566" s="266"/>
      <c r="G566" s="266"/>
      <c r="H566" s="224"/>
      <c r="I566" s="224"/>
      <c r="J566" s="224"/>
      <c r="K566" s="224"/>
      <c r="L566" s="224"/>
      <c r="M566" s="224"/>
      <c r="N566" s="223"/>
      <c r="O566" s="223"/>
      <c r="P566" s="223"/>
      <c r="Q566" s="223"/>
      <c r="R566" s="224"/>
      <c r="S566" s="224"/>
      <c r="T566" s="224"/>
      <c r="U566" s="224"/>
      <c r="V566" s="224"/>
      <c r="W566" s="224"/>
      <c r="X566" s="224"/>
      <c r="Y566" s="224"/>
      <c r="Z566" s="214"/>
      <c r="AA566" s="214"/>
      <c r="AB566" s="214"/>
      <c r="AC566" s="214"/>
      <c r="AD566" s="214"/>
      <c r="AE566" s="214"/>
      <c r="AF566" s="214"/>
      <c r="AG566" s="214" t="s">
        <v>369</v>
      </c>
      <c r="AH566" s="214"/>
      <c r="AI566" s="214"/>
      <c r="AJ566" s="214"/>
      <c r="AK566" s="214"/>
      <c r="AL566" s="214"/>
      <c r="AM566" s="214"/>
      <c r="AN566" s="214"/>
      <c r="AO566" s="214"/>
      <c r="AP566" s="214"/>
      <c r="AQ566" s="214"/>
      <c r="AR566" s="214"/>
      <c r="AS566" s="214"/>
      <c r="AT566" s="214"/>
      <c r="AU566" s="214"/>
      <c r="AV566" s="214"/>
      <c r="AW566" s="214"/>
      <c r="AX566" s="214"/>
      <c r="AY566" s="214"/>
      <c r="AZ566" s="214"/>
      <c r="BA566" s="214"/>
      <c r="BB566" s="214"/>
      <c r="BC566" s="214"/>
      <c r="BD566" s="214"/>
      <c r="BE566" s="214"/>
      <c r="BF566" s="214"/>
      <c r="BG566" s="214"/>
      <c r="BH566" s="214"/>
    </row>
    <row r="567" spans="1:60" x14ac:dyDescent="0.2">
      <c r="A567" s="229" t="s">
        <v>310</v>
      </c>
      <c r="B567" s="230" t="s">
        <v>260</v>
      </c>
      <c r="C567" s="253" t="s">
        <v>261</v>
      </c>
      <c r="D567" s="231"/>
      <c r="E567" s="232"/>
      <c r="F567" s="233"/>
      <c r="G567" s="233">
        <f>SUMIF(AG568:AG580,"&lt;&gt;NOR",G568:G580)</f>
        <v>0</v>
      </c>
      <c r="H567" s="233"/>
      <c r="I567" s="233">
        <f>SUM(I568:I580)</f>
        <v>0</v>
      </c>
      <c r="J567" s="233"/>
      <c r="K567" s="233">
        <f>SUM(K568:K580)</f>
        <v>0</v>
      </c>
      <c r="L567" s="233"/>
      <c r="M567" s="233">
        <f>SUM(M568:M580)</f>
        <v>0</v>
      </c>
      <c r="N567" s="232"/>
      <c r="O567" s="232">
        <f>SUM(O568:O580)</f>
        <v>0.75</v>
      </c>
      <c r="P567" s="232"/>
      <c r="Q567" s="232">
        <f>SUM(Q568:Q580)</f>
        <v>0</v>
      </c>
      <c r="R567" s="233"/>
      <c r="S567" s="233"/>
      <c r="T567" s="234"/>
      <c r="U567" s="228"/>
      <c r="V567" s="228">
        <f>SUM(V568:V580)</f>
        <v>29.650000000000002</v>
      </c>
      <c r="W567" s="228"/>
      <c r="X567" s="228"/>
      <c r="Y567" s="228"/>
      <c r="AG567" t="s">
        <v>311</v>
      </c>
    </row>
    <row r="568" spans="1:60" outlineLevel="1" x14ac:dyDescent="0.2">
      <c r="A568" s="236">
        <v>160</v>
      </c>
      <c r="B568" s="237" t="s">
        <v>857</v>
      </c>
      <c r="C568" s="254" t="s">
        <v>858</v>
      </c>
      <c r="D568" s="238" t="s">
        <v>379</v>
      </c>
      <c r="E568" s="239">
        <v>28.434000000000001</v>
      </c>
      <c r="F568" s="240"/>
      <c r="G568" s="241">
        <f>ROUND(E568*F568,2)</f>
        <v>0</v>
      </c>
      <c r="H568" s="240"/>
      <c r="I568" s="241">
        <f>ROUND(E568*H568,2)</f>
        <v>0</v>
      </c>
      <c r="J568" s="240"/>
      <c r="K568" s="241">
        <f>ROUND(E568*J568,2)</f>
        <v>0</v>
      </c>
      <c r="L568" s="241">
        <v>12</v>
      </c>
      <c r="M568" s="241">
        <f>G568*(1+L568/100)</f>
        <v>0</v>
      </c>
      <c r="N568" s="239">
        <v>2.1000000000000001E-4</v>
      </c>
      <c r="O568" s="239">
        <f>ROUND(E568*N568,2)</f>
        <v>0.01</v>
      </c>
      <c r="P568" s="239">
        <v>0</v>
      </c>
      <c r="Q568" s="239">
        <f>ROUND(E568*P568,2)</f>
        <v>0</v>
      </c>
      <c r="R568" s="241" t="s">
        <v>786</v>
      </c>
      <c r="S568" s="241" t="s">
        <v>315</v>
      </c>
      <c r="T568" s="242" t="s">
        <v>315</v>
      </c>
      <c r="U568" s="224">
        <v>0.05</v>
      </c>
      <c r="V568" s="224">
        <f>ROUND(E568*U568,2)</f>
        <v>1.42</v>
      </c>
      <c r="W568" s="224"/>
      <c r="X568" s="224" t="s">
        <v>336</v>
      </c>
      <c r="Y568" s="224" t="s">
        <v>317</v>
      </c>
      <c r="Z568" s="214"/>
      <c r="AA568" s="214"/>
      <c r="AB568" s="214"/>
      <c r="AC568" s="214"/>
      <c r="AD568" s="214"/>
      <c r="AE568" s="214"/>
      <c r="AF568" s="214"/>
      <c r="AG568" s="214" t="s">
        <v>337</v>
      </c>
      <c r="AH568" s="214"/>
      <c r="AI568" s="214"/>
      <c r="AJ568" s="214"/>
      <c r="AK568" s="214"/>
      <c r="AL568" s="214"/>
      <c r="AM568" s="214"/>
      <c r="AN568" s="214"/>
      <c r="AO568" s="214"/>
      <c r="AP568" s="214"/>
      <c r="AQ568" s="214"/>
      <c r="AR568" s="214"/>
      <c r="AS568" s="214"/>
      <c r="AT568" s="214"/>
      <c r="AU568" s="214"/>
      <c r="AV568" s="214"/>
      <c r="AW568" s="214"/>
      <c r="AX568" s="214"/>
      <c r="AY568" s="214"/>
      <c r="AZ568" s="214"/>
      <c r="BA568" s="214"/>
      <c r="BB568" s="214"/>
      <c r="BC568" s="214"/>
      <c r="BD568" s="214"/>
      <c r="BE568" s="214"/>
      <c r="BF568" s="214"/>
      <c r="BG568" s="214"/>
      <c r="BH568" s="214"/>
    </row>
    <row r="569" spans="1:60" outlineLevel="2" x14ac:dyDescent="0.2">
      <c r="A569" s="221"/>
      <c r="B569" s="222"/>
      <c r="C569" s="255" t="s">
        <v>1231</v>
      </c>
      <c r="D569" s="243"/>
      <c r="E569" s="243"/>
      <c r="F569" s="243"/>
      <c r="G569" s="243"/>
      <c r="H569" s="224"/>
      <c r="I569" s="224"/>
      <c r="J569" s="224"/>
      <c r="K569" s="224"/>
      <c r="L569" s="224"/>
      <c r="M569" s="224"/>
      <c r="N569" s="223"/>
      <c r="O569" s="223"/>
      <c r="P569" s="223"/>
      <c r="Q569" s="223"/>
      <c r="R569" s="224"/>
      <c r="S569" s="224"/>
      <c r="T569" s="224"/>
      <c r="U569" s="224"/>
      <c r="V569" s="224"/>
      <c r="W569" s="224"/>
      <c r="X569" s="224"/>
      <c r="Y569" s="224"/>
      <c r="Z569" s="214"/>
      <c r="AA569" s="214"/>
      <c r="AB569" s="214"/>
      <c r="AC569" s="214"/>
      <c r="AD569" s="214"/>
      <c r="AE569" s="214"/>
      <c r="AF569" s="214"/>
      <c r="AG569" s="214" t="s">
        <v>320</v>
      </c>
      <c r="AH569" s="214"/>
      <c r="AI569" s="214"/>
      <c r="AJ569" s="214"/>
      <c r="AK569" s="214"/>
      <c r="AL569" s="214"/>
      <c r="AM569" s="214"/>
      <c r="AN569" s="214"/>
      <c r="AO569" s="214"/>
      <c r="AP569" s="214"/>
      <c r="AQ569" s="214"/>
      <c r="AR569" s="214"/>
      <c r="AS569" s="214"/>
      <c r="AT569" s="214"/>
      <c r="AU569" s="214"/>
      <c r="AV569" s="214"/>
      <c r="AW569" s="214"/>
      <c r="AX569" s="214"/>
      <c r="AY569" s="214"/>
      <c r="AZ569" s="214"/>
      <c r="BA569" s="214"/>
      <c r="BB569" s="214"/>
      <c r="BC569" s="214"/>
      <c r="BD569" s="214"/>
      <c r="BE569" s="214"/>
      <c r="BF569" s="214"/>
      <c r="BG569" s="214"/>
      <c r="BH569" s="214"/>
    </row>
    <row r="570" spans="1:60" outlineLevel="2" x14ac:dyDescent="0.2">
      <c r="A570" s="221"/>
      <c r="B570" s="222"/>
      <c r="C570" s="268" t="s">
        <v>2546</v>
      </c>
      <c r="D570" s="262"/>
      <c r="E570" s="263">
        <v>28.434000000000001</v>
      </c>
      <c r="F570" s="224"/>
      <c r="G570" s="224"/>
      <c r="H570" s="224"/>
      <c r="I570" s="224"/>
      <c r="J570" s="224"/>
      <c r="K570" s="224"/>
      <c r="L570" s="224"/>
      <c r="M570" s="224"/>
      <c r="N570" s="223"/>
      <c r="O570" s="223"/>
      <c r="P570" s="223"/>
      <c r="Q570" s="223"/>
      <c r="R570" s="224"/>
      <c r="S570" s="224"/>
      <c r="T570" s="224"/>
      <c r="U570" s="224"/>
      <c r="V570" s="224"/>
      <c r="W570" s="224"/>
      <c r="X570" s="224"/>
      <c r="Y570" s="224"/>
      <c r="Z570" s="214"/>
      <c r="AA570" s="214"/>
      <c r="AB570" s="214"/>
      <c r="AC570" s="214"/>
      <c r="AD570" s="214"/>
      <c r="AE570" s="214"/>
      <c r="AF570" s="214"/>
      <c r="AG570" s="214" t="s">
        <v>371</v>
      </c>
      <c r="AH570" s="214">
        <v>5</v>
      </c>
      <c r="AI570" s="214"/>
      <c r="AJ570" s="214"/>
      <c r="AK570" s="214"/>
      <c r="AL570" s="214"/>
      <c r="AM570" s="214"/>
      <c r="AN570" s="214"/>
      <c r="AO570" s="214"/>
      <c r="AP570" s="214"/>
      <c r="AQ570" s="214"/>
      <c r="AR570" s="214"/>
      <c r="AS570" s="214"/>
      <c r="AT570" s="214"/>
      <c r="AU570" s="214"/>
      <c r="AV570" s="214"/>
      <c r="AW570" s="214"/>
      <c r="AX570" s="214"/>
      <c r="AY570" s="214"/>
      <c r="AZ570" s="214"/>
      <c r="BA570" s="214"/>
      <c r="BB570" s="214"/>
      <c r="BC570" s="214"/>
      <c r="BD570" s="214"/>
      <c r="BE570" s="214"/>
      <c r="BF570" s="214"/>
      <c r="BG570" s="214"/>
      <c r="BH570" s="214"/>
    </row>
    <row r="571" spans="1:60" ht="22.5" outlineLevel="1" x14ac:dyDescent="0.2">
      <c r="A571" s="236">
        <v>161</v>
      </c>
      <c r="B571" s="237" t="s">
        <v>860</v>
      </c>
      <c r="C571" s="254" t="s">
        <v>861</v>
      </c>
      <c r="D571" s="238" t="s">
        <v>379</v>
      </c>
      <c r="E571" s="239">
        <v>28.434000000000001</v>
      </c>
      <c r="F571" s="240"/>
      <c r="G571" s="241">
        <f>ROUND(E571*F571,2)</f>
        <v>0</v>
      </c>
      <c r="H571" s="240"/>
      <c r="I571" s="241">
        <f>ROUND(E571*H571,2)</f>
        <v>0</v>
      </c>
      <c r="J571" s="240"/>
      <c r="K571" s="241">
        <f>ROUND(E571*J571,2)</f>
        <v>0</v>
      </c>
      <c r="L571" s="241">
        <v>12</v>
      </c>
      <c r="M571" s="241">
        <f>G571*(1+L571/100)</f>
        <v>0</v>
      </c>
      <c r="N571" s="239">
        <v>5.2399999999999999E-3</v>
      </c>
      <c r="O571" s="239">
        <f>ROUND(E571*N571,2)</f>
        <v>0.15</v>
      </c>
      <c r="P571" s="239">
        <v>0</v>
      </c>
      <c r="Q571" s="239">
        <f>ROUND(E571*P571,2)</f>
        <v>0</v>
      </c>
      <c r="R571" s="241" t="s">
        <v>786</v>
      </c>
      <c r="S571" s="241" t="s">
        <v>315</v>
      </c>
      <c r="T571" s="242" t="s">
        <v>315</v>
      </c>
      <c r="U571" s="224">
        <v>0.95840000000000003</v>
      </c>
      <c r="V571" s="224">
        <f>ROUND(E571*U571,2)</f>
        <v>27.25</v>
      </c>
      <c r="W571" s="224"/>
      <c r="X571" s="224" t="s">
        <v>336</v>
      </c>
      <c r="Y571" s="224" t="s">
        <v>317</v>
      </c>
      <c r="Z571" s="214"/>
      <c r="AA571" s="214"/>
      <c r="AB571" s="214"/>
      <c r="AC571" s="214"/>
      <c r="AD571" s="214"/>
      <c r="AE571" s="214"/>
      <c r="AF571" s="214"/>
      <c r="AG571" s="214" t="s">
        <v>367</v>
      </c>
      <c r="AH571" s="214"/>
      <c r="AI571" s="214"/>
      <c r="AJ571" s="214"/>
      <c r="AK571" s="214"/>
      <c r="AL571" s="214"/>
      <c r="AM571" s="214"/>
      <c r="AN571" s="214"/>
      <c r="AO571" s="214"/>
      <c r="AP571" s="214"/>
      <c r="AQ571" s="214"/>
      <c r="AR571" s="214"/>
      <c r="AS571" s="214"/>
      <c r="AT571" s="214"/>
      <c r="AU571" s="214"/>
      <c r="AV571" s="214"/>
      <c r="AW571" s="214"/>
      <c r="AX571" s="214"/>
      <c r="AY571" s="214"/>
      <c r="AZ571" s="214"/>
      <c r="BA571" s="214"/>
      <c r="BB571" s="214"/>
      <c r="BC571" s="214"/>
      <c r="BD571" s="214"/>
      <c r="BE571" s="214"/>
      <c r="BF571" s="214"/>
      <c r="BG571" s="214"/>
      <c r="BH571" s="214"/>
    </row>
    <row r="572" spans="1:60" outlineLevel="2" x14ac:dyDescent="0.2">
      <c r="A572" s="221"/>
      <c r="B572" s="222"/>
      <c r="C572" s="268" t="s">
        <v>991</v>
      </c>
      <c r="D572" s="262"/>
      <c r="E572" s="263"/>
      <c r="F572" s="224"/>
      <c r="G572" s="224"/>
      <c r="H572" s="224"/>
      <c r="I572" s="224"/>
      <c r="J572" s="224"/>
      <c r="K572" s="224"/>
      <c r="L572" s="224"/>
      <c r="M572" s="224"/>
      <c r="N572" s="223"/>
      <c r="O572" s="223"/>
      <c r="P572" s="223"/>
      <c r="Q572" s="223"/>
      <c r="R572" s="224"/>
      <c r="S572" s="224"/>
      <c r="T572" s="224"/>
      <c r="U572" s="224"/>
      <c r="V572" s="224"/>
      <c r="W572" s="224"/>
      <c r="X572" s="224"/>
      <c r="Y572" s="224"/>
      <c r="Z572" s="214"/>
      <c r="AA572" s="214"/>
      <c r="AB572" s="214"/>
      <c r="AC572" s="214"/>
      <c r="AD572" s="214"/>
      <c r="AE572" s="214"/>
      <c r="AF572" s="214"/>
      <c r="AG572" s="214" t="s">
        <v>371</v>
      </c>
      <c r="AH572" s="214">
        <v>0</v>
      </c>
      <c r="AI572" s="214"/>
      <c r="AJ572" s="214"/>
      <c r="AK572" s="214"/>
      <c r="AL572" s="214"/>
      <c r="AM572" s="214"/>
      <c r="AN572" s="214"/>
      <c r="AO572" s="214"/>
      <c r="AP572" s="214"/>
      <c r="AQ572" s="214"/>
      <c r="AR572" s="214"/>
      <c r="AS572" s="214"/>
      <c r="AT572" s="214"/>
      <c r="AU572" s="214"/>
      <c r="AV572" s="214"/>
      <c r="AW572" s="214"/>
      <c r="AX572" s="214"/>
      <c r="AY572" s="214"/>
      <c r="AZ572" s="214"/>
      <c r="BA572" s="214"/>
      <c r="BB572" s="214"/>
      <c r="BC572" s="214"/>
      <c r="BD572" s="214"/>
      <c r="BE572" s="214"/>
      <c r="BF572" s="214"/>
      <c r="BG572" s="214"/>
      <c r="BH572" s="214"/>
    </row>
    <row r="573" spans="1:60" outlineLevel="3" x14ac:dyDescent="0.2">
      <c r="A573" s="221"/>
      <c r="B573" s="222"/>
      <c r="C573" s="268" t="s">
        <v>2589</v>
      </c>
      <c r="D573" s="262"/>
      <c r="E573" s="263">
        <v>12.74</v>
      </c>
      <c r="F573" s="224"/>
      <c r="G573" s="224"/>
      <c r="H573" s="224"/>
      <c r="I573" s="224"/>
      <c r="J573" s="224"/>
      <c r="K573" s="224"/>
      <c r="L573" s="224"/>
      <c r="M573" s="224"/>
      <c r="N573" s="223"/>
      <c r="O573" s="223"/>
      <c r="P573" s="223"/>
      <c r="Q573" s="223"/>
      <c r="R573" s="224"/>
      <c r="S573" s="224"/>
      <c r="T573" s="224"/>
      <c r="U573" s="224"/>
      <c r="V573" s="224"/>
      <c r="W573" s="224"/>
      <c r="X573" s="224"/>
      <c r="Y573" s="224"/>
      <c r="Z573" s="214"/>
      <c r="AA573" s="214"/>
      <c r="AB573" s="214"/>
      <c r="AC573" s="214"/>
      <c r="AD573" s="214"/>
      <c r="AE573" s="214"/>
      <c r="AF573" s="214"/>
      <c r="AG573" s="214" t="s">
        <v>371</v>
      </c>
      <c r="AH573" s="214">
        <v>0</v>
      </c>
      <c r="AI573" s="214"/>
      <c r="AJ573" s="214"/>
      <c r="AK573" s="214"/>
      <c r="AL573" s="214"/>
      <c r="AM573" s="214"/>
      <c r="AN573" s="214"/>
      <c r="AO573" s="214"/>
      <c r="AP573" s="214"/>
      <c r="AQ573" s="214"/>
      <c r="AR573" s="214"/>
      <c r="AS573" s="214"/>
      <c r="AT573" s="214"/>
      <c r="AU573" s="214"/>
      <c r="AV573" s="214"/>
      <c r="AW573" s="214"/>
      <c r="AX573" s="214"/>
      <c r="AY573" s="214"/>
      <c r="AZ573" s="214"/>
      <c r="BA573" s="214"/>
      <c r="BB573" s="214"/>
      <c r="BC573" s="214"/>
      <c r="BD573" s="214"/>
      <c r="BE573" s="214"/>
      <c r="BF573" s="214"/>
      <c r="BG573" s="214"/>
      <c r="BH573" s="214"/>
    </row>
    <row r="574" spans="1:60" outlineLevel="3" x14ac:dyDescent="0.2">
      <c r="A574" s="221"/>
      <c r="B574" s="222"/>
      <c r="C574" s="268" t="s">
        <v>1893</v>
      </c>
      <c r="D574" s="262"/>
      <c r="E574" s="263">
        <v>-1.379</v>
      </c>
      <c r="F574" s="224"/>
      <c r="G574" s="224"/>
      <c r="H574" s="224"/>
      <c r="I574" s="224"/>
      <c r="J574" s="224"/>
      <c r="K574" s="224"/>
      <c r="L574" s="224"/>
      <c r="M574" s="224"/>
      <c r="N574" s="223"/>
      <c r="O574" s="223"/>
      <c r="P574" s="223"/>
      <c r="Q574" s="223"/>
      <c r="R574" s="224"/>
      <c r="S574" s="224"/>
      <c r="T574" s="224"/>
      <c r="U574" s="224"/>
      <c r="V574" s="224"/>
      <c r="W574" s="224"/>
      <c r="X574" s="224"/>
      <c r="Y574" s="224"/>
      <c r="Z574" s="214"/>
      <c r="AA574" s="214"/>
      <c r="AB574" s="214"/>
      <c r="AC574" s="214"/>
      <c r="AD574" s="214"/>
      <c r="AE574" s="214"/>
      <c r="AF574" s="214"/>
      <c r="AG574" s="214" t="s">
        <v>371</v>
      </c>
      <c r="AH574" s="214">
        <v>0</v>
      </c>
      <c r="AI574" s="214"/>
      <c r="AJ574" s="214"/>
      <c r="AK574" s="214"/>
      <c r="AL574" s="214"/>
      <c r="AM574" s="214"/>
      <c r="AN574" s="214"/>
      <c r="AO574" s="214"/>
      <c r="AP574" s="214"/>
      <c r="AQ574" s="214"/>
      <c r="AR574" s="214"/>
      <c r="AS574" s="214"/>
      <c r="AT574" s="214"/>
      <c r="AU574" s="214"/>
      <c r="AV574" s="214"/>
      <c r="AW574" s="214"/>
      <c r="AX574" s="214"/>
      <c r="AY574" s="214"/>
      <c r="AZ574" s="214"/>
      <c r="BA574" s="214"/>
      <c r="BB574" s="214"/>
      <c r="BC574" s="214"/>
      <c r="BD574" s="214"/>
      <c r="BE574" s="214"/>
      <c r="BF574" s="214"/>
      <c r="BG574" s="214"/>
      <c r="BH574" s="214"/>
    </row>
    <row r="575" spans="1:60" outlineLevel="3" x14ac:dyDescent="0.2">
      <c r="A575" s="221"/>
      <c r="B575" s="222"/>
      <c r="C575" s="268" t="s">
        <v>2590</v>
      </c>
      <c r="D575" s="262"/>
      <c r="E575" s="263">
        <v>18.452000000000002</v>
      </c>
      <c r="F575" s="224"/>
      <c r="G575" s="224"/>
      <c r="H575" s="224"/>
      <c r="I575" s="224"/>
      <c r="J575" s="224"/>
      <c r="K575" s="224"/>
      <c r="L575" s="224"/>
      <c r="M575" s="224"/>
      <c r="N575" s="223"/>
      <c r="O575" s="223"/>
      <c r="P575" s="223"/>
      <c r="Q575" s="223"/>
      <c r="R575" s="224"/>
      <c r="S575" s="224"/>
      <c r="T575" s="224"/>
      <c r="U575" s="224"/>
      <c r="V575" s="224"/>
      <c r="W575" s="224"/>
      <c r="X575" s="224"/>
      <c r="Y575" s="224"/>
      <c r="Z575" s="214"/>
      <c r="AA575" s="214"/>
      <c r="AB575" s="214"/>
      <c r="AC575" s="214"/>
      <c r="AD575" s="214"/>
      <c r="AE575" s="214"/>
      <c r="AF575" s="214"/>
      <c r="AG575" s="214" t="s">
        <v>371</v>
      </c>
      <c r="AH575" s="214">
        <v>0</v>
      </c>
      <c r="AI575" s="214"/>
      <c r="AJ575" s="214"/>
      <c r="AK575" s="214"/>
      <c r="AL575" s="214"/>
      <c r="AM575" s="214"/>
      <c r="AN575" s="214"/>
      <c r="AO575" s="214"/>
      <c r="AP575" s="214"/>
      <c r="AQ575" s="214"/>
      <c r="AR575" s="214"/>
      <c r="AS575" s="214"/>
      <c r="AT575" s="214"/>
      <c r="AU575" s="214"/>
      <c r="AV575" s="214"/>
      <c r="AW575" s="214"/>
      <c r="AX575" s="214"/>
      <c r="AY575" s="214"/>
      <c r="AZ575" s="214"/>
      <c r="BA575" s="214"/>
      <c r="BB575" s="214"/>
      <c r="BC575" s="214"/>
      <c r="BD575" s="214"/>
      <c r="BE575" s="214"/>
      <c r="BF575" s="214"/>
      <c r="BG575" s="214"/>
      <c r="BH575" s="214"/>
    </row>
    <row r="576" spans="1:60" outlineLevel="3" x14ac:dyDescent="0.2">
      <c r="A576" s="221"/>
      <c r="B576" s="222"/>
      <c r="C576" s="268" t="s">
        <v>1893</v>
      </c>
      <c r="D576" s="262"/>
      <c r="E576" s="263">
        <v>-1.379</v>
      </c>
      <c r="F576" s="224"/>
      <c r="G576" s="224"/>
      <c r="H576" s="224"/>
      <c r="I576" s="224"/>
      <c r="J576" s="224"/>
      <c r="K576" s="224"/>
      <c r="L576" s="224"/>
      <c r="M576" s="224"/>
      <c r="N576" s="223"/>
      <c r="O576" s="223"/>
      <c r="P576" s="223"/>
      <c r="Q576" s="223"/>
      <c r="R576" s="224"/>
      <c r="S576" s="224"/>
      <c r="T576" s="224"/>
      <c r="U576" s="224"/>
      <c r="V576" s="224"/>
      <c r="W576" s="224"/>
      <c r="X576" s="224"/>
      <c r="Y576" s="224"/>
      <c r="Z576" s="214"/>
      <c r="AA576" s="214"/>
      <c r="AB576" s="214"/>
      <c r="AC576" s="214"/>
      <c r="AD576" s="214"/>
      <c r="AE576" s="214"/>
      <c r="AF576" s="214"/>
      <c r="AG576" s="214" t="s">
        <v>371</v>
      </c>
      <c r="AH576" s="214">
        <v>0</v>
      </c>
      <c r="AI576" s="214"/>
      <c r="AJ576" s="214"/>
      <c r="AK576" s="214"/>
      <c r="AL576" s="214"/>
      <c r="AM576" s="214"/>
      <c r="AN576" s="214"/>
      <c r="AO576" s="214"/>
      <c r="AP576" s="214"/>
      <c r="AQ576" s="214"/>
      <c r="AR576" s="214"/>
      <c r="AS576" s="214"/>
      <c r="AT576" s="214"/>
      <c r="AU576" s="214"/>
      <c r="AV576" s="214"/>
      <c r="AW576" s="214"/>
      <c r="AX576" s="214"/>
      <c r="AY576" s="214"/>
      <c r="AZ576" s="214"/>
      <c r="BA576" s="214"/>
      <c r="BB576" s="214"/>
      <c r="BC576" s="214"/>
      <c r="BD576" s="214"/>
      <c r="BE576" s="214"/>
      <c r="BF576" s="214"/>
      <c r="BG576" s="214"/>
      <c r="BH576" s="214"/>
    </row>
    <row r="577" spans="1:60" ht="22.5" outlineLevel="1" x14ac:dyDescent="0.2">
      <c r="A577" s="236">
        <v>162</v>
      </c>
      <c r="B577" s="237" t="s">
        <v>865</v>
      </c>
      <c r="C577" s="254" t="s">
        <v>866</v>
      </c>
      <c r="D577" s="238" t="s">
        <v>379</v>
      </c>
      <c r="E577" s="239">
        <v>31.2774</v>
      </c>
      <c r="F577" s="240"/>
      <c r="G577" s="241">
        <f>ROUND(E577*F577,2)</f>
        <v>0</v>
      </c>
      <c r="H577" s="240"/>
      <c r="I577" s="241">
        <f>ROUND(E577*H577,2)</f>
        <v>0</v>
      </c>
      <c r="J577" s="240"/>
      <c r="K577" s="241">
        <f>ROUND(E577*J577,2)</f>
        <v>0</v>
      </c>
      <c r="L577" s="241">
        <v>12</v>
      </c>
      <c r="M577" s="241">
        <f>G577*(1+L577/100)</f>
        <v>0</v>
      </c>
      <c r="N577" s="239">
        <v>1.9E-2</v>
      </c>
      <c r="O577" s="239">
        <f>ROUND(E577*N577,2)</f>
        <v>0.59</v>
      </c>
      <c r="P577" s="239">
        <v>0</v>
      </c>
      <c r="Q577" s="239">
        <f>ROUND(E577*P577,2)</f>
        <v>0</v>
      </c>
      <c r="R577" s="241" t="s">
        <v>428</v>
      </c>
      <c r="S577" s="241" t="s">
        <v>315</v>
      </c>
      <c r="T577" s="242" t="s">
        <v>315</v>
      </c>
      <c r="U577" s="224">
        <v>0</v>
      </c>
      <c r="V577" s="224">
        <f>ROUND(E577*U577,2)</f>
        <v>0</v>
      </c>
      <c r="W577" s="224"/>
      <c r="X577" s="224" t="s">
        <v>429</v>
      </c>
      <c r="Y577" s="224" t="s">
        <v>317</v>
      </c>
      <c r="Z577" s="214"/>
      <c r="AA577" s="214"/>
      <c r="AB577" s="214"/>
      <c r="AC577" s="214"/>
      <c r="AD577" s="214"/>
      <c r="AE577" s="214"/>
      <c r="AF577" s="214"/>
      <c r="AG577" s="214" t="s">
        <v>728</v>
      </c>
      <c r="AH577" s="214"/>
      <c r="AI577" s="214"/>
      <c r="AJ577" s="214"/>
      <c r="AK577" s="214"/>
      <c r="AL577" s="214"/>
      <c r="AM577" s="214"/>
      <c r="AN577" s="214"/>
      <c r="AO577" s="214"/>
      <c r="AP577" s="214"/>
      <c r="AQ577" s="214"/>
      <c r="AR577" s="214"/>
      <c r="AS577" s="214"/>
      <c r="AT577" s="214"/>
      <c r="AU577" s="214"/>
      <c r="AV577" s="214"/>
      <c r="AW577" s="214"/>
      <c r="AX577" s="214"/>
      <c r="AY577" s="214"/>
      <c r="AZ577" s="214"/>
      <c r="BA577" s="214"/>
      <c r="BB577" s="214"/>
      <c r="BC577" s="214"/>
      <c r="BD577" s="214"/>
      <c r="BE577" s="214"/>
      <c r="BF577" s="214"/>
      <c r="BG577" s="214"/>
      <c r="BH577" s="214"/>
    </row>
    <row r="578" spans="1:60" outlineLevel="2" x14ac:dyDescent="0.2">
      <c r="A578" s="221"/>
      <c r="B578" s="222"/>
      <c r="C578" s="255" t="s">
        <v>807</v>
      </c>
      <c r="D578" s="243"/>
      <c r="E578" s="243"/>
      <c r="F578" s="243"/>
      <c r="G578" s="243"/>
      <c r="H578" s="224"/>
      <c r="I578" s="224"/>
      <c r="J578" s="224"/>
      <c r="K578" s="224"/>
      <c r="L578" s="224"/>
      <c r="M578" s="224"/>
      <c r="N578" s="223"/>
      <c r="O578" s="223"/>
      <c r="P578" s="223"/>
      <c r="Q578" s="223"/>
      <c r="R578" s="224"/>
      <c r="S578" s="224"/>
      <c r="T578" s="224"/>
      <c r="U578" s="224"/>
      <c r="V578" s="224"/>
      <c r="W578" s="224"/>
      <c r="X578" s="224"/>
      <c r="Y578" s="224"/>
      <c r="Z578" s="214"/>
      <c r="AA578" s="214"/>
      <c r="AB578" s="214"/>
      <c r="AC578" s="214"/>
      <c r="AD578" s="214"/>
      <c r="AE578" s="214"/>
      <c r="AF578" s="214"/>
      <c r="AG578" s="214" t="s">
        <v>320</v>
      </c>
      <c r="AH578" s="214"/>
      <c r="AI578" s="214"/>
      <c r="AJ578" s="214"/>
      <c r="AK578" s="214"/>
      <c r="AL578" s="214"/>
      <c r="AM578" s="214"/>
      <c r="AN578" s="214"/>
      <c r="AO578" s="214"/>
      <c r="AP578" s="214"/>
      <c r="AQ578" s="214"/>
      <c r="AR578" s="214"/>
      <c r="AS578" s="214"/>
      <c r="AT578" s="214"/>
      <c r="AU578" s="214"/>
      <c r="AV578" s="214"/>
      <c r="AW578" s="214"/>
      <c r="AX578" s="214"/>
      <c r="AY578" s="214"/>
      <c r="AZ578" s="214"/>
      <c r="BA578" s="214"/>
      <c r="BB578" s="214"/>
      <c r="BC578" s="214"/>
      <c r="BD578" s="214"/>
      <c r="BE578" s="214"/>
      <c r="BF578" s="214"/>
      <c r="BG578" s="214"/>
      <c r="BH578" s="214"/>
    </row>
    <row r="579" spans="1:60" outlineLevel="2" x14ac:dyDescent="0.2">
      <c r="A579" s="221"/>
      <c r="B579" s="222"/>
      <c r="C579" s="268" t="s">
        <v>2591</v>
      </c>
      <c r="D579" s="262"/>
      <c r="E579" s="263">
        <v>31.2774</v>
      </c>
      <c r="F579" s="224"/>
      <c r="G579" s="224"/>
      <c r="H579" s="224"/>
      <c r="I579" s="224"/>
      <c r="J579" s="224"/>
      <c r="K579" s="224"/>
      <c r="L579" s="224"/>
      <c r="M579" s="224"/>
      <c r="N579" s="223"/>
      <c r="O579" s="223"/>
      <c r="P579" s="223"/>
      <c r="Q579" s="223"/>
      <c r="R579" s="224"/>
      <c r="S579" s="224"/>
      <c r="T579" s="224"/>
      <c r="U579" s="224"/>
      <c r="V579" s="224"/>
      <c r="W579" s="224"/>
      <c r="X579" s="224"/>
      <c r="Y579" s="224"/>
      <c r="Z579" s="214"/>
      <c r="AA579" s="214"/>
      <c r="AB579" s="214"/>
      <c r="AC579" s="214"/>
      <c r="AD579" s="214"/>
      <c r="AE579" s="214"/>
      <c r="AF579" s="214"/>
      <c r="AG579" s="214" t="s">
        <v>371</v>
      </c>
      <c r="AH579" s="214">
        <v>0</v>
      </c>
      <c r="AI579" s="214"/>
      <c r="AJ579" s="214"/>
      <c r="AK579" s="214"/>
      <c r="AL579" s="214"/>
      <c r="AM579" s="214"/>
      <c r="AN579" s="214"/>
      <c r="AO579" s="214"/>
      <c r="AP579" s="214"/>
      <c r="AQ579" s="214"/>
      <c r="AR579" s="214"/>
      <c r="AS579" s="214"/>
      <c r="AT579" s="214"/>
      <c r="AU579" s="214"/>
      <c r="AV579" s="214"/>
      <c r="AW579" s="214"/>
      <c r="AX579" s="214"/>
      <c r="AY579" s="214"/>
      <c r="AZ579" s="214"/>
      <c r="BA579" s="214"/>
      <c r="BB579" s="214"/>
      <c r="BC579" s="214"/>
      <c r="BD579" s="214"/>
      <c r="BE579" s="214"/>
      <c r="BF579" s="214"/>
      <c r="BG579" s="214"/>
      <c r="BH579" s="214"/>
    </row>
    <row r="580" spans="1:60" outlineLevel="1" x14ac:dyDescent="0.2">
      <c r="A580" s="245">
        <v>163</v>
      </c>
      <c r="B580" s="246" t="s">
        <v>1234</v>
      </c>
      <c r="C580" s="256" t="s">
        <v>1235</v>
      </c>
      <c r="D580" s="247" t="s">
        <v>581</v>
      </c>
      <c r="E580" s="248">
        <v>0.74924000000000002</v>
      </c>
      <c r="F580" s="249"/>
      <c r="G580" s="250">
        <f>ROUND(E580*F580,2)</f>
        <v>0</v>
      </c>
      <c r="H580" s="249"/>
      <c r="I580" s="250">
        <f>ROUND(E580*H580,2)</f>
        <v>0</v>
      </c>
      <c r="J580" s="249"/>
      <c r="K580" s="250">
        <f>ROUND(E580*J580,2)</f>
        <v>0</v>
      </c>
      <c r="L580" s="250">
        <v>12</v>
      </c>
      <c r="M580" s="250">
        <f>G580*(1+L580/100)</f>
        <v>0</v>
      </c>
      <c r="N580" s="248">
        <v>0</v>
      </c>
      <c r="O580" s="248">
        <f>ROUND(E580*N580,2)</f>
        <v>0</v>
      </c>
      <c r="P580" s="248">
        <v>0</v>
      </c>
      <c r="Q580" s="248">
        <f>ROUND(E580*P580,2)</f>
        <v>0</v>
      </c>
      <c r="R580" s="250" t="s">
        <v>786</v>
      </c>
      <c r="S580" s="250" t="s">
        <v>315</v>
      </c>
      <c r="T580" s="251" t="s">
        <v>315</v>
      </c>
      <c r="U580" s="224">
        <v>1.3049999999999999</v>
      </c>
      <c r="V580" s="224">
        <f>ROUND(E580*U580,2)</f>
        <v>0.98</v>
      </c>
      <c r="W580" s="224"/>
      <c r="X580" s="224" t="s">
        <v>582</v>
      </c>
      <c r="Y580" s="224" t="s">
        <v>317</v>
      </c>
      <c r="Z580" s="214"/>
      <c r="AA580" s="214"/>
      <c r="AB580" s="214"/>
      <c r="AC580" s="214"/>
      <c r="AD580" s="214"/>
      <c r="AE580" s="214"/>
      <c r="AF580" s="214"/>
      <c r="AG580" s="214" t="s">
        <v>1236</v>
      </c>
      <c r="AH580" s="214"/>
      <c r="AI580" s="214"/>
      <c r="AJ580" s="214"/>
      <c r="AK580" s="214"/>
      <c r="AL580" s="214"/>
      <c r="AM580" s="214"/>
      <c r="AN580" s="214"/>
      <c r="AO580" s="214"/>
      <c r="AP580" s="214"/>
      <c r="AQ580" s="214"/>
      <c r="AR580" s="214"/>
      <c r="AS580" s="214"/>
      <c r="AT580" s="214"/>
      <c r="AU580" s="214"/>
      <c r="AV580" s="214"/>
      <c r="AW580" s="214"/>
      <c r="AX580" s="214"/>
      <c r="AY580" s="214"/>
      <c r="AZ580" s="214"/>
      <c r="BA580" s="214"/>
      <c r="BB580" s="214"/>
      <c r="BC580" s="214"/>
      <c r="BD580" s="214"/>
      <c r="BE580" s="214"/>
      <c r="BF580" s="214"/>
      <c r="BG580" s="214"/>
      <c r="BH580" s="214"/>
    </row>
    <row r="581" spans="1:60" x14ac:dyDescent="0.2">
      <c r="A581" s="229" t="s">
        <v>310</v>
      </c>
      <c r="B581" s="230" t="s">
        <v>264</v>
      </c>
      <c r="C581" s="253" t="s">
        <v>265</v>
      </c>
      <c r="D581" s="231"/>
      <c r="E581" s="232"/>
      <c r="F581" s="233"/>
      <c r="G581" s="233">
        <f>SUMIF(AG582:AG625,"&lt;&gt;NOR",G582:G625)</f>
        <v>0</v>
      </c>
      <c r="H581" s="233"/>
      <c r="I581" s="233">
        <f>SUM(I582:I625)</f>
        <v>0</v>
      </c>
      <c r="J581" s="233"/>
      <c r="K581" s="233">
        <f>SUM(K582:K625)</f>
        <v>0</v>
      </c>
      <c r="L581" s="233"/>
      <c r="M581" s="233">
        <f>SUM(M582:M625)</f>
        <v>0</v>
      </c>
      <c r="N581" s="232"/>
      <c r="O581" s="232">
        <f>SUM(O582:O625)</f>
        <v>6.9999999999999993E-2</v>
      </c>
      <c r="P581" s="232"/>
      <c r="Q581" s="232">
        <f>SUM(Q582:Q625)</f>
        <v>0.03</v>
      </c>
      <c r="R581" s="233"/>
      <c r="S581" s="233"/>
      <c r="T581" s="234"/>
      <c r="U581" s="228"/>
      <c r="V581" s="228">
        <f>SUM(V582:V625)</f>
        <v>23.25</v>
      </c>
      <c r="W581" s="228"/>
      <c r="X581" s="228"/>
      <c r="Y581" s="228"/>
      <c r="AG581" t="s">
        <v>311</v>
      </c>
    </row>
    <row r="582" spans="1:60" outlineLevel="1" x14ac:dyDescent="0.2">
      <c r="A582" s="236">
        <v>164</v>
      </c>
      <c r="B582" s="237" t="s">
        <v>887</v>
      </c>
      <c r="C582" s="254" t="s">
        <v>888</v>
      </c>
      <c r="D582" s="238" t="s">
        <v>379</v>
      </c>
      <c r="E582" s="239">
        <v>138.4273</v>
      </c>
      <c r="F582" s="240"/>
      <c r="G582" s="241">
        <f>ROUND(E582*F582,2)</f>
        <v>0</v>
      </c>
      <c r="H582" s="240"/>
      <c r="I582" s="241">
        <f>ROUND(E582*H582,2)</f>
        <v>0</v>
      </c>
      <c r="J582" s="240"/>
      <c r="K582" s="241">
        <f>ROUND(E582*J582,2)</f>
        <v>0</v>
      </c>
      <c r="L582" s="241">
        <v>12</v>
      </c>
      <c r="M582" s="241">
        <f>G582*(1+L582/100)</f>
        <v>0</v>
      </c>
      <c r="N582" s="239">
        <v>0</v>
      </c>
      <c r="O582" s="239">
        <f>ROUND(E582*N582,2)</f>
        <v>0</v>
      </c>
      <c r="P582" s="239">
        <v>0</v>
      </c>
      <c r="Q582" s="239">
        <f>ROUND(E582*P582,2)</f>
        <v>0</v>
      </c>
      <c r="R582" s="241" t="s">
        <v>877</v>
      </c>
      <c r="S582" s="241" t="s">
        <v>315</v>
      </c>
      <c r="T582" s="242" t="s">
        <v>315</v>
      </c>
      <c r="U582" s="224">
        <v>0.01</v>
      </c>
      <c r="V582" s="224">
        <f>ROUND(E582*U582,2)</f>
        <v>1.38</v>
      </c>
      <c r="W582" s="224"/>
      <c r="X582" s="224" t="s">
        <v>336</v>
      </c>
      <c r="Y582" s="224" t="s">
        <v>317</v>
      </c>
      <c r="Z582" s="214"/>
      <c r="AA582" s="214"/>
      <c r="AB582" s="214"/>
      <c r="AC582" s="214"/>
      <c r="AD582" s="214"/>
      <c r="AE582" s="214"/>
      <c r="AF582" s="214"/>
      <c r="AG582" s="214" t="s">
        <v>367</v>
      </c>
      <c r="AH582" s="214"/>
      <c r="AI582" s="214"/>
      <c r="AJ582" s="214"/>
      <c r="AK582" s="214"/>
      <c r="AL582" s="214"/>
      <c r="AM582" s="214"/>
      <c r="AN582" s="214"/>
      <c r="AO582" s="214"/>
      <c r="AP582" s="214"/>
      <c r="AQ582" s="214"/>
      <c r="AR582" s="214"/>
      <c r="AS582" s="214"/>
      <c r="AT582" s="214"/>
      <c r="AU582" s="214"/>
      <c r="AV582" s="214"/>
      <c r="AW582" s="214"/>
      <c r="AX582" s="214"/>
      <c r="AY582" s="214"/>
      <c r="AZ582" s="214"/>
      <c r="BA582" s="214"/>
      <c r="BB582" s="214"/>
      <c r="BC582" s="214"/>
      <c r="BD582" s="214"/>
      <c r="BE582" s="214"/>
      <c r="BF582" s="214"/>
      <c r="BG582" s="214"/>
      <c r="BH582" s="214"/>
    </row>
    <row r="583" spans="1:60" ht="22.5" outlineLevel="2" x14ac:dyDescent="0.2">
      <c r="A583" s="221"/>
      <c r="B583" s="222"/>
      <c r="C583" s="255" t="s">
        <v>1495</v>
      </c>
      <c r="D583" s="243"/>
      <c r="E583" s="243"/>
      <c r="F583" s="243"/>
      <c r="G583" s="243"/>
      <c r="H583" s="224"/>
      <c r="I583" s="224"/>
      <c r="J583" s="224"/>
      <c r="K583" s="224"/>
      <c r="L583" s="224"/>
      <c r="M583" s="224"/>
      <c r="N583" s="223"/>
      <c r="O583" s="223"/>
      <c r="P583" s="223"/>
      <c r="Q583" s="223"/>
      <c r="R583" s="224"/>
      <c r="S583" s="224"/>
      <c r="T583" s="224"/>
      <c r="U583" s="224"/>
      <c r="V583" s="224"/>
      <c r="W583" s="224"/>
      <c r="X583" s="224"/>
      <c r="Y583" s="224"/>
      <c r="Z583" s="214"/>
      <c r="AA583" s="214"/>
      <c r="AB583" s="214"/>
      <c r="AC583" s="214"/>
      <c r="AD583" s="214"/>
      <c r="AE583" s="214"/>
      <c r="AF583" s="214"/>
      <c r="AG583" s="214" t="s">
        <v>320</v>
      </c>
      <c r="AH583" s="214"/>
      <c r="AI583" s="214"/>
      <c r="AJ583" s="214"/>
      <c r="AK583" s="214"/>
      <c r="AL583" s="214"/>
      <c r="AM583" s="214"/>
      <c r="AN583" s="214"/>
      <c r="AO583" s="214"/>
      <c r="AP583" s="214"/>
      <c r="AQ583" s="214"/>
      <c r="AR583" s="214"/>
      <c r="AS583" s="214"/>
      <c r="AT583" s="214"/>
      <c r="AU583" s="214"/>
      <c r="AV583" s="214"/>
      <c r="AW583" s="214"/>
      <c r="AX583" s="214"/>
      <c r="AY583" s="214"/>
      <c r="AZ583" s="214"/>
      <c r="BA583" s="244" t="str">
        <f>C583</f>
        <v>Vysátí nečistot z podkladu, penetrace, samonivelační stěrka, broušení, vysátí prachu, nalepení Cu pásek, nalepení podlahoviny, svaření švů, podlahový soklík z PVC.</v>
      </c>
      <c r="BB583" s="214"/>
      <c r="BC583" s="214"/>
      <c r="BD583" s="214"/>
      <c r="BE583" s="214"/>
      <c r="BF583" s="214"/>
      <c r="BG583" s="214"/>
      <c r="BH583" s="214"/>
    </row>
    <row r="584" spans="1:60" outlineLevel="2" x14ac:dyDescent="0.2">
      <c r="A584" s="221"/>
      <c r="B584" s="222"/>
      <c r="C584" s="268" t="s">
        <v>2592</v>
      </c>
      <c r="D584" s="262"/>
      <c r="E584" s="263">
        <v>138.4273</v>
      </c>
      <c r="F584" s="224"/>
      <c r="G584" s="224"/>
      <c r="H584" s="224"/>
      <c r="I584" s="224"/>
      <c r="J584" s="224"/>
      <c r="K584" s="224"/>
      <c r="L584" s="224"/>
      <c r="M584" s="224"/>
      <c r="N584" s="223"/>
      <c r="O584" s="223"/>
      <c r="P584" s="223"/>
      <c r="Q584" s="223"/>
      <c r="R584" s="224"/>
      <c r="S584" s="224"/>
      <c r="T584" s="224"/>
      <c r="U584" s="224"/>
      <c r="V584" s="224"/>
      <c r="W584" s="224"/>
      <c r="X584" s="224"/>
      <c r="Y584" s="224"/>
      <c r="Z584" s="214"/>
      <c r="AA584" s="214"/>
      <c r="AB584" s="214"/>
      <c r="AC584" s="214"/>
      <c r="AD584" s="214"/>
      <c r="AE584" s="214"/>
      <c r="AF584" s="214"/>
      <c r="AG584" s="214" t="s">
        <v>371</v>
      </c>
      <c r="AH584" s="214">
        <v>5</v>
      </c>
      <c r="AI584" s="214"/>
      <c r="AJ584" s="214"/>
      <c r="AK584" s="214"/>
      <c r="AL584" s="214"/>
      <c r="AM584" s="214"/>
      <c r="AN584" s="214"/>
      <c r="AO584" s="214"/>
      <c r="AP584" s="214"/>
      <c r="AQ584" s="214"/>
      <c r="AR584" s="214"/>
      <c r="AS584" s="214"/>
      <c r="AT584" s="214"/>
      <c r="AU584" s="214"/>
      <c r="AV584" s="214"/>
      <c r="AW584" s="214"/>
      <c r="AX584" s="214"/>
      <c r="AY584" s="214"/>
      <c r="AZ584" s="214"/>
      <c r="BA584" s="214"/>
      <c r="BB584" s="214"/>
      <c r="BC584" s="214"/>
      <c r="BD584" s="214"/>
      <c r="BE584" s="214"/>
      <c r="BF584" s="214"/>
      <c r="BG584" s="214"/>
      <c r="BH584" s="214"/>
    </row>
    <row r="585" spans="1:60" outlineLevel="1" x14ac:dyDescent="0.2">
      <c r="A585" s="236">
        <v>165</v>
      </c>
      <c r="B585" s="237" t="s">
        <v>881</v>
      </c>
      <c r="C585" s="254" t="s">
        <v>882</v>
      </c>
      <c r="D585" s="238" t="s">
        <v>379</v>
      </c>
      <c r="E585" s="239">
        <v>18.085000000000001</v>
      </c>
      <c r="F585" s="240"/>
      <c r="G585" s="241">
        <f>ROUND(E585*F585,2)</f>
        <v>0</v>
      </c>
      <c r="H585" s="240"/>
      <c r="I585" s="241">
        <f>ROUND(E585*H585,2)</f>
        <v>0</v>
      </c>
      <c r="J585" s="240"/>
      <c r="K585" s="241">
        <f>ROUND(E585*J585,2)</f>
        <v>0</v>
      </c>
      <c r="L585" s="241">
        <v>12</v>
      </c>
      <c r="M585" s="241">
        <f>G585*(1+L585/100)</f>
        <v>0</v>
      </c>
      <c r="N585" s="239">
        <v>1.0000000000000001E-5</v>
      </c>
      <c r="O585" s="239">
        <f>ROUND(E585*N585,2)</f>
        <v>0</v>
      </c>
      <c r="P585" s="239">
        <v>0</v>
      </c>
      <c r="Q585" s="239">
        <f>ROUND(E585*P585,2)</f>
        <v>0</v>
      </c>
      <c r="R585" s="241" t="s">
        <v>877</v>
      </c>
      <c r="S585" s="241" t="s">
        <v>315</v>
      </c>
      <c r="T585" s="242" t="s">
        <v>315</v>
      </c>
      <c r="U585" s="224">
        <v>0.03</v>
      </c>
      <c r="V585" s="224">
        <f>ROUND(E585*U585,2)</f>
        <v>0.54</v>
      </c>
      <c r="W585" s="224"/>
      <c r="X585" s="224" t="s">
        <v>336</v>
      </c>
      <c r="Y585" s="224" t="s">
        <v>317</v>
      </c>
      <c r="Z585" s="214"/>
      <c r="AA585" s="214"/>
      <c r="AB585" s="214"/>
      <c r="AC585" s="214"/>
      <c r="AD585" s="214"/>
      <c r="AE585" s="214"/>
      <c r="AF585" s="214"/>
      <c r="AG585" s="214" t="s">
        <v>367</v>
      </c>
      <c r="AH585" s="214"/>
      <c r="AI585" s="214"/>
      <c r="AJ585" s="214"/>
      <c r="AK585" s="214"/>
      <c r="AL585" s="214"/>
      <c r="AM585" s="214"/>
      <c r="AN585" s="214"/>
      <c r="AO585" s="214"/>
      <c r="AP585" s="214"/>
      <c r="AQ585" s="214"/>
      <c r="AR585" s="214"/>
      <c r="AS585" s="214"/>
      <c r="AT585" s="214"/>
      <c r="AU585" s="214"/>
      <c r="AV585" s="214"/>
      <c r="AW585" s="214"/>
      <c r="AX585" s="214"/>
      <c r="AY585" s="214"/>
      <c r="AZ585" s="214"/>
      <c r="BA585" s="214"/>
      <c r="BB585" s="214"/>
      <c r="BC585" s="214"/>
      <c r="BD585" s="214"/>
      <c r="BE585" s="214"/>
      <c r="BF585" s="214"/>
      <c r="BG585" s="214"/>
      <c r="BH585" s="214"/>
    </row>
    <row r="586" spans="1:60" outlineLevel="2" x14ac:dyDescent="0.2">
      <c r="A586" s="221"/>
      <c r="B586" s="222"/>
      <c r="C586" s="268" t="s">
        <v>2346</v>
      </c>
      <c r="D586" s="262"/>
      <c r="E586" s="263">
        <v>3.1520000000000001</v>
      </c>
      <c r="F586" s="224"/>
      <c r="G586" s="224"/>
      <c r="H586" s="224"/>
      <c r="I586" s="224"/>
      <c r="J586" s="224"/>
      <c r="K586" s="224"/>
      <c r="L586" s="224"/>
      <c r="M586" s="224"/>
      <c r="N586" s="223"/>
      <c r="O586" s="223"/>
      <c r="P586" s="223"/>
      <c r="Q586" s="223"/>
      <c r="R586" s="224"/>
      <c r="S586" s="224"/>
      <c r="T586" s="224"/>
      <c r="U586" s="224"/>
      <c r="V586" s="224"/>
      <c r="W586" s="224"/>
      <c r="X586" s="224"/>
      <c r="Y586" s="224"/>
      <c r="Z586" s="214"/>
      <c r="AA586" s="214"/>
      <c r="AB586" s="214"/>
      <c r="AC586" s="214"/>
      <c r="AD586" s="214"/>
      <c r="AE586" s="214"/>
      <c r="AF586" s="214"/>
      <c r="AG586" s="214" t="s">
        <v>371</v>
      </c>
      <c r="AH586" s="214">
        <v>0</v>
      </c>
      <c r="AI586" s="214"/>
      <c r="AJ586" s="214"/>
      <c r="AK586" s="214"/>
      <c r="AL586" s="214"/>
      <c r="AM586" s="214"/>
      <c r="AN586" s="214"/>
      <c r="AO586" s="214"/>
      <c r="AP586" s="214"/>
      <c r="AQ586" s="214"/>
      <c r="AR586" s="214"/>
      <c r="AS586" s="214"/>
      <c r="AT586" s="214"/>
      <c r="AU586" s="214"/>
      <c r="AV586" s="214"/>
      <c r="AW586" s="214"/>
      <c r="AX586" s="214"/>
      <c r="AY586" s="214"/>
      <c r="AZ586" s="214"/>
      <c r="BA586" s="214"/>
      <c r="BB586" s="214"/>
      <c r="BC586" s="214"/>
      <c r="BD586" s="214"/>
      <c r="BE586" s="214"/>
      <c r="BF586" s="214"/>
      <c r="BG586" s="214"/>
      <c r="BH586" s="214"/>
    </row>
    <row r="587" spans="1:60" outlineLevel="3" x14ac:dyDescent="0.2">
      <c r="A587" s="221"/>
      <c r="B587" s="222"/>
      <c r="C587" s="268" t="s">
        <v>1337</v>
      </c>
      <c r="D587" s="262"/>
      <c r="E587" s="263">
        <v>2.758</v>
      </c>
      <c r="F587" s="224"/>
      <c r="G587" s="224"/>
      <c r="H587" s="224"/>
      <c r="I587" s="224"/>
      <c r="J587" s="224"/>
      <c r="K587" s="224"/>
      <c r="L587" s="224"/>
      <c r="M587" s="224"/>
      <c r="N587" s="223"/>
      <c r="O587" s="223"/>
      <c r="P587" s="223"/>
      <c r="Q587" s="223"/>
      <c r="R587" s="224"/>
      <c r="S587" s="224"/>
      <c r="T587" s="224"/>
      <c r="U587" s="224"/>
      <c r="V587" s="224"/>
      <c r="W587" s="224"/>
      <c r="X587" s="224"/>
      <c r="Y587" s="224"/>
      <c r="Z587" s="214"/>
      <c r="AA587" s="214"/>
      <c r="AB587" s="214"/>
      <c r="AC587" s="214"/>
      <c r="AD587" s="214"/>
      <c r="AE587" s="214"/>
      <c r="AF587" s="214"/>
      <c r="AG587" s="214" t="s">
        <v>371</v>
      </c>
      <c r="AH587" s="214">
        <v>0</v>
      </c>
      <c r="AI587" s="214"/>
      <c r="AJ587" s="214"/>
      <c r="AK587" s="214"/>
      <c r="AL587" s="214"/>
      <c r="AM587" s="214"/>
      <c r="AN587" s="214"/>
      <c r="AO587" s="214"/>
      <c r="AP587" s="214"/>
      <c r="AQ587" s="214"/>
      <c r="AR587" s="214"/>
      <c r="AS587" s="214"/>
      <c r="AT587" s="214"/>
      <c r="AU587" s="214"/>
      <c r="AV587" s="214"/>
      <c r="AW587" s="214"/>
      <c r="AX587" s="214"/>
      <c r="AY587" s="214"/>
      <c r="AZ587" s="214"/>
      <c r="BA587" s="214"/>
      <c r="BB587" s="214"/>
      <c r="BC587" s="214"/>
      <c r="BD587" s="214"/>
      <c r="BE587" s="214"/>
      <c r="BF587" s="214"/>
      <c r="BG587" s="214"/>
      <c r="BH587" s="214"/>
    </row>
    <row r="588" spans="1:60" outlineLevel="3" x14ac:dyDescent="0.2">
      <c r="A588" s="221"/>
      <c r="B588" s="222"/>
      <c r="C588" s="268" t="s">
        <v>1338</v>
      </c>
      <c r="D588" s="262"/>
      <c r="E588" s="263">
        <v>4.18</v>
      </c>
      <c r="F588" s="224"/>
      <c r="G588" s="224"/>
      <c r="H588" s="224"/>
      <c r="I588" s="224"/>
      <c r="J588" s="224"/>
      <c r="K588" s="224"/>
      <c r="L588" s="224"/>
      <c r="M588" s="224"/>
      <c r="N588" s="223"/>
      <c r="O588" s="223"/>
      <c r="P588" s="223"/>
      <c r="Q588" s="223"/>
      <c r="R588" s="224"/>
      <c r="S588" s="224"/>
      <c r="T588" s="224"/>
      <c r="U588" s="224"/>
      <c r="V588" s="224"/>
      <c r="W588" s="224"/>
      <c r="X588" s="224"/>
      <c r="Y588" s="224"/>
      <c r="Z588" s="214"/>
      <c r="AA588" s="214"/>
      <c r="AB588" s="214"/>
      <c r="AC588" s="214"/>
      <c r="AD588" s="214"/>
      <c r="AE588" s="214"/>
      <c r="AF588" s="214"/>
      <c r="AG588" s="214" t="s">
        <v>371</v>
      </c>
      <c r="AH588" s="214">
        <v>0</v>
      </c>
      <c r="AI588" s="214"/>
      <c r="AJ588" s="214"/>
      <c r="AK588" s="214"/>
      <c r="AL588" s="214"/>
      <c r="AM588" s="214"/>
      <c r="AN588" s="214"/>
      <c r="AO588" s="214"/>
      <c r="AP588" s="214"/>
      <c r="AQ588" s="214"/>
      <c r="AR588" s="214"/>
      <c r="AS588" s="214"/>
      <c r="AT588" s="214"/>
      <c r="AU588" s="214"/>
      <c r="AV588" s="214"/>
      <c r="AW588" s="214"/>
      <c r="AX588" s="214"/>
      <c r="AY588" s="214"/>
      <c r="AZ588" s="214"/>
      <c r="BA588" s="214"/>
      <c r="BB588" s="214"/>
      <c r="BC588" s="214"/>
      <c r="BD588" s="214"/>
      <c r="BE588" s="214"/>
      <c r="BF588" s="214"/>
      <c r="BG588" s="214"/>
      <c r="BH588" s="214"/>
    </row>
    <row r="589" spans="1:60" outlineLevel="3" x14ac:dyDescent="0.2">
      <c r="A589" s="221"/>
      <c r="B589" s="222"/>
      <c r="C589" s="268" t="s">
        <v>1339</v>
      </c>
      <c r="D589" s="262"/>
      <c r="E589" s="263">
        <v>7.9950000000000001</v>
      </c>
      <c r="F589" s="224"/>
      <c r="G589" s="224"/>
      <c r="H589" s="224"/>
      <c r="I589" s="224"/>
      <c r="J589" s="224"/>
      <c r="K589" s="224"/>
      <c r="L589" s="224"/>
      <c r="M589" s="224"/>
      <c r="N589" s="223"/>
      <c r="O589" s="223"/>
      <c r="P589" s="223"/>
      <c r="Q589" s="223"/>
      <c r="R589" s="224"/>
      <c r="S589" s="224"/>
      <c r="T589" s="224"/>
      <c r="U589" s="224"/>
      <c r="V589" s="224"/>
      <c r="W589" s="224"/>
      <c r="X589" s="224"/>
      <c r="Y589" s="224"/>
      <c r="Z589" s="214"/>
      <c r="AA589" s="214"/>
      <c r="AB589" s="214"/>
      <c r="AC589" s="214"/>
      <c r="AD589" s="214"/>
      <c r="AE589" s="214"/>
      <c r="AF589" s="214"/>
      <c r="AG589" s="214" t="s">
        <v>371</v>
      </c>
      <c r="AH589" s="214">
        <v>0</v>
      </c>
      <c r="AI589" s="214"/>
      <c r="AJ589" s="214"/>
      <c r="AK589" s="214"/>
      <c r="AL589" s="214"/>
      <c r="AM589" s="214"/>
      <c r="AN589" s="214"/>
      <c r="AO589" s="214"/>
      <c r="AP589" s="214"/>
      <c r="AQ589" s="214"/>
      <c r="AR589" s="214"/>
      <c r="AS589" s="214"/>
      <c r="AT589" s="214"/>
      <c r="AU589" s="214"/>
      <c r="AV589" s="214"/>
      <c r="AW589" s="214"/>
      <c r="AX589" s="214"/>
      <c r="AY589" s="214"/>
      <c r="AZ589" s="214"/>
      <c r="BA589" s="214"/>
      <c r="BB589" s="214"/>
      <c r="BC589" s="214"/>
      <c r="BD589" s="214"/>
      <c r="BE589" s="214"/>
      <c r="BF589" s="214"/>
      <c r="BG589" s="214"/>
      <c r="BH589" s="214"/>
    </row>
    <row r="590" spans="1:60" outlineLevel="1" x14ac:dyDescent="0.2">
      <c r="A590" s="236">
        <v>166</v>
      </c>
      <c r="B590" s="237" t="s">
        <v>885</v>
      </c>
      <c r="C590" s="254" t="s">
        <v>886</v>
      </c>
      <c r="D590" s="238" t="s">
        <v>379</v>
      </c>
      <c r="E590" s="239">
        <v>36.79</v>
      </c>
      <c r="F590" s="240"/>
      <c r="G590" s="241">
        <f>ROUND(E590*F590,2)</f>
        <v>0</v>
      </c>
      <c r="H590" s="240"/>
      <c r="I590" s="241">
        <f>ROUND(E590*H590,2)</f>
        <v>0</v>
      </c>
      <c r="J590" s="240"/>
      <c r="K590" s="241">
        <f>ROUND(E590*J590,2)</f>
        <v>0</v>
      </c>
      <c r="L590" s="241">
        <v>12</v>
      </c>
      <c r="M590" s="241">
        <f>G590*(1+L590/100)</f>
        <v>0</v>
      </c>
      <c r="N590" s="239">
        <v>3.5E-4</v>
      </c>
      <c r="O590" s="239">
        <f>ROUND(E590*N590,2)</f>
        <v>0.01</v>
      </c>
      <c r="P590" s="239">
        <v>0</v>
      </c>
      <c r="Q590" s="239">
        <f>ROUND(E590*P590,2)</f>
        <v>0</v>
      </c>
      <c r="R590" s="241" t="s">
        <v>877</v>
      </c>
      <c r="S590" s="241" t="s">
        <v>315</v>
      </c>
      <c r="T590" s="242" t="s">
        <v>315</v>
      </c>
      <c r="U590" s="224">
        <v>0.01</v>
      </c>
      <c r="V590" s="224">
        <f>ROUND(E590*U590,2)</f>
        <v>0.37</v>
      </c>
      <c r="W590" s="224"/>
      <c r="X590" s="224" t="s">
        <v>336</v>
      </c>
      <c r="Y590" s="224" t="s">
        <v>317</v>
      </c>
      <c r="Z590" s="214"/>
      <c r="AA590" s="214"/>
      <c r="AB590" s="214"/>
      <c r="AC590" s="214"/>
      <c r="AD590" s="214"/>
      <c r="AE590" s="214"/>
      <c r="AF590" s="214"/>
      <c r="AG590" s="214" t="s">
        <v>367</v>
      </c>
      <c r="AH590" s="214"/>
      <c r="AI590" s="214"/>
      <c r="AJ590" s="214"/>
      <c r="AK590" s="214"/>
      <c r="AL590" s="214"/>
      <c r="AM590" s="214"/>
      <c r="AN590" s="214"/>
      <c r="AO590" s="214"/>
      <c r="AP590" s="214"/>
      <c r="AQ590" s="214"/>
      <c r="AR590" s="214"/>
      <c r="AS590" s="214"/>
      <c r="AT590" s="214"/>
      <c r="AU590" s="214"/>
      <c r="AV590" s="214"/>
      <c r="AW590" s="214"/>
      <c r="AX590" s="214"/>
      <c r="AY590" s="214"/>
      <c r="AZ590" s="214"/>
      <c r="BA590" s="214"/>
      <c r="BB590" s="214"/>
      <c r="BC590" s="214"/>
      <c r="BD590" s="214"/>
      <c r="BE590" s="214"/>
      <c r="BF590" s="214"/>
      <c r="BG590" s="214"/>
      <c r="BH590" s="214"/>
    </row>
    <row r="591" spans="1:60" outlineLevel="2" x14ac:dyDescent="0.2">
      <c r="A591" s="221"/>
      <c r="B591" s="222"/>
      <c r="C591" s="268" t="s">
        <v>991</v>
      </c>
      <c r="D591" s="262"/>
      <c r="E591" s="263"/>
      <c r="F591" s="224"/>
      <c r="G591" s="224"/>
      <c r="H591" s="224"/>
      <c r="I591" s="224"/>
      <c r="J591" s="224"/>
      <c r="K591" s="224"/>
      <c r="L591" s="224"/>
      <c r="M591" s="224"/>
      <c r="N591" s="223"/>
      <c r="O591" s="223"/>
      <c r="P591" s="223"/>
      <c r="Q591" s="223"/>
      <c r="R591" s="224"/>
      <c r="S591" s="224"/>
      <c r="T591" s="224"/>
      <c r="U591" s="224"/>
      <c r="V591" s="224"/>
      <c r="W591" s="224"/>
      <c r="X591" s="224"/>
      <c r="Y591" s="224"/>
      <c r="Z591" s="214"/>
      <c r="AA591" s="214"/>
      <c r="AB591" s="214"/>
      <c r="AC591" s="214"/>
      <c r="AD591" s="214"/>
      <c r="AE591" s="214"/>
      <c r="AF591" s="214"/>
      <c r="AG591" s="214" t="s">
        <v>371</v>
      </c>
      <c r="AH591" s="214">
        <v>0</v>
      </c>
      <c r="AI591" s="214"/>
      <c r="AJ591" s="214"/>
      <c r="AK591" s="214"/>
      <c r="AL591" s="214"/>
      <c r="AM591" s="214"/>
      <c r="AN591" s="214"/>
      <c r="AO591" s="214"/>
      <c r="AP591" s="214"/>
      <c r="AQ591" s="214"/>
      <c r="AR591" s="214"/>
      <c r="AS591" s="214"/>
      <c r="AT591" s="214"/>
      <c r="AU591" s="214"/>
      <c r="AV591" s="214"/>
      <c r="AW591" s="214"/>
      <c r="AX591" s="214"/>
      <c r="AY591" s="214"/>
      <c r="AZ591" s="214"/>
      <c r="BA591" s="214"/>
      <c r="BB591" s="214"/>
      <c r="BC591" s="214"/>
      <c r="BD591" s="214"/>
      <c r="BE591" s="214"/>
      <c r="BF591" s="214"/>
      <c r="BG591" s="214"/>
      <c r="BH591" s="214"/>
    </row>
    <row r="592" spans="1:60" outlineLevel="3" x14ac:dyDescent="0.2">
      <c r="A592" s="221"/>
      <c r="B592" s="222"/>
      <c r="C592" s="268" t="s">
        <v>2515</v>
      </c>
      <c r="D592" s="262"/>
      <c r="E592" s="263">
        <v>8.19</v>
      </c>
      <c r="F592" s="224"/>
      <c r="G592" s="224"/>
      <c r="H592" s="224"/>
      <c r="I592" s="224"/>
      <c r="J592" s="224"/>
      <c r="K592" s="224"/>
      <c r="L592" s="224"/>
      <c r="M592" s="224"/>
      <c r="N592" s="223"/>
      <c r="O592" s="223"/>
      <c r="P592" s="223"/>
      <c r="Q592" s="223"/>
      <c r="R592" s="224"/>
      <c r="S592" s="224"/>
      <c r="T592" s="224"/>
      <c r="U592" s="224"/>
      <c r="V592" s="224"/>
      <c r="W592" s="224"/>
      <c r="X592" s="224"/>
      <c r="Y592" s="224"/>
      <c r="Z592" s="214"/>
      <c r="AA592" s="214"/>
      <c r="AB592" s="214"/>
      <c r="AC592" s="214"/>
      <c r="AD592" s="214"/>
      <c r="AE592" s="214"/>
      <c r="AF592" s="214"/>
      <c r="AG592" s="214" t="s">
        <v>371</v>
      </c>
      <c r="AH592" s="214">
        <v>0</v>
      </c>
      <c r="AI592" s="214"/>
      <c r="AJ592" s="214"/>
      <c r="AK592" s="214"/>
      <c r="AL592" s="214"/>
      <c r="AM592" s="214"/>
      <c r="AN592" s="214"/>
      <c r="AO592" s="214"/>
      <c r="AP592" s="214"/>
      <c r="AQ592" s="214"/>
      <c r="AR592" s="214"/>
      <c r="AS592" s="214"/>
      <c r="AT592" s="214"/>
      <c r="AU592" s="214"/>
      <c r="AV592" s="214"/>
      <c r="AW592" s="214"/>
      <c r="AX592" s="214"/>
      <c r="AY592" s="214"/>
      <c r="AZ592" s="214"/>
      <c r="BA592" s="214"/>
      <c r="BB592" s="214"/>
      <c r="BC592" s="214"/>
      <c r="BD592" s="214"/>
      <c r="BE592" s="214"/>
      <c r="BF592" s="214"/>
      <c r="BG592" s="214"/>
      <c r="BH592" s="214"/>
    </row>
    <row r="593" spans="1:60" outlineLevel="3" x14ac:dyDescent="0.2">
      <c r="A593" s="221"/>
      <c r="B593" s="222"/>
      <c r="C593" s="268" t="s">
        <v>2463</v>
      </c>
      <c r="D593" s="262"/>
      <c r="E593" s="263">
        <v>25.06</v>
      </c>
      <c r="F593" s="224"/>
      <c r="G593" s="224"/>
      <c r="H593" s="224"/>
      <c r="I593" s="224"/>
      <c r="J593" s="224"/>
      <c r="K593" s="224"/>
      <c r="L593" s="224"/>
      <c r="M593" s="224"/>
      <c r="N593" s="223"/>
      <c r="O593" s="223"/>
      <c r="P593" s="223"/>
      <c r="Q593" s="223"/>
      <c r="R593" s="224"/>
      <c r="S593" s="224"/>
      <c r="T593" s="224"/>
      <c r="U593" s="224"/>
      <c r="V593" s="224"/>
      <c r="W593" s="224"/>
      <c r="X593" s="224"/>
      <c r="Y593" s="224"/>
      <c r="Z593" s="214"/>
      <c r="AA593" s="214"/>
      <c r="AB593" s="214"/>
      <c r="AC593" s="214"/>
      <c r="AD593" s="214"/>
      <c r="AE593" s="214"/>
      <c r="AF593" s="214"/>
      <c r="AG593" s="214" t="s">
        <v>371</v>
      </c>
      <c r="AH593" s="214">
        <v>0</v>
      </c>
      <c r="AI593" s="214"/>
      <c r="AJ593" s="214"/>
      <c r="AK593" s="214"/>
      <c r="AL593" s="214"/>
      <c r="AM593" s="214"/>
      <c r="AN593" s="214"/>
      <c r="AO593" s="214"/>
      <c r="AP593" s="214"/>
      <c r="AQ593" s="214"/>
      <c r="AR593" s="214"/>
      <c r="AS593" s="214"/>
      <c r="AT593" s="214"/>
      <c r="AU593" s="214"/>
      <c r="AV593" s="214"/>
      <c r="AW593" s="214"/>
      <c r="AX593" s="214"/>
      <c r="AY593" s="214"/>
      <c r="AZ593" s="214"/>
      <c r="BA593" s="214"/>
      <c r="BB593" s="214"/>
      <c r="BC593" s="214"/>
      <c r="BD593" s="214"/>
      <c r="BE593" s="214"/>
      <c r="BF593" s="214"/>
      <c r="BG593" s="214"/>
      <c r="BH593" s="214"/>
    </row>
    <row r="594" spans="1:60" outlineLevel="3" x14ac:dyDescent="0.2">
      <c r="A594" s="221"/>
      <c r="B594" s="222"/>
      <c r="C594" s="268" t="s">
        <v>2464</v>
      </c>
      <c r="D594" s="262"/>
      <c r="E594" s="263">
        <v>1.33</v>
      </c>
      <c r="F594" s="224"/>
      <c r="G594" s="224"/>
      <c r="H594" s="224"/>
      <c r="I594" s="224"/>
      <c r="J594" s="224"/>
      <c r="K594" s="224"/>
      <c r="L594" s="224"/>
      <c r="M594" s="224"/>
      <c r="N594" s="223"/>
      <c r="O594" s="223"/>
      <c r="P594" s="223"/>
      <c r="Q594" s="223"/>
      <c r="R594" s="224"/>
      <c r="S594" s="224"/>
      <c r="T594" s="224"/>
      <c r="U594" s="224"/>
      <c r="V594" s="224"/>
      <c r="W594" s="224"/>
      <c r="X594" s="224"/>
      <c r="Y594" s="224"/>
      <c r="Z594" s="214"/>
      <c r="AA594" s="214"/>
      <c r="AB594" s="214"/>
      <c r="AC594" s="214"/>
      <c r="AD594" s="214"/>
      <c r="AE594" s="214"/>
      <c r="AF594" s="214"/>
      <c r="AG594" s="214" t="s">
        <v>371</v>
      </c>
      <c r="AH594" s="214">
        <v>0</v>
      </c>
      <c r="AI594" s="214"/>
      <c r="AJ594" s="214"/>
      <c r="AK594" s="214"/>
      <c r="AL594" s="214"/>
      <c r="AM594" s="214"/>
      <c r="AN594" s="214"/>
      <c r="AO594" s="214"/>
      <c r="AP594" s="214"/>
      <c r="AQ594" s="214"/>
      <c r="AR594" s="214"/>
      <c r="AS594" s="214"/>
      <c r="AT594" s="214"/>
      <c r="AU594" s="214"/>
      <c r="AV594" s="214"/>
      <c r="AW594" s="214"/>
      <c r="AX594" s="214"/>
      <c r="AY594" s="214"/>
      <c r="AZ594" s="214"/>
      <c r="BA594" s="214"/>
      <c r="BB594" s="214"/>
      <c r="BC594" s="214"/>
      <c r="BD594" s="214"/>
      <c r="BE594" s="214"/>
      <c r="BF594" s="214"/>
      <c r="BG594" s="214"/>
      <c r="BH594" s="214"/>
    </row>
    <row r="595" spans="1:60" outlineLevel="3" x14ac:dyDescent="0.2">
      <c r="A595" s="221"/>
      <c r="B595" s="222"/>
      <c r="C595" s="268" t="s">
        <v>2465</v>
      </c>
      <c r="D595" s="262"/>
      <c r="E595" s="263">
        <v>2.21</v>
      </c>
      <c r="F595" s="224"/>
      <c r="G595" s="224"/>
      <c r="H595" s="224"/>
      <c r="I595" s="224"/>
      <c r="J595" s="224"/>
      <c r="K595" s="224"/>
      <c r="L595" s="224"/>
      <c r="M595" s="224"/>
      <c r="N595" s="223"/>
      <c r="O595" s="223"/>
      <c r="P595" s="223"/>
      <c r="Q595" s="223"/>
      <c r="R595" s="224"/>
      <c r="S595" s="224"/>
      <c r="T595" s="224"/>
      <c r="U595" s="224"/>
      <c r="V595" s="224"/>
      <c r="W595" s="224"/>
      <c r="X595" s="224"/>
      <c r="Y595" s="224"/>
      <c r="Z595" s="214"/>
      <c r="AA595" s="214"/>
      <c r="AB595" s="214"/>
      <c r="AC595" s="214"/>
      <c r="AD595" s="214"/>
      <c r="AE595" s="214"/>
      <c r="AF595" s="214"/>
      <c r="AG595" s="214" t="s">
        <v>371</v>
      </c>
      <c r="AH595" s="214">
        <v>0</v>
      </c>
      <c r="AI595" s="214"/>
      <c r="AJ595" s="214"/>
      <c r="AK595" s="214"/>
      <c r="AL595" s="214"/>
      <c r="AM595" s="214"/>
      <c r="AN595" s="214"/>
      <c r="AO595" s="214"/>
      <c r="AP595" s="214"/>
      <c r="AQ595" s="214"/>
      <c r="AR595" s="214"/>
      <c r="AS595" s="214"/>
      <c r="AT595" s="214"/>
      <c r="AU595" s="214"/>
      <c r="AV595" s="214"/>
      <c r="AW595" s="214"/>
      <c r="AX595" s="214"/>
      <c r="AY595" s="214"/>
      <c r="AZ595" s="214"/>
      <c r="BA595" s="214"/>
      <c r="BB595" s="214"/>
      <c r="BC595" s="214"/>
      <c r="BD595" s="214"/>
      <c r="BE595" s="214"/>
      <c r="BF595" s="214"/>
      <c r="BG595" s="214"/>
      <c r="BH595" s="214"/>
    </row>
    <row r="596" spans="1:60" outlineLevel="1" x14ac:dyDescent="0.2">
      <c r="A596" s="236">
        <v>167</v>
      </c>
      <c r="B596" s="237" t="s">
        <v>875</v>
      </c>
      <c r="C596" s="254" t="s">
        <v>876</v>
      </c>
      <c r="D596" s="238" t="s">
        <v>379</v>
      </c>
      <c r="E596" s="239">
        <v>37.025449999999999</v>
      </c>
      <c r="F596" s="240"/>
      <c r="G596" s="241">
        <f>ROUND(E596*F596,2)</f>
        <v>0</v>
      </c>
      <c r="H596" s="240"/>
      <c r="I596" s="241">
        <f>ROUND(E596*H596,2)</f>
        <v>0</v>
      </c>
      <c r="J596" s="240"/>
      <c r="K596" s="241">
        <f>ROUND(E596*J596,2)</f>
        <v>0</v>
      </c>
      <c r="L596" s="241">
        <v>12</v>
      </c>
      <c r="M596" s="241">
        <f>G596*(1+L596/100)</f>
        <v>0</v>
      </c>
      <c r="N596" s="239">
        <v>0</v>
      </c>
      <c r="O596" s="239">
        <f>ROUND(E596*N596,2)</f>
        <v>0</v>
      </c>
      <c r="P596" s="239">
        <v>8.9999999999999998E-4</v>
      </c>
      <c r="Q596" s="239">
        <f>ROUND(E596*P596,2)</f>
        <v>0.03</v>
      </c>
      <c r="R596" s="241" t="s">
        <v>877</v>
      </c>
      <c r="S596" s="241" t="s">
        <v>315</v>
      </c>
      <c r="T596" s="242" t="s">
        <v>315</v>
      </c>
      <c r="U596" s="224">
        <v>0.08</v>
      </c>
      <c r="V596" s="224">
        <f>ROUND(E596*U596,2)</f>
        <v>2.96</v>
      </c>
      <c r="W596" s="224"/>
      <c r="X596" s="224" t="s">
        <v>336</v>
      </c>
      <c r="Y596" s="224" t="s">
        <v>317</v>
      </c>
      <c r="Z596" s="214"/>
      <c r="AA596" s="214"/>
      <c r="AB596" s="214"/>
      <c r="AC596" s="214"/>
      <c r="AD596" s="214"/>
      <c r="AE596" s="214"/>
      <c r="AF596" s="214"/>
      <c r="AG596" s="214" t="s">
        <v>367</v>
      </c>
      <c r="AH596" s="214"/>
      <c r="AI596" s="214"/>
      <c r="AJ596" s="214"/>
      <c r="AK596" s="214"/>
      <c r="AL596" s="214"/>
      <c r="AM596" s="214"/>
      <c r="AN596" s="214"/>
      <c r="AO596" s="214"/>
      <c r="AP596" s="214"/>
      <c r="AQ596" s="214"/>
      <c r="AR596" s="214"/>
      <c r="AS596" s="214"/>
      <c r="AT596" s="214"/>
      <c r="AU596" s="214"/>
      <c r="AV596" s="214"/>
      <c r="AW596" s="214"/>
      <c r="AX596" s="214"/>
      <c r="AY596" s="214"/>
      <c r="AZ596" s="214"/>
      <c r="BA596" s="214"/>
      <c r="BB596" s="214"/>
      <c r="BC596" s="214"/>
      <c r="BD596" s="214"/>
      <c r="BE596" s="214"/>
      <c r="BF596" s="214"/>
      <c r="BG596" s="214"/>
      <c r="BH596" s="214"/>
    </row>
    <row r="597" spans="1:60" outlineLevel="2" x14ac:dyDescent="0.2">
      <c r="A597" s="221"/>
      <c r="B597" s="222"/>
      <c r="C597" s="268" t="s">
        <v>1324</v>
      </c>
      <c r="D597" s="262"/>
      <c r="E597" s="263"/>
      <c r="F597" s="224"/>
      <c r="G597" s="224"/>
      <c r="H597" s="224"/>
      <c r="I597" s="224"/>
      <c r="J597" s="224"/>
      <c r="K597" s="224"/>
      <c r="L597" s="224"/>
      <c r="M597" s="224"/>
      <c r="N597" s="223"/>
      <c r="O597" s="223"/>
      <c r="P597" s="223"/>
      <c r="Q597" s="223"/>
      <c r="R597" s="224"/>
      <c r="S597" s="224"/>
      <c r="T597" s="224"/>
      <c r="U597" s="224"/>
      <c r="V597" s="224"/>
      <c r="W597" s="224"/>
      <c r="X597" s="224"/>
      <c r="Y597" s="224"/>
      <c r="Z597" s="214"/>
      <c r="AA597" s="214"/>
      <c r="AB597" s="214"/>
      <c r="AC597" s="214"/>
      <c r="AD597" s="214"/>
      <c r="AE597" s="214"/>
      <c r="AF597" s="214"/>
      <c r="AG597" s="214" t="s">
        <v>371</v>
      </c>
      <c r="AH597" s="214">
        <v>0</v>
      </c>
      <c r="AI597" s="214"/>
      <c r="AJ597" s="214"/>
      <c r="AK597" s="214"/>
      <c r="AL597" s="214"/>
      <c r="AM597" s="214"/>
      <c r="AN597" s="214"/>
      <c r="AO597" s="214"/>
      <c r="AP597" s="214"/>
      <c r="AQ597" s="214"/>
      <c r="AR597" s="214"/>
      <c r="AS597" s="214"/>
      <c r="AT597" s="214"/>
      <c r="AU597" s="214"/>
      <c r="AV597" s="214"/>
      <c r="AW597" s="214"/>
      <c r="AX597" s="214"/>
      <c r="AY597" s="214"/>
      <c r="AZ597" s="214"/>
      <c r="BA597" s="214"/>
      <c r="BB597" s="214"/>
      <c r="BC597" s="214"/>
      <c r="BD597" s="214"/>
      <c r="BE597" s="214"/>
      <c r="BF597" s="214"/>
      <c r="BG597" s="214"/>
      <c r="BH597" s="214"/>
    </row>
    <row r="598" spans="1:60" outlineLevel="3" x14ac:dyDescent="0.2">
      <c r="A598" s="221"/>
      <c r="B598" s="222"/>
      <c r="C598" s="269" t="s">
        <v>480</v>
      </c>
      <c r="D598" s="264"/>
      <c r="E598" s="265"/>
      <c r="F598" s="224"/>
      <c r="G598" s="224"/>
      <c r="H598" s="224"/>
      <c r="I598" s="224"/>
      <c r="J598" s="224"/>
      <c r="K598" s="224"/>
      <c r="L598" s="224"/>
      <c r="M598" s="224"/>
      <c r="N598" s="223"/>
      <c r="O598" s="223"/>
      <c r="P598" s="223"/>
      <c r="Q598" s="223"/>
      <c r="R598" s="224"/>
      <c r="S598" s="224"/>
      <c r="T598" s="224"/>
      <c r="U598" s="224"/>
      <c r="V598" s="224"/>
      <c r="W598" s="224"/>
      <c r="X598" s="224"/>
      <c r="Y598" s="224"/>
      <c r="Z598" s="214"/>
      <c r="AA598" s="214"/>
      <c r="AB598" s="214"/>
      <c r="AC598" s="214"/>
      <c r="AD598" s="214"/>
      <c r="AE598" s="214"/>
      <c r="AF598" s="214"/>
      <c r="AG598" s="214" t="s">
        <v>371</v>
      </c>
      <c r="AH598" s="214"/>
      <c r="AI598" s="214"/>
      <c r="AJ598" s="214"/>
      <c r="AK598" s="214"/>
      <c r="AL598" s="214"/>
      <c r="AM598" s="214"/>
      <c r="AN598" s="214"/>
      <c r="AO598" s="214"/>
      <c r="AP598" s="214"/>
      <c r="AQ598" s="214"/>
      <c r="AR598" s="214"/>
      <c r="AS598" s="214"/>
      <c r="AT598" s="214"/>
      <c r="AU598" s="214"/>
      <c r="AV598" s="214"/>
      <c r="AW598" s="214"/>
      <c r="AX598" s="214"/>
      <c r="AY598" s="214"/>
      <c r="AZ598" s="214"/>
      <c r="BA598" s="214"/>
      <c r="BB598" s="214"/>
      <c r="BC598" s="214"/>
      <c r="BD598" s="214"/>
      <c r="BE598" s="214"/>
      <c r="BF598" s="214"/>
      <c r="BG598" s="214"/>
      <c r="BH598" s="214"/>
    </row>
    <row r="599" spans="1:60" outlineLevel="3" x14ac:dyDescent="0.2">
      <c r="A599" s="221"/>
      <c r="B599" s="222"/>
      <c r="C599" s="270" t="s">
        <v>2593</v>
      </c>
      <c r="D599" s="264"/>
      <c r="E599" s="265">
        <v>60.045000000000002</v>
      </c>
      <c r="F599" s="224"/>
      <c r="G599" s="224"/>
      <c r="H599" s="224"/>
      <c r="I599" s="224"/>
      <c r="J599" s="224"/>
      <c r="K599" s="224"/>
      <c r="L599" s="224"/>
      <c r="M599" s="224"/>
      <c r="N599" s="223"/>
      <c r="O599" s="223"/>
      <c r="P599" s="223"/>
      <c r="Q599" s="223"/>
      <c r="R599" s="224"/>
      <c r="S599" s="224"/>
      <c r="T599" s="224"/>
      <c r="U599" s="224"/>
      <c r="V599" s="224"/>
      <c r="W599" s="224"/>
      <c r="X599" s="224"/>
      <c r="Y599" s="224"/>
      <c r="Z599" s="214"/>
      <c r="AA599" s="214"/>
      <c r="AB599" s="214"/>
      <c r="AC599" s="214"/>
      <c r="AD599" s="214"/>
      <c r="AE599" s="214"/>
      <c r="AF599" s="214"/>
      <c r="AG599" s="214" t="s">
        <v>371</v>
      </c>
      <c r="AH599" s="214">
        <v>2</v>
      </c>
      <c r="AI599" s="214"/>
      <c r="AJ599" s="214"/>
      <c r="AK599" s="214"/>
      <c r="AL599" s="214"/>
      <c r="AM599" s="214"/>
      <c r="AN599" s="214"/>
      <c r="AO599" s="214"/>
      <c r="AP599" s="214"/>
      <c r="AQ599" s="214"/>
      <c r="AR599" s="214"/>
      <c r="AS599" s="214"/>
      <c r="AT599" s="214"/>
      <c r="AU599" s="214"/>
      <c r="AV599" s="214"/>
      <c r="AW599" s="214"/>
      <c r="AX599" s="214"/>
      <c r="AY599" s="214"/>
      <c r="AZ599" s="214"/>
      <c r="BA599" s="214"/>
      <c r="BB599" s="214"/>
      <c r="BC599" s="214"/>
      <c r="BD599" s="214"/>
      <c r="BE599" s="214"/>
      <c r="BF599" s="214"/>
      <c r="BG599" s="214"/>
      <c r="BH599" s="214"/>
    </row>
    <row r="600" spans="1:60" outlineLevel="3" x14ac:dyDescent="0.2">
      <c r="A600" s="221"/>
      <c r="B600" s="222"/>
      <c r="C600" s="270" t="s">
        <v>2594</v>
      </c>
      <c r="D600" s="264"/>
      <c r="E600" s="265">
        <v>8.6679999999999993</v>
      </c>
      <c r="F600" s="224"/>
      <c r="G600" s="224"/>
      <c r="H600" s="224"/>
      <c r="I600" s="224"/>
      <c r="J600" s="224"/>
      <c r="K600" s="224"/>
      <c r="L600" s="224"/>
      <c r="M600" s="224"/>
      <c r="N600" s="223"/>
      <c r="O600" s="223"/>
      <c r="P600" s="223"/>
      <c r="Q600" s="223"/>
      <c r="R600" s="224"/>
      <c r="S600" s="224"/>
      <c r="T600" s="224"/>
      <c r="U600" s="224"/>
      <c r="V600" s="224"/>
      <c r="W600" s="224"/>
      <c r="X600" s="224"/>
      <c r="Y600" s="224"/>
      <c r="Z600" s="214"/>
      <c r="AA600" s="214"/>
      <c r="AB600" s="214"/>
      <c r="AC600" s="214"/>
      <c r="AD600" s="214"/>
      <c r="AE600" s="214"/>
      <c r="AF600" s="214"/>
      <c r="AG600" s="214" t="s">
        <v>371</v>
      </c>
      <c r="AH600" s="214">
        <v>2</v>
      </c>
      <c r="AI600" s="214"/>
      <c r="AJ600" s="214"/>
      <c r="AK600" s="214"/>
      <c r="AL600" s="214"/>
      <c r="AM600" s="214"/>
      <c r="AN600" s="214"/>
      <c r="AO600" s="214"/>
      <c r="AP600" s="214"/>
      <c r="AQ600" s="214"/>
      <c r="AR600" s="214"/>
      <c r="AS600" s="214"/>
      <c r="AT600" s="214"/>
      <c r="AU600" s="214"/>
      <c r="AV600" s="214"/>
      <c r="AW600" s="214"/>
      <c r="AX600" s="214"/>
      <c r="AY600" s="214"/>
      <c r="AZ600" s="214"/>
      <c r="BA600" s="214"/>
      <c r="BB600" s="214"/>
      <c r="BC600" s="214"/>
      <c r="BD600" s="214"/>
      <c r="BE600" s="214"/>
      <c r="BF600" s="214"/>
      <c r="BG600" s="214"/>
      <c r="BH600" s="214"/>
    </row>
    <row r="601" spans="1:60" outlineLevel="3" x14ac:dyDescent="0.2">
      <c r="A601" s="221"/>
      <c r="B601" s="222"/>
      <c r="C601" s="270" t="s">
        <v>2595</v>
      </c>
      <c r="D601" s="264"/>
      <c r="E601" s="265">
        <v>-2.6040000000000001</v>
      </c>
      <c r="F601" s="224"/>
      <c r="G601" s="224"/>
      <c r="H601" s="224"/>
      <c r="I601" s="224"/>
      <c r="J601" s="224"/>
      <c r="K601" s="224"/>
      <c r="L601" s="224"/>
      <c r="M601" s="224"/>
      <c r="N601" s="223"/>
      <c r="O601" s="223"/>
      <c r="P601" s="223"/>
      <c r="Q601" s="223"/>
      <c r="R601" s="224"/>
      <c r="S601" s="224"/>
      <c r="T601" s="224"/>
      <c r="U601" s="224"/>
      <c r="V601" s="224"/>
      <c r="W601" s="224"/>
      <c r="X601" s="224"/>
      <c r="Y601" s="224"/>
      <c r="Z601" s="214"/>
      <c r="AA601" s="214"/>
      <c r="AB601" s="214"/>
      <c r="AC601" s="214"/>
      <c r="AD601" s="214"/>
      <c r="AE601" s="214"/>
      <c r="AF601" s="214"/>
      <c r="AG601" s="214" t="s">
        <v>371</v>
      </c>
      <c r="AH601" s="214">
        <v>2</v>
      </c>
      <c r="AI601" s="214"/>
      <c r="AJ601" s="214"/>
      <c r="AK601" s="214"/>
      <c r="AL601" s="214"/>
      <c r="AM601" s="214"/>
      <c r="AN601" s="214"/>
      <c r="AO601" s="214"/>
      <c r="AP601" s="214"/>
      <c r="AQ601" s="214"/>
      <c r="AR601" s="214"/>
      <c r="AS601" s="214"/>
      <c r="AT601" s="214"/>
      <c r="AU601" s="214"/>
      <c r="AV601" s="214"/>
      <c r="AW601" s="214"/>
      <c r="AX601" s="214"/>
      <c r="AY601" s="214"/>
      <c r="AZ601" s="214"/>
      <c r="BA601" s="214"/>
      <c r="BB601" s="214"/>
      <c r="BC601" s="214"/>
      <c r="BD601" s="214"/>
      <c r="BE601" s="214"/>
      <c r="BF601" s="214"/>
      <c r="BG601" s="214"/>
      <c r="BH601" s="214"/>
    </row>
    <row r="602" spans="1:60" outlineLevel="3" x14ac:dyDescent="0.2">
      <c r="A602" s="221"/>
      <c r="B602" s="222"/>
      <c r="C602" s="270" t="s">
        <v>2596</v>
      </c>
      <c r="D602" s="264"/>
      <c r="E602" s="265">
        <v>27.62</v>
      </c>
      <c r="F602" s="224"/>
      <c r="G602" s="224"/>
      <c r="H602" s="224"/>
      <c r="I602" s="224"/>
      <c r="J602" s="224"/>
      <c r="K602" s="224"/>
      <c r="L602" s="224"/>
      <c r="M602" s="224"/>
      <c r="N602" s="223"/>
      <c r="O602" s="223"/>
      <c r="P602" s="223"/>
      <c r="Q602" s="223"/>
      <c r="R602" s="224"/>
      <c r="S602" s="224"/>
      <c r="T602" s="224"/>
      <c r="U602" s="224"/>
      <c r="V602" s="224"/>
      <c r="W602" s="224"/>
      <c r="X602" s="224"/>
      <c r="Y602" s="224"/>
      <c r="Z602" s="214"/>
      <c r="AA602" s="214"/>
      <c r="AB602" s="214"/>
      <c r="AC602" s="214"/>
      <c r="AD602" s="214"/>
      <c r="AE602" s="214"/>
      <c r="AF602" s="214"/>
      <c r="AG602" s="214" t="s">
        <v>371</v>
      </c>
      <c r="AH602" s="214">
        <v>2</v>
      </c>
      <c r="AI602" s="214"/>
      <c r="AJ602" s="214"/>
      <c r="AK602" s="214"/>
      <c r="AL602" s="214"/>
      <c r="AM602" s="214"/>
      <c r="AN602" s="214"/>
      <c r="AO602" s="214"/>
      <c r="AP602" s="214"/>
      <c r="AQ602" s="214"/>
      <c r="AR602" s="214"/>
      <c r="AS602" s="214"/>
      <c r="AT602" s="214"/>
      <c r="AU602" s="214"/>
      <c r="AV602" s="214"/>
      <c r="AW602" s="214"/>
      <c r="AX602" s="214"/>
      <c r="AY602" s="214"/>
      <c r="AZ602" s="214"/>
      <c r="BA602" s="214"/>
      <c r="BB602" s="214"/>
      <c r="BC602" s="214"/>
      <c r="BD602" s="214"/>
      <c r="BE602" s="214"/>
      <c r="BF602" s="214"/>
      <c r="BG602" s="214"/>
      <c r="BH602" s="214"/>
    </row>
    <row r="603" spans="1:60" outlineLevel="3" x14ac:dyDescent="0.2">
      <c r="A603" s="221"/>
      <c r="B603" s="222"/>
      <c r="C603" s="270" t="s">
        <v>2597</v>
      </c>
      <c r="D603" s="264"/>
      <c r="E603" s="265">
        <v>-12.723000000000001</v>
      </c>
      <c r="F603" s="224"/>
      <c r="G603" s="224"/>
      <c r="H603" s="224"/>
      <c r="I603" s="224"/>
      <c r="J603" s="224"/>
      <c r="K603" s="224"/>
      <c r="L603" s="224"/>
      <c r="M603" s="224"/>
      <c r="N603" s="223"/>
      <c r="O603" s="223"/>
      <c r="P603" s="223"/>
      <c r="Q603" s="223"/>
      <c r="R603" s="224"/>
      <c r="S603" s="224"/>
      <c r="T603" s="224"/>
      <c r="U603" s="224"/>
      <c r="V603" s="224"/>
      <c r="W603" s="224"/>
      <c r="X603" s="224"/>
      <c r="Y603" s="224"/>
      <c r="Z603" s="214"/>
      <c r="AA603" s="214"/>
      <c r="AB603" s="214"/>
      <c r="AC603" s="214"/>
      <c r="AD603" s="214"/>
      <c r="AE603" s="214"/>
      <c r="AF603" s="214"/>
      <c r="AG603" s="214" t="s">
        <v>371</v>
      </c>
      <c r="AH603" s="214">
        <v>2</v>
      </c>
      <c r="AI603" s="214"/>
      <c r="AJ603" s="214"/>
      <c r="AK603" s="214"/>
      <c r="AL603" s="214"/>
      <c r="AM603" s="214"/>
      <c r="AN603" s="214"/>
      <c r="AO603" s="214"/>
      <c r="AP603" s="214"/>
      <c r="AQ603" s="214"/>
      <c r="AR603" s="214"/>
      <c r="AS603" s="214"/>
      <c r="AT603" s="214"/>
      <c r="AU603" s="214"/>
      <c r="AV603" s="214"/>
      <c r="AW603" s="214"/>
      <c r="AX603" s="214"/>
      <c r="AY603" s="214"/>
      <c r="AZ603" s="214"/>
      <c r="BA603" s="214"/>
      <c r="BB603" s="214"/>
      <c r="BC603" s="214"/>
      <c r="BD603" s="214"/>
      <c r="BE603" s="214"/>
      <c r="BF603" s="214"/>
      <c r="BG603" s="214"/>
      <c r="BH603" s="214"/>
    </row>
    <row r="604" spans="1:60" outlineLevel="3" x14ac:dyDescent="0.2">
      <c r="A604" s="221"/>
      <c r="B604" s="222"/>
      <c r="C604" s="270" t="s">
        <v>2598</v>
      </c>
      <c r="D604" s="264"/>
      <c r="E604" s="265">
        <v>1.93</v>
      </c>
      <c r="F604" s="224"/>
      <c r="G604" s="224"/>
      <c r="H604" s="224"/>
      <c r="I604" s="224"/>
      <c r="J604" s="224"/>
      <c r="K604" s="224"/>
      <c r="L604" s="224"/>
      <c r="M604" s="224"/>
      <c r="N604" s="223"/>
      <c r="O604" s="223"/>
      <c r="P604" s="223"/>
      <c r="Q604" s="223"/>
      <c r="R604" s="224"/>
      <c r="S604" s="224"/>
      <c r="T604" s="224"/>
      <c r="U604" s="224"/>
      <c r="V604" s="224"/>
      <c r="W604" s="224"/>
      <c r="X604" s="224"/>
      <c r="Y604" s="224"/>
      <c r="Z604" s="214"/>
      <c r="AA604" s="214"/>
      <c r="AB604" s="214"/>
      <c r="AC604" s="214"/>
      <c r="AD604" s="214"/>
      <c r="AE604" s="214"/>
      <c r="AF604" s="214"/>
      <c r="AG604" s="214" t="s">
        <v>371</v>
      </c>
      <c r="AH604" s="214">
        <v>2</v>
      </c>
      <c r="AI604" s="214"/>
      <c r="AJ604" s="214"/>
      <c r="AK604" s="214"/>
      <c r="AL604" s="214"/>
      <c r="AM604" s="214"/>
      <c r="AN604" s="214"/>
      <c r="AO604" s="214"/>
      <c r="AP604" s="214"/>
      <c r="AQ604" s="214"/>
      <c r="AR604" s="214"/>
      <c r="AS604" s="214"/>
      <c r="AT604" s="214"/>
      <c r="AU604" s="214"/>
      <c r="AV604" s="214"/>
      <c r="AW604" s="214"/>
      <c r="AX604" s="214"/>
      <c r="AY604" s="214"/>
      <c r="AZ604" s="214"/>
      <c r="BA604" s="214"/>
      <c r="BB604" s="214"/>
      <c r="BC604" s="214"/>
      <c r="BD604" s="214"/>
      <c r="BE604" s="214"/>
      <c r="BF604" s="214"/>
      <c r="BG604" s="214"/>
      <c r="BH604" s="214"/>
    </row>
    <row r="605" spans="1:60" outlineLevel="3" x14ac:dyDescent="0.2">
      <c r="A605" s="221"/>
      <c r="B605" s="222"/>
      <c r="C605" s="270" t="s">
        <v>2599</v>
      </c>
      <c r="D605" s="264"/>
      <c r="E605" s="265"/>
      <c r="F605" s="224"/>
      <c r="G605" s="224"/>
      <c r="H605" s="224"/>
      <c r="I605" s="224"/>
      <c r="J605" s="224"/>
      <c r="K605" s="224"/>
      <c r="L605" s="224"/>
      <c r="M605" s="224"/>
      <c r="N605" s="223"/>
      <c r="O605" s="223"/>
      <c r="P605" s="223"/>
      <c r="Q605" s="223"/>
      <c r="R605" s="224"/>
      <c r="S605" s="224"/>
      <c r="T605" s="224"/>
      <c r="U605" s="224"/>
      <c r="V605" s="224"/>
      <c r="W605" s="224"/>
      <c r="X605" s="224"/>
      <c r="Y605" s="224"/>
      <c r="Z605" s="214"/>
      <c r="AA605" s="214"/>
      <c r="AB605" s="214"/>
      <c r="AC605" s="214"/>
      <c r="AD605" s="214"/>
      <c r="AE605" s="214"/>
      <c r="AF605" s="214"/>
      <c r="AG605" s="214" t="s">
        <v>371</v>
      </c>
      <c r="AH605" s="214">
        <v>2</v>
      </c>
      <c r="AI605" s="214"/>
      <c r="AJ605" s="214"/>
      <c r="AK605" s="214"/>
      <c r="AL605" s="214"/>
      <c r="AM605" s="214"/>
      <c r="AN605" s="214"/>
      <c r="AO605" s="214"/>
      <c r="AP605" s="214"/>
      <c r="AQ605" s="214"/>
      <c r="AR605" s="214"/>
      <c r="AS605" s="214"/>
      <c r="AT605" s="214"/>
      <c r="AU605" s="214"/>
      <c r="AV605" s="214"/>
      <c r="AW605" s="214"/>
      <c r="AX605" s="214"/>
      <c r="AY605" s="214"/>
      <c r="AZ605" s="214"/>
      <c r="BA605" s="214"/>
      <c r="BB605" s="214"/>
      <c r="BC605" s="214"/>
      <c r="BD605" s="214"/>
      <c r="BE605" s="214"/>
      <c r="BF605" s="214"/>
      <c r="BG605" s="214"/>
      <c r="BH605" s="214"/>
    </row>
    <row r="606" spans="1:60" outlineLevel="3" x14ac:dyDescent="0.2">
      <c r="A606" s="221"/>
      <c r="B606" s="222"/>
      <c r="C606" s="270" t="s">
        <v>2600</v>
      </c>
      <c r="D606" s="264"/>
      <c r="E606" s="265">
        <v>-4.125</v>
      </c>
      <c r="F606" s="224"/>
      <c r="G606" s="224"/>
      <c r="H606" s="224"/>
      <c r="I606" s="224"/>
      <c r="J606" s="224"/>
      <c r="K606" s="224"/>
      <c r="L606" s="224"/>
      <c r="M606" s="224"/>
      <c r="N606" s="223"/>
      <c r="O606" s="223"/>
      <c r="P606" s="223"/>
      <c r="Q606" s="223"/>
      <c r="R606" s="224"/>
      <c r="S606" s="224"/>
      <c r="T606" s="224"/>
      <c r="U606" s="224"/>
      <c r="V606" s="224"/>
      <c r="W606" s="224"/>
      <c r="X606" s="224"/>
      <c r="Y606" s="224"/>
      <c r="Z606" s="214"/>
      <c r="AA606" s="214"/>
      <c r="AB606" s="214"/>
      <c r="AC606" s="214"/>
      <c r="AD606" s="214"/>
      <c r="AE606" s="214"/>
      <c r="AF606" s="214"/>
      <c r="AG606" s="214" t="s">
        <v>371</v>
      </c>
      <c r="AH606" s="214">
        <v>2</v>
      </c>
      <c r="AI606" s="214"/>
      <c r="AJ606" s="214"/>
      <c r="AK606" s="214"/>
      <c r="AL606" s="214"/>
      <c r="AM606" s="214"/>
      <c r="AN606" s="214"/>
      <c r="AO606" s="214"/>
      <c r="AP606" s="214"/>
      <c r="AQ606" s="214"/>
      <c r="AR606" s="214"/>
      <c r="AS606" s="214"/>
      <c r="AT606" s="214"/>
      <c r="AU606" s="214"/>
      <c r="AV606" s="214"/>
      <c r="AW606" s="214"/>
      <c r="AX606" s="214"/>
      <c r="AY606" s="214"/>
      <c r="AZ606" s="214"/>
      <c r="BA606" s="214"/>
      <c r="BB606" s="214"/>
      <c r="BC606" s="214"/>
      <c r="BD606" s="214"/>
      <c r="BE606" s="214"/>
      <c r="BF606" s="214"/>
      <c r="BG606" s="214"/>
      <c r="BH606" s="214"/>
    </row>
    <row r="607" spans="1:60" outlineLevel="3" x14ac:dyDescent="0.2">
      <c r="A607" s="221"/>
      <c r="B607" s="222"/>
      <c r="C607" s="270" t="s">
        <v>2601</v>
      </c>
      <c r="D607" s="264"/>
      <c r="E607" s="265">
        <v>-2.4601000000000002</v>
      </c>
      <c r="F607" s="224"/>
      <c r="G607" s="224"/>
      <c r="H607" s="224"/>
      <c r="I607" s="224"/>
      <c r="J607" s="224"/>
      <c r="K607" s="224"/>
      <c r="L607" s="224"/>
      <c r="M607" s="224"/>
      <c r="N607" s="223"/>
      <c r="O607" s="223"/>
      <c r="P607" s="223"/>
      <c r="Q607" s="223"/>
      <c r="R607" s="224"/>
      <c r="S607" s="224"/>
      <c r="T607" s="224"/>
      <c r="U607" s="224"/>
      <c r="V607" s="224"/>
      <c r="W607" s="224"/>
      <c r="X607" s="224"/>
      <c r="Y607" s="224"/>
      <c r="Z607" s="214"/>
      <c r="AA607" s="214"/>
      <c r="AB607" s="214"/>
      <c r="AC607" s="214"/>
      <c r="AD607" s="214"/>
      <c r="AE607" s="214"/>
      <c r="AF607" s="214"/>
      <c r="AG607" s="214" t="s">
        <v>371</v>
      </c>
      <c r="AH607" s="214">
        <v>2</v>
      </c>
      <c r="AI607" s="214"/>
      <c r="AJ607" s="214"/>
      <c r="AK607" s="214"/>
      <c r="AL607" s="214"/>
      <c r="AM607" s="214"/>
      <c r="AN607" s="214"/>
      <c r="AO607" s="214"/>
      <c r="AP607" s="214"/>
      <c r="AQ607" s="214"/>
      <c r="AR607" s="214"/>
      <c r="AS607" s="214"/>
      <c r="AT607" s="214"/>
      <c r="AU607" s="214"/>
      <c r="AV607" s="214"/>
      <c r="AW607" s="214"/>
      <c r="AX607" s="214"/>
      <c r="AY607" s="214"/>
      <c r="AZ607" s="214"/>
      <c r="BA607" s="214"/>
      <c r="BB607" s="214"/>
      <c r="BC607" s="214"/>
      <c r="BD607" s="214"/>
      <c r="BE607" s="214"/>
      <c r="BF607" s="214"/>
      <c r="BG607" s="214"/>
      <c r="BH607" s="214"/>
    </row>
    <row r="608" spans="1:60" outlineLevel="3" x14ac:dyDescent="0.2">
      <c r="A608" s="221"/>
      <c r="B608" s="222"/>
      <c r="C608" s="270" t="s">
        <v>2602</v>
      </c>
      <c r="D608" s="264"/>
      <c r="E608" s="265">
        <v>-2.2999999999999998</v>
      </c>
      <c r="F608" s="224"/>
      <c r="G608" s="224"/>
      <c r="H608" s="224"/>
      <c r="I608" s="224"/>
      <c r="J608" s="224"/>
      <c r="K608" s="224"/>
      <c r="L608" s="224"/>
      <c r="M608" s="224"/>
      <c r="N608" s="223"/>
      <c r="O608" s="223"/>
      <c r="P608" s="223"/>
      <c r="Q608" s="223"/>
      <c r="R608" s="224"/>
      <c r="S608" s="224"/>
      <c r="T608" s="224"/>
      <c r="U608" s="224"/>
      <c r="V608" s="224"/>
      <c r="W608" s="224"/>
      <c r="X608" s="224"/>
      <c r="Y608" s="224"/>
      <c r="Z608" s="214"/>
      <c r="AA608" s="214"/>
      <c r="AB608" s="214"/>
      <c r="AC608" s="214"/>
      <c r="AD608" s="214"/>
      <c r="AE608" s="214"/>
      <c r="AF608" s="214"/>
      <c r="AG608" s="214" t="s">
        <v>371</v>
      </c>
      <c r="AH608" s="214">
        <v>2</v>
      </c>
      <c r="AI608" s="214"/>
      <c r="AJ608" s="214"/>
      <c r="AK608" s="214"/>
      <c r="AL608" s="214"/>
      <c r="AM608" s="214"/>
      <c r="AN608" s="214"/>
      <c r="AO608" s="214"/>
      <c r="AP608" s="214"/>
      <c r="AQ608" s="214"/>
      <c r="AR608" s="214"/>
      <c r="AS608" s="214"/>
      <c r="AT608" s="214"/>
      <c r="AU608" s="214"/>
      <c r="AV608" s="214"/>
      <c r="AW608" s="214"/>
      <c r="AX608" s="214"/>
      <c r="AY608" s="214"/>
      <c r="AZ608" s="214"/>
      <c r="BA608" s="214"/>
      <c r="BB608" s="214"/>
      <c r="BC608" s="214"/>
      <c r="BD608" s="214"/>
      <c r="BE608" s="214"/>
      <c r="BF608" s="214"/>
      <c r="BG608" s="214"/>
      <c r="BH608" s="214"/>
    </row>
    <row r="609" spans="1:60" outlineLevel="3" x14ac:dyDescent="0.2">
      <c r="A609" s="221"/>
      <c r="B609" s="222"/>
      <c r="C609" s="269" t="s">
        <v>483</v>
      </c>
      <c r="D609" s="264"/>
      <c r="E609" s="265"/>
      <c r="F609" s="224"/>
      <c r="G609" s="224"/>
      <c r="H609" s="224"/>
      <c r="I609" s="224"/>
      <c r="J609" s="224"/>
      <c r="K609" s="224"/>
      <c r="L609" s="224"/>
      <c r="M609" s="224"/>
      <c r="N609" s="223"/>
      <c r="O609" s="223"/>
      <c r="P609" s="223"/>
      <c r="Q609" s="223"/>
      <c r="R609" s="224"/>
      <c r="S609" s="224"/>
      <c r="T609" s="224"/>
      <c r="U609" s="224"/>
      <c r="V609" s="224"/>
      <c r="W609" s="224"/>
      <c r="X609" s="224"/>
      <c r="Y609" s="224"/>
      <c r="Z609" s="214"/>
      <c r="AA609" s="214"/>
      <c r="AB609" s="214"/>
      <c r="AC609" s="214"/>
      <c r="AD609" s="214"/>
      <c r="AE609" s="214"/>
      <c r="AF609" s="214"/>
      <c r="AG609" s="214" t="s">
        <v>371</v>
      </c>
      <c r="AH609" s="214"/>
      <c r="AI609" s="214"/>
      <c r="AJ609" s="214"/>
      <c r="AK609" s="214"/>
      <c r="AL609" s="214"/>
      <c r="AM609" s="214"/>
      <c r="AN609" s="214"/>
      <c r="AO609" s="214"/>
      <c r="AP609" s="214"/>
      <c r="AQ609" s="214"/>
      <c r="AR609" s="214"/>
      <c r="AS609" s="214"/>
      <c r="AT609" s="214"/>
      <c r="AU609" s="214"/>
      <c r="AV609" s="214"/>
      <c r="AW609" s="214"/>
      <c r="AX609" s="214"/>
      <c r="AY609" s="214"/>
      <c r="AZ609" s="214"/>
      <c r="BA609" s="214"/>
      <c r="BB609" s="214"/>
      <c r="BC609" s="214"/>
      <c r="BD609" s="214"/>
      <c r="BE609" s="214"/>
      <c r="BF609" s="214"/>
      <c r="BG609" s="214"/>
      <c r="BH609" s="214"/>
    </row>
    <row r="610" spans="1:60" outlineLevel="3" x14ac:dyDescent="0.2">
      <c r="A610" s="221"/>
      <c r="B610" s="222"/>
      <c r="C610" s="268" t="s">
        <v>354</v>
      </c>
      <c r="D610" s="262"/>
      <c r="E610" s="263"/>
      <c r="F610" s="224"/>
      <c r="G610" s="224"/>
      <c r="H610" s="224"/>
      <c r="I610" s="224"/>
      <c r="J610" s="224"/>
      <c r="K610" s="224"/>
      <c r="L610" s="224"/>
      <c r="M610" s="224"/>
      <c r="N610" s="223"/>
      <c r="O610" s="223"/>
      <c r="P610" s="223"/>
      <c r="Q610" s="223"/>
      <c r="R610" s="224"/>
      <c r="S610" s="224"/>
      <c r="T610" s="224"/>
      <c r="U610" s="224"/>
      <c r="V610" s="224"/>
      <c r="W610" s="224"/>
      <c r="X610" s="224"/>
      <c r="Y610" s="224"/>
      <c r="Z610" s="214"/>
      <c r="AA610" s="214"/>
      <c r="AB610" s="214"/>
      <c r="AC610" s="214"/>
      <c r="AD610" s="214"/>
      <c r="AE610" s="214"/>
      <c r="AF610" s="214"/>
      <c r="AG610" s="214" t="s">
        <v>371</v>
      </c>
      <c r="AH610" s="214">
        <v>0</v>
      </c>
      <c r="AI610" s="214"/>
      <c r="AJ610" s="214"/>
      <c r="AK610" s="214"/>
      <c r="AL610" s="214"/>
      <c r="AM610" s="214"/>
      <c r="AN610" s="214"/>
      <c r="AO610" s="214"/>
      <c r="AP610" s="214"/>
      <c r="AQ610" s="214"/>
      <c r="AR610" s="214"/>
      <c r="AS610" s="214"/>
      <c r="AT610" s="214"/>
      <c r="AU610" s="214"/>
      <c r="AV610" s="214"/>
      <c r="AW610" s="214"/>
      <c r="AX610" s="214"/>
      <c r="AY610" s="214"/>
      <c r="AZ610" s="214"/>
      <c r="BA610" s="214"/>
      <c r="BB610" s="214"/>
      <c r="BC610" s="214"/>
      <c r="BD610" s="214"/>
      <c r="BE610" s="214"/>
      <c r="BF610" s="214"/>
      <c r="BG610" s="214"/>
      <c r="BH610" s="214"/>
    </row>
    <row r="611" spans="1:60" outlineLevel="3" x14ac:dyDescent="0.2">
      <c r="A611" s="221"/>
      <c r="B611" s="222"/>
      <c r="C611" s="268" t="s">
        <v>2603</v>
      </c>
      <c r="D611" s="262"/>
      <c r="E611" s="263">
        <v>37.025449999999999</v>
      </c>
      <c r="F611" s="224"/>
      <c r="G611" s="224"/>
      <c r="H611" s="224"/>
      <c r="I611" s="224"/>
      <c r="J611" s="224"/>
      <c r="K611" s="224"/>
      <c r="L611" s="224"/>
      <c r="M611" s="224"/>
      <c r="N611" s="223"/>
      <c r="O611" s="223"/>
      <c r="P611" s="223"/>
      <c r="Q611" s="223"/>
      <c r="R611" s="224"/>
      <c r="S611" s="224"/>
      <c r="T611" s="224"/>
      <c r="U611" s="224"/>
      <c r="V611" s="224"/>
      <c r="W611" s="224"/>
      <c r="X611" s="224"/>
      <c r="Y611" s="224"/>
      <c r="Z611" s="214"/>
      <c r="AA611" s="214"/>
      <c r="AB611" s="214"/>
      <c r="AC611" s="214"/>
      <c r="AD611" s="214"/>
      <c r="AE611" s="214"/>
      <c r="AF611" s="214"/>
      <c r="AG611" s="214" t="s">
        <v>371</v>
      </c>
      <c r="AH611" s="214">
        <v>0</v>
      </c>
      <c r="AI611" s="214"/>
      <c r="AJ611" s="214"/>
      <c r="AK611" s="214"/>
      <c r="AL611" s="214"/>
      <c r="AM611" s="214"/>
      <c r="AN611" s="214"/>
      <c r="AO611" s="214"/>
      <c r="AP611" s="214"/>
      <c r="AQ611" s="214"/>
      <c r="AR611" s="214"/>
      <c r="AS611" s="214"/>
      <c r="AT611" s="214"/>
      <c r="AU611" s="214"/>
      <c r="AV611" s="214"/>
      <c r="AW611" s="214"/>
      <c r="AX611" s="214"/>
      <c r="AY611" s="214"/>
      <c r="AZ611" s="214"/>
      <c r="BA611" s="214"/>
      <c r="BB611" s="214"/>
      <c r="BC611" s="214"/>
      <c r="BD611" s="214"/>
      <c r="BE611" s="214"/>
      <c r="BF611" s="214"/>
      <c r="BG611" s="214"/>
      <c r="BH611" s="214"/>
    </row>
    <row r="612" spans="1:60" outlineLevel="1" x14ac:dyDescent="0.2">
      <c r="A612" s="236">
        <v>168</v>
      </c>
      <c r="B612" s="237" t="s">
        <v>900</v>
      </c>
      <c r="C612" s="254" t="s">
        <v>901</v>
      </c>
      <c r="D612" s="238" t="s">
        <v>379</v>
      </c>
      <c r="E612" s="239">
        <v>138.4273</v>
      </c>
      <c r="F612" s="240"/>
      <c r="G612" s="241">
        <f>ROUND(E612*F612,2)</f>
        <v>0</v>
      </c>
      <c r="H612" s="240"/>
      <c r="I612" s="241">
        <f>ROUND(E612*H612,2)</f>
        <v>0</v>
      </c>
      <c r="J612" s="240"/>
      <c r="K612" s="241">
        <f>ROUND(E612*J612,2)</f>
        <v>0</v>
      </c>
      <c r="L612" s="241">
        <v>12</v>
      </c>
      <c r="M612" s="241">
        <f>G612*(1+L612/100)</f>
        <v>0</v>
      </c>
      <c r="N612" s="239">
        <v>4.2000000000000002E-4</v>
      </c>
      <c r="O612" s="239">
        <f>ROUND(E612*N612,2)</f>
        <v>0.06</v>
      </c>
      <c r="P612" s="239">
        <v>0</v>
      </c>
      <c r="Q612" s="239">
        <f>ROUND(E612*P612,2)</f>
        <v>0</v>
      </c>
      <c r="R612" s="241" t="s">
        <v>587</v>
      </c>
      <c r="S612" s="241" t="s">
        <v>315</v>
      </c>
      <c r="T612" s="242" t="s">
        <v>315</v>
      </c>
      <c r="U612" s="224">
        <v>0.13</v>
      </c>
      <c r="V612" s="224">
        <f>ROUND(E612*U612,2)</f>
        <v>18</v>
      </c>
      <c r="W612" s="224"/>
      <c r="X612" s="224" t="s">
        <v>588</v>
      </c>
      <c r="Y612" s="224" t="s">
        <v>317</v>
      </c>
      <c r="Z612" s="214"/>
      <c r="AA612" s="214"/>
      <c r="AB612" s="214"/>
      <c r="AC612" s="214"/>
      <c r="AD612" s="214"/>
      <c r="AE612" s="214"/>
      <c r="AF612" s="214"/>
      <c r="AG612" s="214" t="s">
        <v>601</v>
      </c>
      <c r="AH612" s="214"/>
      <c r="AI612" s="214"/>
      <c r="AJ612" s="214"/>
      <c r="AK612" s="214"/>
      <c r="AL612" s="214"/>
      <c r="AM612" s="214"/>
      <c r="AN612" s="214"/>
      <c r="AO612" s="214"/>
      <c r="AP612" s="214"/>
      <c r="AQ612" s="214"/>
      <c r="AR612" s="214"/>
      <c r="AS612" s="214"/>
      <c r="AT612" s="214"/>
      <c r="AU612" s="214"/>
      <c r="AV612" s="214"/>
      <c r="AW612" s="214"/>
      <c r="AX612" s="214"/>
      <c r="AY612" s="214"/>
      <c r="AZ612" s="214"/>
      <c r="BA612" s="214"/>
      <c r="BB612" s="214"/>
      <c r="BC612" s="214"/>
      <c r="BD612" s="214"/>
      <c r="BE612" s="214"/>
      <c r="BF612" s="214"/>
      <c r="BG612" s="214"/>
      <c r="BH612" s="214"/>
    </row>
    <row r="613" spans="1:60" outlineLevel="2" x14ac:dyDescent="0.2">
      <c r="A613" s="221"/>
      <c r="B613" s="222"/>
      <c r="C613" s="268" t="s">
        <v>991</v>
      </c>
      <c r="D613" s="262"/>
      <c r="E613" s="263"/>
      <c r="F613" s="224"/>
      <c r="G613" s="224"/>
      <c r="H613" s="224"/>
      <c r="I613" s="224"/>
      <c r="J613" s="224"/>
      <c r="K613" s="224"/>
      <c r="L613" s="224"/>
      <c r="M613" s="224"/>
      <c r="N613" s="223"/>
      <c r="O613" s="223"/>
      <c r="P613" s="223"/>
      <c r="Q613" s="223"/>
      <c r="R613" s="224"/>
      <c r="S613" s="224"/>
      <c r="T613" s="224"/>
      <c r="U613" s="224"/>
      <c r="V613" s="224"/>
      <c r="W613" s="224"/>
      <c r="X613" s="224"/>
      <c r="Y613" s="224"/>
      <c r="Z613" s="214"/>
      <c r="AA613" s="214"/>
      <c r="AB613" s="214"/>
      <c r="AC613" s="214"/>
      <c r="AD613" s="214"/>
      <c r="AE613" s="214"/>
      <c r="AF613" s="214"/>
      <c r="AG613" s="214" t="s">
        <v>371</v>
      </c>
      <c r="AH613" s="214">
        <v>0</v>
      </c>
      <c r="AI613" s="214"/>
      <c r="AJ613" s="214"/>
      <c r="AK613" s="214"/>
      <c r="AL613" s="214"/>
      <c r="AM613" s="214"/>
      <c r="AN613" s="214"/>
      <c r="AO613" s="214"/>
      <c r="AP613" s="214"/>
      <c r="AQ613" s="214"/>
      <c r="AR613" s="214"/>
      <c r="AS613" s="214"/>
      <c r="AT613" s="214"/>
      <c r="AU613" s="214"/>
      <c r="AV613" s="214"/>
      <c r="AW613" s="214"/>
      <c r="AX613" s="214"/>
      <c r="AY613" s="214"/>
      <c r="AZ613" s="214"/>
      <c r="BA613" s="214"/>
      <c r="BB613" s="214"/>
      <c r="BC613" s="214"/>
      <c r="BD613" s="214"/>
      <c r="BE613" s="214"/>
      <c r="BF613" s="214"/>
      <c r="BG613" s="214"/>
      <c r="BH613" s="214"/>
    </row>
    <row r="614" spans="1:60" outlineLevel="3" x14ac:dyDescent="0.2">
      <c r="A614" s="221"/>
      <c r="B614" s="222"/>
      <c r="C614" s="268" t="s">
        <v>878</v>
      </c>
      <c r="D614" s="262"/>
      <c r="E614" s="263"/>
      <c r="F614" s="224"/>
      <c r="G614" s="224"/>
      <c r="H614" s="224"/>
      <c r="I614" s="224"/>
      <c r="J614" s="224"/>
      <c r="K614" s="224"/>
      <c r="L614" s="224"/>
      <c r="M614" s="224"/>
      <c r="N614" s="223"/>
      <c r="O614" s="223"/>
      <c r="P614" s="223"/>
      <c r="Q614" s="223"/>
      <c r="R614" s="224"/>
      <c r="S614" s="224"/>
      <c r="T614" s="224"/>
      <c r="U614" s="224"/>
      <c r="V614" s="224"/>
      <c r="W614" s="224"/>
      <c r="X614" s="224"/>
      <c r="Y614" s="224"/>
      <c r="Z614" s="214"/>
      <c r="AA614" s="214"/>
      <c r="AB614" s="214"/>
      <c r="AC614" s="214"/>
      <c r="AD614" s="214"/>
      <c r="AE614" s="214"/>
      <c r="AF614" s="214"/>
      <c r="AG614" s="214" t="s">
        <v>371</v>
      </c>
      <c r="AH614" s="214">
        <v>0</v>
      </c>
      <c r="AI614" s="214"/>
      <c r="AJ614" s="214"/>
      <c r="AK614" s="214"/>
      <c r="AL614" s="214"/>
      <c r="AM614" s="214"/>
      <c r="AN614" s="214"/>
      <c r="AO614" s="214"/>
      <c r="AP614" s="214"/>
      <c r="AQ614" s="214"/>
      <c r="AR614" s="214"/>
      <c r="AS614" s="214"/>
      <c r="AT614" s="214"/>
      <c r="AU614" s="214"/>
      <c r="AV614" s="214"/>
      <c r="AW614" s="214"/>
      <c r="AX614" s="214"/>
      <c r="AY614" s="214"/>
      <c r="AZ614" s="214"/>
      <c r="BA614" s="214"/>
      <c r="BB614" s="214"/>
      <c r="BC614" s="214"/>
      <c r="BD614" s="214"/>
      <c r="BE614" s="214"/>
      <c r="BF614" s="214"/>
      <c r="BG614" s="214"/>
      <c r="BH614" s="214"/>
    </row>
    <row r="615" spans="1:60" outlineLevel="3" x14ac:dyDescent="0.2">
      <c r="A615" s="221"/>
      <c r="B615" s="222"/>
      <c r="C615" s="268" t="s">
        <v>2604</v>
      </c>
      <c r="D615" s="262"/>
      <c r="E615" s="263">
        <v>58.043500000000002</v>
      </c>
      <c r="F615" s="224"/>
      <c r="G615" s="224"/>
      <c r="H615" s="224"/>
      <c r="I615" s="224"/>
      <c r="J615" s="224"/>
      <c r="K615" s="224"/>
      <c r="L615" s="224"/>
      <c r="M615" s="224"/>
      <c r="N615" s="223"/>
      <c r="O615" s="223"/>
      <c r="P615" s="223"/>
      <c r="Q615" s="223"/>
      <c r="R615" s="224"/>
      <c r="S615" s="224"/>
      <c r="T615" s="224"/>
      <c r="U615" s="224"/>
      <c r="V615" s="224"/>
      <c r="W615" s="224"/>
      <c r="X615" s="224"/>
      <c r="Y615" s="224"/>
      <c r="Z615" s="214"/>
      <c r="AA615" s="214"/>
      <c r="AB615" s="214"/>
      <c r="AC615" s="214"/>
      <c r="AD615" s="214"/>
      <c r="AE615" s="214"/>
      <c r="AF615" s="214"/>
      <c r="AG615" s="214" t="s">
        <v>371</v>
      </c>
      <c r="AH615" s="214">
        <v>0</v>
      </c>
      <c r="AI615" s="214"/>
      <c r="AJ615" s="214"/>
      <c r="AK615" s="214"/>
      <c r="AL615" s="214"/>
      <c r="AM615" s="214"/>
      <c r="AN615" s="214"/>
      <c r="AO615" s="214"/>
      <c r="AP615" s="214"/>
      <c r="AQ615" s="214"/>
      <c r="AR615" s="214"/>
      <c r="AS615" s="214"/>
      <c r="AT615" s="214"/>
      <c r="AU615" s="214"/>
      <c r="AV615" s="214"/>
      <c r="AW615" s="214"/>
      <c r="AX615" s="214"/>
      <c r="AY615" s="214"/>
      <c r="AZ615" s="214"/>
      <c r="BA615" s="214"/>
      <c r="BB615" s="214"/>
      <c r="BC615" s="214"/>
      <c r="BD615" s="214"/>
      <c r="BE615" s="214"/>
      <c r="BF615" s="214"/>
      <c r="BG615" s="214"/>
      <c r="BH615" s="214"/>
    </row>
    <row r="616" spans="1:60" outlineLevel="3" x14ac:dyDescent="0.2">
      <c r="A616" s="221"/>
      <c r="B616" s="222"/>
      <c r="C616" s="268" t="s">
        <v>2605</v>
      </c>
      <c r="D616" s="262"/>
      <c r="E616" s="263">
        <v>5.68</v>
      </c>
      <c r="F616" s="224"/>
      <c r="G616" s="224"/>
      <c r="H616" s="224"/>
      <c r="I616" s="224"/>
      <c r="J616" s="224"/>
      <c r="K616" s="224"/>
      <c r="L616" s="224"/>
      <c r="M616" s="224"/>
      <c r="N616" s="223"/>
      <c r="O616" s="223"/>
      <c r="P616" s="223"/>
      <c r="Q616" s="223"/>
      <c r="R616" s="224"/>
      <c r="S616" s="224"/>
      <c r="T616" s="224"/>
      <c r="U616" s="224"/>
      <c r="V616" s="224"/>
      <c r="W616" s="224"/>
      <c r="X616" s="224"/>
      <c r="Y616" s="224"/>
      <c r="Z616" s="214"/>
      <c r="AA616" s="214"/>
      <c r="AB616" s="214"/>
      <c r="AC616" s="214"/>
      <c r="AD616" s="214"/>
      <c r="AE616" s="214"/>
      <c r="AF616" s="214"/>
      <c r="AG616" s="214" t="s">
        <v>371</v>
      </c>
      <c r="AH616" s="214">
        <v>0</v>
      </c>
      <c r="AI616" s="214"/>
      <c r="AJ616" s="214"/>
      <c r="AK616" s="214"/>
      <c r="AL616" s="214"/>
      <c r="AM616" s="214"/>
      <c r="AN616" s="214"/>
      <c r="AO616" s="214"/>
      <c r="AP616" s="214"/>
      <c r="AQ616" s="214"/>
      <c r="AR616" s="214"/>
      <c r="AS616" s="214"/>
      <c r="AT616" s="214"/>
      <c r="AU616" s="214"/>
      <c r="AV616" s="214"/>
      <c r="AW616" s="214"/>
      <c r="AX616" s="214"/>
      <c r="AY616" s="214"/>
      <c r="AZ616" s="214"/>
      <c r="BA616" s="214"/>
      <c r="BB616" s="214"/>
      <c r="BC616" s="214"/>
      <c r="BD616" s="214"/>
      <c r="BE616" s="214"/>
      <c r="BF616" s="214"/>
      <c r="BG616" s="214"/>
      <c r="BH616" s="214"/>
    </row>
    <row r="617" spans="1:60" outlineLevel="3" x14ac:dyDescent="0.2">
      <c r="A617" s="221"/>
      <c r="B617" s="222"/>
      <c r="C617" s="268" t="s">
        <v>2488</v>
      </c>
      <c r="D617" s="262"/>
      <c r="E617" s="263">
        <v>-2.6040000000000001</v>
      </c>
      <c r="F617" s="224"/>
      <c r="G617" s="224"/>
      <c r="H617" s="224"/>
      <c r="I617" s="224"/>
      <c r="J617" s="224"/>
      <c r="K617" s="224"/>
      <c r="L617" s="224"/>
      <c r="M617" s="224"/>
      <c r="N617" s="223"/>
      <c r="O617" s="223"/>
      <c r="P617" s="223"/>
      <c r="Q617" s="223"/>
      <c r="R617" s="224"/>
      <c r="S617" s="224"/>
      <c r="T617" s="224"/>
      <c r="U617" s="224"/>
      <c r="V617" s="224"/>
      <c r="W617" s="224"/>
      <c r="X617" s="224"/>
      <c r="Y617" s="224"/>
      <c r="Z617" s="214"/>
      <c r="AA617" s="214"/>
      <c r="AB617" s="214"/>
      <c r="AC617" s="214"/>
      <c r="AD617" s="214"/>
      <c r="AE617" s="214"/>
      <c r="AF617" s="214"/>
      <c r="AG617" s="214" t="s">
        <v>371</v>
      </c>
      <c r="AH617" s="214">
        <v>0</v>
      </c>
      <c r="AI617" s="214"/>
      <c r="AJ617" s="214"/>
      <c r="AK617" s="214"/>
      <c r="AL617" s="214"/>
      <c r="AM617" s="214"/>
      <c r="AN617" s="214"/>
      <c r="AO617" s="214"/>
      <c r="AP617" s="214"/>
      <c r="AQ617" s="214"/>
      <c r="AR617" s="214"/>
      <c r="AS617" s="214"/>
      <c r="AT617" s="214"/>
      <c r="AU617" s="214"/>
      <c r="AV617" s="214"/>
      <c r="AW617" s="214"/>
      <c r="AX617" s="214"/>
      <c r="AY617" s="214"/>
      <c r="AZ617" s="214"/>
      <c r="BA617" s="214"/>
      <c r="BB617" s="214"/>
      <c r="BC617" s="214"/>
      <c r="BD617" s="214"/>
      <c r="BE617" s="214"/>
      <c r="BF617" s="214"/>
      <c r="BG617" s="214"/>
      <c r="BH617" s="214"/>
    </row>
    <row r="618" spans="1:60" outlineLevel="3" x14ac:dyDescent="0.2">
      <c r="A618" s="221"/>
      <c r="B618" s="222"/>
      <c r="C618" s="268" t="s">
        <v>2606</v>
      </c>
      <c r="D618" s="262"/>
      <c r="E618" s="263">
        <v>54.4848</v>
      </c>
      <c r="F618" s="224"/>
      <c r="G618" s="224"/>
      <c r="H618" s="224"/>
      <c r="I618" s="224"/>
      <c r="J618" s="224"/>
      <c r="K618" s="224"/>
      <c r="L618" s="224"/>
      <c r="M618" s="224"/>
      <c r="N618" s="223"/>
      <c r="O618" s="223"/>
      <c r="P618" s="223"/>
      <c r="Q618" s="223"/>
      <c r="R618" s="224"/>
      <c r="S618" s="224"/>
      <c r="T618" s="224"/>
      <c r="U618" s="224"/>
      <c r="V618" s="224"/>
      <c r="W618" s="224"/>
      <c r="X618" s="224"/>
      <c r="Y618" s="224"/>
      <c r="Z618" s="214"/>
      <c r="AA618" s="214"/>
      <c r="AB618" s="214"/>
      <c r="AC618" s="214"/>
      <c r="AD618" s="214"/>
      <c r="AE618" s="214"/>
      <c r="AF618" s="214"/>
      <c r="AG618" s="214" t="s">
        <v>371</v>
      </c>
      <c r="AH618" s="214">
        <v>0</v>
      </c>
      <c r="AI618" s="214"/>
      <c r="AJ618" s="214"/>
      <c r="AK618" s="214"/>
      <c r="AL618" s="214"/>
      <c r="AM618" s="214"/>
      <c r="AN618" s="214"/>
      <c r="AO618" s="214"/>
      <c r="AP618" s="214"/>
      <c r="AQ618" s="214"/>
      <c r="AR618" s="214"/>
      <c r="AS618" s="214"/>
      <c r="AT618" s="214"/>
      <c r="AU618" s="214"/>
      <c r="AV618" s="214"/>
      <c r="AW618" s="214"/>
      <c r="AX618" s="214"/>
      <c r="AY618" s="214"/>
      <c r="AZ618" s="214"/>
      <c r="BA618" s="214"/>
      <c r="BB618" s="214"/>
      <c r="BC618" s="214"/>
      <c r="BD618" s="214"/>
      <c r="BE618" s="214"/>
      <c r="BF618" s="214"/>
      <c r="BG618" s="214"/>
      <c r="BH618" s="214"/>
    </row>
    <row r="619" spans="1:60" outlineLevel="3" x14ac:dyDescent="0.2">
      <c r="A619" s="221"/>
      <c r="B619" s="222"/>
      <c r="C619" s="268" t="s">
        <v>2607</v>
      </c>
      <c r="D619" s="262"/>
      <c r="E619" s="263">
        <v>-17.056999999999999</v>
      </c>
      <c r="F619" s="224"/>
      <c r="G619" s="224"/>
      <c r="H619" s="224"/>
      <c r="I619" s="224"/>
      <c r="J619" s="224"/>
      <c r="K619" s="224"/>
      <c r="L619" s="224"/>
      <c r="M619" s="224"/>
      <c r="N619" s="223"/>
      <c r="O619" s="223"/>
      <c r="P619" s="223"/>
      <c r="Q619" s="223"/>
      <c r="R619" s="224"/>
      <c r="S619" s="224"/>
      <c r="T619" s="224"/>
      <c r="U619" s="224"/>
      <c r="V619" s="224"/>
      <c r="W619" s="224"/>
      <c r="X619" s="224"/>
      <c r="Y619" s="224"/>
      <c r="Z619" s="214"/>
      <c r="AA619" s="214"/>
      <c r="AB619" s="214"/>
      <c r="AC619" s="214"/>
      <c r="AD619" s="214"/>
      <c r="AE619" s="214"/>
      <c r="AF619" s="214"/>
      <c r="AG619" s="214" t="s">
        <v>371</v>
      </c>
      <c r="AH619" s="214">
        <v>0</v>
      </c>
      <c r="AI619" s="214"/>
      <c r="AJ619" s="214"/>
      <c r="AK619" s="214"/>
      <c r="AL619" s="214"/>
      <c r="AM619" s="214"/>
      <c r="AN619" s="214"/>
      <c r="AO619" s="214"/>
      <c r="AP619" s="214"/>
      <c r="AQ619" s="214"/>
      <c r="AR619" s="214"/>
      <c r="AS619" s="214"/>
      <c r="AT619" s="214"/>
      <c r="AU619" s="214"/>
      <c r="AV619" s="214"/>
      <c r="AW619" s="214"/>
      <c r="AX619" s="214"/>
      <c r="AY619" s="214"/>
      <c r="AZ619" s="214"/>
      <c r="BA619" s="214"/>
      <c r="BB619" s="214"/>
      <c r="BC619" s="214"/>
      <c r="BD619" s="214"/>
      <c r="BE619" s="214"/>
      <c r="BF619" s="214"/>
      <c r="BG619" s="214"/>
      <c r="BH619" s="214"/>
    </row>
    <row r="620" spans="1:60" outlineLevel="3" x14ac:dyDescent="0.2">
      <c r="A620" s="221"/>
      <c r="B620" s="222"/>
      <c r="C620" s="268" t="s">
        <v>2608</v>
      </c>
      <c r="D620" s="262"/>
      <c r="E620" s="263">
        <v>3.09</v>
      </c>
      <c r="F620" s="224"/>
      <c r="G620" s="224"/>
      <c r="H620" s="224"/>
      <c r="I620" s="224"/>
      <c r="J620" s="224"/>
      <c r="K620" s="224"/>
      <c r="L620" s="224"/>
      <c r="M620" s="224"/>
      <c r="N620" s="223"/>
      <c r="O620" s="223"/>
      <c r="P620" s="223"/>
      <c r="Q620" s="223"/>
      <c r="R620" s="224"/>
      <c r="S620" s="224"/>
      <c r="T620" s="224"/>
      <c r="U620" s="224"/>
      <c r="V620" s="224"/>
      <c r="W620" s="224"/>
      <c r="X620" s="224"/>
      <c r="Y620" s="224"/>
      <c r="Z620" s="214"/>
      <c r="AA620" s="214"/>
      <c r="AB620" s="214"/>
      <c r="AC620" s="214"/>
      <c r="AD620" s="214"/>
      <c r="AE620" s="214"/>
      <c r="AF620" s="214"/>
      <c r="AG620" s="214" t="s">
        <v>371</v>
      </c>
      <c r="AH620" s="214">
        <v>0</v>
      </c>
      <c r="AI620" s="214"/>
      <c r="AJ620" s="214"/>
      <c r="AK620" s="214"/>
      <c r="AL620" s="214"/>
      <c r="AM620" s="214"/>
      <c r="AN620" s="214"/>
      <c r="AO620" s="214"/>
      <c r="AP620" s="214"/>
      <c r="AQ620" s="214"/>
      <c r="AR620" s="214"/>
      <c r="AS620" s="214"/>
      <c r="AT620" s="214"/>
      <c r="AU620" s="214"/>
      <c r="AV620" s="214"/>
      <c r="AW620" s="214"/>
      <c r="AX620" s="214"/>
      <c r="AY620" s="214"/>
      <c r="AZ620" s="214"/>
      <c r="BA620" s="214"/>
      <c r="BB620" s="214"/>
      <c r="BC620" s="214"/>
      <c r="BD620" s="214"/>
      <c r="BE620" s="214"/>
      <c r="BF620" s="214"/>
      <c r="BG620" s="214"/>
      <c r="BH620" s="214"/>
    </row>
    <row r="621" spans="1:60" outlineLevel="3" x14ac:dyDescent="0.2">
      <c r="A621" s="221"/>
      <c r="B621" s="222"/>
      <c r="C621" s="268" t="s">
        <v>905</v>
      </c>
      <c r="D621" s="262"/>
      <c r="E621" s="263"/>
      <c r="F621" s="224"/>
      <c r="G621" s="224"/>
      <c r="H621" s="224"/>
      <c r="I621" s="224"/>
      <c r="J621" s="224"/>
      <c r="K621" s="224"/>
      <c r="L621" s="224"/>
      <c r="M621" s="224"/>
      <c r="N621" s="223"/>
      <c r="O621" s="223"/>
      <c r="P621" s="223"/>
      <c r="Q621" s="223"/>
      <c r="R621" s="224"/>
      <c r="S621" s="224"/>
      <c r="T621" s="224"/>
      <c r="U621" s="224"/>
      <c r="V621" s="224"/>
      <c r="W621" s="224"/>
      <c r="X621" s="224"/>
      <c r="Y621" s="224"/>
      <c r="Z621" s="214"/>
      <c r="AA621" s="214"/>
      <c r="AB621" s="214"/>
      <c r="AC621" s="214"/>
      <c r="AD621" s="214"/>
      <c r="AE621" s="214"/>
      <c r="AF621" s="214"/>
      <c r="AG621" s="214" t="s">
        <v>371</v>
      </c>
      <c r="AH621" s="214">
        <v>0</v>
      </c>
      <c r="AI621" s="214"/>
      <c r="AJ621" s="214"/>
      <c r="AK621" s="214"/>
      <c r="AL621" s="214"/>
      <c r="AM621" s="214"/>
      <c r="AN621" s="214"/>
      <c r="AO621" s="214"/>
      <c r="AP621" s="214"/>
      <c r="AQ621" s="214"/>
      <c r="AR621" s="214"/>
      <c r="AS621" s="214"/>
      <c r="AT621" s="214"/>
      <c r="AU621" s="214"/>
      <c r="AV621" s="214"/>
      <c r="AW621" s="214"/>
      <c r="AX621" s="214"/>
      <c r="AY621" s="214"/>
      <c r="AZ621" s="214"/>
      <c r="BA621" s="214"/>
      <c r="BB621" s="214"/>
      <c r="BC621" s="214"/>
      <c r="BD621" s="214"/>
      <c r="BE621" s="214"/>
      <c r="BF621" s="214"/>
      <c r="BG621" s="214"/>
      <c r="BH621" s="214"/>
    </row>
    <row r="622" spans="1:60" outlineLevel="3" x14ac:dyDescent="0.2">
      <c r="A622" s="221"/>
      <c r="B622" s="222"/>
      <c r="C622" s="268" t="s">
        <v>2515</v>
      </c>
      <c r="D622" s="262"/>
      <c r="E622" s="263">
        <v>8.19</v>
      </c>
      <c r="F622" s="224"/>
      <c r="G622" s="224"/>
      <c r="H622" s="224"/>
      <c r="I622" s="224"/>
      <c r="J622" s="224"/>
      <c r="K622" s="224"/>
      <c r="L622" s="224"/>
      <c r="M622" s="224"/>
      <c r="N622" s="223"/>
      <c r="O622" s="223"/>
      <c r="P622" s="223"/>
      <c r="Q622" s="223"/>
      <c r="R622" s="224"/>
      <c r="S622" s="224"/>
      <c r="T622" s="224"/>
      <c r="U622" s="224"/>
      <c r="V622" s="224"/>
      <c r="W622" s="224"/>
      <c r="X622" s="224"/>
      <c r="Y622" s="224"/>
      <c r="Z622" s="214"/>
      <c r="AA622" s="214"/>
      <c r="AB622" s="214"/>
      <c r="AC622" s="214"/>
      <c r="AD622" s="214"/>
      <c r="AE622" s="214"/>
      <c r="AF622" s="214"/>
      <c r="AG622" s="214" t="s">
        <v>371</v>
      </c>
      <c r="AH622" s="214">
        <v>0</v>
      </c>
      <c r="AI622" s="214"/>
      <c r="AJ622" s="214"/>
      <c r="AK622" s="214"/>
      <c r="AL622" s="214"/>
      <c r="AM622" s="214"/>
      <c r="AN622" s="214"/>
      <c r="AO622" s="214"/>
      <c r="AP622" s="214"/>
      <c r="AQ622" s="214"/>
      <c r="AR622" s="214"/>
      <c r="AS622" s="214"/>
      <c r="AT622" s="214"/>
      <c r="AU622" s="214"/>
      <c r="AV622" s="214"/>
      <c r="AW622" s="214"/>
      <c r="AX622" s="214"/>
      <c r="AY622" s="214"/>
      <c r="AZ622" s="214"/>
      <c r="BA622" s="214"/>
      <c r="BB622" s="214"/>
      <c r="BC622" s="214"/>
      <c r="BD622" s="214"/>
      <c r="BE622" s="214"/>
      <c r="BF622" s="214"/>
      <c r="BG622" s="214"/>
      <c r="BH622" s="214"/>
    </row>
    <row r="623" spans="1:60" outlineLevel="3" x14ac:dyDescent="0.2">
      <c r="A623" s="221"/>
      <c r="B623" s="222"/>
      <c r="C623" s="268" t="s">
        <v>2463</v>
      </c>
      <c r="D623" s="262"/>
      <c r="E623" s="263">
        <v>25.06</v>
      </c>
      <c r="F623" s="224"/>
      <c r="G623" s="224"/>
      <c r="H623" s="224"/>
      <c r="I623" s="224"/>
      <c r="J623" s="224"/>
      <c r="K623" s="224"/>
      <c r="L623" s="224"/>
      <c r="M623" s="224"/>
      <c r="N623" s="223"/>
      <c r="O623" s="223"/>
      <c r="P623" s="223"/>
      <c r="Q623" s="223"/>
      <c r="R623" s="224"/>
      <c r="S623" s="224"/>
      <c r="T623" s="224"/>
      <c r="U623" s="224"/>
      <c r="V623" s="224"/>
      <c r="W623" s="224"/>
      <c r="X623" s="224"/>
      <c r="Y623" s="224"/>
      <c r="Z623" s="214"/>
      <c r="AA623" s="214"/>
      <c r="AB623" s="214"/>
      <c r="AC623" s="214"/>
      <c r="AD623" s="214"/>
      <c r="AE623" s="214"/>
      <c r="AF623" s="214"/>
      <c r="AG623" s="214" t="s">
        <v>371</v>
      </c>
      <c r="AH623" s="214">
        <v>0</v>
      </c>
      <c r="AI623" s="214"/>
      <c r="AJ623" s="214"/>
      <c r="AK623" s="214"/>
      <c r="AL623" s="214"/>
      <c r="AM623" s="214"/>
      <c r="AN623" s="214"/>
      <c r="AO623" s="214"/>
      <c r="AP623" s="214"/>
      <c r="AQ623" s="214"/>
      <c r="AR623" s="214"/>
      <c r="AS623" s="214"/>
      <c r="AT623" s="214"/>
      <c r="AU623" s="214"/>
      <c r="AV623" s="214"/>
      <c r="AW623" s="214"/>
      <c r="AX623" s="214"/>
      <c r="AY623" s="214"/>
      <c r="AZ623" s="214"/>
      <c r="BA623" s="214"/>
      <c r="BB623" s="214"/>
      <c r="BC623" s="214"/>
      <c r="BD623" s="214"/>
      <c r="BE623" s="214"/>
      <c r="BF623" s="214"/>
      <c r="BG623" s="214"/>
      <c r="BH623" s="214"/>
    </row>
    <row r="624" spans="1:60" outlineLevel="3" x14ac:dyDescent="0.2">
      <c r="A624" s="221"/>
      <c r="B624" s="222"/>
      <c r="C624" s="268" t="s">
        <v>2464</v>
      </c>
      <c r="D624" s="262"/>
      <c r="E624" s="263">
        <v>1.33</v>
      </c>
      <c r="F624" s="224"/>
      <c r="G624" s="224"/>
      <c r="H624" s="224"/>
      <c r="I624" s="224"/>
      <c r="J624" s="224"/>
      <c r="K624" s="224"/>
      <c r="L624" s="224"/>
      <c r="M624" s="224"/>
      <c r="N624" s="223"/>
      <c r="O624" s="223"/>
      <c r="P624" s="223"/>
      <c r="Q624" s="223"/>
      <c r="R624" s="224"/>
      <c r="S624" s="224"/>
      <c r="T624" s="224"/>
      <c r="U624" s="224"/>
      <c r="V624" s="224"/>
      <c r="W624" s="224"/>
      <c r="X624" s="224"/>
      <c r="Y624" s="224"/>
      <c r="Z624" s="214"/>
      <c r="AA624" s="214"/>
      <c r="AB624" s="214"/>
      <c r="AC624" s="214"/>
      <c r="AD624" s="214"/>
      <c r="AE624" s="214"/>
      <c r="AF624" s="214"/>
      <c r="AG624" s="214" t="s">
        <v>371</v>
      </c>
      <c r="AH624" s="214">
        <v>0</v>
      </c>
      <c r="AI624" s="214"/>
      <c r="AJ624" s="214"/>
      <c r="AK624" s="214"/>
      <c r="AL624" s="214"/>
      <c r="AM624" s="214"/>
      <c r="AN624" s="214"/>
      <c r="AO624" s="214"/>
      <c r="AP624" s="214"/>
      <c r="AQ624" s="214"/>
      <c r="AR624" s="214"/>
      <c r="AS624" s="214"/>
      <c r="AT624" s="214"/>
      <c r="AU624" s="214"/>
      <c r="AV624" s="214"/>
      <c r="AW624" s="214"/>
      <c r="AX624" s="214"/>
      <c r="AY624" s="214"/>
      <c r="AZ624" s="214"/>
      <c r="BA624" s="214"/>
      <c r="BB624" s="214"/>
      <c r="BC624" s="214"/>
      <c r="BD624" s="214"/>
      <c r="BE624" s="214"/>
      <c r="BF624" s="214"/>
      <c r="BG624" s="214"/>
      <c r="BH624" s="214"/>
    </row>
    <row r="625" spans="1:60" outlineLevel="3" x14ac:dyDescent="0.2">
      <c r="A625" s="221"/>
      <c r="B625" s="222"/>
      <c r="C625" s="268" t="s">
        <v>2465</v>
      </c>
      <c r="D625" s="262"/>
      <c r="E625" s="263">
        <v>2.21</v>
      </c>
      <c r="F625" s="224"/>
      <c r="G625" s="224"/>
      <c r="H625" s="224"/>
      <c r="I625" s="224"/>
      <c r="J625" s="224"/>
      <c r="K625" s="224"/>
      <c r="L625" s="224"/>
      <c r="M625" s="224"/>
      <c r="N625" s="223"/>
      <c r="O625" s="223"/>
      <c r="P625" s="223"/>
      <c r="Q625" s="223"/>
      <c r="R625" s="224"/>
      <c r="S625" s="224"/>
      <c r="T625" s="224"/>
      <c r="U625" s="224"/>
      <c r="V625" s="224"/>
      <c r="W625" s="224"/>
      <c r="X625" s="224"/>
      <c r="Y625" s="224"/>
      <c r="Z625" s="214"/>
      <c r="AA625" s="214"/>
      <c r="AB625" s="214"/>
      <c r="AC625" s="214"/>
      <c r="AD625" s="214"/>
      <c r="AE625" s="214"/>
      <c r="AF625" s="214"/>
      <c r="AG625" s="214" t="s">
        <v>371</v>
      </c>
      <c r="AH625" s="214">
        <v>0</v>
      </c>
      <c r="AI625" s="214"/>
      <c r="AJ625" s="214"/>
      <c r="AK625" s="214"/>
      <c r="AL625" s="214"/>
      <c r="AM625" s="214"/>
      <c r="AN625" s="214"/>
      <c r="AO625" s="214"/>
      <c r="AP625" s="214"/>
      <c r="AQ625" s="214"/>
      <c r="AR625" s="214"/>
      <c r="AS625" s="214"/>
      <c r="AT625" s="214"/>
      <c r="AU625" s="214"/>
      <c r="AV625" s="214"/>
      <c r="AW625" s="214"/>
      <c r="AX625" s="214"/>
      <c r="AY625" s="214"/>
      <c r="AZ625" s="214"/>
      <c r="BA625" s="214"/>
      <c r="BB625" s="214"/>
      <c r="BC625" s="214"/>
      <c r="BD625" s="214"/>
      <c r="BE625" s="214"/>
      <c r="BF625" s="214"/>
      <c r="BG625" s="214"/>
      <c r="BH625" s="214"/>
    </row>
    <row r="626" spans="1:60" x14ac:dyDescent="0.2">
      <c r="A626" s="229" t="s">
        <v>310</v>
      </c>
      <c r="B626" s="230" t="s">
        <v>270</v>
      </c>
      <c r="C626" s="253" t="s">
        <v>271</v>
      </c>
      <c r="D626" s="231"/>
      <c r="E626" s="232"/>
      <c r="F626" s="233"/>
      <c r="G626" s="233">
        <f>SUMIF(AG627:AG627,"&lt;&gt;NOR",G627:G627)</f>
        <v>0</v>
      </c>
      <c r="H626" s="233"/>
      <c r="I626" s="233">
        <f>SUM(I627:I627)</f>
        <v>0</v>
      </c>
      <c r="J626" s="233"/>
      <c r="K626" s="233">
        <f>SUM(K627:K627)</f>
        <v>0</v>
      </c>
      <c r="L626" s="233"/>
      <c r="M626" s="233">
        <f>SUM(M627:M627)</f>
        <v>0</v>
      </c>
      <c r="N626" s="232"/>
      <c r="O626" s="232">
        <f>SUM(O627:O627)</f>
        <v>0</v>
      </c>
      <c r="P626" s="232"/>
      <c r="Q626" s="232">
        <f>SUM(Q627:Q627)</f>
        <v>0</v>
      </c>
      <c r="R626" s="233"/>
      <c r="S626" s="233"/>
      <c r="T626" s="234"/>
      <c r="U626" s="228"/>
      <c r="V626" s="228">
        <f>SUM(V627:V627)</f>
        <v>0</v>
      </c>
      <c r="W626" s="228"/>
      <c r="X626" s="228"/>
      <c r="Y626" s="228"/>
      <c r="AG626" t="s">
        <v>311</v>
      </c>
    </row>
    <row r="627" spans="1:60" outlineLevel="1" x14ac:dyDescent="0.2">
      <c r="A627" s="245">
        <v>169</v>
      </c>
      <c r="B627" s="246" t="s">
        <v>906</v>
      </c>
      <c r="C627" s="256" t="s">
        <v>907</v>
      </c>
      <c r="D627" s="247" t="s">
        <v>330</v>
      </c>
      <c r="E627" s="248">
        <v>1</v>
      </c>
      <c r="F627" s="249"/>
      <c r="G627" s="250">
        <f>ROUND(E627*F627,2)</f>
        <v>0</v>
      </c>
      <c r="H627" s="249"/>
      <c r="I627" s="250">
        <f>ROUND(E627*H627,2)</f>
        <v>0</v>
      </c>
      <c r="J627" s="249"/>
      <c r="K627" s="250">
        <f>ROUND(E627*J627,2)</f>
        <v>0</v>
      </c>
      <c r="L627" s="250">
        <v>12</v>
      </c>
      <c r="M627" s="250">
        <f>G627*(1+L627/100)</f>
        <v>0</v>
      </c>
      <c r="N627" s="248">
        <v>0</v>
      </c>
      <c r="O627" s="248">
        <f>ROUND(E627*N627,2)</f>
        <v>0</v>
      </c>
      <c r="P627" s="248">
        <v>0</v>
      </c>
      <c r="Q627" s="248">
        <f>ROUND(E627*P627,2)</f>
        <v>0</v>
      </c>
      <c r="R627" s="250"/>
      <c r="S627" s="250" t="s">
        <v>331</v>
      </c>
      <c r="T627" s="251" t="s">
        <v>316</v>
      </c>
      <c r="U627" s="224">
        <v>0</v>
      </c>
      <c r="V627" s="224">
        <f>ROUND(E627*U627,2)</f>
        <v>0</v>
      </c>
      <c r="W627" s="224"/>
      <c r="X627" s="224" t="s">
        <v>336</v>
      </c>
      <c r="Y627" s="224" t="s">
        <v>317</v>
      </c>
      <c r="Z627" s="214"/>
      <c r="AA627" s="214"/>
      <c r="AB627" s="214"/>
      <c r="AC627" s="214"/>
      <c r="AD627" s="214"/>
      <c r="AE627" s="214"/>
      <c r="AF627" s="214"/>
      <c r="AG627" s="214" t="s">
        <v>337</v>
      </c>
      <c r="AH627" s="214"/>
      <c r="AI627" s="214"/>
      <c r="AJ627" s="214"/>
      <c r="AK627" s="214"/>
      <c r="AL627" s="214"/>
      <c r="AM627" s="214"/>
      <c r="AN627" s="214"/>
      <c r="AO627" s="214"/>
      <c r="AP627" s="214"/>
      <c r="AQ627" s="214"/>
      <c r="AR627" s="214"/>
      <c r="AS627" s="214"/>
      <c r="AT627" s="214"/>
      <c r="AU627" s="214"/>
      <c r="AV627" s="214"/>
      <c r="AW627" s="214"/>
      <c r="AX627" s="214"/>
      <c r="AY627" s="214"/>
      <c r="AZ627" s="214"/>
      <c r="BA627" s="214"/>
      <c r="BB627" s="214"/>
      <c r="BC627" s="214"/>
      <c r="BD627" s="214"/>
      <c r="BE627" s="214"/>
      <c r="BF627" s="214"/>
      <c r="BG627" s="214"/>
      <c r="BH627" s="214"/>
    </row>
    <row r="628" spans="1:60" x14ac:dyDescent="0.2">
      <c r="A628" s="229" t="s">
        <v>310</v>
      </c>
      <c r="B628" s="230" t="s">
        <v>276</v>
      </c>
      <c r="C628" s="253" t="s">
        <v>277</v>
      </c>
      <c r="D628" s="231"/>
      <c r="E628" s="232"/>
      <c r="F628" s="233"/>
      <c r="G628" s="233">
        <f>SUMIF(AG629:AG629,"&lt;&gt;NOR",G629:G629)</f>
        <v>0</v>
      </c>
      <c r="H628" s="233"/>
      <c r="I628" s="233">
        <f>SUM(I629:I629)</f>
        <v>0</v>
      </c>
      <c r="J628" s="233"/>
      <c r="K628" s="233">
        <f>SUM(K629:K629)</f>
        <v>0</v>
      </c>
      <c r="L628" s="233"/>
      <c r="M628" s="233">
        <f>SUM(M629:M629)</f>
        <v>0</v>
      </c>
      <c r="N628" s="232"/>
      <c r="O628" s="232">
        <f>SUM(O629:O629)</f>
        <v>0</v>
      </c>
      <c r="P628" s="232"/>
      <c r="Q628" s="232">
        <f>SUM(Q629:Q629)</f>
        <v>0</v>
      </c>
      <c r="R628" s="233"/>
      <c r="S628" s="233"/>
      <c r="T628" s="234"/>
      <c r="U628" s="228"/>
      <c r="V628" s="228">
        <f>SUM(V629:V629)</f>
        <v>0</v>
      </c>
      <c r="W628" s="228"/>
      <c r="X628" s="228"/>
      <c r="Y628" s="228"/>
      <c r="AG628" t="s">
        <v>311</v>
      </c>
    </row>
    <row r="629" spans="1:60" ht="22.5" outlineLevel="1" x14ac:dyDescent="0.2">
      <c r="A629" s="245">
        <v>170</v>
      </c>
      <c r="B629" s="246" t="s">
        <v>908</v>
      </c>
      <c r="C629" s="256" t="s">
        <v>909</v>
      </c>
      <c r="D629" s="247" t="s">
        <v>330</v>
      </c>
      <c r="E629" s="248">
        <v>1</v>
      </c>
      <c r="F629" s="249"/>
      <c r="G629" s="250">
        <f>ROUND(E629*F629,2)</f>
        <v>0</v>
      </c>
      <c r="H629" s="249"/>
      <c r="I629" s="250">
        <f>ROUND(E629*H629,2)</f>
        <v>0</v>
      </c>
      <c r="J629" s="249"/>
      <c r="K629" s="250">
        <f>ROUND(E629*J629,2)</f>
        <v>0</v>
      </c>
      <c r="L629" s="250">
        <v>12</v>
      </c>
      <c r="M629" s="250">
        <f>G629*(1+L629/100)</f>
        <v>0</v>
      </c>
      <c r="N629" s="248">
        <v>0</v>
      </c>
      <c r="O629" s="248">
        <f>ROUND(E629*N629,2)</f>
        <v>0</v>
      </c>
      <c r="P629" s="248">
        <v>0</v>
      </c>
      <c r="Q629" s="248">
        <f>ROUND(E629*P629,2)</f>
        <v>0</v>
      </c>
      <c r="R629" s="250"/>
      <c r="S629" s="250" t="s">
        <v>331</v>
      </c>
      <c r="T629" s="251" t="s">
        <v>316</v>
      </c>
      <c r="U629" s="224">
        <v>0</v>
      </c>
      <c r="V629" s="224">
        <f>ROUND(E629*U629,2)</f>
        <v>0</v>
      </c>
      <c r="W629" s="224"/>
      <c r="X629" s="224" t="s">
        <v>336</v>
      </c>
      <c r="Y629" s="224" t="s">
        <v>317</v>
      </c>
      <c r="Z629" s="214"/>
      <c r="AA629" s="214"/>
      <c r="AB629" s="214"/>
      <c r="AC629" s="214"/>
      <c r="AD629" s="214"/>
      <c r="AE629" s="214"/>
      <c r="AF629" s="214"/>
      <c r="AG629" s="214" t="s">
        <v>367</v>
      </c>
      <c r="AH629" s="214"/>
      <c r="AI629" s="214"/>
      <c r="AJ629" s="214"/>
      <c r="AK629" s="214"/>
      <c r="AL629" s="214"/>
      <c r="AM629" s="214"/>
      <c r="AN629" s="214"/>
      <c r="AO629" s="214"/>
      <c r="AP629" s="214"/>
      <c r="AQ629" s="214"/>
      <c r="AR629" s="214"/>
      <c r="AS629" s="214"/>
      <c r="AT629" s="214"/>
      <c r="AU629" s="214"/>
      <c r="AV629" s="214"/>
      <c r="AW629" s="214"/>
      <c r="AX629" s="214"/>
      <c r="AY629" s="214"/>
      <c r="AZ629" s="214"/>
      <c r="BA629" s="214"/>
      <c r="BB629" s="214"/>
      <c r="BC629" s="214"/>
      <c r="BD629" s="214"/>
      <c r="BE629" s="214"/>
      <c r="BF629" s="214"/>
      <c r="BG629" s="214"/>
      <c r="BH629" s="214"/>
    </row>
    <row r="630" spans="1:60" x14ac:dyDescent="0.2">
      <c r="A630" s="229" t="s">
        <v>310</v>
      </c>
      <c r="B630" s="230" t="s">
        <v>217</v>
      </c>
      <c r="C630" s="253" t="s">
        <v>218</v>
      </c>
      <c r="D630" s="231"/>
      <c r="E630" s="232"/>
      <c r="F630" s="233"/>
      <c r="G630" s="233">
        <f>SUMIF(AG631:AG666,"&lt;&gt;NOR",G631:G666)</f>
        <v>0</v>
      </c>
      <c r="H630" s="233"/>
      <c r="I630" s="233">
        <f>SUM(I631:I666)</f>
        <v>0</v>
      </c>
      <c r="J630" s="233"/>
      <c r="K630" s="233">
        <f>SUM(K631:K666)</f>
        <v>0</v>
      </c>
      <c r="L630" s="233"/>
      <c r="M630" s="233">
        <f>SUM(M631:M666)</f>
        <v>0</v>
      </c>
      <c r="N630" s="232"/>
      <c r="O630" s="232">
        <f>SUM(O631:O666)</f>
        <v>0</v>
      </c>
      <c r="P630" s="232"/>
      <c r="Q630" s="232">
        <f>SUM(Q631:Q666)</f>
        <v>0</v>
      </c>
      <c r="R630" s="233"/>
      <c r="S630" s="233"/>
      <c r="T630" s="234"/>
      <c r="U630" s="228"/>
      <c r="V630" s="228">
        <f>SUM(V631:V666)</f>
        <v>104.61</v>
      </c>
      <c r="W630" s="228"/>
      <c r="X630" s="228"/>
      <c r="Y630" s="228"/>
      <c r="AG630" t="s">
        <v>311</v>
      </c>
    </row>
    <row r="631" spans="1:60" ht="22.5" outlineLevel="1" x14ac:dyDescent="0.2">
      <c r="A631" s="236">
        <v>171</v>
      </c>
      <c r="B631" s="237" t="s">
        <v>910</v>
      </c>
      <c r="C631" s="254" t="s">
        <v>1257</v>
      </c>
      <c r="D631" s="238" t="s">
        <v>581</v>
      </c>
      <c r="E631" s="239">
        <v>15.77036</v>
      </c>
      <c r="F631" s="240"/>
      <c r="G631" s="241">
        <f>ROUND(E631*F631,2)</f>
        <v>0</v>
      </c>
      <c r="H631" s="240"/>
      <c r="I631" s="241">
        <f>ROUND(E631*H631,2)</f>
        <v>0</v>
      </c>
      <c r="J631" s="240"/>
      <c r="K631" s="241">
        <f>ROUND(E631*J631,2)</f>
        <v>0</v>
      </c>
      <c r="L631" s="241">
        <v>12</v>
      </c>
      <c r="M631" s="241">
        <f>G631*(1+L631/100)</f>
        <v>0</v>
      </c>
      <c r="N631" s="239">
        <v>0</v>
      </c>
      <c r="O631" s="239">
        <f>ROUND(E631*N631,2)</f>
        <v>0</v>
      </c>
      <c r="P631" s="239">
        <v>0</v>
      </c>
      <c r="Q631" s="239">
        <f>ROUND(E631*P631,2)</f>
        <v>0</v>
      </c>
      <c r="R631" s="241" t="s">
        <v>519</v>
      </c>
      <c r="S631" s="241" t="s">
        <v>315</v>
      </c>
      <c r="T631" s="242" t="s">
        <v>315</v>
      </c>
      <c r="U631" s="224">
        <v>2.0089999999999999</v>
      </c>
      <c r="V631" s="224">
        <f>ROUND(E631*U631,2)</f>
        <v>31.68</v>
      </c>
      <c r="W631" s="224"/>
      <c r="X631" s="224" t="s">
        <v>336</v>
      </c>
      <c r="Y631" s="224" t="s">
        <v>317</v>
      </c>
      <c r="Z631" s="214"/>
      <c r="AA631" s="214"/>
      <c r="AB631" s="214"/>
      <c r="AC631" s="214"/>
      <c r="AD631" s="214"/>
      <c r="AE631" s="214"/>
      <c r="AF631" s="214"/>
      <c r="AG631" s="214" t="s">
        <v>337</v>
      </c>
      <c r="AH631" s="214"/>
      <c r="AI631" s="214"/>
      <c r="AJ631" s="214"/>
      <c r="AK631" s="214"/>
      <c r="AL631" s="214"/>
      <c r="AM631" s="214"/>
      <c r="AN631" s="214"/>
      <c r="AO631" s="214"/>
      <c r="AP631" s="214"/>
      <c r="AQ631" s="214"/>
      <c r="AR631" s="214"/>
      <c r="AS631" s="214"/>
      <c r="AT631" s="214"/>
      <c r="AU631" s="214"/>
      <c r="AV631" s="214"/>
      <c r="AW631" s="214"/>
      <c r="AX631" s="214"/>
      <c r="AY631" s="214"/>
      <c r="AZ631" s="214"/>
      <c r="BA631" s="214"/>
      <c r="BB631" s="214"/>
      <c r="BC631" s="214"/>
      <c r="BD631" s="214"/>
      <c r="BE631" s="214"/>
      <c r="BF631" s="214"/>
      <c r="BG631" s="214"/>
      <c r="BH631" s="214"/>
    </row>
    <row r="632" spans="1:60" outlineLevel="2" x14ac:dyDescent="0.2">
      <c r="A632" s="221"/>
      <c r="B632" s="222"/>
      <c r="C632" s="268" t="s">
        <v>2609</v>
      </c>
      <c r="D632" s="262"/>
      <c r="E632" s="263">
        <v>15.75296</v>
      </c>
      <c r="F632" s="224"/>
      <c r="G632" s="224"/>
      <c r="H632" s="224"/>
      <c r="I632" s="224"/>
      <c r="J632" s="224"/>
      <c r="K632" s="224"/>
      <c r="L632" s="224"/>
      <c r="M632" s="224"/>
      <c r="N632" s="223"/>
      <c r="O632" s="223"/>
      <c r="P632" s="223"/>
      <c r="Q632" s="223"/>
      <c r="R632" s="224"/>
      <c r="S632" s="224"/>
      <c r="T632" s="224"/>
      <c r="U632" s="224"/>
      <c r="V632" s="224"/>
      <c r="W632" s="224"/>
      <c r="X632" s="224"/>
      <c r="Y632" s="224"/>
      <c r="Z632" s="214"/>
      <c r="AA632" s="214"/>
      <c r="AB632" s="214"/>
      <c r="AC632" s="214"/>
      <c r="AD632" s="214"/>
      <c r="AE632" s="214"/>
      <c r="AF632" s="214"/>
      <c r="AG632" s="214" t="s">
        <v>371</v>
      </c>
      <c r="AH632" s="214">
        <v>5</v>
      </c>
      <c r="AI632" s="214"/>
      <c r="AJ632" s="214"/>
      <c r="AK632" s="214"/>
      <c r="AL632" s="214"/>
      <c r="AM632" s="214"/>
      <c r="AN632" s="214"/>
      <c r="AO632" s="214"/>
      <c r="AP632" s="214"/>
      <c r="AQ632" s="214"/>
      <c r="AR632" s="214"/>
      <c r="AS632" s="214"/>
      <c r="AT632" s="214"/>
      <c r="AU632" s="214"/>
      <c r="AV632" s="214"/>
      <c r="AW632" s="214"/>
      <c r="AX632" s="214"/>
      <c r="AY632" s="214"/>
      <c r="AZ632" s="214"/>
      <c r="BA632" s="214"/>
      <c r="BB632" s="214"/>
      <c r="BC632" s="214"/>
      <c r="BD632" s="214"/>
      <c r="BE632" s="214"/>
      <c r="BF632" s="214"/>
      <c r="BG632" s="214"/>
      <c r="BH632" s="214"/>
    </row>
    <row r="633" spans="1:60" outlineLevel="3" x14ac:dyDescent="0.2">
      <c r="A633" s="221"/>
      <c r="B633" s="222"/>
      <c r="C633" s="268" t="s">
        <v>2610</v>
      </c>
      <c r="D633" s="262"/>
      <c r="E633" s="263">
        <v>1.7399999999999999E-2</v>
      </c>
      <c r="F633" s="224"/>
      <c r="G633" s="224"/>
      <c r="H633" s="224"/>
      <c r="I633" s="224"/>
      <c r="J633" s="224"/>
      <c r="K633" s="224"/>
      <c r="L633" s="224"/>
      <c r="M633" s="224"/>
      <c r="N633" s="223"/>
      <c r="O633" s="223"/>
      <c r="P633" s="223"/>
      <c r="Q633" s="223"/>
      <c r="R633" s="224"/>
      <c r="S633" s="224"/>
      <c r="T633" s="224"/>
      <c r="U633" s="224"/>
      <c r="V633" s="224"/>
      <c r="W633" s="224"/>
      <c r="X633" s="224"/>
      <c r="Y633" s="224"/>
      <c r="Z633" s="214"/>
      <c r="AA633" s="214"/>
      <c r="AB633" s="214"/>
      <c r="AC633" s="214"/>
      <c r="AD633" s="214"/>
      <c r="AE633" s="214"/>
      <c r="AF633" s="214"/>
      <c r="AG633" s="214" t="s">
        <v>371</v>
      </c>
      <c r="AH633" s="214">
        <v>5</v>
      </c>
      <c r="AI633" s="214"/>
      <c r="AJ633" s="214"/>
      <c r="AK633" s="214"/>
      <c r="AL633" s="214"/>
      <c r="AM633" s="214"/>
      <c r="AN633" s="214"/>
      <c r="AO633" s="214"/>
      <c r="AP633" s="214"/>
      <c r="AQ633" s="214"/>
      <c r="AR633" s="214"/>
      <c r="AS633" s="214"/>
      <c r="AT633" s="214"/>
      <c r="AU633" s="214"/>
      <c r="AV633" s="214"/>
      <c r="AW633" s="214"/>
      <c r="AX633" s="214"/>
      <c r="AY633" s="214"/>
      <c r="AZ633" s="214"/>
      <c r="BA633" s="214"/>
      <c r="BB633" s="214"/>
      <c r="BC633" s="214"/>
      <c r="BD633" s="214"/>
      <c r="BE633" s="214"/>
      <c r="BF633" s="214"/>
      <c r="BG633" s="214"/>
      <c r="BH633" s="214"/>
    </row>
    <row r="634" spans="1:60" ht="22.5" outlineLevel="1" x14ac:dyDescent="0.2">
      <c r="A634" s="236">
        <v>172</v>
      </c>
      <c r="B634" s="237" t="s">
        <v>1260</v>
      </c>
      <c r="C634" s="254" t="s">
        <v>1261</v>
      </c>
      <c r="D634" s="238" t="s">
        <v>581</v>
      </c>
      <c r="E634" s="239">
        <v>47.311079999999997</v>
      </c>
      <c r="F634" s="240"/>
      <c r="G634" s="241">
        <f>ROUND(E634*F634,2)</f>
        <v>0</v>
      </c>
      <c r="H634" s="240"/>
      <c r="I634" s="241">
        <f>ROUND(E634*H634,2)</f>
        <v>0</v>
      </c>
      <c r="J634" s="240"/>
      <c r="K634" s="241">
        <f>ROUND(E634*J634,2)</f>
        <v>0</v>
      </c>
      <c r="L634" s="241">
        <v>12</v>
      </c>
      <c r="M634" s="241">
        <f>G634*(1+L634/100)</f>
        <v>0</v>
      </c>
      <c r="N634" s="239">
        <v>0</v>
      </c>
      <c r="O634" s="239">
        <f>ROUND(E634*N634,2)</f>
        <v>0</v>
      </c>
      <c r="P634" s="239">
        <v>0</v>
      </c>
      <c r="Q634" s="239">
        <f>ROUND(E634*P634,2)</f>
        <v>0</v>
      </c>
      <c r="R634" s="241" t="s">
        <v>519</v>
      </c>
      <c r="S634" s="241" t="s">
        <v>315</v>
      </c>
      <c r="T634" s="242" t="s">
        <v>315</v>
      </c>
      <c r="U634" s="224">
        <v>0.95899999999999996</v>
      </c>
      <c r="V634" s="224">
        <f>ROUND(E634*U634,2)</f>
        <v>45.37</v>
      </c>
      <c r="W634" s="224"/>
      <c r="X634" s="224" t="s">
        <v>336</v>
      </c>
      <c r="Y634" s="224" t="s">
        <v>317</v>
      </c>
      <c r="Z634" s="214"/>
      <c r="AA634" s="214"/>
      <c r="AB634" s="214"/>
      <c r="AC634" s="214"/>
      <c r="AD634" s="214"/>
      <c r="AE634" s="214"/>
      <c r="AF634" s="214"/>
      <c r="AG634" s="214" t="s">
        <v>337</v>
      </c>
      <c r="AH634" s="214"/>
      <c r="AI634" s="214"/>
      <c r="AJ634" s="214"/>
      <c r="AK634" s="214"/>
      <c r="AL634" s="214"/>
      <c r="AM634" s="214"/>
      <c r="AN634" s="214"/>
      <c r="AO634" s="214"/>
      <c r="AP634" s="214"/>
      <c r="AQ634" s="214"/>
      <c r="AR634" s="214"/>
      <c r="AS634" s="214"/>
      <c r="AT634" s="214"/>
      <c r="AU634" s="214"/>
      <c r="AV634" s="214"/>
      <c r="AW634" s="214"/>
      <c r="AX634" s="214"/>
      <c r="AY634" s="214"/>
      <c r="AZ634" s="214"/>
      <c r="BA634" s="214"/>
      <c r="BB634" s="214"/>
      <c r="BC634" s="214"/>
      <c r="BD634" s="214"/>
      <c r="BE634" s="214"/>
      <c r="BF634" s="214"/>
      <c r="BG634" s="214"/>
      <c r="BH634" s="214"/>
    </row>
    <row r="635" spans="1:60" outlineLevel="2" x14ac:dyDescent="0.2">
      <c r="A635" s="221"/>
      <c r="B635" s="222"/>
      <c r="C635" s="268" t="s">
        <v>2611</v>
      </c>
      <c r="D635" s="262"/>
      <c r="E635" s="263">
        <v>47.311079999999997</v>
      </c>
      <c r="F635" s="224"/>
      <c r="G635" s="224"/>
      <c r="H635" s="224"/>
      <c r="I635" s="224"/>
      <c r="J635" s="224"/>
      <c r="K635" s="224"/>
      <c r="L635" s="224"/>
      <c r="M635" s="224"/>
      <c r="N635" s="223"/>
      <c r="O635" s="223"/>
      <c r="P635" s="223"/>
      <c r="Q635" s="223"/>
      <c r="R635" s="224"/>
      <c r="S635" s="224"/>
      <c r="T635" s="224"/>
      <c r="U635" s="224"/>
      <c r="V635" s="224"/>
      <c r="W635" s="224"/>
      <c r="X635" s="224"/>
      <c r="Y635" s="224"/>
      <c r="Z635" s="214"/>
      <c r="AA635" s="214"/>
      <c r="AB635" s="214"/>
      <c r="AC635" s="214"/>
      <c r="AD635" s="214"/>
      <c r="AE635" s="214"/>
      <c r="AF635" s="214"/>
      <c r="AG635" s="214" t="s">
        <v>371</v>
      </c>
      <c r="AH635" s="214">
        <v>5</v>
      </c>
      <c r="AI635" s="214"/>
      <c r="AJ635" s="214"/>
      <c r="AK635" s="214"/>
      <c r="AL635" s="214"/>
      <c r="AM635" s="214"/>
      <c r="AN635" s="214"/>
      <c r="AO635" s="214"/>
      <c r="AP635" s="214"/>
      <c r="AQ635" s="214"/>
      <c r="AR635" s="214"/>
      <c r="AS635" s="214"/>
      <c r="AT635" s="214"/>
      <c r="AU635" s="214"/>
      <c r="AV635" s="214"/>
      <c r="AW635" s="214"/>
      <c r="AX635" s="214"/>
      <c r="AY635" s="214"/>
      <c r="AZ635" s="214"/>
      <c r="BA635" s="214"/>
      <c r="BB635" s="214"/>
      <c r="BC635" s="214"/>
      <c r="BD635" s="214"/>
      <c r="BE635" s="214"/>
      <c r="BF635" s="214"/>
      <c r="BG635" s="214"/>
      <c r="BH635" s="214"/>
    </row>
    <row r="636" spans="1:60" ht="22.5" outlineLevel="1" x14ac:dyDescent="0.2">
      <c r="A636" s="236">
        <v>173</v>
      </c>
      <c r="B636" s="237" t="s">
        <v>914</v>
      </c>
      <c r="C636" s="254" t="s">
        <v>1263</v>
      </c>
      <c r="D636" s="238" t="s">
        <v>581</v>
      </c>
      <c r="E636" s="239">
        <v>15.77036</v>
      </c>
      <c r="F636" s="240"/>
      <c r="G636" s="241">
        <f>ROUND(E636*F636,2)</f>
        <v>0</v>
      </c>
      <c r="H636" s="240"/>
      <c r="I636" s="241">
        <f>ROUND(E636*H636,2)</f>
        <v>0</v>
      </c>
      <c r="J636" s="240"/>
      <c r="K636" s="241">
        <f>ROUND(E636*J636,2)</f>
        <v>0</v>
      </c>
      <c r="L636" s="241">
        <v>12</v>
      </c>
      <c r="M636" s="241">
        <f>G636*(1+L636/100)</f>
        <v>0</v>
      </c>
      <c r="N636" s="239">
        <v>0</v>
      </c>
      <c r="O636" s="239">
        <f>ROUND(E636*N636,2)</f>
        <v>0</v>
      </c>
      <c r="P636" s="239">
        <v>0</v>
      </c>
      <c r="Q636" s="239">
        <f>ROUND(E636*P636,2)</f>
        <v>0</v>
      </c>
      <c r="R636" s="241" t="s">
        <v>519</v>
      </c>
      <c r="S636" s="241" t="s">
        <v>315</v>
      </c>
      <c r="T636" s="242" t="s">
        <v>315</v>
      </c>
      <c r="U636" s="224">
        <v>0.49</v>
      </c>
      <c r="V636" s="224">
        <f>ROUND(E636*U636,2)</f>
        <v>7.73</v>
      </c>
      <c r="W636" s="224"/>
      <c r="X636" s="224" t="s">
        <v>336</v>
      </c>
      <c r="Y636" s="224" t="s">
        <v>317</v>
      </c>
      <c r="Z636" s="214"/>
      <c r="AA636" s="214"/>
      <c r="AB636" s="214"/>
      <c r="AC636" s="214"/>
      <c r="AD636" s="214"/>
      <c r="AE636" s="214"/>
      <c r="AF636" s="214"/>
      <c r="AG636" s="214" t="s">
        <v>337</v>
      </c>
      <c r="AH636" s="214"/>
      <c r="AI636" s="214"/>
      <c r="AJ636" s="214"/>
      <c r="AK636" s="214"/>
      <c r="AL636" s="214"/>
      <c r="AM636" s="214"/>
      <c r="AN636" s="214"/>
      <c r="AO636" s="214"/>
      <c r="AP636" s="214"/>
      <c r="AQ636" s="214"/>
      <c r="AR636" s="214"/>
      <c r="AS636" s="214"/>
      <c r="AT636" s="214"/>
      <c r="AU636" s="214"/>
      <c r="AV636" s="214"/>
      <c r="AW636" s="214"/>
      <c r="AX636" s="214"/>
      <c r="AY636" s="214"/>
      <c r="AZ636" s="214"/>
      <c r="BA636" s="214"/>
      <c r="BB636" s="214"/>
      <c r="BC636" s="214"/>
      <c r="BD636" s="214"/>
      <c r="BE636" s="214"/>
      <c r="BF636" s="214"/>
      <c r="BG636" s="214"/>
      <c r="BH636" s="214"/>
    </row>
    <row r="637" spans="1:60" outlineLevel="2" x14ac:dyDescent="0.2">
      <c r="A637" s="221"/>
      <c r="B637" s="222"/>
      <c r="C637" s="255" t="s">
        <v>916</v>
      </c>
      <c r="D637" s="243"/>
      <c r="E637" s="243"/>
      <c r="F637" s="243"/>
      <c r="G637" s="243"/>
      <c r="H637" s="224"/>
      <c r="I637" s="224"/>
      <c r="J637" s="224"/>
      <c r="K637" s="224"/>
      <c r="L637" s="224"/>
      <c r="M637" s="224"/>
      <c r="N637" s="223"/>
      <c r="O637" s="223"/>
      <c r="P637" s="223"/>
      <c r="Q637" s="223"/>
      <c r="R637" s="224"/>
      <c r="S637" s="224"/>
      <c r="T637" s="224"/>
      <c r="U637" s="224"/>
      <c r="V637" s="224"/>
      <c r="W637" s="224"/>
      <c r="X637" s="224"/>
      <c r="Y637" s="224"/>
      <c r="Z637" s="214"/>
      <c r="AA637" s="214"/>
      <c r="AB637" s="214"/>
      <c r="AC637" s="214"/>
      <c r="AD637" s="214"/>
      <c r="AE637" s="214"/>
      <c r="AF637" s="214"/>
      <c r="AG637" s="214" t="s">
        <v>320</v>
      </c>
      <c r="AH637" s="214"/>
      <c r="AI637" s="214"/>
      <c r="AJ637" s="214"/>
      <c r="AK637" s="214"/>
      <c r="AL637" s="214"/>
      <c r="AM637" s="214"/>
      <c r="AN637" s="214"/>
      <c r="AO637" s="214"/>
      <c r="AP637" s="214"/>
      <c r="AQ637" s="214"/>
      <c r="AR637" s="214"/>
      <c r="AS637" s="214"/>
      <c r="AT637" s="214"/>
      <c r="AU637" s="214"/>
      <c r="AV637" s="214"/>
      <c r="AW637" s="214"/>
      <c r="AX637" s="214"/>
      <c r="AY637" s="214"/>
      <c r="AZ637" s="214"/>
      <c r="BA637" s="214"/>
      <c r="BB637" s="214"/>
      <c r="BC637" s="214"/>
      <c r="BD637" s="214"/>
      <c r="BE637" s="214"/>
      <c r="BF637" s="214"/>
      <c r="BG637" s="214"/>
      <c r="BH637" s="214"/>
    </row>
    <row r="638" spans="1:60" outlineLevel="2" x14ac:dyDescent="0.2">
      <c r="A638" s="221"/>
      <c r="B638" s="222"/>
      <c r="C638" s="268" t="s">
        <v>2612</v>
      </c>
      <c r="D638" s="262"/>
      <c r="E638" s="263">
        <v>15.77036</v>
      </c>
      <c r="F638" s="224"/>
      <c r="G638" s="224"/>
      <c r="H638" s="224"/>
      <c r="I638" s="224"/>
      <c r="J638" s="224"/>
      <c r="K638" s="224"/>
      <c r="L638" s="224"/>
      <c r="M638" s="224"/>
      <c r="N638" s="223"/>
      <c r="O638" s="223"/>
      <c r="P638" s="223"/>
      <c r="Q638" s="223"/>
      <c r="R638" s="224"/>
      <c r="S638" s="224"/>
      <c r="T638" s="224"/>
      <c r="U638" s="224"/>
      <c r="V638" s="224"/>
      <c r="W638" s="224"/>
      <c r="X638" s="224"/>
      <c r="Y638" s="224"/>
      <c r="Z638" s="214"/>
      <c r="AA638" s="214"/>
      <c r="AB638" s="214"/>
      <c r="AC638" s="214"/>
      <c r="AD638" s="214"/>
      <c r="AE638" s="214"/>
      <c r="AF638" s="214"/>
      <c r="AG638" s="214" t="s">
        <v>371</v>
      </c>
      <c r="AH638" s="214">
        <v>5</v>
      </c>
      <c r="AI638" s="214"/>
      <c r="AJ638" s="214"/>
      <c r="AK638" s="214"/>
      <c r="AL638" s="214"/>
      <c r="AM638" s="214"/>
      <c r="AN638" s="214"/>
      <c r="AO638" s="214"/>
      <c r="AP638" s="214"/>
      <c r="AQ638" s="214"/>
      <c r="AR638" s="214"/>
      <c r="AS638" s="214"/>
      <c r="AT638" s="214"/>
      <c r="AU638" s="214"/>
      <c r="AV638" s="214"/>
      <c r="AW638" s="214"/>
      <c r="AX638" s="214"/>
      <c r="AY638" s="214"/>
      <c r="AZ638" s="214"/>
      <c r="BA638" s="214"/>
      <c r="BB638" s="214"/>
      <c r="BC638" s="214"/>
      <c r="BD638" s="214"/>
      <c r="BE638" s="214"/>
      <c r="BF638" s="214"/>
      <c r="BG638" s="214"/>
      <c r="BH638" s="214"/>
    </row>
    <row r="639" spans="1:60" outlineLevel="1" x14ac:dyDescent="0.2">
      <c r="A639" s="236">
        <v>174</v>
      </c>
      <c r="B639" s="237" t="s">
        <v>918</v>
      </c>
      <c r="C639" s="254" t="s">
        <v>919</v>
      </c>
      <c r="D639" s="238" t="s">
        <v>581</v>
      </c>
      <c r="E639" s="239">
        <v>220.78504000000001</v>
      </c>
      <c r="F639" s="240"/>
      <c r="G639" s="241">
        <f>ROUND(E639*F639,2)</f>
        <v>0</v>
      </c>
      <c r="H639" s="240"/>
      <c r="I639" s="241">
        <f>ROUND(E639*H639,2)</f>
        <v>0</v>
      </c>
      <c r="J639" s="240"/>
      <c r="K639" s="241">
        <f>ROUND(E639*J639,2)</f>
        <v>0</v>
      </c>
      <c r="L639" s="241">
        <v>12</v>
      </c>
      <c r="M639" s="241">
        <f>G639*(1+L639/100)</f>
        <v>0</v>
      </c>
      <c r="N639" s="239">
        <v>0</v>
      </c>
      <c r="O639" s="239">
        <f>ROUND(E639*N639,2)</f>
        <v>0</v>
      </c>
      <c r="P639" s="239">
        <v>0</v>
      </c>
      <c r="Q639" s="239">
        <f>ROUND(E639*P639,2)</f>
        <v>0</v>
      </c>
      <c r="R639" s="241" t="s">
        <v>519</v>
      </c>
      <c r="S639" s="241" t="s">
        <v>315</v>
      </c>
      <c r="T639" s="242" t="s">
        <v>315</v>
      </c>
      <c r="U639" s="224">
        <v>0</v>
      </c>
      <c r="V639" s="224">
        <f>ROUND(E639*U639,2)</f>
        <v>0</v>
      </c>
      <c r="W639" s="224"/>
      <c r="X639" s="224" t="s">
        <v>336</v>
      </c>
      <c r="Y639" s="224" t="s">
        <v>317</v>
      </c>
      <c r="Z639" s="214"/>
      <c r="AA639" s="214"/>
      <c r="AB639" s="214"/>
      <c r="AC639" s="214"/>
      <c r="AD639" s="214"/>
      <c r="AE639" s="214"/>
      <c r="AF639" s="214"/>
      <c r="AG639" s="214" t="s">
        <v>337</v>
      </c>
      <c r="AH639" s="214"/>
      <c r="AI639" s="214"/>
      <c r="AJ639" s="214"/>
      <c r="AK639" s="214"/>
      <c r="AL639" s="214"/>
      <c r="AM639" s="214"/>
      <c r="AN639" s="214"/>
      <c r="AO639" s="214"/>
      <c r="AP639" s="214"/>
      <c r="AQ639" s="214"/>
      <c r="AR639" s="214"/>
      <c r="AS639" s="214"/>
      <c r="AT639" s="214"/>
      <c r="AU639" s="214"/>
      <c r="AV639" s="214"/>
      <c r="AW639" s="214"/>
      <c r="AX639" s="214"/>
      <c r="AY639" s="214"/>
      <c r="AZ639" s="214"/>
      <c r="BA639" s="214"/>
      <c r="BB639" s="214"/>
      <c r="BC639" s="214"/>
      <c r="BD639" s="214"/>
      <c r="BE639" s="214"/>
      <c r="BF639" s="214"/>
      <c r="BG639" s="214"/>
      <c r="BH639" s="214"/>
    </row>
    <row r="640" spans="1:60" outlineLevel="2" x14ac:dyDescent="0.2">
      <c r="A640" s="221"/>
      <c r="B640" s="222"/>
      <c r="C640" s="268" t="s">
        <v>2613</v>
      </c>
      <c r="D640" s="262"/>
      <c r="E640" s="263">
        <v>220.78504000000001</v>
      </c>
      <c r="F640" s="224"/>
      <c r="G640" s="224"/>
      <c r="H640" s="224"/>
      <c r="I640" s="224"/>
      <c r="J640" s="224"/>
      <c r="K640" s="224"/>
      <c r="L640" s="224"/>
      <c r="M640" s="224"/>
      <c r="N640" s="223"/>
      <c r="O640" s="223"/>
      <c r="P640" s="223"/>
      <c r="Q640" s="223"/>
      <c r="R640" s="224"/>
      <c r="S640" s="224"/>
      <c r="T640" s="224"/>
      <c r="U640" s="224"/>
      <c r="V640" s="224"/>
      <c r="W640" s="224"/>
      <c r="X640" s="224"/>
      <c r="Y640" s="224"/>
      <c r="Z640" s="214"/>
      <c r="AA640" s="214"/>
      <c r="AB640" s="214"/>
      <c r="AC640" s="214"/>
      <c r="AD640" s="214"/>
      <c r="AE640" s="214"/>
      <c r="AF640" s="214"/>
      <c r="AG640" s="214" t="s">
        <v>371</v>
      </c>
      <c r="AH640" s="214">
        <v>5</v>
      </c>
      <c r="AI640" s="214"/>
      <c r="AJ640" s="214"/>
      <c r="AK640" s="214"/>
      <c r="AL640" s="214"/>
      <c r="AM640" s="214"/>
      <c r="AN640" s="214"/>
      <c r="AO640" s="214"/>
      <c r="AP640" s="214"/>
      <c r="AQ640" s="214"/>
      <c r="AR640" s="214"/>
      <c r="AS640" s="214"/>
      <c r="AT640" s="214"/>
      <c r="AU640" s="214"/>
      <c r="AV640" s="214"/>
      <c r="AW640" s="214"/>
      <c r="AX640" s="214"/>
      <c r="AY640" s="214"/>
      <c r="AZ640" s="214"/>
      <c r="BA640" s="214"/>
      <c r="BB640" s="214"/>
      <c r="BC640" s="214"/>
      <c r="BD640" s="214"/>
      <c r="BE640" s="214"/>
      <c r="BF640" s="214"/>
      <c r="BG640" s="214"/>
      <c r="BH640" s="214"/>
    </row>
    <row r="641" spans="1:60" ht="22.5" outlineLevel="1" x14ac:dyDescent="0.2">
      <c r="A641" s="236">
        <v>175</v>
      </c>
      <c r="B641" s="237" t="s">
        <v>921</v>
      </c>
      <c r="C641" s="254" t="s">
        <v>1266</v>
      </c>
      <c r="D641" s="238" t="s">
        <v>581</v>
      </c>
      <c r="E641" s="239">
        <v>15.77036</v>
      </c>
      <c r="F641" s="240"/>
      <c r="G641" s="241">
        <f>ROUND(E641*F641,2)</f>
        <v>0</v>
      </c>
      <c r="H641" s="240"/>
      <c r="I641" s="241">
        <f>ROUND(E641*H641,2)</f>
        <v>0</v>
      </c>
      <c r="J641" s="240"/>
      <c r="K641" s="241">
        <f>ROUND(E641*J641,2)</f>
        <v>0</v>
      </c>
      <c r="L641" s="241">
        <v>12</v>
      </c>
      <c r="M641" s="241">
        <f>G641*(1+L641/100)</f>
        <v>0</v>
      </c>
      <c r="N641" s="239">
        <v>0</v>
      </c>
      <c r="O641" s="239">
        <f>ROUND(E641*N641,2)</f>
        <v>0</v>
      </c>
      <c r="P641" s="239">
        <v>0</v>
      </c>
      <c r="Q641" s="239">
        <f>ROUND(E641*P641,2)</f>
        <v>0</v>
      </c>
      <c r="R641" s="241" t="s">
        <v>519</v>
      </c>
      <c r="S641" s="241" t="s">
        <v>315</v>
      </c>
      <c r="T641" s="242" t="s">
        <v>315</v>
      </c>
      <c r="U641" s="224">
        <v>0.94199999999999995</v>
      </c>
      <c r="V641" s="224">
        <f>ROUND(E641*U641,2)</f>
        <v>14.86</v>
      </c>
      <c r="W641" s="224"/>
      <c r="X641" s="224" t="s">
        <v>336</v>
      </c>
      <c r="Y641" s="224" t="s">
        <v>317</v>
      </c>
      <c r="Z641" s="214"/>
      <c r="AA641" s="214"/>
      <c r="AB641" s="214"/>
      <c r="AC641" s="214"/>
      <c r="AD641" s="214"/>
      <c r="AE641" s="214"/>
      <c r="AF641" s="214"/>
      <c r="AG641" s="214" t="s">
        <v>337</v>
      </c>
      <c r="AH641" s="214"/>
      <c r="AI641" s="214"/>
      <c r="AJ641" s="214"/>
      <c r="AK641" s="214"/>
      <c r="AL641" s="214"/>
      <c r="AM641" s="214"/>
      <c r="AN641" s="214"/>
      <c r="AO641" s="214"/>
      <c r="AP641" s="214"/>
      <c r="AQ641" s="214"/>
      <c r="AR641" s="214"/>
      <c r="AS641" s="214"/>
      <c r="AT641" s="214"/>
      <c r="AU641" s="214"/>
      <c r="AV641" s="214"/>
      <c r="AW641" s="214"/>
      <c r="AX641" s="214"/>
      <c r="AY641" s="214"/>
      <c r="AZ641" s="214"/>
      <c r="BA641" s="214"/>
      <c r="BB641" s="214"/>
      <c r="BC641" s="214"/>
      <c r="BD641" s="214"/>
      <c r="BE641" s="214"/>
      <c r="BF641" s="214"/>
      <c r="BG641" s="214"/>
      <c r="BH641" s="214"/>
    </row>
    <row r="642" spans="1:60" outlineLevel="2" x14ac:dyDescent="0.2">
      <c r="A642" s="221"/>
      <c r="B642" s="222"/>
      <c r="C642" s="268" t="s">
        <v>2612</v>
      </c>
      <c r="D642" s="262"/>
      <c r="E642" s="263">
        <v>15.77036</v>
      </c>
      <c r="F642" s="224"/>
      <c r="G642" s="224"/>
      <c r="H642" s="224"/>
      <c r="I642" s="224"/>
      <c r="J642" s="224"/>
      <c r="K642" s="224"/>
      <c r="L642" s="224"/>
      <c r="M642" s="224"/>
      <c r="N642" s="223"/>
      <c r="O642" s="223"/>
      <c r="P642" s="223"/>
      <c r="Q642" s="223"/>
      <c r="R642" s="224"/>
      <c r="S642" s="224"/>
      <c r="T642" s="224"/>
      <c r="U642" s="224"/>
      <c r="V642" s="224"/>
      <c r="W642" s="224"/>
      <c r="X642" s="224"/>
      <c r="Y642" s="224"/>
      <c r="Z642" s="214"/>
      <c r="AA642" s="214"/>
      <c r="AB642" s="214"/>
      <c r="AC642" s="214"/>
      <c r="AD642" s="214"/>
      <c r="AE642" s="214"/>
      <c r="AF642" s="214"/>
      <c r="AG642" s="214" t="s">
        <v>371</v>
      </c>
      <c r="AH642" s="214">
        <v>5</v>
      </c>
      <c r="AI642" s="214"/>
      <c r="AJ642" s="214"/>
      <c r="AK642" s="214"/>
      <c r="AL642" s="214"/>
      <c r="AM642" s="214"/>
      <c r="AN642" s="214"/>
      <c r="AO642" s="214"/>
      <c r="AP642" s="214"/>
      <c r="AQ642" s="214"/>
      <c r="AR642" s="214"/>
      <c r="AS642" s="214"/>
      <c r="AT642" s="214"/>
      <c r="AU642" s="214"/>
      <c r="AV642" s="214"/>
      <c r="AW642" s="214"/>
      <c r="AX642" s="214"/>
      <c r="AY642" s="214"/>
      <c r="AZ642" s="214"/>
      <c r="BA642" s="214"/>
      <c r="BB642" s="214"/>
      <c r="BC642" s="214"/>
      <c r="BD642" s="214"/>
      <c r="BE642" s="214"/>
      <c r="BF642" s="214"/>
      <c r="BG642" s="214"/>
      <c r="BH642" s="214"/>
    </row>
    <row r="643" spans="1:60" ht="22.5" outlineLevel="1" x14ac:dyDescent="0.2">
      <c r="A643" s="236">
        <v>176</v>
      </c>
      <c r="B643" s="237" t="s">
        <v>923</v>
      </c>
      <c r="C643" s="254" t="s">
        <v>924</v>
      </c>
      <c r="D643" s="238" t="s">
        <v>581</v>
      </c>
      <c r="E643" s="239">
        <v>47.311079999999997</v>
      </c>
      <c r="F643" s="240"/>
      <c r="G643" s="241">
        <f>ROUND(E643*F643,2)</f>
        <v>0</v>
      </c>
      <c r="H643" s="240"/>
      <c r="I643" s="241">
        <f>ROUND(E643*H643,2)</f>
        <v>0</v>
      </c>
      <c r="J643" s="240"/>
      <c r="K643" s="241">
        <f>ROUND(E643*J643,2)</f>
        <v>0</v>
      </c>
      <c r="L643" s="241">
        <v>12</v>
      </c>
      <c r="M643" s="241">
        <f>G643*(1+L643/100)</f>
        <v>0</v>
      </c>
      <c r="N643" s="239">
        <v>0</v>
      </c>
      <c r="O643" s="239">
        <f>ROUND(E643*N643,2)</f>
        <v>0</v>
      </c>
      <c r="P643" s="239">
        <v>0</v>
      </c>
      <c r="Q643" s="239">
        <f>ROUND(E643*P643,2)</f>
        <v>0</v>
      </c>
      <c r="R643" s="241" t="s">
        <v>519</v>
      </c>
      <c r="S643" s="241" t="s">
        <v>315</v>
      </c>
      <c r="T643" s="242" t="s">
        <v>315</v>
      </c>
      <c r="U643" s="224">
        <v>0.105</v>
      </c>
      <c r="V643" s="224">
        <f>ROUND(E643*U643,2)</f>
        <v>4.97</v>
      </c>
      <c r="W643" s="224"/>
      <c r="X643" s="224" t="s">
        <v>336</v>
      </c>
      <c r="Y643" s="224" t="s">
        <v>317</v>
      </c>
      <c r="Z643" s="214"/>
      <c r="AA643" s="214"/>
      <c r="AB643" s="214"/>
      <c r="AC643" s="214"/>
      <c r="AD643" s="214"/>
      <c r="AE643" s="214"/>
      <c r="AF643" s="214"/>
      <c r="AG643" s="214" t="s">
        <v>337</v>
      </c>
      <c r="AH643" s="214"/>
      <c r="AI643" s="214"/>
      <c r="AJ643" s="214"/>
      <c r="AK643" s="214"/>
      <c r="AL643" s="214"/>
      <c r="AM643" s="214"/>
      <c r="AN643" s="214"/>
      <c r="AO643" s="214"/>
      <c r="AP643" s="214"/>
      <c r="AQ643" s="214"/>
      <c r="AR643" s="214"/>
      <c r="AS643" s="214"/>
      <c r="AT643" s="214"/>
      <c r="AU643" s="214"/>
      <c r="AV643" s="214"/>
      <c r="AW643" s="214"/>
      <c r="AX643" s="214"/>
      <c r="AY643" s="214"/>
      <c r="AZ643" s="214"/>
      <c r="BA643" s="214"/>
      <c r="BB643" s="214"/>
      <c r="BC643" s="214"/>
      <c r="BD643" s="214"/>
      <c r="BE643" s="214"/>
      <c r="BF643" s="214"/>
      <c r="BG643" s="214"/>
      <c r="BH643" s="214"/>
    </row>
    <row r="644" spans="1:60" outlineLevel="2" x14ac:dyDescent="0.2">
      <c r="A644" s="221"/>
      <c r="B644" s="222"/>
      <c r="C644" s="268" t="s">
        <v>2611</v>
      </c>
      <c r="D644" s="262"/>
      <c r="E644" s="263">
        <v>47.311079999999997</v>
      </c>
      <c r="F644" s="224"/>
      <c r="G644" s="224"/>
      <c r="H644" s="224"/>
      <c r="I644" s="224"/>
      <c r="J644" s="224"/>
      <c r="K644" s="224"/>
      <c r="L644" s="224"/>
      <c r="M644" s="224"/>
      <c r="N644" s="223"/>
      <c r="O644" s="223"/>
      <c r="P644" s="223"/>
      <c r="Q644" s="223"/>
      <c r="R644" s="224"/>
      <c r="S644" s="224"/>
      <c r="T644" s="224"/>
      <c r="U644" s="224"/>
      <c r="V644" s="224"/>
      <c r="W644" s="224"/>
      <c r="X644" s="224"/>
      <c r="Y644" s="224"/>
      <c r="Z644" s="214"/>
      <c r="AA644" s="214"/>
      <c r="AB644" s="214"/>
      <c r="AC644" s="214"/>
      <c r="AD644" s="214"/>
      <c r="AE644" s="214"/>
      <c r="AF644" s="214"/>
      <c r="AG644" s="214" t="s">
        <v>371</v>
      </c>
      <c r="AH644" s="214">
        <v>5</v>
      </c>
      <c r="AI644" s="214"/>
      <c r="AJ644" s="214"/>
      <c r="AK644" s="214"/>
      <c r="AL644" s="214"/>
      <c r="AM644" s="214"/>
      <c r="AN644" s="214"/>
      <c r="AO644" s="214"/>
      <c r="AP644" s="214"/>
      <c r="AQ644" s="214"/>
      <c r="AR644" s="214"/>
      <c r="AS644" s="214"/>
      <c r="AT644" s="214"/>
      <c r="AU644" s="214"/>
      <c r="AV644" s="214"/>
      <c r="AW644" s="214"/>
      <c r="AX644" s="214"/>
      <c r="AY644" s="214"/>
      <c r="AZ644" s="214"/>
      <c r="BA644" s="214"/>
      <c r="BB644" s="214"/>
      <c r="BC644" s="214"/>
      <c r="BD644" s="214"/>
      <c r="BE644" s="214"/>
      <c r="BF644" s="214"/>
      <c r="BG644" s="214"/>
      <c r="BH644" s="214"/>
    </row>
    <row r="645" spans="1:60" outlineLevel="1" x14ac:dyDescent="0.2">
      <c r="A645" s="236">
        <v>177</v>
      </c>
      <c r="B645" s="237" t="s">
        <v>926</v>
      </c>
      <c r="C645" s="254" t="s">
        <v>1268</v>
      </c>
      <c r="D645" s="238" t="s">
        <v>581</v>
      </c>
      <c r="E645" s="239">
        <v>15.75296</v>
      </c>
      <c r="F645" s="240"/>
      <c r="G645" s="241">
        <f>ROUND(E645*F645,2)</f>
        <v>0</v>
      </c>
      <c r="H645" s="240"/>
      <c r="I645" s="241">
        <f>ROUND(E645*H645,2)</f>
        <v>0</v>
      </c>
      <c r="J645" s="240"/>
      <c r="K645" s="241">
        <f>ROUND(E645*J645,2)</f>
        <v>0</v>
      </c>
      <c r="L645" s="241">
        <v>12</v>
      </c>
      <c r="M645" s="241">
        <f>G645*(1+L645/100)</f>
        <v>0</v>
      </c>
      <c r="N645" s="239">
        <v>0</v>
      </c>
      <c r="O645" s="239">
        <f>ROUND(E645*N645,2)</f>
        <v>0</v>
      </c>
      <c r="P645" s="239">
        <v>0</v>
      </c>
      <c r="Q645" s="239">
        <f>ROUND(E645*P645,2)</f>
        <v>0</v>
      </c>
      <c r="R645" s="241" t="s">
        <v>519</v>
      </c>
      <c r="S645" s="241" t="s">
        <v>315</v>
      </c>
      <c r="T645" s="242" t="s">
        <v>315</v>
      </c>
      <c r="U645" s="224">
        <v>0</v>
      </c>
      <c r="V645" s="224">
        <f>ROUND(E645*U645,2)</f>
        <v>0</v>
      </c>
      <c r="W645" s="224"/>
      <c r="X645" s="224" t="s">
        <v>336</v>
      </c>
      <c r="Y645" s="224" t="s">
        <v>317</v>
      </c>
      <c r="Z645" s="214"/>
      <c r="AA645" s="214"/>
      <c r="AB645" s="214"/>
      <c r="AC645" s="214"/>
      <c r="AD645" s="214"/>
      <c r="AE645" s="214"/>
      <c r="AF645" s="214"/>
      <c r="AG645" s="214" t="s">
        <v>367</v>
      </c>
      <c r="AH645" s="214"/>
      <c r="AI645" s="214"/>
      <c r="AJ645" s="214"/>
      <c r="AK645" s="214"/>
      <c r="AL645" s="214"/>
      <c r="AM645" s="214"/>
      <c r="AN645" s="214"/>
      <c r="AO645" s="214"/>
      <c r="AP645" s="214"/>
      <c r="AQ645" s="214"/>
      <c r="AR645" s="214"/>
      <c r="AS645" s="214"/>
      <c r="AT645" s="214"/>
      <c r="AU645" s="214"/>
      <c r="AV645" s="214"/>
      <c r="AW645" s="214"/>
      <c r="AX645" s="214"/>
      <c r="AY645" s="214"/>
      <c r="AZ645" s="214"/>
      <c r="BA645" s="214"/>
      <c r="BB645" s="214"/>
      <c r="BC645" s="214"/>
      <c r="BD645" s="214"/>
      <c r="BE645" s="214"/>
      <c r="BF645" s="214"/>
      <c r="BG645" s="214"/>
      <c r="BH645" s="214"/>
    </row>
    <row r="646" spans="1:60" outlineLevel="2" x14ac:dyDescent="0.2">
      <c r="A646" s="221"/>
      <c r="B646" s="222"/>
      <c r="C646" s="255" t="s">
        <v>928</v>
      </c>
      <c r="D646" s="243"/>
      <c r="E646" s="243"/>
      <c r="F646" s="243"/>
      <c r="G646" s="243"/>
      <c r="H646" s="224"/>
      <c r="I646" s="224"/>
      <c r="J646" s="224"/>
      <c r="K646" s="224"/>
      <c r="L646" s="224"/>
      <c r="M646" s="224"/>
      <c r="N646" s="223"/>
      <c r="O646" s="223"/>
      <c r="P646" s="223"/>
      <c r="Q646" s="223"/>
      <c r="R646" s="224"/>
      <c r="S646" s="224"/>
      <c r="T646" s="224"/>
      <c r="U646" s="224"/>
      <c r="V646" s="224"/>
      <c r="W646" s="224"/>
      <c r="X646" s="224"/>
      <c r="Y646" s="224"/>
      <c r="Z646" s="214"/>
      <c r="AA646" s="214"/>
      <c r="AB646" s="214"/>
      <c r="AC646" s="214"/>
      <c r="AD646" s="214"/>
      <c r="AE646" s="214"/>
      <c r="AF646" s="214"/>
      <c r="AG646" s="214" t="s">
        <v>320</v>
      </c>
      <c r="AH646" s="214"/>
      <c r="AI646" s="214"/>
      <c r="AJ646" s="214"/>
      <c r="AK646" s="214"/>
      <c r="AL646" s="214"/>
      <c r="AM646" s="214"/>
      <c r="AN646" s="214"/>
      <c r="AO646" s="214"/>
      <c r="AP646" s="214"/>
      <c r="AQ646" s="214"/>
      <c r="AR646" s="214"/>
      <c r="AS646" s="214"/>
      <c r="AT646" s="214"/>
      <c r="AU646" s="214"/>
      <c r="AV646" s="214"/>
      <c r="AW646" s="214"/>
      <c r="AX646" s="214"/>
      <c r="AY646" s="214"/>
      <c r="AZ646" s="214"/>
      <c r="BA646" s="214"/>
      <c r="BB646" s="214"/>
      <c r="BC646" s="214"/>
      <c r="BD646" s="214"/>
      <c r="BE646" s="214"/>
      <c r="BF646" s="214"/>
      <c r="BG646" s="214"/>
      <c r="BH646" s="214"/>
    </row>
    <row r="647" spans="1:60" outlineLevel="2" x14ac:dyDescent="0.2">
      <c r="A647" s="221"/>
      <c r="B647" s="222"/>
      <c r="C647" s="268" t="s">
        <v>2614</v>
      </c>
      <c r="D647" s="262"/>
      <c r="E647" s="263">
        <v>8.26112</v>
      </c>
      <c r="F647" s="224"/>
      <c r="G647" s="224"/>
      <c r="H647" s="224"/>
      <c r="I647" s="224"/>
      <c r="J647" s="224"/>
      <c r="K647" s="224"/>
      <c r="L647" s="224"/>
      <c r="M647" s="224"/>
      <c r="N647" s="223"/>
      <c r="O647" s="223"/>
      <c r="P647" s="223"/>
      <c r="Q647" s="223"/>
      <c r="R647" s="224"/>
      <c r="S647" s="224"/>
      <c r="T647" s="224"/>
      <c r="U647" s="224"/>
      <c r="V647" s="224"/>
      <c r="W647" s="224"/>
      <c r="X647" s="224"/>
      <c r="Y647" s="224"/>
      <c r="Z647" s="214"/>
      <c r="AA647" s="214"/>
      <c r="AB647" s="214"/>
      <c r="AC647" s="214"/>
      <c r="AD647" s="214"/>
      <c r="AE647" s="214"/>
      <c r="AF647" s="214"/>
      <c r="AG647" s="214" t="s">
        <v>371</v>
      </c>
      <c r="AH647" s="214">
        <v>7</v>
      </c>
      <c r="AI647" s="214"/>
      <c r="AJ647" s="214"/>
      <c r="AK647" s="214"/>
      <c r="AL647" s="214"/>
      <c r="AM647" s="214"/>
      <c r="AN647" s="214"/>
      <c r="AO647" s="214"/>
      <c r="AP647" s="214"/>
      <c r="AQ647" s="214"/>
      <c r="AR647" s="214"/>
      <c r="AS647" s="214"/>
      <c r="AT647" s="214"/>
      <c r="AU647" s="214"/>
      <c r="AV647" s="214"/>
      <c r="AW647" s="214"/>
      <c r="AX647" s="214"/>
      <c r="AY647" s="214"/>
      <c r="AZ647" s="214"/>
      <c r="BA647" s="214"/>
      <c r="BB647" s="214"/>
      <c r="BC647" s="214"/>
      <c r="BD647" s="214"/>
      <c r="BE647" s="214"/>
      <c r="BF647" s="214"/>
      <c r="BG647" s="214"/>
      <c r="BH647" s="214"/>
    </row>
    <row r="648" spans="1:60" outlineLevel="3" x14ac:dyDescent="0.2">
      <c r="A648" s="221"/>
      <c r="B648" s="222"/>
      <c r="C648" s="268" t="s">
        <v>2615</v>
      </c>
      <c r="D648" s="262"/>
      <c r="E648" s="263">
        <v>9.5549999999999996E-2</v>
      </c>
      <c r="F648" s="224"/>
      <c r="G648" s="224"/>
      <c r="H648" s="224"/>
      <c r="I648" s="224"/>
      <c r="J648" s="224"/>
      <c r="K648" s="224"/>
      <c r="L648" s="224"/>
      <c r="M648" s="224"/>
      <c r="N648" s="223"/>
      <c r="O648" s="223"/>
      <c r="P648" s="223"/>
      <c r="Q648" s="223"/>
      <c r="R648" s="224"/>
      <c r="S648" s="224"/>
      <c r="T648" s="224"/>
      <c r="U648" s="224"/>
      <c r="V648" s="224"/>
      <c r="W648" s="224"/>
      <c r="X648" s="224"/>
      <c r="Y648" s="224"/>
      <c r="Z648" s="214"/>
      <c r="AA648" s="214"/>
      <c r="AB648" s="214"/>
      <c r="AC648" s="214"/>
      <c r="AD648" s="214"/>
      <c r="AE648" s="214"/>
      <c r="AF648" s="214"/>
      <c r="AG648" s="214" t="s">
        <v>371</v>
      </c>
      <c r="AH648" s="214">
        <v>7</v>
      </c>
      <c r="AI648" s="214"/>
      <c r="AJ648" s="214"/>
      <c r="AK648" s="214"/>
      <c r="AL648" s="214"/>
      <c r="AM648" s="214"/>
      <c r="AN648" s="214"/>
      <c r="AO648" s="214"/>
      <c r="AP648" s="214"/>
      <c r="AQ648" s="214"/>
      <c r="AR648" s="214"/>
      <c r="AS648" s="214"/>
      <c r="AT648" s="214"/>
      <c r="AU648" s="214"/>
      <c r="AV648" s="214"/>
      <c r="AW648" s="214"/>
      <c r="AX648" s="214"/>
      <c r="AY648" s="214"/>
      <c r="AZ648" s="214"/>
      <c r="BA648" s="214"/>
      <c r="BB648" s="214"/>
      <c r="BC648" s="214"/>
      <c r="BD648" s="214"/>
      <c r="BE648" s="214"/>
      <c r="BF648" s="214"/>
      <c r="BG648" s="214"/>
      <c r="BH648" s="214"/>
    </row>
    <row r="649" spans="1:60" outlineLevel="3" x14ac:dyDescent="0.2">
      <c r="A649" s="221"/>
      <c r="B649" s="222"/>
      <c r="C649" s="268" t="s">
        <v>2616</v>
      </c>
      <c r="D649" s="262"/>
      <c r="E649" s="263">
        <v>0.03</v>
      </c>
      <c r="F649" s="224"/>
      <c r="G649" s="224"/>
      <c r="H649" s="224"/>
      <c r="I649" s="224"/>
      <c r="J649" s="224"/>
      <c r="K649" s="224"/>
      <c r="L649" s="224"/>
      <c r="M649" s="224"/>
      <c r="N649" s="223"/>
      <c r="O649" s="223"/>
      <c r="P649" s="223"/>
      <c r="Q649" s="223"/>
      <c r="R649" s="224"/>
      <c r="S649" s="224"/>
      <c r="T649" s="224"/>
      <c r="U649" s="224"/>
      <c r="V649" s="224"/>
      <c r="W649" s="224"/>
      <c r="X649" s="224"/>
      <c r="Y649" s="224"/>
      <c r="Z649" s="214"/>
      <c r="AA649" s="214"/>
      <c r="AB649" s="214"/>
      <c r="AC649" s="214"/>
      <c r="AD649" s="214"/>
      <c r="AE649" s="214"/>
      <c r="AF649" s="214"/>
      <c r="AG649" s="214" t="s">
        <v>371</v>
      </c>
      <c r="AH649" s="214">
        <v>7</v>
      </c>
      <c r="AI649" s="214"/>
      <c r="AJ649" s="214"/>
      <c r="AK649" s="214"/>
      <c r="AL649" s="214"/>
      <c r="AM649" s="214"/>
      <c r="AN649" s="214"/>
      <c r="AO649" s="214"/>
      <c r="AP649" s="214"/>
      <c r="AQ649" s="214"/>
      <c r="AR649" s="214"/>
      <c r="AS649" s="214"/>
      <c r="AT649" s="214"/>
      <c r="AU649" s="214"/>
      <c r="AV649" s="214"/>
      <c r="AW649" s="214"/>
      <c r="AX649" s="214"/>
      <c r="AY649" s="214"/>
      <c r="AZ649" s="214"/>
      <c r="BA649" s="214"/>
      <c r="BB649" s="214"/>
      <c r="BC649" s="214"/>
      <c r="BD649" s="214"/>
      <c r="BE649" s="214"/>
      <c r="BF649" s="214"/>
      <c r="BG649" s="214"/>
      <c r="BH649" s="214"/>
    </row>
    <row r="650" spans="1:60" outlineLevel="3" x14ac:dyDescent="0.2">
      <c r="A650" s="221"/>
      <c r="B650" s="222"/>
      <c r="C650" s="268" t="s">
        <v>2617</v>
      </c>
      <c r="D650" s="262"/>
      <c r="E650" s="263">
        <v>1.7215</v>
      </c>
      <c r="F650" s="224"/>
      <c r="G650" s="224"/>
      <c r="H650" s="224"/>
      <c r="I650" s="224"/>
      <c r="J650" s="224"/>
      <c r="K650" s="224"/>
      <c r="L650" s="224"/>
      <c r="M650" s="224"/>
      <c r="N650" s="223"/>
      <c r="O650" s="223"/>
      <c r="P650" s="223"/>
      <c r="Q650" s="223"/>
      <c r="R650" s="224"/>
      <c r="S650" s="224"/>
      <c r="T650" s="224"/>
      <c r="U650" s="224"/>
      <c r="V650" s="224"/>
      <c r="W650" s="224"/>
      <c r="X650" s="224"/>
      <c r="Y650" s="224"/>
      <c r="Z650" s="214"/>
      <c r="AA650" s="214"/>
      <c r="AB650" s="214"/>
      <c r="AC650" s="214"/>
      <c r="AD650" s="214"/>
      <c r="AE650" s="214"/>
      <c r="AF650" s="214"/>
      <c r="AG650" s="214" t="s">
        <v>371</v>
      </c>
      <c r="AH650" s="214">
        <v>7</v>
      </c>
      <c r="AI650" s="214"/>
      <c r="AJ650" s="214"/>
      <c r="AK650" s="214"/>
      <c r="AL650" s="214"/>
      <c r="AM650" s="214"/>
      <c r="AN650" s="214"/>
      <c r="AO650" s="214"/>
      <c r="AP650" s="214"/>
      <c r="AQ650" s="214"/>
      <c r="AR650" s="214"/>
      <c r="AS650" s="214"/>
      <c r="AT650" s="214"/>
      <c r="AU650" s="214"/>
      <c r="AV650" s="214"/>
      <c r="AW650" s="214"/>
      <c r="AX650" s="214"/>
      <c r="AY650" s="214"/>
      <c r="AZ650" s="214"/>
      <c r="BA650" s="214"/>
      <c r="BB650" s="214"/>
      <c r="BC650" s="214"/>
      <c r="BD650" s="214"/>
      <c r="BE650" s="214"/>
      <c r="BF650" s="214"/>
      <c r="BG650" s="214"/>
      <c r="BH650" s="214"/>
    </row>
    <row r="651" spans="1:60" outlineLevel="3" x14ac:dyDescent="0.2">
      <c r="A651" s="221"/>
      <c r="B651" s="222"/>
      <c r="C651" s="268" t="s">
        <v>2618</v>
      </c>
      <c r="D651" s="262"/>
      <c r="E651" s="263">
        <v>6.6400000000000001E-2</v>
      </c>
      <c r="F651" s="224"/>
      <c r="G651" s="224"/>
      <c r="H651" s="224"/>
      <c r="I651" s="224"/>
      <c r="J651" s="224"/>
      <c r="K651" s="224"/>
      <c r="L651" s="224"/>
      <c r="M651" s="224"/>
      <c r="N651" s="223"/>
      <c r="O651" s="223"/>
      <c r="P651" s="223"/>
      <c r="Q651" s="223"/>
      <c r="R651" s="224"/>
      <c r="S651" s="224"/>
      <c r="T651" s="224"/>
      <c r="U651" s="224"/>
      <c r="V651" s="224"/>
      <c r="W651" s="224"/>
      <c r="X651" s="224"/>
      <c r="Y651" s="224"/>
      <c r="Z651" s="214"/>
      <c r="AA651" s="214"/>
      <c r="AB651" s="214"/>
      <c r="AC651" s="214"/>
      <c r="AD651" s="214"/>
      <c r="AE651" s="214"/>
      <c r="AF651" s="214"/>
      <c r="AG651" s="214" t="s">
        <v>371</v>
      </c>
      <c r="AH651" s="214">
        <v>7</v>
      </c>
      <c r="AI651" s="214"/>
      <c r="AJ651" s="214"/>
      <c r="AK651" s="214"/>
      <c r="AL651" s="214"/>
      <c r="AM651" s="214"/>
      <c r="AN651" s="214"/>
      <c r="AO651" s="214"/>
      <c r="AP651" s="214"/>
      <c r="AQ651" s="214"/>
      <c r="AR651" s="214"/>
      <c r="AS651" s="214"/>
      <c r="AT651" s="214"/>
      <c r="AU651" s="214"/>
      <c r="AV651" s="214"/>
      <c r="AW651" s="214"/>
      <c r="AX651" s="214"/>
      <c r="AY651" s="214"/>
      <c r="AZ651" s="214"/>
      <c r="BA651" s="214"/>
      <c r="BB651" s="214"/>
      <c r="BC651" s="214"/>
      <c r="BD651" s="214"/>
      <c r="BE651" s="214"/>
      <c r="BF651" s="214"/>
      <c r="BG651" s="214"/>
      <c r="BH651" s="214"/>
    </row>
    <row r="652" spans="1:60" outlineLevel="3" x14ac:dyDescent="0.2">
      <c r="A652" s="221"/>
      <c r="B652" s="222"/>
      <c r="C652" s="268" t="s">
        <v>2619</v>
      </c>
      <c r="D652" s="262"/>
      <c r="E652" s="263">
        <v>1.9539200000000001</v>
      </c>
      <c r="F652" s="224"/>
      <c r="G652" s="224"/>
      <c r="H652" s="224"/>
      <c r="I652" s="224"/>
      <c r="J652" s="224"/>
      <c r="K652" s="224"/>
      <c r="L652" s="224"/>
      <c r="M652" s="224"/>
      <c r="N652" s="223"/>
      <c r="O652" s="223"/>
      <c r="P652" s="223"/>
      <c r="Q652" s="223"/>
      <c r="R652" s="224"/>
      <c r="S652" s="224"/>
      <c r="T652" s="224"/>
      <c r="U652" s="224"/>
      <c r="V652" s="224"/>
      <c r="W652" s="224"/>
      <c r="X652" s="224"/>
      <c r="Y652" s="224"/>
      <c r="Z652" s="214"/>
      <c r="AA652" s="214"/>
      <c r="AB652" s="214"/>
      <c r="AC652" s="214"/>
      <c r="AD652" s="214"/>
      <c r="AE652" s="214"/>
      <c r="AF652" s="214"/>
      <c r="AG652" s="214" t="s">
        <v>371</v>
      </c>
      <c r="AH652" s="214">
        <v>7</v>
      </c>
      <c r="AI652" s="214"/>
      <c r="AJ652" s="214"/>
      <c r="AK652" s="214"/>
      <c r="AL652" s="214"/>
      <c r="AM652" s="214"/>
      <c r="AN652" s="214"/>
      <c r="AO652" s="214"/>
      <c r="AP652" s="214"/>
      <c r="AQ652" s="214"/>
      <c r="AR652" s="214"/>
      <c r="AS652" s="214"/>
      <c r="AT652" s="214"/>
      <c r="AU652" s="214"/>
      <c r="AV652" s="214"/>
      <c r="AW652" s="214"/>
      <c r="AX652" s="214"/>
      <c r="AY652" s="214"/>
      <c r="AZ652" s="214"/>
      <c r="BA652" s="214"/>
      <c r="BB652" s="214"/>
      <c r="BC652" s="214"/>
      <c r="BD652" s="214"/>
      <c r="BE652" s="214"/>
      <c r="BF652" s="214"/>
      <c r="BG652" s="214"/>
      <c r="BH652" s="214"/>
    </row>
    <row r="653" spans="1:60" outlineLevel="3" x14ac:dyDescent="0.2">
      <c r="A653" s="221"/>
      <c r="B653" s="222"/>
      <c r="C653" s="268" t="s">
        <v>2620</v>
      </c>
      <c r="D653" s="262"/>
      <c r="E653" s="263">
        <v>0.30342000000000002</v>
      </c>
      <c r="F653" s="224"/>
      <c r="G653" s="224"/>
      <c r="H653" s="224"/>
      <c r="I653" s="224"/>
      <c r="J653" s="224"/>
      <c r="K653" s="224"/>
      <c r="L653" s="224"/>
      <c r="M653" s="224"/>
      <c r="N653" s="223"/>
      <c r="O653" s="223"/>
      <c r="P653" s="223"/>
      <c r="Q653" s="223"/>
      <c r="R653" s="224"/>
      <c r="S653" s="224"/>
      <c r="T653" s="224"/>
      <c r="U653" s="224"/>
      <c r="V653" s="224"/>
      <c r="W653" s="224"/>
      <c r="X653" s="224"/>
      <c r="Y653" s="224"/>
      <c r="Z653" s="214"/>
      <c r="AA653" s="214"/>
      <c r="AB653" s="214"/>
      <c r="AC653" s="214"/>
      <c r="AD653" s="214"/>
      <c r="AE653" s="214"/>
      <c r="AF653" s="214"/>
      <c r="AG653" s="214" t="s">
        <v>371</v>
      </c>
      <c r="AH653" s="214">
        <v>7</v>
      </c>
      <c r="AI653" s="214"/>
      <c r="AJ653" s="214"/>
      <c r="AK653" s="214"/>
      <c r="AL653" s="214"/>
      <c r="AM653" s="214"/>
      <c r="AN653" s="214"/>
      <c r="AO653" s="214"/>
      <c r="AP653" s="214"/>
      <c r="AQ653" s="214"/>
      <c r="AR653" s="214"/>
      <c r="AS653" s="214"/>
      <c r="AT653" s="214"/>
      <c r="AU653" s="214"/>
      <c r="AV653" s="214"/>
      <c r="AW653" s="214"/>
      <c r="AX653" s="214"/>
      <c r="AY653" s="214"/>
      <c r="AZ653" s="214"/>
      <c r="BA653" s="214"/>
      <c r="BB653" s="214"/>
      <c r="BC653" s="214"/>
      <c r="BD653" s="214"/>
      <c r="BE653" s="214"/>
      <c r="BF653" s="214"/>
      <c r="BG653" s="214"/>
      <c r="BH653" s="214"/>
    </row>
    <row r="654" spans="1:60" outlineLevel="3" x14ac:dyDescent="0.2">
      <c r="A654" s="221"/>
      <c r="B654" s="222"/>
      <c r="C654" s="268" t="s">
        <v>2621</v>
      </c>
      <c r="D654" s="262"/>
      <c r="E654" s="263">
        <v>0.20635999999999999</v>
      </c>
      <c r="F654" s="224"/>
      <c r="G654" s="224"/>
      <c r="H654" s="224"/>
      <c r="I654" s="224"/>
      <c r="J654" s="224"/>
      <c r="K654" s="224"/>
      <c r="L654" s="224"/>
      <c r="M654" s="224"/>
      <c r="N654" s="223"/>
      <c r="O654" s="223"/>
      <c r="P654" s="223"/>
      <c r="Q654" s="223"/>
      <c r="R654" s="224"/>
      <c r="S654" s="224"/>
      <c r="T654" s="224"/>
      <c r="U654" s="224"/>
      <c r="V654" s="224"/>
      <c r="W654" s="224"/>
      <c r="X654" s="224"/>
      <c r="Y654" s="224"/>
      <c r="Z654" s="214"/>
      <c r="AA654" s="214"/>
      <c r="AB654" s="214"/>
      <c r="AC654" s="214"/>
      <c r="AD654" s="214"/>
      <c r="AE654" s="214"/>
      <c r="AF654" s="214"/>
      <c r="AG654" s="214" t="s">
        <v>371</v>
      </c>
      <c r="AH654" s="214">
        <v>7</v>
      </c>
      <c r="AI654" s="214"/>
      <c r="AJ654" s="214"/>
      <c r="AK654" s="214"/>
      <c r="AL654" s="214"/>
      <c r="AM654" s="214"/>
      <c r="AN654" s="214"/>
      <c r="AO654" s="214"/>
      <c r="AP654" s="214"/>
      <c r="AQ654" s="214"/>
      <c r="AR654" s="214"/>
      <c r="AS654" s="214"/>
      <c r="AT654" s="214"/>
      <c r="AU654" s="214"/>
      <c r="AV654" s="214"/>
      <c r="AW654" s="214"/>
      <c r="AX654" s="214"/>
      <c r="AY654" s="214"/>
      <c r="AZ654" s="214"/>
      <c r="BA654" s="214"/>
      <c r="BB654" s="214"/>
      <c r="BC654" s="214"/>
      <c r="BD654" s="214"/>
      <c r="BE654" s="214"/>
      <c r="BF654" s="214"/>
      <c r="BG654" s="214"/>
      <c r="BH654" s="214"/>
    </row>
    <row r="655" spans="1:60" outlineLevel="3" x14ac:dyDescent="0.2">
      <c r="A655" s="221"/>
      <c r="B655" s="222"/>
      <c r="C655" s="268" t="s">
        <v>2622</v>
      </c>
      <c r="D655" s="262"/>
      <c r="E655" s="263">
        <v>9.5600000000000008E-3</v>
      </c>
      <c r="F655" s="224"/>
      <c r="G655" s="224"/>
      <c r="H655" s="224"/>
      <c r="I655" s="224"/>
      <c r="J655" s="224"/>
      <c r="K655" s="224"/>
      <c r="L655" s="224"/>
      <c r="M655" s="224"/>
      <c r="N655" s="223"/>
      <c r="O655" s="223"/>
      <c r="P655" s="223"/>
      <c r="Q655" s="223"/>
      <c r="R655" s="224"/>
      <c r="S655" s="224"/>
      <c r="T655" s="224"/>
      <c r="U655" s="224"/>
      <c r="V655" s="224"/>
      <c r="W655" s="224"/>
      <c r="X655" s="224"/>
      <c r="Y655" s="224"/>
      <c r="Z655" s="214"/>
      <c r="AA655" s="214"/>
      <c r="AB655" s="214"/>
      <c r="AC655" s="214"/>
      <c r="AD655" s="214"/>
      <c r="AE655" s="214"/>
      <c r="AF655" s="214"/>
      <c r="AG655" s="214" t="s">
        <v>371</v>
      </c>
      <c r="AH655" s="214">
        <v>7</v>
      </c>
      <c r="AI655" s="214"/>
      <c r="AJ655" s="214"/>
      <c r="AK655" s="214"/>
      <c r="AL655" s="214"/>
      <c r="AM655" s="214"/>
      <c r="AN655" s="214"/>
      <c r="AO655" s="214"/>
      <c r="AP655" s="214"/>
      <c r="AQ655" s="214"/>
      <c r="AR655" s="214"/>
      <c r="AS655" s="214"/>
      <c r="AT655" s="214"/>
      <c r="AU655" s="214"/>
      <c r="AV655" s="214"/>
      <c r="AW655" s="214"/>
      <c r="AX655" s="214"/>
      <c r="AY655" s="214"/>
      <c r="AZ655" s="214"/>
      <c r="BA655" s="214"/>
      <c r="BB655" s="214"/>
      <c r="BC655" s="214"/>
      <c r="BD655" s="214"/>
      <c r="BE655" s="214"/>
      <c r="BF655" s="214"/>
      <c r="BG655" s="214"/>
      <c r="BH655" s="214"/>
    </row>
    <row r="656" spans="1:60" outlineLevel="3" x14ac:dyDescent="0.2">
      <c r="A656" s="221"/>
      <c r="B656" s="222"/>
      <c r="C656" s="268" t="s">
        <v>2623</v>
      </c>
      <c r="D656" s="262"/>
      <c r="E656" s="263">
        <v>3.9E-2</v>
      </c>
      <c r="F656" s="224"/>
      <c r="G656" s="224"/>
      <c r="H656" s="224"/>
      <c r="I656" s="224"/>
      <c r="J656" s="224"/>
      <c r="K656" s="224"/>
      <c r="L656" s="224"/>
      <c r="M656" s="224"/>
      <c r="N656" s="223"/>
      <c r="O656" s="223"/>
      <c r="P656" s="223"/>
      <c r="Q656" s="223"/>
      <c r="R656" s="224"/>
      <c r="S656" s="224"/>
      <c r="T656" s="224"/>
      <c r="U656" s="224"/>
      <c r="V656" s="224"/>
      <c r="W656" s="224"/>
      <c r="X656" s="224"/>
      <c r="Y656" s="224"/>
      <c r="Z656" s="214"/>
      <c r="AA656" s="214"/>
      <c r="AB656" s="214"/>
      <c r="AC656" s="214"/>
      <c r="AD656" s="214"/>
      <c r="AE656" s="214"/>
      <c r="AF656" s="214"/>
      <c r="AG656" s="214" t="s">
        <v>371</v>
      </c>
      <c r="AH656" s="214">
        <v>7</v>
      </c>
      <c r="AI656" s="214"/>
      <c r="AJ656" s="214"/>
      <c r="AK656" s="214"/>
      <c r="AL656" s="214"/>
      <c r="AM656" s="214"/>
      <c r="AN656" s="214"/>
      <c r="AO656" s="214"/>
      <c r="AP656" s="214"/>
      <c r="AQ656" s="214"/>
      <c r="AR656" s="214"/>
      <c r="AS656" s="214"/>
      <c r="AT656" s="214"/>
      <c r="AU656" s="214"/>
      <c r="AV656" s="214"/>
      <c r="AW656" s="214"/>
      <c r="AX656" s="214"/>
      <c r="AY656" s="214"/>
      <c r="AZ656" s="214"/>
      <c r="BA656" s="214"/>
      <c r="BB656" s="214"/>
      <c r="BC656" s="214"/>
      <c r="BD656" s="214"/>
      <c r="BE656" s="214"/>
      <c r="BF656" s="214"/>
      <c r="BG656" s="214"/>
      <c r="BH656" s="214"/>
    </row>
    <row r="657" spans="1:60" outlineLevel="3" x14ac:dyDescent="0.2">
      <c r="A657" s="221"/>
      <c r="B657" s="222"/>
      <c r="C657" s="268" t="s">
        <v>2624</v>
      </c>
      <c r="D657" s="262"/>
      <c r="E657" s="263">
        <v>7.3999999999999996E-2</v>
      </c>
      <c r="F657" s="224"/>
      <c r="G657" s="224"/>
      <c r="H657" s="224"/>
      <c r="I657" s="224"/>
      <c r="J657" s="224"/>
      <c r="K657" s="224"/>
      <c r="L657" s="224"/>
      <c r="M657" s="224"/>
      <c r="N657" s="223"/>
      <c r="O657" s="223"/>
      <c r="P657" s="223"/>
      <c r="Q657" s="223"/>
      <c r="R657" s="224"/>
      <c r="S657" s="224"/>
      <c r="T657" s="224"/>
      <c r="U657" s="224"/>
      <c r="V657" s="224"/>
      <c r="W657" s="224"/>
      <c r="X657" s="224"/>
      <c r="Y657" s="224"/>
      <c r="Z657" s="214"/>
      <c r="AA657" s="214"/>
      <c r="AB657" s="214"/>
      <c r="AC657" s="214"/>
      <c r="AD657" s="214"/>
      <c r="AE657" s="214"/>
      <c r="AF657" s="214"/>
      <c r="AG657" s="214" t="s">
        <v>371</v>
      </c>
      <c r="AH657" s="214">
        <v>7</v>
      </c>
      <c r="AI657" s="214"/>
      <c r="AJ657" s="214"/>
      <c r="AK657" s="214"/>
      <c r="AL657" s="214"/>
      <c r="AM657" s="214"/>
      <c r="AN657" s="214"/>
      <c r="AO657" s="214"/>
      <c r="AP657" s="214"/>
      <c r="AQ657" s="214"/>
      <c r="AR657" s="214"/>
      <c r="AS657" s="214"/>
      <c r="AT657" s="214"/>
      <c r="AU657" s="214"/>
      <c r="AV657" s="214"/>
      <c r="AW657" s="214"/>
      <c r="AX657" s="214"/>
      <c r="AY657" s="214"/>
      <c r="AZ657" s="214"/>
      <c r="BA657" s="214"/>
      <c r="BB657" s="214"/>
      <c r="BC657" s="214"/>
      <c r="BD657" s="214"/>
      <c r="BE657" s="214"/>
      <c r="BF657" s="214"/>
      <c r="BG657" s="214"/>
      <c r="BH657" s="214"/>
    </row>
    <row r="658" spans="1:60" outlineLevel="3" x14ac:dyDescent="0.2">
      <c r="A658" s="221"/>
      <c r="B658" s="222"/>
      <c r="C658" s="268" t="s">
        <v>2625</v>
      </c>
      <c r="D658" s="262"/>
      <c r="E658" s="263">
        <v>0.48202</v>
      </c>
      <c r="F658" s="224"/>
      <c r="G658" s="224"/>
      <c r="H658" s="224"/>
      <c r="I658" s="224"/>
      <c r="J658" s="224"/>
      <c r="K658" s="224"/>
      <c r="L658" s="224"/>
      <c r="M658" s="224"/>
      <c r="N658" s="223"/>
      <c r="O658" s="223"/>
      <c r="P658" s="223"/>
      <c r="Q658" s="223"/>
      <c r="R658" s="224"/>
      <c r="S658" s="224"/>
      <c r="T658" s="224"/>
      <c r="U658" s="224"/>
      <c r="V658" s="224"/>
      <c r="W658" s="224"/>
      <c r="X658" s="224"/>
      <c r="Y658" s="224"/>
      <c r="Z658" s="214"/>
      <c r="AA658" s="214"/>
      <c r="AB658" s="214"/>
      <c r="AC658" s="214"/>
      <c r="AD658" s="214"/>
      <c r="AE658" s="214"/>
      <c r="AF658" s="214"/>
      <c r="AG658" s="214" t="s">
        <v>371</v>
      </c>
      <c r="AH658" s="214">
        <v>7</v>
      </c>
      <c r="AI658" s="214"/>
      <c r="AJ658" s="214"/>
      <c r="AK658" s="214"/>
      <c r="AL658" s="214"/>
      <c r="AM658" s="214"/>
      <c r="AN658" s="214"/>
      <c r="AO658" s="214"/>
      <c r="AP658" s="214"/>
      <c r="AQ658" s="214"/>
      <c r="AR658" s="214"/>
      <c r="AS658" s="214"/>
      <c r="AT658" s="214"/>
      <c r="AU658" s="214"/>
      <c r="AV658" s="214"/>
      <c r="AW658" s="214"/>
      <c r="AX658" s="214"/>
      <c r="AY658" s="214"/>
      <c r="AZ658" s="214"/>
      <c r="BA658" s="214"/>
      <c r="BB658" s="214"/>
      <c r="BC658" s="214"/>
      <c r="BD658" s="214"/>
      <c r="BE658" s="214"/>
      <c r="BF658" s="214"/>
      <c r="BG658" s="214"/>
      <c r="BH658" s="214"/>
    </row>
    <row r="659" spans="1:60" outlineLevel="3" x14ac:dyDescent="0.2">
      <c r="A659" s="221"/>
      <c r="B659" s="222"/>
      <c r="C659" s="268" t="s">
        <v>2626</v>
      </c>
      <c r="D659" s="262"/>
      <c r="E659" s="263">
        <v>0.51632</v>
      </c>
      <c r="F659" s="224"/>
      <c r="G659" s="224"/>
      <c r="H659" s="224"/>
      <c r="I659" s="224"/>
      <c r="J659" s="224"/>
      <c r="K659" s="224"/>
      <c r="L659" s="224"/>
      <c r="M659" s="224"/>
      <c r="N659" s="223"/>
      <c r="O659" s="223"/>
      <c r="P659" s="223"/>
      <c r="Q659" s="223"/>
      <c r="R659" s="224"/>
      <c r="S659" s="224"/>
      <c r="T659" s="224"/>
      <c r="U659" s="224"/>
      <c r="V659" s="224"/>
      <c r="W659" s="224"/>
      <c r="X659" s="224"/>
      <c r="Y659" s="224"/>
      <c r="Z659" s="214"/>
      <c r="AA659" s="214"/>
      <c r="AB659" s="214"/>
      <c r="AC659" s="214"/>
      <c r="AD659" s="214"/>
      <c r="AE659" s="214"/>
      <c r="AF659" s="214"/>
      <c r="AG659" s="214" t="s">
        <v>371</v>
      </c>
      <c r="AH659" s="214">
        <v>7</v>
      </c>
      <c r="AI659" s="214"/>
      <c r="AJ659" s="214"/>
      <c r="AK659" s="214"/>
      <c r="AL659" s="214"/>
      <c r="AM659" s="214"/>
      <c r="AN659" s="214"/>
      <c r="AO659" s="214"/>
      <c r="AP659" s="214"/>
      <c r="AQ659" s="214"/>
      <c r="AR659" s="214"/>
      <c r="AS659" s="214"/>
      <c r="AT659" s="214"/>
      <c r="AU659" s="214"/>
      <c r="AV659" s="214"/>
      <c r="AW659" s="214"/>
      <c r="AX659" s="214"/>
      <c r="AY659" s="214"/>
      <c r="AZ659" s="214"/>
      <c r="BA659" s="214"/>
      <c r="BB659" s="214"/>
      <c r="BC659" s="214"/>
      <c r="BD659" s="214"/>
      <c r="BE659" s="214"/>
      <c r="BF659" s="214"/>
      <c r="BG659" s="214"/>
      <c r="BH659" s="214"/>
    </row>
    <row r="660" spans="1:60" outlineLevel="3" x14ac:dyDescent="0.2">
      <c r="A660" s="221"/>
      <c r="B660" s="222"/>
      <c r="C660" s="268" t="s">
        <v>2627</v>
      </c>
      <c r="D660" s="262"/>
      <c r="E660" s="263">
        <v>0.66383999999999999</v>
      </c>
      <c r="F660" s="224"/>
      <c r="G660" s="224"/>
      <c r="H660" s="224"/>
      <c r="I660" s="224"/>
      <c r="J660" s="224"/>
      <c r="K660" s="224"/>
      <c r="L660" s="224"/>
      <c r="M660" s="224"/>
      <c r="N660" s="223"/>
      <c r="O660" s="223"/>
      <c r="P660" s="223"/>
      <c r="Q660" s="223"/>
      <c r="R660" s="224"/>
      <c r="S660" s="224"/>
      <c r="T660" s="224"/>
      <c r="U660" s="224"/>
      <c r="V660" s="224"/>
      <c r="W660" s="224"/>
      <c r="X660" s="224"/>
      <c r="Y660" s="224"/>
      <c r="Z660" s="214"/>
      <c r="AA660" s="214"/>
      <c r="AB660" s="214"/>
      <c r="AC660" s="214"/>
      <c r="AD660" s="214"/>
      <c r="AE660" s="214"/>
      <c r="AF660" s="214"/>
      <c r="AG660" s="214" t="s">
        <v>371</v>
      </c>
      <c r="AH660" s="214">
        <v>7</v>
      </c>
      <c r="AI660" s="214"/>
      <c r="AJ660" s="214"/>
      <c r="AK660" s="214"/>
      <c r="AL660" s="214"/>
      <c r="AM660" s="214"/>
      <c r="AN660" s="214"/>
      <c r="AO660" s="214"/>
      <c r="AP660" s="214"/>
      <c r="AQ660" s="214"/>
      <c r="AR660" s="214"/>
      <c r="AS660" s="214"/>
      <c r="AT660" s="214"/>
      <c r="AU660" s="214"/>
      <c r="AV660" s="214"/>
      <c r="AW660" s="214"/>
      <c r="AX660" s="214"/>
      <c r="AY660" s="214"/>
      <c r="AZ660" s="214"/>
      <c r="BA660" s="214"/>
      <c r="BB660" s="214"/>
      <c r="BC660" s="214"/>
      <c r="BD660" s="214"/>
      <c r="BE660" s="214"/>
      <c r="BF660" s="214"/>
      <c r="BG660" s="214"/>
      <c r="BH660" s="214"/>
    </row>
    <row r="661" spans="1:60" outlineLevel="3" x14ac:dyDescent="0.2">
      <c r="A661" s="221"/>
      <c r="B661" s="222"/>
      <c r="C661" s="268" t="s">
        <v>2628</v>
      </c>
      <c r="D661" s="262"/>
      <c r="E661" s="263">
        <v>1.2907999999999999</v>
      </c>
      <c r="F661" s="224"/>
      <c r="G661" s="224"/>
      <c r="H661" s="224"/>
      <c r="I661" s="224"/>
      <c r="J661" s="224"/>
      <c r="K661" s="224"/>
      <c r="L661" s="224"/>
      <c r="M661" s="224"/>
      <c r="N661" s="223"/>
      <c r="O661" s="223"/>
      <c r="P661" s="223"/>
      <c r="Q661" s="223"/>
      <c r="R661" s="224"/>
      <c r="S661" s="224"/>
      <c r="T661" s="224"/>
      <c r="U661" s="224"/>
      <c r="V661" s="224"/>
      <c r="W661" s="224"/>
      <c r="X661" s="224"/>
      <c r="Y661" s="224"/>
      <c r="Z661" s="214"/>
      <c r="AA661" s="214"/>
      <c r="AB661" s="214"/>
      <c r="AC661" s="214"/>
      <c r="AD661" s="214"/>
      <c r="AE661" s="214"/>
      <c r="AF661" s="214"/>
      <c r="AG661" s="214" t="s">
        <v>371</v>
      </c>
      <c r="AH661" s="214">
        <v>7</v>
      </c>
      <c r="AI661" s="214"/>
      <c r="AJ661" s="214"/>
      <c r="AK661" s="214"/>
      <c r="AL661" s="214"/>
      <c r="AM661" s="214"/>
      <c r="AN661" s="214"/>
      <c r="AO661" s="214"/>
      <c r="AP661" s="214"/>
      <c r="AQ661" s="214"/>
      <c r="AR661" s="214"/>
      <c r="AS661" s="214"/>
      <c r="AT661" s="214"/>
      <c r="AU661" s="214"/>
      <c r="AV661" s="214"/>
      <c r="AW661" s="214"/>
      <c r="AX661" s="214"/>
      <c r="AY661" s="214"/>
      <c r="AZ661" s="214"/>
      <c r="BA661" s="214"/>
      <c r="BB661" s="214"/>
      <c r="BC661" s="214"/>
      <c r="BD661" s="214"/>
      <c r="BE661" s="214"/>
      <c r="BF661" s="214"/>
      <c r="BG661" s="214"/>
      <c r="BH661" s="214"/>
    </row>
    <row r="662" spans="1:60" outlineLevel="3" x14ac:dyDescent="0.2">
      <c r="A662" s="221"/>
      <c r="B662" s="222"/>
      <c r="C662" s="268" t="s">
        <v>2629</v>
      </c>
      <c r="D662" s="262"/>
      <c r="E662" s="263">
        <v>3.5999999999999999E-3</v>
      </c>
      <c r="F662" s="224"/>
      <c r="G662" s="224"/>
      <c r="H662" s="224"/>
      <c r="I662" s="224"/>
      <c r="J662" s="224"/>
      <c r="K662" s="224"/>
      <c r="L662" s="224"/>
      <c r="M662" s="224"/>
      <c r="N662" s="223"/>
      <c r="O662" s="223"/>
      <c r="P662" s="223"/>
      <c r="Q662" s="223"/>
      <c r="R662" s="224"/>
      <c r="S662" s="224"/>
      <c r="T662" s="224"/>
      <c r="U662" s="224"/>
      <c r="V662" s="224"/>
      <c r="W662" s="224"/>
      <c r="X662" s="224"/>
      <c r="Y662" s="224"/>
      <c r="Z662" s="214"/>
      <c r="AA662" s="214"/>
      <c r="AB662" s="214"/>
      <c r="AC662" s="214"/>
      <c r="AD662" s="214"/>
      <c r="AE662" s="214"/>
      <c r="AF662" s="214"/>
      <c r="AG662" s="214" t="s">
        <v>371</v>
      </c>
      <c r="AH662" s="214">
        <v>7</v>
      </c>
      <c r="AI662" s="214"/>
      <c r="AJ662" s="214"/>
      <c r="AK662" s="214"/>
      <c r="AL662" s="214"/>
      <c r="AM662" s="214"/>
      <c r="AN662" s="214"/>
      <c r="AO662" s="214"/>
      <c r="AP662" s="214"/>
      <c r="AQ662" s="214"/>
      <c r="AR662" s="214"/>
      <c r="AS662" s="214"/>
      <c r="AT662" s="214"/>
      <c r="AU662" s="214"/>
      <c r="AV662" s="214"/>
      <c r="AW662" s="214"/>
      <c r="AX662" s="214"/>
      <c r="AY662" s="214"/>
      <c r="AZ662" s="214"/>
      <c r="BA662" s="214"/>
      <c r="BB662" s="214"/>
      <c r="BC662" s="214"/>
      <c r="BD662" s="214"/>
      <c r="BE662" s="214"/>
      <c r="BF662" s="214"/>
      <c r="BG662" s="214"/>
      <c r="BH662" s="214"/>
    </row>
    <row r="663" spans="1:60" outlineLevel="3" x14ac:dyDescent="0.2">
      <c r="A663" s="221"/>
      <c r="B663" s="222"/>
      <c r="C663" s="268" t="s">
        <v>2630</v>
      </c>
      <c r="D663" s="262"/>
      <c r="E663" s="263">
        <v>2.2300000000000002E-3</v>
      </c>
      <c r="F663" s="224"/>
      <c r="G663" s="224"/>
      <c r="H663" s="224"/>
      <c r="I663" s="224"/>
      <c r="J663" s="224"/>
      <c r="K663" s="224"/>
      <c r="L663" s="224"/>
      <c r="M663" s="224"/>
      <c r="N663" s="223"/>
      <c r="O663" s="223"/>
      <c r="P663" s="223"/>
      <c r="Q663" s="223"/>
      <c r="R663" s="224"/>
      <c r="S663" s="224"/>
      <c r="T663" s="224"/>
      <c r="U663" s="224"/>
      <c r="V663" s="224"/>
      <c r="W663" s="224"/>
      <c r="X663" s="224"/>
      <c r="Y663" s="224"/>
      <c r="Z663" s="214"/>
      <c r="AA663" s="214"/>
      <c r="AB663" s="214"/>
      <c r="AC663" s="214"/>
      <c r="AD663" s="214"/>
      <c r="AE663" s="214"/>
      <c r="AF663" s="214"/>
      <c r="AG663" s="214" t="s">
        <v>371</v>
      </c>
      <c r="AH663" s="214">
        <v>7</v>
      </c>
      <c r="AI663" s="214"/>
      <c r="AJ663" s="214"/>
      <c r="AK663" s="214"/>
      <c r="AL663" s="214"/>
      <c r="AM663" s="214"/>
      <c r="AN663" s="214"/>
      <c r="AO663" s="214"/>
      <c r="AP663" s="214"/>
      <c r="AQ663" s="214"/>
      <c r="AR663" s="214"/>
      <c r="AS663" s="214"/>
      <c r="AT663" s="214"/>
      <c r="AU663" s="214"/>
      <c r="AV663" s="214"/>
      <c r="AW663" s="214"/>
      <c r="AX663" s="214"/>
      <c r="AY663" s="214"/>
      <c r="AZ663" s="214"/>
      <c r="BA663" s="214"/>
      <c r="BB663" s="214"/>
      <c r="BC663" s="214"/>
      <c r="BD663" s="214"/>
      <c r="BE663" s="214"/>
      <c r="BF663" s="214"/>
      <c r="BG663" s="214"/>
      <c r="BH663" s="214"/>
    </row>
    <row r="664" spans="1:60" outlineLevel="3" x14ac:dyDescent="0.2">
      <c r="A664" s="221"/>
      <c r="B664" s="222"/>
      <c r="C664" s="268" t="s">
        <v>2631</v>
      </c>
      <c r="D664" s="262"/>
      <c r="E664" s="263">
        <v>3.3320000000000002E-2</v>
      </c>
      <c r="F664" s="224"/>
      <c r="G664" s="224"/>
      <c r="H664" s="224"/>
      <c r="I664" s="224"/>
      <c r="J664" s="224"/>
      <c r="K664" s="224"/>
      <c r="L664" s="224"/>
      <c r="M664" s="224"/>
      <c r="N664" s="223"/>
      <c r="O664" s="223"/>
      <c r="P664" s="223"/>
      <c r="Q664" s="223"/>
      <c r="R664" s="224"/>
      <c r="S664" s="224"/>
      <c r="T664" s="224"/>
      <c r="U664" s="224"/>
      <c r="V664" s="224"/>
      <c r="W664" s="224"/>
      <c r="X664" s="224"/>
      <c r="Y664" s="224"/>
      <c r="Z664" s="214"/>
      <c r="AA664" s="214"/>
      <c r="AB664" s="214"/>
      <c r="AC664" s="214"/>
      <c r="AD664" s="214"/>
      <c r="AE664" s="214"/>
      <c r="AF664" s="214"/>
      <c r="AG664" s="214" t="s">
        <v>371</v>
      </c>
      <c r="AH664" s="214">
        <v>7</v>
      </c>
      <c r="AI664" s="214"/>
      <c r="AJ664" s="214"/>
      <c r="AK664" s="214"/>
      <c r="AL664" s="214"/>
      <c r="AM664" s="214"/>
      <c r="AN664" s="214"/>
      <c r="AO664" s="214"/>
      <c r="AP664" s="214"/>
      <c r="AQ664" s="214"/>
      <c r="AR664" s="214"/>
      <c r="AS664" s="214"/>
      <c r="AT664" s="214"/>
      <c r="AU664" s="214"/>
      <c r="AV664" s="214"/>
      <c r="AW664" s="214"/>
      <c r="AX664" s="214"/>
      <c r="AY664" s="214"/>
      <c r="AZ664" s="214"/>
      <c r="BA664" s="214"/>
      <c r="BB664" s="214"/>
      <c r="BC664" s="214"/>
      <c r="BD664" s="214"/>
      <c r="BE664" s="214"/>
      <c r="BF664" s="214"/>
      <c r="BG664" s="214"/>
      <c r="BH664" s="214"/>
    </row>
    <row r="665" spans="1:60" ht="22.5" outlineLevel="1" x14ac:dyDescent="0.2">
      <c r="A665" s="236">
        <v>178</v>
      </c>
      <c r="B665" s="237" t="s">
        <v>1286</v>
      </c>
      <c r="C665" s="254" t="s">
        <v>1533</v>
      </c>
      <c r="D665" s="238" t="s">
        <v>581</v>
      </c>
      <c r="E665" s="239">
        <v>1.7399999999999999E-2</v>
      </c>
      <c r="F665" s="240"/>
      <c r="G665" s="241">
        <f>ROUND(E665*F665,2)</f>
        <v>0</v>
      </c>
      <c r="H665" s="240"/>
      <c r="I665" s="241">
        <f>ROUND(E665*H665,2)</f>
        <v>0</v>
      </c>
      <c r="J665" s="240"/>
      <c r="K665" s="241">
        <f>ROUND(E665*J665,2)</f>
        <v>0</v>
      </c>
      <c r="L665" s="241">
        <v>12</v>
      </c>
      <c r="M665" s="241">
        <f>G665*(1+L665/100)</f>
        <v>0</v>
      </c>
      <c r="N665" s="239">
        <v>0</v>
      </c>
      <c r="O665" s="239">
        <f>ROUND(E665*N665,2)</f>
        <v>0</v>
      </c>
      <c r="P665" s="239">
        <v>0</v>
      </c>
      <c r="Q665" s="239">
        <f>ROUND(E665*P665,2)</f>
        <v>0</v>
      </c>
      <c r="R665" s="241" t="s">
        <v>519</v>
      </c>
      <c r="S665" s="241" t="s">
        <v>315</v>
      </c>
      <c r="T665" s="242" t="s">
        <v>315</v>
      </c>
      <c r="U665" s="224">
        <v>0</v>
      </c>
      <c r="V665" s="224">
        <f>ROUND(E665*U665,2)</f>
        <v>0</v>
      </c>
      <c r="W665" s="224"/>
      <c r="X665" s="224" t="s">
        <v>336</v>
      </c>
      <c r="Y665" s="224" t="s">
        <v>317</v>
      </c>
      <c r="Z665" s="214"/>
      <c r="AA665" s="214"/>
      <c r="AB665" s="214"/>
      <c r="AC665" s="214"/>
      <c r="AD665" s="214"/>
      <c r="AE665" s="214"/>
      <c r="AF665" s="214"/>
      <c r="AG665" s="214" t="s">
        <v>337</v>
      </c>
      <c r="AH665" s="214"/>
      <c r="AI665" s="214"/>
      <c r="AJ665" s="214"/>
      <c r="AK665" s="214"/>
      <c r="AL665" s="214"/>
      <c r="AM665" s="214"/>
      <c r="AN665" s="214"/>
      <c r="AO665" s="214"/>
      <c r="AP665" s="214"/>
      <c r="AQ665" s="214"/>
      <c r="AR665" s="214"/>
      <c r="AS665" s="214"/>
      <c r="AT665" s="214"/>
      <c r="AU665" s="214"/>
      <c r="AV665" s="214"/>
      <c r="AW665" s="214"/>
      <c r="AX665" s="214"/>
      <c r="AY665" s="214"/>
      <c r="AZ665" s="214"/>
      <c r="BA665" s="214"/>
      <c r="BB665" s="214"/>
      <c r="BC665" s="214"/>
      <c r="BD665" s="214"/>
      <c r="BE665" s="214"/>
      <c r="BF665" s="214"/>
      <c r="BG665" s="214"/>
      <c r="BH665" s="214"/>
    </row>
    <row r="666" spans="1:60" outlineLevel="2" x14ac:dyDescent="0.2">
      <c r="A666" s="221"/>
      <c r="B666" s="222"/>
      <c r="C666" s="268" t="s">
        <v>2632</v>
      </c>
      <c r="D666" s="262"/>
      <c r="E666" s="263">
        <v>1.7399999999999999E-2</v>
      </c>
      <c r="F666" s="224"/>
      <c r="G666" s="224"/>
      <c r="H666" s="224"/>
      <c r="I666" s="224"/>
      <c r="J666" s="224"/>
      <c r="K666" s="224"/>
      <c r="L666" s="224"/>
      <c r="M666" s="224"/>
      <c r="N666" s="223"/>
      <c r="O666" s="223"/>
      <c r="P666" s="223"/>
      <c r="Q666" s="223"/>
      <c r="R666" s="224"/>
      <c r="S666" s="224"/>
      <c r="T666" s="224"/>
      <c r="U666" s="224"/>
      <c r="V666" s="224"/>
      <c r="W666" s="224"/>
      <c r="X666" s="224"/>
      <c r="Y666" s="224"/>
      <c r="Z666" s="214"/>
      <c r="AA666" s="214"/>
      <c r="AB666" s="214"/>
      <c r="AC666" s="214"/>
      <c r="AD666" s="214"/>
      <c r="AE666" s="214"/>
      <c r="AF666" s="214"/>
      <c r="AG666" s="214" t="s">
        <v>371</v>
      </c>
      <c r="AH666" s="214">
        <v>7</v>
      </c>
      <c r="AI666" s="214"/>
      <c r="AJ666" s="214"/>
      <c r="AK666" s="214"/>
      <c r="AL666" s="214"/>
      <c r="AM666" s="214"/>
      <c r="AN666" s="214"/>
      <c r="AO666" s="214"/>
      <c r="AP666" s="214"/>
      <c r="AQ666" s="214"/>
      <c r="AR666" s="214"/>
      <c r="AS666" s="214"/>
      <c r="AT666" s="214"/>
      <c r="AU666" s="214"/>
      <c r="AV666" s="214"/>
      <c r="AW666" s="214"/>
      <c r="AX666" s="214"/>
      <c r="AY666" s="214"/>
      <c r="AZ666" s="214"/>
      <c r="BA666" s="214"/>
      <c r="BB666" s="214"/>
      <c r="BC666" s="214"/>
      <c r="BD666" s="214"/>
      <c r="BE666" s="214"/>
      <c r="BF666" s="214"/>
      <c r="BG666" s="214"/>
      <c r="BH666" s="214"/>
    </row>
    <row r="667" spans="1:60" x14ac:dyDescent="0.2">
      <c r="A667" s="3"/>
      <c r="B667" s="4"/>
      <c r="C667" s="259"/>
      <c r="D667" s="6"/>
      <c r="E667" s="3"/>
      <c r="F667" s="3"/>
      <c r="G667" s="3"/>
      <c r="H667" s="3"/>
      <c r="I667" s="3"/>
      <c r="J667" s="3"/>
      <c r="K667" s="3"/>
      <c r="L667" s="3"/>
      <c r="M667" s="3"/>
      <c r="N667" s="3"/>
      <c r="O667" s="3"/>
      <c r="P667" s="3"/>
      <c r="Q667" s="3"/>
      <c r="R667" s="3"/>
      <c r="S667" s="3"/>
      <c r="T667" s="3"/>
      <c r="U667" s="3"/>
      <c r="V667" s="3"/>
      <c r="W667" s="3"/>
      <c r="X667" s="3"/>
      <c r="Y667" s="3"/>
      <c r="AE667">
        <v>12</v>
      </c>
      <c r="AF667">
        <v>21</v>
      </c>
      <c r="AG667" t="s">
        <v>296</v>
      </c>
    </row>
    <row r="668" spans="1:60" x14ac:dyDescent="0.2">
      <c r="A668" s="217"/>
      <c r="B668" s="218" t="s">
        <v>29</v>
      </c>
      <c r="C668" s="260"/>
      <c r="D668" s="219"/>
      <c r="E668" s="220"/>
      <c r="F668" s="220"/>
      <c r="G668" s="235">
        <f>G8+G35+G45+G47+G73+G141+G160+G174+G181+G198+G258+G261+G269+G304+G325+G328+G350+G356+G370+G410+G431+G501+G530+G535+G567+G581+G626+G628+G630</f>
        <v>0</v>
      </c>
      <c r="H668" s="3"/>
      <c r="I668" s="3"/>
      <c r="J668" s="3"/>
      <c r="K668" s="3"/>
      <c r="L668" s="3"/>
      <c r="M668" s="3"/>
      <c r="N668" s="3"/>
      <c r="O668" s="3"/>
      <c r="P668" s="3"/>
      <c r="Q668" s="3"/>
      <c r="R668" s="3"/>
      <c r="S668" s="3"/>
      <c r="T668" s="3"/>
      <c r="U668" s="3"/>
      <c r="V668" s="3"/>
      <c r="W668" s="3"/>
      <c r="X668" s="3"/>
      <c r="Y668" s="3"/>
      <c r="AE668">
        <f>SUMIF(L7:L666,AE667,G7:G666)</f>
        <v>0</v>
      </c>
      <c r="AF668">
        <f>SUMIF(L7:L666,AF667,G7:G666)</f>
        <v>0</v>
      </c>
      <c r="AG668" t="s">
        <v>360</v>
      </c>
    </row>
    <row r="669" spans="1:60" x14ac:dyDescent="0.2">
      <c r="C669" s="261"/>
      <c r="D669" s="10"/>
      <c r="AG669" t="s">
        <v>361</v>
      </c>
    </row>
    <row r="670" spans="1:60" x14ac:dyDescent="0.2">
      <c r="D670" s="10"/>
    </row>
    <row r="671" spans="1:60" x14ac:dyDescent="0.2">
      <c r="D671" s="10"/>
    </row>
    <row r="672" spans="1:60"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2pdntFlAuDMhpY3LdNXEFSaYkqh4FKilIFqOxDDd49555l+Dxb/d24w7Zqo01A31+y70rmgPBUbV0AthAtF48A==" saltValue="M255PrkSpHeSF2T7Gz4IvQ==" spinCount="100000" sheet="1" formatRows="0"/>
  <mergeCells count="120">
    <mergeCell ref="C566:G566"/>
    <mergeCell ref="C569:G569"/>
    <mergeCell ref="C578:G578"/>
    <mergeCell ref="C583:G583"/>
    <mergeCell ref="C637:G637"/>
    <mergeCell ref="C646:G646"/>
    <mergeCell ref="C523:G523"/>
    <mergeCell ref="C526:G526"/>
    <mergeCell ref="C529:G529"/>
    <mergeCell ref="C537:G537"/>
    <mergeCell ref="C540:G540"/>
    <mergeCell ref="C557:G557"/>
    <mergeCell ref="C492:G492"/>
    <mergeCell ref="C500:G500"/>
    <mergeCell ref="C507:G507"/>
    <mergeCell ref="C514:G514"/>
    <mergeCell ref="C521:G521"/>
    <mergeCell ref="C522:G522"/>
    <mergeCell ref="C486:G486"/>
    <mergeCell ref="C487:G487"/>
    <mergeCell ref="C488:G488"/>
    <mergeCell ref="C489:G489"/>
    <mergeCell ref="C490:G490"/>
    <mergeCell ref="C491:G491"/>
    <mergeCell ref="C477:G477"/>
    <mergeCell ref="C478:G478"/>
    <mergeCell ref="C479:G479"/>
    <mergeCell ref="C480:G480"/>
    <mergeCell ref="C481:G481"/>
    <mergeCell ref="C483:G483"/>
    <mergeCell ref="C468:G468"/>
    <mergeCell ref="C469:G469"/>
    <mergeCell ref="C470:G470"/>
    <mergeCell ref="C471:G471"/>
    <mergeCell ref="C473:G473"/>
    <mergeCell ref="C476:G476"/>
    <mergeCell ref="C459:G459"/>
    <mergeCell ref="C460:G460"/>
    <mergeCell ref="C461:G461"/>
    <mergeCell ref="C463:G463"/>
    <mergeCell ref="C466:G466"/>
    <mergeCell ref="C467:G467"/>
    <mergeCell ref="C450:G450"/>
    <mergeCell ref="C451:G451"/>
    <mergeCell ref="C452:G452"/>
    <mergeCell ref="C453:G453"/>
    <mergeCell ref="C455:G455"/>
    <mergeCell ref="C458:G458"/>
    <mergeCell ref="C412:G412"/>
    <mergeCell ref="C420:G420"/>
    <mergeCell ref="C430:G430"/>
    <mergeCell ref="C444:G444"/>
    <mergeCell ref="C448:G448"/>
    <mergeCell ref="C449:G449"/>
    <mergeCell ref="C349:G349"/>
    <mergeCell ref="C352:G352"/>
    <mergeCell ref="C355:G355"/>
    <mergeCell ref="C359:G359"/>
    <mergeCell ref="C369:G369"/>
    <mergeCell ref="C409:G409"/>
    <mergeCell ref="C315:G315"/>
    <mergeCell ref="C317:G317"/>
    <mergeCell ref="C319:G319"/>
    <mergeCell ref="C324:G324"/>
    <mergeCell ref="C332:G332"/>
    <mergeCell ref="C346:G346"/>
    <mergeCell ref="C306:G306"/>
    <mergeCell ref="C307:G307"/>
    <mergeCell ref="C309:G309"/>
    <mergeCell ref="C310:G310"/>
    <mergeCell ref="C312:G312"/>
    <mergeCell ref="C313:G313"/>
    <mergeCell ref="C255:G255"/>
    <mergeCell ref="C260:G260"/>
    <mergeCell ref="C263:G263"/>
    <mergeCell ref="C271:G271"/>
    <mergeCell ref="C300:G300"/>
    <mergeCell ref="C303:G303"/>
    <mergeCell ref="C215:G215"/>
    <mergeCell ref="C219:G219"/>
    <mergeCell ref="C230:G230"/>
    <mergeCell ref="C243:G243"/>
    <mergeCell ref="C247:G247"/>
    <mergeCell ref="C252:G252"/>
    <mergeCell ref="C193:G193"/>
    <mergeCell ref="C194:G194"/>
    <mergeCell ref="C195:G195"/>
    <mergeCell ref="C196:G196"/>
    <mergeCell ref="C205:G205"/>
    <mergeCell ref="C211:G211"/>
    <mergeCell ref="C137:G137"/>
    <mergeCell ref="C159:G159"/>
    <mergeCell ref="C162:G162"/>
    <mergeCell ref="C165:G165"/>
    <mergeCell ref="C170:G170"/>
    <mergeCell ref="C192:G192"/>
    <mergeCell ref="C105:G105"/>
    <mergeCell ref="C108:G108"/>
    <mergeCell ref="C112:G112"/>
    <mergeCell ref="C125:G125"/>
    <mergeCell ref="C135:G135"/>
    <mergeCell ref="C136:G136"/>
    <mergeCell ref="C75:G75"/>
    <mergeCell ref="C80:G80"/>
    <mergeCell ref="C89:G89"/>
    <mergeCell ref="C92:G92"/>
    <mergeCell ref="C98:G98"/>
    <mergeCell ref="C99:G99"/>
    <mergeCell ref="C18:G18"/>
    <mergeCell ref="C23:G23"/>
    <mergeCell ref="C31:G31"/>
    <mergeCell ref="C34:G34"/>
    <mergeCell ref="C37:G37"/>
    <mergeCell ref="C71:G71"/>
    <mergeCell ref="A1:G1"/>
    <mergeCell ref="C2:G2"/>
    <mergeCell ref="C3:G3"/>
    <mergeCell ref="C4:G4"/>
    <mergeCell ref="C10:G10"/>
    <mergeCell ref="C15:G15"/>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8" customWidth="1"/>
    <col min="3" max="3" width="63.28515625" style="178"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9" t="s">
        <v>362</v>
      </c>
      <c r="B1" s="199"/>
      <c r="C1" s="199"/>
      <c r="D1" s="199"/>
      <c r="E1" s="199"/>
      <c r="F1" s="199"/>
      <c r="G1" s="199"/>
      <c r="AG1" t="s">
        <v>282</v>
      </c>
    </row>
    <row r="2" spans="1:60" ht="24.95" customHeight="1" x14ac:dyDescent="0.2">
      <c r="A2" s="200" t="s">
        <v>7</v>
      </c>
      <c r="B2" s="49" t="s">
        <v>43</v>
      </c>
      <c r="C2" s="203" t="s">
        <v>44</v>
      </c>
      <c r="D2" s="201"/>
      <c r="E2" s="201"/>
      <c r="F2" s="201"/>
      <c r="G2" s="202"/>
      <c r="AG2" t="s">
        <v>283</v>
      </c>
    </row>
    <row r="3" spans="1:60" ht="24.95" customHeight="1" x14ac:dyDescent="0.2">
      <c r="A3" s="200" t="s">
        <v>8</v>
      </c>
      <c r="B3" s="49" t="s">
        <v>56</v>
      </c>
      <c r="C3" s="203" t="s">
        <v>57</v>
      </c>
      <c r="D3" s="201"/>
      <c r="E3" s="201"/>
      <c r="F3" s="201"/>
      <c r="G3" s="202"/>
      <c r="AC3" s="178" t="s">
        <v>283</v>
      </c>
      <c r="AG3" t="s">
        <v>286</v>
      </c>
    </row>
    <row r="4" spans="1:60" ht="24.95" customHeight="1" x14ac:dyDescent="0.2">
      <c r="A4" s="204" t="s">
        <v>9</v>
      </c>
      <c r="B4" s="205" t="s">
        <v>76</v>
      </c>
      <c r="C4" s="206" t="s">
        <v>77</v>
      </c>
      <c r="D4" s="207"/>
      <c r="E4" s="207"/>
      <c r="F4" s="207"/>
      <c r="G4" s="208"/>
      <c r="AG4" t="s">
        <v>287</v>
      </c>
    </row>
    <row r="5" spans="1:60" x14ac:dyDescent="0.2">
      <c r="D5" s="10"/>
    </row>
    <row r="6" spans="1:60" ht="38.25" x14ac:dyDescent="0.2">
      <c r="A6" s="210" t="s">
        <v>288</v>
      </c>
      <c r="B6" s="212" t="s">
        <v>289</v>
      </c>
      <c r="C6" s="212" t="s">
        <v>290</v>
      </c>
      <c r="D6" s="211" t="s">
        <v>291</v>
      </c>
      <c r="E6" s="210" t="s">
        <v>292</v>
      </c>
      <c r="F6" s="209" t="s">
        <v>293</v>
      </c>
      <c r="G6" s="210" t="s">
        <v>29</v>
      </c>
      <c r="H6" s="213" t="s">
        <v>30</v>
      </c>
      <c r="I6" s="213" t="s">
        <v>294</v>
      </c>
      <c r="J6" s="213" t="s">
        <v>31</v>
      </c>
      <c r="K6" s="213" t="s">
        <v>295</v>
      </c>
      <c r="L6" s="213" t="s">
        <v>296</v>
      </c>
      <c r="M6" s="213" t="s">
        <v>297</v>
      </c>
      <c r="N6" s="213" t="s">
        <v>298</v>
      </c>
      <c r="O6" s="213" t="s">
        <v>299</v>
      </c>
      <c r="P6" s="213" t="s">
        <v>300</v>
      </c>
      <c r="Q6" s="213" t="s">
        <v>301</v>
      </c>
      <c r="R6" s="213" t="s">
        <v>302</v>
      </c>
      <c r="S6" s="213" t="s">
        <v>303</v>
      </c>
      <c r="T6" s="213" t="s">
        <v>304</v>
      </c>
      <c r="U6" s="213" t="s">
        <v>305</v>
      </c>
      <c r="V6" s="213" t="s">
        <v>306</v>
      </c>
      <c r="W6" s="213" t="s">
        <v>307</v>
      </c>
      <c r="X6" s="213" t="s">
        <v>308</v>
      </c>
      <c r="Y6" s="213" t="s">
        <v>309</v>
      </c>
    </row>
    <row r="7" spans="1:60" hidden="1" x14ac:dyDescent="0.2">
      <c r="A7" s="3"/>
      <c r="B7" s="4"/>
      <c r="C7" s="4"/>
      <c r="D7" s="6"/>
      <c r="E7" s="215"/>
      <c r="F7" s="216"/>
      <c r="G7" s="216"/>
      <c r="H7" s="216"/>
      <c r="I7" s="216"/>
      <c r="J7" s="216"/>
      <c r="K7" s="216"/>
      <c r="L7" s="216"/>
      <c r="M7" s="216"/>
      <c r="N7" s="215"/>
      <c r="O7" s="215"/>
      <c r="P7" s="215"/>
      <c r="Q7" s="215"/>
      <c r="R7" s="216"/>
      <c r="S7" s="216"/>
      <c r="T7" s="216"/>
      <c r="U7" s="216"/>
      <c r="V7" s="216"/>
      <c r="W7" s="216"/>
      <c r="X7" s="216"/>
      <c r="Y7" s="216"/>
    </row>
    <row r="8" spans="1:60" x14ac:dyDescent="0.2">
      <c r="A8" s="229" t="s">
        <v>310</v>
      </c>
      <c r="B8" s="230" t="s">
        <v>183</v>
      </c>
      <c r="C8" s="253" t="s">
        <v>184</v>
      </c>
      <c r="D8" s="231"/>
      <c r="E8" s="232"/>
      <c r="F8" s="233"/>
      <c r="G8" s="233">
        <f>SUMIF(AG9:AG16,"&lt;&gt;NOR",G9:G16)</f>
        <v>0</v>
      </c>
      <c r="H8" s="233"/>
      <c r="I8" s="233">
        <f>SUM(I9:I16)</f>
        <v>0</v>
      </c>
      <c r="J8" s="233"/>
      <c r="K8" s="233">
        <f>SUM(K9:K16)</f>
        <v>0</v>
      </c>
      <c r="L8" s="233"/>
      <c r="M8" s="233">
        <f>SUM(M9:M16)</f>
        <v>0</v>
      </c>
      <c r="N8" s="232"/>
      <c r="O8" s="232">
        <f>SUM(O9:O16)</f>
        <v>0.2</v>
      </c>
      <c r="P8" s="232"/>
      <c r="Q8" s="232">
        <f>SUM(Q9:Q16)</f>
        <v>0</v>
      </c>
      <c r="R8" s="233"/>
      <c r="S8" s="233"/>
      <c r="T8" s="234"/>
      <c r="U8" s="228"/>
      <c r="V8" s="228">
        <f>SUM(V9:V16)</f>
        <v>1.48</v>
      </c>
      <c r="W8" s="228"/>
      <c r="X8" s="228"/>
      <c r="Y8" s="228"/>
      <c r="AG8" t="s">
        <v>311</v>
      </c>
    </row>
    <row r="9" spans="1:60" outlineLevel="1" x14ac:dyDescent="0.2">
      <c r="A9" s="236">
        <v>1</v>
      </c>
      <c r="B9" s="237" t="s">
        <v>377</v>
      </c>
      <c r="C9" s="254" t="s">
        <v>378</v>
      </c>
      <c r="D9" s="238" t="s">
        <v>379</v>
      </c>
      <c r="E9" s="239">
        <v>1.08</v>
      </c>
      <c r="F9" s="240"/>
      <c r="G9" s="241">
        <f>ROUND(E9*F9,2)</f>
        <v>0</v>
      </c>
      <c r="H9" s="240"/>
      <c r="I9" s="241">
        <f>ROUND(E9*H9,2)</f>
        <v>0</v>
      </c>
      <c r="J9" s="240"/>
      <c r="K9" s="241">
        <f>ROUND(E9*J9,2)</f>
        <v>0</v>
      </c>
      <c r="L9" s="241">
        <v>12</v>
      </c>
      <c r="M9" s="241">
        <f>G9*(1+L9/100)</f>
        <v>0</v>
      </c>
      <c r="N9" s="239">
        <v>0.1114</v>
      </c>
      <c r="O9" s="239">
        <f>ROUND(E9*N9,2)</f>
        <v>0.12</v>
      </c>
      <c r="P9" s="239">
        <v>0</v>
      </c>
      <c r="Q9" s="239">
        <f>ROUND(E9*P9,2)</f>
        <v>0</v>
      </c>
      <c r="R9" s="241" t="s">
        <v>380</v>
      </c>
      <c r="S9" s="241" t="s">
        <v>315</v>
      </c>
      <c r="T9" s="242" t="s">
        <v>315</v>
      </c>
      <c r="U9" s="224">
        <v>0.81899999999999995</v>
      </c>
      <c r="V9" s="224">
        <f>ROUND(E9*U9,2)</f>
        <v>0.88</v>
      </c>
      <c r="W9" s="224"/>
      <c r="X9" s="224" t="s">
        <v>336</v>
      </c>
      <c r="Y9" s="224" t="s">
        <v>317</v>
      </c>
      <c r="Z9" s="214"/>
      <c r="AA9" s="214"/>
      <c r="AB9" s="214"/>
      <c r="AC9" s="214"/>
      <c r="AD9" s="214"/>
      <c r="AE9" s="214"/>
      <c r="AF9" s="214"/>
      <c r="AG9" s="214" t="s">
        <v>367</v>
      </c>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row>
    <row r="10" spans="1:60" outlineLevel="2" x14ac:dyDescent="0.2">
      <c r="A10" s="221"/>
      <c r="B10" s="222"/>
      <c r="C10" s="268" t="s">
        <v>2633</v>
      </c>
      <c r="D10" s="262"/>
      <c r="E10" s="263">
        <v>1.08</v>
      </c>
      <c r="F10" s="224"/>
      <c r="G10" s="224"/>
      <c r="H10" s="224"/>
      <c r="I10" s="224"/>
      <c r="J10" s="224"/>
      <c r="K10" s="224"/>
      <c r="L10" s="224"/>
      <c r="M10" s="224"/>
      <c r="N10" s="223"/>
      <c r="O10" s="223"/>
      <c r="P10" s="223"/>
      <c r="Q10" s="223"/>
      <c r="R10" s="224"/>
      <c r="S10" s="224"/>
      <c r="T10" s="224"/>
      <c r="U10" s="224"/>
      <c r="V10" s="224"/>
      <c r="W10" s="224"/>
      <c r="X10" s="224"/>
      <c r="Y10" s="224"/>
      <c r="Z10" s="214"/>
      <c r="AA10" s="214"/>
      <c r="AB10" s="214"/>
      <c r="AC10" s="214"/>
      <c r="AD10" s="214"/>
      <c r="AE10" s="214"/>
      <c r="AF10" s="214"/>
      <c r="AG10" s="214" t="s">
        <v>371</v>
      </c>
      <c r="AH10" s="214">
        <v>0</v>
      </c>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outlineLevel="1" x14ac:dyDescent="0.2">
      <c r="A11" s="236">
        <v>2</v>
      </c>
      <c r="B11" s="237" t="s">
        <v>1872</v>
      </c>
      <c r="C11" s="254" t="s">
        <v>1873</v>
      </c>
      <c r="D11" s="238" t="s">
        <v>379</v>
      </c>
      <c r="E11" s="239">
        <v>0.63</v>
      </c>
      <c r="F11" s="240"/>
      <c r="G11" s="241">
        <f>ROUND(E11*F11,2)</f>
        <v>0</v>
      </c>
      <c r="H11" s="240"/>
      <c r="I11" s="241">
        <f>ROUND(E11*H11,2)</f>
        <v>0</v>
      </c>
      <c r="J11" s="240"/>
      <c r="K11" s="241">
        <f>ROUND(E11*J11,2)</f>
        <v>0</v>
      </c>
      <c r="L11" s="241">
        <v>12</v>
      </c>
      <c r="M11" s="241">
        <f>G11*(1+L11/100)</f>
        <v>0</v>
      </c>
      <c r="N11" s="239">
        <v>0.12182999999999999</v>
      </c>
      <c r="O11" s="239">
        <f>ROUND(E11*N11,2)</f>
        <v>0.08</v>
      </c>
      <c r="P11" s="239">
        <v>0</v>
      </c>
      <c r="Q11" s="239">
        <f>ROUND(E11*P11,2)</f>
        <v>0</v>
      </c>
      <c r="R11" s="241" t="s">
        <v>380</v>
      </c>
      <c r="S11" s="241" t="s">
        <v>315</v>
      </c>
      <c r="T11" s="242" t="s">
        <v>315</v>
      </c>
      <c r="U11" s="224">
        <v>0.67400000000000004</v>
      </c>
      <c r="V11" s="224">
        <f>ROUND(E11*U11,2)</f>
        <v>0.42</v>
      </c>
      <c r="W11" s="224"/>
      <c r="X11" s="224" t="s">
        <v>336</v>
      </c>
      <c r="Y11" s="224" t="s">
        <v>317</v>
      </c>
      <c r="Z11" s="214"/>
      <c r="AA11" s="214"/>
      <c r="AB11" s="214"/>
      <c r="AC11" s="214"/>
      <c r="AD11" s="214"/>
      <c r="AE11" s="214"/>
      <c r="AF11" s="214"/>
      <c r="AG11" s="214" t="s">
        <v>337</v>
      </c>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2" x14ac:dyDescent="0.2">
      <c r="A12" s="221"/>
      <c r="B12" s="222"/>
      <c r="C12" s="267" t="s">
        <v>1874</v>
      </c>
      <c r="D12" s="266"/>
      <c r="E12" s="266"/>
      <c r="F12" s="266"/>
      <c r="G12" s="266"/>
      <c r="H12" s="224"/>
      <c r="I12" s="224"/>
      <c r="J12" s="224"/>
      <c r="K12" s="224"/>
      <c r="L12" s="224"/>
      <c r="M12" s="224"/>
      <c r="N12" s="223"/>
      <c r="O12" s="223"/>
      <c r="P12" s="223"/>
      <c r="Q12" s="223"/>
      <c r="R12" s="224"/>
      <c r="S12" s="224"/>
      <c r="T12" s="224"/>
      <c r="U12" s="224"/>
      <c r="V12" s="224"/>
      <c r="W12" s="224"/>
      <c r="X12" s="224"/>
      <c r="Y12" s="224"/>
      <c r="Z12" s="214"/>
      <c r="AA12" s="214"/>
      <c r="AB12" s="214"/>
      <c r="AC12" s="214"/>
      <c r="AD12" s="214"/>
      <c r="AE12" s="214"/>
      <c r="AF12" s="214"/>
      <c r="AG12" s="214" t="s">
        <v>369</v>
      </c>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2" x14ac:dyDescent="0.2">
      <c r="A13" s="221"/>
      <c r="B13" s="222"/>
      <c r="C13" s="268" t="s">
        <v>2634</v>
      </c>
      <c r="D13" s="262"/>
      <c r="E13" s="263">
        <v>0.63</v>
      </c>
      <c r="F13" s="224"/>
      <c r="G13" s="224"/>
      <c r="H13" s="224"/>
      <c r="I13" s="224"/>
      <c r="J13" s="224"/>
      <c r="K13" s="224"/>
      <c r="L13" s="224"/>
      <c r="M13" s="224"/>
      <c r="N13" s="223"/>
      <c r="O13" s="223"/>
      <c r="P13" s="223"/>
      <c r="Q13" s="223"/>
      <c r="R13" s="224"/>
      <c r="S13" s="224"/>
      <c r="T13" s="224"/>
      <c r="U13" s="224"/>
      <c r="V13" s="224"/>
      <c r="W13" s="224"/>
      <c r="X13" s="224"/>
      <c r="Y13" s="224"/>
      <c r="Z13" s="214"/>
      <c r="AA13" s="214"/>
      <c r="AB13" s="214"/>
      <c r="AC13" s="214"/>
      <c r="AD13" s="214"/>
      <c r="AE13" s="214"/>
      <c r="AF13" s="214"/>
      <c r="AG13" s="214" t="s">
        <v>371</v>
      </c>
      <c r="AH13" s="214">
        <v>0</v>
      </c>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outlineLevel="1" x14ac:dyDescent="0.2">
      <c r="A14" s="236">
        <v>3</v>
      </c>
      <c r="B14" s="237" t="s">
        <v>1876</v>
      </c>
      <c r="C14" s="254" t="s">
        <v>1877</v>
      </c>
      <c r="D14" s="238" t="s">
        <v>403</v>
      </c>
      <c r="E14" s="239">
        <v>2.1</v>
      </c>
      <c r="F14" s="240"/>
      <c r="G14" s="241">
        <f>ROUND(E14*F14,2)</f>
        <v>0</v>
      </c>
      <c r="H14" s="240"/>
      <c r="I14" s="241">
        <f>ROUND(E14*H14,2)</f>
        <v>0</v>
      </c>
      <c r="J14" s="240"/>
      <c r="K14" s="241">
        <f>ROUND(E14*J14,2)</f>
        <v>0</v>
      </c>
      <c r="L14" s="241">
        <v>12</v>
      </c>
      <c r="M14" s="241">
        <f>G14*(1+L14/100)</f>
        <v>0</v>
      </c>
      <c r="N14" s="239">
        <v>1E-3</v>
      </c>
      <c r="O14" s="239">
        <f>ROUND(E14*N14,2)</f>
        <v>0</v>
      </c>
      <c r="P14" s="239">
        <v>0</v>
      </c>
      <c r="Q14" s="239">
        <f>ROUND(E14*P14,2)</f>
        <v>0</v>
      </c>
      <c r="R14" s="241" t="s">
        <v>380</v>
      </c>
      <c r="S14" s="241" t="s">
        <v>315</v>
      </c>
      <c r="T14" s="242" t="s">
        <v>315</v>
      </c>
      <c r="U14" s="224">
        <v>8.5999999999999993E-2</v>
      </c>
      <c r="V14" s="224">
        <f>ROUND(E14*U14,2)</f>
        <v>0.18</v>
      </c>
      <c r="W14" s="224"/>
      <c r="X14" s="224" t="s">
        <v>336</v>
      </c>
      <c r="Y14" s="224" t="s">
        <v>317</v>
      </c>
      <c r="Z14" s="214"/>
      <c r="AA14" s="214"/>
      <c r="AB14" s="214"/>
      <c r="AC14" s="214"/>
      <c r="AD14" s="214"/>
      <c r="AE14" s="214"/>
      <c r="AF14" s="214"/>
      <c r="AG14" s="214" t="s">
        <v>337</v>
      </c>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2" x14ac:dyDescent="0.2">
      <c r="A15" s="221"/>
      <c r="B15" s="222"/>
      <c r="C15" s="267" t="s">
        <v>1878</v>
      </c>
      <c r="D15" s="266"/>
      <c r="E15" s="266"/>
      <c r="F15" s="266"/>
      <c r="G15" s="266"/>
      <c r="H15" s="224"/>
      <c r="I15" s="224"/>
      <c r="J15" s="224"/>
      <c r="K15" s="224"/>
      <c r="L15" s="224"/>
      <c r="M15" s="224"/>
      <c r="N15" s="223"/>
      <c r="O15" s="223"/>
      <c r="P15" s="223"/>
      <c r="Q15" s="223"/>
      <c r="R15" s="224"/>
      <c r="S15" s="224"/>
      <c r="T15" s="224"/>
      <c r="U15" s="224"/>
      <c r="V15" s="224"/>
      <c r="W15" s="224"/>
      <c r="X15" s="224"/>
      <c r="Y15" s="224"/>
      <c r="Z15" s="214"/>
      <c r="AA15" s="214"/>
      <c r="AB15" s="214"/>
      <c r="AC15" s="214"/>
      <c r="AD15" s="214"/>
      <c r="AE15" s="214"/>
      <c r="AF15" s="214"/>
      <c r="AG15" s="214" t="s">
        <v>369</v>
      </c>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2" x14ac:dyDescent="0.2">
      <c r="A16" s="221"/>
      <c r="B16" s="222"/>
      <c r="C16" s="258" t="s">
        <v>1879</v>
      </c>
      <c r="D16" s="252"/>
      <c r="E16" s="252"/>
      <c r="F16" s="252"/>
      <c r="G16" s="252"/>
      <c r="H16" s="224"/>
      <c r="I16" s="224"/>
      <c r="J16" s="224"/>
      <c r="K16" s="224"/>
      <c r="L16" s="224"/>
      <c r="M16" s="224"/>
      <c r="N16" s="223"/>
      <c r="O16" s="223"/>
      <c r="P16" s="223"/>
      <c r="Q16" s="223"/>
      <c r="R16" s="224"/>
      <c r="S16" s="224"/>
      <c r="T16" s="224"/>
      <c r="U16" s="224"/>
      <c r="V16" s="224"/>
      <c r="W16" s="224"/>
      <c r="X16" s="224"/>
      <c r="Y16" s="224"/>
      <c r="Z16" s="214"/>
      <c r="AA16" s="214"/>
      <c r="AB16" s="214"/>
      <c r="AC16" s="214"/>
      <c r="AD16" s="214"/>
      <c r="AE16" s="214"/>
      <c r="AF16" s="214"/>
      <c r="AG16" s="214" t="s">
        <v>320</v>
      </c>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x14ac:dyDescent="0.2">
      <c r="A17" s="229" t="s">
        <v>310</v>
      </c>
      <c r="B17" s="230" t="s">
        <v>191</v>
      </c>
      <c r="C17" s="253" t="s">
        <v>192</v>
      </c>
      <c r="D17" s="231"/>
      <c r="E17" s="232"/>
      <c r="F17" s="233"/>
      <c r="G17" s="233">
        <f>SUMIF(AG18:AG26,"&lt;&gt;NOR",G18:G26)</f>
        <v>0</v>
      </c>
      <c r="H17" s="233"/>
      <c r="I17" s="233">
        <f>SUM(I18:I26)</f>
        <v>0</v>
      </c>
      <c r="J17" s="233"/>
      <c r="K17" s="233">
        <f>SUM(K18:K26)</f>
        <v>0</v>
      </c>
      <c r="L17" s="233"/>
      <c r="M17" s="233">
        <f>SUM(M18:M26)</f>
        <v>0</v>
      </c>
      <c r="N17" s="232"/>
      <c r="O17" s="232">
        <f>SUM(O18:O26)</f>
        <v>0.04</v>
      </c>
      <c r="P17" s="232"/>
      <c r="Q17" s="232">
        <f>SUM(Q18:Q26)</f>
        <v>0</v>
      </c>
      <c r="R17" s="233"/>
      <c r="S17" s="233"/>
      <c r="T17" s="234"/>
      <c r="U17" s="228"/>
      <c r="V17" s="228">
        <f>SUM(V18:V26)</f>
        <v>5.4</v>
      </c>
      <c r="W17" s="228"/>
      <c r="X17" s="228"/>
      <c r="Y17" s="228"/>
      <c r="AG17" t="s">
        <v>311</v>
      </c>
    </row>
    <row r="18" spans="1:60" ht="33.75" outlineLevel="1" x14ac:dyDescent="0.2">
      <c r="A18" s="236">
        <v>4</v>
      </c>
      <c r="B18" s="237" t="s">
        <v>411</v>
      </c>
      <c r="C18" s="254" t="s">
        <v>412</v>
      </c>
      <c r="D18" s="238" t="s">
        <v>379</v>
      </c>
      <c r="E18" s="239">
        <v>3.5</v>
      </c>
      <c r="F18" s="240"/>
      <c r="G18" s="241">
        <f>ROUND(E18*F18,2)</f>
        <v>0</v>
      </c>
      <c r="H18" s="240"/>
      <c r="I18" s="241">
        <f>ROUND(E18*H18,2)</f>
        <v>0</v>
      </c>
      <c r="J18" s="240"/>
      <c r="K18" s="241">
        <f>ROUND(E18*J18,2)</f>
        <v>0</v>
      </c>
      <c r="L18" s="241">
        <v>12</v>
      </c>
      <c r="M18" s="241">
        <f>G18*(1+L18/100)</f>
        <v>0</v>
      </c>
      <c r="N18" s="239">
        <v>1.201E-2</v>
      </c>
      <c r="O18" s="239">
        <f>ROUND(E18*N18,2)</f>
        <v>0.04</v>
      </c>
      <c r="P18" s="239">
        <v>0</v>
      </c>
      <c r="Q18" s="239">
        <f>ROUND(E18*P18,2)</f>
        <v>0</v>
      </c>
      <c r="R18" s="241" t="s">
        <v>380</v>
      </c>
      <c r="S18" s="241" t="s">
        <v>315</v>
      </c>
      <c r="T18" s="242" t="s">
        <v>315</v>
      </c>
      <c r="U18" s="224">
        <v>0.95</v>
      </c>
      <c r="V18" s="224">
        <f>ROUND(E18*U18,2)</f>
        <v>3.33</v>
      </c>
      <c r="W18" s="224"/>
      <c r="X18" s="224" t="s">
        <v>336</v>
      </c>
      <c r="Y18" s="224" t="s">
        <v>317</v>
      </c>
      <c r="Z18" s="214"/>
      <c r="AA18" s="214"/>
      <c r="AB18" s="214"/>
      <c r="AC18" s="214"/>
      <c r="AD18" s="214"/>
      <c r="AE18" s="214"/>
      <c r="AF18" s="214"/>
      <c r="AG18" s="214" t="s">
        <v>367</v>
      </c>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2" x14ac:dyDescent="0.2">
      <c r="A19" s="221"/>
      <c r="B19" s="222"/>
      <c r="C19" s="268" t="s">
        <v>1880</v>
      </c>
      <c r="D19" s="262"/>
      <c r="E19" s="263"/>
      <c r="F19" s="224"/>
      <c r="G19" s="224"/>
      <c r="H19" s="224"/>
      <c r="I19" s="224"/>
      <c r="J19" s="224"/>
      <c r="K19" s="224"/>
      <c r="L19" s="224"/>
      <c r="M19" s="224"/>
      <c r="N19" s="223"/>
      <c r="O19" s="223"/>
      <c r="P19" s="223"/>
      <c r="Q19" s="223"/>
      <c r="R19" s="224"/>
      <c r="S19" s="224"/>
      <c r="T19" s="224"/>
      <c r="U19" s="224"/>
      <c r="V19" s="224"/>
      <c r="W19" s="224"/>
      <c r="X19" s="224"/>
      <c r="Y19" s="224"/>
      <c r="Z19" s="214"/>
      <c r="AA19" s="214"/>
      <c r="AB19" s="214"/>
      <c r="AC19" s="214"/>
      <c r="AD19" s="214"/>
      <c r="AE19" s="214"/>
      <c r="AF19" s="214"/>
      <c r="AG19" s="214" t="s">
        <v>371</v>
      </c>
      <c r="AH19" s="214">
        <v>0</v>
      </c>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3" x14ac:dyDescent="0.2">
      <c r="A20" s="221"/>
      <c r="B20" s="222"/>
      <c r="C20" s="268" t="s">
        <v>2635</v>
      </c>
      <c r="D20" s="262"/>
      <c r="E20" s="263">
        <v>3.5</v>
      </c>
      <c r="F20" s="224"/>
      <c r="G20" s="224"/>
      <c r="H20" s="224"/>
      <c r="I20" s="224"/>
      <c r="J20" s="224"/>
      <c r="K20" s="224"/>
      <c r="L20" s="224"/>
      <c r="M20" s="224"/>
      <c r="N20" s="223"/>
      <c r="O20" s="223"/>
      <c r="P20" s="223"/>
      <c r="Q20" s="223"/>
      <c r="R20" s="224"/>
      <c r="S20" s="224"/>
      <c r="T20" s="224"/>
      <c r="U20" s="224"/>
      <c r="V20" s="224"/>
      <c r="W20" s="224"/>
      <c r="X20" s="224"/>
      <c r="Y20" s="224"/>
      <c r="Z20" s="214"/>
      <c r="AA20" s="214"/>
      <c r="AB20" s="214"/>
      <c r="AC20" s="214"/>
      <c r="AD20" s="214"/>
      <c r="AE20" s="214"/>
      <c r="AF20" s="214"/>
      <c r="AG20" s="214" t="s">
        <v>371</v>
      </c>
      <c r="AH20" s="214">
        <v>0</v>
      </c>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ht="22.5" outlineLevel="1" x14ac:dyDescent="0.2">
      <c r="A21" s="236">
        <v>5</v>
      </c>
      <c r="B21" s="237" t="s">
        <v>418</v>
      </c>
      <c r="C21" s="254" t="s">
        <v>419</v>
      </c>
      <c r="D21" s="238" t="s">
        <v>379</v>
      </c>
      <c r="E21" s="239">
        <v>3.5</v>
      </c>
      <c r="F21" s="240"/>
      <c r="G21" s="241">
        <f>ROUND(E21*F21,2)</f>
        <v>0</v>
      </c>
      <c r="H21" s="240"/>
      <c r="I21" s="241">
        <f>ROUND(E21*H21,2)</f>
        <v>0</v>
      </c>
      <c r="J21" s="240"/>
      <c r="K21" s="241">
        <f>ROUND(E21*J21,2)</f>
        <v>0</v>
      </c>
      <c r="L21" s="241">
        <v>12</v>
      </c>
      <c r="M21" s="241">
        <f>G21*(1+L21/100)</f>
        <v>0</v>
      </c>
      <c r="N21" s="239">
        <v>0</v>
      </c>
      <c r="O21" s="239">
        <f>ROUND(E21*N21,2)</f>
        <v>0</v>
      </c>
      <c r="P21" s="239">
        <v>0</v>
      </c>
      <c r="Q21" s="239">
        <f>ROUND(E21*P21,2)</f>
        <v>0</v>
      </c>
      <c r="R21" s="241" t="s">
        <v>380</v>
      </c>
      <c r="S21" s="241" t="s">
        <v>315</v>
      </c>
      <c r="T21" s="242" t="s">
        <v>315</v>
      </c>
      <c r="U21" s="224">
        <v>0.43</v>
      </c>
      <c r="V21" s="224">
        <f>ROUND(E21*U21,2)</f>
        <v>1.51</v>
      </c>
      <c r="W21" s="224"/>
      <c r="X21" s="224" t="s">
        <v>336</v>
      </c>
      <c r="Y21" s="224" t="s">
        <v>317</v>
      </c>
      <c r="Z21" s="214"/>
      <c r="AA21" s="214"/>
      <c r="AB21" s="214"/>
      <c r="AC21" s="214"/>
      <c r="AD21" s="214"/>
      <c r="AE21" s="214"/>
      <c r="AF21" s="214"/>
      <c r="AG21" s="214" t="s">
        <v>367</v>
      </c>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2" x14ac:dyDescent="0.2">
      <c r="A22" s="221"/>
      <c r="B22" s="222"/>
      <c r="C22" s="268" t="s">
        <v>1880</v>
      </c>
      <c r="D22" s="262"/>
      <c r="E22" s="263"/>
      <c r="F22" s="224"/>
      <c r="G22" s="224"/>
      <c r="H22" s="224"/>
      <c r="I22" s="224"/>
      <c r="J22" s="224"/>
      <c r="K22" s="224"/>
      <c r="L22" s="224"/>
      <c r="M22" s="224"/>
      <c r="N22" s="223"/>
      <c r="O22" s="223"/>
      <c r="P22" s="223"/>
      <c r="Q22" s="223"/>
      <c r="R22" s="224"/>
      <c r="S22" s="224"/>
      <c r="T22" s="224"/>
      <c r="U22" s="224"/>
      <c r="V22" s="224"/>
      <c r="W22" s="224"/>
      <c r="X22" s="224"/>
      <c r="Y22" s="224"/>
      <c r="Z22" s="214"/>
      <c r="AA22" s="214"/>
      <c r="AB22" s="214"/>
      <c r="AC22" s="214"/>
      <c r="AD22" s="214"/>
      <c r="AE22" s="214"/>
      <c r="AF22" s="214"/>
      <c r="AG22" s="214" t="s">
        <v>371</v>
      </c>
      <c r="AH22" s="214">
        <v>0</v>
      </c>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3" x14ac:dyDescent="0.2">
      <c r="A23" s="221"/>
      <c r="B23" s="222"/>
      <c r="C23" s="268" t="s">
        <v>2635</v>
      </c>
      <c r="D23" s="262"/>
      <c r="E23" s="263">
        <v>3.5</v>
      </c>
      <c r="F23" s="224"/>
      <c r="G23" s="224"/>
      <c r="H23" s="224"/>
      <c r="I23" s="224"/>
      <c r="J23" s="224"/>
      <c r="K23" s="224"/>
      <c r="L23" s="224"/>
      <c r="M23" s="224"/>
      <c r="N23" s="223"/>
      <c r="O23" s="223"/>
      <c r="P23" s="223"/>
      <c r="Q23" s="223"/>
      <c r="R23" s="224"/>
      <c r="S23" s="224"/>
      <c r="T23" s="224"/>
      <c r="U23" s="224"/>
      <c r="V23" s="224"/>
      <c r="W23" s="224"/>
      <c r="X23" s="224"/>
      <c r="Y23" s="224"/>
      <c r="Z23" s="214"/>
      <c r="AA23" s="214"/>
      <c r="AB23" s="214"/>
      <c r="AC23" s="214"/>
      <c r="AD23" s="214"/>
      <c r="AE23" s="214"/>
      <c r="AF23" s="214"/>
      <c r="AG23" s="214" t="s">
        <v>371</v>
      </c>
      <c r="AH23" s="214">
        <v>0</v>
      </c>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ht="22.5" outlineLevel="1" x14ac:dyDescent="0.2">
      <c r="A24" s="236">
        <v>6</v>
      </c>
      <c r="B24" s="237" t="s">
        <v>420</v>
      </c>
      <c r="C24" s="254" t="s">
        <v>421</v>
      </c>
      <c r="D24" s="238" t="s">
        <v>403</v>
      </c>
      <c r="E24" s="239">
        <v>9.4</v>
      </c>
      <c r="F24" s="240"/>
      <c r="G24" s="241">
        <f>ROUND(E24*F24,2)</f>
        <v>0</v>
      </c>
      <c r="H24" s="240"/>
      <c r="I24" s="241">
        <f>ROUND(E24*H24,2)</f>
        <v>0</v>
      </c>
      <c r="J24" s="240"/>
      <c r="K24" s="241">
        <f>ROUND(E24*J24,2)</f>
        <v>0</v>
      </c>
      <c r="L24" s="241">
        <v>12</v>
      </c>
      <c r="M24" s="241">
        <f>G24*(1+L24/100)</f>
        <v>0</v>
      </c>
      <c r="N24" s="239">
        <v>1.3999999999999999E-4</v>
      </c>
      <c r="O24" s="239">
        <f>ROUND(E24*N24,2)</f>
        <v>0</v>
      </c>
      <c r="P24" s="239">
        <v>0</v>
      </c>
      <c r="Q24" s="239">
        <f>ROUND(E24*P24,2)</f>
        <v>0</v>
      </c>
      <c r="R24" s="241" t="s">
        <v>380</v>
      </c>
      <c r="S24" s="241" t="s">
        <v>315</v>
      </c>
      <c r="T24" s="242" t="s">
        <v>315</v>
      </c>
      <c r="U24" s="224">
        <v>0.06</v>
      </c>
      <c r="V24" s="224">
        <f>ROUND(E24*U24,2)</f>
        <v>0.56000000000000005</v>
      </c>
      <c r="W24" s="224"/>
      <c r="X24" s="224" t="s">
        <v>336</v>
      </c>
      <c r="Y24" s="224" t="s">
        <v>317</v>
      </c>
      <c r="Z24" s="214"/>
      <c r="AA24" s="214"/>
      <c r="AB24" s="214"/>
      <c r="AC24" s="214"/>
      <c r="AD24" s="214"/>
      <c r="AE24" s="214"/>
      <c r="AF24" s="214"/>
      <c r="AG24" s="214" t="s">
        <v>367</v>
      </c>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2" x14ac:dyDescent="0.2">
      <c r="A25" s="221"/>
      <c r="B25" s="222"/>
      <c r="C25" s="268" t="s">
        <v>1202</v>
      </c>
      <c r="D25" s="262"/>
      <c r="E25" s="263"/>
      <c r="F25" s="224"/>
      <c r="G25" s="224"/>
      <c r="H25" s="224"/>
      <c r="I25" s="224"/>
      <c r="J25" s="224"/>
      <c r="K25" s="224"/>
      <c r="L25" s="224"/>
      <c r="M25" s="224"/>
      <c r="N25" s="223"/>
      <c r="O25" s="223"/>
      <c r="P25" s="223"/>
      <c r="Q25" s="223"/>
      <c r="R25" s="224"/>
      <c r="S25" s="224"/>
      <c r="T25" s="224"/>
      <c r="U25" s="224"/>
      <c r="V25" s="224"/>
      <c r="W25" s="224"/>
      <c r="X25" s="224"/>
      <c r="Y25" s="224"/>
      <c r="Z25" s="214"/>
      <c r="AA25" s="214"/>
      <c r="AB25" s="214"/>
      <c r="AC25" s="214"/>
      <c r="AD25" s="214"/>
      <c r="AE25" s="214"/>
      <c r="AF25" s="214"/>
      <c r="AG25" s="214" t="s">
        <v>371</v>
      </c>
      <c r="AH25" s="214">
        <v>0</v>
      </c>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3" x14ac:dyDescent="0.2">
      <c r="A26" s="221"/>
      <c r="B26" s="222"/>
      <c r="C26" s="268" t="s">
        <v>2636</v>
      </c>
      <c r="D26" s="262"/>
      <c r="E26" s="263">
        <v>9.4</v>
      </c>
      <c r="F26" s="224"/>
      <c r="G26" s="224"/>
      <c r="H26" s="224"/>
      <c r="I26" s="224"/>
      <c r="J26" s="224"/>
      <c r="K26" s="224"/>
      <c r="L26" s="224"/>
      <c r="M26" s="224"/>
      <c r="N26" s="223"/>
      <c r="O26" s="223"/>
      <c r="P26" s="223"/>
      <c r="Q26" s="223"/>
      <c r="R26" s="224"/>
      <c r="S26" s="224"/>
      <c r="T26" s="224"/>
      <c r="U26" s="224"/>
      <c r="V26" s="224"/>
      <c r="W26" s="224"/>
      <c r="X26" s="224"/>
      <c r="Y26" s="224"/>
      <c r="Z26" s="214"/>
      <c r="AA26" s="214"/>
      <c r="AB26" s="214"/>
      <c r="AC26" s="214"/>
      <c r="AD26" s="214"/>
      <c r="AE26" s="214"/>
      <c r="AF26" s="214"/>
      <c r="AG26" s="214" t="s">
        <v>371</v>
      </c>
      <c r="AH26" s="214">
        <v>0</v>
      </c>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x14ac:dyDescent="0.2">
      <c r="A27" s="229" t="s">
        <v>310</v>
      </c>
      <c r="B27" s="230" t="s">
        <v>193</v>
      </c>
      <c r="C27" s="253" t="s">
        <v>195</v>
      </c>
      <c r="D27" s="231"/>
      <c r="E27" s="232"/>
      <c r="F27" s="233"/>
      <c r="G27" s="233">
        <f>SUMIF(AG28:AG64,"&lt;&gt;NOR",G28:G64)</f>
        <v>0</v>
      </c>
      <c r="H27" s="233"/>
      <c r="I27" s="233">
        <f>SUM(I28:I64)</f>
        <v>0</v>
      </c>
      <c r="J27" s="233"/>
      <c r="K27" s="233">
        <f>SUM(K28:K64)</f>
        <v>0</v>
      </c>
      <c r="L27" s="233"/>
      <c r="M27" s="233">
        <f>SUM(M28:M64)</f>
        <v>0</v>
      </c>
      <c r="N27" s="232"/>
      <c r="O27" s="232">
        <f>SUM(O28:O64)</f>
        <v>3.0500000000000003</v>
      </c>
      <c r="P27" s="232"/>
      <c r="Q27" s="232">
        <f>SUM(Q28:Q64)</f>
        <v>0</v>
      </c>
      <c r="R27" s="233"/>
      <c r="S27" s="233"/>
      <c r="T27" s="234"/>
      <c r="U27" s="228"/>
      <c r="V27" s="228">
        <f>SUM(V28:V64)</f>
        <v>100.21999999999998</v>
      </c>
      <c r="W27" s="228"/>
      <c r="X27" s="228"/>
      <c r="Y27" s="228"/>
      <c r="AG27" t="s">
        <v>311</v>
      </c>
    </row>
    <row r="28" spans="1:60" ht="22.5" outlineLevel="1" x14ac:dyDescent="0.2">
      <c r="A28" s="236">
        <v>7</v>
      </c>
      <c r="B28" s="237" t="s">
        <v>431</v>
      </c>
      <c r="C28" s="254" t="s">
        <v>432</v>
      </c>
      <c r="D28" s="238" t="s">
        <v>379</v>
      </c>
      <c r="E28" s="239">
        <v>50.518999999999998</v>
      </c>
      <c r="F28" s="240"/>
      <c r="G28" s="241">
        <f>ROUND(E28*F28,2)</f>
        <v>0</v>
      </c>
      <c r="H28" s="240"/>
      <c r="I28" s="241">
        <f>ROUND(E28*H28,2)</f>
        <v>0</v>
      </c>
      <c r="J28" s="240"/>
      <c r="K28" s="241">
        <f>ROUND(E28*J28,2)</f>
        <v>0</v>
      </c>
      <c r="L28" s="241">
        <v>12</v>
      </c>
      <c r="M28" s="241">
        <f>G28*(1+L28/100)</f>
        <v>0</v>
      </c>
      <c r="N28" s="239">
        <v>8.0000000000000007E-5</v>
      </c>
      <c r="O28" s="239">
        <f>ROUND(E28*N28,2)</f>
        <v>0</v>
      </c>
      <c r="P28" s="239">
        <v>0</v>
      </c>
      <c r="Q28" s="239">
        <f>ROUND(E28*P28,2)</f>
        <v>0</v>
      </c>
      <c r="R28" s="241" t="s">
        <v>380</v>
      </c>
      <c r="S28" s="241" t="s">
        <v>315</v>
      </c>
      <c r="T28" s="242" t="s">
        <v>315</v>
      </c>
      <c r="U28" s="224">
        <v>0.12</v>
      </c>
      <c r="V28" s="224">
        <f>ROUND(E28*U28,2)</f>
        <v>6.06</v>
      </c>
      <c r="W28" s="224"/>
      <c r="X28" s="224" t="s">
        <v>336</v>
      </c>
      <c r="Y28" s="224" t="s">
        <v>317</v>
      </c>
      <c r="Z28" s="214"/>
      <c r="AA28" s="214"/>
      <c r="AB28" s="214"/>
      <c r="AC28" s="214"/>
      <c r="AD28" s="214"/>
      <c r="AE28" s="214"/>
      <c r="AF28" s="214"/>
      <c r="AG28" s="214" t="s">
        <v>367</v>
      </c>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2" x14ac:dyDescent="0.2">
      <c r="A29" s="221"/>
      <c r="B29" s="222"/>
      <c r="C29" s="268" t="s">
        <v>2637</v>
      </c>
      <c r="D29" s="262"/>
      <c r="E29" s="263">
        <v>22.7255</v>
      </c>
      <c r="F29" s="224"/>
      <c r="G29" s="224"/>
      <c r="H29" s="224"/>
      <c r="I29" s="224"/>
      <c r="J29" s="224"/>
      <c r="K29" s="224"/>
      <c r="L29" s="224"/>
      <c r="M29" s="224"/>
      <c r="N29" s="223"/>
      <c r="O29" s="223"/>
      <c r="P29" s="223"/>
      <c r="Q29" s="223"/>
      <c r="R29" s="224"/>
      <c r="S29" s="224"/>
      <c r="T29" s="224"/>
      <c r="U29" s="224"/>
      <c r="V29" s="224"/>
      <c r="W29" s="224"/>
      <c r="X29" s="224"/>
      <c r="Y29" s="224"/>
      <c r="Z29" s="214"/>
      <c r="AA29" s="214"/>
      <c r="AB29" s="214"/>
      <c r="AC29" s="214"/>
      <c r="AD29" s="214"/>
      <c r="AE29" s="214"/>
      <c r="AF29" s="214"/>
      <c r="AG29" s="214" t="s">
        <v>371</v>
      </c>
      <c r="AH29" s="214">
        <v>5</v>
      </c>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3" x14ac:dyDescent="0.2">
      <c r="A30" s="221"/>
      <c r="B30" s="222"/>
      <c r="C30" s="268" t="s">
        <v>2638</v>
      </c>
      <c r="D30" s="262"/>
      <c r="E30" s="263">
        <v>27.793500000000002</v>
      </c>
      <c r="F30" s="224"/>
      <c r="G30" s="224"/>
      <c r="H30" s="224"/>
      <c r="I30" s="224"/>
      <c r="J30" s="224"/>
      <c r="K30" s="224"/>
      <c r="L30" s="224"/>
      <c r="M30" s="224"/>
      <c r="N30" s="223"/>
      <c r="O30" s="223"/>
      <c r="P30" s="223"/>
      <c r="Q30" s="223"/>
      <c r="R30" s="224"/>
      <c r="S30" s="224"/>
      <c r="T30" s="224"/>
      <c r="U30" s="224"/>
      <c r="V30" s="224"/>
      <c r="W30" s="224"/>
      <c r="X30" s="224"/>
      <c r="Y30" s="224"/>
      <c r="Z30" s="214"/>
      <c r="AA30" s="214"/>
      <c r="AB30" s="214"/>
      <c r="AC30" s="214"/>
      <c r="AD30" s="214"/>
      <c r="AE30" s="214"/>
      <c r="AF30" s="214"/>
      <c r="AG30" s="214" t="s">
        <v>371</v>
      </c>
      <c r="AH30" s="214">
        <v>5</v>
      </c>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ht="22.5" outlineLevel="1" x14ac:dyDescent="0.2">
      <c r="A31" s="236">
        <v>8</v>
      </c>
      <c r="B31" s="237" t="s">
        <v>435</v>
      </c>
      <c r="C31" s="254" t="s">
        <v>436</v>
      </c>
      <c r="D31" s="238" t="s">
        <v>379</v>
      </c>
      <c r="E31" s="239">
        <v>22.7255</v>
      </c>
      <c r="F31" s="240"/>
      <c r="G31" s="241">
        <f>ROUND(E31*F31,2)</f>
        <v>0</v>
      </c>
      <c r="H31" s="240"/>
      <c r="I31" s="241">
        <f>ROUND(E31*H31,2)</f>
        <v>0</v>
      </c>
      <c r="J31" s="240"/>
      <c r="K31" s="241">
        <f>ROUND(E31*J31,2)</f>
        <v>0</v>
      </c>
      <c r="L31" s="241">
        <v>12</v>
      </c>
      <c r="M31" s="241">
        <f>G31*(1+L31/100)</f>
        <v>0</v>
      </c>
      <c r="N31" s="239">
        <v>6.8999999999999999E-3</v>
      </c>
      <c r="O31" s="239">
        <f>ROUND(E31*N31,2)</f>
        <v>0.16</v>
      </c>
      <c r="P31" s="239">
        <v>0</v>
      </c>
      <c r="Q31" s="239">
        <f>ROUND(E31*P31,2)</f>
        <v>0</v>
      </c>
      <c r="R31" s="241" t="s">
        <v>380</v>
      </c>
      <c r="S31" s="241" t="s">
        <v>315</v>
      </c>
      <c r="T31" s="242" t="s">
        <v>315</v>
      </c>
      <c r="U31" s="224">
        <v>0.43</v>
      </c>
      <c r="V31" s="224">
        <f>ROUND(E31*U31,2)</f>
        <v>9.77</v>
      </c>
      <c r="W31" s="224"/>
      <c r="X31" s="224" t="s">
        <v>336</v>
      </c>
      <c r="Y31" s="224" t="s">
        <v>317</v>
      </c>
      <c r="Z31" s="214"/>
      <c r="AA31" s="214"/>
      <c r="AB31" s="214"/>
      <c r="AC31" s="214"/>
      <c r="AD31" s="214"/>
      <c r="AE31" s="214"/>
      <c r="AF31" s="214"/>
      <c r="AG31" s="214" t="s">
        <v>367</v>
      </c>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2" x14ac:dyDescent="0.2">
      <c r="A32" s="221"/>
      <c r="B32" s="222"/>
      <c r="C32" s="267" t="s">
        <v>437</v>
      </c>
      <c r="D32" s="266"/>
      <c r="E32" s="266"/>
      <c r="F32" s="266"/>
      <c r="G32" s="266"/>
      <c r="H32" s="224"/>
      <c r="I32" s="224"/>
      <c r="J32" s="224"/>
      <c r="K32" s="224"/>
      <c r="L32" s="224"/>
      <c r="M32" s="224"/>
      <c r="N32" s="223"/>
      <c r="O32" s="223"/>
      <c r="P32" s="223"/>
      <c r="Q32" s="223"/>
      <c r="R32" s="224"/>
      <c r="S32" s="224"/>
      <c r="T32" s="224"/>
      <c r="U32" s="224"/>
      <c r="V32" s="224"/>
      <c r="W32" s="224"/>
      <c r="X32" s="224"/>
      <c r="Y32" s="224"/>
      <c r="Z32" s="214"/>
      <c r="AA32" s="214"/>
      <c r="AB32" s="214"/>
      <c r="AC32" s="214"/>
      <c r="AD32" s="214"/>
      <c r="AE32" s="214"/>
      <c r="AF32" s="214"/>
      <c r="AG32" s="214" t="s">
        <v>369</v>
      </c>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2" x14ac:dyDescent="0.2">
      <c r="A33" s="221"/>
      <c r="B33" s="222"/>
      <c r="C33" s="268" t="s">
        <v>2639</v>
      </c>
      <c r="D33" s="262"/>
      <c r="E33" s="263">
        <v>22.7255</v>
      </c>
      <c r="F33" s="224"/>
      <c r="G33" s="224"/>
      <c r="H33" s="224"/>
      <c r="I33" s="224"/>
      <c r="J33" s="224"/>
      <c r="K33" s="224"/>
      <c r="L33" s="224"/>
      <c r="M33" s="224"/>
      <c r="N33" s="223"/>
      <c r="O33" s="223"/>
      <c r="P33" s="223"/>
      <c r="Q33" s="223"/>
      <c r="R33" s="224"/>
      <c r="S33" s="224"/>
      <c r="T33" s="224"/>
      <c r="U33" s="224"/>
      <c r="V33" s="224"/>
      <c r="W33" s="224"/>
      <c r="X33" s="224"/>
      <c r="Y33" s="224"/>
      <c r="Z33" s="214"/>
      <c r="AA33" s="214"/>
      <c r="AB33" s="214"/>
      <c r="AC33" s="214"/>
      <c r="AD33" s="214"/>
      <c r="AE33" s="214"/>
      <c r="AF33" s="214"/>
      <c r="AG33" s="214" t="s">
        <v>371</v>
      </c>
      <c r="AH33" s="214">
        <v>5</v>
      </c>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1" x14ac:dyDescent="0.2">
      <c r="A34" s="236">
        <v>9</v>
      </c>
      <c r="B34" s="237" t="s">
        <v>445</v>
      </c>
      <c r="C34" s="254" t="s">
        <v>446</v>
      </c>
      <c r="D34" s="238" t="s">
        <v>379</v>
      </c>
      <c r="E34" s="239">
        <v>27.793500000000002</v>
      </c>
      <c r="F34" s="240"/>
      <c r="G34" s="241">
        <f>ROUND(E34*F34,2)</f>
        <v>0</v>
      </c>
      <c r="H34" s="240"/>
      <c r="I34" s="241">
        <f>ROUND(E34*H34,2)</f>
        <v>0</v>
      </c>
      <c r="J34" s="240"/>
      <c r="K34" s="241">
        <f>ROUND(E34*J34,2)</f>
        <v>0</v>
      </c>
      <c r="L34" s="241">
        <v>12</v>
      </c>
      <c r="M34" s="241">
        <f>G34*(1+L34/100)</f>
        <v>0</v>
      </c>
      <c r="N34" s="239">
        <v>6.0499999999999998E-3</v>
      </c>
      <c r="O34" s="239">
        <f>ROUND(E34*N34,2)</f>
        <v>0.17</v>
      </c>
      <c r="P34" s="239">
        <v>0</v>
      </c>
      <c r="Q34" s="239">
        <f>ROUND(E34*P34,2)</f>
        <v>0</v>
      </c>
      <c r="R34" s="241" t="s">
        <v>380</v>
      </c>
      <c r="S34" s="241" t="s">
        <v>315</v>
      </c>
      <c r="T34" s="242" t="s">
        <v>315</v>
      </c>
      <c r="U34" s="224">
        <v>0.08</v>
      </c>
      <c r="V34" s="224">
        <f>ROUND(E34*U34,2)</f>
        <v>2.2200000000000002</v>
      </c>
      <c r="W34" s="224"/>
      <c r="X34" s="224" t="s">
        <v>336</v>
      </c>
      <c r="Y34" s="224" t="s">
        <v>317</v>
      </c>
      <c r="Z34" s="214"/>
      <c r="AA34" s="214"/>
      <c r="AB34" s="214"/>
      <c r="AC34" s="214"/>
      <c r="AD34" s="214"/>
      <c r="AE34" s="214"/>
      <c r="AF34" s="214"/>
      <c r="AG34" s="214" t="s">
        <v>367</v>
      </c>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2" x14ac:dyDescent="0.2">
      <c r="A35" s="221"/>
      <c r="B35" s="222"/>
      <c r="C35" s="267" t="s">
        <v>437</v>
      </c>
      <c r="D35" s="266"/>
      <c r="E35" s="266"/>
      <c r="F35" s="266"/>
      <c r="G35" s="266"/>
      <c r="H35" s="224"/>
      <c r="I35" s="224"/>
      <c r="J35" s="224"/>
      <c r="K35" s="224"/>
      <c r="L35" s="224"/>
      <c r="M35" s="224"/>
      <c r="N35" s="223"/>
      <c r="O35" s="223"/>
      <c r="P35" s="223"/>
      <c r="Q35" s="223"/>
      <c r="R35" s="224"/>
      <c r="S35" s="224"/>
      <c r="T35" s="224"/>
      <c r="U35" s="224"/>
      <c r="V35" s="224"/>
      <c r="W35" s="224"/>
      <c r="X35" s="224"/>
      <c r="Y35" s="224"/>
      <c r="Z35" s="214"/>
      <c r="AA35" s="214"/>
      <c r="AB35" s="214"/>
      <c r="AC35" s="214"/>
      <c r="AD35" s="214"/>
      <c r="AE35" s="214"/>
      <c r="AF35" s="214"/>
      <c r="AG35" s="214" t="s">
        <v>369</v>
      </c>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2" x14ac:dyDescent="0.2">
      <c r="A36" s="221"/>
      <c r="B36" s="222"/>
      <c r="C36" s="268" t="s">
        <v>991</v>
      </c>
      <c r="D36" s="262"/>
      <c r="E36" s="263"/>
      <c r="F36" s="224"/>
      <c r="G36" s="224"/>
      <c r="H36" s="224"/>
      <c r="I36" s="224"/>
      <c r="J36" s="224"/>
      <c r="K36" s="224"/>
      <c r="L36" s="224"/>
      <c r="M36" s="224"/>
      <c r="N36" s="223"/>
      <c r="O36" s="223"/>
      <c r="P36" s="223"/>
      <c r="Q36" s="223"/>
      <c r="R36" s="224"/>
      <c r="S36" s="224"/>
      <c r="T36" s="224"/>
      <c r="U36" s="224"/>
      <c r="V36" s="224"/>
      <c r="W36" s="224"/>
      <c r="X36" s="224"/>
      <c r="Y36" s="224"/>
      <c r="Z36" s="214"/>
      <c r="AA36" s="214"/>
      <c r="AB36" s="214"/>
      <c r="AC36" s="214"/>
      <c r="AD36" s="214"/>
      <c r="AE36" s="214"/>
      <c r="AF36" s="214"/>
      <c r="AG36" s="214" t="s">
        <v>371</v>
      </c>
      <c r="AH36" s="214">
        <v>0</v>
      </c>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3" x14ac:dyDescent="0.2">
      <c r="A37" s="221"/>
      <c r="B37" s="222"/>
      <c r="C37" s="268" t="s">
        <v>591</v>
      </c>
      <c r="D37" s="262"/>
      <c r="E37" s="263"/>
      <c r="F37" s="224"/>
      <c r="G37" s="224"/>
      <c r="H37" s="224"/>
      <c r="I37" s="224"/>
      <c r="J37" s="224"/>
      <c r="K37" s="224"/>
      <c r="L37" s="224"/>
      <c r="M37" s="224"/>
      <c r="N37" s="223"/>
      <c r="O37" s="223"/>
      <c r="P37" s="223"/>
      <c r="Q37" s="223"/>
      <c r="R37" s="224"/>
      <c r="S37" s="224"/>
      <c r="T37" s="224"/>
      <c r="U37" s="224"/>
      <c r="V37" s="224"/>
      <c r="W37" s="224"/>
      <c r="X37" s="224"/>
      <c r="Y37" s="224"/>
      <c r="Z37" s="214"/>
      <c r="AA37" s="214"/>
      <c r="AB37" s="214"/>
      <c r="AC37" s="214"/>
      <c r="AD37" s="214"/>
      <c r="AE37" s="214"/>
      <c r="AF37" s="214"/>
      <c r="AG37" s="214" t="s">
        <v>371</v>
      </c>
      <c r="AH37" s="214">
        <v>0</v>
      </c>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3" x14ac:dyDescent="0.2">
      <c r="A38" s="221"/>
      <c r="B38" s="222"/>
      <c r="C38" s="268" t="s">
        <v>2640</v>
      </c>
      <c r="D38" s="262"/>
      <c r="E38" s="263">
        <v>2.8525</v>
      </c>
      <c r="F38" s="224"/>
      <c r="G38" s="224"/>
      <c r="H38" s="224"/>
      <c r="I38" s="224"/>
      <c r="J38" s="224"/>
      <c r="K38" s="224"/>
      <c r="L38" s="224"/>
      <c r="M38" s="224"/>
      <c r="N38" s="223"/>
      <c r="O38" s="223"/>
      <c r="P38" s="223"/>
      <c r="Q38" s="223"/>
      <c r="R38" s="224"/>
      <c r="S38" s="224"/>
      <c r="T38" s="224"/>
      <c r="U38" s="224"/>
      <c r="V38" s="224"/>
      <c r="W38" s="224"/>
      <c r="X38" s="224"/>
      <c r="Y38" s="224"/>
      <c r="Z38" s="214"/>
      <c r="AA38" s="214"/>
      <c r="AB38" s="214"/>
      <c r="AC38" s="214"/>
      <c r="AD38" s="214"/>
      <c r="AE38" s="214"/>
      <c r="AF38" s="214"/>
      <c r="AG38" s="214" t="s">
        <v>371</v>
      </c>
      <c r="AH38" s="214">
        <v>0</v>
      </c>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3" x14ac:dyDescent="0.2">
      <c r="A39" s="221"/>
      <c r="B39" s="222"/>
      <c r="C39" s="268" t="s">
        <v>2641</v>
      </c>
      <c r="D39" s="262"/>
      <c r="E39" s="263">
        <v>24.940999999999999</v>
      </c>
      <c r="F39" s="224"/>
      <c r="G39" s="224"/>
      <c r="H39" s="224"/>
      <c r="I39" s="224"/>
      <c r="J39" s="224"/>
      <c r="K39" s="224"/>
      <c r="L39" s="224"/>
      <c r="M39" s="224"/>
      <c r="N39" s="223"/>
      <c r="O39" s="223"/>
      <c r="P39" s="223"/>
      <c r="Q39" s="223"/>
      <c r="R39" s="224"/>
      <c r="S39" s="224"/>
      <c r="T39" s="224"/>
      <c r="U39" s="224"/>
      <c r="V39" s="224"/>
      <c r="W39" s="224"/>
      <c r="X39" s="224"/>
      <c r="Y39" s="224"/>
      <c r="Z39" s="214"/>
      <c r="AA39" s="214"/>
      <c r="AB39" s="214"/>
      <c r="AC39" s="214"/>
      <c r="AD39" s="214"/>
      <c r="AE39" s="214"/>
      <c r="AF39" s="214"/>
      <c r="AG39" s="214" t="s">
        <v>371</v>
      </c>
      <c r="AH39" s="214">
        <v>0</v>
      </c>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1" x14ac:dyDescent="0.2">
      <c r="A40" s="236">
        <v>10</v>
      </c>
      <c r="B40" s="237" t="s">
        <v>451</v>
      </c>
      <c r="C40" s="254" t="s">
        <v>452</v>
      </c>
      <c r="D40" s="238" t="s">
        <v>379</v>
      </c>
      <c r="E40" s="239">
        <v>3.0337999999999998</v>
      </c>
      <c r="F40" s="240"/>
      <c r="G40" s="241">
        <f>ROUND(E40*F40,2)</f>
        <v>0</v>
      </c>
      <c r="H40" s="240"/>
      <c r="I40" s="241">
        <f>ROUND(E40*H40,2)</f>
        <v>0</v>
      </c>
      <c r="J40" s="240"/>
      <c r="K40" s="241">
        <f>ROUND(E40*J40,2)</f>
        <v>0</v>
      </c>
      <c r="L40" s="241">
        <v>12</v>
      </c>
      <c r="M40" s="241">
        <f>G40*(1+L40/100)</f>
        <v>0</v>
      </c>
      <c r="N40" s="239">
        <v>4.0000000000000003E-5</v>
      </c>
      <c r="O40" s="239">
        <f>ROUND(E40*N40,2)</f>
        <v>0</v>
      </c>
      <c r="P40" s="239">
        <v>0</v>
      </c>
      <c r="Q40" s="239">
        <f>ROUND(E40*P40,2)</f>
        <v>0</v>
      </c>
      <c r="R40" s="241" t="s">
        <v>380</v>
      </c>
      <c r="S40" s="241" t="s">
        <v>315</v>
      </c>
      <c r="T40" s="242" t="s">
        <v>315</v>
      </c>
      <c r="U40" s="224">
        <v>7.8E-2</v>
      </c>
      <c r="V40" s="224">
        <f>ROUND(E40*U40,2)</f>
        <v>0.24</v>
      </c>
      <c r="W40" s="224"/>
      <c r="X40" s="224" t="s">
        <v>336</v>
      </c>
      <c r="Y40" s="224" t="s">
        <v>317</v>
      </c>
      <c r="Z40" s="214"/>
      <c r="AA40" s="214"/>
      <c r="AB40" s="214"/>
      <c r="AC40" s="214"/>
      <c r="AD40" s="214"/>
      <c r="AE40" s="214"/>
      <c r="AF40" s="214"/>
      <c r="AG40" s="214" t="s">
        <v>337</v>
      </c>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ht="22.5" outlineLevel="2" x14ac:dyDescent="0.2">
      <c r="A41" s="221"/>
      <c r="B41" s="222"/>
      <c r="C41" s="267" t="s">
        <v>453</v>
      </c>
      <c r="D41" s="266"/>
      <c r="E41" s="266"/>
      <c r="F41" s="266"/>
      <c r="G41" s="266"/>
      <c r="H41" s="224"/>
      <c r="I41" s="224"/>
      <c r="J41" s="224"/>
      <c r="K41" s="224"/>
      <c r="L41" s="224"/>
      <c r="M41" s="224"/>
      <c r="N41" s="223"/>
      <c r="O41" s="223"/>
      <c r="P41" s="223"/>
      <c r="Q41" s="223"/>
      <c r="R41" s="224"/>
      <c r="S41" s="224"/>
      <c r="T41" s="224"/>
      <c r="U41" s="224"/>
      <c r="V41" s="224"/>
      <c r="W41" s="224"/>
      <c r="X41" s="224"/>
      <c r="Y41" s="224"/>
      <c r="Z41" s="214"/>
      <c r="AA41" s="214"/>
      <c r="AB41" s="214"/>
      <c r="AC41" s="214"/>
      <c r="AD41" s="214"/>
      <c r="AE41" s="214"/>
      <c r="AF41" s="214"/>
      <c r="AG41" s="214" t="s">
        <v>369</v>
      </c>
      <c r="AH41" s="214"/>
      <c r="AI41" s="214"/>
      <c r="AJ41" s="214"/>
      <c r="AK41" s="214"/>
      <c r="AL41" s="214"/>
      <c r="AM41" s="214"/>
      <c r="AN41" s="214"/>
      <c r="AO41" s="214"/>
      <c r="AP41" s="214"/>
      <c r="AQ41" s="214"/>
      <c r="AR41" s="214"/>
      <c r="AS41" s="214"/>
      <c r="AT41" s="214"/>
      <c r="AU41" s="214"/>
      <c r="AV41" s="214"/>
      <c r="AW41" s="214"/>
      <c r="AX41" s="214"/>
      <c r="AY41" s="214"/>
      <c r="AZ41" s="214"/>
      <c r="BA41" s="244" t="str">
        <f>C41</f>
        <v>které se zřizují před úpravami povrchu, a obalení osazených dveřních zárubní před znečištěním při úpravách povrchu nástřikem plastických maltovin včetně pozdějšího odkrytí,</v>
      </c>
      <c r="BB41" s="214"/>
      <c r="BC41" s="214"/>
      <c r="BD41" s="214"/>
      <c r="BE41" s="214"/>
      <c r="BF41" s="214"/>
      <c r="BG41" s="214"/>
      <c r="BH41" s="214"/>
    </row>
    <row r="42" spans="1:60" outlineLevel="2" x14ac:dyDescent="0.2">
      <c r="A42" s="221"/>
      <c r="B42" s="222"/>
      <c r="C42" s="268" t="s">
        <v>2208</v>
      </c>
      <c r="D42" s="262"/>
      <c r="E42" s="263">
        <v>1.6548</v>
      </c>
      <c r="F42" s="224"/>
      <c r="G42" s="224"/>
      <c r="H42" s="224"/>
      <c r="I42" s="224"/>
      <c r="J42" s="224"/>
      <c r="K42" s="224"/>
      <c r="L42" s="224"/>
      <c r="M42" s="224"/>
      <c r="N42" s="223"/>
      <c r="O42" s="223"/>
      <c r="P42" s="223"/>
      <c r="Q42" s="223"/>
      <c r="R42" s="224"/>
      <c r="S42" s="224"/>
      <c r="T42" s="224"/>
      <c r="U42" s="224"/>
      <c r="V42" s="224"/>
      <c r="W42" s="224"/>
      <c r="X42" s="224"/>
      <c r="Y42" s="224"/>
      <c r="Z42" s="214"/>
      <c r="AA42" s="214"/>
      <c r="AB42" s="214"/>
      <c r="AC42" s="214"/>
      <c r="AD42" s="214"/>
      <c r="AE42" s="214"/>
      <c r="AF42" s="214"/>
      <c r="AG42" s="214" t="s">
        <v>371</v>
      </c>
      <c r="AH42" s="214">
        <v>0</v>
      </c>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outlineLevel="3" x14ac:dyDescent="0.2">
      <c r="A43" s="221"/>
      <c r="B43" s="222"/>
      <c r="C43" s="268" t="s">
        <v>1017</v>
      </c>
      <c r="D43" s="262"/>
      <c r="E43" s="263">
        <v>1.379</v>
      </c>
      <c r="F43" s="224"/>
      <c r="G43" s="224"/>
      <c r="H43" s="224"/>
      <c r="I43" s="224"/>
      <c r="J43" s="224"/>
      <c r="K43" s="224"/>
      <c r="L43" s="224"/>
      <c r="M43" s="224"/>
      <c r="N43" s="223"/>
      <c r="O43" s="223"/>
      <c r="P43" s="223"/>
      <c r="Q43" s="223"/>
      <c r="R43" s="224"/>
      <c r="S43" s="224"/>
      <c r="T43" s="224"/>
      <c r="U43" s="224"/>
      <c r="V43" s="224"/>
      <c r="W43" s="224"/>
      <c r="X43" s="224"/>
      <c r="Y43" s="224"/>
      <c r="Z43" s="214"/>
      <c r="AA43" s="214"/>
      <c r="AB43" s="214"/>
      <c r="AC43" s="214"/>
      <c r="AD43" s="214"/>
      <c r="AE43" s="214"/>
      <c r="AF43" s="214"/>
      <c r="AG43" s="214" t="s">
        <v>371</v>
      </c>
      <c r="AH43" s="214">
        <v>0</v>
      </c>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ht="22.5" outlineLevel="1" x14ac:dyDescent="0.2">
      <c r="A44" s="236">
        <v>11</v>
      </c>
      <c r="B44" s="237" t="s">
        <v>1608</v>
      </c>
      <c r="C44" s="254" t="s">
        <v>1609</v>
      </c>
      <c r="D44" s="238" t="s">
        <v>379</v>
      </c>
      <c r="E44" s="239">
        <v>22.7255</v>
      </c>
      <c r="F44" s="240"/>
      <c r="G44" s="241">
        <f>ROUND(E44*F44,2)</f>
        <v>0</v>
      </c>
      <c r="H44" s="240"/>
      <c r="I44" s="241">
        <f>ROUND(E44*H44,2)</f>
        <v>0</v>
      </c>
      <c r="J44" s="240"/>
      <c r="K44" s="241">
        <f>ROUND(E44*J44,2)</f>
        <v>0</v>
      </c>
      <c r="L44" s="241">
        <v>12</v>
      </c>
      <c r="M44" s="241">
        <f>G44*(1+L44/100)</f>
        <v>0</v>
      </c>
      <c r="N44" s="239">
        <v>2.46E-2</v>
      </c>
      <c r="O44" s="239">
        <f>ROUND(E44*N44,2)</f>
        <v>0.56000000000000005</v>
      </c>
      <c r="P44" s="239">
        <v>0</v>
      </c>
      <c r="Q44" s="239">
        <f>ROUND(E44*P44,2)</f>
        <v>0</v>
      </c>
      <c r="R44" s="241" t="s">
        <v>366</v>
      </c>
      <c r="S44" s="241" t="s">
        <v>315</v>
      </c>
      <c r="T44" s="242" t="s">
        <v>315</v>
      </c>
      <c r="U44" s="224">
        <v>0.43</v>
      </c>
      <c r="V44" s="224">
        <f>ROUND(E44*U44,2)</f>
        <v>9.77</v>
      </c>
      <c r="W44" s="224"/>
      <c r="X44" s="224" t="s">
        <v>336</v>
      </c>
      <c r="Y44" s="224" t="s">
        <v>317</v>
      </c>
      <c r="Z44" s="214"/>
      <c r="AA44" s="214"/>
      <c r="AB44" s="214"/>
      <c r="AC44" s="214"/>
      <c r="AD44" s="214"/>
      <c r="AE44" s="214"/>
      <c r="AF44" s="214"/>
      <c r="AG44" s="214" t="s">
        <v>367</v>
      </c>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2" x14ac:dyDescent="0.2">
      <c r="A45" s="221"/>
      <c r="B45" s="222"/>
      <c r="C45" s="268" t="s">
        <v>991</v>
      </c>
      <c r="D45" s="262"/>
      <c r="E45" s="263"/>
      <c r="F45" s="224"/>
      <c r="G45" s="224"/>
      <c r="H45" s="224"/>
      <c r="I45" s="224"/>
      <c r="J45" s="224"/>
      <c r="K45" s="224"/>
      <c r="L45" s="224"/>
      <c r="M45" s="224"/>
      <c r="N45" s="223"/>
      <c r="O45" s="223"/>
      <c r="P45" s="223"/>
      <c r="Q45" s="223"/>
      <c r="R45" s="224"/>
      <c r="S45" s="224"/>
      <c r="T45" s="224"/>
      <c r="U45" s="224"/>
      <c r="V45" s="224"/>
      <c r="W45" s="224"/>
      <c r="X45" s="224"/>
      <c r="Y45" s="224"/>
      <c r="Z45" s="214"/>
      <c r="AA45" s="214"/>
      <c r="AB45" s="214"/>
      <c r="AC45" s="214"/>
      <c r="AD45" s="214"/>
      <c r="AE45" s="214"/>
      <c r="AF45" s="214"/>
      <c r="AG45" s="214" t="s">
        <v>371</v>
      </c>
      <c r="AH45" s="214">
        <v>0</v>
      </c>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3" x14ac:dyDescent="0.2">
      <c r="A46" s="221"/>
      <c r="B46" s="222"/>
      <c r="C46" s="268" t="s">
        <v>2642</v>
      </c>
      <c r="D46" s="262"/>
      <c r="E46" s="263">
        <v>30.03</v>
      </c>
      <c r="F46" s="224"/>
      <c r="G46" s="224"/>
      <c r="H46" s="224"/>
      <c r="I46" s="224"/>
      <c r="J46" s="224"/>
      <c r="K46" s="224"/>
      <c r="L46" s="224"/>
      <c r="M46" s="224"/>
      <c r="N46" s="223"/>
      <c r="O46" s="223"/>
      <c r="P46" s="223"/>
      <c r="Q46" s="223"/>
      <c r="R46" s="224"/>
      <c r="S46" s="224"/>
      <c r="T46" s="224"/>
      <c r="U46" s="224"/>
      <c r="V46" s="224"/>
      <c r="W46" s="224"/>
      <c r="X46" s="224"/>
      <c r="Y46" s="224"/>
      <c r="Z46" s="214"/>
      <c r="AA46" s="214"/>
      <c r="AB46" s="214"/>
      <c r="AC46" s="214"/>
      <c r="AD46" s="214"/>
      <c r="AE46" s="214"/>
      <c r="AF46" s="214"/>
      <c r="AG46" s="214" t="s">
        <v>371</v>
      </c>
      <c r="AH46" s="214">
        <v>0</v>
      </c>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outlineLevel="3" x14ac:dyDescent="0.2">
      <c r="A47" s="221"/>
      <c r="B47" s="222"/>
      <c r="C47" s="268" t="s">
        <v>2643</v>
      </c>
      <c r="D47" s="262"/>
      <c r="E47" s="263">
        <v>0.88600000000000001</v>
      </c>
      <c r="F47" s="224"/>
      <c r="G47" s="224"/>
      <c r="H47" s="224"/>
      <c r="I47" s="224"/>
      <c r="J47" s="224"/>
      <c r="K47" s="224"/>
      <c r="L47" s="224"/>
      <c r="M47" s="224"/>
      <c r="N47" s="223"/>
      <c r="O47" s="223"/>
      <c r="P47" s="223"/>
      <c r="Q47" s="223"/>
      <c r="R47" s="224"/>
      <c r="S47" s="224"/>
      <c r="T47" s="224"/>
      <c r="U47" s="224"/>
      <c r="V47" s="224"/>
      <c r="W47" s="224"/>
      <c r="X47" s="224"/>
      <c r="Y47" s="224"/>
      <c r="Z47" s="214"/>
      <c r="AA47" s="214"/>
      <c r="AB47" s="214"/>
      <c r="AC47" s="214"/>
      <c r="AD47" s="214"/>
      <c r="AE47" s="214"/>
      <c r="AF47" s="214"/>
      <c r="AG47" s="214" t="s">
        <v>371</v>
      </c>
      <c r="AH47" s="214">
        <v>0</v>
      </c>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3" x14ac:dyDescent="0.2">
      <c r="A48" s="221"/>
      <c r="B48" s="222"/>
      <c r="C48" s="268" t="s">
        <v>2644</v>
      </c>
      <c r="D48" s="262"/>
      <c r="E48" s="263">
        <v>-4.4829999999999997</v>
      </c>
      <c r="F48" s="224"/>
      <c r="G48" s="224"/>
      <c r="H48" s="224"/>
      <c r="I48" s="224"/>
      <c r="J48" s="224"/>
      <c r="K48" s="224"/>
      <c r="L48" s="224"/>
      <c r="M48" s="224"/>
      <c r="N48" s="223"/>
      <c r="O48" s="223"/>
      <c r="P48" s="223"/>
      <c r="Q48" s="223"/>
      <c r="R48" s="224"/>
      <c r="S48" s="224"/>
      <c r="T48" s="224"/>
      <c r="U48" s="224"/>
      <c r="V48" s="224"/>
      <c r="W48" s="224"/>
      <c r="X48" s="224"/>
      <c r="Y48" s="224"/>
      <c r="Z48" s="214"/>
      <c r="AA48" s="214"/>
      <c r="AB48" s="214"/>
      <c r="AC48" s="214"/>
      <c r="AD48" s="214"/>
      <c r="AE48" s="214"/>
      <c r="AF48" s="214"/>
      <c r="AG48" s="214" t="s">
        <v>371</v>
      </c>
      <c r="AH48" s="214">
        <v>0</v>
      </c>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3" x14ac:dyDescent="0.2">
      <c r="A49" s="221"/>
      <c r="B49" s="222"/>
      <c r="C49" s="268" t="s">
        <v>2645</v>
      </c>
      <c r="D49" s="262"/>
      <c r="E49" s="263">
        <v>-2.8675000000000002</v>
      </c>
      <c r="F49" s="224"/>
      <c r="G49" s="224"/>
      <c r="H49" s="224"/>
      <c r="I49" s="224"/>
      <c r="J49" s="224"/>
      <c r="K49" s="224"/>
      <c r="L49" s="224"/>
      <c r="M49" s="224"/>
      <c r="N49" s="223"/>
      <c r="O49" s="223"/>
      <c r="P49" s="223"/>
      <c r="Q49" s="223"/>
      <c r="R49" s="224"/>
      <c r="S49" s="224"/>
      <c r="T49" s="224"/>
      <c r="U49" s="224"/>
      <c r="V49" s="224"/>
      <c r="W49" s="224"/>
      <c r="X49" s="224"/>
      <c r="Y49" s="224"/>
      <c r="Z49" s="214"/>
      <c r="AA49" s="214"/>
      <c r="AB49" s="214"/>
      <c r="AC49" s="214"/>
      <c r="AD49" s="214"/>
      <c r="AE49" s="214"/>
      <c r="AF49" s="214"/>
      <c r="AG49" s="214" t="s">
        <v>371</v>
      </c>
      <c r="AH49" s="214">
        <v>0</v>
      </c>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3" x14ac:dyDescent="0.2">
      <c r="A50" s="221"/>
      <c r="B50" s="222"/>
      <c r="C50" s="268" t="s">
        <v>2646</v>
      </c>
      <c r="D50" s="262"/>
      <c r="E50" s="263">
        <v>-0.84</v>
      </c>
      <c r="F50" s="224"/>
      <c r="G50" s="224"/>
      <c r="H50" s="224"/>
      <c r="I50" s="224"/>
      <c r="J50" s="224"/>
      <c r="K50" s="224"/>
      <c r="L50" s="224"/>
      <c r="M50" s="224"/>
      <c r="N50" s="223"/>
      <c r="O50" s="223"/>
      <c r="P50" s="223"/>
      <c r="Q50" s="223"/>
      <c r="R50" s="224"/>
      <c r="S50" s="224"/>
      <c r="T50" s="224"/>
      <c r="U50" s="224"/>
      <c r="V50" s="224"/>
      <c r="W50" s="224"/>
      <c r="X50" s="224"/>
      <c r="Y50" s="224"/>
      <c r="Z50" s="214"/>
      <c r="AA50" s="214"/>
      <c r="AB50" s="214"/>
      <c r="AC50" s="214"/>
      <c r="AD50" s="214"/>
      <c r="AE50" s="214"/>
      <c r="AF50" s="214"/>
      <c r="AG50" s="214" t="s">
        <v>371</v>
      </c>
      <c r="AH50" s="214">
        <v>0</v>
      </c>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outlineLevel="1" x14ac:dyDescent="0.2">
      <c r="A51" s="236">
        <v>12</v>
      </c>
      <c r="B51" s="237" t="s">
        <v>1894</v>
      </c>
      <c r="C51" s="254" t="s">
        <v>1895</v>
      </c>
      <c r="D51" s="238" t="s">
        <v>379</v>
      </c>
      <c r="E51" s="239">
        <v>10</v>
      </c>
      <c r="F51" s="240"/>
      <c r="G51" s="241">
        <f>ROUND(E51*F51,2)</f>
        <v>0</v>
      </c>
      <c r="H51" s="240"/>
      <c r="I51" s="241">
        <f>ROUND(E51*H51,2)</f>
        <v>0</v>
      </c>
      <c r="J51" s="240"/>
      <c r="K51" s="241">
        <f>ROUND(E51*J51,2)</f>
        <v>0</v>
      </c>
      <c r="L51" s="241">
        <v>12</v>
      </c>
      <c r="M51" s="241">
        <f>G51*(1+L51/100)</f>
        <v>0</v>
      </c>
      <c r="N51" s="239">
        <v>3.9039999999999998E-2</v>
      </c>
      <c r="O51" s="239">
        <f>ROUND(E51*N51,2)</f>
        <v>0.39</v>
      </c>
      <c r="P51" s="239">
        <v>0</v>
      </c>
      <c r="Q51" s="239">
        <f>ROUND(E51*P51,2)</f>
        <v>0</v>
      </c>
      <c r="R51" s="241" t="s">
        <v>366</v>
      </c>
      <c r="S51" s="241" t="s">
        <v>315</v>
      </c>
      <c r="T51" s="242" t="s">
        <v>315</v>
      </c>
      <c r="U51" s="224">
        <v>1.8764099999999999</v>
      </c>
      <c r="V51" s="224">
        <f>ROUND(E51*U51,2)</f>
        <v>18.760000000000002</v>
      </c>
      <c r="W51" s="224"/>
      <c r="X51" s="224" t="s">
        <v>336</v>
      </c>
      <c r="Y51" s="224" t="s">
        <v>317</v>
      </c>
      <c r="Z51" s="214"/>
      <c r="AA51" s="214"/>
      <c r="AB51" s="214"/>
      <c r="AC51" s="214"/>
      <c r="AD51" s="214"/>
      <c r="AE51" s="214"/>
      <c r="AF51" s="214"/>
      <c r="AG51" s="214" t="s">
        <v>367</v>
      </c>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2" x14ac:dyDescent="0.2">
      <c r="A52" s="221"/>
      <c r="B52" s="222"/>
      <c r="C52" s="267" t="s">
        <v>1896</v>
      </c>
      <c r="D52" s="266"/>
      <c r="E52" s="266"/>
      <c r="F52" s="266"/>
      <c r="G52" s="266"/>
      <c r="H52" s="224"/>
      <c r="I52" s="224"/>
      <c r="J52" s="224"/>
      <c r="K52" s="224"/>
      <c r="L52" s="224"/>
      <c r="M52" s="224"/>
      <c r="N52" s="223"/>
      <c r="O52" s="223"/>
      <c r="P52" s="223"/>
      <c r="Q52" s="223"/>
      <c r="R52" s="224"/>
      <c r="S52" s="224"/>
      <c r="T52" s="224"/>
      <c r="U52" s="224"/>
      <c r="V52" s="224"/>
      <c r="W52" s="224"/>
      <c r="X52" s="224"/>
      <c r="Y52" s="224"/>
      <c r="Z52" s="214"/>
      <c r="AA52" s="214"/>
      <c r="AB52" s="214"/>
      <c r="AC52" s="214"/>
      <c r="AD52" s="214"/>
      <c r="AE52" s="214"/>
      <c r="AF52" s="214"/>
      <c r="AG52" s="214" t="s">
        <v>369</v>
      </c>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2" x14ac:dyDescent="0.2">
      <c r="A53" s="221"/>
      <c r="B53" s="222"/>
      <c r="C53" s="268" t="s">
        <v>2647</v>
      </c>
      <c r="D53" s="262"/>
      <c r="E53" s="263"/>
      <c r="F53" s="224"/>
      <c r="G53" s="224"/>
      <c r="H53" s="224"/>
      <c r="I53" s="224"/>
      <c r="J53" s="224"/>
      <c r="K53" s="224"/>
      <c r="L53" s="224"/>
      <c r="M53" s="224"/>
      <c r="N53" s="223"/>
      <c r="O53" s="223"/>
      <c r="P53" s="223"/>
      <c r="Q53" s="223"/>
      <c r="R53" s="224"/>
      <c r="S53" s="224"/>
      <c r="T53" s="224"/>
      <c r="U53" s="224"/>
      <c r="V53" s="224"/>
      <c r="W53" s="224"/>
      <c r="X53" s="224"/>
      <c r="Y53" s="224"/>
      <c r="Z53" s="214"/>
      <c r="AA53" s="214"/>
      <c r="AB53" s="214"/>
      <c r="AC53" s="214"/>
      <c r="AD53" s="214"/>
      <c r="AE53" s="214"/>
      <c r="AF53" s="214"/>
      <c r="AG53" s="214" t="s">
        <v>371</v>
      </c>
      <c r="AH53" s="214">
        <v>0</v>
      </c>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outlineLevel="3" x14ac:dyDescent="0.2">
      <c r="A54" s="221"/>
      <c r="B54" s="222"/>
      <c r="C54" s="268" t="s">
        <v>1898</v>
      </c>
      <c r="D54" s="262"/>
      <c r="E54" s="263">
        <v>10</v>
      </c>
      <c r="F54" s="224"/>
      <c r="G54" s="224"/>
      <c r="H54" s="224"/>
      <c r="I54" s="224"/>
      <c r="J54" s="224"/>
      <c r="K54" s="224"/>
      <c r="L54" s="224"/>
      <c r="M54" s="224"/>
      <c r="N54" s="223"/>
      <c r="O54" s="223"/>
      <c r="P54" s="223"/>
      <c r="Q54" s="223"/>
      <c r="R54" s="224"/>
      <c r="S54" s="224"/>
      <c r="T54" s="224"/>
      <c r="U54" s="224"/>
      <c r="V54" s="224"/>
      <c r="W54" s="224"/>
      <c r="X54" s="224"/>
      <c r="Y54" s="224"/>
      <c r="Z54" s="214"/>
      <c r="AA54" s="214"/>
      <c r="AB54" s="214"/>
      <c r="AC54" s="214"/>
      <c r="AD54" s="214"/>
      <c r="AE54" s="214"/>
      <c r="AF54" s="214"/>
      <c r="AG54" s="214" t="s">
        <v>371</v>
      </c>
      <c r="AH54" s="214">
        <v>0</v>
      </c>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ht="22.5" outlineLevel="1" x14ac:dyDescent="0.2">
      <c r="A55" s="236">
        <v>13</v>
      </c>
      <c r="B55" s="237" t="s">
        <v>1899</v>
      </c>
      <c r="C55" s="254" t="s">
        <v>1900</v>
      </c>
      <c r="D55" s="238" t="s">
        <v>379</v>
      </c>
      <c r="E55" s="239">
        <v>0.84</v>
      </c>
      <c r="F55" s="240"/>
      <c r="G55" s="241">
        <f>ROUND(E55*F55,2)</f>
        <v>0</v>
      </c>
      <c r="H55" s="240"/>
      <c r="I55" s="241">
        <f>ROUND(E55*H55,2)</f>
        <v>0</v>
      </c>
      <c r="J55" s="240"/>
      <c r="K55" s="241">
        <f>ROUND(E55*J55,2)</f>
        <v>0</v>
      </c>
      <c r="L55" s="241">
        <v>12</v>
      </c>
      <c r="M55" s="241">
        <f>G55*(1+L55/100)</f>
        <v>0</v>
      </c>
      <c r="N55" s="239">
        <v>2.7099999999999999E-2</v>
      </c>
      <c r="O55" s="239">
        <f>ROUND(E55*N55,2)</f>
        <v>0.02</v>
      </c>
      <c r="P55" s="239">
        <v>0</v>
      </c>
      <c r="Q55" s="239">
        <f>ROUND(E55*P55,2)</f>
        <v>0</v>
      </c>
      <c r="R55" s="241" t="s">
        <v>380</v>
      </c>
      <c r="S55" s="241" t="s">
        <v>315</v>
      </c>
      <c r="T55" s="242" t="s">
        <v>315</v>
      </c>
      <c r="U55" s="224">
        <v>0.72399999999999998</v>
      </c>
      <c r="V55" s="224">
        <f>ROUND(E55*U55,2)</f>
        <v>0.61</v>
      </c>
      <c r="W55" s="224"/>
      <c r="X55" s="224" t="s">
        <v>336</v>
      </c>
      <c r="Y55" s="224" t="s">
        <v>317</v>
      </c>
      <c r="Z55" s="214"/>
      <c r="AA55" s="214"/>
      <c r="AB55" s="214"/>
      <c r="AC55" s="214"/>
      <c r="AD55" s="214"/>
      <c r="AE55" s="214"/>
      <c r="AF55" s="214"/>
      <c r="AG55" s="214" t="s">
        <v>337</v>
      </c>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outlineLevel="2" x14ac:dyDescent="0.2">
      <c r="A56" s="221"/>
      <c r="B56" s="222"/>
      <c r="C56" s="267" t="s">
        <v>1023</v>
      </c>
      <c r="D56" s="266"/>
      <c r="E56" s="266"/>
      <c r="F56" s="266"/>
      <c r="G56" s="266"/>
      <c r="H56" s="224"/>
      <c r="I56" s="224"/>
      <c r="J56" s="224"/>
      <c r="K56" s="224"/>
      <c r="L56" s="224"/>
      <c r="M56" s="224"/>
      <c r="N56" s="223"/>
      <c r="O56" s="223"/>
      <c r="P56" s="223"/>
      <c r="Q56" s="223"/>
      <c r="R56" s="224"/>
      <c r="S56" s="224"/>
      <c r="T56" s="224"/>
      <c r="U56" s="224"/>
      <c r="V56" s="224"/>
      <c r="W56" s="224"/>
      <c r="X56" s="224"/>
      <c r="Y56" s="224"/>
      <c r="Z56" s="214"/>
      <c r="AA56" s="214"/>
      <c r="AB56" s="214"/>
      <c r="AC56" s="214"/>
      <c r="AD56" s="214"/>
      <c r="AE56" s="214"/>
      <c r="AF56" s="214"/>
      <c r="AG56" s="214" t="s">
        <v>369</v>
      </c>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outlineLevel="2" x14ac:dyDescent="0.2">
      <c r="A57" s="221"/>
      <c r="B57" s="222"/>
      <c r="C57" s="268" t="s">
        <v>2648</v>
      </c>
      <c r="D57" s="262"/>
      <c r="E57" s="263">
        <v>0.84</v>
      </c>
      <c r="F57" s="224"/>
      <c r="G57" s="224"/>
      <c r="H57" s="224"/>
      <c r="I57" s="224"/>
      <c r="J57" s="224"/>
      <c r="K57" s="224"/>
      <c r="L57" s="224"/>
      <c r="M57" s="224"/>
      <c r="N57" s="223"/>
      <c r="O57" s="223"/>
      <c r="P57" s="223"/>
      <c r="Q57" s="223"/>
      <c r="R57" s="224"/>
      <c r="S57" s="224"/>
      <c r="T57" s="224"/>
      <c r="U57" s="224"/>
      <c r="V57" s="224"/>
      <c r="W57" s="224"/>
      <c r="X57" s="224"/>
      <c r="Y57" s="224"/>
      <c r="Z57" s="214"/>
      <c r="AA57" s="214"/>
      <c r="AB57" s="214"/>
      <c r="AC57" s="214"/>
      <c r="AD57" s="214"/>
      <c r="AE57" s="214"/>
      <c r="AF57" s="214"/>
      <c r="AG57" s="214" t="s">
        <v>371</v>
      </c>
      <c r="AH57" s="214">
        <v>0</v>
      </c>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ht="22.5" outlineLevel="1" x14ac:dyDescent="0.2">
      <c r="A58" s="236">
        <v>14</v>
      </c>
      <c r="B58" s="237" t="s">
        <v>457</v>
      </c>
      <c r="C58" s="254" t="s">
        <v>458</v>
      </c>
      <c r="D58" s="238" t="s">
        <v>379</v>
      </c>
      <c r="E58" s="239">
        <v>51.359000000000002</v>
      </c>
      <c r="F58" s="240"/>
      <c r="G58" s="241">
        <f>ROUND(E58*F58,2)</f>
        <v>0</v>
      </c>
      <c r="H58" s="240"/>
      <c r="I58" s="241">
        <f>ROUND(E58*H58,2)</f>
        <v>0</v>
      </c>
      <c r="J58" s="240"/>
      <c r="K58" s="241">
        <f>ROUND(E58*J58,2)</f>
        <v>0</v>
      </c>
      <c r="L58" s="241">
        <v>12</v>
      </c>
      <c r="M58" s="241">
        <f>G58*(1+L58/100)</f>
        <v>0</v>
      </c>
      <c r="N58" s="239">
        <v>3.6099999999999999E-3</v>
      </c>
      <c r="O58" s="239">
        <f>ROUND(E58*N58,2)</f>
        <v>0.19</v>
      </c>
      <c r="P58" s="239">
        <v>0</v>
      </c>
      <c r="Q58" s="239">
        <f>ROUND(E58*P58,2)</f>
        <v>0</v>
      </c>
      <c r="R58" s="241" t="s">
        <v>380</v>
      </c>
      <c r="S58" s="241" t="s">
        <v>315</v>
      </c>
      <c r="T58" s="242" t="s">
        <v>315</v>
      </c>
      <c r="U58" s="224">
        <v>0.36</v>
      </c>
      <c r="V58" s="224">
        <f>ROUND(E58*U58,2)</f>
        <v>18.489999999999998</v>
      </c>
      <c r="W58" s="224"/>
      <c r="X58" s="224" t="s">
        <v>336</v>
      </c>
      <c r="Y58" s="224" t="s">
        <v>317</v>
      </c>
      <c r="Z58" s="214"/>
      <c r="AA58" s="214"/>
      <c r="AB58" s="214"/>
      <c r="AC58" s="214"/>
      <c r="AD58" s="214"/>
      <c r="AE58" s="214"/>
      <c r="AF58" s="214"/>
      <c r="AG58" s="214" t="s">
        <v>367</v>
      </c>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2" x14ac:dyDescent="0.2">
      <c r="A59" s="221"/>
      <c r="B59" s="222"/>
      <c r="C59" s="268" t="s">
        <v>2637</v>
      </c>
      <c r="D59" s="262"/>
      <c r="E59" s="263">
        <v>22.7255</v>
      </c>
      <c r="F59" s="224"/>
      <c r="G59" s="224"/>
      <c r="H59" s="224"/>
      <c r="I59" s="224"/>
      <c r="J59" s="224"/>
      <c r="K59" s="224"/>
      <c r="L59" s="224"/>
      <c r="M59" s="224"/>
      <c r="N59" s="223"/>
      <c r="O59" s="223"/>
      <c r="P59" s="223"/>
      <c r="Q59" s="223"/>
      <c r="R59" s="224"/>
      <c r="S59" s="224"/>
      <c r="T59" s="224"/>
      <c r="U59" s="224"/>
      <c r="V59" s="224"/>
      <c r="W59" s="224"/>
      <c r="X59" s="224"/>
      <c r="Y59" s="224"/>
      <c r="Z59" s="214"/>
      <c r="AA59" s="214"/>
      <c r="AB59" s="214"/>
      <c r="AC59" s="214"/>
      <c r="AD59" s="214"/>
      <c r="AE59" s="214"/>
      <c r="AF59" s="214"/>
      <c r="AG59" s="214" t="s">
        <v>371</v>
      </c>
      <c r="AH59" s="214">
        <v>5</v>
      </c>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outlineLevel="3" x14ac:dyDescent="0.2">
      <c r="A60" s="221"/>
      <c r="B60" s="222"/>
      <c r="C60" s="268" t="s">
        <v>2638</v>
      </c>
      <c r="D60" s="262"/>
      <c r="E60" s="263">
        <v>27.793500000000002</v>
      </c>
      <c r="F60" s="224"/>
      <c r="G60" s="224"/>
      <c r="H60" s="224"/>
      <c r="I60" s="224"/>
      <c r="J60" s="224"/>
      <c r="K60" s="224"/>
      <c r="L60" s="224"/>
      <c r="M60" s="224"/>
      <c r="N60" s="223"/>
      <c r="O60" s="223"/>
      <c r="P60" s="223"/>
      <c r="Q60" s="223"/>
      <c r="R60" s="224"/>
      <c r="S60" s="224"/>
      <c r="T60" s="224"/>
      <c r="U60" s="224"/>
      <c r="V60" s="224"/>
      <c r="W60" s="224"/>
      <c r="X60" s="224"/>
      <c r="Y60" s="224"/>
      <c r="Z60" s="214"/>
      <c r="AA60" s="214"/>
      <c r="AB60" s="214"/>
      <c r="AC60" s="214"/>
      <c r="AD60" s="214"/>
      <c r="AE60" s="214"/>
      <c r="AF60" s="214"/>
      <c r="AG60" s="214" t="s">
        <v>371</v>
      </c>
      <c r="AH60" s="214">
        <v>5</v>
      </c>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3" x14ac:dyDescent="0.2">
      <c r="A61" s="221"/>
      <c r="B61" s="222"/>
      <c r="C61" s="268" t="s">
        <v>2649</v>
      </c>
      <c r="D61" s="262"/>
      <c r="E61" s="263">
        <v>0.84</v>
      </c>
      <c r="F61" s="224"/>
      <c r="G61" s="224"/>
      <c r="H61" s="224"/>
      <c r="I61" s="224"/>
      <c r="J61" s="224"/>
      <c r="K61" s="224"/>
      <c r="L61" s="224"/>
      <c r="M61" s="224"/>
      <c r="N61" s="223"/>
      <c r="O61" s="223"/>
      <c r="P61" s="223"/>
      <c r="Q61" s="223"/>
      <c r="R61" s="224"/>
      <c r="S61" s="224"/>
      <c r="T61" s="224"/>
      <c r="U61" s="224"/>
      <c r="V61" s="224"/>
      <c r="W61" s="224"/>
      <c r="X61" s="224"/>
      <c r="Y61" s="224"/>
      <c r="Z61" s="214"/>
      <c r="AA61" s="214"/>
      <c r="AB61" s="214"/>
      <c r="AC61" s="214"/>
      <c r="AD61" s="214"/>
      <c r="AE61" s="214"/>
      <c r="AF61" s="214"/>
      <c r="AG61" s="214" t="s">
        <v>371</v>
      </c>
      <c r="AH61" s="214">
        <v>5</v>
      </c>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1" x14ac:dyDescent="0.2">
      <c r="A62" s="236">
        <v>15</v>
      </c>
      <c r="B62" s="237" t="s">
        <v>466</v>
      </c>
      <c r="C62" s="254" t="s">
        <v>467</v>
      </c>
      <c r="D62" s="238" t="s">
        <v>403</v>
      </c>
      <c r="E62" s="239">
        <v>29.14</v>
      </c>
      <c r="F62" s="240"/>
      <c r="G62" s="241">
        <f>ROUND(E62*F62,2)</f>
        <v>0</v>
      </c>
      <c r="H62" s="240"/>
      <c r="I62" s="241">
        <f>ROUND(E62*H62,2)</f>
        <v>0</v>
      </c>
      <c r="J62" s="240"/>
      <c r="K62" s="241">
        <f>ROUND(E62*J62,2)</f>
        <v>0</v>
      </c>
      <c r="L62" s="241">
        <v>12</v>
      </c>
      <c r="M62" s="241">
        <f>G62*(1+L62/100)</f>
        <v>0</v>
      </c>
      <c r="N62" s="239">
        <v>5.3690000000000002E-2</v>
      </c>
      <c r="O62" s="239">
        <f>ROUND(E62*N62,2)</f>
        <v>1.56</v>
      </c>
      <c r="P62" s="239">
        <v>0</v>
      </c>
      <c r="Q62" s="239">
        <f>ROUND(E62*P62,2)</f>
        <v>0</v>
      </c>
      <c r="R62" s="241"/>
      <c r="S62" s="241" t="s">
        <v>331</v>
      </c>
      <c r="T62" s="242" t="s">
        <v>316</v>
      </c>
      <c r="U62" s="224">
        <v>1.17717</v>
      </c>
      <c r="V62" s="224">
        <f>ROUND(E62*U62,2)</f>
        <v>34.299999999999997</v>
      </c>
      <c r="W62" s="224"/>
      <c r="X62" s="224" t="s">
        <v>336</v>
      </c>
      <c r="Y62" s="224" t="s">
        <v>317</v>
      </c>
      <c r="Z62" s="214"/>
      <c r="AA62" s="214"/>
      <c r="AB62" s="214"/>
      <c r="AC62" s="214"/>
      <c r="AD62" s="214"/>
      <c r="AE62" s="214"/>
      <c r="AF62" s="214"/>
      <c r="AG62" s="214" t="s">
        <v>337</v>
      </c>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2" x14ac:dyDescent="0.2">
      <c r="A63" s="221"/>
      <c r="B63" s="222"/>
      <c r="C63" s="268" t="s">
        <v>2211</v>
      </c>
      <c r="D63" s="262"/>
      <c r="E63" s="263">
        <v>19.760000000000002</v>
      </c>
      <c r="F63" s="224"/>
      <c r="G63" s="224"/>
      <c r="H63" s="224"/>
      <c r="I63" s="224"/>
      <c r="J63" s="224"/>
      <c r="K63" s="224"/>
      <c r="L63" s="224"/>
      <c r="M63" s="224"/>
      <c r="N63" s="223"/>
      <c r="O63" s="223"/>
      <c r="P63" s="223"/>
      <c r="Q63" s="223"/>
      <c r="R63" s="224"/>
      <c r="S63" s="224"/>
      <c r="T63" s="224"/>
      <c r="U63" s="224"/>
      <c r="V63" s="224"/>
      <c r="W63" s="224"/>
      <c r="X63" s="224"/>
      <c r="Y63" s="224"/>
      <c r="Z63" s="214"/>
      <c r="AA63" s="214"/>
      <c r="AB63" s="214"/>
      <c r="AC63" s="214"/>
      <c r="AD63" s="214"/>
      <c r="AE63" s="214"/>
      <c r="AF63" s="214"/>
      <c r="AG63" s="214" t="s">
        <v>371</v>
      </c>
      <c r="AH63" s="214">
        <v>0</v>
      </c>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3" x14ac:dyDescent="0.2">
      <c r="A64" s="221"/>
      <c r="B64" s="222"/>
      <c r="C64" s="268" t="s">
        <v>2650</v>
      </c>
      <c r="D64" s="262"/>
      <c r="E64" s="263">
        <v>9.3800000000000008</v>
      </c>
      <c r="F64" s="224"/>
      <c r="G64" s="224"/>
      <c r="H64" s="224"/>
      <c r="I64" s="224"/>
      <c r="J64" s="224"/>
      <c r="K64" s="224"/>
      <c r="L64" s="224"/>
      <c r="M64" s="224"/>
      <c r="N64" s="223"/>
      <c r="O64" s="223"/>
      <c r="P64" s="223"/>
      <c r="Q64" s="223"/>
      <c r="R64" s="224"/>
      <c r="S64" s="224"/>
      <c r="T64" s="224"/>
      <c r="U64" s="224"/>
      <c r="V64" s="224"/>
      <c r="W64" s="224"/>
      <c r="X64" s="224"/>
      <c r="Y64" s="224"/>
      <c r="Z64" s="214"/>
      <c r="AA64" s="214"/>
      <c r="AB64" s="214"/>
      <c r="AC64" s="214"/>
      <c r="AD64" s="214"/>
      <c r="AE64" s="214"/>
      <c r="AF64" s="214"/>
      <c r="AG64" s="214" t="s">
        <v>371</v>
      </c>
      <c r="AH64" s="214">
        <v>0</v>
      </c>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x14ac:dyDescent="0.2">
      <c r="A65" s="229" t="s">
        <v>310</v>
      </c>
      <c r="B65" s="230" t="s">
        <v>198</v>
      </c>
      <c r="C65" s="253" t="s">
        <v>199</v>
      </c>
      <c r="D65" s="231"/>
      <c r="E65" s="232"/>
      <c r="F65" s="233"/>
      <c r="G65" s="233">
        <f>SUMIF(AG66:AG70,"&lt;&gt;NOR",G66:G70)</f>
        <v>0</v>
      </c>
      <c r="H65" s="233"/>
      <c r="I65" s="233">
        <f>SUM(I66:I70)</f>
        <v>0</v>
      </c>
      <c r="J65" s="233"/>
      <c r="K65" s="233">
        <f>SUM(K66:K70)</f>
        <v>0</v>
      </c>
      <c r="L65" s="233"/>
      <c r="M65" s="233">
        <f>SUM(M66:M70)</f>
        <v>0</v>
      </c>
      <c r="N65" s="232"/>
      <c r="O65" s="232">
        <f>SUM(O66:O70)</f>
        <v>0.55000000000000004</v>
      </c>
      <c r="P65" s="232"/>
      <c r="Q65" s="232">
        <f>SUM(Q66:Q70)</f>
        <v>0</v>
      </c>
      <c r="R65" s="233"/>
      <c r="S65" s="233"/>
      <c r="T65" s="234"/>
      <c r="U65" s="228"/>
      <c r="V65" s="228">
        <f>SUM(V66:V70)</f>
        <v>9.4899999999999984</v>
      </c>
      <c r="W65" s="228"/>
      <c r="X65" s="228"/>
      <c r="Y65" s="228"/>
      <c r="AG65" t="s">
        <v>311</v>
      </c>
    </row>
    <row r="66" spans="1:60" ht="22.5" outlineLevel="1" x14ac:dyDescent="0.2">
      <c r="A66" s="236">
        <v>16</v>
      </c>
      <c r="B66" s="237" t="s">
        <v>475</v>
      </c>
      <c r="C66" s="254" t="s">
        <v>476</v>
      </c>
      <c r="D66" s="238" t="s">
        <v>365</v>
      </c>
      <c r="E66" s="239">
        <v>1.75</v>
      </c>
      <c r="F66" s="240"/>
      <c r="G66" s="241">
        <f>ROUND(E66*F66,2)</f>
        <v>0</v>
      </c>
      <c r="H66" s="240"/>
      <c r="I66" s="241">
        <f>ROUND(E66*H66,2)</f>
        <v>0</v>
      </c>
      <c r="J66" s="240"/>
      <c r="K66" s="241">
        <f>ROUND(E66*J66,2)</f>
        <v>0</v>
      </c>
      <c r="L66" s="241">
        <v>12</v>
      </c>
      <c r="M66" s="241">
        <f>G66*(1+L66/100)</f>
        <v>0</v>
      </c>
      <c r="N66" s="239">
        <v>0.30802000000000002</v>
      </c>
      <c r="O66" s="239">
        <f>ROUND(E66*N66,2)</f>
        <v>0.54</v>
      </c>
      <c r="P66" s="239">
        <v>0</v>
      </c>
      <c r="Q66" s="239">
        <f>ROUND(E66*P66,2)</f>
        <v>0</v>
      </c>
      <c r="R66" s="241" t="s">
        <v>380</v>
      </c>
      <c r="S66" s="241" t="s">
        <v>315</v>
      </c>
      <c r="T66" s="242" t="s">
        <v>315</v>
      </c>
      <c r="U66" s="224">
        <v>5.24</v>
      </c>
      <c r="V66" s="224">
        <f>ROUND(E66*U66,2)</f>
        <v>9.17</v>
      </c>
      <c r="W66" s="224"/>
      <c r="X66" s="224" t="s">
        <v>336</v>
      </c>
      <c r="Y66" s="224" t="s">
        <v>317</v>
      </c>
      <c r="Z66" s="214"/>
      <c r="AA66" s="214"/>
      <c r="AB66" s="214"/>
      <c r="AC66" s="214"/>
      <c r="AD66" s="214"/>
      <c r="AE66" s="214"/>
      <c r="AF66" s="214"/>
      <c r="AG66" s="214" t="s">
        <v>367</v>
      </c>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2" x14ac:dyDescent="0.2">
      <c r="A67" s="221"/>
      <c r="B67" s="222"/>
      <c r="C67" s="268" t="s">
        <v>1905</v>
      </c>
      <c r="D67" s="262"/>
      <c r="E67" s="263"/>
      <c r="F67" s="224"/>
      <c r="G67" s="224"/>
      <c r="H67" s="224"/>
      <c r="I67" s="224"/>
      <c r="J67" s="224"/>
      <c r="K67" s="224"/>
      <c r="L67" s="224"/>
      <c r="M67" s="224"/>
      <c r="N67" s="223"/>
      <c r="O67" s="223"/>
      <c r="P67" s="223"/>
      <c r="Q67" s="223"/>
      <c r="R67" s="224"/>
      <c r="S67" s="224"/>
      <c r="T67" s="224"/>
      <c r="U67" s="224"/>
      <c r="V67" s="224"/>
      <c r="W67" s="224"/>
      <c r="X67" s="224"/>
      <c r="Y67" s="224"/>
      <c r="Z67" s="214"/>
      <c r="AA67" s="214"/>
      <c r="AB67" s="214"/>
      <c r="AC67" s="214"/>
      <c r="AD67" s="214"/>
      <c r="AE67" s="214"/>
      <c r="AF67" s="214"/>
      <c r="AG67" s="214" t="s">
        <v>371</v>
      </c>
      <c r="AH67" s="214">
        <v>0</v>
      </c>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3" x14ac:dyDescent="0.2">
      <c r="A68" s="221"/>
      <c r="B68" s="222"/>
      <c r="C68" s="268" t="s">
        <v>2651</v>
      </c>
      <c r="D68" s="262"/>
      <c r="E68" s="263">
        <v>1.75</v>
      </c>
      <c r="F68" s="224"/>
      <c r="G68" s="224"/>
      <c r="H68" s="224"/>
      <c r="I68" s="224"/>
      <c r="J68" s="224"/>
      <c r="K68" s="224"/>
      <c r="L68" s="224"/>
      <c r="M68" s="224"/>
      <c r="N68" s="223"/>
      <c r="O68" s="223"/>
      <c r="P68" s="223"/>
      <c r="Q68" s="223"/>
      <c r="R68" s="224"/>
      <c r="S68" s="224"/>
      <c r="T68" s="224"/>
      <c r="U68" s="224"/>
      <c r="V68" s="224"/>
      <c r="W68" s="224"/>
      <c r="X68" s="224"/>
      <c r="Y68" s="224"/>
      <c r="Z68" s="214"/>
      <c r="AA68" s="214"/>
      <c r="AB68" s="214"/>
      <c r="AC68" s="214"/>
      <c r="AD68" s="214"/>
      <c r="AE68" s="214"/>
      <c r="AF68" s="214"/>
      <c r="AG68" s="214" t="s">
        <v>371</v>
      </c>
      <c r="AH68" s="214">
        <v>0</v>
      </c>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1" x14ac:dyDescent="0.2">
      <c r="A69" s="245">
        <v>17</v>
      </c>
      <c r="B69" s="246" t="s">
        <v>485</v>
      </c>
      <c r="C69" s="256" t="s">
        <v>486</v>
      </c>
      <c r="D69" s="247" t="s">
        <v>379</v>
      </c>
      <c r="E69" s="248">
        <v>0.5</v>
      </c>
      <c r="F69" s="249"/>
      <c r="G69" s="250">
        <f>ROUND(E69*F69,2)</f>
        <v>0</v>
      </c>
      <c r="H69" s="249"/>
      <c r="I69" s="250">
        <f>ROUND(E69*H69,2)</f>
        <v>0</v>
      </c>
      <c r="J69" s="249"/>
      <c r="K69" s="250">
        <f>ROUND(E69*J69,2)</f>
        <v>0</v>
      </c>
      <c r="L69" s="250">
        <v>12</v>
      </c>
      <c r="M69" s="250">
        <f>G69*(1+L69/100)</f>
        <v>0</v>
      </c>
      <c r="N69" s="248">
        <v>1.41E-2</v>
      </c>
      <c r="O69" s="248">
        <f>ROUND(E69*N69,2)</f>
        <v>0.01</v>
      </c>
      <c r="P69" s="248">
        <v>0</v>
      </c>
      <c r="Q69" s="248">
        <f>ROUND(E69*P69,2)</f>
        <v>0</v>
      </c>
      <c r="R69" s="250" t="s">
        <v>380</v>
      </c>
      <c r="S69" s="250" t="s">
        <v>315</v>
      </c>
      <c r="T69" s="251" t="s">
        <v>315</v>
      </c>
      <c r="U69" s="224">
        <v>0.39600000000000002</v>
      </c>
      <c r="V69" s="224">
        <f>ROUND(E69*U69,2)</f>
        <v>0.2</v>
      </c>
      <c r="W69" s="224"/>
      <c r="X69" s="224" t="s">
        <v>336</v>
      </c>
      <c r="Y69" s="224" t="s">
        <v>317</v>
      </c>
      <c r="Z69" s="214"/>
      <c r="AA69" s="214"/>
      <c r="AB69" s="214"/>
      <c r="AC69" s="214"/>
      <c r="AD69" s="214"/>
      <c r="AE69" s="214"/>
      <c r="AF69" s="214"/>
      <c r="AG69" s="214" t="s">
        <v>367</v>
      </c>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outlineLevel="1" x14ac:dyDescent="0.2">
      <c r="A70" s="245">
        <v>18</v>
      </c>
      <c r="B70" s="246" t="s">
        <v>487</v>
      </c>
      <c r="C70" s="256" t="s">
        <v>488</v>
      </c>
      <c r="D70" s="247" t="s">
        <v>379</v>
      </c>
      <c r="E70" s="248">
        <v>0.5</v>
      </c>
      <c r="F70" s="249"/>
      <c r="G70" s="250">
        <f>ROUND(E70*F70,2)</f>
        <v>0</v>
      </c>
      <c r="H70" s="249"/>
      <c r="I70" s="250">
        <f>ROUND(E70*H70,2)</f>
        <v>0</v>
      </c>
      <c r="J70" s="249"/>
      <c r="K70" s="250">
        <f>ROUND(E70*J70,2)</f>
        <v>0</v>
      </c>
      <c r="L70" s="250">
        <v>12</v>
      </c>
      <c r="M70" s="250">
        <f>G70*(1+L70/100)</f>
        <v>0</v>
      </c>
      <c r="N70" s="248">
        <v>0</v>
      </c>
      <c r="O70" s="248">
        <f>ROUND(E70*N70,2)</f>
        <v>0</v>
      </c>
      <c r="P70" s="248">
        <v>0</v>
      </c>
      <c r="Q70" s="248">
        <f>ROUND(E70*P70,2)</f>
        <v>0</v>
      </c>
      <c r="R70" s="250" t="s">
        <v>380</v>
      </c>
      <c r="S70" s="250" t="s">
        <v>315</v>
      </c>
      <c r="T70" s="251" t="s">
        <v>315</v>
      </c>
      <c r="U70" s="224">
        <v>0.24</v>
      </c>
      <c r="V70" s="224">
        <f>ROUND(E70*U70,2)</f>
        <v>0.12</v>
      </c>
      <c r="W70" s="224"/>
      <c r="X70" s="224" t="s">
        <v>336</v>
      </c>
      <c r="Y70" s="224" t="s">
        <v>317</v>
      </c>
      <c r="Z70" s="214"/>
      <c r="AA70" s="214"/>
      <c r="AB70" s="214"/>
      <c r="AC70" s="214"/>
      <c r="AD70" s="214"/>
      <c r="AE70" s="214"/>
      <c r="AF70" s="214"/>
      <c r="AG70" s="214" t="s">
        <v>367</v>
      </c>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x14ac:dyDescent="0.2">
      <c r="A71" s="229" t="s">
        <v>310</v>
      </c>
      <c r="B71" s="230" t="s">
        <v>200</v>
      </c>
      <c r="C71" s="253" t="s">
        <v>201</v>
      </c>
      <c r="D71" s="231"/>
      <c r="E71" s="232"/>
      <c r="F71" s="233"/>
      <c r="G71" s="233">
        <f>SUMIF(AG72:AG80,"&lt;&gt;NOR",G72:G80)</f>
        <v>0</v>
      </c>
      <c r="H71" s="233"/>
      <c r="I71" s="233">
        <f>SUM(I72:I80)</f>
        <v>0</v>
      </c>
      <c r="J71" s="233"/>
      <c r="K71" s="233">
        <f>SUM(K72:K80)</f>
        <v>0</v>
      </c>
      <c r="L71" s="233"/>
      <c r="M71" s="233">
        <f>SUM(M72:M80)</f>
        <v>0</v>
      </c>
      <c r="N71" s="232"/>
      <c r="O71" s="232">
        <f>SUM(O72:O80)</f>
        <v>0.5</v>
      </c>
      <c r="P71" s="232"/>
      <c r="Q71" s="232">
        <f>SUM(Q72:Q80)</f>
        <v>0</v>
      </c>
      <c r="R71" s="233"/>
      <c r="S71" s="233"/>
      <c r="T71" s="234"/>
      <c r="U71" s="228"/>
      <c r="V71" s="228">
        <f>SUM(V72:V80)</f>
        <v>10.68</v>
      </c>
      <c r="W71" s="228"/>
      <c r="X71" s="228"/>
      <c r="Y71" s="228"/>
      <c r="AG71" t="s">
        <v>311</v>
      </c>
    </row>
    <row r="72" spans="1:60" outlineLevel="1" x14ac:dyDescent="0.2">
      <c r="A72" s="236">
        <v>19</v>
      </c>
      <c r="B72" s="237" t="s">
        <v>1039</v>
      </c>
      <c r="C72" s="254" t="s">
        <v>1040</v>
      </c>
      <c r="D72" s="238" t="s">
        <v>375</v>
      </c>
      <c r="E72" s="239">
        <v>1</v>
      </c>
      <c r="F72" s="240"/>
      <c r="G72" s="241">
        <f>ROUND(E72*F72,2)</f>
        <v>0</v>
      </c>
      <c r="H72" s="240"/>
      <c r="I72" s="241">
        <f>ROUND(E72*H72,2)</f>
        <v>0</v>
      </c>
      <c r="J72" s="240"/>
      <c r="K72" s="241">
        <f>ROUND(E72*J72,2)</f>
        <v>0</v>
      </c>
      <c r="L72" s="241">
        <v>12</v>
      </c>
      <c r="M72" s="241">
        <f>G72*(1+L72/100)</f>
        <v>0</v>
      </c>
      <c r="N72" s="239">
        <v>0.49075000000000002</v>
      </c>
      <c r="O72" s="239">
        <f>ROUND(E72*N72,2)</f>
        <v>0.49</v>
      </c>
      <c r="P72" s="239">
        <v>0</v>
      </c>
      <c r="Q72" s="239">
        <f>ROUND(E72*P72,2)</f>
        <v>0</v>
      </c>
      <c r="R72" s="241" t="s">
        <v>380</v>
      </c>
      <c r="S72" s="241" t="s">
        <v>315</v>
      </c>
      <c r="T72" s="242" t="s">
        <v>315</v>
      </c>
      <c r="U72" s="224">
        <v>8.82</v>
      </c>
      <c r="V72" s="224">
        <f>ROUND(E72*U72,2)</f>
        <v>8.82</v>
      </c>
      <c r="W72" s="224"/>
      <c r="X72" s="224" t="s">
        <v>336</v>
      </c>
      <c r="Y72" s="224" t="s">
        <v>317</v>
      </c>
      <c r="Z72" s="214"/>
      <c r="AA72" s="214"/>
      <c r="AB72" s="214"/>
      <c r="AC72" s="214"/>
      <c r="AD72" s="214"/>
      <c r="AE72" s="214"/>
      <c r="AF72" s="214"/>
      <c r="AG72" s="214" t="s">
        <v>337</v>
      </c>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ht="22.5" outlineLevel="2" x14ac:dyDescent="0.2">
      <c r="A73" s="221"/>
      <c r="B73" s="222"/>
      <c r="C73" s="267" t="s">
        <v>1041</v>
      </c>
      <c r="D73" s="266"/>
      <c r="E73" s="266"/>
      <c r="F73" s="266"/>
      <c r="G73" s="266"/>
      <c r="H73" s="224"/>
      <c r="I73" s="224"/>
      <c r="J73" s="224"/>
      <c r="K73" s="224"/>
      <c r="L73" s="224"/>
      <c r="M73" s="224"/>
      <c r="N73" s="223"/>
      <c r="O73" s="223"/>
      <c r="P73" s="223"/>
      <c r="Q73" s="223"/>
      <c r="R73" s="224"/>
      <c r="S73" s="224"/>
      <c r="T73" s="224"/>
      <c r="U73" s="224"/>
      <c r="V73" s="224"/>
      <c r="W73" s="224"/>
      <c r="X73" s="224"/>
      <c r="Y73" s="224"/>
      <c r="Z73" s="214"/>
      <c r="AA73" s="214"/>
      <c r="AB73" s="214"/>
      <c r="AC73" s="214"/>
      <c r="AD73" s="214"/>
      <c r="AE73" s="214"/>
      <c r="AF73" s="214"/>
      <c r="AG73" s="214" t="s">
        <v>369</v>
      </c>
      <c r="AH73" s="214"/>
      <c r="AI73" s="214"/>
      <c r="AJ73" s="214"/>
      <c r="AK73" s="214"/>
      <c r="AL73" s="214"/>
      <c r="AM73" s="214"/>
      <c r="AN73" s="214"/>
      <c r="AO73" s="214"/>
      <c r="AP73" s="214"/>
      <c r="AQ73" s="214"/>
      <c r="AR73" s="214"/>
      <c r="AS73" s="214"/>
      <c r="AT73" s="214"/>
      <c r="AU73" s="214"/>
      <c r="AV73" s="214"/>
      <c r="AW73" s="214"/>
      <c r="AX73" s="214"/>
      <c r="AY73" s="214"/>
      <c r="AZ73" s="214"/>
      <c r="BA73" s="244" t="str">
        <f>C73</f>
        <v>a protiplynových dveří bez nebo včetně dveřních křídel do vynechaného otvoru, s obetonováním , včetně manipulační dopravy, kotvení zárubně do zdiva  např. s uklínováním, s případným přivařením k obnažené výztuži, se zalitím, resp. zabetonováním, včetně bednění.</v>
      </c>
      <c r="BB73" s="214"/>
      <c r="BC73" s="214"/>
      <c r="BD73" s="214"/>
      <c r="BE73" s="214"/>
      <c r="BF73" s="214"/>
      <c r="BG73" s="214"/>
      <c r="BH73" s="214"/>
    </row>
    <row r="74" spans="1:60" outlineLevel="2" x14ac:dyDescent="0.2">
      <c r="A74" s="221"/>
      <c r="B74" s="222"/>
      <c r="C74" s="268" t="s">
        <v>1042</v>
      </c>
      <c r="D74" s="262"/>
      <c r="E74" s="263">
        <v>1</v>
      </c>
      <c r="F74" s="224"/>
      <c r="G74" s="224"/>
      <c r="H74" s="224"/>
      <c r="I74" s="224"/>
      <c r="J74" s="224"/>
      <c r="K74" s="224"/>
      <c r="L74" s="224"/>
      <c r="M74" s="224"/>
      <c r="N74" s="223"/>
      <c r="O74" s="223"/>
      <c r="P74" s="223"/>
      <c r="Q74" s="223"/>
      <c r="R74" s="224"/>
      <c r="S74" s="224"/>
      <c r="T74" s="224"/>
      <c r="U74" s="224"/>
      <c r="V74" s="224"/>
      <c r="W74" s="224"/>
      <c r="X74" s="224"/>
      <c r="Y74" s="224"/>
      <c r="Z74" s="214"/>
      <c r="AA74" s="214"/>
      <c r="AB74" s="214"/>
      <c r="AC74" s="214"/>
      <c r="AD74" s="214"/>
      <c r="AE74" s="214"/>
      <c r="AF74" s="214"/>
      <c r="AG74" s="214" t="s">
        <v>371</v>
      </c>
      <c r="AH74" s="214">
        <v>0</v>
      </c>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ht="22.5" outlineLevel="1" x14ac:dyDescent="0.2">
      <c r="A75" s="236">
        <v>20</v>
      </c>
      <c r="B75" s="237" t="s">
        <v>1043</v>
      </c>
      <c r="C75" s="254" t="s">
        <v>1044</v>
      </c>
      <c r="D75" s="238" t="s">
        <v>375</v>
      </c>
      <c r="E75" s="239">
        <v>1</v>
      </c>
      <c r="F75" s="240"/>
      <c r="G75" s="241">
        <f>ROUND(E75*F75,2)</f>
        <v>0</v>
      </c>
      <c r="H75" s="240"/>
      <c r="I75" s="241">
        <f>ROUND(E75*H75,2)</f>
        <v>0</v>
      </c>
      <c r="J75" s="240"/>
      <c r="K75" s="241">
        <f>ROUND(E75*J75,2)</f>
        <v>0</v>
      </c>
      <c r="L75" s="241">
        <v>12</v>
      </c>
      <c r="M75" s="241">
        <f>G75*(1+L75/100)</f>
        <v>0</v>
      </c>
      <c r="N75" s="239">
        <v>1.2999999999999999E-2</v>
      </c>
      <c r="O75" s="239">
        <f>ROUND(E75*N75,2)</f>
        <v>0.01</v>
      </c>
      <c r="P75" s="239">
        <v>0</v>
      </c>
      <c r="Q75" s="239">
        <f>ROUND(E75*P75,2)</f>
        <v>0</v>
      </c>
      <c r="R75" s="241" t="s">
        <v>428</v>
      </c>
      <c r="S75" s="241" t="s">
        <v>315</v>
      </c>
      <c r="T75" s="242" t="s">
        <v>315</v>
      </c>
      <c r="U75" s="224">
        <v>0</v>
      </c>
      <c r="V75" s="224">
        <f>ROUND(E75*U75,2)</f>
        <v>0</v>
      </c>
      <c r="W75" s="224"/>
      <c r="X75" s="224" t="s">
        <v>429</v>
      </c>
      <c r="Y75" s="224" t="s">
        <v>317</v>
      </c>
      <c r="Z75" s="214"/>
      <c r="AA75" s="214"/>
      <c r="AB75" s="214"/>
      <c r="AC75" s="214"/>
      <c r="AD75" s="214"/>
      <c r="AE75" s="214"/>
      <c r="AF75" s="214"/>
      <c r="AG75" s="214" t="s">
        <v>430</v>
      </c>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outlineLevel="2" x14ac:dyDescent="0.2">
      <c r="A76" s="221"/>
      <c r="B76" s="222"/>
      <c r="C76" s="255" t="s">
        <v>2652</v>
      </c>
      <c r="D76" s="243"/>
      <c r="E76" s="243"/>
      <c r="F76" s="243"/>
      <c r="G76" s="243"/>
      <c r="H76" s="224"/>
      <c r="I76" s="224"/>
      <c r="J76" s="224"/>
      <c r="K76" s="224"/>
      <c r="L76" s="224"/>
      <c r="M76" s="224"/>
      <c r="N76" s="223"/>
      <c r="O76" s="223"/>
      <c r="P76" s="223"/>
      <c r="Q76" s="223"/>
      <c r="R76" s="224"/>
      <c r="S76" s="224"/>
      <c r="T76" s="224"/>
      <c r="U76" s="224"/>
      <c r="V76" s="224"/>
      <c r="W76" s="224"/>
      <c r="X76" s="224"/>
      <c r="Y76" s="224"/>
      <c r="Z76" s="214"/>
      <c r="AA76" s="214"/>
      <c r="AB76" s="214"/>
      <c r="AC76" s="214"/>
      <c r="AD76" s="214"/>
      <c r="AE76" s="214"/>
      <c r="AF76" s="214"/>
      <c r="AG76" s="214" t="s">
        <v>320</v>
      </c>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outlineLevel="2" x14ac:dyDescent="0.2">
      <c r="A77" s="221"/>
      <c r="B77" s="222"/>
      <c r="C77" s="268" t="s">
        <v>2653</v>
      </c>
      <c r="D77" s="262"/>
      <c r="E77" s="263">
        <v>1</v>
      </c>
      <c r="F77" s="224"/>
      <c r="G77" s="224"/>
      <c r="H77" s="224"/>
      <c r="I77" s="224"/>
      <c r="J77" s="224"/>
      <c r="K77" s="224"/>
      <c r="L77" s="224"/>
      <c r="M77" s="224"/>
      <c r="N77" s="223"/>
      <c r="O77" s="223"/>
      <c r="P77" s="223"/>
      <c r="Q77" s="223"/>
      <c r="R77" s="224"/>
      <c r="S77" s="224"/>
      <c r="T77" s="224"/>
      <c r="U77" s="224"/>
      <c r="V77" s="224"/>
      <c r="W77" s="224"/>
      <c r="X77" s="224"/>
      <c r="Y77" s="224"/>
      <c r="Z77" s="214"/>
      <c r="AA77" s="214"/>
      <c r="AB77" s="214"/>
      <c r="AC77" s="214"/>
      <c r="AD77" s="214"/>
      <c r="AE77" s="214"/>
      <c r="AF77" s="214"/>
      <c r="AG77" s="214" t="s">
        <v>371</v>
      </c>
      <c r="AH77" s="214">
        <v>0</v>
      </c>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outlineLevel="1" x14ac:dyDescent="0.2">
      <c r="A78" s="236">
        <v>21</v>
      </c>
      <c r="B78" s="237" t="s">
        <v>493</v>
      </c>
      <c r="C78" s="254" t="s">
        <v>494</v>
      </c>
      <c r="D78" s="238" t="s">
        <v>403</v>
      </c>
      <c r="E78" s="239">
        <v>9.2799999999999994</v>
      </c>
      <c r="F78" s="240"/>
      <c r="G78" s="241">
        <f>ROUND(E78*F78,2)</f>
        <v>0</v>
      </c>
      <c r="H78" s="240"/>
      <c r="I78" s="241">
        <f>ROUND(E78*H78,2)</f>
        <v>0</v>
      </c>
      <c r="J78" s="240"/>
      <c r="K78" s="241">
        <f>ROUND(E78*J78,2)</f>
        <v>0</v>
      </c>
      <c r="L78" s="241">
        <v>12</v>
      </c>
      <c r="M78" s="241">
        <f>G78*(1+L78/100)</f>
        <v>0</v>
      </c>
      <c r="N78" s="239">
        <v>0</v>
      </c>
      <c r="O78" s="239">
        <f>ROUND(E78*N78,2)</f>
        <v>0</v>
      </c>
      <c r="P78" s="239">
        <v>0</v>
      </c>
      <c r="Q78" s="239">
        <f>ROUND(E78*P78,2)</f>
        <v>0</v>
      </c>
      <c r="R78" s="241"/>
      <c r="S78" s="241" t="s">
        <v>331</v>
      </c>
      <c r="T78" s="242" t="s">
        <v>316</v>
      </c>
      <c r="U78" s="224">
        <v>0.2</v>
      </c>
      <c r="V78" s="224">
        <f>ROUND(E78*U78,2)</f>
        <v>1.86</v>
      </c>
      <c r="W78" s="224"/>
      <c r="X78" s="224" t="s">
        <v>336</v>
      </c>
      <c r="Y78" s="224" t="s">
        <v>317</v>
      </c>
      <c r="Z78" s="214"/>
      <c r="AA78" s="214"/>
      <c r="AB78" s="214"/>
      <c r="AC78" s="214"/>
      <c r="AD78" s="214"/>
      <c r="AE78" s="214"/>
      <c r="AF78" s="214"/>
      <c r="AG78" s="214" t="s">
        <v>337</v>
      </c>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outlineLevel="2" x14ac:dyDescent="0.2">
      <c r="A79" s="221"/>
      <c r="B79" s="222"/>
      <c r="C79" s="255" t="s">
        <v>1908</v>
      </c>
      <c r="D79" s="243"/>
      <c r="E79" s="243"/>
      <c r="F79" s="243"/>
      <c r="G79" s="243"/>
      <c r="H79" s="224"/>
      <c r="I79" s="224"/>
      <c r="J79" s="224"/>
      <c r="K79" s="224"/>
      <c r="L79" s="224"/>
      <c r="M79" s="224"/>
      <c r="N79" s="223"/>
      <c r="O79" s="223"/>
      <c r="P79" s="223"/>
      <c r="Q79" s="223"/>
      <c r="R79" s="224"/>
      <c r="S79" s="224"/>
      <c r="T79" s="224"/>
      <c r="U79" s="224"/>
      <c r="V79" s="224"/>
      <c r="W79" s="224"/>
      <c r="X79" s="224"/>
      <c r="Y79" s="224"/>
      <c r="Z79" s="214"/>
      <c r="AA79" s="214"/>
      <c r="AB79" s="214"/>
      <c r="AC79" s="214"/>
      <c r="AD79" s="214"/>
      <c r="AE79" s="214"/>
      <c r="AF79" s="214"/>
      <c r="AG79" s="214" t="s">
        <v>320</v>
      </c>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outlineLevel="2" x14ac:dyDescent="0.2">
      <c r="A80" s="221"/>
      <c r="B80" s="222"/>
      <c r="C80" s="268" t="s">
        <v>2654</v>
      </c>
      <c r="D80" s="262"/>
      <c r="E80" s="263">
        <v>9.2799999999999994</v>
      </c>
      <c r="F80" s="224"/>
      <c r="G80" s="224"/>
      <c r="H80" s="224"/>
      <c r="I80" s="224"/>
      <c r="J80" s="224"/>
      <c r="K80" s="224"/>
      <c r="L80" s="224"/>
      <c r="M80" s="224"/>
      <c r="N80" s="223"/>
      <c r="O80" s="223"/>
      <c r="P80" s="223"/>
      <c r="Q80" s="223"/>
      <c r="R80" s="224"/>
      <c r="S80" s="224"/>
      <c r="T80" s="224"/>
      <c r="U80" s="224"/>
      <c r="V80" s="224"/>
      <c r="W80" s="224"/>
      <c r="X80" s="224"/>
      <c r="Y80" s="224"/>
      <c r="Z80" s="214"/>
      <c r="AA80" s="214"/>
      <c r="AB80" s="214"/>
      <c r="AC80" s="214"/>
      <c r="AD80" s="214"/>
      <c r="AE80" s="214"/>
      <c r="AF80" s="214"/>
      <c r="AG80" s="214" t="s">
        <v>371</v>
      </c>
      <c r="AH80" s="214">
        <v>0</v>
      </c>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x14ac:dyDescent="0.2">
      <c r="A81" s="229" t="s">
        <v>310</v>
      </c>
      <c r="B81" s="230" t="s">
        <v>202</v>
      </c>
      <c r="C81" s="253" t="s">
        <v>203</v>
      </c>
      <c r="D81" s="231"/>
      <c r="E81" s="232"/>
      <c r="F81" s="233"/>
      <c r="G81" s="233">
        <f>SUMIF(AG82:AG85,"&lt;&gt;NOR",G82:G85)</f>
        <v>0</v>
      </c>
      <c r="H81" s="233"/>
      <c r="I81" s="233">
        <f>SUM(I82:I85)</f>
        <v>0</v>
      </c>
      <c r="J81" s="233"/>
      <c r="K81" s="233">
        <f>SUM(K82:K85)</f>
        <v>0</v>
      </c>
      <c r="L81" s="233"/>
      <c r="M81" s="233">
        <f>SUM(M82:M85)</f>
        <v>0</v>
      </c>
      <c r="N81" s="232"/>
      <c r="O81" s="232">
        <f>SUM(O82:O85)</f>
        <v>0.03</v>
      </c>
      <c r="P81" s="232"/>
      <c r="Q81" s="232">
        <f>SUM(Q82:Q85)</f>
        <v>0</v>
      </c>
      <c r="R81" s="233"/>
      <c r="S81" s="233"/>
      <c r="T81" s="234"/>
      <c r="U81" s="228"/>
      <c r="V81" s="228">
        <f>SUM(V82:V85)</f>
        <v>3.51</v>
      </c>
      <c r="W81" s="228"/>
      <c r="X81" s="228"/>
      <c r="Y81" s="228"/>
      <c r="AG81" t="s">
        <v>311</v>
      </c>
    </row>
    <row r="82" spans="1:60" outlineLevel="1" x14ac:dyDescent="0.2">
      <c r="A82" s="236">
        <v>22</v>
      </c>
      <c r="B82" s="237" t="s">
        <v>500</v>
      </c>
      <c r="C82" s="254" t="s">
        <v>501</v>
      </c>
      <c r="D82" s="238" t="s">
        <v>379</v>
      </c>
      <c r="E82" s="239">
        <v>16.71</v>
      </c>
      <c r="F82" s="240"/>
      <c r="G82" s="241">
        <f>ROUND(E82*F82,2)</f>
        <v>0</v>
      </c>
      <c r="H82" s="240"/>
      <c r="I82" s="241">
        <f>ROUND(E82*H82,2)</f>
        <v>0</v>
      </c>
      <c r="J82" s="240"/>
      <c r="K82" s="241">
        <f>ROUND(E82*J82,2)</f>
        <v>0</v>
      </c>
      <c r="L82" s="241">
        <v>12</v>
      </c>
      <c r="M82" s="241">
        <f>G82*(1+L82/100)</f>
        <v>0</v>
      </c>
      <c r="N82" s="239">
        <v>1.58E-3</v>
      </c>
      <c r="O82" s="239">
        <f>ROUND(E82*N82,2)</f>
        <v>0.03</v>
      </c>
      <c r="P82" s="239">
        <v>0</v>
      </c>
      <c r="Q82" s="239">
        <f>ROUND(E82*P82,2)</f>
        <v>0</v>
      </c>
      <c r="R82" s="241" t="s">
        <v>502</v>
      </c>
      <c r="S82" s="241" t="s">
        <v>315</v>
      </c>
      <c r="T82" s="242" t="s">
        <v>315</v>
      </c>
      <c r="U82" s="224">
        <v>0.21</v>
      </c>
      <c r="V82" s="224">
        <f>ROUND(E82*U82,2)</f>
        <v>3.51</v>
      </c>
      <c r="W82" s="224"/>
      <c r="X82" s="224" t="s">
        <v>336</v>
      </c>
      <c r="Y82" s="224" t="s">
        <v>317</v>
      </c>
      <c r="Z82" s="214"/>
      <c r="AA82" s="214"/>
      <c r="AB82" s="214"/>
      <c r="AC82" s="214"/>
      <c r="AD82" s="214"/>
      <c r="AE82" s="214"/>
      <c r="AF82" s="214"/>
      <c r="AG82" s="214" t="s">
        <v>367</v>
      </c>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outlineLevel="2" x14ac:dyDescent="0.2">
      <c r="A83" s="221"/>
      <c r="B83" s="222"/>
      <c r="C83" s="268" t="s">
        <v>2655</v>
      </c>
      <c r="D83" s="262"/>
      <c r="E83" s="263">
        <v>6.95</v>
      </c>
      <c r="F83" s="224"/>
      <c r="G83" s="224"/>
      <c r="H83" s="224"/>
      <c r="I83" s="224"/>
      <c r="J83" s="224"/>
      <c r="K83" s="224"/>
      <c r="L83" s="224"/>
      <c r="M83" s="224"/>
      <c r="N83" s="223"/>
      <c r="O83" s="223"/>
      <c r="P83" s="223"/>
      <c r="Q83" s="223"/>
      <c r="R83" s="224"/>
      <c r="S83" s="224"/>
      <c r="T83" s="224"/>
      <c r="U83" s="224"/>
      <c r="V83" s="224"/>
      <c r="W83" s="224"/>
      <c r="X83" s="224"/>
      <c r="Y83" s="224"/>
      <c r="Z83" s="214"/>
      <c r="AA83" s="214"/>
      <c r="AB83" s="214"/>
      <c r="AC83" s="214"/>
      <c r="AD83" s="214"/>
      <c r="AE83" s="214"/>
      <c r="AF83" s="214"/>
      <c r="AG83" s="214" t="s">
        <v>371</v>
      </c>
      <c r="AH83" s="214">
        <v>0</v>
      </c>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outlineLevel="3" x14ac:dyDescent="0.2">
      <c r="A84" s="221"/>
      <c r="B84" s="222"/>
      <c r="C84" s="268" t="s">
        <v>2656</v>
      </c>
      <c r="D84" s="262"/>
      <c r="E84" s="263">
        <v>6.26</v>
      </c>
      <c r="F84" s="224"/>
      <c r="G84" s="224"/>
      <c r="H84" s="224"/>
      <c r="I84" s="224"/>
      <c r="J84" s="224"/>
      <c r="K84" s="224"/>
      <c r="L84" s="224"/>
      <c r="M84" s="224"/>
      <c r="N84" s="223"/>
      <c r="O84" s="223"/>
      <c r="P84" s="223"/>
      <c r="Q84" s="223"/>
      <c r="R84" s="224"/>
      <c r="S84" s="224"/>
      <c r="T84" s="224"/>
      <c r="U84" s="224"/>
      <c r="V84" s="224"/>
      <c r="W84" s="224"/>
      <c r="X84" s="224"/>
      <c r="Y84" s="224"/>
      <c r="Z84" s="214"/>
      <c r="AA84" s="214"/>
      <c r="AB84" s="214"/>
      <c r="AC84" s="214"/>
      <c r="AD84" s="214"/>
      <c r="AE84" s="214"/>
      <c r="AF84" s="214"/>
      <c r="AG84" s="214" t="s">
        <v>371</v>
      </c>
      <c r="AH84" s="214">
        <v>0</v>
      </c>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outlineLevel="3" x14ac:dyDescent="0.2">
      <c r="A85" s="221"/>
      <c r="B85" s="222"/>
      <c r="C85" s="268" t="s">
        <v>2635</v>
      </c>
      <c r="D85" s="262"/>
      <c r="E85" s="263">
        <v>3.5</v>
      </c>
      <c r="F85" s="224"/>
      <c r="G85" s="224"/>
      <c r="H85" s="224"/>
      <c r="I85" s="224"/>
      <c r="J85" s="224"/>
      <c r="K85" s="224"/>
      <c r="L85" s="224"/>
      <c r="M85" s="224"/>
      <c r="N85" s="223"/>
      <c r="O85" s="223"/>
      <c r="P85" s="223"/>
      <c r="Q85" s="223"/>
      <c r="R85" s="224"/>
      <c r="S85" s="224"/>
      <c r="T85" s="224"/>
      <c r="U85" s="224"/>
      <c r="V85" s="224"/>
      <c r="W85" s="224"/>
      <c r="X85" s="224"/>
      <c r="Y85" s="224"/>
      <c r="Z85" s="214"/>
      <c r="AA85" s="214"/>
      <c r="AB85" s="214"/>
      <c r="AC85" s="214"/>
      <c r="AD85" s="214"/>
      <c r="AE85" s="214"/>
      <c r="AF85" s="214"/>
      <c r="AG85" s="214" t="s">
        <v>371</v>
      </c>
      <c r="AH85" s="214">
        <v>0</v>
      </c>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x14ac:dyDescent="0.2">
      <c r="A86" s="229" t="s">
        <v>310</v>
      </c>
      <c r="B86" s="230" t="s">
        <v>204</v>
      </c>
      <c r="C86" s="253" t="s">
        <v>205</v>
      </c>
      <c r="D86" s="231"/>
      <c r="E86" s="232"/>
      <c r="F86" s="233"/>
      <c r="G86" s="233">
        <f>SUMIF(AG87:AG100,"&lt;&gt;NOR",G87:G100)</f>
        <v>0</v>
      </c>
      <c r="H86" s="233"/>
      <c r="I86" s="233">
        <f>SUM(I87:I100)</f>
        <v>0</v>
      </c>
      <c r="J86" s="233"/>
      <c r="K86" s="233">
        <f>SUM(K87:K100)</f>
        <v>0</v>
      </c>
      <c r="L86" s="233"/>
      <c r="M86" s="233">
        <f>SUM(M87:M100)</f>
        <v>0</v>
      </c>
      <c r="N86" s="232"/>
      <c r="O86" s="232">
        <f>SUM(O87:O100)</f>
        <v>0</v>
      </c>
      <c r="P86" s="232"/>
      <c r="Q86" s="232">
        <f>SUM(Q87:Q100)</f>
        <v>0</v>
      </c>
      <c r="R86" s="233"/>
      <c r="S86" s="233"/>
      <c r="T86" s="234"/>
      <c r="U86" s="228"/>
      <c r="V86" s="228">
        <f>SUM(V87:V100)</f>
        <v>5.1999999999999993</v>
      </c>
      <c r="W86" s="228"/>
      <c r="X86" s="228"/>
      <c r="Y86" s="228"/>
      <c r="AG86" t="s">
        <v>311</v>
      </c>
    </row>
    <row r="87" spans="1:60" ht="56.25" outlineLevel="1" x14ac:dyDescent="0.2">
      <c r="A87" s="236">
        <v>23</v>
      </c>
      <c r="B87" s="237" t="s">
        <v>503</v>
      </c>
      <c r="C87" s="254" t="s">
        <v>504</v>
      </c>
      <c r="D87" s="238" t="s">
        <v>379</v>
      </c>
      <c r="E87" s="239">
        <v>16.71</v>
      </c>
      <c r="F87" s="240"/>
      <c r="G87" s="241">
        <f>ROUND(E87*F87,2)</f>
        <v>0</v>
      </c>
      <c r="H87" s="240"/>
      <c r="I87" s="241">
        <f>ROUND(E87*H87,2)</f>
        <v>0</v>
      </c>
      <c r="J87" s="240"/>
      <c r="K87" s="241">
        <f>ROUND(E87*J87,2)</f>
        <v>0</v>
      </c>
      <c r="L87" s="241">
        <v>12</v>
      </c>
      <c r="M87" s="241">
        <f>G87*(1+L87/100)</f>
        <v>0</v>
      </c>
      <c r="N87" s="239">
        <v>4.0000000000000003E-5</v>
      </c>
      <c r="O87" s="239">
        <f>ROUND(E87*N87,2)</f>
        <v>0</v>
      </c>
      <c r="P87" s="239">
        <v>0</v>
      </c>
      <c r="Q87" s="239">
        <f>ROUND(E87*P87,2)</f>
        <v>0</v>
      </c>
      <c r="R87" s="241" t="s">
        <v>380</v>
      </c>
      <c r="S87" s="241" t="s">
        <v>315</v>
      </c>
      <c r="T87" s="242" t="s">
        <v>315</v>
      </c>
      <c r="U87" s="224">
        <v>0.31</v>
      </c>
      <c r="V87" s="224">
        <f>ROUND(E87*U87,2)</f>
        <v>5.18</v>
      </c>
      <c r="W87" s="224"/>
      <c r="X87" s="224" t="s">
        <v>336</v>
      </c>
      <c r="Y87" s="224" t="s">
        <v>317</v>
      </c>
      <c r="Z87" s="214"/>
      <c r="AA87" s="214"/>
      <c r="AB87" s="214"/>
      <c r="AC87" s="214"/>
      <c r="AD87" s="214"/>
      <c r="AE87" s="214"/>
      <c r="AF87" s="214"/>
      <c r="AG87" s="214" t="s">
        <v>367</v>
      </c>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row>
    <row r="88" spans="1:60" outlineLevel="2" x14ac:dyDescent="0.2">
      <c r="A88" s="221"/>
      <c r="B88" s="222"/>
      <c r="C88" s="268" t="s">
        <v>1912</v>
      </c>
      <c r="D88" s="262"/>
      <c r="E88" s="263"/>
      <c r="F88" s="224"/>
      <c r="G88" s="224"/>
      <c r="H88" s="224"/>
      <c r="I88" s="224"/>
      <c r="J88" s="224"/>
      <c r="K88" s="224"/>
      <c r="L88" s="224"/>
      <c r="M88" s="224"/>
      <c r="N88" s="223"/>
      <c r="O88" s="223"/>
      <c r="P88" s="223"/>
      <c r="Q88" s="223"/>
      <c r="R88" s="224"/>
      <c r="S88" s="224"/>
      <c r="T88" s="224"/>
      <c r="U88" s="224"/>
      <c r="V88" s="224"/>
      <c r="W88" s="224"/>
      <c r="X88" s="224"/>
      <c r="Y88" s="224"/>
      <c r="Z88" s="214"/>
      <c r="AA88" s="214"/>
      <c r="AB88" s="214"/>
      <c r="AC88" s="214"/>
      <c r="AD88" s="214"/>
      <c r="AE88" s="214"/>
      <c r="AF88" s="214"/>
      <c r="AG88" s="214" t="s">
        <v>371</v>
      </c>
      <c r="AH88" s="214">
        <v>0</v>
      </c>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0" outlineLevel="3" x14ac:dyDescent="0.2">
      <c r="A89" s="221"/>
      <c r="B89" s="222"/>
      <c r="C89" s="268" t="s">
        <v>2655</v>
      </c>
      <c r="D89" s="262"/>
      <c r="E89" s="263">
        <v>6.95</v>
      </c>
      <c r="F89" s="224"/>
      <c r="G89" s="224"/>
      <c r="H89" s="224"/>
      <c r="I89" s="224"/>
      <c r="J89" s="224"/>
      <c r="K89" s="224"/>
      <c r="L89" s="224"/>
      <c r="M89" s="224"/>
      <c r="N89" s="223"/>
      <c r="O89" s="223"/>
      <c r="P89" s="223"/>
      <c r="Q89" s="223"/>
      <c r="R89" s="224"/>
      <c r="S89" s="224"/>
      <c r="T89" s="224"/>
      <c r="U89" s="224"/>
      <c r="V89" s="224"/>
      <c r="W89" s="224"/>
      <c r="X89" s="224"/>
      <c r="Y89" s="224"/>
      <c r="Z89" s="214"/>
      <c r="AA89" s="214"/>
      <c r="AB89" s="214"/>
      <c r="AC89" s="214"/>
      <c r="AD89" s="214"/>
      <c r="AE89" s="214"/>
      <c r="AF89" s="214"/>
      <c r="AG89" s="214" t="s">
        <v>371</v>
      </c>
      <c r="AH89" s="214">
        <v>0</v>
      </c>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outlineLevel="3" x14ac:dyDescent="0.2">
      <c r="A90" s="221"/>
      <c r="B90" s="222"/>
      <c r="C90" s="268" t="s">
        <v>2656</v>
      </c>
      <c r="D90" s="262"/>
      <c r="E90" s="263">
        <v>6.26</v>
      </c>
      <c r="F90" s="224"/>
      <c r="G90" s="224"/>
      <c r="H90" s="224"/>
      <c r="I90" s="224"/>
      <c r="J90" s="224"/>
      <c r="K90" s="224"/>
      <c r="L90" s="224"/>
      <c r="M90" s="224"/>
      <c r="N90" s="223"/>
      <c r="O90" s="223"/>
      <c r="P90" s="223"/>
      <c r="Q90" s="223"/>
      <c r="R90" s="224"/>
      <c r="S90" s="224"/>
      <c r="T90" s="224"/>
      <c r="U90" s="224"/>
      <c r="V90" s="224"/>
      <c r="W90" s="224"/>
      <c r="X90" s="224"/>
      <c r="Y90" s="224"/>
      <c r="Z90" s="214"/>
      <c r="AA90" s="214"/>
      <c r="AB90" s="214"/>
      <c r="AC90" s="214"/>
      <c r="AD90" s="214"/>
      <c r="AE90" s="214"/>
      <c r="AF90" s="214"/>
      <c r="AG90" s="214" t="s">
        <v>371</v>
      </c>
      <c r="AH90" s="214">
        <v>0</v>
      </c>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outlineLevel="3" x14ac:dyDescent="0.2">
      <c r="A91" s="221"/>
      <c r="B91" s="222"/>
      <c r="C91" s="268" t="s">
        <v>2635</v>
      </c>
      <c r="D91" s="262"/>
      <c r="E91" s="263">
        <v>3.5</v>
      </c>
      <c r="F91" s="224"/>
      <c r="G91" s="224"/>
      <c r="H91" s="224"/>
      <c r="I91" s="224"/>
      <c r="J91" s="224"/>
      <c r="K91" s="224"/>
      <c r="L91" s="224"/>
      <c r="M91" s="224"/>
      <c r="N91" s="223"/>
      <c r="O91" s="223"/>
      <c r="P91" s="223"/>
      <c r="Q91" s="223"/>
      <c r="R91" s="224"/>
      <c r="S91" s="224"/>
      <c r="T91" s="224"/>
      <c r="U91" s="224"/>
      <c r="V91" s="224"/>
      <c r="W91" s="224"/>
      <c r="X91" s="224"/>
      <c r="Y91" s="224"/>
      <c r="Z91" s="214"/>
      <c r="AA91" s="214"/>
      <c r="AB91" s="214"/>
      <c r="AC91" s="214"/>
      <c r="AD91" s="214"/>
      <c r="AE91" s="214"/>
      <c r="AF91" s="214"/>
      <c r="AG91" s="214" t="s">
        <v>371</v>
      </c>
      <c r="AH91" s="214">
        <v>0</v>
      </c>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outlineLevel="1" x14ac:dyDescent="0.2">
      <c r="A92" s="236">
        <v>24</v>
      </c>
      <c r="B92" s="237" t="s">
        <v>1360</v>
      </c>
      <c r="C92" s="254" t="s">
        <v>1361</v>
      </c>
      <c r="D92" s="238" t="s">
        <v>330</v>
      </c>
      <c r="E92" s="239">
        <v>1</v>
      </c>
      <c r="F92" s="240"/>
      <c r="G92" s="241">
        <f>ROUND(E92*F92,2)</f>
        <v>0</v>
      </c>
      <c r="H92" s="240"/>
      <c r="I92" s="241">
        <f>ROUND(E92*H92,2)</f>
        <v>0</v>
      </c>
      <c r="J92" s="240"/>
      <c r="K92" s="241">
        <f>ROUND(E92*J92,2)</f>
        <v>0</v>
      </c>
      <c r="L92" s="241">
        <v>12</v>
      </c>
      <c r="M92" s="241">
        <f>G92*(1+L92/100)</f>
        <v>0</v>
      </c>
      <c r="N92" s="239">
        <v>0</v>
      </c>
      <c r="O92" s="239">
        <f>ROUND(E92*N92,2)</f>
        <v>0</v>
      </c>
      <c r="P92" s="239">
        <v>0</v>
      </c>
      <c r="Q92" s="239">
        <f>ROUND(E92*P92,2)</f>
        <v>0</v>
      </c>
      <c r="R92" s="241"/>
      <c r="S92" s="241" t="s">
        <v>331</v>
      </c>
      <c r="T92" s="242" t="s">
        <v>316</v>
      </c>
      <c r="U92" s="224">
        <v>1.4999999999999999E-2</v>
      </c>
      <c r="V92" s="224">
        <f>ROUND(E92*U92,2)</f>
        <v>0.02</v>
      </c>
      <c r="W92" s="224"/>
      <c r="X92" s="224" t="s">
        <v>336</v>
      </c>
      <c r="Y92" s="224" t="s">
        <v>317</v>
      </c>
      <c r="Z92" s="214"/>
      <c r="AA92" s="214"/>
      <c r="AB92" s="214"/>
      <c r="AC92" s="214"/>
      <c r="AD92" s="214"/>
      <c r="AE92" s="214"/>
      <c r="AF92" s="214"/>
      <c r="AG92" s="214" t="s">
        <v>337</v>
      </c>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row>
    <row r="93" spans="1:60" outlineLevel="2" x14ac:dyDescent="0.2">
      <c r="A93" s="221"/>
      <c r="B93" s="222"/>
      <c r="C93" s="268" t="s">
        <v>2657</v>
      </c>
      <c r="D93" s="262"/>
      <c r="E93" s="263">
        <v>1</v>
      </c>
      <c r="F93" s="224"/>
      <c r="G93" s="224"/>
      <c r="H93" s="224"/>
      <c r="I93" s="224"/>
      <c r="J93" s="224"/>
      <c r="K93" s="224"/>
      <c r="L93" s="224"/>
      <c r="M93" s="224"/>
      <c r="N93" s="223"/>
      <c r="O93" s="223"/>
      <c r="P93" s="223"/>
      <c r="Q93" s="223"/>
      <c r="R93" s="224"/>
      <c r="S93" s="224"/>
      <c r="T93" s="224"/>
      <c r="U93" s="224"/>
      <c r="V93" s="224"/>
      <c r="W93" s="224"/>
      <c r="X93" s="224"/>
      <c r="Y93" s="224"/>
      <c r="Z93" s="214"/>
      <c r="AA93" s="214"/>
      <c r="AB93" s="214"/>
      <c r="AC93" s="214"/>
      <c r="AD93" s="214"/>
      <c r="AE93" s="214"/>
      <c r="AF93" s="214"/>
      <c r="AG93" s="214" t="s">
        <v>371</v>
      </c>
      <c r="AH93" s="214">
        <v>0</v>
      </c>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row>
    <row r="94" spans="1:60" outlineLevel="1" x14ac:dyDescent="0.2">
      <c r="A94" s="236">
        <v>25</v>
      </c>
      <c r="B94" s="237" t="s">
        <v>1053</v>
      </c>
      <c r="C94" s="254" t="s">
        <v>1054</v>
      </c>
      <c r="D94" s="238" t="s">
        <v>1055</v>
      </c>
      <c r="E94" s="239">
        <v>1</v>
      </c>
      <c r="F94" s="240"/>
      <c r="G94" s="241">
        <f>ROUND(E94*F94,2)</f>
        <v>0</v>
      </c>
      <c r="H94" s="240"/>
      <c r="I94" s="241">
        <f>ROUND(E94*H94,2)</f>
        <v>0</v>
      </c>
      <c r="J94" s="240"/>
      <c r="K94" s="241">
        <f>ROUND(E94*J94,2)</f>
        <v>0</v>
      </c>
      <c r="L94" s="241">
        <v>12</v>
      </c>
      <c r="M94" s="241">
        <f>G94*(1+L94/100)</f>
        <v>0</v>
      </c>
      <c r="N94" s="239">
        <v>0</v>
      </c>
      <c r="O94" s="239">
        <f>ROUND(E94*N94,2)</f>
        <v>0</v>
      </c>
      <c r="P94" s="239">
        <v>0</v>
      </c>
      <c r="Q94" s="239">
        <f>ROUND(E94*P94,2)</f>
        <v>0</v>
      </c>
      <c r="R94" s="241"/>
      <c r="S94" s="241" t="s">
        <v>331</v>
      </c>
      <c r="T94" s="242" t="s">
        <v>316</v>
      </c>
      <c r="U94" s="224">
        <v>0</v>
      </c>
      <c r="V94" s="224">
        <f>ROUND(E94*U94,2)</f>
        <v>0</v>
      </c>
      <c r="W94" s="224"/>
      <c r="X94" s="224" t="s">
        <v>336</v>
      </c>
      <c r="Y94" s="224" t="s">
        <v>317</v>
      </c>
      <c r="Z94" s="214"/>
      <c r="AA94" s="214"/>
      <c r="AB94" s="214"/>
      <c r="AC94" s="214"/>
      <c r="AD94" s="214"/>
      <c r="AE94" s="214"/>
      <c r="AF94" s="214"/>
      <c r="AG94" s="214" t="s">
        <v>367</v>
      </c>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row>
    <row r="95" spans="1:60" outlineLevel="2" x14ac:dyDescent="0.2">
      <c r="A95" s="221"/>
      <c r="B95" s="222"/>
      <c r="C95" s="255" t="s">
        <v>1056</v>
      </c>
      <c r="D95" s="243"/>
      <c r="E95" s="243"/>
      <c r="F95" s="243"/>
      <c r="G95" s="243"/>
      <c r="H95" s="224"/>
      <c r="I95" s="224"/>
      <c r="J95" s="224"/>
      <c r="K95" s="224"/>
      <c r="L95" s="224"/>
      <c r="M95" s="224"/>
      <c r="N95" s="223"/>
      <c r="O95" s="223"/>
      <c r="P95" s="223"/>
      <c r="Q95" s="223"/>
      <c r="R95" s="224"/>
      <c r="S95" s="224"/>
      <c r="T95" s="224"/>
      <c r="U95" s="224"/>
      <c r="V95" s="224"/>
      <c r="W95" s="224"/>
      <c r="X95" s="224"/>
      <c r="Y95" s="224"/>
      <c r="Z95" s="214"/>
      <c r="AA95" s="214"/>
      <c r="AB95" s="214"/>
      <c r="AC95" s="214"/>
      <c r="AD95" s="214"/>
      <c r="AE95" s="214"/>
      <c r="AF95" s="214"/>
      <c r="AG95" s="214" t="s">
        <v>320</v>
      </c>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0" outlineLevel="3" x14ac:dyDescent="0.2">
      <c r="A96" s="221"/>
      <c r="B96" s="222"/>
      <c r="C96" s="258" t="s">
        <v>1057</v>
      </c>
      <c r="D96" s="252"/>
      <c r="E96" s="252"/>
      <c r="F96" s="252"/>
      <c r="G96" s="252"/>
      <c r="H96" s="224"/>
      <c r="I96" s="224"/>
      <c r="J96" s="224"/>
      <c r="K96" s="224"/>
      <c r="L96" s="224"/>
      <c r="M96" s="224"/>
      <c r="N96" s="223"/>
      <c r="O96" s="223"/>
      <c r="P96" s="223"/>
      <c r="Q96" s="223"/>
      <c r="R96" s="224"/>
      <c r="S96" s="224"/>
      <c r="T96" s="224"/>
      <c r="U96" s="224"/>
      <c r="V96" s="224"/>
      <c r="W96" s="224"/>
      <c r="X96" s="224"/>
      <c r="Y96" s="224"/>
      <c r="Z96" s="214"/>
      <c r="AA96" s="214"/>
      <c r="AB96" s="214"/>
      <c r="AC96" s="214"/>
      <c r="AD96" s="214"/>
      <c r="AE96" s="214"/>
      <c r="AF96" s="214"/>
      <c r="AG96" s="214" t="s">
        <v>320</v>
      </c>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row>
    <row r="97" spans="1:60" outlineLevel="3" x14ac:dyDescent="0.2">
      <c r="A97" s="221"/>
      <c r="B97" s="222"/>
      <c r="C97" s="258" t="s">
        <v>1058</v>
      </c>
      <c r="D97" s="252"/>
      <c r="E97" s="252"/>
      <c r="F97" s="252"/>
      <c r="G97" s="252"/>
      <c r="H97" s="224"/>
      <c r="I97" s="224"/>
      <c r="J97" s="224"/>
      <c r="K97" s="224"/>
      <c r="L97" s="224"/>
      <c r="M97" s="224"/>
      <c r="N97" s="223"/>
      <c r="O97" s="223"/>
      <c r="P97" s="223"/>
      <c r="Q97" s="223"/>
      <c r="R97" s="224"/>
      <c r="S97" s="224"/>
      <c r="T97" s="224"/>
      <c r="U97" s="224"/>
      <c r="V97" s="224"/>
      <c r="W97" s="224"/>
      <c r="X97" s="224"/>
      <c r="Y97" s="224"/>
      <c r="Z97" s="214"/>
      <c r="AA97" s="214"/>
      <c r="AB97" s="214"/>
      <c r="AC97" s="214"/>
      <c r="AD97" s="214"/>
      <c r="AE97" s="214"/>
      <c r="AF97" s="214"/>
      <c r="AG97" s="214" t="s">
        <v>320</v>
      </c>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row>
    <row r="98" spans="1:60" outlineLevel="3" x14ac:dyDescent="0.2">
      <c r="A98" s="221"/>
      <c r="B98" s="222"/>
      <c r="C98" s="258" t="s">
        <v>1059</v>
      </c>
      <c r="D98" s="252"/>
      <c r="E98" s="252"/>
      <c r="F98" s="252"/>
      <c r="G98" s="252"/>
      <c r="H98" s="224"/>
      <c r="I98" s="224"/>
      <c r="J98" s="224"/>
      <c r="K98" s="224"/>
      <c r="L98" s="224"/>
      <c r="M98" s="224"/>
      <c r="N98" s="223"/>
      <c r="O98" s="223"/>
      <c r="P98" s="223"/>
      <c r="Q98" s="223"/>
      <c r="R98" s="224"/>
      <c r="S98" s="224"/>
      <c r="T98" s="224"/>
      <c r="U98" s="224"/>
      <c r="V98" s="224"/>
      <c r="W98" s="224"/>
      <c r="X98" s="224"/>
      <c r="Y98" s="224"/>
      <c r="Z98" s="214"/>
      <c r="AA98" s="214"/>
      <c r="AB98" s="214"/>
      <c r="AC98" s="214"/>
      <c r="AD98" s="214"/>
      <c r="AE98" s="214"/>
      <c r="AF98" s="214"/>
      <c r="AG98" s="214" t="s">
        <v>320</v>
      </c>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row>
    <row r="99" spans="1:60" outlineLevel="3" x14ac:dyDescent="0.2">
      <c r="A99" s="221"/>
      <c r="B99" s="222"/>
      <c r="C99" s="258" t="s">
        <v>1060</v>
      </c>
      <c r="D99" s="252"/>
      <c r="E99" s="252"/>
      <c r="F99" s="252"/>
      <c r="G99" s="252"/>
      <c r="H99" s="224"/>
      <c r="I99" s="224"/>
      <c r="J99" s="224"/>
      <c r="K99" s="224"/>
      <c r="L99" s="224"/>
      <c r="M99" s="224"/>
      <c r="N99" s="223"/>
      <c r="O99" s="223"/>
      <c r="P99" s="223"/>
      <c r="Q99" s="223"/>
      <c r="R99" s="224"/>
      <c r="S99" s="224"/>
      <c r="T99" s="224"/>
      <c r="U99" s="224"/>
      <c r="V99" s="224"/>
      <c r="W99" s="224"/>
      <c r="X99" s="224"/>
      <c r="Y99" s="224"/>
      <c r="Z99" s="214"/>
      <c r="AA99" s="214"/>
      <c r="AB99" s="214"/>
      <c r="AC99" s="214"/>
      <c r="AD99" s="214"/>
      <c r="AE99" s="214"/>
      <c r="AF99" s="214"/>
      <c r="AG99" s="214" t="s">
        <v>320</v>
      </c>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row>
    <row r="100" spans="1:60" outlineLevel="2" x14ac:dyDescent="0.2">
      <c r="A100" s="221"/>
      <c r="B100" s="222"/>
      <c r="C100" s="268" t="s">
        <v>1061</v>
      </c>
      <c r="D100" s="262"/>
      <c r="E100" s="263">
        <v>1</v>
      </c>
      <c r="F100" s="224"/>
      <c r="G100" s="224"/>
      <c r="H100" s="224"/>
      <c r="I100" s="224"/>
      <c r="J100" s="224"/>
      <c r="K100" s="224"/>
      <c r="L100" s="224"/>
      <c r="M100" s="224"/>
      <c r="N100" s="223"/>
      <c r="O100" s="223"/>
      <c r="P100" s="223"/>
      <c r="Q100" s="223"/>
      <c r="R100" s="224"/>
      <c r="S100" s="224"/>
      <c r="T100" s="224"/>
      <c r="U100" s="224"/>
      <c r="V100" s="224"/>
      <c r="W100" s="224"/>
      <c r="X100" s="224"/>
      <c r="Y100" s="224"/>
      <c r="Z100" s="214"/>
      <c r="AA100" s="214"/>
      <c r="AB100" s="214"/>
      <c r="AC100" s="214"/>
      <c r="AD100" s="214"/>
      <c r="AE100" s="214"/>
      <c r="AF100" s="214"/>
      <c r="AG100" s="214" t="s">
        <v>371</v>
      </c>
      <c r="AH100" s="214">
        <v>0</v>
      </c>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row>
    <row r="101" spans="1:60" x14ac:dyDescent="0.2">
      <c r="A101" s="229" t="s">
        <v>310</v>
      </c>
      <c r="B101" s="230" t="s">
        <v>209</v>
      </c>
      <c r="C101" s="253" t="s">
        <v>210</v>
      </c>
      <c r="D101" s="231"/>
      <c r="E101" s="232"/>
      <c r="F101" s="233"/>
      <c r="G101" s="233">
        <f>SUMIF(AG102:AG140,"&lt;&gt;NOR",G102:G140)</f>
        <v>0</v>
      </c>
      <c r="H101" s="233"/>
      <c r="I101" s="233">
        <f>SUM(I102:I140)</f>
        <v>0</v>
      </c>
      <c r="J101" s="233"/>
      <c r="K101" s="233">
        <f>SUM(K102:K140)</f>
        <v>0</v>
      </c>
      <c r="L101" s="233"/>
      <c r="M101" s="233">
        <f>SUM(M102:M140)</f>
        <v>0</v>
      </c>
      <c r="N101" s="232"/>
      <c r="O101" s="232">
        <f>SUM(O102:O140)</f>
        <v>0</v>
      </c>
      <c r="P101" s="232"/>
      <c r="Q101" s="232">
        <f>SUM(Q102:Q140)</f>
        <v>3.64</v>
      </c>
      <c r="R101" s="233"/>
      <c r="S101" s="233"/>
      <c r="T101" s="234"/>
      <c r="U101" s="228"/>
      <c r="V101" s="228">
        <f>SUM(V102:V140)</f>
        <v>21.8</v>
      </c>
      <c r="W101" s="228"/>
      <c r="X101" s="228"/>
      <c r="Y101" s="228"/>
      <c r="AG101" t="s">
        <v>311</v>
      </c>
    </row>
    <row r="102" spans="1:60" ht="22.5" outlineLevel="1" x14ac:dyDescent="0.2">
      <c r="A102" s="236">
        <v>26</v>
      </c>
      <c r="B102" s="237" t="s">
        <v>527</v>
      </c>
      <c r="C102" s="254" t="s">
        <v>528</v>
      </c>
      <c r="D102" s="238" t="s">
        <v>365</v>
      </c>
      <c r="E102" s="239">
        <v>0.56000000000000005</v>
      </c>
      <c r="F102" s="240"/>
      <c r="G102" s="241">
        <f>ROUND(E102*F102,2)</f>
        <v>0</v>
      </c>
      <c r="H102" s="240"/>
      <c r="I102" s="241">
        <f>ROUND(E102*H102,2)</f>
        <v>0</v>
      </c>
      <c r="J102" s="240"/>
      <c r="K102" s="241">
        <f>ROUND(E102*J102,2)</f>
        <v>0</v>
      </c>
      <c r="L102" s="241">
        <v>12</v>
      </c>
      <c r="M102" s="241">
        <f>G102*(1+L102/100)</f>
        <v>0</v>
      </c>
      <c r="N102" s="239">
        <v>0</v>
      </c>
      <c r="O102" s="239">
        <f>ROUND(E102*N102,2)</f>
        <v>0</v>
      </c>
      <c r="P102" s="239">
        <v>1.4</v>
      </c>
      <c r="Q102" s="239">
        <f>ROUND(E102*P102,2)</f>
        <v>0.78</v>
      </c>
      <c r="R102" s="241" t="s">
        <v>519</v>
      </c>
      <c r="S102" s="241" t="s">
        <v>315</v>
      </c>
      <c r="T102" s="242" t="s">
        <v>315</v>
      </c>
      <c r="U102" s="224">
        <v>1.0509999999999999</v>
      </c>
      <c r="V102" s="224">
        <f>ROUND(E102*U102,2)</f>
        <v>0.59</v>
      </c>
      <c r="W102" s="224"/>
      <c r="X102" s="224" t="s">
        <v>336</v>
      </c>
      <c r="Y102" s="224" t="s">
        <v>317</v>
      </c>
      <c r="Z102" s="214"/>
      <c r="AA102" s="214"/>
      <c r="AB102" s="214"/>
      <c r="AC102" s="214"/>
      <c r="AD102" s="214"/>
      <c r="AE102" s="214"/>
      <c r="AF102" s="214"/>
      <c r="AG102" s="214" t="s">
        <v>337</v>
      </c>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row>
    <row r="103" spans="1:60" outlineLevel="2" x14ac:dyDescent="0.2">
      <c r="A103" s="221"/>
      <c r="B103" s="222"/>
      <c r="C103" s="268" t="s">
        <v>536</v>
      </c>
      <c r="D103" s="262"/>
      <c r="E103" s="263"/>
      <c r="F103" s="224"/>
      <c r="G103" s="224"/>
      <c r="H103" s="224"/>
      <c r="I103" s="224"/>
      <c r="J103" s="224"/>
      <c r="K103" s="224"/>
      <c r="L103" s="224"/>
      <c r="M103" s="224"/>
      <c r="N103" s="223"/>
      <c r="O103" s="223"/>
      <c r="P103" s="223"/>
      <c r="Q103" s="223"/>
      <c r="R103" s="224"/>
      <c r="S103" s="224"/>
      <c r="T103" s="224"/>
      <c r="U103" s="224"/>
      <c r="V103" s="224"/>
      <c r="W103" s="224"/>
      <c r="X103" s="224"/>
      <c r="Y103" s="224"/>
      <c r="Z103" s="214"/>
      <c r="AA103" s="214"/>
      <c r="AB103" s="214"/>
      <c r="AC103" s="214"/>
      <c r="AD103" s="214"/>
      <c r="AE103" s="214"/>
      <c r="AF103" s="214"/>
      <c r="AG103" s="214" t="s">
        <v>371</v>
      </c>
      <c r="AH103" s="214">
        <v>0</v>
      </c>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row>
    <row r="104" spans="1:60" outlineLevel="3" x14ac:dyDescent="0.2">
      <c r="A104" s="221"/>
      <c r="B104" s="222"/>
      <c r="C104" s="268" t="s">
        <v>2658</v>
      </c>
      <c r="D104" s="262"/>
      <c r="E104" s="263">
        <v>0.56000000000000005</v>
      </c>
      <c r="F104" s="224"/>
      <c r="G104" s="224"/>
      <c r="H104" s="224"/>
      <c r="I104" s="224"/>
      <c r="J104" s="224"/>
      <c r="K104" s="224"/>
      <c r="L104" s="224"/>
      <c r="M104" s="224"/>
      <c r="N104" s="223"/>
      <c r="O104" s="223"/>
      <c r="P104" s="223"/>
      <c r="Q104" s="223"/>
      <c r="R104" s="224"/>
      <c r="S104" s="224"/>
      <c r="T104" s="224"/>
      <c r="U104" s="224"/>
      <c r="V104" s="224"/>
      <c r="W104" s="224"/>
      <c r="X104" s="224"/>
      <c r="Y104" s="224"/>
      <c r="Z104" s="214"/>
      <c r="AA104" s="214"/>
      <c r="AB104" s="214"/>
      <c r="AC104" s="214"/>
      <c r="AD104" s="214"/>
      <c r="AE104" s="214"/>
      <c r="AF104" s="214"/>
      <c r="AG104" s="214" t="s">
        <v>371</v>
      </c>
      <c r="AH104" s="214">
        <v>0</v>
      </c>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row>
    <row r="105" spans="1:60" outlineLevel="1" x14ac:dyDescent="0.2">
      <c r="A105" s="236">
        <v>27</v>
      </c>
      <c r="B105" s="237" t="s">
        <v>1650</v>
      </c>
      <c r="C105" s="254" t="s">
        <v>1651</v>
      </c>
      <c r="D105" s="238" t="s">
        <v>379</v>
      </c>
      <c r="E105" s="239">
        <v>3.5</v>
      </c>
      <c r="F105" s="240"/>
      <c r="G105" s="241">
        <f>ROUND(E105*F105,2)</f>
        <v>0</v>
      </c>
      <c r="H105" s="240"/>
      <c r="I105" s="241">
        <f>ROUND(E105*H105,2)</f>
        <v>0</v>
      </c>
      <c r="J105" s="240"/>
      <c r="K105" s="241">
        <f>ROUND(E105*J105,2)</f>
        <v>0</v>
      </c>
      <c r="L105" s="241">
        <v>12</v>
      </c>
      <c r="M105" s="241">
        <f>G105*(1+L105/100)</f>
        <v>0</v>
      </c>
      <c r="N105" s="239">
        <v>0</v>
      </c>
      <c r="O105" s="239">
        <f>ROUND(E105*N105,2)</f>
        <v>0</v>
      </c>
      <c r="P105" s="239">
        <v>0.02</v>
      </c>
      <c r="Q105" s="239">
        <f>ROUND(E105*P105,2)</f>
        <v>7.0000000000000007E-2</v>
      </c>
      <c r="R105" s="241" t="s">
        <v>519</v>
      </c>
      <c r="S105" s="241" t="s">
        <v>315</v>
      </c>
      <c r="T105" s="242" t="s">
        <v>315</v>
      </c>
      <c r="U105" s="224">
        <v>0.15</v>
      </c>
      <c r="V105" s="224">
        <f>ROUND(E105*U105,2)</f>
        <v>0.53</v>
      </c>
      <c r="W105" s="224"/>
      <c r="X105" s="224" t="s">
        <v>336</v>
      </c>
      <c r="Y105" s="224" t="s">
        <v>317</v>
      </c>
      <c r="Z105" s="214"/>
      <c r="AA105" s="214"/>
      <c r="AB105" s="214"/>
      <c r="AC105" s="214"/>
      <c r="AD105" s="214"/>
      <c r="AE105" s="214"/>
      <c r="AF105" s="214"/>
      <c r="AG105" s="214" t="s">
        <v>367</v>
      </c>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row>
    <row r="106" spans="1:60" outlineLevel="2" x14ac:dyDescent="0.2">
      <c r="A106" s="221"/>
      <c r="B106" s="222"/>
      <c r="C106" s="267" t="s">
        <v>535</v>
      </c>
      <c r="D106" s="266"/>
      <c r="E106" s="266"/>
      <c r="F106" s="266"/>
      <c r="G106" s="266"/>
      <c r="H106" s="224"/>
      <c r="I106" s="224"/>
      <c r="J106" s="224"/>
      <c r="K106" s="224"/>
      <c r="L106" s="224"/>
      <c r="M106" s="224"/>
      <c r="N106" s="223"/>
      <c r="O106" s="223"/>
      <c r="P106" s="223"/>
      <c r="Q106" s="223"/>
      <c r="R106" s="224"/>
      <c r="S106" s="224"/>
      <c r="T106" s="224"/>
      <c r="U106" s="224"/>
      <c r="V106" s="224"/>
      <c r="W106" s="224"/>
      <c r="X106" s="224"/>
      <c r="Y106" s="224"/>
      <c r="Z106" s="214"/>
      <c r="AA106" s="214"/>
      <c r="AB106" s="214"/>
      <c r="AC106" s="214"/>
      <c r="AD106" s="214"/>
      <c r="AE106" s="214"/>
      <c r="AF106" s="214"/>
      <c r="AG106" s="214" t="s">
        <v>369</v>
      </c>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row>
    <row r="107" spans="1:60" outlineLevel="2" x14ac:dyDescent="0.2">
      <c r="A107" s="221"/>
      <c r="B107" s="222"/>
      <c r="C107" s="268" t="s">
        <v>536</v>
      </c>
      <c r="D107" s="262"/>
      <c r="E107" s="263"/>
      <c r="F107" s="224"/>
      <c r="G107" s="224"/>
      <c r="H107" s="224"/>
      <c r="I107" s="224"/>
      <c r="J107" s="224"/>
      <c r="K107" s="224"/>
      <c r="L107" s="224"/>
      <c r="M107" s="224"/>
      <c r="N107" s="223"/>
      <c r="O107" s="223"/>
      <c r="P107" s="223"/>
      <c r="Q107" s="223"/>
      <c r="R107" s="224"/>
      <c r="S107" s="224"/>
      <c r="T107" s="224"/>
      <c r="U107" s="224"/>
      <c r="V107" s="224"/>
      <c r="W107" s="224"/>
      <c r="X107" s="224"/>
      <c r="Y107" s="224"/>
      <c r="Z107" s="214"/>
      <c r="AA107" s="214"/>
      <c r="AB107" s="214"/>
      <c r="AC107" s="214"/>
      <c r="AD107" s="214"/>
      <c r="AE107" s="214"/>
      <c r="AF107" s="214"/>
      <c r="AG107" s="214" t="s">
        <v>371</v>
      </c>
      <c r="AH107" s="214">
        <v>0</v>
      </c>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row>
    <row r="108" spans="1:60" outlineLevel="3" x14ac:dyDescent="0.2">
      <c r="A108" s="221"/>
      <c r="B108" s="222"/>
      <c r="C108" s="268" t="s">
        <v>2635</v>
      </c>
      <c r="D108" s="262"/>
      <c r="E108" s="263">
        <v>3.5</v>
      </c>
      <c r="F108" s="224"/>
      <c r="G108" s="224"/>
      <c r="H108" s="224"/>
      <c r="I108" s="224"/>
      <c r="J108" s="224"/>
      <c r="K108" s="224"/>
      <c r="L108" s="224"/>
      <c r="M108" s="224"/>
      <c r="N108" s="223"/>
      <c r="O108" s="223"/>
      <c r="P108" s="223"/>
      <c r="Q108" s="223"/>
      <c r="R108" s="224"/>
      <c r="S108" s="224"/>
      <c r="T108" s="224"/>
      <c r="U108" s="224"/>
      <c r="V108" s="224"/>
      <c r="W108" s="224"/>
      <c r="X108" s="224"/>
      <c r="Y108" s="224"/>
      <c r="Z108" s="214"/>
      <c r="AA108" s="214"/>
      <c r="AB108" s="214"/>
      <c r="AC108" s="214"/>
      <c r="AD108" s="214"/>
      <c r="AE108" s="214"/>
      <c r="AF108" s="214"/>
      <c r="AG108" s="214" t="s">
        <v>371</v>
      </c>
      <c r="AH108" s="214">
        <v>0</v>
      </c>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row>
    <row r="109" spans="1:60" outlineLevel="1" x14ac:dyDescent="0.2">
      <c r="A109" s="236">
        <v>28</v>
      </c>
      <c r="B109" s="237" t="s">
        <v>538</v>
      </c>
      <c r="C109" s="254" t="s">
        <v>539</v>
      </c>
      <c r="D109" s="238" t="s">
        <v>375</v>
      </c>
      <c r="E109" s="239">
        <v>2</v>
      </c>
      <c r="F109" s="240"/>
      <c r="G109" s="241">
        <f>ROUND(E109*F109,2)</f>
        <v>0</v>
      </c>
      <c r="H109" s="240"/>
      <c r="I109" s="241">
        <f>ROUND(E109*H109,2)</f>
        <v>0</v>
      </c>
      <c r="J109" s="240"/>
      <c r="K109" s="241">
        <f>ROUND(E109*J109,2)</f>
        <v>0</v>
      </c>
      <c r="L109" s="241">
        <v>12</v>
      </c>
      <c r="M109" s="241">
        <f>G109*(1+L109/100)</f>
        <v>0</v>
      </c>
      <c r="N109" s="239">
        <v>0</v>
      </c>
      <c r="O109" s="239">
        <f>ROUND(E109*N109,2)</f>
        <v>0</v>
      </c>
      <c r="P109" s="239">
        <v>0</v>
      </c>
      <c r="Q109" s="239">
        <f>ROUND(E109*P109,2)</f>
        <v>0</v>
      </c>
      <c r="R109" s="241" t="s">
        <v>519</v>
      </c>
      <c r="S109" s="241" t="s">
        <v>315</v>
      </c>
      <c r="T109" s="242" t="s">
        <v>315</v>
      </c>
      <c r="U109" s="224">
        <v>0.05</v>
      </c>
      <c r="V109" s="224">
        <f>ROUND(E109*U109,2)</f>
        <v>0.1</v>
      </c>
      <c r="W109" s="224"/>
      <c r="X109" s="224" t="s">
        <v>336</v>
      </c>
      <c r="Y109" s="224" t="s">
        <v>317</v>
      </c>
      <c r="Z109" s="214"/>
      <c r="AA109" s="214"/>
      <c r="AB109" s="214"/>
      <c r="AC109" s="214"/>
      <c r="AD109" s="214"/>
      <c r="AE109" s="214"/>
      <c r="AF109" s="214"/>
      <c r="AG109" s="214" t="s">
        <v>367</v>
      </c>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row>
    <row r="110" spans="1:60" outlineLevel="2" x14ac:dyDescent="0.2">
      <c r="A110" s="221"/>
      <c r="B110" s="222"/>
      <c r="C110" s="267" t="s">
        <v>540</v>
      </c>
      <c r="D110" s="266"/>
      <c r="E110" s="266"/>
      <c r="F110" s="266"/>
      <c r="G110" s="266"/>
      <c r="H110" s="224"/>
      <c r="I110" s="224"/>
      <c r="J110" s="224"/>
      <c r="K110" s="224"/>
      <c r="L110" s="224"/>
      <c r="M110" s="224"/>
      <c r="N110" s="223"/>
      <c r="O110" s="223"/>
      <c r="P110" s="223"/>
      <c r="Q110" s="223"/>
      <c r="R110" s="224"/>
      <c r="S110" s="224"/>
      <c r="T110" s="224"/>
      <c r="U110" s="224"/>
      <c r="V110" s="224"/>
      <c r="W110" s="224"/>
      <c r="X110" s="224"/>
      <c r="Y110" s="224"/>
      <c r="Z110" s="214"/>
      <c r="AA110" s="214"/>
      <c r="AB110" s="214"/>
      <c r="AC110" s="214"/>
      <c r="AD110" s="214"/>
      <c r="AE110" s="214"/>
      <c r="AF110" s="214"/>
      <c r="AG110" s="214" t="s">
        <v>369</v>
      </c>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row>
    <row r="111" spans="1:60" ht="33.75" outlineLevel="1" x14ac:dyDescent="0.2">
      <c r="A111" s="236">
        <v>29</v>
      </c>
      <c r="B111" s="237" t="s">
        <v>544</v>
      </c>
      <c r="C111" s="254" t="s">
        <v>545</v>
      </c>
      <c r="D111" s="238" t="s">
        <v>379</v>
      </c>
      <c r="E111" s="239">
        <v>3.0337999999999998</v>
      </c>
      <c r="F111" s="240"/>
      <c r="G111" s="241">
        <f>ROUND(E111*F111,2)</f>
        <v>0</v>
      </c>
      <c r="H111" s="240"/>
      <c r="I111" s="241">
        <f>ROUND(E111*H111,2)</f>
        <v>0</v>
      </c>
      <c r="J111" s="240"/>
      <c r="K111" s="241">
        <f>ROUND(E111*J111,2)</f>
        <v>0</v>
      </c>
      <c r="L111" s="241">
        <v>12</v>
      </c>
      <c r="M111" s="241">
        <f>G111*(1+L111/100)</f>
        <v>0</v>
      </c>
      <c r="N111" s="239">
        <v>1.17E-3</v>
      </c>
      <c r="O111" s="239">
        <f>ROUND(E111*N111,2)</f>
        <v>0</v>
      </c>
      <c r="P111" s="239">
        <v>7.5999999999999998E-2</v>
      </c>
      <c r="Q111" s="239">
        <f>ROUND(E111*P111,2)</f>
        <v>0.23</v>
      </c>
      <c r="R111" s="241" t="s">
        <v>519</v>
      </c>
      <c r="S111" s="241" t="s">
        <v>315</v>
      </c>
      <c r="T111" s="242" t="s">
        <v>315</v>
      </c>
      <c r="U111" s="224">
        <v>0.93899999999999995</v>
      </c>
      <c r="V111" s="224">
        <f>ROUND(E111*U111,2)</f>
        <v>2.85</v>
      </c>
      <c r="W111" s="224"/>
      <c r="X111" s="224" t="s">
        <v>336</v>
      </c>
      <c r="Y111" s="224" t="s">
        <v>317</v>
      </c>
      <c r="Z111" s="214"/>
      <c r="AA111" s="214"/>
      <c r="AB111" s="214"/>
      <c r="AC111" s="214"/>
      <c r="AD111" s="214"/>
      <c r="AE111" s="214"/>
      <c r="AF111" s="214"/>
      <c r="AG111" s="214" t="s">
        <v>367</v>
      </c>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row>
    <row r="112" spans="1:60" outlineLevel="2" x14ac:dyDescent="0.2">
      <c r="A112" s="221"/>
      <c r="B112" s="222"/>
      <c r="C112" s="268" t="s">
        <v>1335</v>
      </c>
      <c r="D112" s="262"/>
      <c r="E112" s="263">
        <v>1.6548</v>
      </c>
      <c r="F112" s="224"/>
      <c r="G112" s="224"/>
      <c r="H112" s="224"/>
      <c r="I112" s="224"/>
      <c r="J112" s="224"/>
      <c r="K112" s="224"/>
      <c r="L112" s="224"/>
      <c r="M112" s="224"/>
      <c r="N112" s="223"/>
      <c r="O112" s="223"/>
      <c r="P112" s="223"/>
      <c r="Q112" s="223"/>
      <c r="R112" s="224"/>
      <c r="S112" s="224"/>
      <c r="T112" s="224"/>
      <c r="U112" s="224"/>
      <c r="V112" s="224"/>
      <c r="W112" s="224"/>
      <c r="X112" s="224"/>
      <c r="Y112" s="224"/>
      <c r="Z112" s="214"/>
      <c r="AA112" s="214"/>
      <c r="AB112" s="214"/>
      <c r="AC112" s="214"/>
      <c r="AD112" s="214"/>
      <c r="AE112" s="214"/>
      <c r="AF112" s="214"/>
      <c r="AG112" s="214" t="s">
        <v>371</v>
      </c>
      <c r="AH112" s="214">
        <v>0</v>
      </c>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row>
    <row r="113" spans="1:60" outlineLevel="3" x14ac:dyDescent="0.2">
      <c r="A113" s="221"/>
      <c r="B113" s="222"/>
      <c r="C113" s="268" t="s">
        <v>1017</v>
      </c>
      <c r="D113" s="262"/>
      <c r="E113" s="263">
        <v>1.379</v>
      </c>
      <c r="F113" s="224"/>
      <c r="G113" s="224"/>
      <c r="H113" s="224"/>
      <c r="I113" s="224"/>
      <c r="J113" s="224"/>
      <c r="K113" s="224"/>
      <c r="L113" s="224"/>
      <c r="M113" s="224"/>
      <c r="N113" s="223"/>
      <c r="O113" s="223"/>
      <c r="P113" s="223"/>
      <c r="Q113" s="223"/>
      <c r="R113" s="224"/>
      <c r="S113" s="224"/>
      <c r="T113" s="224"/>
      <c r="U113" s="224"/>
      <c r="V113" s="224"/>
      <c r="W113" s="224"/>
      <c r="X113" s="224"/>
      <c r="Y113" s="224"/>
      <c r="Z113" s="214"/>
      <c r="AA113" s="214"/>
      <c r="AB113" s="214"/>
      <c r="AC113" s="214"/>
      <c r="AD113" s="214"/>
      <c r="AE113" s="214"/>
      <c r="AF113" s="214"/>
      <c r="AG113" s="214" t="s">
        <v>371</v>
      </c>
      <c r="AH113" s="214">
        <v>0</v>
      </c>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row>
    <row r="114" spans="1:60" ht="22.5" outlineLevel="1" x14ac:dyDescent="0.2">
      <c r="A114" s="236">
        <v>30</v>
      </c>
      <c r="B114" s="237" t="s">
        <v>552</v>
      </c>
      <c r="C114" s="254" t="s">
        <v>553</v>
      </c>
      <c r="D114" s="238" t="s">
        <v>379</v>
      </c>
      <c r="E114" s="239">
        <v>3.5</v>
      </c>
      <c r="F114" s="240"/>
      <c r="G114" s="241">
        <f>ROUND(E114*F114,2)</f>
        <v>0</v>
      </c>
      <c r="H114" s="240"/>
      <c r="I114" s="241">
        <f>ROUND(E114*H114,2)</f>
        <v>0</v>
      </c>
      <c r="J114" s="240"/>
      <c r="K114" s="241">
        <f>ROUND(E114*J114,2)</f>
        <v>0</v>
      </c>
      <c r="L114" s="241">
        <v>12</v>
      </c>
      <c r="M114" s="241">
        <f>G114*(1+L114/100)</f>
        <v>0</v>
      </c>
      <c r="N114" s="239">
        <v>0</v>
      </c>
      <c r="O114" s="239">
        <f>ROUND(E114*N114,2)</f>
        <v>0</v>
      </c>
      <c r="P114" s="239">
        <v>0.05</v>
      </c>
      <c r="Q114" s="239">
        <f>ROUND(E114*P114,2)</f>
        <v>0.18</v>
      </c>
      <c r="R114" s="241" t="s">
        <v>519</v>
      </c>
      <c r="S114" s="241" t="s">
        <v>315</v>
      </c>
      <c r="T114" s="242" t="s">
        <v>315</v>
      </c>
      <c r="U114" s="224">
        <v>0.46200000000000002</v>
      </c>
      <c r="V114" s="224">
        <f>ROUND(E114*U114,2)</f>
        <v>1.62</v>
      </c>
      <c r="W114" s="224"/>
      <c r="X114" s="224" t="s">
        <v>336</v>
      </c>
      <c r="Y114" s="224" t="s">
        <v>317</v>
      </c>
      <c r="Z114" s="214"/>
      <c r="AA114" s="214"/>
      <c r="AB114" s="214"/>
      <c r="AC114" s="214"/>
      <c r="AD114" s="214"/>
      <c r="AE114" s="214"/>
      <c r="AF114" s="214"/>
      <c r="AG114" s="214" t="s">
        <v>367</v>
      </c>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row>
    <row r="115" spans="1:60" outlineLevel="2" x14ac:dyDescent="0.2">
      <c r="A115" s="221"/>
      <c r="B115" s="222"/>
      <c r="C115" s="268" t="s">
        <v>536</v>
      </c>
      <c r="D115" s="262"/>
      <c r="E115" s="263"/>
      <c r="F115" s="224"/>
      <c r="G115" s="224"/>
      <c r="H115" s="224"/>
      <c r="I115" s="224"/>
      <c r="J115" s="224"/>
      <c r="K115" s="224"/>
      <c r="L115" s="224"/>
      <c r="M115" s="224"/>
      <c r="N115" s="223"/>
      <c r="O115" s="223"/>
      <c r="P115" s="223"/>
      <c r="Q115" s="223"/>
      <c r="R115" s="224"/>
      <c r="S115" s="224"/>
      <c r="T115" s="224"/>
      <c r="U115" s="224"/>
      <c r="V115" s="224"/>
      <c r="W115" s="224"/>
      <c r="X115" s="224"/>
      <c r="Y115" s="224"/>
      <c r="Z115" s="214"/>
      <c r="AA115" s="214"/>
      <c r="AB115" s="214"/>
      <c r="AC115" s="214"/>
      <c r="AD115" s="214"/>
      <c r="AE115" s="214"/>
      <c r="AF115" s="214"/>
      <c r="AG115" s="214" t="s">
        <v>371</v>
      </c>
      <c r="AH115" s="214">
        <v>0</v>
      </c>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row>
    <row r="116" spans="1:60" outlineLevel="3" x14ac:dyDescent="0.2">
      <c r="A116" s="221"/>
      <c r="B116" s="222"/>
      <c r="C116" s="268" t="s">
        <v>2635</v>
      </c>
      <c r="D116" s="262"/>
      <c r="E116" s="263">
        <v>3.5</v>
      </c>
      <c r="F116" s="224"/>
      <c r="G116" s="224"/>
      <c r="H116" s="224"/>
      <c r="I116" s="224"/>
      <c r="J116" s="224"/>
      <c r="K116" s="224"/>
      <c r="L116" s="224"/>
      <c r="M116" s="224"/>
      <c r="N116" s="223"/>
      <c r="O116" s="223"/>
      <c r="P116" s="223"/>
      <c r="Q116" s="223"/>
      <c r="R116" s="224"/>
      <c r="S116" s="224"/>
      <c r="T116" s="224"/>
      <c r="U116" s="224"/>
      <c r="V116" s="224"/>
      <c r="W116" s="224"/>
      <c r="X116" s="224"/>
      <c r="Y116" s="224"/>
      <c r="Z116" s="214"/>
      <c r="AA116" s="214"/>
      <c r="AB116" s="214"/>
      <c r="AC116" s="214"/>
      <c r="AD116" s="214"/>
      <c r="AE116" s="214"/>
      <c r="AF116" s="214"/>
      <c r="AG116" s="214" t="s">
        <v>371</v>
      </c>
      <c r="AH116" s="214">
        <v>0</v>
      </c>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row>
    <row r="117" spans="1:60" outlineLevel="1" x14ac:dyDescent="0.2">
      <c r="A117" s="236">
        <v>31</v>
      </c>
      <c r="B117" s="237" t="s">
        <v>1379</v>
      </c>
      <c r="C117" s="254" t="s">
        <v>1380</v>
      </c>
      <c r="D117" s="238" t="s">
        <v>403</v>
      </c>
      <c r="E117" s="239">
        <v>0.6</v>
      </c>
      <c r="F117" s="240"/>
      <c r="G117" s="241">
        <f>ROUND(E117*F117,2)</f>
        <v>0</v>
      </c>
      <c r="H117" s="240"/>
      <c r="I117" s="241">
        <f>ROUND(E117*H117,2)</f>
        <v>0</v>
      </c>
      <c r="J117" s="240"/>
      <c r="K117" s="241">
        <f>ROUND(E117*J117,2)</f>
        <v>0</v>
      </c>
      <c r="L117" s="241">
        <v>12</v>
      </c>
      <c r="M117" s="241">
        <f>G117*(1+L117/100)</f>
        <v>0</v>
      </c>
      <c r="N117" s="239">
        <v>1.6299999999999999E-3</v>
      </c>
      <c r="O117" s="239">
        <f>ROUND(E117*N117,2)</f>
        <v>0</v>
      </c>
      <c r="P117" s="239">
        <v>2.3900000000000001E-2</v>
      </c>
      <c r="Q117" s="239">
        <f>ROUND(E117*P117,2)</f>
        <v>0.01</v>
      </c>
      <c r="R117" s="241" t="s">
        <v>519</v>
      </c>
      <c r="S117" s="241" t="s">
        <v>315</v>
      </c>
      <c r="T117" s="242" t="s">
        <v>315</v>
      </c>
      <c r="U117" s="224">
        <v>3.5</v>
      </c>
      <c r="V117" s="224">
        <f>ROUND(E117*U117,2)</f>
        <v>2.1</v>
      </c>
      <c r="W117" s="224"/>
      <c r="X117" s="224" t="s">
        <v>336</v>
      </c>
      <c r="Y117" s="224" t="s">
        <v>317</v>
      </c>
      <c r="Z117" s="214"/>
      <c r="AA117" s="214"/>
      <c r="AB117" s="214"/>
      <c r="AC117" s="214"/>
      <c r="AD117" s="214"/>
      <c r="AE117" s="214"/>
      <c r="AF117" s="214"/>
      <c r="AG117" s="214" t="s">
        <v>337</v>
      </c>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row>
    <row r="118" spans="1:60" outlineLevel="2" x14ac:dyDescent="0.2">
      <c r="A118" s="221"/>
      <c r="B118" s="222"/>
      <c r="C118" s="268" t="s">
        <v>2659</v>
      </c>
      <c r="D118" s="262"/>
      <c r="E118" s="263">
        <v>0.6</v>
      </c>
      <c r="F118" s="224"/>
      <c r="G118" s="224"/>
      <c r="H118" s="224"/>
      <c r="I118" s="224"/>
      <c r="J118" s="224"/>
      <c r="K118" s="224"/>
      <c r="L118" s="224"/>
      <c r="M118" s="224"/>
      <c r="N118" s="223"/>
      <c r="O118" s="223"/>
      <c r="P118" s="223"/>
      <c r="Q118" s="223"/>
      <c r="R118" s="224"/>
      <c r="S118" s="224"/>
      <c r="T118" s="224"/>
      <c r="U118" s="224"/>
      <c r="V118" s="224"/>
      <c r="W118" s="224"/>
      <c r="X118" s="224"/>
      <c r="Y118" s="224"/>
      <c r="Z118" s="214"/>
      <c r="AA118" s="214"/>
      <c r="AB118" s="214"/>
      <c r="AC118" s="214"/>
      <c r="AD118" s="214"/>
      <c r="AE118" s="214"/>
      <c r="AF118" s="214"/>
      <c r="AG118" s="214" t="s">
        <v>371</v>
      </c>
      <c r="AH118" s="214">
        <v>0</v>
      </c>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row>
    <row r="119" spans="1:60" ht="22.5" outlineLevel="1" x14ac:dyDescent="0.2">
      <c r="A119" s="236">
        <v>32</v>
      </c>
      <c r="B119" s="237" t="s">
        <v>557</v>
      </c>
      <c r="C119" s="254" t="s">
        <v>558</v>
      </c>
      <c r="D119" s="238" t="s">
        <v>379</v>
      </c>
      <c r="E119" s="239">
        <v>36.929499999999997</v>
      </c>
      <c r="F119" s="240"/>
      <c r="G119" s="241">
        <f>ROUND(E119*F119,2)</f>
        <v>0</v>
      </c>
      <c r="H119" s="240"/>
      <c r="I119" s="241">
        <f>ROUND(E119*H119,2)</f>
        <v>0</v>
      </c>
      <c r="J119" s="240"/>
      <c r="K119" s="241">
        <f>ROUND(E119*J119,2)</f>
        <v>0</v>
      </c>
      <c r="L119" s="241">
        <v>12</v>
      </c>
      <c r="M119" s="241">
        <f>G119*(1+L119/100)</f>
        <v>0</v>
      </c>
      <c r="N119" s="239">
        <v>0</v>
      </c>
      <c r="O119" s="239">
        <f>ROUND(E119*N119,2)</f>
        <v>0</v>
      </c>
      <c r="P119" s="239">
        <v>0.02</v>
      </c>
      <c r="Q119" s="239">
        <f>ROUND(E119*P119,2)</f>
        <v>0.74</v>
      </c>
      <c r="R119" s="241" t="s">
        <v>519</v>
      </c>
      <c r="S119" s="241" t="s">
        <v>315</v>
      </c>
      <c r="T119" s="242" t="s">
        <v>315</v>
      </c>
      <c r="U119" s="224">
        <v>0.13</v>
      </c>
      <c r="V119" s="224">
        <f>ROUND(E119*U119,2)</f>
        <v>4.8</v>
      </c>
      <c r="W119" s="224"/>
      <c r="X119" s="224" t="s">
        <v>336</v>
      </c>
      <c r="Y119" s="224" t="s">
        <v>317</v>
      </c>
      <c r="Z119" s="214"/>
      <c r="AA119" s="214"/>
      <c r="AB119" s="214"/>
      <c r="AC119" s="214"/>
      <c r="AD119" s="214"/>
      <c r="AE119" s="214"/>
      <c r="AF119" s="214"/>
      <c r="AG119" s="214" t="s">
        <v>367</v>
      </c>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row>
    <row r="120" spans="1:60" outlineLevel="2" x14ac:dyDescent="0.2">
      <c r="A120" s="221"/>
      <c r="B120" s="222"/>
      <c r="C120" s="255" t="s">
        <v>559</v>
      </c>
      <c r="D120" s="243"/>
      <c r="E120" s="243"/>
      <c r="F120" s="243"/>
      <c r="G120" s="243"/>
      <c r="H120" s="224"/>
      <c r="I120" s="224"/>
      <c r="J120" s="224"/>
      <c r="K120" s="224"/>
      <c r="L120" s="224"/>
      <c r="M120" s="224"/>
      <c r="N120" s="223"/>
      <c r="O120" s="223"/>
      <c r="P120" s="223"/>
      <c r="Q120" s="223"/>
      <c r="R120" s="224"/>
      <c r="S120" s="224"/>
      <c r="T120" s="224"/>
      <c r="U120" s="224"/>
      <c r="V120" s="224"/>
      <c r="W120" s="224"/>
      <c r="X120" s="224"/>
      <c r="Y120" s="224"/>
      <c r="Z120" s="214"/>
      <c r="AA120" s="214"/>
      <c r="AB120" s="214"/>
      <c r="AC120" s="214"/>
      <c r="AD120" s="214"/>
      <c r="AE120" s="214"/>
      <c r="AF120" s="214"/>
      <c r="AG120" s="214" t="s">
        <v>320</v>
      </c>
      <c r="AH120" s="214"/>
      <c r="AI120" s="214"/>
      <c r="AJ120" s="214"/>
      <c r="AK120" s="214"/>
      <c r="AL120" s="214"/>
      <c r="AM120" s="214"/>
      <c r="AN120" s="214"/>
      <c r="AO120" s="214"/>
      <c r="AP120" s="214"/>
      <c r="AQ120" s="214"/>
      <c r="AR120" s="214"/>
      <c r="AS120" s="214"/>
      <c r="AT120" s="214"/>
      <c r="AU120" s="214"/>
      <c r="AV120" s="214"/>
      <c r="AW120" s="214"/>
      <c r="AX120" s="214"/>
      <c r="AY120" s="214"/>
      <c r="AZ120" s="214"/>
      <c r="BA120" s="244" t="str">
        <f>C120</f>
        <v>V položkách otlučení omítek stěn vnitřních i vnějších je započteno i vyškrabání spár a očištění zdiva.</v>
      </c>
      <c r="BB120" s="214"/>
      <c r="BC120" s="214"/>
      <c r="BD120" s="214"/>
      <c r="BE120" s="214"/>
      <c r="BF120" s="214"/>
      <c r="BG120" s="214"/>
      <c r="BH120" s="214"/>
    </row>
    <row r="121" spans="1:60" outlineLevel="2" x14ac:dyDescent="0.2">
      <c r="A121" s="221"/>
      <c r="B121" s="222"/>
      <c r="C121" s="268" t="s">
        <v>2660</v>
      </c>
      <c r="D121" s="262"/>
      <c r="E121" s="263">
        <v>30.21</v>
      </c>
      <c r="F121" s="224"/>
      <c r="G121" s="224"/>
      <c r="H121" s="224"/>
      <c r="I121" s="224"/>
      <c r="J121" s="224"/>
      <c r="K121" s="224"/>
      <c r="L121" s="224"/>
      <c r="M121" s="224"/>
      <c r="N121" s="223"/>
      <c r="O121" s="223"/>
      <c r="P121" s="223"/>
      <c r="Q121" s="223"/>
      <c r="R121" s="224"/>
      <c r="S121" s="224"/>
      <c r="T121" s="224"/>
      <c r="U121" s="224"/>
      <c r="V121" s="224"/>
      <c r="W121" s="224"/>
      <c r="X121" s="224"/>
      <c r="Y121" s="224"/>
      <c r="Z121" s="214"/>
      <c r="AA121" s="214"/>
      <c r="AB121" s="214"/>
      <c r="AC121" s="214"/>
      <c r="AD121" s="214"/>
      <c r="AE121" s="214"/>
      <c r="AF121" s="214"/>
      <c r="AG121" s="214" t="s">
        <v>371</v>
      </c>
      <c r="AH121" s="214">
        <v>0</v>
      </c>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row>
    <row r="122" spans="1:60" outlineLevel="3" x14ac:dyDescent="0.2">
      <c r="A122" s="221"/>
      <c r="B122" s="222"/>
      <c r="C122" s="268" t="s">
        <v>2661</v>
      </c>
      <c r="D122" s="262"/>
      <c r="E122" s="263"/>
      <c r="F122" s="224"/>
      <c r="G122" s="224"/>
      <c r="H122" s="224"/>
      <c r="I122" s="224"/>
      <c r="J122" s="224"/>
      <c r="K122" s="224"/>
      <c r="L122" s="224"/>
      <c r="M122" s="224"/>
      <c r="N122" s="223"/>
      <c r="O122" s="223"/>
      <c r="P122" s="223"/>
      <c r="Q122" s="223"/>
      <c r="R122" s="224"/>
      <c r="S122" s="224"/>
      <c r="T122" s="224"/>
      <c r="U122" s="224"/>
      <c r="V122" s="224"/>
      <c r="W122" s="224"/>
      <c r="X122" s="224"/>
      <c r="Y122" s="224"/>
      <c r="Z122" s="214"/>
      <c r="AA122" s="214"/>
      <c r="AB122" s="214"/>
      <c r="AC122" s="214"/>
      <c r="AD122" s="214"/>
      <c r="AE122" s="214"/>
      <c r="AF122" s="214"/>
      <c r="AG122" s="214" t="s">
        <v>371</v>
      </c>
      <c r="AH122" s="214">
        <v>0</v>
      </c>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row>
    <row r="123" spans="1:60" outlineLevel="3" x14ac:dyDescent="0.2">
      <c r="A123" s="221"/>
      <c r="B123" s="222"/>
      <c r="C123" s="268" t="s">
        <v>2662</v>
      </c>
      <c r="D123" s="262"/>
      <c r="E123" s="263">
        <v>0.40200000000000002</v>
      </c>
      <c r="F123" s="224"/>
      <c r="G123" s="224"/>
      <c r="H123" s="224"/>
      <c r="I123" s="224"/>
      <c r="J123" s="224"/>
      <c r="K123" s="224"/>
      <c r="L123" s="224"/>
      <c r="M123" s="224"/>
      <c r="N123" s="223"/>
      <c r="O123" s="223"/>
      <c r="P123" s="223"/>
      <c r="Q123" s="223"/>
      <c r="R123" s="224"/>
      <c r="S123" s="224"/>
      <c r="T123" s="224"/>
      <c r="U123" s="224"/>
      <c r="V123" s="224"/>
      <c r="W123" s="224"/>
      <c r="X123" s="224"/>
      <c r="Y123" s="224"/>
      <c r="Z123" s="214"/>
      <c r="AA123" s="214"/>
      <c r="AB123" s="214"/>
      <c r="AC123" s="214"/>
      <c r="AD123" s="214"/>
      <c r="AE123" s="214"/>
      <c r="AF123" s="214"/>
      <c r="AG123" s="214" t="s">
        <v>371</v>
      </c>
      <c r="AH123" s="214">
        <v>0</v>
      </c>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row>
    <row r="124" spans="1:60" outlineLevel="3" x14ac:dyDescent="0.2">
      <c r="A124" s="221"/>
      <c r="B124" s="222"/>
      <c r="C124" s="268" t="s">
        <v>2663</v>
      </c>
      <c r="D124" s="262"/>
      <c r="E124" s="263">
        <v>2.8675000000000002</v>
      </c>
      <c r="F124" s="224"/>
      <c r="G124" s="224"/>
      <c r="H124" s="224"/>
      <c r="I124" s="224"/>
      <c r="J124" s="224"/>
      <c r="K124" s="224"/>
      <c r="L124" s="224"/>
      <c r="M124" s="224"/>
      <c r="N124" s="223"/>
      <c r="O124" s="223"/>
      <c r="P124" s="223"/>
      <c r="Q124" s="223"/>
      <c r="R124" s="224"/>
      <c r="S124" s="224"/>
      <c r="T124" s="224"/>
      <c r="U124" s="224"/>
      <c r="V124" s="224"/>
      <c r="W124" s="224"/>
      <c r="X124" s="224"/>
      <c r="Y124" s="224"/>
      <c r="Z124" s="214"/>
      <c r="AA124" s="214"/>
      <c r="AB124" s="214"/>
      <c r="AC124" s="214"/>
      <c r="AD124" s="214"/>
      <c r="AE124" s="214"/>
      <c r="AF124" s="214"/>
      <c r="AG124" s="214" t="s">
        <v>371</v>
      </c>
      <c r="AH124" s="214">
        <v>0</v>
      </c>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row>
    <row r="125" spans="1:60" outlineLevel="3" x14ac:dyDescent="0.2">
      <c r="A125" s="221"/>
      <c r="B125" s="222"/>
      <c r="C125" s="268" t="s">
        <v>2664</v>
      </c>
      <c r="D125" s="262"/>
      <c r="E125" s="263">
        <v>3.45</v>
      </c>
      <c r="F125" s="224"/>
      <c r="G125" s="224"/>
      <c r="H125" s="224"/>
      <c r="I125" s="224"/>
      <c r="J125" s="224"/>
      <c r="K125" s="224"/>
      <c r="L125" s="224"/>
      <c r="M125" s="224"/>
      <c r="N125" s="223"/>
      <c r="O125" s="223"/>
      <c r="P125" s="223"/>
      <c r="Q125" s="223"/>
      <c r="R125" s="224"/>
      <c r="S125" s="224"/>
      <c r="T125" s="224"/>
      <c r="U125" s="224"/>
      <c r="V125" s="224"/>
      <c r="W125" s="224"/>
      <c r="X125" s="224"/>
      <c r="Y125" s="224"/>
      <c r="Z125" s="214"/>
      <c r="AA125" s="214"/>
      <c r="AB125" s="214"/>
      <c r="AC125" s="214"/>
      <c r="AD125" s="214"/>
      <c r="AE125" s="214"/>
      <c r="AF125" s="214"/>
      <c r="AG125" s="214" t="s">
        <v>371</v>
      </c>
      <c r="AH125" s="214">
        <v>0</v>
      </c>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row>
    <row r="126" spans="1:60" ht="22.5" outlineLevel="1" x14ac:dyDescent="0.2">
      <c r="A126" s="236">
        <v>33</v>
      </c>
      <c r="B126" s="237" t="s">
        <v>1382</v>
      </c>
      <c r="C126" s="254" t="s">
        <v>1383</v>
      </c>
      <c r="D126" s="238" t="s">
        <v>379</v>
      </c>
      <c r="E126" s="239">
        <v>19.3445</v>
      </c>
      <c r="F126" s="240"/>
      <c r="G126" s="241">
        <f>ROUND(E126*F126,2)</f>
        <v>0</v>
      </c>
      <c r="H126" s="240"/>
      <c r="I126" s="241">
        <f>ROUND(E126*H126,2)</f>
        <v>0</v>
      </c>
      <c r="J126" s="240"/>
      <c r="K126" s="241">
        <f>ROUND(E126*J126,2)</f>
        <v>0</v>
      </c>
      <c r="L126" s="241">
        <v>12</v>
      </c>
      <c r="M126" s="241">
        <f>G126*(1+L126/100)</f>
        <v>0</v>
      </c>
      <c r="N126" s="239">
        <v>0</v>
      </c>
      <c r="O126" s="239">
        <f>ROUND(E126*N126,2)</f>
        <v>0</v>
      </c>
      <c r="P126" s="239">
        <v>6.8000000000000005E-2</v>
      </c>
      <c r="Q126" s="239">
        <f>ROUND(E126*P126,2)</f>
        <v>1.32</v>
      </c>
      <c r="R126" s="241" t="s">
        <v>519</v>
      </c>
      <c r="S126" s="241" t="s">
        <v>315</v>
      </c>
      <c r="T126" s="242" t="s">
        <v>315</v>
      </c>
      <c r="U126" s="224">
        <v>0.3</v>
      </c>
      <c r="V126" s="224">
        <f>ROUND(E126*U126,2)</f>
        <v>5.8</v>
      </c>
      <c r="W126" s="224"/>
      <c r="X126" s="224" t="s">
        <v>336</v>
      </c>
      <c r="Y126" s="224" t="s">
        <v>317</v>
      </c>
      <c r="Z126" s="214"/>
      <c r="AA126" s="214"/>
      <c r="AB126" s="214"/>
      <c r="AC126" s="214"/>
      <c r="AD126" s="214"/>
      <c r="AE126" s="214"/>
      <c r="AF126" s="214"/>
      <c r="AG126" s="214" t="s">
        <v>367</v>
      </c>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row>
    <row r="127" spans="1:60" outlineLevel="2" x14ac:dyDescent="0.2">
      <c r="A127" s="221"/>
      <c r="B127" s="222"/>
      <c r="C127" s="267" t="s">
        <v>1384</v>
      </c>
      <c r="D127" s="266"/>
      <c r="E127" s="266"/>
      <c r="F127" s="266"/>
      <c r="G127" s="266"/>
      <c r="H127" s="224"/>
      <c r="I127" s="224"/>
      <c r="J127" s="224"/>
      <c r="K127" s="224"/>
      <c r="L127" s="224"/>
      <c r="M127" s="224"/>
      <c r="N127" s="223"/>
      <c r="O127" s="223"/>
      <c r="P127" s="223"/>
      <c r="Q127" s="223"/>
      <c r="R127" s="224"/>
      <c r="S127" s="224"/>
      <c r="T127" s="224"/>
      <c r="U127" s="224"/>
      <c r="V127" s="224"/>
      <c r="W127" s="224"/>
      <c r="X127" s="224"/>
      <c r="Y127" s="224"/>
      <c r="Z127" s="214"/>
      <c r="AA127" s="214"/>
      <c r="AB127" s="214"/>
      <c r="AC127" s="214"/>
      <c r="AD127" s="214"/>
      <c r="AE127" s="214"/>
      <c r="AF127" s="214"/>
      <c r="AG127" s="214" t="s">
        <v>369</v>
      </c>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row>
    <row r="128" spans="1:60" outlineLevel="2" x14ac:dyDescent="0.2">
      <c r="A128" s="221"/>
      <c r="B128" s="222"/>
      <c r="C128" s="258" t="s">
        <v>1714</v>
      </c>
      <c r="D128" s="252"/>
      <c r="E128" s="252"/>
      <c r="F128" s="252"/>
      <c r="G128" s="252"/>
      <c r="H128" s="224"/>
      <c r="I128" s="224"/>
      <c r="J128" s="224"/>
      <c r="K128" s="224"/>
      <c r="L128" s="224"/>
      <c r="M128" s="224"/>
      <c r="N128" s="223"/>
      <c r="O128" s="223"/>
      <c r="P128" s="223"/>
      <c r="Q128" s="223"/>
      <c r="R128" s="224"/>
      <c r="S128" s="224"/>
      <c r="T128" s="224"/>
      <c r="U128" s="224"/>
      <c r="V128" s="224"/>
      <c r="W128" s="224"/>
      <c r="X128" s="224"/>
      <c r="Y128" s="224"/>
      <c r="Z128" s="214"/>
      <c r="AA128" s="214"/>
      <c r="AB128" s="214"/>
      <c r="AC128" s="214"/>
      <c r="AD128" s="214"/>
      <c r="AE128" s="214"/>
      <c r="AF128" s="214"/>
      <c r="AG128" s="214" t="s">
        <v>320</v>
      </c>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row>
    <row r="129" spans="1:60" outlineLevel="2" x14ac:dyDescent="0.2">
      <c r="A129" s="221"/>
      <c r="B129" s="222"/>
      <c r="C129" s="268" t="s">
        <v>536</v>
      </c>
      <c r="D129" s="262"/>
      <c r="E129" s="263"/>
      <c r="F129" s="224"/>
      <c r="G129" s="224"/>
      <c r="H129" s="224"/>
      <c r="I129" s="224"/>
      <c r="J129" s="224"/>
      <c r="K129" s="224"/>
      <c r="L129" s="224"/>
      <c r="M129" s="224"/>
      <c r="N129" s="223"/>
      <c r="O129" s="223"/>
      <c r="P129" s="223"/>
      <c r="Q129" s="223"/>
      <c r="R129" s="224"/>
      <c r="S129" s="224"/>
      <c r="T129" s="224"/>
      <c r="U129" s="224"/>
      <c r="V129" s="224"/>
      <c r="W129" s="224"/>
      <c r="X129" s="224"/>
      <c r="Y129" s="224"/>
      <c r="Z129" s="214"/>
      <c r="AA129" s="214"/>
      <c r="AB129" s="214"/>
      <c r="AC129" s="214"/>
      <c r="AD129" s="214"/>
      <c r="AE129" s="214"/>
      <c r="AF129" s="214"/>
      <c r="AG129" s="214" t="s">
        <v>371</v>
      </c>
      <c r="AH129" s="214">
        <v>0</v>
      </c>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row>
    <row r="130" spans="1:60" outlineLevel="3" x14ac:dyDescent="0.2">
      <c r="A130" s="221"/>
      <c r="B130" s="222"/>
      <c r="C130" s="268" t="s">
        <v>2665</v>
      </c>
      <c r="D130" s="262"/>
      <c r="E130" s="263">
        <v>13.356</v>
      </c>
      <c r="F130" s="224"/>
      <c r="G130" s="224"/>
      <c r="H130" s="224"/>
      <c r="I130" s="224"/>
      <c r="J130" s="224"/>
      <c r="K130" s="224"/>
      <c r="L130" s="224"/>
      <c r="M130" s="224"/>
      <c r="N130" s="223"/>
      <c r="O130" s="223"/>
      <c r="P130" s="223"/>
      <c r="Q130" s="223"/>
      <c r="R130" s="224"/>
      <c r="S130" s="224"/>
      <c r="T130" s="224"/>
      <c r="U130" s="224"/>
      <c r="V130" s="224"/>
      <c r="W130" s="224"/>
      <c r="X130" s="224"/>
      <c r="Y130" s="224"/>
      <c r="Z130" s="214"/>
      <c r="AA130" s="214"/>
      <c r="AB130" s="214"/>
      <c r="AC130" s="214"/>
      <c r="AD130" s="214"/>
      <c r="AE130" s="214"/>
      <c r="AF130" s="214"/>
      <c r="AG130" s="214" t="s">
        <v>371</v>
      </c>
      <c r="AH130" s="214">
        <v>0</v>
      </c>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row>
    <row r="131" spans="1:60" outlineLevel="3" x14ac:dyDescent="0.2">
      <c r="A131" s="221"/>
      <c r="B131" s="222"/>
      <c r="C131" s="268" t="s">
        <v>2666</v>
      </c>
      <c r="D131" s="262"/>
      <c r="E131" s="263">
        <v>4.5</v>
      </c>
      <c r="F131" s="224"/>
      <c r="G131" s="224"/>
      <c r="H131" s="224"/>
      <c r="I131" s="224"/>
      <c r="J131" s="224"/>
      <c r="K131" s="224"/>
      <c r="L131" s="224"/>
      <c r="M131" s="224"/>
      <c r="N131" s="223"/>
      <c r="O131" s="223"/>
      <c r="P131" s="223"/>
      <c r="Q131" s="223"/>
      <c r="R131" s="224"/>
      <c r="S131" s="224"/>
      <c r="T131" s="224"/>
      <c r="U131" s="224"/>
      <c r="V131" s="224"/>
      <c r="W131" s="224"/>
      <c r="X131" s="224"/>
      <c r="Y131" s="224"/>
      <c r="Z131" s="214"/>
      <c r="AA131" s="214"/>
      <c r="AB131" s="214"/>
      <c r="AC131" s="214"/>
      <c r="AD131" s="214"/>
      <c r="AE131" s="214"/>
      <c r="AF131" s="214"/>
      <c r="AG131" s="214" t="s">
        <v>371</v>
      </c>
      <c r="AH131" s="214">
        <v>0</v>
      </c>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row>
    <row r="132" spans="1:60" outlineLevel="3" x14ac:dyDescent="0.2">
      <c r="A132" s="221"/>
      <c r="B132" s="222"/>
      <c r="C132" s="268" t="s">
        <v>2667</v>
      </c>
      <c r="D132" s="262"/>
      <c r="E132" s="263">
        <v>-1.379</v>
      </c>
      <c r="F132" s="224"/>
      <c r="G132" s="224"/>
      <c r="H132" s="224"/>
      <c r="I132" s="224"/>
      <c r="J132" s="224"/>
      <c r="K132" s="224"/>
      <c r="L132" s="224"/>
      <c r="M132" s="224"/>
      <c r="N132" s="223"/>
      <c r="O132" s="223"/>
      <c r="P132" s="223"/>
      <c r="Q132" s="223"/>
      <c r="R132" s="224"/>
      <c r="S132" s="224"/>
      <c r="T132" s="224"/>
      <c r="U132" s="224"/>
      <c r="V132" s="224"/>
      <c r="W132" s="224"/>
      <c r="X132" s="224"/>
      <c r="Y132" s="224"/>
      <c r="Z132" s="214"/>
      <c r="AA132" s="214"/>
      <c r="AB132" s="214"/>
      <c r="AC132" s="214"/>
      <c r="AD132" s="214"/>
      <c r="AE132" s="214"/>
      <c r="AF132" s="214"/>
      <c r="AG132" s="214" t="s">
        <v>371</v>
      </c>
      <c r="AH132" s="214">
        <v>0</v>
      </c>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row>
    <row r="133" spans="1:60" outlineLevel="3" x14ac:dyDescent="0.2">
      <c r="A133" s="221"/>
      <c r="B133" s="222"/>
      <c r="C133" s="268" t="s">
        <v>2668</v>
      </c>
      <c r="D133" s="262"/>
      <c r="E133" s="263">
        <v>2.8675000000000002</v>
      </c>
      <c r="F133" s="224"/>
      <c r="G133" s="224"/>
      <c r="H133" s="224"/>
      <c r="I133" s="224"/>
      <c r="J133" s="224"/>
      <c r="K133" s="224"/>
      <c r="L133" s="224"/>
      <c r="M133" s="224"/>
      <c r="N133" s="223"/>
      <c r="O133" s="223"/>
      <c r="P133" s="223"/>
      <c r="Q133" s="223"/>
      <c r="R133" s="224"/>
      <c r="S133" s="224"/>
      <c r="T133" s="224"/>
      <c r="U133" s="224"/>
      <c r="V133" s="224"/>
      <c r="W133" s="224"/>
      <c r="X133" s="224"/>
      <c r="Y133" s="224"/>
      <c r="Z133" s="214"/>
      <c r="AA133" s="214"/>
      <c r="AB133" s="214"/>
      <c r="AC133" s="214"/>
      <c r="AD133" s="214"/>
      <c r="AE133" s="214"/>
      <c r="AF133" s="214"/>
      <c r="AG133" s="214" t="s">
        <v>371</v>
      </c>
      <c r="AH133" s="214">
        <v>0</v>
      </c>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row>
    <row r="134" spans="1:60" outlineLevel="1" x14ac:dyDescent="0.2">
      <c r="A134" s="236">
        <v>34</v>
      </c>
      <c r="B134" s="237" t="s">
        <v>547</v>
      </c>
      <c r="C134" s="254" t="s">
        <v>548</v>
      </c>
      <c r="D134" s="238" t="s">
        <v>403</v>
      </c>
      <c r="E134" s="239">
        <v>7</v>
      </c>
      <c r="F134" s="240"/>
      <c r="G134" s="241">
        <f>ROUND(E134*F134,2)</f>
        <v>0</v>
      </c>
      <c r="H134" s="240"/>
      <c r="I134" s="241">
        <f>ROUND(E134*H134,2)</f>
        <v>0</v>
      </c>
      <c r="J134" s="240"/>
      <c r="K134" s="241">
        <f>ROUND(E134*J134,2)</f>
        <v>0</v>
      </c>
      <c r="L134" s="241">
        <v>12</v>
      </c>
      <c r="M134" s="241">
        <f>G134*(1+L134/100)</f>
        <v>0</v>
      </c>
      <c r="N134" s="239">
        <v>3.8000000000000002E-4</v>
      </c>
      <c r="O134" s="239">
        <f>ROUND(E134*N134,2)</f>
        <v>0</v>
      </c>
      <c r="P134" s="239">
        <v>1.2999999999999999E-2</v>
      </c>
      <c r="Q134" s="239">
        <f>ROUND(E134*P134,2)</f>
        <v>0.09</v>
      </c>
      <c r="R134" s="241" t="s">
        <v>519</v>
      </c>
      <c r="S134" s="241" t="s">
        <v>315</v>
      </c>
      <c r="T134" s="242" t="s">
        <v>315</v>
      </c>
      <c r="U134" s="224">
        <v>0.107</v>
      </c>
      <c r="V134" s="224">
        <f>ROUND(E134*U134,2)</f>
        <v>0.75</v>
      </c>
      <c r="W134" s="224"/>
      <c r="X134" s="224" t="s">
        <v>336</v>
      </c>
      <c r="Y134" s="224" t="s">
        <v>317</v>
      </c>
      <c r="Z134" s="214"/>
      <c r="AA134" s="214"/>
      <c r="AB134" s="214"/>
      <c r="AC134" s="214"/>
      <c r="AD134" s="214"/>
      <c r="AE134" s="214"/>
      <c r="AF134" s="214"/>
      <c r="AG134" s="214" t="s">
        <v>337</v>
      </c>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row>
    <row r="135" spans="1:60" outlineLevel="2" x14ac:dyDescent="0.2">
      <c r="A135" s="221"/>
      <c r="B135" s="222"/>
      <c r="C135" s="267" t="s">
        <v>549</v>
      </c>
      <c r="D135" s="266"/>
      <c r="E135" s="266"/>
      <c r="F135" s="266"/>
      <c r="G135" s="266"/>
      <c r="H135" s="224"/>
      <c r="I135" s="224"/>
      <c r="J135" s="224"/>
      <c r="K135" s="224"/>
      <c r="L135" s="224"/>
      <c r="M135" s="224"/>
      <c r="N135" s="223"/>
      <c r="O135" s="223"/>
      <c r="P135" s="223"/>
      <c r="Q135" s="223"/>
      <c r="R135" s="224"/>
      <c r="S135" s="224"/>
      <c r="T135" s="224"/>
      <c r="U135" s="224"/>
      <c r="V135" s="224"/>
      <c r="W135" s="224"/>
      <c r="X135" s="224"/>
      <c r="Y135" s="224"/>
      <c r="Z135" s="214"/>
      <c r="AA135" s="214"/>
      <c r="AB135" s="214"/>
      <c r="AC135" s="214"/>
      <c r="AD135" s="214"/>
      <c r="AE135" s="214"/>
      <c r="AF135" s="214"/>
      <c r="AG135" s="214" t="s">
        <v>369</v>
      </c>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row>
    <row r="136" spans="1:60" outlineLevel="2" x14ac:dyDescent="0.2">
      <c r="A136" s="221"/>
      <c r="B136" s="222"/>
      <c r="C136" s="268" t="s">
        <v>2669</v>
      </c>
      <c r="D136" s="262"/>
      <c r="E136" s="263">
        <v>7</v>
      </c>
      <c r="F136" s="224"/>
      <c r="G136" s="224"/>
      <c r="H136" s="224"/>
      <c r="I136" s="224"/>
      <c r="J136" s="224"/>
      <c r="K136" s="224"/>
      <c r="L136" s="224"/>
      <c r="M136" s="224"/>
      <c r="N136" s="223"/>
      <c r="O136" s="223"/>
      <c r="P136" s="223"/>
      <c r="Q136" s="223"/>
      <c r="R136" s="224"/>
      <c r="S136" s="224"/>
      <c r="T136" s="224"/>
      <c r="U136" s="224"/>
      <c r="V136" s="224"/>
      <c r="W136" s="224"/>
      <c r="X136" s="224"/>
      <c r="Y136" s="224"/>
      <c r="Z136" s="214"/>
      <c r="AA136" s="214"/>
      <c r="AB136" s="214"/>
      <c r="AC136" s="214"/>
      <c r="AD136" s="214"/>
      <c r="AE136" s="214"/>
      <c r="AF136" s="214"/>
      <c r="AG136" s="214" t="s">
        <v>371</v>
      </c>
      <c r="AH136" s="214">
        <v>0</v>
      </c>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row>
    <row r="137" spans="1:60" outlineLevel="1" x14ac:dyDescent="0.2">
      <c r="A137" s="236">
        <v>35</v>
      </c>
      <c r="B137" s="237" t="s">
        <v>577</v>
      </c>
      <c r="C137" s="254" t="s">
        <v>578</v>
      </c>
      <c r="D137" s="238" t="s">
        <v>403</v>
      </c>
      <c r="E137" s="239">
        <v>6</v>
      </c>
      <c r="F137" s="240"/>
      <c r="G137" s="241">
        <f>ROUND(E137*F137,2)</f>
        <v>0</v>
      </c>
      <c r="H137" s="240"/>
      <c r="I137" s="241">
        <f>ROUND(E137*H137,2)</f>
        <v>0</v>
      </c>
      <c r="J137" s="240"/>
      <c r="K137" s="241">
        <f>ROUND(E137*J137,2)</f>
        <v>0</v>
      </c>
      <c r="L137" s="241">
        <v>12</v>
      </c>
      <c r="M137" s="241">
        <f>G137*(1+L137/100)</f>
        <v>0</v>
      </c>
      <c r="N137" s="239">
        <v>5.9000000000000003E-4</v>
      </c>
      <c r="O137" s="239">
        <f>ROUND(E137*N137,2)</f>
        <v>0</v>
      </c>
      <c r="P137" s="239">
        <v>3.6999999999999998E-2</v>
      </c>
      <c r="Q137" s="239">
        <f>ROUND(E137*P137,2)</f>
        <v>0.22</v>
      </c>
      <c r="R137" s="241" t="s">
        <v>519</v>
      </c>
      <c r="S137" s="241" t="s">
        <v>315</v>
      </c>
      <c r="T137" s="242" t="s">
        <v>315</v>
      </c>
      <c r="U137" s="224">
        <v>0.443</v>
      </c>
      <c r="V137" s="224">
        <f>ROUND(E137*U137,2)</f>
        <v>2.66</v>
      </c>
      <c r="W137" s="224"/>
      <c r="X137" s="224" t="s">
        <v>336</v>
      </c>
      <c r="Y137" s="224" t="s">
        <v>317</v>
      </c>
      <c r="Z137" s="214"/>
      <c r="AA137" s="214"/>
      <c r="AB137" s="214"/>
      <c r="AC137" s="214"/>
      <c r="AD137" s="214"/>
      <c r="AE137" s="214"/>
      <c r="AF137" s="214"/>
      <c r="AG137" s="214" t="s">
        <v>337</v>
      </c>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row>
    <row r="138" spans="1:60" outlineLevel="2" x14ac:dyDescent="0.2">
      <c r="A138" s="221"/>
      <c r="B138" s="222"/>
      <c r="C138" s="267" t="s">
        <v>549</v>
      </c>
      <c r="D138" s="266"/>
      <c r="E138" s="266"/>
      <c r="F138" s="266"/>
      <c r="G138" s="266"/>
      <c r="H138" s="224"/>
      <c r="I138" s="224"/>
      <c r="J138" s="224"/>
      <c r="K138" s="224"/>
      <c r="L138" s="224"/>
      <c r="M138" s="224"/>
      <c r="N138" s="223"/>
      <c r="O138" s="223"/>
      <c r="P138" s="223"/>
      <c r="Q138" s="223"/>
      <c r="R138" s="224"/>
      <c r="S138" s="224"/>
      <c r="T138" s="224"/>
      <c r="U138" s="224"/>
      <c r="V138" s="224"/>
      <c r="W138" s="224"/>
      <c r="X138" s="224"/>
      <c r="Y138" s="224"/>
      <c r="Z138" s="214"/>
      <c r="AA138" s="214"/>
      <c r="AB138" s="214"/>
      <c r="AC138" s="214"/>
      <c r="AD138" s="214"/>
      <c r="AE138" s="214"/>
      <c r="AF138" s="214"/>
      <c r="AG138" s="214" t="s">
        <v>369</v>
      </c>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row>
    <row r="139" spans="1:60" outlineLevel="1" x14ac:dyDescent="0.2">
      <c r="A139" s="236">
        <v>36</v>
      </c>
      <c r="B139" s="237" t="s">
        <v>569</v>
      </c>
      <c r="C139" s="254" t="s">
        <v>570</v>
      </c>
      <c r="D139" s="238" t="s">
        <v>330</v>
      </c>
      <c r="E139" s="239">
        <v>1</v>
      </c>
      <c r="F139" s="240"/>
      <c r="G139" s="241">
        <f>ROUND(E139*F139,2)</f>
        <v>0</v>
      </c>
      <c r="H139" s="240"/>
      <c r="I139" s="241">
        <f>ROUND(E139*H139,2)</f>
        <v>0</v>
      </c>
      <c r="J139" s="240"/>
      <c r="K139" s="241">
        <f>ROUND(E139*J139,2)</f>
        <v>0</v>
      </c>
      <c r="L139" s="241">
        <v>12</v>
      </c>
      <c r="M139" s="241">
        <f>G139*(1+L139/100)</f>
        <v>0</v>
      </c>
      <c r="N139" s="239">
        <v>0</v>
      </c>
      <c r="O139" s="239">
        <f>ROUND(E139*N139,2)</f>
        <v>0</v>
      </c>
      <c r="P139" s="239">
        <v>0</v>
      </c>
      <c r="Q139" s="239">
        <f>ROUND(E139*P139,2)</f>
        <v>0</v>
      </c>
      <c r="R139" s="241"/>
      <c r="S139" s="241" t="s">
        <v>331</v>
      </c>
      <c r="T139" s="242" t="s">
        <v>316</v>
      </c>
      <c r="U139" s="224">
        <v>0</v>
      </c>
      <c r="V139" s="224">
        <f>ROUND(E139*U139,2)</f>
        <v>0</v>
      </c>
      <c r="W139" s="224"/>
      <c r="X139" s="224" t="s">
        <v>336</v>
      </c>
      <c r="Y139" s="224" t="s">
        <v>317</v>
      </c>
      <c r="Z139" s="214"/>
      <c r="AA139" s="214"/>
      <c r="AB139" s="214"/>
      <c r="AC139" s="214"/>
      <c r="AD139" s="214"/>
      <c r="AE139" s="214"/>
      <c r="AF139" s="214"/>
      <c r="AG139" s="214" t="s">
        <v>337</v>
      </c>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row>
    <row r="140" spans="1:60" outlineLevel="2" x14ac:dyDescent="0.2">
      <c r="A140" s="221"/>
      <c r="B140" s="222"/>
      <c r="C140" s="268" t="s">
        <v>1101</v>
      </c>
      <c r="D140" s="262"/>
      <c r="E140" s="263">
        <v>1</v>
      </c>
      <c r="F140" s="224"/>
      <c r="G140" s="224"/>
      <c r="H140" s="224"/>
      <c r="I140" s="224"/>
      <c r="J140" s="224"/>
      <c r="K140" s="224"/>
      <c r="L140" s="224"/>
      <c r="M140" s="224"/>
      <c r="N140" s="223"/>
      <c r="O140" s="223"/>
      <c r="P140" s="223"/>
      <c r="Q140" s="223"/>
      <c r="R140" s="224"/>
      <c r="S140" s="224"/>
      <c r="T140" s="224"/>
      <c r="U140" s="224"/>
      <c r="V140" s="224"/>
      <c r="W140" s="224"/>
      <c r="X140" s="224"/>
      <c r="Y140" s="224"/>
      <c r="Z140" s="214"/>
      <c r="AA140" s="214"/>
      <c r="AB140" s="214"/>
      <c r="AC140" s="214"/>
      <c r="AD140" s="214"/>
      <c r="AE140" s="214"/>
      <c r="AF140" s="214"/>
      <c r="AG140" s="214" t="s">
        <v>371</v>
      </c>
      <c r="AH140" s="214">
        <v>0</v>
      </c>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row>
    <row r="141" spans="1:60" x14ac:dyDescent="0.2">
      <c r="A141" s="229" t="s">
        <v>310</v>
      </c>
      <c r="B141" s="230" t="s">
        <v>211</v>
      </c>
      <c r="C141" s="253" t="s">
        <v>212</v>
      </c>
      <c r="D141" s="231"/>
      <c r="E141" s="232"/>
      <c r="F141" s="233"/>
      <c r="G141" s="233">
        <f>SUMIF(AG142:AG143,"&lt;&gt;NOR",G142:G143)</f>
        <v>0</v>
      </c>
      <c r="H141" s="233"/>
      <c r="I141" s="233">
        <f>SUM(I142:I143)</f>
        <v>0</v>
      </c>
      <c r="J141" s="233"/>
      <c r="K141" s="233">
        <f>SUM(K142:K143)</f>
        <v>0</v>
      </c>
      <c r="L141" s="233"/>
      <c r="M141" s="233">
        <f>SUM(M142:M143)</f>
        <v>0</v>
      </c>
      <c r="N141" s="232"/>
      <c r="O141" s="232">
        <f>SUM(O142:O143)</f>
        <v>0</v>
      </c>
      <c r="P141" s="232"/>
      <c r="Q141" s="232">
        <f>SUM(Q142:Q143)</f>
        <v>0</v>
      </c>
      <c r="R141" s="233"/>
      <c r="S141" s="233"/>
      <c r="T141" s="234"/>
      <c r="U141" s="228"/>
      <c r="V141" s="228">
        <f>SUM(V142:V143)</f>
        <v>24.1</v>
      </c>
      <c r="W141" s="228"/>
      <c r="X141" s="228"/>
      <c r="Y141" s="228"/>
      <c r="AG141" t="s">
        <v>311</v>
      </c>
    </row>
    <row r="142" spans="1:60" ht="22.5" outlineLevel="1" x14ac:dyDescent="0.2">
      <c r="A142" s="236">
        <v>37</v>
      </c>
      <c r="B142" s="237" t="s">
        <v>1102</v>
      </c>
      <c r="C142" s="254" t="s">
        <v>1103</v>
      </c>
      <c r="D142" s="238" t="s">
        <v>581</v>
      </c>
      <c r="E142" s="239">
        <v>4.3814099999999998</v>
      </c>
      <c r="F142" s="240"/>
      <c r="G142" s="241">
        <f>ROUND(E142*F142,2)</f>
        <v>0</v>
      </c>
      <c r="H142" s="240"/>
      <c r="I142" s="241">
        <f>ROUND(E142*H142,2)</f>
        <v>0</v>
      </c>
      <c r="J142" s="240"/>
      <c r="K142" s="241">
        <f>ROUND(E142*J142,2)</f>
        <v>0</v>
      </c>
      <c r="L142" s="241">
        <v>12</v>
      </c>
      <c r="M142" s="241">
        <f>G142*(1+L142/100)</f>
        <v>0</v>
      </c>
      <c r="N142" s="239">
        <v>0</v>
      </c>
      <c r="O142" s="239">
        <f>ROUND(E142*N142,2)</f>
        <v>0</v>
      </c>
      <c r="P142" s="239">
        <v>0</v>
      </c>
      <c r="Q142" s="239">
        <f>ROUND(E142*P142,2)</f>
        <v>0</v>
      </c>
      <c r="R142" s="241" t="s">
        <v>366</v>
      </c>
      <c r="S142" s="241" t="s">
        <v>315</v>
      </c>
      <c r="T142" s="242" t="s">
        <v>315</v>
      </c>
      <c r="U142" s="224">
        <v>5.5</v>
      </c>
      <c r="V142" s="224">
        <f>ROUND(E142*U142,2)</f>
        <v>24.1</v>
      </c>
      <c r="W142" s="224"/>
      <c r="X142" s="224" t="s">
        <v>582</v>
      </c>
      <c r="Y142" s="224" t="s">
        <v>317</v>
      </c>
      <c r="Z142" s="214"/>
      <c r="AA142" s="214"/>
      <c r="AB142" s="214"/>
      <c r="AC142" s="214"/>
      <c r="AD142" s="214"/>
      <c r="AE142" s="214"/>
      <c r="AF142" s="214"/>
      <c r="AG142" s="214" t="s">
        <v>732</v>
      </c>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row>
    <row r="143" spans="1:60" outlineLevel="2" x14ac:dyDescent="0.2">
      <c r="A143" s="221"/>
      <c r="B143" s="222"/>
      <c r="C143" s="267" t="s">
        <v>584</v>
      </c>
      <c r="D143" s="266"/>
      <c r="E143" s="266"/>
      <c r="F143" s="266"/>
      <c r="G143" s="266"/>
      <c r="H143" s="224"/>
      <c r="I143" s="224"/>
      <c r="J143" s="224"/>
      <c r="K143" s="224"/>
      <c r="L143" s="224"/>
      <c r="M143" s="224"/>
      <c r="N143" s="223"/>
      <c r="O143" s="223"/>
      <c r="P143" s="223"/>
      <c r="Q143" s="223"/>
      <c r="R143" s="224"/>
      <c r="S143" s="224"/>
      <c r="T143" s="224"/>
      <c r="U143" s="224"/>
      <c r="V143" s="224"/>
      <c r="W143" s="224"/>
      <c r="X143" s="224"/>
      <c r="Y143" s="224"/>
      <c r="Z143" s="214"/>
      <c r="AA143" s="214"/>
      <c r="AB143" s="214"/>
      <c r="AC143" s="214"/>
      <c r="AD143" s="214"/>
      <c r="AE143" s="214"/>
      <c r="AF143" s="214"/>
      <c r="AG143" s="214" t="s">
        <v>369</v>
      </c>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row>
    <row r="144" spans="1:60" x14ac:dyDescent="0.2">
      <c r="A144" s="229" t="s">
        <v>310</v>
      </c>
      <c r="B144" s="230" t="s">
        <v>219</v>
      </c>
      <c r="C144" s="253" t="s">
        <v>220</v>
      </c>
      <c r="D144" s="231"/>
      <c r="E144" s="232"/>
      <c r="F144" s="233"/>
      <c r="G144" s="233">
        <f>SUMIF(AG145:AG150,"&lt;&gt;NOR",G145:G150)</f>
        <v>0</v>
      </c>
      <c r="H144" s="233"/>
      <c r="I144" s="233">
        <f>SUM(I145:I150)</f>
        <v>0</v>
      </c>
      <c r="J144" s="233"/>
      <c r="K144" s="233">
        <f>SUM(K145:K150)</f>
        <v>0</v>
      </c>
      <c r="L144" s="233"/>
      <c r="M144" s="233">
        <f>SUM(M145:M150)</f>
        <v>0</v>
      </c>
      <c r="N144" s="232"/>
      <c r="O144" s="232">
        <f>SUM(O145:O150)</f>
        <v>0.12</v>
      </c>
      <c r="P144" s="232"/>
      <c r="Q144" s="232">
        <f>SUM(Q145:Q150)</f>
        <v>0</v>
      </c>
      <c r="R144" s="233"/>
      <c r="S144" s="233"/>
      <c r="T144" s="234"/>
      <c r="U144" s="228"/>
      <c r="V144" s="228">
        <f>SUM(V145:V150)</f>
        <v>13.27</v>
      </c>
      <c r="W144" s="228"/>
      <c r="X144" s="228"/>
      <c r="Y144" s="228"/>
      <c r="AG144" t="s">
        <v>311</v>
      </c>
    </row>
    <row r="145" spans="1:60" ht="22.5" outlineLevel="1" x14ac:dyDescent="0.2">
      <c r="A145" s="236">
        <v>38</v>
      </c>
      <c r="B145" s="237" t="s">
        <v>585</v>
      </c>
      <c r="C145" s="254" t="s">
        <v>586</v>
      </c>
      <c r="D145" s="238" t="s">
        <v>379</v>
      </c>
      <c r="E145" s="239">
        <v>31.293500000000002</v>
      </c>
      <c r="F145" s="240"/>
      <c r="G145" s="241">
        <f>ROUND(E145*F145,2)</f>
        <v>0</v>
      </c>
      <c r="H145" s="240"/>
      <c r="I145" s="241">
        <f>ROUND(E145*H145,2)</f>
        <v>0</v>
      </c>
      <c r="J145" s="240"/>
      <c r="K145" s="241">
        <f>ROUND(E145*J145,2)</f>
        <v>0</v>
      </c>
      <c r="L145" s="241">
        <v>12</v>
      </c>
      <c r="M145" s="241">
        <f>G145*(1+L145/100)</f>
        <v>0</v>
      </c>
      <c r="N145" s="239">
        <v>3.7799999999999999E-3</v>
      </c>
      <c r="O145" s="239">
        <f>ROUND(E145*N145,2)</f>
        <v>0.12</v>
      </c>
      <c r="P145" s="239">
        <v>0</v>
      </c>
      <c r="Q145" s="239">
        <f>ROUND(E145*P145,2)</f>
        <v>0</v>
      </c>
      <c r="R145" s="241" t="s">
        <v>587</v>
      </c>
      <c r="S145" s="241" t="s">
        <v>315</v>
      </c>
      <c r="T145" s="242" t="s">
        <v>315</v>
      </c>
      <c r="U145" s="224">
        <v>0.42403000000000002</v>
      </c>
      <c r="V145" s="224">
        <f>ROUND(E145*U145,2)</f>
        <v>13.27</v>
      </c>
      <c r="W145" s="224"/>
      <c r="X145" s="224" t="s">
        <v>588</v>
      </c>
      <c r="Y145" s="224" t="s">
        <v>317</v>
      </c>
      <c r="Z145" s="214"/>
      <c r="AA145" s="214"/>
      <c r="AB145" s="214"/>
      <c r="AC145" s="214"/>
      <c r="AD145" s="214"/>
      <c r="AE145" s="214"/>
      <c r="AF145" s="214"/>
      <c r="AG145" s="214" t="s">
        <v>589</v>
      </c>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row>
    <row r="146" spans="1:60" ht="22.5" outlineLevel="2" x14ac:dyDescent="0.2">
      <c r="A146" s="221"/>
      <c r="B146" s="222"/>
      <c r="C146" s="255" t="s">
        <v>590</v>
      </c>
      <c r="D146" s="243"/>
      <c r="E146" s="243"/>
      <c r="F146" s="243"/>
      <c r="G146" s="243"/>
      <c r="H146" s="224"/>
      <c r="I146" s="224"/>
      <c r="J146" s="224"/>
      <c r="K146" s="224"/>
      <c r="L146" s="224"/>
      <c r="M146" s="224"/>
      <c r="N146" s="223"/>
      <c r="O146" s="223"/>
      <c r="P146" s="223"/>
      <c r="Q146" s="223"/>
      <c r="R146" s="224"/>
      <c r="S146" s="224"/>
      <c r="T146" s="224"/>
      <c r="U146" s="224"/>
      <c r="V146" s="224"/>
      <c r="W146" s="224"/>
      <c r="X146" s="224"/>
      <c r="Y146" s="224"/>
      <c r="Z146" s="214"/>
      <c r="AA146" s="214"/>
      <c r="AB146" s="214"/>
      <c r="AC146" s="214"/>
      <c r="AD146" s="214"/>
      <c r="AE146" s="214"/>
      <c r="AF146" s="214"/>
      <c r="AG146" s="214" t="s">
        <v>320</v>
      </c>
      <c r="AH146" s="214"/>
      <c r="AI146" s="214"/>
      <c r="AJ146" s="214"/>
      <c r="AK146" s="214"/>
      <c r="AL146" s="214"/>
      <c r="AM146" s="214"/>
      <c r="AN146" s="214"/>
      <c r="AO146" s="214"/>
      <c r="AP146" s="214"/>
      <c r="AQ146" s="214"/>
      <c r="AR146" s="214"/>
      <c r="AS146" s="214"/>
      <c r="AT146" s="214"/>
      <c r="AU146" s="214"/>
      <c r="AV146" s="214"/>
      <c r="AW146" s="214"/>
      <c r="AX146" s="214"/>
      <c r="AY146" s="214"/>
      <c r="AZ146" s="214"/>
      <c r="BA146" s="244" t="str">
        <f>C146</f>
        <v>Nanesení hydroizolační stěrky ve dvou vrstvách. Vlepení těsnicí pásky do spoje podlaha-stěna, přitlačení a uhlazení, přetažení pásky další vrstvou izolační stěrky.</v>
      </c>
      <c r="BB146" s="214"/>
      <c r="BC146" s="214"/>
      <c r="BD146" s="214"/>
      <c r="BE146" s="214"/>
      <c r="BF146" s="214"/>
      <c r="BG146" s="214"/>
      <c r="BH146" s="214"/>
    </row>
    <row r="147" spans="1:60" outlineLevel="2" x14ac:dyDescent="0.2">
      <c r="A147" s="221"/>
      <c r="B147" s="222"/>
      <c r="C147" s="268" t="s">
        <v>591</v>
      </c>
      <c r="D147" s="262"/>
      <c r="E147" s="263"/>
      <c r="F147" s="224"/>
      <c r="G147" s="224"/>
      <c r="H147" s="224"/>
      <c r="I147" s="224"/>
      <c r="J147" s="224"/>
      <c r="K147" s="224"/>
      <c r="L147" s="224"/>
      <c r="M147" s="224"/>
      <c r="N147" s="223"/>
      <c r="O147" s="223"/>
      <c r="P147" s="223"/>
      <c r="Q147" s="223"/>
      <c r="R147" s="224"/>
      <c r="S147" s="224"/>
      <c r="T147" s="224"/>
      <c r="U147" s="224"/>
      <c r="V147" s="224"/>
      <c r="W147" s="224"/>
      <c r="X147" s="224"/>
      <c r="Y147" s="224"/>
      <c r="Z147" s="214"/>
      <c r="AA147" s="214"/>
      <c r="AB147" s="214"/>
      <c r="AC147" s="214"/>
      <c r="AD147" s="214"/>
      <c r="AE147" s="214"/>
      <c r="AF147" s="214"/>
      <c r="AG147" s="214" t="s">
        <v>371</v>
      </c>
      <c r="AH147" s="214">
        <v>0</v>
      </c>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row>
    <row r="148" spans="1:60" outlineLevel="3" x14ac:dyDescent="0.2">
      <c r="A148" s="221"/>
      <c r="B148" s="222"/>
      <c r="C148" s="268" t="s">
        <v>2670</v>
      </c>
      <c r="D148" s="262"/>
      <c r="E148" s="263">
        <v>27.793500000000002</v>
      </c>
      <c r="F148" s="224"/>
      <c r="G148" s="224"/>
      <c r="H148" s="224"/>
      <c r="I148" s="224"/>
      <c r="J148" s="224"/>
      <c r="K148" s="224"/>
      <c r="L148" s="224"/>
      <c r="M148" s="224"/>
      <c r="N148" s="223"/>
      <c r="O148" s="223"/>
      <c r="P148" s="223"/>
      <c r="Q148" s="223"/>
      <c r="R148" s="224"/>
      <c r="S148" s="224"/>
      <c r="T148" s="224"/>
      <c r="U148" s="224"/>
      <c r="V148" s="224"/>
      <c r="W148" s="224"/>
      <c r="X148" s="224"/>
      <c r="Y148" s="224"/>
      <c r="Z148" s="214"/>
      <c r="AA148" s="214"/>
      <c r="AB148" s="214"/>
      <c r="AC148" s="214"/>
      <c r="AD148" s="214"/>
      <c r="AE148" s="214"/>
      <c r="AF148" s="214"/>
      <c r="AG148" s="214" t="s">
        <v>371</v>
      </c>
      <c r="AH148" s="214">
        <v>5</v>
      </c>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row>
    <row r="149" spans="1:60" outlineLevel="3" x14ac:dyDescent="0.2">
      <c r="A149" s="221"/>
      <c r="B149" s="222"/>
      <c r="C149" s="268" t="s">
        <v>1393</v>
      </c>
      <c r="D149" s="262"/>
      <c r="E149" s="263"/>
      <c r="F149" s="224"/>
      <c r="G149" s="224"/>
      <c r="H149" s="224"/>
      <c r="I149" s="224"/>
      <c r="J149" s="224"/>
      <c r="K149" s="224"/>
      <c r="L149" s="224"/>
      <c r="M149" s="224"/>
      <c r="N149" s="223"/>
      <c r="O149" s="223"/>
      <c r="P149" s="223"/>
      <c r="Q149" s="223"/>
      <c r="R149" s="224"/>
      <c r="S149" s="224"/>
      <c r="T149" s="224"/>
      <c r="U149" s="224"/>
      <c r="V149" s="224"/>
      <c r="W149" s="224"/>
      <c r="X149" s="224"/>
      <c r="Y149" s="224"/>
      <c r="Z149" s="214"/>
      <c r="AA149" s="214"/>
      <c r="AB149" s="214"/>
      <c r="AC149" s="214"/>
      <c r="AD149" s="214"/>
      <c r="AE149" s="214"/>
      <c r="AF149" s="214"/>
      <c r="AG149" s="214" t="s">
        <v>371</v>
      </c>
      <c r="AH149" s="214">
        <v>0</v>
      </c>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row>
    <row r="150" spans="1:60" outlineLevel="3" x14ac:dyDescent="0.2">
      <c r="A150" s="221"/>
      <c r="B150" s="222"/>
      <c r="C150" s="268" t="s">
        <v>2671</v>
      </c>
      <c r="D150" s="262"/>
      <c r="E150" s="263">
        <v>3.5</v>
      </c>
      <c r="F150" s="224"/>
      <c r="G150" s="224"/>
      <c r="H150" s="224"/>
      <c r="I150" s="224"/>
      <c r="J150" s="224"/>
      <c r="K150" s="224"/>
      <c r="L150" s="224"/>
      <c r="M150" s="224"/>
      <c r="N150" s="223"/>
      <c r="O150" s="223"/>
      <c r="P150" s="223"/>
      <c r="Q150" s="223"/>
      <c r="R150" s="224"/>
      <c r="S150" s="224"/>
      <c r="T150" s="224"/>
      <c r="U150" s="224"/>
      <c r="V150" s="224"/>
      <c r="W150" s="224"/>
      <c r="X150" s="224"/>
      <c r="Y150" s="224"/>
      <c r="Z150" s="214"/>
      <c r="AA150" s="214"/>
      <c r="AB150" s="214"/>
      <c r="AC150" s="214"/>
      <c r="AD150" s="214"/>
      <c r="AE150" s="214"/>
      <c r="AF150" s="214"/>
      <c r="AG150" s="214" t="s">
        <v>371</v>
      </c>
      <c r="AH150" s="214">
        <v>5</v>
      </c>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row>
    <row r="151" spans="1:60" x14ac:dyDescent="0.2">
      <c r="A151" s="229" t="s">
        <v>310</v>
      </c>
      <c r="B151" s="230" t="s">
        <v>221</v>
      </c>
      <c r="C151" s="253" t="s">
        <v>222</v>
      </c>
      <c r="D151" s="231"/>
      <c r="E151" s="232"/>
      <c r="F151" s="233"/>
      <c r="G151" s="233">
        <f>SUMIF(AG152:AG165,"&lt;&gt;NOR",G152:G165)</f>
        <v>0</v>
      </c>
      <c r="H151" s="233"/>
      <c r="I151" s="233">
        <f>SUM(I152:I165)</f>
        <v>0</v>
      </c>
      <c r="J151" s="233"/>
      <c r="K151" s="233">
        <f>SUM(K152:K165)</f>
        <v>0</v>
      </c>
      <c r="L151" s="233"/>
      <c r="M151" s="233">
        <f>SUM(M152:M165)</f>
        <v>0</v>
      </c>
      <c r="N151" s="232"/>
      <c r="O151" s="232">
        <f>SUM(O152:O165)</f>
        <v>0.02</v>
      </c>
      <c r="P151" s="232"/>
      <c r="Q151" s="232">
        <f>SUM(Q152:Q165)</f>
        <v>0</v>
      </c>
      <c r="R151" s="233"/>
      <c r="S151" s="233"/>
      <c r="T151" s="234"/>
      <c r="U151" s="228"/>
      <c r="V151" s="228">
        <f>SUM(V152:V165)</f>
        <v>1.54</v>
      </c>
      <c r="W151" s="228"/>
      <c r="X151" s="228"/>
      <c r="Y151" s="228"/>
      <c r="AG151" t="s">
        <v>311</v>
      </c>
    </row>
    <row r="152" spans="1:60" ht="22.5" outlineLevel="1" x14ac:dyDescent="0.2">
      <c r="A152" s="236">
        <v>39</v>
      </c>
      <c r="B152" s="237" t="s">
        <v>594</v>
      </c>
      <c r="C152" s="254" t="s">
        <v>595</v>
      </c>
      <c r="D152" s="238" t="s">
        <v>379</v>
      </c>
      <c r="E152" s="239">
        <v>3.5</v>
      </c>
      <c r="F152" s="240"/>
      <c r="G152" s="241">
        <f>ROUND(E152*F152,2)</f>
        <v>0</v>
      </c>
      <c r="H152" s="240"/>
      <c r="I152" s="241">
        <f>ROUND(E152*H152,2)</f>
        <v>0</v>
      </c>
      <c r="J152" s="240"/>
      <c r="K152" s="241">
        <f>ROUND(E152*J152,2)</f>
        <v>0</v>
      </c>
      <c r="L152" s="241">
        <v>12</v>
      </c>
      <c r="M152" s="241">
        <f>G152*(1+L152/100)</f>
        <v>0</v>
      </c>
      <c r="N152" s="239">
        <v>1.6000000000000001E-4</v>
      </c>
      <c r="O152" s="239">
        <f>ROUND(E152*N152,2)</f>
        <v>0</v>
      </c>
      <c r="P152" s="239">
        <v>0</v>
      </c>
      <c r="Q152" s="239">
        <f>ROUND(E152*P152,2)</f>
        <v>0</v>
      </c>
      <c r="R152" s="241" t="s">
        <v>596</v>
      </c>
      <c r="S152" s="241" t="s">
        <v>315</v>
      </c>
      <c r="T152" s="242" t="s">
        <v>315</v>
      </c>
      <c r="U152" s="224">
        <v>0.16</v>
      </c>
      <c r="V152" s="224">
        <f>ROUND(E152*U152,2)</f>
        <v>0.56000000000000005</v>
      </c>
      <c r="W152" s="224"/>
      <c r="X152" s="224" t="s">
        <v>336</v>
      </c>
      <c r="Y152" s="224" t="s">
        <v>317</v>
      </c>
      <c r="Z152" s="214"/>
      <c r="AA152" s="214"/>
      <c r="AB152" s="214"/>
      <c r="AC152" s="214"/>
      <c r="AD152" s="214"/>
      <c r="AE152" s="214"/>
      <c r="AF152" s="214"/>
      <c r="AG152" s="214" t="s">
        <v>367</v>
      </c>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row>
    <row r="153" spans="1:60" ht="22.5" outlineLevel="2" x14ac:dyDescent="0.2">
      <c r="A153" s="221"/>
      <c r="B153" s="222"/>
      <c r="C153" s="255" t="s">
        <v>597</v>
      </c>
      <c r="D153" s="243"/>
      <c r="E153" s="243"/>
      <c r="F153" s="243"/>
      <c r="G153" s="243"/>
      <c r="H153" s="224"/>
      <c r="I153" s="224"/>
      <c r="J153" s="224"/>
      <c r="K153" s="224"/>
      <c r="L153" s="224"/>
      <c r="M153" s="224"/>
      <c r="N153" s="223"/>
      <c r="O153" s="223"/>
      <c r="P153" s="223"/>
      <c r="Q153" s="223"/>
      <c r="R153" s="224"/>
      <c r="S153" s="224"/>
      <c r="T153" s="224"/>
      <c r="U153" s="224"/>
      <c r="V153" s="224"/>
      <c r="W153" s="224"/>
      <c r="X153" s="224"/>
      <c r="Y153" s="224"/>
      <c r="Z153" s="214"/>
      <c r="AA153" s="214"/>
      <c r="AB153" s="214"/>
      <c r="AC153" s="214"/>
      <c r="AD153" s="214"/>
      <c r="AE153" s="214"/>
      <c r="AF153" s="214"/>
      <c r="AG153" s="214" t="s">
        <v>320</v>
      </c>
      <c r="AH153" s="214"/>
      <c r="AI153" s="214"/>
      <c r="AJ153" s="214"/>
      <c r="AK153" s="214"/>
      <c r="AL153" s="214"/>
      <c r="AM153" s="214"/>
      <c r="AN153" s="214"/>
      <c r="AO153" s="214"/>
      <c r="AP153" s="214"/>
      <c r="AQ153" s="214"/>
      <c r="AR153" s="214"/>
      <c r="AS153" s="214"/>
      <c r="AT153" s="214"/>
      <c r="AU153" s="214"/>
      <c r="AV153" s="214"/>
      <c r="AW153" s="214"/>
      <c r="AX153" s="214"/>
      <c r="AY153" s="214"/>
      <c r="AZ153" s="214"/>
      <c r="BA153" s="244" t="str">
        <f>C153</f>
        <v>Položka je určena pro montáž fólie s přelepením spojů na zavěšený podhled před položením tepelné izolace a obsahuje pouze montážní práce a spojovací prostředky.</v>
      </c>
      <c r="BB153" s="214"/>
      <c r="BC153" s="214"/>
      <c r="BD153" s="214"/>
      <c r="BE153" s="214"/>
      <c r="BF153" s="214"/>
      <c r="BG153" s="214"/>
      <c r="BH153" s="214"/>
    </row>
    <row r="154" spans="1:60" outlineLevel="3" x14ac:dyDescent="0.2">
      <c r="A154" s="221"/>
      <c r="B154" s="222"/>
      <c r="C154" s="258" t="s">
        <v>598</v>
      </c>
      <c r="D154" s="252"/>
      <c r="E154" s="252"/>
      <c r="F154" s="252"/>
      <c r="G154" s="252"/>
      <c r="H154" s="224"/>
      <c r="I154" s="224"/>
      <c r="J154" s="224"/>
      <c r="K154" s="224"/>
      <c r="L154" s="224"/>
      <c r="M154" s="224"/>
      <c r="N154" s="223"/>
      <c r="O154" s="223"/>
      <c r="P154" s="223"/>
      <c r="Q154" s="223"/>
      <c r="R154" s="224"/>
      <c r="S154" s="224"/>
      <c r="T154" s="224"/>
      <c r="U154" s="224"/>
      <c r="V154" s="224"/>
      <c r="W154" s="224"/>
      <c r="X154" s="224"/>
      <c r="Y154" s="224"/>
      <c r="Z154" s="214"/>
      <c r="AA154" s="214"/>
      <c r="AB154" s="214"/>
      <c r="AC154" s="214"/>
      <c r="AD154" s="214"/>
      <c r="AE154" s="214"/>
      <c r="AF154" s="214"/>
      <c r="AG154" s="214" t="s">
        <v>320</v>
      </c>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row>
    <row r="155" spans="1:60" outlineLevel="2" x14ac:dyDescent="0.2">
      <c r="A155" s="221"/>
      <c r="B155" s="222"/>
      <c r="C155" s="268" t="s">
        <v>1880</v>
      </c>
      <c r="D155" s="262"/>
      <c r="E155" s="263"/>
      <c r="F155" s="224"/>
      <c r="G155" s="224"/>
      <c r="H155" s="224"/>
      <c r="I155" s="224"/>
      <c r="J155" s="224"/>
      <c r="K155" s="224"/>
      <c r="L155" s="224"/>
      <c r="M155" s="224"/>
      <c r="N155" s="223"/>
      <c r="O155" s="223"/>
      <c r="P155" s="223"/>
      <c r="Q155" s="223"/>
      <c r="R155" s="224"/>
      <c r="S155" s="224"/>
      <c r="T155" s="224"/>
      <c r="U155" s="224"/>
      <c r="V155" s="224"/>
      <c r="W155" s="224"/>
      <c r="X155" s="224"/>
      <c r="Y155" s="224"/>
      <c r="Z155" s="214"/>
      <c r="AA155" s="214"/>
      <c r="AB155" s="214"/>
      <c r="AC155" s="214"/>
      <c r="AD155" s="214"/>
      <c r="AE155" s="214"/>
      <c r="AF155" s="214"/>
      <c r="AG155" s="214" t="s">
        <v>371</v>
      </c>
      <c r="AH155" s="214">
        <v>0</v>
      </c>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row>
    <row r="156" spans="1:60" outlineLevel="3" x14ac:dyDescent="0.2">
      <c r="A156" s="221"/>
      <c r="B156" s="222"/>
      <c r="C156" s="268" t="s">
        <v>2635</v>
      </c>
      <c r="D156" s="262"/>
      <c r="E156" s="263">
        <v>3.5</v>
      </c>
      <c r="F156" s="224"/>
      <c r="G156" s="224"/>
      <c r="H156" s="224"/>
      <c r="I156" s="224"/>
      <c r="J156" s="224"/>
      <c r="K156" s="224"/>
      <c r="L156" s="224"/>
      <c r="M156" s="224"/>
      <c r="N156" s="223"/>
      <c r="O156" s="223"/>
      <c r="P156" s="223"/>
      <c r="Q156" s="223"/>
      <c r="R156" s="224"/>
      <c r="S156" s="224"/>
      <c r="T156" s="224"/>
      <c r="U156" s="224"/>
      <c r="V156" s="224"/>
      <c r="W156" s="224"/>
      <c r="X156" s="224"/>
      <c r="Y156" s="224"/>
      <c r="Z156" s="214"/>
      <c r="AA156" s="214"/>
      <c r="AB156" s="214"/>
      <c r="AC156" s="214"/>
      <c r="AD156" s="214"/>
      <c r="AE156" s="214"/>
      <c r="AF156" s="214"/>
      <c r="AG156" s="214" t="s">
        <v>371</v>
      </c>
      <c r="AH156" s="214">
        <v>0</v>
      </c>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row>
    <row r="157" spans="1:60" ht="33.75" outlineLevel="1" x14ac:dyDescent="0.2">
      <c r="A157" s="236">
        <v>40</v>
      </c>
      <c r="B157" s="237" t="s">
        <v>599</v>
      </c>
      <c r="C157" s="254" t="s">
        <v>600</v>
      </c>
      <c r="D157" s="238" t="s">
        <v>379</v>
      </c>
      <c r="E157" s="239">
        <v>3.5</v>
      </c>
      <c r="F157" s="240"/>
      <c r="G157" s="241">
        <f>ROUND(E157*F157,2)</f>
        <v>0</v>
      </c>
      <c r="H157" s="240"/>
      <c r="I157" s="241">
        <f>ROUND(E157*H157,2)</f>
        <v>0</v>
      </c>
      <c r="J157" s="240"/>
      <c r="K157" s="241">
        <f>ROUND(E157*J157,2)</f>
        <v>0</v>
      </c>
      <c r="L157" s="241">
        <v>12</v>
      </c>
      <c r="M157" s="241">
        <f>G157*(1+L157/100)</f>
        <v>0</v>
      </c>
      <c r="N157" s="239">
        <v>5.8900000000000003E-3</v>
      </c>
      <c r="O157" s="239">
        <f>ROUND(E157*N157,2)</f>
        <v>0.02</v>
      </c>
      <c r="P157" s="239">
        <v>0</v>
      </c>
      <c r="Q157" s="239">
        <f>ROUND(E157*P157,2)</f>
        <v>0</v>
      </c>
      <c r="R157" s="241" t="s">
        <v>587</v>
      </c>
      <c r="S157" s="241" t="s">
        <v>315</v>
      </c>
      <c r="T157" s="242" t="s">
        <v>315</v>
      </c>
      <c r="U157" s="224">
        <v>0.14000000000000001</v>
      </c>
      <c r="V157" s="224">
        <f>ROUND(E157*U157,2)</f>
        <v>0.49</v>
      </c>
      <c r="W157" s="224"/>
      <c r="X157" s="224" t="s">
        <v>588</v>
      </c>
      <c r="Y157" s="224" t="s">
        <v>317</v>
      </c>
      <c r="Z157" s="214"/>
      <c r="AA157" s="214"/>
      <c r="AB157" s="214"/>
      <c r="AC157" s="214"/>
      <c r="AD157" s="214"/>
      <c r="AE157" s="214"/>
      <c r="AF157" s="214"/>
      <c r="AG157" s="214" t="s">
        <v>601</v>
      </c>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row>
    <row r="158" spans="1:60" outlineLevel="2" x14ac:dyDescent="0.2">
      <c r="A158" s="221"/>
      <c r="B158" s="222"/>
      <c r="C158" s="268" t="s">
        <v>1905</v>
      </c>
      <c r="D158" s="262"/>
      <c r="E158" s="263"/>
      <c r="F158" s="224"/>
      <c r="G158" s="224"/>
      <c r="H158" s="224"/>
      <c r="I158" s="224"/>
      <c r="J158" s="224"/>
      <c r="K158" s="224"/>
      <c r="L158" s="224"/>
      <c r="M158" s="224"/>
      <c r="N158" s="223"/>
      <c r="O158" s="223"/>
      <c r="P158" s="223"/>
      <c r="Q158" s="223"/>
      <c r="R158" s="224"/>
      <c r="S158" s="224"/>
      <c r="T158" s="224"/>
      <c r="U158" s="224"/>
      <c r="V158" s="224"/>
      <c r="W158" s="224"/>
      <c r="X158" s="224"/>
      <c r="Y158" s="224"/>
      <c r="Z158" s="214"/>
      <c r="AA158" s="214"/>
      <c r="AB158" s="214"/>
      <c r="AC158" s="214"/>
      <c r="AD158" s="214"/>
      <c r="AE158" s="214"/>
      <c r="AF158" s="214"/>
      <c r="AG158" s="214" t="s">
        <v>371</v>
      </c>
      <c r="AH158" s="214">
        <v>0</v>
      </c>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row>
    <row r="159" spans="1:60" outlineLevel="3" x14ac:dyDescent="0.2">
      <c r="A159" s="221"/>
      <c r="B159" s="222"/>
      <c r="C159" s="268" t="s">
        <v>2635</v>
      </c>
      <c r="D159" s="262"/>
      <c r="E159" s="263">
        <v>3.5</v>
      </c>
      <c r="F159" s="224"/>
      <c r="G159" s="224"/>
      <c r="H159" s="224"/>
      <c r="I159" s="224"/>
      <c r="J159" s="224"/>
      <c r="K159" s="224"/>
      <c r="L159" s="224"/>
      <c r="M159" s="224"/>
      <c r="N159" s="223"/>
      <c r="O159" s="223"/>
      <c r="P159" s="223"/>
      <c r="Q159" s="223"/>
      <c r="R159" s="224"/>
      <c r="S159" s="224"/>
      <c r="T159" s="224"/>
      <c r="U159" s="224"/>
      <c r="V159" s="224"/>
      <c r="W159" s="224"/>
      <c r="X159" s="224"/>
      <c r="Y159" s="224"/>
      <c r="Z159" s="214"/>
      <c r="AA159" s="214"/>
      <c r="AB159" s="214"/>
      <c r="AC159" s="214"/>
      <c r="AD159" s="214"/>
      <c r="AE159" s="214"/>
      <c r="AF159" s="214"/>
      <c r="AG159" s="214" t="s">
        <v>371</v>
      </c>
      <c r="AH159" s="214">
        <v>0</v>
      </c>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row>
    <row r="160" spans="1:60" ht="22.5" outlineLevel="1" x14ac:dyDescent="0.2">
      <c r="A160" s="236">
        <v>41</v>
      </c>
      <c r="B160" s="237" t="s">
        <v>602</v>
      </c>
      <c r="C160" s="254" t="s">
        <v>603</v>
      </c>
      <c r="D160" s="238" t="s">
        <v>379</v>
      </c>
      <c r="E160" s="239">
        <v>7</v>
      </c>
      <c r="F160" s="240"/>
      <c r="G160" s="241">
        <f>ROUND(E160*F160,2)</f>
        <v>0</v>
      </c>
      <c r="H160" s="240"/>
      <c r="I160" s="241">
        <f>ROUND(E160*H160,2)</f>
        <v>0</v>
      </c>
      <c r="J160" s="240"/>
      <c r="K160" s="241">
        <f>ROUND(E160*J160,2)</f>
        <v>0</v>
      </c>
      <c r="L160" s="241">
        <v>12</v>
      </c>
      <c r="M160" s="241">
        <f>G160*(1+L160/100)</f>
        <v>0</v>
      </c>
      <c r="N160" s="239">
        <v>3.0000000000000001E-5</v>
      </c>
      <c r="O160" s="239">
        <f>ROUND(E160*N160,2)</f>
        <v>0</v>
      </c>
      <c r="P160" s="239">
        <v>0</v>
      </c>
      <c r="Q160" s="239">
        <f>ROUND(E160*P160,2)</f>
        <v>0</v>
      </c>
      <c r="R160" s="241" t="s">
        <v>596</v>
      </c>
      <c r="S160" s="241" t="s">
        <v>315</v>
      </c>
      <c r="T160" s="242" t="s">
        <v>315</v>
      </c>
      <c r="U160" s="224">
        <v>7.0000000000000007E-2</v>
      </c>
      <c r="V160" s="224">
        <f>ROUND(E160*U160,2)</f>
        <v>0.49</v>
      </c>
      <c r="W160" s="224"/>
      <c r="X160" s="224" t="s">
        <v>336</v>
      </c>
      <c r="Y160" s="224" t="s">
        <v>317</v>
      </c>
      <c r="Z160" s="214"/>
      <c r="AA160" s="214"/>
      <c r="AB160" s="214"/>
      <c r="AC160" s="214"/>
      <c r="AD160" s="214"/>
      <c r="AE160" s="214"/>
      <c r="AF160" s="214"/>
      <c r="AG160" s="214" t="s">
        <v>367</v>
      </c>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row>
    <row r="161" spans="1:60" outlineLevel="2" x14ac:dyDescent="0.2">
      <c r="A161" s="221"/>
      <c r="B161" s="222"/>
      <c r="C161" s="268" t="s">
        <v>1905</v>
      </c>
      <c r="D161" s="262"/>
      <c r="E161" s="263"/>
      <c r="F161" s="224"/>
      <c r="G161" s="224"/>
      <c r="H161" s="224"/>
      <c r="I161" s="224"/>
      <c r="J161" s="224"/>
      <c r="K161" s="224"/>
      <c r="L161" s="224"/>
      <c r="M161" s="224"/>
      <c r="N161" s="223"/>
      <c r="O161" s="223"/>
      <c r="P161" s="223"/>
      <c r="Q161" s="223"/>
      <c r="R161" s="224"/>
      <c r="S161" s="224"/>
      <c r="T161" s="224"/>
      <c r="U161" s="224"/>
      <c r="V161" s="224"/>
      <c r="W161" s="224"/>
      <c r="X161" s="224"/>
      <c r="Y161" s="224"/>
      <c r="Z161" s="214"/>
      <c r="AA161" s="214"/>
      <c r="AB161" s="214"/>
      <c r="AC161" s="214"/>
      <c r="AD161" s="214"/>
      <c r="AE161" s="214"/>
      <c r="AF161" s="214"/>
      <c r="AG161" s="214" t="s">
        <v>371</v>
      </c>
      <c r="AH161" s="214">
        <v>0</v>
      </c>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row>
    <row r="162" spans="1:60" outlineLevel="3" x14ac:dyDescent="0.2">
      <c r="A162" s="221"/>
      <c r="B162" s="222"/>
      <c r="C162" s="268" t="s">
        <v>2672</v>
      </c>
      <c r="D162" s="262"/>
      <c r="E162" s="263"/>
      <c r="F162" s="224"/>
      <c r="G162" s="224"/>
      <c r="H162" s="224"/>
      <c r="I162" s="224"/>
      <c r="J162" s="224"/>
      <c r="K162" s="224"/>
      <c r="L162" s="224"/>
      <c r="M162" s="224"/>
      <c r="N162" s="223"/>
      <c r="O162" s="223"/>
      <c r="P162" s="223"/>
      <c r="Q162" s="223"/>
      <c r="R162" s="224"/>
      <c r="S162" s="224"/>
      <c r="T162" s="224"/>
      <c r="U162" s="224"/>
      <c r="V162" s="224"/>
      <c r="W162" s="224"/>
      <c r="X162" s="224"/>
      <c r="Y162" s="224"/>
      <c r="Z162" s="214"/>
      <c r="AA162" s="214"/>
      <c r="AB162" s="214"/>
      <c r="AC162" s="214"/>
      <c r="AD162" s="214"/>
      <c r="AE162" s="214"/>
      <c r="AF162" s="214"/>
      <c r="AG162" s="214" t="s">
        <v>371</v>
      </c>
      <c r="AH162" s="214">
        <v>0</v>
      </c>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row>
    <row r="163" spans="1:60" outlineLevel="3" x14ac:dyDescent="0.2">
      <c r="A163" s="221"/>
      <c r="B163" s="222"/>
      <c r="C163" s="268" t="s">
        <v>2673</v>
      </c>
      <c r="D163" s="262"/>
      <c r="E163" s="263">
        <v>7</v>
      </c>
      <c r="F163" s="224"/>
      <c r="G163" s="224"/>
      <c r="H163" s="224"/>
      <c r="I163" s="224"/>
      <c r="J163" s="224"/>
      <c r="K163" s="224"/>
      <c r="L163" s="224"/>
      <c r="M163" s="224"/>
      <c r="N163" s="223"/>
      <c r="O163" s="223"/>
      <c r="P163" s="223"/>
      <c r="Q163" s="223"/>
      <c r="R163" s="224"/>
      <c r="S163" s="224"/>
      <c r="T163" s="224"/>
      <c r="U163" s="224"/>
      <c r="V163" s="224"/>
      <c r="W163" s="224"/>
      <c r="X163" s="224"/>
      <c r="Y163" s="224"/>
      <c r="Z163" s="214"/>
      <c r="AA163" s="214"/>
      <c r="AB163" s="214"/>
      <c r="AC163" s="214"/>
      <c r="AD163" s="214"/>
      <c r="AE163" s="214"/>
      <c r="AF163" s="214"/>
      <c r="AG163" s="214" t="s">
        <v>371</v>
      </c>
      <c r="AH163" s="214">
        <v>0</v>
      </c>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row>
    <row r="164" spans="1:60" outlineLevel="1" x14ac:dyDescent="0.2">
      <c r="A164" s="236">
        <v>42</v>
      </c>
      <c r="B164" s="237" t="s">
        <v>1115</v>
      </c>
      <c r="C164" s="254" t="s">
        <v>1116</v>
      </c>
      <c r="D164" s="238" t="s">
        <v>581</v>
      </c>
      <c r="E164" s="239">
        <v>7.6999999999999996E-4</v>
      </c>
      <c r="F164" s="240"/>
      <c r="G164" s="241">
        <f>ROUND(E164*F164,2)</f>
        <v>0</v>
      </c>
      <c r="H164" s="240"/>
      <c r="I164" s="241">
        <f>ROUND(E164*H164,2)</f>
        <v>0</v>
      </c>
      <c r="J164" s="240"/>
      <c r="K164" s="241">
        <f>ROUND(E164*J164,2)</f>
        <v>0</v>
      </c>
      <c r="L164" s="241">
        <v>12</v>
      </c>
      <c r="M164" s="241">
        <f>G164*(1+L164/100)</f>
        <v>0</v>
      </c>
      <c r="N164" s="239">
        <v>0</v>
      </c>
      <c r="O164" s="239">
        <f>ROUND(E164*N164,2)</f>
        <v>0</v>
      </c>
      <c r="P164" s="239">
        <v>0</v>
      </c>
      <c r="Q164" s="239">
        <f>ROUND(E164*P164,2)</f>
        <v>0</v>
      </c>
      <c r="R164" s="241" t="s">
        <v>596</v>
      </c>
      <c r="S164" s="241" t="s">
        <v>315</v>
      </c>
      <c r="T164" s="242" t="s">
        <v>315</v>
      </c>
      <c r="U164" s="224">
        <v>1.966</v>
      </c>
      <c r="V164" s="224">
        <f>ROUND(E164*U164,2)</f>
        <v>0</v>
      </c>
      <c r="W164" s="224"/>
      <c r="X164" s="224" t="s">
        <v>582</v>
      </c>
      <c r="Y164" s="224" t="s">
        <v>317</v>
      </c>
      <c r="Z164" s="214"/>
      <c r="AA164" s="214"/>
      <c r="AB164" s="214"/>
      <c r="AC164" s="214"/>
      <c r="AD164" s="214"/>
      <c r="AE164" s="214"/>
      <c r="AF164" s="214"/>
      <c r="AG164" s="214" t="s">
        <v>583</v>
      </c>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row>
    <row r="165" spans="1:60" outlineLevel="2" x14ac:dyDescent="0.2">
      <c r="A165" s="221"/>
      <c r="B165" s="222"/>
      <c r="C165" s="267" t="s">
        <v>608</v>
      </c>
      <c r="D165" s="266"/>
      <c r="E165" s="266"/>
      <c r="F165" s="266"/>
      <c r="G165" s="266"/>
      <c r="H165" s="224"/>
      <c r="I165" s="224"/>
      <c r="J165" s="224"/>
      <c r="K165" s="224"/>
      <c r="L165" s="224"/>
      <c r="M165" s="224"/>
      <c r="N165" s="223"/>
      <c r="O165" s="223"/>
      <c r="P165" s="223"/>
      <c r="Q165" s="223"/>
      <c r="R165" s="224"/>
      <c r="S165" s="224"/>
      <c r="T165" s="224"/>
      <c r="U165" s="224"/>
      <c r="V165" s="224"/>
      <c r="W165" s="224"/>
      <c r="X165" s="224"/>
      <c r="Y165" s="224"/>
      <c r="Z165" s="214"/>
      <c r="AA165" s="214"/>
      <c r="AB165" s="214"/>
      <c r="AC165" s="214"/>
      <c r="AD165" s="214"/>
      <c r="AE165" s="214"/>
      <c r="AF165" s="214"/>
      <c r="AG165" s="214" t="s">
        <v>369</v>
      </c>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row>
    <row r="166" spans="1:60" x14ac:dyDescent="0.2">
      <c r="A166" s="229" t="s">
        <v>310</v>
      </c>
      <c r="B166" s="230" t="s">
        <v>223</v>
      </c>
      <c r="C166" s="253" t="s">
        <v>224</v>
      </c>
      <c r="D166" s="231"/>
      <c r="E166" s="232"/>
      <c r="F166" s="233"/>
      <c r="G166" s="233">
        <f>SUMIF(AG167:AG185,"&lt;&gt;NOR",G167:G185)</f>
        <v>0</v>
      </c>
      <c r="H166" s="233"/>
      <c r="I166" s="233">
        <f>SUM(I167:I185)</f>
        <v>0</v>
      </c>
      <c r="J166" s="233"/>
      <c r="K166" s="233">
        <f>SUM(K167:K185)</f>
        <v>0</v>
      </c>
      <c r="L166" s="233"/>
      <c r="M166" s="233">
        <f>SUM(M167:M185)</f>
        <v>0</v>
      </c>
      <c r="N166" s="232"/>
      <c r="O166" s="232">
        <f>SUM(O167:O185)</f>
        <v>0.26</v>
      </c>
      <c r="P166" s="232"/>
      <c r="Q166" s="232">
        <f>SUM(Q167:Q185)</f>
        <v>0</v>
      </c>
      <c r="R166" s="233"/>
      <c r="S166" s="233"/>
      <c r="T166" s="234"/>
      <c r="U166" s="228"/>
      <c r="V166" s="228">
        <f>SUM(V167:V185)</f>
        <v>4.0999999999999996</v>
      </c>
      <c r="W166" s="228"/>
      <c r="X166" s="228"/>
      <c r="Y166" s="228"/>
      <c r="AG166" t="s">
        <v>311</v>
      </c>
    </row>
    <row r="167" spans="1:60" outlineLevel="1" x14ac:dyDescent="0.2">
      <c r="A167" s="236">
        <v>43</v>
      </c>
      <c r="B167" s="237" t="s">
        <v>609</v>
      </c>
      <c r="C167" s="254" t="s">
        <v>610</v>
      </c>
      <c r="D167" s="238" t="s">
        <v>403</v>
      </c>
      <c r="E167" s="239">
        <v>1</v>
      </c>
      <c r="F167" s="240"/>
      <c r="G167" s="241">
        <f>ROUND(E167*F167,2)</f>
        <v>0</v>
      </c>
      <c r="H167" s="240"/>
      <c r="I167" s="241">
        <f>ROUND(E167*H167,2)</f>
        <v>0</v>
      </c>
      <c r="J167" s="240"/>
      <c r="K167" s="241">
        <f>ROUND(E167*J167,2)</f>
        <v>0</v>
      </c>
      <c r="L167" s="241">
        <v>12</v>
      </c>
      <c r="M167" s="241">
        <f>G167*(1+L167/100)</f>
        <v>0</v>
      </c>
      <c r="N167" s="239">
        <v>3.4000000000000002E-4</v>
      </c>
      <c r="O167" s="239">
        <f>ROUND(E167*N167,2)</f>
        <v>0</v>
      </c>
      <c r="P167" s="239">
        <v>0</v>
      </c>
      <c r="Q167" s="239">
        <f>ROUND(E167*P167,2)</f>
        <v>0</v>
      </c>
      <c r="R167" s="241" t="s">
        <v>611</v>
      </c>
      <c r="S167" s="241" t="s">
        <v>315</v>
      </c>
      <c r="T167" s="242" t="s">
        <v>315</v>
      </c>
      <c r="U167" s="224">
        <v>0.32</v>
      </c>
      <c r="V167" s="224">
        <f>ROUND(E167*U167,2)</f>
        <v>0.32</v>
      </c>
      <c r="W167" s="224"/>
      <c r="X167" s="224" t="s">
        <v>336</v>
      </c>
      <c r="Y167" s="224" t="s">
        <v>317</v>
      </c>
      <c r="Z167" s="214"/>
      <c r="AA167" s="214"/>
      <c r="AB167" s="214"/>
      <c r="AC167" s="214"/>
      <c r="AD167" s="214"/>
      <c r="AE167" s="214"/>
      <c r="AF167" s="214"/>
      <c r="AG167" s="214" t="s">
        <v>337</v>
      </c>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row>
    <row r="168" spans="1:60" outlineLevel="2" x14ac:dyDescent="0.2">
      <c r="A168" s="221"/>
      <c r="B168" s="222"/>
      <c r="C168" s="267" t="s">
        <v>612</v>
      </c>
      <c r="D168" s="266"/>
      <c r="E168" s="266"/>
      <c r="F168" s="266"/>
      <c r="G168" s="266"/>
      <c r="H168" s="224"/>
      <c r="I168" s="224"/>
      <c r="J168" s="224"/>
      <c r="K168" s="224"/>
      <c r="L168" s="224"/>
      <c r="M168" s="224"/>
      <c r="N168" s="223"/>
      <c r="O168" s="223"/>
      <c r="P168" s="223"/>
      <c r="Q168" s="223"/>
      <c r="R168" s="224"/>
      <c r="S168" s="224"/>
      <c r="T168" s="224"/>
      <c r="U168" s="224"/>
      <c r="V168" s="224"/>
      <c r="W168" s="224"/>
      <c r="X168" s="224"/>
      <c r="Y168" s="224"/>
      <c r="Z168" s="214"/>
      <c r="AA168" s="214"/>
      <c r="AB168" s="214"/>
      <c r="AC168" s="214"/>
      <c r="AD168" s="214"/>
      <c r="AE168" s="214"/>
      <c r="AF168" s="214"/>
      <c r="AG168" s="214" t="s">
        <v>369</v>
      </c>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row>
    <row r="169" spans="1:60" outlineLevel="2" x14ac:dyDescent="0.2">
      <c r="A169" s="221"/>
      <c r="B169" s="222"/>
      <c r="C169" s="258" t="s">
        <v>613</v>
      </c>
      <c r="D169" s="252"/>
      <c r="E169" s="252"/>
      <c r="F169" s="252"/>
      <c r="G169" s="252"/>
      <c r="H169" s="224"/>
      <c r="I169" s="224"/>
      <c r="J169" s="224"/>
      <c r="K169" s="224"/>
      <c r="L169" s="224"/>
      <c r="M169" s="224"/>
      <c r="N169" s="223"/>
      <c r="O169" s="223"/>
      <c r="P169" s="223"/>
      <c r="Q169" s="223"/>
      <c r="R169" s="224"/>
      <c r="S169" s="224"/>
      <c r="T169" s="224"/>
      <c r="U169" s="224"/>
      <c r="V169" s="224"/>
      <c r="W169" s="224"/>
      <c r="X169" s="224"/>
      <c r="Y169" s="224"/>
      <c r="Z169" s="214"/>
      <c r="AA169" s="214"/>
      <c r="AB169" s="214"/>
      <c r="AC169" s="214"/>
      <c r="AD169" s="214"/>
      <c r="AE169" s="214"/>
      <c r="AF169" s="214"/>
      <c r="AG169" s="214" t="s">
        <v>320</v>
      </c>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row>
    <row r="170" spans="1:60" outlineLevel="1" x14ac:dyDescent="0.2">
      <c r="A170" s="236">
        <v>44</v>
      </c>
      <c r="B170" s="237" t="s">
        <v>1117</v>
      </c>
      <c r="C170" s="254" t="s">
        <v>1118</v>
      </c>
      <c r="D170" s="238" t="s">
        <v>403</v>
      </c>
      <c r="E170" s="239">
        <v>1</v>
      </c>
      <c r="F170" s="240"/>
      <c r="G170" s="241">
        <f>ROUND(E170*F170,2)</f>
        <v>0</v>
      </c>
      <c r="H170" s="240"/>
      <c r="I170" s="241">
        <f>ROUND(E170*H170,2)</f>
        <v>0</v>
      </c>
      <c r="J170" s="240"/>
      <c r="K170" s="241">
        <f>ROUND(E170*J170,2)</f>
        <v>0</v>
      </c>
      <c r="L170" s="241">
        <v>12</v>
      </c>
      <c r="M170" s="241">
        <f>G170*(1+L170/100)</f>
        <v>0</v>
      </c>
      <c r="N170" s="239">
        <v>1.5200000000000001E-3</v>
      </c>
      <c r="O170" s="239">
        <f>ROUND(E170*N170,2)</f>
        <v>0</v>
      </c>
      <c r="P170" s="239">
        <v>0</v>
      </c>
      <c r="Q170" s="239">
        <f>ROUND(E170*P170,2)</f>
        <v>0</v>
      </c>
      <c r="R170" s="241" t="s">
        <v>611</v>
      </c>
      <c r="S170" s="241" t="s">
        <v>315</v>
      </c>
      <c r="T170" s="242" t="s">
        <v>315</v>
      </c>
      <c r="U170" s="224">
        <v>1.173</v>
      </c>
      <c r="V170" s="224">
        <f>ROUND(E170*U170,2)</f>
        <v>1.17</v>
      </c>
      <c r="W170" s="224"/>
      <c r="X170" s="224" t="s">
        <v>336</v>
      </c>
      <c r="Y170" s="224" t="s">
        <v>317</v>
      </c>
      <c r="Z170" s="214"/>
      <c r="AA170" s="214"/>
      <c r="AB170" s="214"/>
      <c r="AC170" s="214"/>
      <c r="AD170" s="214"/>
      <c r="AE170" s="214"/>
      <c r="AF170" s="214"/>
      <c r="AG170" s="214" t="s">
        <v>337</v>
      </c>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row>
    <row r="171" spans="1:60" outlineLevel="2" x14ac:dyDescent="0.2">
      <c r="A171" s="221"/>
      <c r="B171" s="222"/>
      <c r="C171" s="267" t="s">
        <v>612</v>
      </c>
      <c r="D171" s="266"/>
      <c r="E171" s="266"/>
      <c r="F171" s="266"/>
      <c r="G171" s="266"/>
      <c r="H171" s="224"/>
      <c r="I171" s="224"/>
      <c r="J171" s="224"/>
      <c r="K171" s="224"/>
      <c r="L171" s="224"/>
      <c r="M171" s="224"/>
      <c r="N171" s="223"/>
      <c r="O171" s="223"/>
      <c r="P171" s="223"/>
      <c r="Q171" s="223"/>
      <c r="R171" s="224"/>
      <c r="S171" s="224"/>
      <c r="T171" s="224"/>
      <c r="U171" s="224"/>
      <c r="V171" s="224"/>
      <c r="W171" s="224"/>
      <c r="X171" s="224"/>
      <c r="Y171" s="224"/>
      <c r="Z171" s="214"/>
      <c r="AA171" s="214"/>
      <c r="AB171" s="214"/>
      <c r="AC171" s="214"/>
      <c r="AD171" s="214"/>
      <c r="AE171" s="214"/>
      <c r="AF171" s="214"/>
      <c r="AG171" s="214" t="s">
        <v>369</v>
      </c>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row>
    <row r="172" spans="1:60" outlineLevel="2" x14ac:dyDescent="0.2">
      <c r="A172" s="221"/>
      <c r="B172" s="222"/>
      <c r="C172" s="258" t="s">
        <v>613</v>
      </c>
      <c r="D172" s="252"/>
      <c r="E172" s="252"/>
      <c r="F172" s="252"/>
      <c r="G172" s="252"/>
      <c r="H172" s="224"/>
      <c r="I172" s="224"/>
      <c r="J172" s="224"/>
      <c r="K172" s="224"/>
      <c r="L172" s="224"/>
      <c r="M172" s="224"/>
      <c r="N172" s="223"/>
      <c r="O172" s="223"/>
      <c r="P172" s="223"/>
      <c r="Q172" s="223"/>
      <c r="R172" s="224"/>
      <c r="S172" s="224"/>
      <c r="T172" s="224"/>
      <c r="U172" s="224"/>
      <c r="V172" s="224"/>
      <c r="W172" s="224"/>
      <c r="X172" s="224"/>
      <c r="Y172" s="224"/>
      <c r="Z172" s="214"/>
      <c r="AA172" s="214"/>
      <c r="AB172" s="214"/>
      <c r="AC172" s="214"/>
      <c r="AD172" s="214"/>
      <c r="AE172" s="214"/>
      <c r="AF172" s="214"/>
      <c r="AG172" s="214" t="s">
        <v>320</v>
      </c>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row>
    <row r="173" spans="1:60" outlineLevel="1" x14ac:dyDescent="0.2">
      <c r="A173" s="236">
        <v>45</v>
      </c>
      <c r="B173" s="237" t="s">
        <v>616</v>
      </c>
      <c r="C173" s="254" t="s">
        <v>617</v>
      </c>
      <c r="D173" s="238" t="s">
        <v>375</v>
      </c>
      <c r="E173" s="239">
        <v>1</v>
      </c>
      <c r="F173" s="240"/>
      <c r="G173" s="241">
        <f>ROUND(E173*F173,2)</f>
        <v>0</v>
      </c>
      <c r="H173" s="240"/>
      <c r="I173" s="241">
        <f>ROUND(E173*H173,2)</f>
        <v>0</v>
      </c>
      <c r="J173" s="240"/>
      <c r="K173" s="241">
        <f>ROUND(E173*J173,2)</f>
        <v>0</v>
      </c>
      <c r="L173" s="241">
        <v>12</v>
      </c>
      <c r="M173" s="241">
        <f>G173*(1+L173/100)</f>
        <v>0</v>
      </c>
      <c r="N173" s="239">
        <v>0</v>
      </c>
      <c r="O173" s="239">
        <f>ROUND(E173*N173,2)</f>
        <v>0</v>
      </c>
      <c r="P173" s="239">
        <v>0</v>
      </c>
      <c r="Q173" s="239">
        <f>ROUND(E173*P173,2)</f>
        <v>0</v>
      </c>
      <c r="R173" s="241" t="s">
        <v>611</v>
      </c>
      <c r="S173" s="241" t="s">
        <v>315</v>
      </c>
      <c r="T173" s="242" t="s">
        <v>315</v>
      </c>
      <c r="U173" s="224">
        <v>0.14799999999999999</v>
      </c>
      <c r="V173" s="224">
        <f>ROUND(E173*U173,2)</f>
        <v>0.15</v>
      </c>
      <c r="W173" s="224"/>
      <c r="X173" s="224" t="s">
        <v>336</v>
      </c>
      <c r="Y173" s="224" t="s">
        <v>317</v>
      </c>
      <c r="Z173" s="214"/>
      <c r="AA173" s="214"/>
      <c r="AB173" s="214"/>
      <c r="AC173" s="214"/>
      <c r="AD173" s="214"/>
      <c r="AE173" s="214"/>
      <c r="AF173" s="214"/>
      <c r="AG173" s="214" t="s">
        <v>337</v>
      </c>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row>
    <row r="174" spans="1:60" outlineLevel="2" x14ac:dyDescent="0.2">
      <c r="A174" s="221"/>
      <c r="B174" s="222"/>
      <c r="C174" s="267" t="s">
        <v>618</v>
      </c>
      <c r="D174" s="266"/>
      <c r="E174" s="266"/>
      <c r="F174" s="266"/>
      <c r="G174" s="266"/>
      <c r="H174" s="224"/>
      <c r="I174" s="224"/>
      <c r="J174" s="224"/>
      <c r="K174" s="224"/>
      <c r="L174" s="224"/>
      <c r="M174" s="224"/>
      <c r="N174" s="223"/>
      <c r="O174" s="223"/>
      <c r="P174" s="223"/>
      <c r="Q174" s="223"/>
      <c r="R174" s="224"/>
      <c r="S174" s="224"/>
      <c r="T174" s="224"/>
      <c r="U174" s="224"/>
      <c r="V174" s="224"/>
      <c r="W174" s="224"/>
      <c r="X174" s="224"/>
      <c r="Y174" s="224"/>
      <c r="Z174" s="214"/>
      <c r="AA174" s="214"/>
      <c r="AB174" s="214"/>
      <c r="AC174" s="214"/>
      <c r="AD174" s="214"/>
      <c r="AE174" s="214"/>
      <c r="AF174" s="214"/>
      <c r="AG174" s="214" t="s">
        <v>369</v>
      </c>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row>
    <row r="175" spans="1:60" outlineLevel="1" x14ac:dyDescent="0.2">
      <c r="A175" s="236">
        <v>46</v>
      </c>
      <c r="B175" s="237" t="s">
        <v>1928</v>
      </c>
      <c r="C175" s="254" t="s">
        <v>1929</v>
      </c>
      <c r="D175" s="238" t="s">
        <v>375</v>
      </c>
      <c r="E175" s="239">
        <v>1</v>
      </c>
      <c r="F175" s="240"/>
      <c r="G175" s="241">
        <f>ROUND(E175*F175,2)</f>
        <v>0</v>
      </c>
      <c r="H175" s="240"/>
      <c r="I175" s="241">
        <f>ROUND(E175*H175,2)</f>
        <v>0</v>
      </c>
      <c r="J175" s="240"/>
      <c r="K175" s="241">
        <f>ROUND(E175*J175,2)</f>
        <v>0</v>
      </c>
      <c r="L175" s="241">
        <v>12</v>
      </c>
      <c r="M175" s="241">
        <f>G175*(1+L175/100)</f>
        <v>0</v>
      </c>
      <c r="N175" s="239">
        <v>8.0000000000000007E-5</v>
      </c>
      <c r="O175" s="239">
        <f>ROUND(E175*N175,2)</f>
        <v>0</v>
      </c>
      <c r="P175" s="239">
        <v>0</v>
      </c>
      <c r="Q175" s="239">
        <f>ROUND(E175*P175,2)</f>
        <v>0</v>
      </c>
      <c r="R175" s="241" t="s">
        <v>611</v>
      </c>
      <c r="S175" s="241" t="s">
        <v>670</v>
      </c>
      <c r="T175" s="242" t="s">
        <v>670</v>
      </c>
      <c r="U175" s="224">
        <v>0.14799999999999999</v>
      </c>
      <c r="V175" s="224">
        <f>ROUND(E175*U175,2)</f>
        <v>0.15</v>
      </c>
      <c r="W175" s="224"/>
      <c r="X175" s="224" t="s">
        <v>336</v>
      </c>
      <c r="Y175" s="224" t="s">
        <v>317</v>
      </c>
      <c r="Z175" s="214"/>
      <c r="AA175" s="214"/>
      <c r="AB175" s="214"/>
      <c r="AC175" s="214"/>
      <c r="AD175" s="214"/>
      <c r="AE175" s="214"/>
      <c r="AF175" s="214"/>
      <c r="AG175" s="214" t="s">
        <v>337</v>
      </c>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row>
    <row r="176" spans="1:60" outlineLevel="2" x14ac:dyDescent="0.2">
      <c r="A176" s="221"/>
      <c r="B176" s="222"/>
      <c r="C176" s="267" t="s">
        <v>618</v>
      </c>
      <c r="D176" s="266"/>
      <c r="E176" s="266"/>
      <c r="F176" s="266"/>
      <c r="G176" s="266"/>
      <c r="H176" s="224"/>
      <c r="I176" s="224"/>
      <c r="J176" s="224"/>
      <c r="K176" s="224"/>
      <c r="L176" s="224"/>
      <c r="M176" s="224"/>
      <c r="N176" s="223"/>
      <c r="O176" s="223"/>
      <c r="P176" s="223"/>
      <c r="Q176" s="223"/>
      <c r="R176" s="224"/>
      <c r="S176" s="224"/>
      <c r="T176" s="224"/>
      <c r="U176" s="224"/>
      <c r="V176" s="224"/>
      <c r="W176" s="224"/>
      <c r="X176" s="224"/>
      <c r="Y176" s="224"/>
      <c r="Z176" s="214"/>
      <c r="AA176" s="214"/>
      <c r="AB176" s="214"/>
      <c r="AC176" s="214"/>
      <c r="AD176" s="214"/>
      <c r="AE176" s="214"/>
      <c r="AF176" s="214"/>
      <c r="AG176" s="214" t="s">
        <v>369</v>
      </c>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row>
    <row r="177" spans="1:60" outlineLevel="1" x14ac:dyDescent="0.2">
      <c r="A177" s="236">
        <v>47</v>
      </c>
      <c r="B177" s="237" t="s">
        <v>1119</v>
      </c>
      <c r="C177" s="254" t="s">
        <v>1120</v>
      </c>
      <c r="D177" s="238" t="s">
        <v>375</v>
      </c>
      <c r="E177" s="239">
        <v>1</v>
      </c>
      <c r="F177" s="240"/>
      <c r="G177" s="241">
        <f>ROUND(E177*F177,2)</f>
        <v>0</v>
      </c>
      <c r="H177" s="240"/>
      <c r="I177" s="241">
        <f>ROUND(E177*H177,2)</f>
        <v>0</v>
      </c>
      <c r="J177" s="240"/>
      <c r="K177" s="241">
        <f>ROUND(E177*J177,2)</f>
        <v>0</v>
      </c>
      <c r="L177" s="241">
        <v>12</v>
      </c>
      <c r="M177" s="241">
        <f>G177*(1+L177/100)</f>
        <v>0</v>
      </c>
      <c r="N177" s="239">
        <v>0</v>
      </c>
      <c r="O177" s="239">
        <f>ROUND(E177*N177,2)</f>
        <v>0</v>
      </c>
      <c r="P177" s="239">
        <v>0</v>
      </c>
      <c r="Q177" s="239">
        <f>ROUND(E177*P177,2)</f>
        <v>0</v>
      </c>
      <c r="R177" s="241" t="s">
        <v>611</v>
      </c>
      <c r="S177" s="241" t="s">
        <v>315</v>
      </c>
      <c r="T177" s="242" t="s">
        <v>315</v>
      </c>
      <c r="U177" s="224">
        <v>0.25900000000000001</v>
      </c>
      <c r="V177" s="224">
        <f>ROUND(E177*U177,2)</f>
        <v>0.26</v>
      </c>
      <c r="W177" s="224"/>
      <c r="X177" s="224" t="s">
        <v>336</v>
      </c>
      <c r="Y177" s="224" t="s">
        <v>317</v>
      </c>
      <c r="Z177" s="214"/>
      <c r="AA177" s="214"/>
      <c r="AB177" s="214"/>
      <c r="AC177" s="214"/>
      <c r="AD177" s="214"/>
      <c r="AE177" s="214"/>
      <c r="AF177" s="214"/>
      <c r="AG177" s="214" t="s">
        <v>337</v>
      </c>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row>
    <row r="178" spans="1:60" outlineLevel="2" x14ac:dyDescent="0.2">
      <c r="A178" s="221"/>
      <c r="B178" s="222"/>
      <c r="C178" s="267" t="s">
        <v>618</v>
      </c>
      <c r="D178" s="266"/>
      <c r="E178" s="266"/>
      <c r="F178" s="266"/>
      <c r="G178" s="266"/>
      <c r="H178" s="224"/>
      <c r="I178" s="224"/>
      <c r="J178" s="224"/>
      <c r="K178" s="224"/>
      <c r="L178" s="224"/>
      <c r="M178" s="224"/>
      <c r="N178" s="223"/>
      <c r="O178" s="223"/>
      <c r="P178" s="223"/>
      <c r="Q178" s="223"/>
      <c r="R178" s="224"/>
      <c r="S178" s="224"/>
      <c r="T178" s="224"/>
      <c r="U178" s="224"/>
      <c r="V178" s="224"/>
      <c r="W178" s="224"/>
      <c r="X178" s="224"/>
      <c r="Y178" s="224"/>
      <c r="Z178" s="214"/>
      <c r="AA178" s="214"/>
      <c r="AB178" s="214"/>
      <c r="AC178" s="214"/>
      <c r="AD178" s="214"/>
      <c r="AE178" s="214"/>
      <c r="AF178" s="214"/>
      <c r="AG178" s="214" t="s">
        <v>369</v>
      </c>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row>
    <row r="179" spans="1:60" ht="45" outlineLevel="1" x14ac:dyDescent="0.2">
      <c r="A179" s="245">
        <v>48</v>
      </c>
      <c r="B179" s="246" t="s">
        <v>1403</v>
      </c>
      <c r="C179" s="256" t="s">
        <v>1404</v>
      </c>
      <c r="D179" s="247" t="s">
        <v>375</v>
      </c>
      <c r="E179" s="248">
        <v>1</v>
      </c>
      <c r="F179" s="249"/>
      <c r="G179" s="250">
        <f>ROUND(E179*F179,2)</f>
        <v>0</v>
      </c>
      <c r="H179" s="249"/>
      <c r="I179" s="250">
        <f>ROUND(E179*H179,2)</f>
        <v>0</v>
      </c>
      <c r="J179" s="249"/>
      <c r="K179" s="250">
        <f>ROUND(E179*J179,2)</f>
        <v>0</v>
      </c>
      <c r="L179" s="250">
        <v>12</v>
      </c>
      <c r="M179" s="250">
        <f>G179*(1+L179/100)</f>
        <v>0</v>
      </c>
      <c r="N179" s="248">
        <v>8.1999999999999998E-4</v>
      </c>
      <c r="O179" s="248">
        <f>ROUND(E179*N179,2)</f>
        <v>0</v>
      </c>
      <c r="P179" s="248">
        <v>0</v>
      </c>
      <c r="Q179" s="248">
        <f>ROUND(E179*P179,2)</f>
        <v>0</v>
      </c>
      <c r="R179" s="250" t="s">
        <v>611</v>
      </c>
      <c r="S179" s="250" t="s">
        <v>315</v>
      </c>
      <c r="T179" s="251" t="s">
        <v>315</v>
      </c>
      <c r="U179" s="224">
        <v>0.2</v>
      </c>
      <c r="V179" s="224">
        <f>ROUND(E179*U179,2)</f>
        <v>0.2</v>
      </c>
      <c r="W179" s="224"/>
      <c r="X179" s="224" t="s">
        <v>336</v>
      </c>
      <c r="Y179" s="224" t="s">
        <v>317</v>
      </c>
      <c r="Z179" s="214"/>
      <c r="AA179" s="214"/>
      <c r="AB179" s="214"/>
      <c r="AC179" s="214"/>
      <c r="AD179" s="214"/>
      <c r="AE179" s="214"/>
      <c r="AF179" s="214"/>
      <c r="AG179" s="214" t="s">
        <v>337</v>
      </c>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row>
    <row r="180" spans="1:60" ht="22.5" outlineLevel="1" x14ac:dyDescent="0.2">
      <c r="A180" s="236">
        <v>49</v>
      </c>
      <c r="B180" s="237" t="s">
        <v>1121</v>
      </c>
      <c r="C180" s="254" t="s">
        <v>1122</v>
      </c>
      <c r="D180" s="238" t="s">
        <v>375</v>
      </c>
      <c r="E180" s="239">
        <v>1</v>
      </c>
      <c r="F180" s="240"/>
      <c r="G180" s="241">
        <f>ROUND(E180*F180,2)</f>
        <v>0</v>
      </c>
      <c r="H180" s="240"/>
      <c r="I180" s="241">
        <f>ROUND(E180*H180,2)</f>
        <v>0</v>
      </c>
      <c r="J180" s="240"/>
      <c r="K180" s="241">
        <f>ROUND(E180*J180,2)</f>
        <v>0</v>
      </c>
      <c r="L180" s="241">
        <v>12</v>
      </c>
      <c r="M180" s="241">
        <f>G180*(1+L180/100)</f>
        <v>0</v>
      </c>
      <c r="N180" s="239">
        <v>0.25768000000000002</v>
      </c>
      <c r="O180" s="239">
        <f>ROUND(E180*N180,2)</f>
        <v>0.26</v>
      </c>
      <c r="P180" s="239">
        <v>0</v>
      </c>
      <c r="Q180" s="239">
        <f>ROUND(E180*P180,2)</f>
        <v>0</v>
      </c>
      <c r="R180" s="241" t="s">
        <v>611</v>
      </c>
      <c r="S180" s="241" t="s">
        <v>315</v>
      </c>
      <c r="T180" s="242" t="s">
        <v>315</v>
      </c>
      <c r="U180" s="224">
        <v>1.4363999999999999</v>
      </c>
      <c r="V180" s="224">
        <f>ROUND(E180*U180,2)</f>
        <v>1.44</v>
      </c>
      <c r="W180" s="224"/>
      <c r="X180" s="224" t="s">
        <v>336</v>
      </c>
      <c r="Y180" s="224" t="s">
        <v>317</v>
      </c>
      <c r="Z180" s="214"/>
      <c r="AA180" s="214"/>
      <c r="AB180" s="214"/>
      <c r="AC180" s="214"/>
      <c r="AD180" s="214"/>
      <c r="AE180" s="214"/>
      <c r="AF180" s="214"/>
      <c r="AG180" s="214" t="s">
        <v>1123</v>
      </c>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row>
    <row r="181" spans="1:60" outlineLevel="2" x14ac:dyDescent="0.2">
      <c r="A181" s="221"/>
      <c r="B181" s="222"/>
      <c r="C181" s="255" t="s">
        <v>1124</v>
      </c>
      <c r="D181" s="243"/>
      <c r="E181" s="243"/>
      <c r="F181" s="243"/>
      <c r="G181" s="243"/>
      <c r="H181" s="224"/>
      <c r="I181" s="224"/>
      <c r="J181" s="224"/>
      <c r="K181" s="224"/>
      <c r="L181" s="224"/>
      <c r="M181" s="224"/>
      <c r="N181" s="223"/>
      <c r="O181" s="223"/>
      <c r="P181" s="223"/>
      <c r="Q181" s="223"/>
      <c r="R181" s="224"/>
      <c r="S181" s="224"/>
      <c r="T181" s="224"/>
      <c r="U181" s="224"/>
      <c r="V181" s="224"/>
      <c r="W181" s="224"/>
      <c r="X181" s="224"/>
      <c r="Y181" s="224"/>
      <c r="Z181" s="214"/>
      <c r="AA181" s="214"/>
      <c r="AB181" s="214"/>
      <c r="AC181" s="214"/>
      <c r="AD181" s="214"/>
      <c r="AE181" s="214"/>
      <c r="AF181" s="214"/>
      <c r="AG181" s="214" t="s">
        <v>320</v>
      </c>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row>
    <row r="182" spans="1:60" ht="22.5" outlineLevel="1" x14ac:dyDescent="0.2">
      <c r="A182" s="236">
        <v>50</v>
      </c>
      <c r="B182" s="237" t="s">
        <v>2090</v>
      </c>
      <c r="C182" s="254" t="s">
        <v>2091</v>
      </c>
      <c r="D182" s="238" t="s">
        <v>375</v>
      </c>
      <c r="E182" s="239">
        <v>1</v>
      </c>
      <c r="F182" s="240"/>
      <c r="G182" s="241">
        <f>ROUND(E182*F182,2)</f>
        <v>0</v>
      </c>
      <c r="H182" s="240"/>
      <c r="I182" s="241">
        <f>ROUND(E182*H182,2)</f>
        <v>0</v>
      </c>
      <c r="J182" s="240"/>
      <c r="K182" s="241">
        <f>ROUND(E182*J182,2)</f>
        <v>0</v>
      </c>
      <c r="L182" s="241">
        <v>12</v>
      </c>
      <c r="M182" s="241">
        <f>G182*(1+L182/100)</f>
        <v>0</v>
      </c>
      <c r="N182" s="239">
        <v>2.0200000000000001E-3</v>
      </c>
      <c r="O182" s="239">
        <f>ROUND(E182*N182,2)</f>
        <v>0</v>
      </c>
      <c r="P182" s="239">
        <v>0</v>
      </c>
      <c r="Q182" s="239">
        <f>ROUND(E182*P182,2)</f>
        <v>0</v>
      </c>
      <c r="R182" s="241" t="s">
        <v>428</v>
      </c>
      <c r="S182" s="241" t="s">
        <v>315</v>
      </c>
      <c r="T182" s="242" t="s">
        <v>315</v>
      </c>
      <c r="U182" s="224">
        <v>0</v>
      </c>
      <c r="V182" s="224">
        <f>ROUND(E182*U182,2)</f>
        <v>0</v>
      </c>
      <c r="W182" s="224"/>
      <c r="X182" s="224" t="s">
        <v>429</v>
      </c>
      <c r="Y182" s="224" t="s">
        <v>317</v>
      </c>
      <c r="Z182" s="214"/>
      <c r="AA182" s="214"/>
      <c r="AB182" s="214"/>
      <c r="AC182" s="214"/>
      <c r="AD182" s="214"/>
      <c r="AE182" s="214"/>
      <c r="AF182" s="214"/>
      <c r="AG182" s="214" t="s">
        <v>728</v>
      </c>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row>
    <row r="183" spans="1:60" outlineLevel="2" x14ac:dyDescent="0.2">
      <c r="A183" s="221"/>
      <c r="B183" s="222"/>
      <c r="C183" s="255" t="s">
        <v>1127</v>
      </c>
      <c r="D183" s="243"/>
      <c r="E183" s="243"/>
      <c r="F183" s="243"/>
      <c r="G183" s="243"/>
      <c r="H183" s="224"/>
      <c r="I183" s="224"/>
      <c r="J183" s="224"/>
      <c r="K183" s="224"/>
      <c r="L183" s="224"/>
      <c r="M183" s="224"/>
      <c r="N183" s="223"/>
      <c r="O183" s="223"/>
      <c r="P183" s="223"/>
      <c r="Q183" s="223"/>
      <c r="R183" s="224"/>
      <c r="S183" s="224"/>
      <c r="T183" s="224"/>
      <c r="U183" s="224"/>
      <c r="V183" s="224"/>
      <c r="W183" s="224"/>
      <c r="X183" s="224"/>
      <c r="Y183" s="224"/>
      <c r="Z183" s="214"/>
      <c r="AA183" s="214"/>
      <c r="AB183" s="214"/>
      <c r="AC183" s="214"/>
      <c r="AD183" s="214"/>
      <c r="AE183" s="214"/>
      <c r="AF183" s="214"/>
      <c r="AG183" s="214" t="s">
        <v>320</v>
      </c>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row>
    <row r="184" spans="1:60" outlineLevel="1" x14ac:dyDescent="0.2">
      <c r="A184" s="236">
        <v>51</v>
      </c>
      <c r="B184" s="237" t="s">
        <v>1128</v>
      </c>
      <c r="C184" s="254" t="s">
        <v>1129</v>
      </c>
      <c r="D184" s="238" t="s">
        <v>581</v>
      </c>
      <c r="E184" s="239">
        <v>0.26246000000000003</v>
      </c>
      <c r="F184" s="240"/>
      <c r="G184" s="241">
        <f>ROUND(E184*F184,2)</f>
        <v>0</v>
      </c>
      <c r="H184" s="240"/>
      <c r="I184" s="241">
        <f>ROUND(E184*H184,2)</f>
        <v>0</v>
      </c>
      <c r="J184" s="240"/>
      <c r="K184" s="241">
        <f>ROUND(E184*J184,2)</f>
        <v>0</v>
      </c>
      <c r="L184" s="241">
        <v>12</v>
      </c>
      <c r="M184" s="241">
        <f>G184*(1+L184/100)</f>
        <v>0</v>
      </c>
      <c r="N184" s="239">
        <v>0</v>
      </c>
      <c r="O184" s="239">
        <f>ROUND(E184*N184,2)</f>
        <v>0</v>
      </c>
      <c r="P184" s="239">
        <v>0</v>
      </c>
      <c r="Q184" s="239">
        <f>ROUND(E184*P184,2)</f>
        <v>0</v>
      </c>
      <c r="R184" s="241" t="s">
        <v>611</v>
      </c>
      <c r="S184" s="241" t="s">
        <v>315</v>
      </c>
      <c r="T184" s="242" t="s">
        <v>315</v>
      </c>
      <c r="U184" s="224">
        <v>1.575</v>
      </c>
      <c r="V184" s="224">
        <f>ROUND(E184*U184,2)</f>
        <v>0.41</v>
      </c>
      <c r="W184" s="224"/>
      <c r="X184" s="224" t="s">
        <v>582</v>
      </c>
      <c r="Y184" s="224" t="s">
        <v>317</v>
      </c>
      <c r="Z184" s="214"/>
      <c r="AA184" s="214"/>
      <c r="AB184" s="214"/>
      <c r="AC184" s="214"/>
      <c r="AD184" s="214"/>
      <c r="AE184" s="214"/>
      <c r="AF184" s="214"/>
      <c r="AG184" s="214" t="s">
        <v>583</v>
      </c>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row>
    <row r="185" spans="1:60" outlineLevel="2" x14ac:dyDescent="0.2">
      <c r="A185" s="221"/>
      <c r="B185" s="222"/>
      <c r="C185" s="267" t="s">
        <v>623</v>
      </c>
      <c r="D185" s="266"/>
      <c r="E185" s="266"/>
      <c r="F185" s="266"/>
      <c r="G185" s="266"/>
      <c r="H185" s="224"/>
      <c r="I185" s="224"/>
      <c r="J185" s="224"/>
      <c r="K185" s="224"/>
      <c r="L185" s="224"/>
      <c r="M185" s="224"/>
      <c r="N185" s="223"/>
      <c r="O185" s="223"/>
      <c r="P185" s="223"/>
      <c r="Q185" s="223"/>
      <c r="R185" s="224"/>
      <c r="S185" s="224"/>
      <c r="T185" s="224"/>
      <c r="U185" s="224"/>
      <c r="V185" s="224"/>
      <c r="W185" s="224"/>
      <c r="X185" s="224"/>
      <c r="Y185" s="224"/>
      <c r="Z185" s="214"/>
      <c r="AA185" s="214"/>
      <c r="AB185" s="214"/>
      <c r="AC185" s="214"/>
      <c r="AD185" s="214"/>
      <c r="AE185" s="214"/>
      <c r="AF185" s="214"/>
      <c r="AG185" s="214" t="s">
        <v>369</v>
      </c>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row>
    <row r="186" spans="1:60" x14ac:dyDescent="0.2">
      <c r="A186" s="229" t="s">
        <v>310</v>
      </c>
      <c r="B186" s="230" t="s">
        <v>225</v>
      </c>
      <c r="C186" s="253" t="s">
        <v>226</v>
      </c>
      <c r="D186" s="231"/>
      <c r="E186" s="232"/>
      <c r="F186" s="233"/>
      <c r="G186" s="233">
        <f>SUMIF(AG187:AG187,"&lt;&gt;NOR",G187:G187)</f>
        <v>0</v>
      </c>
      <c r="H186" s="233"/>
      <c r="I186" s="233">
        <f>SUM(I187:I187)</f>
        <v>0</v>
      </c>
      <c r="J186" s="233"/>
      <c r="K186" s="233">
        <f>SUM(K187:K187)</f>
        <v>0</v>
      </c>
      <c r="L186" s="233"/>
      <c r="M186" s="233">
        <f>SUM(M187:M187)</f>
        <v>0</v>
      </c>
      <c r="N186" s="232"/>
      <c r="O186" s="232">
        <f>SUM(O187:O187)</f>
        <v>0</v>
      </c>
      <c r="P186" s="232"/>
      <c r="Q186" s="232">
        <f>SUM(Q187:Q187)</f>
        <v>0</v>
      </c>
      <c r="R186" s="233"/>
      <c r="S186" s="233"/>
      <c r="T186" s="234"/>
      <c r="U186" s="228"/>
      <c r="V186" s="228">
        <f>SUM(V187:V187)</f>
        <v>0.43</v>
      </c>
      <c r="W186" s="228"/>
      <c r="X186" s="228"/>
      <c r="Y186" s="228"/>
      <c r="AG186" t="s">
        <v>311</v>
      </c>
    </row>
    <row r="187" spans="1:60" outlineLevel="1" x14ac:dyDescent="0.2">
      <c r="A187" s="245">
        <v>52</v>
      </c>
      <c r="B187" s="246" t="s">
        <v>624</v>
      </c>
      <c r="C187" s="256" t="s">
        <v>625</v>
      </c>
      <c r="D187" s="247" t="s">
        <v>375</v>
      </c>
      <c r="E187" s="248">
        <v>1</v>
      </c>
      <c r="F187" s="249"/>
      <c r="G187" s="250">
        <f>ROUND(E187*F187,2)</f>
        <v>0</v>
      </c>
      <c r="H187" s="249"/>
      <c r="I187" s="250">
        <f>ROUND(E187*H187,2)</f>
        <v>0</v>
      </c>
      <c r="J187" s="249"/>
      <c r="K187" s="250">
        <f>ROUND(E187*J187,2)</f>
        <v>0</v>
      </c>
      <c r="L187" s="250">
        <v>12</v>
      </c>
      <c r="M187" s="250">
        <f>G187*(1+L187/100)</f>
        <v>0</v>
      </c>
      <c r="N187" s="248">
        <v>0</v>
      </c>
      <c r="O187" s="248">
        <f>ROUND(E187*N187,2)</f>
        <v>0</v>
      </c>
      <c r="P187" s="248">
        <v>0</v>
      </c>
      <c r="Q187" s="248">
        <f>ROUND(E187*P187,2)</f>
        <v>0</v>
      </c>
      <c r="R187" s="250" t="s">
        <v>611</v>
      </c>
      <c r="S187" s="250" t="s">
        <v>315</v>
      </c>
      <c r="T187" s="251" t="s">
        <v>315</v>
      </c>
      <c r="U187" s="224">
        <v>0.42499999999999999</v>
      </c>
      <c r="V187" s="224">
        <f>ROUND(E187*U187,2)</f>
        <v>0.43</v>
      </c>
      <c r="W187" s="224"/>
      <c r="X187" s="224" t="s">
        <v>336</v>
      </c>
      <c r="Y187" s="224" t="s">
        <v>317</v>
      </c>
      <c r="Z187" s="214"/>
      <c r="AA187" s="214"/>
      <c r="AB187" s="214"/>
      <c r="AC187" s="214"/>
      <c r="AD187" s="214"/>
      <c r="AE187" s="214"/>
      <c r="AF187" s="214"/>
      <c r="AG187" s="214" t="s">
        <v>337</v>
      </c>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row>
    <row r="188" spans="1:60" x14ac:dyDescent="0.2">
      <c r="A188" s="229" t="s">
        <v>310</v>
      </c>
      <c r="B188" s="230" t="s">
        <v>229</v>
      </c>
      <c r="C188" s="253" t="s">
        <v>230</v>
      </c>
      <c r="D188" s="231"/>
      <c r="E188" s="232"/>
      <c r="F188" s="233"/>
      <c r="G188" s="233">
        <f>SUMIF(AG189:AG211,"&lt;&gt;NOR",G189:G211)</f>
        <v>0</v>
      </c>
      <c r="H188" s="233"/>
      <c r="I188" s="233">
        <f>SUM(I189:I211)</f>
        <v>0</v>
      </c>
      <c r="J188" s="233"/>
      <c r="K188" s="233">
        <f>SUM(K189:K211)</f>
        <v>0</v>
      </c>
      <c r="L188" s="233"/>
      <c r="M188" s="233">
        <f>SUM(M189:M211)</f>
        <v>0</v>
      </c>
      <c r="N188" s="232"/>
      <c r="O188" s="232">
        <f>SUM(O189:O211)</f>
        <v>0.11</v>
      </c>
      <c r="P188" s="232"/>
      <c r="Q188" s="232">
        <f>SUM(Q189:Q211)</f>
        <v>0.17</v>
      </c>
      <c r="R188" s="233"/>
      <c r="S188" s="233"/>
      <c r="T188" s="234"/>
      <c r="U188" s="228"/>
      <c r="V188" s="228">
        <f>SUM(V189:V211)</f>
        <v>12.03</v>
      </c>
      <c r="W188" s="228"/>
      <c r="X188" s="228"/>
      <c r="Y188" s="228"/>
      <c r="AG188" t="s">
        <v>311</v>
      </c>
    </row>
    <row r="189" spans="1:60" ht="45" outlineLevel="1" x14ac:dyDescent="0.2">
      <c r="A189" s="236">
        <v>53</v>
      </c>
      <c r="B189" s="237" t="s">
        <v>1130</v>
      </c>
      <c r="C189" s="254" t="s">
        <v>1131</v>
      </c>
      <c r="D189" s="238" t="s">
        <v>330</v>
      </c>
      <c r="E189" s="239">
        <v>1</v>
      </c>
      <c r="F189" s="240"/>
      <c r="G189" s="241">
        <f>ROUND(E189*F189,2)</f>
        <v>0</v>
      </c>
      <c r="H189" s="240"/>
      <c r="I189" s="241">
        <f>ROUND(E189*H189,2)</f>
        <v>0</v>
      </c>
      <c r="J189" s="240"/>
      <c r="K189" s="241">
        <f>ROUND(E189*J189,2)</f>
        <v>0</v>
      </c>
      <c r="L189" s="241">
        <v>12</v>
      </c>
      <c r="M189" s="241">
        <f>G189*(1+L189/100)</f>
        <v>0</v>
      </c>
      <c r="N189" s="239">
        <v>1.77E-2</v>
      </c>
      <c r="O189" s="239">
        <f>ROUND(E189*N189,2)</f>
        <v>0.02</v>
      </c>
      <c r="P189" s="239">
        <v>0</v>
      </c>
      <c r="Q189" s="239">
        <f>ROUND(E189*P189,2)</f>
        <v>0</v>
      </c>
      <c r="R189" s="241" t="s">
        <v>611</v>
      </c>
      <c r="S189" s="241" t="s">
        <v>315</v>
      </c>
      <c r="T189" s="242" t="s">
        <v>315</v>
      </c>
      <c r="U189" s="224">
        <v>0.97299999999999998</v>
      </c>
      <c r="V189" s="224">
        <f>ROUND(E189*U189,2)</f>
        <v>0.97</v>
      </c>
      <c r="W189" s="224"/>
      <c r="X189" s="224" t="s">
        <v>336</v>
      </c>
      <c r="Y189" s="224" t="s">
        <v>317</v>
      </c>
      <c r="Z189" s="214"/>
      <c r="AA189" s="214"/>
      <c r="AB189" s="214"/>
      <c r="AC189" s="214"/>
      <c r="AD189" s="214"/>
      <c r="AE189" s="214"/>
      <c r="AF189" s="214"/>
      <c r="AG189" s="214" t="s">
        <v>337</v>
      </c>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row>
    <row r="190" spans="1:60" outlineLevel="2" x14ac:dyDescent="0.2">
      <c r="A190" s="221"/>
      <c r="B190" s="222"/>
      <c r="C190" s="268" t="s">
        <v>1932</v>
      </c>
      <c r="D190" s="262"/>
      <c r="E190" s="263">
        <v>1</v>
      </c>
      <c r="F190" s="224"/>
      <c r="G190" s="224"/>
      <c r="H190" s="224"/>
      <c r="I190" s="224"/>
      <c r="J190" s="224"/>
      <c r="K190" s="224"/>
      <c r="L190" s="224"/>
      <c r="M190" s="224"/>
      <c r="N190" s="223"/>
      <c r="O190" s="223"/>
      <c r="P190" s="223"/>
      <c r="Q190" s="223"/>
      <c r="R190" s="224"/>
      <c r="S190" s="224"/>
      <c r="T190" s="224"/>
      <c r="U190" s="224"/>
      <c r="V190" s="224"/>
      <c r="W190" s="224"/>
      <c r="X190" s="224"/>
      <c r="Y190" s="224"/>
      <c r="Z190" s="214"/>
      <c r="AA190" s="214"/>
      <c r="AB190" s="214"/>
      <c r="AC190" s="214"/>
      <c r="AD190" s="214"/>
      <c r="AE190" s="214"/>
      <c r="AF190" s="214"/>
      <c r="AG190" s="214" t="s">
        <v>371</v>
      </c>
      <c r="AH190" s="214">
        <v>0</v>
      </c>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row>
    <row r="191" spans="1:60" outlineLevel="1" x14ac:dyDescent="0.2">
      <c r="A191" s="236">
        <v>54</v>
      </c>
      <c r="B191" s="237" t="s">
        <v>1733</v>
      </c>
      <c r="C191" s="254" t="s">
        <v>1734</v>
      </c>
      <c r="D191" s="238" t="s">
        <v>330</v>
      </c>
      <c r="E191" s="239">
        <v>1</v>
      </c>
      <c r="F191" s="240"/>
      <c r="G191" s="241">
        <f>ROUND(E191*F191,2)</f>
        <v>0</v>
      </c>
      <c r="H191" s="240"/>
      <c r="I191" s="241">
        <f>ROUND(E191*H191,2)</f>
        <v>0</v>
      </c>
      <c r="J191" s="240"/>
      <c r="K191" s="241">
        <f>ROUND(E191*J191,2)</f>
        <v>0</v>
      </c>
      <c r="L191" s="241">
        <v>12</v>
      </c>
      <c r="M191" s="241">
        <f>G191*(1+L191/100)</f>
        <v>0</v>
      </c>
      <c r="N191" s="239">
        <v>1.41E-3</v>
      </c>
      <c r="O191" s="239">
        <f>ROUND(E191*N191,2)</f>
        <v>0</v>
      </c>
      <c r="P191" s="239">
        <v>0</v>
      </c>
      <c r="Q191" s="239">
        <f>ROUND(E191*P191,2)</f>
        <v>0</v>
      </c>
      <c r="R191" s="241" t="s">
        <v>611</v>
      </c>
      <c r="S191" s="241" t="s">
        <v>315</v>
      </c>
      <c r="T191" s="242" t="s">
        <v>315</v>
      </c>
      <c r="U191" s="224">
        <v>1.575</v>
      </c>
      <c r="V191" s="224">
        <f>ROUND(E191*U191,2)</f>
        <v>1.58</v>
      </c>
      <c r="W191" s="224"/>
      <c r="X191" s="224" t="s">
        <v>336</v>
      </c>
      <c r="Y191" s="224" t="s">
        <v>317</v>
      </c>
      <c r="Z191" s="214"/>
      <c r="AA191" s="214"/>
      <c r="AB191" s="214"/>
      <c r="AC191" s="214"/>
      <c r="AD191" s="214"/>
      <c r="AE191" s="214"/>
      <c r="AF191" s="214"/>
      <c r="AG191" s="214" t="s">
        <v>337</v>
      </c>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row>
    <row r="192" spans="1:60" outlineLevel="2" x14ac:dyDescent="0.2">
      <c r="A192" s="221"/>
      <c r="B192" s="222"/>
      <c r="C192" s="255" t="s">
        <v>640</v>
      </c>
      <c r="D192" s="243"/>
      <c r="E192" s="243"/>
      <c r="F192" s="243"/>
      <c r="G192" s="243"/>
      <c r="H192" s="224"/>
      <c r="I192" s="224"/>
      <c r="J192" s="224"/>
      <c r="K192" s="224"/>
      <c r="L192" s="224"/>
      <c r="M192" s="224"/>
      <c r="N192" s="223"/>
      <c r="O192" s="223"/>
      <c r="P192" s="223"/>
      <c r="Q192" s="223"/>
      <c r="R192" s="224"/>
      <c r="S192" s="224"/>
      <c r="T192" s="224"/>
      <c r="U192" s="224"/>
      <c r="V192" s="224"/>
      <c r="W192" s="224"/>
      <c r="X192" s="224"/>
      <c r="Y192" s="224"/>
      <c r="Z192" s="214"/>
      <c r="AA192" s="214"/>
      <c r="AB192" s="214"/>
      <c r="AC192" s="214"/>
      <c r="AD192" s="214"/>
      <c r="AE192" s="214"/>
      <c r="AF192" s="214"/>
      <c r="AG192" s="214" t="s">
        <v>320</v>
      </c>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row>
    <row r="193" spans="1:60" ht="22.5" outlineLevel="1" x14ac:dyDescent="0.2">
      <c r="A193" s="245">
        <v>55</v>
      </c>
      <c r="B193" s="246" t="s">
        <v>641</v>
      </c>
      <c r="C193" s="256" t="s">
        <v>642</v>
      </c>
      <c r="D193" s="247" t="s">
        <v>330</v>
      </c>
      <c r="E193" s="248">
        <v>1</v>
      </c>
      <c r="F193" s="249"/>
      <c r="G193" s="250">
        <f>ROUND(E193*F193,2)</f>
        <v>0</v>
      </c>
      <c r="H193" s="249"/>
      <c r="I193" s="250">
        <f>ROUND(E193*H193,2)</f>
        <v>0</v>
      </c>
      <c r="J193" s="249"/>
      <c r="K193" s="250">
        <f>ROUND(E193*J193,2)</f>
        <v>0</v>
      </c>
      <c r="L193" s="250">
        <v>12</v>
      </c>
      <c r="M193" s="250">
        <f>G193*(1+L193/100)</f>
        <v>0</v>
      </c>
      <c r="N193" s="248">
        <v>7.084E-2</v>
      </c>
      <c r="O193" s="248">
        <f>ROUND(E193*N193,2)</f>
        <v>7.0000000000000007E-2</v>
      </c>
      <c r="P193" s="248">
        <v>0</v>
      </c>
      <c r="Q193" s="248">
        <f>ROUND(E193*P193,2)</f>
        <v>0</v>
      </c>
      <c r="R193" s="250" t="s">
        <v>611</v>
      </c>
      <c r="S193" s="250" t="s">
        <v>315</v>
      </c>
      <c r="T193" s="251" t="s">
        <v>315</v>
      </c>
      <c r="U193" s="224">
        <v>2.96</v>
      </c>
      <c r="V193" s="224">
        <f>ROUND(E193*U193,2)</f>
        <v>2.96</v>
      </c>
      <c r="W193" s="224"/>
      <c r="X193" s="224" t="s">
        <v>336</v>
      </c>
      <c r="Y193" s="224" t="s">
        <v>317</v>
      </c>
      <c r="Z193" s="214"/>
      <c r="AA193" s="214"/>
      <c r="AB193" s="214"/>
      <c r="AC193" s="214"/>
      <c r="AD193" s="214"/>
      <c r="AE193" s="214"/>
      <c r="AF193" s="214"/>
      <c r="AG193" s="214" t="s">
        <v>367</v>
      </c>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row>
    <row r="194" spans="1:60" outlineLevel="1" x14ac:dyDescent="0.2">
      <c r="A194" s="245">
        <v>56</v>
      </c>
      <c r="B194" s="246" t="s">
        <v>649</v>
      </c>
      <c r="C194" s="256" t="s">
        <v>650</v>
      </c>
      <c r="D194" s="247" t="s">
        <v>375</v>
      </c>
      <c r="E194" s="248">
        <v>1</v>
      </c>
      <c r="F194" s="249"/>
      <c r="G194" s="250">
        <f>ROUND(E194*F194,2)</f>
        <v>0</v>
      </c>
      <c r="H194" s="249"/>
      <c r="I194" s="250">
        <f>ROUND(E194*H194,2)</f>
        <v>0</v>
      </c>
      <c r="J194" s="249"/>
      <c r="K194" s="250">
        <f>ROUND(E194*J194,2)</f>
        <v>0</v>
      </c>
      <c r="L194" s="250">
        <v>12</v>
      </c>
      <c r="M194" s="250">
        <f>G194*(1+L194/100)</f>
        <v>0</v>
      </c>
      <c r="N194" s="248">
        <v>4.0000000000000003E-5</v>
      </c>
      <c r="O194" s="248">
        <f>ROUND(E194*N194,2)</f>
        <v>0</v>
      </c>
      <c r="P194" s="248">
        <v>0</v>
      </c>
      <c r="Q194" s="248">
        <f>ROUND(E194*P194,2)</f>
        <v>0</v>
      </c>
      <c r="R194" s="250" t="s">
        <v>611</v>
      </c>
      <c r="S194" s="250" t="s">
        <v>315</v>
      </c>
      <c r="T194" s="251" t="s">
        <v>315</v>
      </c>
      <c r="U194" s="224">
        <v>0.44500000000000001</v>
      </c>
      <c r="V194" s="224">
        <f>ROUND(E194*U194,2)</f>
        <v>0.45</v>
      </c>
      <c r="W194" s="224"/>
      <c r="X194" s="224" t="s">
        <v>336</v>
      </c>
      <c r="Y194" s="224" t="s">
        <v>317</v>
      </c>
      <c r="Z194" s="214"/>
      <c r="AA194" s="214"/>
      <c r="AB194" s="214"/>
      <c r="AC194" s="214"/>
      <c r="AD194" s="214"/>
      <c r="AE194" s="214"/>
      <c r="AF194" s="214"/>
      <c r="AG194" s="214" t="s">
        <v>337</v>
      </c>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row>
    <row r="195" spans="1:60" outlineLevel="1" x14ac:dyDescent="0.2">
      <c r="A195" s="245">
        <v>57</v>
      </c>
      <c r="B195" s="246" t="s">
        <v>653</v>
      </c>
      <c r="C195" s="256" t="s">
        <v>654</v>
      </c>
      <c r="D195" s="247" t="s">
        <v>375</v>
      </c>
      <c r="E195" s="248">
        <v>1</v>
      </c>
      <c r="F195" s="249"/>
      <c r="G195" s="250">
        <f>ROUND(E195*F195,2)</f>
        <v>0</v>
      </c>
      <c r="H195" s="249"/>
      <c r="I195" s="250">
        <f>ROUND(E195*H195,2)</f>
        <v>0</v>
      </c>
      <c r="J195" s="249"/>
      <c r="K195" s="250">
        <f>ROUND(E195*J195,2)</f>
        <v>0</v>
      </c>
      <c r="L195" s="250">
        <v>12</v>
      </c>
      <c r="M195" s="250">
        <f>G195*(1+L195/100)</f>
        <v>0</v>
      </c>
      <c r="N195" s="248">
        <v>2.0000000000000002E-5</v>
      </c>
      <c r="O195" s="248">
        <f>ROUND(E195*N195,2)</f>
        <v>0</v>
      </c>
      <c r="P195" s="248">
        <v>0</v>
      </c>
      <c r="Q195" s="248">
        <f>ROUND(E195*P195,2)</f>
        <v>0</v>
      </c>
      <c r="R195" s="250" t="s">
        <v>611</v>
      </c>
      <c r="S195" s="250" t="s">
        <v>315</v>
      </c>
      <c r="T195" s="251" t="s">
        <v>315</v>
      </c>
      <c r="U195" s="224">
        <v>0.16800000000000001</v>
      </c>
      <c r="V195" s="224">
        <f>ROUND(E195*U195,2)</f>
        <v>0.17</v>
      </c>
      <c r="W195" s="224"/>
      <c r="X195" s="224" t="s">
        <v>336</v>
      </c>
      <c r="Y195" s="224" t="s">
        <v>317</v>
      </c>
      <c r="Z195" s="214"/>
      <c r="AA195" s="214"/>
      <c r="AB195" s="214"/>
      <c r="AC195" s="214"/>
      <c r="AD195" s="214"/>
      <c r="AE195" s="214"/>
      <c r="AF195" s="214"/>
      <c r="AG195" s="214" t="s">
        <v>337</v>
      </c>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row>
    <row r="196" spans="1:60" outlineLevel="1" x14ac:dyDescent="0.2">
      <c r="A196" s="245">
        <v>58</v>
      </c>
      <c r="B196" s="246" t="s">
        <v>651</v>
      </c>
      <c r="C196" s="256" t="s">
        <v>652</v>
      </c>
      <c r="D196" s="247" t="s">
        <v>375</v>
      </c>
      <c r="E196" s="248">
        <v>1</v>
      </c>
      <c r="F196" s="249"/>
      <c r="G196" s="250">
        <f>ROUND(E196*F196,2)</f>
        <v>0</v>
      </c>
      <c r="H196" s="249"/>
      <c r="I196" s="250">
        <f>ROUND(E196*H196,2)</f>
        <v>0</v>
      </c>
      <c r="J196" s="249"/>
      <c r="K196" s="250">
        <f>ROUND(E196*J196,2)</f>
        <v>0</v>
      </c>
      <c r="L196" s="250">
        <v>12</v>
      </c>
      <c r="M196" s="250">
        <f>G196*(1+L196/100)</f>
        <v>0</v>
      </c>
      <c r="N196" s="248">
        <v>1.2999999999999999E-4</v>
      </c>
      <c r="O196" s="248">
        <f>ROUND(E196*N196,2)</f>
        <v>0</v>
      </c>
      <c r="P196" s="248">
        <v>0</v>
      </c>
      <c r="Q196" s="248">
        <f>ROUND(E196*P196,2)</f>
        <v>0</v>
      </c>
      <c r="R196" s="250" t="s">
        <v>611</v>
      </c>
      <c r="S196" s="250" t="s">
        <v>315</v>
      </c>
      <c r="T196" s="251" t="s">
        <v>315</v>
      </c>
      <c r="U196" s="224">
        <v>0.65500000000000003</v>
      </c>
      <c r="V196" s="224">
        <f>ROUND(E196*U196,2)</f>
        <v>0.66</v>
      </c>
      <c r="W196" s="224"/>
      <c r="X196" s="224" t="s">
        <v>336</v>
      </c>
      <c r="Y196" s="224" t="s">
        <v>317</v>
      </c>
      <c r="Z196" s="214"/>
      <c r="AA196" s="214"/>
      <c r="AB196" s="214"/>
      <c r="AC196" s="214"/>
      <c r="AD196" s="214"/>
      <c r="AE196" s="214"/>
      <c r="AF196" s="214"/>
      <c r="AG196" s="214" t="s">
        <v>337</v>
      </c>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row>
    <row r="197" spans="1:60" ht="22.5" outlineLevel="1" x14ac:dyDescent="0.2">
      <c r="A197" s="245">
        <v>59</v>
      </c>
      <c r="B197" s="246" t="s">
        <v>655</v>
      </c>
      <c r="C197" s="256" t="s">
        <v>656</v>
      </c>
      <c r="D197" s="247" t="s">
        <v>375</v>
      </c>
      <c r="E197" s="248">
        <v>1</v>
      </c>
      <c r="F197" s="249"/>
      <c r="G197" s="250">
        <f>ROUND(E197*F197,2)</f>
        <v>0</v>
      </c>
      <c r="H197" s="249"/>
      <c r="I197" s="250">
        <f>ROUND(E197*H197,2)</f>
        <v>0</v>
      </c>
      <c r="J197" s="249"/>
      <c r="K197" s="250">
        <f>ROUND(E197*J197,2)</f>
        <v>0</v>
      </c>
      <c r="L197" s="250">
        <v>12</v>
      </c>
      <c r="M197" s="250">
        <f>G197*(1+L197/100)</f>
        <v>0</v>
      </c>
      <c r="N197" s="248">
        <v>4.0000000000000002E-4</v>
      </c>
      <c r="O197" s="248">
        <f>ROUND(E197*N197,2)</f>
        <v>0</v>
      </c>
      <c r="P197" s="248">
        <v>0</v>
      </c>
      <c r="Q197" s="248">
        <f>ROUND(E197*P197,2)</f>
        <v>0</v>
      </c>
      <c r="R197" s="250" t="s">
        <v>611</v>
      </c>
      <c r="S197" s="250" t="s">
        <v>315</v>
      </c>
      <c r="T197" s="251" t="s">
        <v>315</v>
      </c>
      <c r="U197" s="224">
        <v>0.246</v>
      </c>
      <c r="V197" s="224">
        <f>ROUND(E197*U197,2)</f>
        <v>0.25</v>
      </c>
      <c r="W197" s="224"/>
      <c r="X197" s="224" t="s">
        <v>336</v>
      </c>
      <c r="Y197" s="224" t="s">
        <v>317</v>
      </c>
      <c r="Z197" s="214"/>
      <c r="AA197" s="214"/>
      <c r="AB197" s="214"/>
      <c r="AC197" s="214"/>
      <c r="AD197" s="214"/>
      <c r="AE197" s="214"/>
      <c r="AF197" s="214"/>
      <c r="AG197" s="214" t="s">
        <v>337</v>
      </c>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row>
    <row r="198" spans="1:60" ht="33.75" outlineLevel="1" x14ac:dyDescent="0.2">
      <c r="A198" s="245">
        <v>60</v>
      </c>
      <c r="B198" s="246" t="s">
        <v>1139</v>
      </c>
      <c r="C198" s="256" t="s">
        <v>1140</v>
      </c>
      <c r="D198" s="247" t="s">
        <v>375</v>
      </c>
      <c r="E198" s="248">
        <v>1</v>
      </c>
      <c r="F198" s="249"/>
      <c r="G198" s="250">
        <f>ROUND(E198*F198,2)</f>
        <v>0</v>
      </c>
      <c r="H198" s="249"/>
      <c r="I198" s="250">
        <f>ROUND(E198*H198,2)</f>
        <v>0</v>
      </c>
      <c r="J198" s="249"/>
      <c r="K198" s="250">
        <f>ROUND(E198*J198,2)</f>
        <v>0</v>
      </c>
      <c r="L198" s="250">
        <v>12</v>
      </c>
      <c r="M198" s="250">
        <f>G198*(1+L198/100)</f>
        <v>0</v>
      </c>
      <c r="N198" s="248">
        <v>2.2000000000000001E-4</v>
      </c>
      <c r="O198" s="248">
        <f>ROUND(E198*N198,2)</f>
        <v>0</v>
      </c>
      <c r="P198" s="248">
        <v>0</v>
      </c>
      <c r="Q198" s="248">
        <f>ROUND(E198*P198,2)</f>
        <v>0</v>
      </c>
      <c r="R198" s="250" t="s">
        <v>611</v>
      </c>
      <c r="S198" s="250" t="s">
        <v>315</v>
      </c>
      <c r="T198" s="251" t="s">
        <v>315</v>
      </c>
      <c r="U198" s="224">
        <v>0.246</v>
      </c>
      <c r="V198" s="224">
        <f>ROUND(E198*U198,2)</f>
        <v>0.25</v>
      </c>
      <c r="W198" s="224"/>
      <c r="X198" s="224" t="s">
        <v>336</v>
      </c>
      <c r="Y198" s="224" t="s">
        <v>317</v>
      </c>
      <c r="Z198" s="214"/>
      <c r="AA198" s="214"/>
      <c r="AB198" s="214"/>
      <c r="AC198" s="214"/>
      <c r="AD198" s="214"/>
      <c r="AE198" s="214"/>
      <c r="AF198" s="214"/>
      <c r="AG198" s="214" t="s">
        <v>1123</v>
      </c>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row>
    <row r="199" spans="1:60" ht="22.5" outlineLevel="1" x14ac:dyDescent="0.2">
      <c r="A199" s="245">
        <v>61</v>
      </c>
      <c r="B199" s="246" t="s">
        <v>1933</v>
      </c>
      <c r="C199" s="256" t="s">
        <v>1934</v>
      </c>
      <c r="D199" s="247" t="s">
        <v>375</v>
      </c>
      <c r="E199" s="248">
        <v>1</v>
      </c>
      <c r="F199" s="249"/>
      <c r="G199" s="250">
        <f>ROUND(E199*F199,2)</f>
        <v>0</v>
      </c>
      <c r="H199" s="249"/>
      <c r="I199" s="250">
        <f>ROUND(E199*H199,2)</f>
        <v>0</v>
      </c>
      <c r="J199" s="249"/>
      <c r="K199" s="250">
        <f>ROUND(E199*J199,2)</f>
        <v>0</v>
      </c>
      <c r="L199" s="250">
        <v>12</v>
      </c>
      <c r="M199" s="250">
        <f>G199*(1+L199/100)</f>
        <v>0</v>
      </c>
      <c r="N199" s="248">
        <v>1.48E-3</v>
      </c>
      <c r="O199" s="248">
        <f>ROUND(E199*N199,2)</f>
        <v>0</v>
      </c>
      <c r="P199" s="248">
        <v>0</v>
      </c>
      <c r="Q199" s="248">
        <f>ROUND(E199*P199,2)</f>
        <v>0</v>
      </c>
      <c r="R199" s="250" t="s">
        <v>428</v>
      </c>
      <c r="S199" s="250" t="s">
        <v>315</v>
      </c>
      <c r="T199" s="251" t="s">
        <v>315</v>
      </c>
      <c r="U199" s="224">
        <v>0</v>
      </c>
      <c r="V199" s="224">
        <f>ROUND(E199*U199,2)</f>
        <v>0</v>
      </c>
      <c r="W199" s="224"/>
      <c r="X199" s="224" t="s">
        <v>429</v>
      </c>
      <c r="Y199" s="224" t="s">
        <v>317</v>
      </c>
      <c r="Z199" s="214"/>
      <c r="AA199" s="214"/>
      <c r="AB199" s="214"/>
      <c r="AC199" s="214"/>
      <c r="AD199" s="214"/>
      <c r="AE199" s="214"/>
      <c r="AF199" s="214"/>
      <c r="AG199" s="214" t="s">
        <v>430</v>
      </c>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row>
    <row r="200" spans="1:60" ht="22.5" outlineLevel="1" x14ac:dyDescent="0.2">
      <c r="A200" s="245">
        <v>62</v>
      </c>
      <c r="B200" s="246" t="s">
        <v>1738</v>
      </c>
      <c r="C200" s="256" t="s">
        <v>663</v>
      </c>
      <c r="D200" s="247" t="s">
        <v>375</v>
      </c>
      <c r="E200" s="248">
        <v>1</v>
      </c>
      <c r="F200" s="249"/>
      <c r="G200" s="250">
        <f>ROUND(E200*F200,2)</f>
        <v>0</v>
      </c>
      <c r="H200" s="249"/>
      <c r="I200" s="250">
        <f>ROUND(E200*H200,2)</f>
        <v>0</v>
      </c>
      <c r="J200" s="249"/>
      <c r="K200" s="250">
        <f>ROUND(E200*J200,2)</f>
        <v>0</v>
      </c>
      <c r="L200" s="250">
        <v>12</v>
      </c>
      <c r="M200" s="250">
        <f>G200*(1+L200/100)</f>
        <v>0</v>
      </c>
      <c r="N200" s="248">
        <v>8.4999999999999995E-4</v>
      </c>
      <c r="O200" s="248">
        <f>ROUND(E200*N200,2)</f>
        <v>0</v>
      </c>
      <c r="P200" s="248">
        <v>0</v>
      </c>
      <c r="Q200" s="248">
        <f>ROUND(E200*P200,2)</f>
        <v>0</v>
      </c>
      <c r="R200" s="250" t="s">
        <v>428</v>
      </c>
      <c r="S200" s="250" t="s">
        <v>315</v>
      </c>
      <c r="T200" s="251" t="s">
        <v>315</v>
      </c>
      <c r="U200" s="224">
        <v>0</v>
      </c>
      <c r="V200" s="224">
        <f>ROUND(E200*U200,2)</f>
        <v>0</v>
      </c>
      <c r="W200" s="224"/>
      <c r="X200" s="224" t="s">
        <v>429</v>
      </c>
      <c r="Y200" s="224" t="s">
        <v>317</v>
      </c>
      <c r="Z200" s="214"/>
      <c r="AA200" s="214"/>
      <c r="AB200" s="214"/>
      <c r="AC200" s="214"/>
      <c r="AD200" s="214"/>
      <c r="AE200" s="214"/>
      <c r="AF200" s="214"/>
      <c r="AG200" s="214" t="s">
        <v>430</v>
      </c>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row>
    <row r="201" spans="1:60" outlineLevel="1" x14ac:dyDescent="0.2">
      <c r="A201" s="245">
        <v>63</v>
      </c>
      <c r="B201" s="246" t="s">
        <v>666</v>
      </c>
      <c r="C201" s="256" t="s">
        <v>667</v>
      </c>
      <c r="D201" s="247" t="s">
        <v>375</v>
      </c>
      <c r="E201" s="248">
        <v>1</v>
      </c>
      <c r="F201" s="249"/>
      <c r="G201" s="250">
        <f>ROUND(E201*F201,2)</f>
        <v>0</v>
      </c>
      <c r="H201" s="249"/>
      <c r="I201" s="250">
        <f>ROUND(E201*H201,2)</f>
        <v>0</v>
      </c>
      <c r="J201" s="249"/>
      <c r="K201" s="250">
        <f>ROUND(E201*J201,2)</f>
        <v>0</v>
      </c>
      <c r="L201" s="250">
        <v>12</v>
      </c>
      <c r="M201" s="250">
        <f>G201*(1+L201/100)</f>
        <v>0</v>
      </c>
      <c r="N201" s="248">
        <v>0</v>
      </c>
      <c r="O201" s="248">
        <f>ROUND(E201*N201,2)</f>
        <v>0</v>
      </c>
      <c r="P201" s="248">
        <v>0</v>
      </c>
      <c r="Q201" s="248">
        <f>ROUND(E201*P201,2)</f>
        <v>0</v>
      </c>
      <c r="R201" s="250" t="s">
        <v>428</v>
      </c>
      <c r="S201" s="250" t="s">
        <v>315</v>
      </c>
      <c r="T201" s="251" t="s">
        <v>315</v>
      </c>
      <c r="U201" s="224">
        <v>0</v>
      </c>
      <c r="V201" s="224">
        <f>ROUND(E201*U201,2)</f>
        <v>0</v>
      </c>
      <c r="W201" s="224"/>
      <c r="X201" s="224" t="s">
        <v>429</v>
      </c>
      <c r="Y201" s="224" t="s">
        <v>317</v>
      </c>
      <c r="Z201" s="214"/>
      <c r="AA201" s="214"/>
      <c r="AB201" s="214"/>
      <c r="AC201" s="214"/>
      <c r="AD201" s="214"/>
      <c r="AE201" s="214"/>
      <c r="AF201" s="214"/>
      <c r="AG201" s="214" t="s">
        <v>430</v>
      </c>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row>
    <row r="202" spans="1:60" ht="22.5" outlineLevel="1" x14ac:dyDescent="0.2">
      <c r="A202" s="245">
        <v>64</v>
      </c>
      <c r="B202" s="246" t="s">
        <v>1935</v>
      </c>
      <c r="C202" s="256" t="s">
        <v>1936</v>
      </c>
      <c r="D202" s="247" t="s">
        <v>375</v>
      </c>
      <c r="E202" s="248">
        <v>1</v>
      </c>
      <c r="F202" s="249"/>
      <c r="G202" s="250">
        <f>ROUND(E202*F202,2)</f>
        <v>0</v>
      </c>
      <c r="H202" s="249"/>
      <c r="I202" s="250">
        <f>ROUND(E202*H202,2)</f>
        <v>0</v>
      </c>
      <c r="J202" s="249"/>
      <c r="K202" s="250">
        <f>ROUND(E202*J202,2)</f>
        <v>0</v>
      </c>
      <c r="L202" s="250">
        <v>12</v>
      </c>
      <c r="M202" s="250">
        <f>G202*(1+L202/100)</f>
        <v>0</v>
      </c>
      <c r="N202" s="248">
        <v>1.2999999999999999E-2</v>
      </c>
      <c r="O202" s="248">
        <f>ROUND(E202*N202,2)</f>
        <v>0.01</v>
      </c>
      <c r="P202" s="248">
        <v>0</v>
      </c>
      <c r="Q202" s="248">
        <f>ROUND(E202*P202,2)</f>
        <v>0</v>
      </c>
      <c r="R202" s="250" t="s">
        <v>428</v>
      </c>
      <c r="S202" s="250" t="s">
        <v>315</v>
      </c>
      <c r="T202" s="251" t="s">
        <v>315</v>
      </c>
      <c r="U202" s="224">
        <v>0</v>
      </c>
      <c r="V202" s="224">
        <f>ROUND(E202*U202,2)</f>
        <v>0</v>
      </c>
      <c r="W202" s="224"/>
      <c r="X202" s="224" t="s">
        <v>429</v>
      </c>
      <c r="Y202" s="224" t="s">
        <v>317</v>
      </c>
      <c r="Z202" s="214"/>
      <c r="AA202" s="214"/>
      <c r="AB202" s="214"/>
      <c r="AC202" s="214"/>
      <c r="AD202" s="214"/>
      <c r="AE202" s="214"/>
      <c r="AF202" s="214"/>
      <c r="AG202" s="214" t="s">
        <v>430</v>
      </c>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row>
    <row r="203" spans="1:60" outlineLevel="1" x14ac:dyDescent="0.2">
      <c r="A203" s="245">
        <v>65</v>
      </c>
      <c r="B203" s="246" t="s">
        <v>2103</v>
      </c>
      <c r="C203" s="256" t="s">
        <v>2104</v>
      </c>
      <c r="D203" s="247" t="s">
        <v>330</v>
      </c>
      <c r="E203" s="248">
        <v>1</v>
      </c>
      <c r="F203" s="249"/>
      <c r="G203" s="250">
        <f>ROUND(E203*F203,2)</f>
        <v>0</v>
      </c>
      <c r="H203" s="249"/>
      <c r="I203" s="250">
        <f>ROUND(E203*H203,2)</f>
        <v>0</v>
      </c>
      <c r="J203" s="249"/>
      <c r="K203" s="250">
        <f>ROUND(E203*J203,2)</f>
        <v>0</v>
      </c>
      <c r="L203" s="250">
        <v>12</v>
      </c>
      <c r="M203" s="250">
        <f>G203*(1+L203/100)</f>
        <v>0</v>
      </c>
      <c r="N203" s="248">
        <v>1.2E-4</v>
      </c>
      <c r="O203" s="248">
        <f>ROUND(E203*N203,2)</f>
        <v>0</v>
      </c>
      <c r="P203" s="248">
        <v>0</v>
      </c>
      <c r="Q203" s="248">
        <f>ROUND(E203*P203,2)</f>
        <v>0</v>
      </c>
      <c r="R203" s="250" t="s">
        <v>611</v>
      </c>
      <c r="S203" s="250" t="s">
        <v>315</v>
      </c>
      <c r="T203" s="251" t="s">
        <v>315</v>
      </c>
      <c r="U203" s="224">
        <v>2</v>
      </c>
      <c r="V203" s="224">
        <f>ROUND(E203*U203,2)</f>
        <v>2</v>
      </c>
      <c r="W203" s="224"/>
      <c r="X203" s="224" t="s">
        <v>336</v>
      </c>
      <c r="Y203" s="224" t="s">
        <v>317</v>
      </c>
      <c r="Z203" s="214"/>
      <c r="AA203" s="214"/>
      <c r="AB203" s="214"/>
      <c r="AC203" s="214"/>
      <c r="AD203" s="214"/>
      <c r="AE203" s="214"/>
      <c r="AF203" s="214"/>
      <c r="AG203" s="214" t="s">
        <v>367</v>
      </c>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row>
    <row r="204" spans="1:60" ht="22.5" outlineLevel="1" x14ac:dyDescent="0.2">
      <c r="A204" s="236">
        <v>66</v>
      </c>
      <c r="B204" s="237" t="s">
        <v>2105</v>
      </c>
      <c r="C204" s="254" t="s">
        <v>2674</v>
      </c>
      <c r="D204" s="238" t="s">
        <v>375</v>
      </c>
      <c r="E204" s="239">
        <v>1</v>
      </c>
      <c r="F204" s="240"/>
      <c r="G204" s="241">
        <f>ROUND(E204*F204,2)</f>
        <v>0</v>
      </c>
      <c r="H204" s="240"/>
      <c r="I204" s="241">
        <f>ROUND(E204*H204,2)</f>
        <v>0</v>
      </c>
      <c r="J204" s="240"/>
      <c r="K204" s="241">
        <f>ROUND(E204*J204,2)</f>
        <v>0</v>
      </c>
      <c r="L204" s="241">
        <v>12</v>
      </c>
      <c r="M204" s="241">
        <f>G204*(1+L204/100)</f>
        <v>0</v>
      </c>
      <c r="N204" s="239">
        <v>0.01</v>
      </c>
      <c r="O204" s="239">
        <f>ROUND(E204*N204,2)</f>
        <v>0.01</v>
      </c>
      <c r="P204" s="239">
        <v>0</v>
      </c>
      <c r="Q204" s="239">
        <f>ROUND(E204*P204,2)</f>
        <v>0</v>
      </c>
      <c r="R204" s="241"/>
      <c r="S204" s="241" t="s">
        <v>331</v>
      </c>
      <c r="T204" s="242" t="s">
        <v>316</v>
      </c>
      <c r="U204" s="224">
        <v>0</v>
      </c>
      <c r="V204" s="224">
        <f>ROUND(E204*U204,2)</f>
        <v>0</v>
      </c>
      <c r="W204" s="224"/>
      <c r="X204" s="224" t="s">
        <v>429</v>
      </c>
      <c r="Y204" s="224" t="s">
        <v>317</v>
      </c>
      <c r="Z204" s="214"/>
      <c r="AA204" s="214"/>
      <c r="AB204" s="214"/>
      <c r="AC204" s="214"/>
      <c r="AD204" s="214"/>
      <c r="AE204" s="214"/>
      <c r="AF204" s="214"/>
      <c r="AG204" s="214" t="s">
        <v>728</v>
      </c>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row>
    <row r="205" spans="1:60" outlineLevel="2" x14ac:dyDescent="0.2">
      <c r="A205" s="221"/>
      <c r="B205" s="222"/>
      <c r="C205" s="255" t="s">
        <v>2107</v>
      </c>
      <c r="D205" s="243"/>
      <c r="E205" s="243"/>
      <c r="F205" s="243"/>
      <c r="G205" s="243"/>
      <c r="H205" s="224"/>
      <c r="I205" s="224"/>
      <c r="J205" s="224"/>
      <c r="K205" s="224"/>
      <c r="L205" s="224"/>
      <c r="M205" s="224"/>
      <c r="N205" s="223"/>
      <c r="O205" s="223"/>
      <c r="P205" s="223"/>
      <c r="Q205" s="223"/>
      <c r="R205" s="224"/>
      <c r="S205" s="224"/>
      <c r="T205" s="224"/>
      <c r="U205" s="224"/>
      <c r="V205" s="224"/>
      <c r="W205" s="224"/>
      <c r="X205" s="224"/>
      <c r="Y205" s="224"/>
      <c r="Z205" s="214"/>
      <c r="AA205" s="214"/>
      <c r="AB205" s="214"/>
      <c r="AC205" s="214"/>
      <c r="AD205" s="214"/>
      <c r="AE205" s="214"/>
      <c r="AF205" s="214"/>
      <c r="AG205" s="214" t="s">
        <v>320</v>
      </c>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row>
    <row r="206" spans="1:60" outlineLevel="1" x14ac:dyDescent="0.2">
      <c r="A206" s="245">
        <v>67</v>
      </c>
      <c r="B206" s="246" t="s">
        <v>676</v>
      </c>
      <c r="C206" s="256" t="s">
        <v>677</v>
      </c>
      <c r="D206" s="247" t="s">
        <v>330</v>
      </c>
      <c r="E206" s="248">
        <v>1</v>
      </c>
      <c r="F206" s="249"/>
      <c r="G206" s="250">
        <f>ROUND(E206*F206,2)</f>
        <v>0</v>
      </c>
      <c r="H206" s="249"/>
      <c r="I206" s="250">
        <f>ROUND(E206*H206,2)</f>
        <v>0</v>
      </c>
      <c r="J206" s="249"/>
      <c r="K206" s="250">
        <f>ROUND(E206*J206,2)</f>
        <v>0</v>
      </c>
      <c r="L206" s="250">
        <v>12</v>
      </c>
      <c r="M206" s="250">
        <f>G206*(1+L206/100)</f>
        <v>0</v>
      </c>
      <c r="N206" s="248">
        <v>0</v>
      </c>
      <c r="O206" s="248">
        <f>ROUND(E206*N206,2)</f>
        <v>0</v>
      </c>
      <c r="P206" s="248">
        <v>1.933E-2</v>
      </c>
      <c r="Q206" s="248">
        <f>ROUND(E206*P206,2)</f>
        <v>0.02</v>
      </c>
      <c r="R206" s="250" t="s">
        <v>611</v>
      </c>
      <c r="S206" s="250" t="s">
        <v>315</v>
      </c>
      <c r="T206" s="251" t="s">
        <v>315</v>
      </c>
      <c r="U206" s="224">
        <v>0.59</v>
      </c>
      <c r="V206" s="224">
        <f>ROUND(E206*U206,2)</f>
        <v>0.59</v>
      </c>
      <c r="W206" s="224"/>
      <c r="X206" s="224" t="s">
        <v>336</v>
      </c>
      <c r="Y206" s="224" t="s">
        <v>317</v>
      </c>
      <c r="Z206" s="214"/>
      <c r="AA206" s="214"/>
      <c r="AB206" s="214"/>
      <c r="AC206" s="214"/>
      <c r="AD206" s="214"/>
      <c r="AE206" s="214"/>
      <c r="AF206" s="214"/>
      <c r="AG206" s="214" t="s">
        <v>337</v>
      </c>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row>
    <row r="207" spans="1:60" outlineLevel="1" x14ac:dyDescent="0.2">
      <c r="A207" s="245">
        <v>68</v>
      </c>
      <c r="B207" s="246" t="s">
        <v>2244</v>
      </c>
      <c r="C207" s="256" t="s">
        <v>2245</v>
      </c>
      <c r="D207" s="247" t="s">
        <v>330</v>
      </c>
      <c r="E207" s="248">
        <v>1</v>
      </c>
      <c r="F207" s="249"/>
      <c r="G207" s="250">
        <f>ROUND(E207*F207,2)</f>
        <v>0</v>
      </c>
      <c r="H207" s="249"/>
      <c r="I207" s="250">
        <f>ROUND(E207*H207,2)</f>
        <v>0</v>
      </c>
      <c r="J207" s="249"/>
      <c r="K207" s="250">
        <f>ROUND(E207*J207,2)</f>
        <v>0</v>
      </c>
      <c r="L207" s="250">
        <v>12</v>
      </c>
      <c r="M207" s="250">
        <f>G207*(1+L207/100)</f>
        <v>0</v>
      </c>
      <c r="N207" s="248">
        <v>0</v>
      </c>
      <c r="O207" s="248">
        <f>ROUND(E207*N207,2)</f>
        <v>0</v>
      </c>
      <c r="P207" s="248">
        <v>1.9460000000000002E-2</v>
      </c>
      <c r="Q207" s="248">
        <f>ROUND(E207*P207,2)</f>
        <v>0.02</v>
      </c>
      <c r="R207" s="250" t="s">
        <v>611</v>
      </c>
      <c r="S207" s="250" t="s">
        <v>315</v>
      </c>
      <c r="T207" s="251" t="s">
        <v>315</v>
      </c>
      <c r="U207" s="224">
        <v>0.38200000000000001</v>
      </c>
      <c r="V207" s="224">
        <f>ROUND(E207*U207,2)</f>
        <v>0.38</v>
      </c>
      <c r="W207" s="224"/>
      <c r="X207" s="224" t="s">
        <v>336</v>
      </c>
      <c r="Y207" s="224" t="s">
        <v>317</v>
      </c>
      <c r="Z207" s="214"/>
      <c r="AA207" s="214"/>
      <c r="AB207" s="214"/>
      <c r="AC207" s="214"/>
      <c r="AD207" s="214"/>
      <c r="AE207" s="214"/>
      <c r="AF207" s="214"/>
      <c r="AG207" s="214" t="s">
        <v>337</v>
      </c>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row>
    <row r="208" spans="1:60" outlineLevel="1" x14ac:dyDescent="0.2">
      <c r="A208" s="245">
        <v>69</v>
      </c>
      <c r="B208" s="246" t="s">
        <v>2246</v>
      </c>
      <c r="C208" s="256" t="s">
        <v>2247</v>
      </c>
      <c r="D208" s="247" t="s">
        <v>330</v>
      </c>
      <c r="E208" s="248">
        <v>1</v>
      </c>
      <c r="F208" s="249"/>
      <c r="G208" s="250">
        <f>ROUND(E208*F208,2)</f>
        <v>0</v>
      </c>
      <c r="H208" s="249"/>
      <c r="I208" s="250">
        <f>ROUND(E208*H208,2)</f>
        <v>0</v>
      </c>
      <c r="J208" s="249"/>
      <c r="K208" s="250">
        <f>ROUND(E208*J208,2)</f>
        <v>0</v>
      </c>
      <c r="L208" s="250">
        <v>12</v>
      </c>
      <c r="M208" s="250">
        <f>G208*(1+L208/100)</f>
        <v>0</v>
      </c>
      <c r="N208" s="248">
        <v>0</v>
      </c>
      <c r="O208" s="248">
        <f>ROUND(E208*N208,2)</f>
        <v>0</v>
      </c>
      <c r="P208" s="248">
        <v>0.125</v>
      </c>
      <c r="Q208" s="248">
        <f>ROUND(E208*P208,2)</f>
        <v>0.13</v>
      </c>
      <c r="R208" s="250" t="s">
        <v>611</v>
      </c>
      <c r="S208" s="250" t="s">
        <v>315</v>
      </c>
      <c r="T208" s="251" t="s">
        <v>315</v>
      </c>
      <c r="U208" s="224">
        <v>1.1499999999999999</v>
      </c>
      <c r="V208" s="224">
        <f>ROUND(E208*U208,2)</f>
        <v>1.1499999999999999</v>
      </c>
      <c r="W208" s="224"/>
      <c r="X208" s="224" t="s">
        <v>336</v>
      </c>
      <c r="Y208" s="224" t="s">
        <v>317</v>
      </c>
      <c r="Z208" s="214"/>
      <c r="AA208" s="214"/>
      <c r="AB208" s="214"/>
      <c r="AC208" s="214"/>
      <c r="AD208" s="214"/>
      <c r="AE208" s="214"/>
      <c r="AF208" s="214"/>
      <c r="AG208" s="214" t="s">
        <v>367</v>
      </c>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row>
    <row r="209" spans="1:60" outlineLevel="1" x14ac:dyDescent="0.2">
      <c r="A209" s="245">
        <v>70</v>
      </c>
      <c r="B209" s="246" t="s">
        <v>681</v>
      </c>
      <c r="C209" s="256" t="s">
        <v>682</v>
      </c>
      <c r="D209" s="247" t="s">
        <v>330</v>
      </c>
      <c r="E209" s="248">
        <v>2</v>
      </c>
      <c r="F209" s="249"/>
      <c r="G209" s="250">
        <f>ROUND(E209*F209,2)</f>
        <v>0</v>
      </c>
      <c r="H209" s="249"/>
      <c r="I209" s="250">
        <f>ROUND(E209*H209,2)</f>
        <v>0</v>
      </c>
      <c r="J209" s="249"/>
      <c r="K209" s="250">
        <f>ROUND(E209*J209,2)</f>
        <v>0</v>
      </c>
      <c r="L209" s="250">
        <v>12</v>
      </c>
      <c r="M209" s="250">
        <f>G209*(1+L209/100)</f>
        <v>0</v>
      </c>
      <c r="N209" s="248">
        <v>0</v>
      </c>
      <c r="O209" s="248">
        <f>ROUND(E209*N209,2)</f>
        <v>0</v>
      </c>
      <c r="P209" s="248">
        <v>1.56E-3</v>
      </c>
      <c r="Q209" s="248">
        <f>ROUND(E209*P209,2)</f>
        <v>0</v>
      </c>
      <c r="R209" s="250" t="s">
        <v>611</v>
      </c>
      <c r="S209" s="250" t="s">
        <v>315</v>
      </c>
      <c r="T209" s="251" t="s">
        <v>315</v>
      </c>
      <c r="U209" s="224">
        <v>0.217</v>
      </c>
      <c r="V209" s="224">
        <f>ROUND(E209*U209,2)</f>
        <v>0.43</v>
      </c>
      <c r="W209" s="224"/>
      <c r="X209" s="224" t="s">
        <v>336</v>
      </c>
      <c r="Y209" s="224" t="s">
        <v>317</v>
      </c>
      <c r="Z209" s="214"/>
      <c r="AA209" s="214"/>
      <c r="AB209" s="214"/>
      <c r="AC209" s="214"/>
      <c r="AD209" s="214"/>
      <c r="AE209" s="214"/>
      <c r="AF209" s="214"/>
      <c r="AG209" s="214" t="s">
        <v>367</v>
      </c>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row>
    <row r="210" spans="1:60" outlineLevel="1" x14ac:dyDescent="0.2">
      <c r="A210" s="236">
        <v>71</v>
      </c>
      <c r="B210" s="237" t="s">
        <v>1152</v>
      </c>
      <c r="C210" s="254" t="s">
        <v>1153</v>
      </c>
      <c r="D210" s="238" t="s">
        <v>581</v>
      </c>
      <c r="E210" s="239">
        <v>0.11620999999999999</v>
      </c>
      <c r="F210" s="240"/>
      <c r="G210" s="241">
        <f>ROUND(E210*F210,2)</f>
        <v>0</v>
      </c>
      <c r="H210" s="240"/>
      <c r="I210" s="241">
        <f>ROUND(E210*H210,2)</f>
        <v>0</v>
      </c>
      <c r="J210" s="240"/>
      <c r="K210" s="241">
        <f>ROUND(E210*J210,2)</f>
        <v>0</v>
      </c>
      <c r="L210" s="241">
        <v>12</v>
      </c>
      <c r="M210" s="241">
        <f>G210*(1+L210/100)</f>
        <v>0</v>
      </c>
      <c r="N210" s="239">
        <v>0</v>
      </c>
      <c r="O210" s="239">
        <f>ROUND(E210*N210,2)</f>
        <v>0</v>
      </c>
      <c r="P210" s="239">
        <v>0</v>
      </c>
      <c r="Q210" s="239">
        <f>ROUND(E210*P210,2)</f>
        <v>0</v>
      </c>
      <c r="R210" s="241" t="s">
        <v>611</v>
      </c>
      <c r="S210" s="241" t="s">
        <v>315</v>
      </c>
      <c r="T210" s="242" t="s">
        <v>315</v>
      </c>
      <c r="U210" s="224">
        <v>1.629</v>
      </c>
      <c r="V210" s="224">
        <f>ROUND(E210*U210,2)</f>
        <v>0.19</v>
      </c>
      <c r="W210" s="224"/>
      <c r="X210" s="224" t="s">
        <v>582</v>
      </c>
      <c r="Y210" s="224" t="s">
        <v>317</v>
      </c>
      <c r="Z210" s="214"/>
      <c r="AA210" s="214"/>
      <c r="AB210" s="214"/>
      <c r="AC210" s="214"/>
      <c r="AD210" s="214"/>
      <c r="AE210" s="214"/>
      <c r="AF210" s="214"/>
      <c r="AG210" s="214" t="s">
        <v>583</v>
      </c>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row>
    <row r="211" spans="1:60" outlineLevel="2" x14ac:dyDescent="0.2">
      <c r="A211" s="221"/>
      <c r="B211" s="222"/>
      <c r="C211" s="267" t="s">
        <v>692</v>
      </c>
      <c r="D211" s="266"/>
      <c r="E211" s="266"/>
      <c r="F211" s="266"/>
      <c r="G211" s="266"/>
      <c r="H211" s="224"/>
      <c r="I211" s="224"/>
      <c r="J211" s="224"/>
      <c r="K211" s="224"/>
      <c r="L211" s="224"/>
      <c r="M211" s="224"/>
      <c r="N211" s="223"/>
      <c r="O211" s="223"/>
      <c r="P211" s="223"/>
      <c r="Q211" s="223"/>
      <c r="R211" s="224"/>
      <c r="S211" s="224"/>
      <c r="T211" s="224"/>
      <c r="U211" s="224"/>
      <c r="V211" s="224"/>
      <c r="W211" s="224"/>
      <c r="X211" s="224"/>
      <c r="Y211" s="224"/>
      <c r="Z211" s="214"/>
      <c r="AA211" s="214"/>
      <c r="AB211" s="214"/>
      <c r="AC211" s="214"/>
      <c r="AD211" s="214"/>
      <c r="AE211" s="214"/>
      <c r="AF211" s="214"/>
      <c r="AG211" s="214" t="s">
        <v>369</v>
      </c>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row>
    <row r="212" spans="1:60" x14ac:dyDescent="0.2">
      <c r="A212" s="229" t="s">
        <v>310</v>
      </c>
      <c r="B212" s="230" t="s">
        <v>231</v>
      </c>
      <c r="C212" s="253" t="s">
        <v>232</v>
      </c>
      <c r="D212" s="231"/>
      <c r="E212" s="232"/>
      <c r="F212" s="233"/>
      <c r="G212" s="233">
        <f>SUMIF(AG213:AG217,"&lt;&gt;NOR",G213:G217)</f>
        <v>0</v>
      </c>
      <c r="H212" s="233"/>
      <c r="I212" s="233">
        <f>SUM(I213:I217)</f>
        <v>0</v>
      </c>
      <c r="J212" s="233"/>
      <c r="K212" s="233">
        <f>SUM(K213:K217)</f>
        <v>0</v>
      </c>
      <c r="L212" s="233"/>
      <c r="M212" s="233">
        <f>SUM(M213:M217)</f>
        <v>0</v>
      </c>
      <c r="N212" s="232"/>
      <c r="O212" s="232">
        <f>SUM(O213:O217)</f>
        <v>0.01</v>
      </c>
      <c r="P212" s="232"/>
      <c r="Q212" s="232">
        <f>SUM(Q213:Q217)</f>
        <v>0</v>
      </c>
      <c r="R212" s="233"/>
      <c r="S212" s="233"/>
      <c r="T212" s="234"/>
      <c r="U212" s="228"/>
      <c r="V212" s="228">
        <f>SUM(V213:V217)</f>
        <v>1.78</v>
      </c>
      <c r="W212" s="228"/>
      <c r="X212" s="228"/>
      <c r="Y212" s="228"/>
      <c r="AG212" t="s">
        <v>311</v>
      </c>
    </row>
    <row r="213" spans="1:60" ht="56.25" outlineLevel="1" x14ac:dyDescent="0.2">
      <c r="A213" s="236">
        <v>72</v>
      </c>
      <c r="B213" s="237" t="s">
        <v>1154</v>
      </c>
      <c r="C213" s="254" t="s">
        <v>1155</v>
      </c>
      <c r="D213" s="238" t="s">
        <v>330</v>
      </c>
      <c r="E213" s="239">
        <v>1</v>
      </c>
      <c r="F213" s="240"/>
      <c r="G213" s="241">
        <f>ROUND(E213*F213,2)</f>
        <v>0</v>
      </c>
      <c r="H213" s="240"/>
      <c r="I213" s="241">
        <f>ROUND(E213*H213,2)</f>
        <v>0</v>
      </c>
      <c r="J213" s="240"/>
      <c r="K213" s="241">
        <f>ROUND(E213*J213,2)</f>
        <v>0</v>
      </c>
      <c r="L213" s="241">
        <v>12</v>
      </c>
      <c r="M213" s="241">
        <f>G213*(1+L213/100)</f>
        <v>0</v>
      </c>
      <c r="N213" s="239">
        <v>7.0099999999999997E-3</v>
      </c>
      <c r="O213" s="239">
        <f>ROUND(E213*N213,2)</f>
        <v>0.01</v>
      </c>
      <c r="P213" s="239">
        <v>0</v>
      </c>
      <c r="Q213" s="239">
        <f>ROUND(E213*P213,2)</f>
        <v>0</v>
      </c>
      <c r="R213" s="241" t="s">
        <v>611</v>
      </c>
      <c r="S213" s="241" t="s">
        <v>315</v>
      </c>
      <c r="T213" s="242" t="s">
        <v>315</v>
      </c>
      <c r="U213" s="224">
        <v>1.77</v>
      </c>
      <c r="V213" s="224">
        <f>ROUND(E213*U213,2)</f>
        <v>1.77</v>
      </c>
      <c r="W213" s="224"/>
      <c r="X213" s="224" t="s">
        <v>336</v>
      </c>
      <c r="Y213" s="224" t="s">
        <v>317</v>
      </c>
      <c r="Z213" s="214"/>
      <c r="AA213" s="214"/>
      <c r="AB213" s="214"/>
      <c r="AC213" s="214"/>
      <c r="AD213" s="214"/>
      <c r="AE213" s="214"/>
      <c r="AF213" s="214"/>
      <c r="AG213" s="214" t="s">
        <v>1123</v>
      </c>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row>
    <row r="214" spans="1:60" outlineLevel="2" x14ac:dyDescent="0.2">
      <c r="A214" s="221"/>
      <c r="B214" s="222"/>
      <c r="C214" s="255" t="s">
        <v>1156</v>
      </c>
      <c r="D214" s="243"/>
      <c r="E214" s="243"/>
      <c r="F214" s="243"/>
      <c r="G214" s="243"/>
      <c r="H214" s="224"/>
      <c r="I214" s="224"/>
      <c r="J214" s="224"/>
      <c r="K214" s="224"/>
      <c r="L214" s="224"/>
      <c r="M214" s="224"/>
      <c r="N214" s="223"/>
      <c r="O214" s="223"/>
      <c r="P214" s="223"/>
      <c r="Q214" s="223"/>
      <c r="R214" s="224"/>
      <c r="S214" s="224"/>
      <c r="T214" s="224"/>
      <c r="U214" s="224"/>
      <c r="V214" s="224"/>
      <c r="W214" s="224"/>
      <c r="X214" s="224"/>
      <c r="Y214" s="224"/>
      <c r="Z214" s="214"/>
      <c r="AA214" s="214"/>
      <c r="AB214" s="214"/>
      <c r="AC214" s="214"/>
      <c r="AD214" s="214"/>
      <c r="AE214" s="214"/>
      <c r="AF214" s="214"/>
      <c r="AG214" s="214" t="s">
        <v>320</v>
      </c>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row>
    <row r="215" spans="1:60" ht="22.5" outlineLevel="1" x14ac:dyDescent="0.2">
      <c r="A215" s="245">
        <v>73</v>
      </c>
      <c r="B215" s="246" t="s">
        <v>1157</v>
      </c>
      <c r="C215" s="256" t="s">
        <v>1158</v>
      </c>
      <c r="D215" s="247" t="s">
        <v>375</v>
      </c>
      <c r="E215" s="248">
        <v>1</v>
      </c>
      <c r="F215" s="249"/>
      <c r="G215" s="250">
        <f>ROUND(E215*F215,2)</f>
        <v>0</v>
      </c>
      <c r="H215" s="249"/>
      <c r="I215" s="250">
        <f>ROUND(E215*H215,2)</f>
        <v>0</v>
      </c>
      <c r="J215" s="249"/>
      <c r="K215" s="250">
        <f>ROUND(E215*J215,2)</f>
        <v>0</v>
      </c>
      <c r="L215" s="250">
        <v>12</v>
      </c>
      <c r="M215" s="250">
        <f>G215*(1+L215/100)</f>
        <v>0</v>
      </c>
      <c r="N215" s="248">
        <v>3.8999999999999999E-4</v>
      </c>
      <c r="O215" s="248">
        <f>ROUND(E215*N215,2)</f>
        <v>0</v>
      </c>
      <c r="P215" s="248">
        <v>0</v>
      </c>
      <c r="Q215" s="248">
        <f>ROUND(E215*P215,2)</f>
        <v>0</v>
      </c>
      <c r="R215" s="250" t="s">
        <v>428</v>
      </c>
      <c r="S215" s="250" t="s">
        <v>315</v>
      </c>
      <c r="T215" s="251" t="s">
        <v>315</v>
      </c>
      <c r="U215" s="224">
        <v>0</v>
      </c>
      <c r="V215" s="224">
        <f>ROUND(E215*U215,2)</f>
        <v>0</v>
      </c>
      <c r="W215" s="224"/>
      <c r="X215" s="224" t="s">
        <v>429</v>
      </c>
      <c r="Y215" s="224" t="s">
        <v>317</v>
      </c>
      <c r="Z215" s="214"/>
      <c r="AA215" s="214"/>
      <c r="AB215" s="214"/>
      <c r="AC215" s="214"/>
      <c r="AD215" s="214"/>
      <c r="AE215" s="214"/>
      <c r="AF215" s="214"/>
      <c r="AG215" s="214" t="s">
        <v>728</v>
      </c>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row>
    <row r="216" spans="1:60" outlineLevel="1" x14ac:dyDescent="0.2">
      <c r="A216" s="236">
        <v>74</v>
      </c>
      <c r="B216" s="237" t="s">
        <v>1159</v>
      </c>
      <c r="C216" s="254" t="s">
        <v>1160</v>
      </c>
      <c r="D216" s="238" t="s">
        <v>581</v>
      </c>
      <c r="E216" s="239">
        <v>7.4000000000000003E-3</v>
      </c>
      <c r="F216" s="240"/>
      <c r="G216" s="241">
        <f>ROUND(E216*F216,2)</f>
        <v>0</v>
      </c>
      <c r="H216" s="240"/>
      <c r="I216" s="241">
        <f>ROUND(E216*H216,2)</f>
        <v>0</v>
      </c>
      <c r="J216" s="240"/>
      <c r="K216" s="241">
        <f>ROUND(E216*J216,2)</f>
        <v>0</v>
      </c>
      <c r="L216" s="241">
        <v>12</v>
      </c>
      <c r="M216" s="241">
        <f>G216*(1+L216/100)</f>
        <v>0</v>
      </c>
      <c r="N216" s="239">
        <v>0</v>
      </c>
      <c r="O216" s="239">
        <f>ROUND(E216*N216,2)</f>
        <v>0</v>
      </c>
      <c r="P216" s="239">
        <v>0</v>
      </c>
      <c r="Q216" s="239">
        <f>ROUND(E216*P216,2)</f>
        <v>0</v>
      </c>
      <c r="R216" s="241" t="s">
        <v>611</v>
      </c>
      <c r="S216" s="241" t="s">
        <v>315</v>
      </c>
      <c r="T216" s="242" t="s">
        <v>315</v>
      </c>
      <c r="U216" s="224">
        <v>1.7789999999999999</v>
      </c>
      <c r="V216" s="224">
        <f>ROUND(E216*U216,2)</f>
        <v>0.01</v>
      </c>
      <c r="W216" s="224"/>
      <c r="X216" s="224" t="s">
        <v>582</v>
      </c>
      <c r="Y216" s="224" t="s">
        <v>317</v>
      </c>
      <c r="Z216" s="214"/>
      <c r="AA216" s="214"/>
      <c r="AB216" s="214"/>
      <c r="AC216" s="214"/>
      <c r="AD216" s="214"/>
      <c r="AE216" s="214"/>
      <c r="AF216" s="214"/>
      <c r="AG216" s="214" t="s">
        <v>583</v>
      </c>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row>
    <row r="217" spans="1:60" outlineLevel="2" x14ac:dyDescent="0.2">
      <c r="A217" s="221"/>
      <c r="B217" s="222"/>
      <c r="C217" s="267" t="s">
        <v>692</v>
      </c>
      <c r="D217" s="266"/>
      <c r="E217" s="266"/>
      <c r="F217" s="266"/>
      <c r="G217" s="266"/>
      <c r="H217" s="224"/>
      <c r="I217" s="224"/>
      <c r="J217" s="224"/>
      <c r="K217" s="224"/>
      <c r="L217" s="224"/>
      <c r="M217" s="224"/>
      <c r="N217" s="223"/>
      <c r="O217" s="223"/>
      <c r="P217" s="223"/>
      <c r="Q217" s="223"/>
      <c r="R217" s="224"/>
      <c r="S217" s="224"/>
      <c r="T217" s="224"/>
      <c r="U217" s="224"/>
      <c r="V217" s="224"/>
      <c r="W217" s="224"/>
      <c r="X217" s="224"/>
      <c r="Y217" s="224"/>
      <c r="Z217" s="214"/>
      <c r="AA217" s="214"/>
      <c r="AB217" s="214"/>
      <c r="AC217" s="214"/>
      <c r="AD217" s="214"/>
      <c r="AE217" s="214"/>
      <c r="AF217" s="214"/>
      <c r="AG217" s="214" t="s">
        <v>369</v>
      </c>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row>
    <row r="218" spans="1:60" x14ac:dyDescent="0.2">
      <c r="A218" s="229" t="s">
        <v>310</v>
      </c>
      <c r="B218" s="230" t="s">
        <v>234</v>
      </c>
      <c r="C218" s="253" t="s">
        <v>235</v>
      </c>
      <c r="D218" s="231"/>
      <c r="E218" s="232"/>
      <c r="F218" s="233"/>
      <c r="G218" s="233">
        <f>SUMIF(AG219:AG232,"&lt;&gt;NOR",G219:G232)</f>
        <v>0</v>
      </c>
      <c r="H218" s="233"/>
      <c r="I218" s="233">
        <f>SUM(I219:I232)</f>
        <v>0</v>
      </c>
      <c r="J218" s="233"/>
      <c r="K218" s="233">
        <f>SUM(K219:K232)</f>
        <v>0</v>
      </c>
      <c r="L218" s="233"/>
      <c r="M218" s="233">
        <f>SUM(M219:M232)</f>
        <v>0</v>
      </c>
      <c r="N218" s="232"/>
      <c r="O218" s="232">
        <f>SUM(O219:O232)</f>
        <v>0</v>
      </c>
      <c r="P218" s="232"/>
      <c r="Q218" s="232">
        <f>SUM(Q219:Q232)</f>
        <v>0</v>
      </c>
      <c r="R218" s="233"/>
      <c r="S218" s="233"/>
      <c r="T218" s="234"/>
      <c r="U218" s="228"/>
      <c r="V218" s="228">
        <f>SUM(V219:V232)</f>
        <v>1.6600000000000001</v>
      </c>
      <c r="W218" s="228"/>
      <c r="X218" s="228"/>
      <c r="Y218" s="228"/>
      <c r="AG218" t="s">
        <v>311</v>
      </c>
    </row>
    <row r="219" spans="1:60" ht="22.5" outlineLevel="1" x14ac:dyDescent="0.2">
      <c r="A219" s="245">
        <v>75</v>
      </c>
      <c r="B219" s="246" t="s">
        <v>1413</v>
      </c>
      <c r="C219" s="256" t="s">
        <v>1414</v>
      </c>
      <c r="D219" s="247" t="s">
        <v>375</v>
      </c>
      <c r="E219" s="248">
        <v>1</v>
      </c>
      <c r="F219" s="249"/>
      <c r="G219" s="250">
        <f>ROUND(E219*F219,2)</f>
        <v>0</v>
      </c>
      <c r="H219" s="249"/>
      <c r="I219" s="250">
        <f>ROUND(E219*H219,2)</f>
        <v>0</v>
      </c>
      <c r="J219" s="249"/>
      <c r="K219" s="250">
        <f>ROUND(E219*J219,2)</f>
        <v>0</v>
      </c>
      <c r="L219" s="250">
        <v>12</v>
      </c>
      <c r="M219" s="250">
        <f>G219*(1+L219/100)</f>
        <v>0</v>
      </c>
      <c r="N219" s="248">
        <v>0</v>
      </c>
      <c r="O219" s="248">
        <f>ROUND(E219*N219,2)</f>
        <v>0</v>
      </c>
      <c r="P219" s="248">
        <v>0</v>
      </c>
      <c r="Q219" s="248">
        <f>ROUND(E219*P219,2)</f>
        <v>0</v>
      </c>
      <c r="R219" s="250" t="s">
        <v>1415</v>
      </c>
      <c r="S219" s="250" t="s">
        <v>315</v>
      </c>
      <c r="T219" s="251" t="s">
        <v>315</v>
      </c>
      <c r="U219" s="224">
        <v>0.54</v>
      </c>
      <c r="V219" s="224">
        <f>ROUND(E219*U219,2)</f>
        <v>0.54</v>
      </c>
      <c r="W219" s="224"/>
      <c r="X219" s="224" t="s">
        <v>336</v>
      </c>
      <c r="Y219" s="224" t="s">
        <v>317</v>
      </c>
      <c r="Z219" s="214"/>
      <c r="AA219" s="214"/>
      <c r="AB219" s="214"/>
      <c r="AC219" s="214"/>
      <c r="AD219" s="214"/>
      <c r="AE219" s="214"/>
      <c r="AF219" s="214"/>
      <c r="AG219" s="214" t="s">
        <v>337</v>
      </c>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row>
    <row r="220" spans="1:60" ht="22.5" outlineLevel="1" x14ac:dyDescent="0.2">
      <c r="A220" s="236">
        <v>76</v>
      </c>
      <c r="B220" s="237" t="s">
        <v>1416</v>
      </c>
      <c r="C220" s="254" t="s">
        <v>1942</v>
      </c>
      <c r="D220" s="238" t="s">
        <v>375</v>
      </c>
      <c r="E220" s="239">
        <v>1</v>
      </c>
      <c r="F220" s="240"/>
      <c r="G220" s="241">
        <f>ROUND(E220*F220,2)</f>
        <v>0</v>
      </c>
      <c r="H220" s="240"/>
      <c r="I220" s="241">
        <f>ROUND(E220*H220,2)</f>
        <v>0</v>
      </c>
      <c r="J220" s="240"/>
      <c r="K220" s="241">
        <f>ROUND(E220*J220,2)</f>
        <v>0</v>
      </c>
      <c r="L220" s="241">
        <v>12</v>
      </c>
      <c r="M220" s="241">
        <f>G220*(1+L220/100)</f>
        <v>0</v>
      </c>
      <c r="N220" s="239">
        <v>5.9000000000000003E-4</v>
      </c>
      <c r="O220" s="239">
        <f>ROUND(E220*N220,2)</f>
        <v>0</v>
      </c>
      <c r="P220" s="239">
        <v>0</v>
      </c>
      <c r="Q220" s="239">
        <f>ROUND(E220*P220,2)</f>
        <v>0</v>
      </c>
      <c r="R220" s="241"/>
      <c r="S220" s="241" t="s">
        <v>331</v>
      </c>
      <c r="T220" s="242" t="s">
        <v>316</v>
      </c>
      <c r="U220" s="224">
        <v>0</v>
      </c>
      <c r="V220" s="224">
        <f>ROUND(E220*U220,2)</f>
        <v>0</v>
      </c>
      <c r="W220" s="224"/>
      <c r="X220" s="224" t="s">
        <v>429</v>
      </c>
      <c r="Y220" s="224" t="s">
        <v>317</v>
      </c>
      <c r="Z220" s="214"/>
      <c r="AA220" s="214"/>
      <c r="AB220" s="214"/>
      <c r="AC220" s="214"/>
      <c r="AD220" s="214"/>
      <c r="AE220" s="214"/>
      <c r="AF220" s="214"/>
      <c r="AG220" s="214" t="s">
        <v>430</v>
      </c>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row>
    <row r="221" spans="1:60" ht="22.5" outlineLevel="2" x14ac:dyDescent="0.2">
      <c r="A221" s="221"/>
      <c r="B221" s="222"/>
      <c r="C221" s="255" t="s">
        <v>1418</v>
      </c>
      <c r="D221" s="243"/>
      <c r="E221" s="243"/>
      <c r="F221" s="243"/>
      <c r="G221" s="243"/>
      <c r="H221" s="224"/>
      <c r="I221" s="224"/>
      <c r="J221" s="224"/>
      <c r="K221" s="224"/>
      <c r="L221" s="224"/>
      <c r="M221" s="224"/>
      <c r="N221" s="223"/>
      <c r="O221" s="223"/>
      <c r="P221" s="223"/>
      <c r="Q221" s="223"/>
      <c r="R221" s="224"/>
      <c r="S221" s="224"/>
      <c r="T221" s="224"/>
      <c r="U221" s="224"/>
      <c r="V221" s="224"/>
      <c r="W221" s="224"/>
      <c r="X221" s="224"/>
      <c r="Y221" s="224"/>
      <c r="Z221" s="214"/>
      <c r="AA221" s="214"/>
      <c r="AB221" s="214"/>
      <c r="AC221" s="214"/>
      <c r="AD221" s="214"/>
      <c r="AE221" s="214"/>
      <c r="AF221" s="214"/>
      <c r="AG221" s="214" t="s">
        <v>320</v>
      </c>
      <c r="AH221" s="214"/>
      <c r="AI221" s="214"/>
      <c r="AJ221" s="214"/>
      <c r="AK221" s="214"/>
      <c r="AL221" s="214"/>
      <c r="AM221" s="214"/>
      <c r="AN221" s="214"/>
      <c r="AO221" s="214"/>
      <c r="AP221" s="214"/>
      <c r="AQ221" s="214"/>
      <c r="AR221" s="214"/>
      <c r="AS221" s="214"/>
      <c r="AT221" s="214"/>
      <c r="AU221" s="214"/>
      <c r="AV221" s="214"/>
      <c r="AW221" s="214"/>
      <c r="AX221" s="214"/>
      <c r="AY221" s="214"/>
      <c r="AZ221" s="214"/>
      <c r="BA221" s="244" t="str">
        <f>C221</f>
        <v>VZT1 - v koupelně bude použit axiální ventilátor průměru 100mm, v provedení se zpětnou klapkou do otvoru 150x150 mmdo zdi - časový doběh, hydrostat, krytí IP X4, 100 M3/H/18W/230 V</v>
      </c>
      <c r="BB221" s="214"/>
      <c r="BC221" s="214"/>
      <c r="BD221" s="214"/>
      <c r="BE221" s="214"/>
      <c r="BF221" s="214"/>
      <c r="BG221" s="214"/>
      <c r="BH221" s="214"/>
    </row>
    <row r="222" spans="1:60" outlineLevel="2" x14ac:dyDescent="0.2">
      <c r="A222" s="221"/>
      <c r="B222" s="222"/>
      <c r="C222" s="268" t="s">
        <v>1943</v>
      </c>
      <c r="D222" s="262"/>
      <c r="E222" s="263">
        <v>1</v>
      </c>
      <c r="F222" s="224"/>
      <c r="G222" s="224"/>
      <c r="H222" s="224"/>
      <c r="I222" s="224"/>
      <c r="J222" s="224"/>
      <c r="K222" s="224"/>
      <c r="L222" s="224"/>
      <c r="M222" s="224"/>
      <c r="N222" s="223"/>
      <c r="O222" s="223"/>
      <c r="P222" s="223"/>
      <c r="Q222" s="223"/>
      <c r="R222" s="224"/>
      <c r="S222" s="224"/>
      <c r="T222" s="224"/>
      <c r="U222" s="224"/>
      <c r="V222" s="224"/>
      <c r="W222" s="224"/>
      <c r="X222" s="224"/>
      <c r="Y222" s="224"/>
      <c r="Z222" s="214"/>
      <c r="AA222" s="214"/>
      <c r="AB222" s="214"/>
      <c r="AC222" s="214"/>
      <c r="AD222" s="214"/>
      <c r="AE222" s="214"/>
      <c r="AF222" s="214"/>
      <c r="AG222" s="214" t="s">
        <v>371</v>
      </c>
      <c r="AH222" s="214">
        <v>0</v>
      </c>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row>
    <row r="223" spans="1:60" outlineLevel="1" x14ac:dyDescent="0.2">
      <c r="A223" s="245">
        <v>77</v>
      </c>
      <c r="B223" s="246" t="s">
        <v>1419</v>
      </c>
      <c r="C223" s="256" t="s">
        <v>1420</v>
      </c>
      <c r="D223" s="247" t="s">
        <v>403</v>
      </c>
      <c r="E223" s="248">
        <v>1</v>
      </c>
      <c r="F223" s="249"/>
      <c r="G223" s="250">
        <f>ROUND(E223*F223,2)</f>
        <v>0</v>
      </c>
      <c r="H223" s="249"/>
      <c r="I223" s="250">
        <f>ROUND(E223*H223,2)</f>
        <v>0</v>
      </c>
      <c r="J223" s="249"/>
      <c r="K223" s="250">
        <f>ROUND(E223*J223,2)</f>
        <v>0</v>
      </c>
      <c r="L223" s="250">
        <v>12</v>
      </c>
      <c r="M223" s="250">
        <f>G223*(1+L223/100)</f>
        <v>0</v>
      </c>
      <c r="N223" s="248">
        <v>0</v>
      </c>
      <c r="O223" s="248">
        <f>ROUND(E223*N223,2)</f>
        <v>0</v>
      </c>
      <c r="P223" s="248">
        <v>0</v>
      </c>
      <c r="Q223" s="248">
        <f>ROUND(E223*P223,2)</f>
        <v>0</v>
      </c>
      <c r="R223" s="250" t="s">
        <v>1415</v>
      </c>
      <c r="S223" s="250" t="s">
        <v>315</v>
      </c>
      <c r="T223" s="251" t="s">
        <v>315</v>
      </c>
      <c r="U223" s="224">
        <v>0.73</v>
      </c>
      <c r="V223" s="224">
        <f>ROUND(E223*U223,2)</f>
        <v>0.73</v>
      </c>
      <c r="W223" s="224"/>
      <c r="X223" s="224" t="s">
        <v>336</v>
      </c>
      <c r="Y223" s="224" t="s">
        <v>317</v>
      </c>
      <c r="Z223" s="214"/>
      <c r="AA223" s="214"/>
      <c r="AB223" s="214"/>
      <c r="AC223" s="214"/>
      <c r="AD223" s="214"/>
      <c r="AE223" s="214"/>
      <c r="AF223" s="214"/>
      <c r="AG223" s="214" t="s">
        <v>337</v>
      </c>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row>
    <row r="224" spans="1:60" ht="22.5" outlineLevel="1" x14ac:dyDescent="0.2">
      <c r="A224" s="236">
        <v>78</v>
      </c>
      <c r="B224" s="237" t="s">
        <v>1421</v>
      </c>
      <c r="C224" s="254" t="s">
        <v>1422</v>
      </c>
      <c r="D224" s="238" t="s">
        <v>403</v>
      </c>
      <c r="E224" s="239">
        <v>1.05</v>
      </c>
      <c r="F224" s="240"/>
      <c r="G224" s="241">
        <f>ROUND(E224*F224,2)</f>
        <v>0</v>
      </c>
      <c r="H224" s="240"/>
      <c r="I224" s="241">
        <f>ROUND(E224*H224,2)</f>
        <v>0</v>
      </c>
      <c r="J224" s="240"/>
      <c r="K224" s="241">
        <f>ROUND(E224*J224,2)</f>
        <v>0</v>
      </c>
      <c r="L224" s="241">
        <v>12</v>
      </c>
      <c r="M224" s="241">
        <f>G224*(1+L224/100)</f>
        <v>0</v>
      </c>
      <c r="N224" s="239">
        <v>2.2000000000000001E-3</v>
      </c>
      <c r="O224" s="239">
        <f>ROUND(E224*N224,2)</f>
        <v>0</v>
      </c>
      <c r="P224" s="239">
        <v>0</v>
      </c>
      <c r="Q224" s="239">
        <f>ROUND(E224*P224,2)</f>
        <v>0</v>
      </c>
      <c r="R224" s="241" t="s">
        <v>428</v>
      </c>
      <c r="S224" s="241" t="s">
        <v>315</v>
      </c>
      <c r="T224" s="242" t="s">
        <v>315</v>
      </c>
      <c r="U224" s="224">
        <v>0</v>
      </c>
      <c r="V224" s="224">
        <f>ROUND(E224*U224,2)</f>
        <v>0</v>
      </c>
      <c r="W224" s="224"/>
      <c r="X224" s="224" t="s">
        <v>429</v>
      </c>
      <c r="Y224" s="224" t="s">
        <v>317</v>
      </c>
      <c r="Z224" s="214"/>
      <c r="AA224" s="214"/>
      <c r="AB224" s="214"/>
      <c r="AC224" s="214"/>
      <c r="AD224" s="214"/>
      <c r="AE224" s="214"/>
      <c r="AF224" s="214"/>
      <c r="AG224" s="214" t="s">
        <v>430</v>
      </c>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row>
    <row r="225" spans="1:60" outlineLevel="2" x14ac:dyDescent="0.2">
      <c r="A225" s="221"/>
      <c r="B225" s="222"/>
      <c r="C225" s="268" t="s">
        <v>1944</v>
      </c>
      <c r="D225" s="262"/>
      <c r="E225" s="263">
        <v>1.05</v>
      </c>
      <c r="F225" s="224"/>
      <c r="G225" s="224"/>
      <c r="H225" s="224"/>
      <c r="I225" s="224"/>
      <c r="J225" s="224"/>
      <c r="K225" s="224"/>
      <c r="L225" s="224"/>
      <c r="M225" s="224"/>
      <c r="N225" s="223"/>
      <c r="O225" s="223"/>
      <c r="P225" s="223"/>
      <c r="Q225" s="223"/>
      <c r="R225" s="224"/>
      <c r="S225" s="224"/>
      <c r="T225" s="224"/>
      <c r="U225" s="224"/>
      <c r="V225" s="224"/>
      <c r="W225" s="224"/>
      <c r="X225" s="224"/>
      <c r="Y225" s="224"/>
      <c r="Z225" s="214"/>
      <c r="AA225" s="214"/>
      <c r="AB225" s="214"/>
      <c r="AC225" s="214"/>
      <c r="AD225" s="214"/>
      <c r="AE225" s="214"/>
      <c r="AF225" s="214"/>
      <c r="AG225" s="214" t="s">
        <v>371</v>
      </c>
      <c r="AH225" s="214">
        <v>0</v>
      </c>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row>
    <row r="226" spans="1:60" ht="22.5" outlineLevel="1" x14ac:dyDescent="0.2">
      <c r="A226" s="245">
        <v>79</v>
      </c>
      <c r="B226" s="246" t="s">
        <v>1424</v>
      </c>
      <c r="C226" s="256" t="s">
        <v>1425</v>
      </c>
      <c r="D226" s="247" t="s">
        <v>375</v>
      </c>
      <c r="E226" s="248">
        <v>1</v>
      </c>
      <c r="F226" s="249"/>
      <c r="G226" s="250">
        <f>ROUND(E226*F226,2)</f>
        <v>0</v>
      </c>
      <c r="H226" s="249"/>
      <c r="I226" s="250">
        <f>ROUND(E226*H226,2)</f>
        <v>0</v>
      </c>
      <c r="J226" s="249"/>
      <c r="K226" s="250">
        <f>ROUND(E226*J226,2)</f>
        <v>0</v>
      </c>
      <c r="L226" s="250">
        <v>12</v>
      </c>
      <c r="M226" s="250">
        <f>G226*(1+L226/100)</f>
        <v>0</v>
      </c>
      <c r="N226" s="248">
        <v>0</v>
      </c>
      <c r="O226" s="248">
        <f>ROUND(E226*N226,2)</f>
        <v>0</v>
      </c>
      <c r="P226" s="248">
        <v>0</v>
      </c>
      <c r="Q226" s="248">
        <f>ROUND(E226*P226,2)</f>
        <v>0</v>
      </c>
      <c r="R226" s="250" t="s">
        <v>1415</v>
      </c>
      <c r="S226" s="250" t="s">
        <v>315</v>
      </c>
      <c r="T226" s="251" t="s">
        <v>315</v>
      </c>
      <c r="U226" s="224">
        <v>0.37</v>
      </c>
      <c r="V226" s="224">
        <f>ROUND(E226*U226,2)</f>
        <v>0.37</v>
      </c>
      <c r="W226" s="224"/>
      <c r="X226" s="224" t="s">
        <v>336</v>
      </c>
      <c r="Y226" s="224" t="s">
        <v>317</v>
      </c>
      <c r="Z226" s="214"/>
      <c r="AA226" s="214"/>
      <c r="AB226" s="214"/>
      <c r="AC226" s="214"/>
      <c r="AD226" s="214"/>
      <c r="AE226" s="214"/>
      <c r="AF226" s="214"/>
      <c r="AG226" s="214" t="s">
        <v>337</v>
      </c>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row>
    <row r="227" spans="1:60" ht="22.5" outlineLevel="1" x14ac:dyDescent="0.2">
      <c r="A227" s="245">
        <v>80</v>
      </c>
      <c r="B227" s="246" t="s">
        <v>1426</v>
      </c>
      <c r="C227" s="256" t="s">
        <v>1427</v>
      </c>
      <c r="D227" s="247" t="s">
        <v>375</v>
      </c>
      <c r="E227" s="248">
        <v>1</v>
      </c>
      <c r="F227" s="249"/>
      <c r="G227" s="250">
        <f>ROUND(E227*F227,2)</f>
        <v>0</v>
      </c>
      <c r="H227" s="249"/>
      <c r="I227" s="250">
        <f>ROUND(E227*H227,2)</f>
        <v>0</v>
      </c>
      <c r="J227" s="249"/>
      <c r="K227" s="250">
        <f>ROUND(E227*J227,2)</f>
        <v>0</v>
      </c>
      <c r="L227" s="250">
        <v>12</v>
      </c>
      <c r="M227" s="250">
        <f>G227*(1+L227/100)</f>
        <v>0</v>
      </c>
      <c r="N227" s="248">
        <v>0</v>
      </c>
      <c r="O227" s="248">
        <f>ROUND(E227*N227,2)</f>
        <v>0</v>
      </c>
      <c r="P227" s="248">
        <v>0</v>
      </c>
      <c r="Q227" s="248">
        <f>ROUND(E227*P227,2)</f>
        <v>0</v>
      </c>
      <c r="R227" s="250" t="s">
        <v>428</v>
      </c>
      <c r="S227" s="250" t="s">
        <v>315</v>
      </c>
      <c r="T227" s="251" t="s">
        <v>315</v>
      </c>
      <c r="U227" s="224">
        <v>0</v>
      </c>
      <c r="V227" s="224">
        <f>ROUND(E227*U227,2)</f>
        <v>0</v>
      </c>
      <c r="W227" s="224"/>
      <c r="X227" s="224" t="s">
        <v>429</v>
      </c>
      <c r="Y227" s="224" t="s">
        <v>317</v>
      </c>
      <c r="Z227" s="214"/>
      <c r="AA227" s="214"/>
      <c r="AB227" s="214"/>
      <c r="AC227" s="214"/>
      <c r="AD227" s="214"/>
      <c r="AE227" s="214"/>
      <c r="AF227" s="214"/>
      <c r="AG227" s="214" t="s">
        <v>430</v>
      </c>
      <c r="AH227" s="214"/>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row>
    <row r="228" spans="1:60" outlineLevel="1" x14ac:dyDescent="0.2">
      <c r="A228" s="245">
        <v>81</v>
      </c>
      <c r="B228" s="246" t="s">
        <v>1428</v>
      </c>
      <c r="C228" s="256" t="s">
        <v>1429</v>
      </c>
      <c r="D228" s="247" t="s">
        <v>330</v>
      </c>
      <c r="E228" s="248">
        <v>1</v>
      </c>
      <c r="F228" s="249"/>
      <c r="G228" s="250">
        <f>ROUND(E228*F228,2)</f>
        <v>0</v>
      </c>
      <c r="H228" s="249"/>
      <c r="I228" s="250">
        <f>ROUND(E228*H228,2)</f>
        <v>0</v>
      </c>
      <c r="J228" s="249"/>
      <c r="K228" s="250">
        <f>ROUND(E228*J228,2)</f>
        <v>0</v>
      </c>
      <c r="L228" s="250">
        <v>12</v>
      </c>
      <c r="M228" s="250">
        <f>G228*(1+L228/100)</f>
        <v>0</v>
      </c>
      <c r="N228" s="248">
        <v>0</v>
      </c>
      <c r="O228" s="248">
        <f>ROUND(E228*N228,2)</f>
        <v>0</v>
      </c>
      <c r="P228" s="248">
        <v>0</v>
      </c>
      <c r="Q228" s="248">
        <f>ROUND(E228*P228,2)</f>
        <v>0</v>
      </c>
      <c r="R228" s="250"/>
      <c r="S228" s="250" t="s">
        <v>331</v>
      </c>
      <c r="T228" s="251" t="s">
        <v>316</v>
      </c>
      <c r="U228" s="224">
        <v>0</v>
      </c>
      <c r="V228" s="224">
        <f>ROUND(E228*U228,2)</f>
        <v>0</v>
      </c>
      <c r="W228" s="224"/>
      <c r="X228" s="224" t="s">
        <v>429</v>
      </c>
      <c r="Y228" s="224" t="s">
        <v>317</v>
      </c>
      <c r="Z228" s="214"/>
      <c r="AA228" s="214"/>
      <c r="AB228" s="214"/>
      <c r="AC228" s="214"/>
      <c r="AD228" s="214"/>
      <c r="AE228" s="214"/>
      <c r="AF228" s="214"/>
      <c r="AG228" s="214" t="s">
        <v>430</v>
      </c>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row>
    <row r="229" spans="1:60" outlineLevel="1" x14ac:dyDescent="0.2">
      <c r="A229" s="245">
        <v>82</v>
      </c>
      <c r="B229" s="246" t="s">
        <v>1430</v>
      </c>
      <c r="C229" s="256" t="s">
        <v>1431</v>
      </c>
      <c r="D229" s="247" t="s">
        <v>375</v>
      </c>
      <c r="E229" s="248">
        <v>1</v>
      </c>
      <c r="F229" s="249"/>
      <c r="G229" s="250">
        <f>ROUND(E229*F229,2)</f>
        <v>0</v>
      </c>
      <c r="H229" s="249"/>
      <c r="I229" s="250">
        <f>ROUND(E229*H229,2)</f>
        <v>0</v>
      </c>
      <c r="J229" s="249"/>
      <c r="K229" s="250">
        <f>ROUND(E229*J229,2)</f>
        <v>0</v>
      </c>
      <c r="L229" s="250">
        <v>12</v>
      </c>
      <c r="M229" s="250">
        <f>G229*(1+L229/100)</f>
        <v>0</v>
      </c>
      <c r="N229" s="248">
        <v>0</v>
      </c>
      <c r="O229" s="248">
        <f>ROUND(E229*N229,2)</f>
        <v>0</v>
      </c>
      <c r="P229" s="248">
        <v>0</v>
      </c>
      <c r="Q229" s="248">
        <f>ROUND(E229*P229,2)</f>
        <v>0</v>
      </c>
      <c r="R229" s="250"/>
      <c r="S229" s="250" t="s">
        <v>331</v>
      </c>
      <c r="T229" s="251" t="s">
        <v>316</v>
      </c>
      <c r="U229" s="224">
        <v>0</v>
      </c>
      <c r="V229" s="224">
        <f>ROUND(E229*U229,2)</f>
        <v>0</v>
      </c>
      <c r="W229" s="224"/>
      <c r="X229" s="224" t="s">
        <v>336</v>
      </c>
      <c r="Y229" s="224" t="s">
        <v>317</v>
      </c>
      <c r="Z229" s="214"/>
      <c r="AA229" s="214"/>
      <c r="AB229" s="214"/>
      <c r="AC229" s="214"/>
      <c r="AD229" s="214"/>
      <c r="AE229" s="214"/>
      <c r="AF229" s="214"/>
      <c r="AG229" s="214" t="s">
        <v>337</v>
      </c>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row>
    <row r="230" spans="1:60" outlineLevel="1" x14ac:dyDescent="0.2">
      <c r="A230" s="245">
        <v>83</v>
      </c>
      <c r="B230" s="246" t="s">
        <v>1432</v>
      </c>
      <c r="C230" s="256" t="s">
        <v>1433</v>
      </c>
      <c r="D230" s="247" t="s">
        <v>330</v>
      </c>
      <c r="E230" s="248">
        <v>1</v>
      </c>
      <c r="F230" s="249"/>
      <c r="G230" s="250">
        <f>ROUND(E230*F230,2)</f>
        <v>0</v>
      </c>
      <c r="H230" s="249"/>
      <c r="I230" s="250">
        <f>ROUND(E230*H230,2)</f>
        <v>0</v>
      </c>
      <c r="J230" s="249"/>
      <c r="K230" s="250">
        <f>ROUND(E230*J230,2)</f>
        <v>0</v>
      </c>
      <c r="L230" s="250">
        <v>12</v>
      </c>
      <c r="M230" s="250">
        <f>G230*(1+L230/100)</f>
        <v>0</v>
      </c>
      <c r="N230" s="248">
        <v>0</v>
      </c>
      <c r="O230" s="248">
        <f>ROUND(E230*N230,2)</f>
        <v>0</v>
      </c>
      <c r="P230" s="248">
        <v>0</v>
      </c>
      <c r="Q230" s="248">
        <f>ROUND(E230*P230,2)</f>
        <v>0</v>
      </c>
      <c r="R230" s="250"/>
      <c r="S230" s="250" t="s">
        <v>331</v>
      </c>
      <c r="T230" s="251" t="s">
        <v>316</v>
      </c>
      <c r="U230" s="224">
        <v>0</v>
      </c>
      <c r="V230" s="224">
        <f>ROUND(E230*U230,2)</f>
        <v>0</v>
      </c>
      <c r="W230" s="224"/>
      <c r="X230" s="224" t="s">
        <v>336</v>
      </c>
      <c r="Y230" s="224" t="s">
        <v>317</v>
      </c>
      <c r="Z230" s="214"/>
      <c r="AA230" s="214"/>
      <c r="AB230" s="214"/>
      <c r="AC230" s="214"/>
      <c r="AD230" s="214"/>
      <c r="AE230" s="214"/>
      <c r="AF230" s="214"/>
      <c r="AG230" s="214" t="s">
        <v>337</v>
      </c>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row>
    <row r="231" spans="1:60" outlineLevel="1" x14ac:dyDescent="0.2">
      <c r="A231" s="236">
        <v>84</v>
      </c>
      <c r="B231" s="237" t="s">
        <v>2389</v>
      </c>
      <c r="C231" s="254" t="s">
        <v>2390</v>
      </c>
      <c r="D231" s="238" t="s">
        <v>581</v>
      </c>
      <c r="E231" s="239">
        <v>2.8999999999999998E-3</v>
      </c>
      <c r="F231" s="240"/>
      <c r="G231" s="241">
        <f>ROUND(E231*F231,2)</f>
        <v>0</v>
      </c>
      <c r="H231" s="240"/>
      <c r="I231" s="241">
        <f>ROUND(E231*H231,2)</f>
        <v>0</v>
      </c>
      <c r="J231" s="240"/>
      <c r="K231" s="241">
        <f>ROUND(E231*J231,2)</f>
        <v>0</v>
      </c>
      <c r="L231" s="241">
        <v>12</v>
      </c>
      <c r="M231" s="241">
        <f>G231*(1+L231/100)</f>
        <v>0</v>
      </c>
      <c r="N231" s="239">
        <v>0</v>
      </c>
      <c r="O231" s="239">
        <f>ROUND(E231*N231,2)</f>
        <v>0</v>
      </c>
      <c r="P231" s="239">
        <v>0</v>
      </c>
      <c r="Q231" s="239">
        <f>ROUND(E231*P231,2)</f>
        <v>0</v>
      </c>
      <c r="R231" s="241" t="s">
        <v>1415</v>
      </c>
      <c r="S231" s="241" t="s">
        <v>315</v>
      </c>
      <c r="T231" s="242" t="s">
        <v>315</v>
      </c>
      <c r="U231" s="224">
        <v>5.4</v>
      </c>
      <c r="V231" s="224">
        <f>ROUND(E231*U231,2)</f>
        <v>0.02</v>
      </c>
      <c r="W231" s="224"/>
      <c r="X231" s="224" t="s">
        <v>582</v>
      </c>
      <c r="Y231" s="224" t="s">
        <v>317</v>
      </c>
      <c r="Z231" s="214"/>
      <c r="AA231" s="214"/>
      <c r="AB231" s="214"/>
      <c r="AC231" s="214"/>
      <c r="AD231" s="214"/>
      <c r="AE231" s="214"/>
      <c r="AF231" s="214"/>
      <c r="AG231" s="214" t="s">
        <v>1236</v>
      </c>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row>
    <row r="232" spans="1:60" outlineLevel="2" x14ac:dyDescent="0.2">
      <c r="A232" s="221"/>
      <c r="B232" s="222"/>
      <c r="C232" s="267" t="s">
        <v>692</v>
      </c>
      <c r="D232" s="266"/>
      <c r="E232" s="266"/>
      <c r="F232" s="266"/>
      <c r="G232" s="266"/>
      <c r="H232" s="224"/>
      <c r="I232" s="224"/>
      <c r="J232" s="224"/>
      <c r="K232" s="224"/>
      <c r="L232" s="224"/>
      <c r="M232" s="224"/>
      <c r="N232" s="223"/>
      <c r="O232" s="223"/>
      <c r="P232" s="223"/>
      <c r="Q232" s="223"/>
      <c r="R232" s="224"/>
      <c r="S232" s="224"/>
      <c r="T232" s="224"/>
      <c r="U232" s="224"/>
      <c r="V232" s="224"/>
      <c r="W232" s="224"/>
      <c r="X232" s="224"/>
      <c r="Y232" s="224"/>
      <c r="Z232" s="214"/>
      <c r="AA232" s="214"/>
      <c r="AB232" s="214"/>
      <c r="AC232" s="214"/>
      <c r="AD232" s="214"/>
      <c r="AE232" s="214"/>
      <c r="AF232" s="214"/>
      <c r="AG232" s="214" t="s">
        <v>369</v>
      </c>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row>
    <row r="233" spans="1:60" x14ac:dyDescent="0.2">
      <c r="A233" s="229" t="s">
        <v>310</v>
      </c>
      <c r="B233" s="230" t="s">
        <v>244</v>
      </c>
      <c r="C233" s="253" t="s">
        <v>245</v>
      </c>
      <c r="D233" s="231"/>
      <c r="E233" s="232"/>
      <c r="F233" s="233"/>
      <c r="G233" s="233">
        <f>SUMIF(AG234:AG259,"&lt;&gt;NOR",G234:G259)</f>
        <v>0</v>
      </c>
      <c r="H233" s="233"/>
      <c r="I233" s="233">
        <f>SUM(I234:I259)</f>
        <v>0</v>
      </c>
      <c r="J233" s="233"/>
      <c r="K233" s="233">
        <f>SUM(K234:K259)</f>
        <v>0</v>
      </c>
      <c r="L233" s="233"/>
      <c r="M233" s="233">
        <f>SUM(M234:M259)</f>
        <v>0</v>
      </c>
      <c r="N233" s="232"/>
      <c r="O233" s="232">
        <f>SUM(O234:O259)</f>
        <v>0.13</v>
      </c>
      <c r="P233" s="232"/>
      <c r="Q233" s="232">
        <f>SUM(Q234:Q259)</f>
        <v>0.16</v>
      </c>
      <c r="R233" s="233"/>
      <c r="S233" s="233"/>
      <c r="T233" s="234"/>
      <c r="U233" s="228"/>
      <c r="V233" s="228">
        <f>SUM(V234:V259)</f>
        <v>4.32</v>
      </c>
      <c r="W233" s="228"/>
      <c r="X233" s="228"/>
      <c r="Y233" s="228"/>
      <c r="AG233" t="s">
        <v>311</v>
      </c>
    </row>
    <row r="234" spans="1:60" ht="22.5" outlineLevel="1" x14ac:dyDescent="0.2">
      <c r="A234" s="236">
        <v>85</v>
      </c>
      <c r="B234" s="237" t="s">
        <v>693</v>
      </c>
      <c r="C234" s="254" t="s">
        <v>694</v>
      </c>
      <c r="D234" s="238" t="s">
        <v>379</v>
      </c>
      <c r="E234" s="239">
        <v>3.5</v>
      </c>
      <c r="F234" s="240"/>
      <c r="G234" s="241">
        <f>ROUND(E234*F234,2)</f>
        <v>0</v>
      </c>
      <c r="H234" s="240"/>
      <c r="I234" s="241">
        <f>ROUND(E234*H234,2)</f>
        <v>0</v>
      </c>
      <c r="J234" s="240"/>
      <c r="K234" s="241">
        <f>ROUND(E234*J234,2)</f>
        <v>0</v>
      </c>
      <c r="L234" s="241">
        <v>12</v>
      </c>
      <c r="M234" s="241">
        <f>G234*(1+L234/100)</f>
        <v>0</v>
      </c>
      <c r="N234" s="239">
        <v>0</v>
      </c>
      <c r="O234" s="239">
        <f>ROUND(E234*N234,2)</f>
        <v>0</v>
      </c>
      <c r="P234" s="239">
        <v>0</v>
      </c>
      <c r="Q234" s="239">
        <f>ROUND(E234*P234,2)</f>
        <v>0</v>
      </c>
      <c r="R234" s="241" t="s">
        <v>695</v>
      </c>
      <c r="S234" s="241" t="s">
        <v>315</v>
      </c>
      <c r="T234" s="242" t="s">
        <v>315</v>
      </c>
      <c r="U234" s="224">
        <v>0.48</v>
      </c>
      <c r="V234" s="224">
        <f>ROUND(E234*U234,2)</f>
        <v>1.68</v>
      </c>
      <c r="W234" s="224"/>
      <c r="X234" s="224" t="s">
        <v>336</v>
      </c>
      <c r="Y234" s="224" t="s">
        <v>317</v>
      </c>
      <c r="Z234" s="214"/>
      <c r="AA234" s="214"/>
      <c r="AB234" s="214"/>
      <c r="AC234" s="214"/>
      <c r="AD234" s="214"/>
      <c r="AE234" s="214"/>
      <c r="AF234" s="214"/>
      <c r="AG234" s="214" t="s">
        <v>367</v>
      </c>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row>
    <row r="235" spans="1:60" outlineLevel="2" x14ac:dyDescent="0.2">
      <c r="A235" s="221"/>
      <c r="B235" s="222"/>
      <c r="C235" s="268" t="s">
        <v>1905</v>
      </c>
      <c r="D235" s="262"/>
      <c r="E235" s="263"/>
      <c r="F235" s="224"/>
      <c r="G235" s="224"/>
      <c r="H235" s="224"/>
      <c r="I235" s="224"/>
      <c r="J235" s="224"/>
      <c r="K235" s="224"/>
      <c r="L235" s="224"/>
      <c r="M235" s="224"/>
      <c r="N235" s="223"/>
      <c r="O235" s="223"/>
      <c r="P235" s="223"/>
      <c r="Q235" s="223"/>
      <c r="R235" s="224"/>
      <c r="S235" s="224"/>
      <c r="T235" s="224"/>
      <c r="U235" s="224"/>
      <c r="V235" s="224"/>
      <c r="W235" s="224"/>
      <c r="X235" s="224"/>
      <c r="Y235" s="224"/>
      <c r="Z235" s="214"/>
      <c r="AA235" s="214"/>
      <c r="AB235" s="214"/>
      <c r="AC235" s="214"/>
      <c r="AD235" s="214"/>
      <c r="AE235" s="214"/>
      <c r="AF235" s="214"/>
      <c r="AG235" s="214" t="s">
        <v>371</v>
      </c>
      <c r="AH235" s="214">
        <v>0</v>
      </c>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row>
    <row r="236" spans="1:60" outlineLevel="3" x14ac:dyDescent="0.2">
      <c r="A236" s="221"/>
      <c r="B236" s="222"/>
      <c r="C236" s="268" t="s">
        <v>2635</v>
      </c>
      <c r="D236" s="262"/>
      <c r="E236" s="263">
        <v>3.5</v>
      </c>
      <c r="F236" s="224"/>
      <c r="G236" s="224"/>
      <c r="H236" s="224"/>
      <c r="I236" s="224"/>
      <c r="J236" s="224"/>
      <c r="K236" s="224"/>
      <c r="L236" s="224"/>
      <c r="M236" s="224"/>
      <c r="N236" s="223"/>
      <c r="O236" s="223"/>
      <c r="P236" s="223"/>
      <c r="Q236" s="223"/>
      <c r="R236" s="224"/>
      <c r="S236" s="224"/>
      <c r="T236" s="224"/>
      <c r="U236" s="224"/>
      <c r="V236" s="224"/>
      <c r="W236" s="224"/>
      <c r="X236" s="224"/>
      <c r="Y236" s="224"/>
      <c r="Z236" s="214"/>
      <c r="AA236" s="214"/>
      <c r="AB236" s="214"/>
      <c r="AC236" s="214"/>
      <c r="AD236" s="214"/>
      <c r="AE236" s="214"/>
      <c r="AF236" s="214"/>
      <c r="AG236" s="214" t="s">
        <v>371</v>
      </c>
      <c r="AH236" s="214">
        <v>0</v>
      </c>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row>
    <row r="237" spans="1:60" ht="22.5" outlineLevel="1" x14ac:dyDescent="0.2">
      <c r="A237" s="236">
        <v>86</v>
      </c>
      <c r="B237" s="237" t="s">
        <v>697</v>
      </c>
      <c r="C237" s="254" t="s">
        <v>698</v>
      </c>
      <c r="D237" s="238" t="s">
        <v>379</v>
      </c>
      <c r="E237" s="239">
        <v>7.56</v>
      </c>
      <c r="F237" s="240"/>
      <c r="G237" s="241">
        <f>ROUND(E237*F237,2)</f>
        <v>0</v>
      </c>
      <c r="H237" s="240"/>
      <c r="I237" s="241">
        <f>ROUND(E237*H237,2)</f>
        <v>0</v>
      </c>
      <c r="J237" s="240"/>
      <c r="K237" s="241">
        <f>ROUND(E237*J237,2)</f>
        <v>0</v>
      </c>
      <c r="L237" s="241">
        <v>12</v>
      </c>
      <c r="M237" s="241">
        <f>G237*(1+L237/100)</f>
        <v>0</v>
      </c>
      <c r="N237" s="239">
        <v>1.6199999999999999E-2</v>
      </c>
      <c r="O237" s="239">
        <f>ROUND(E237*N237,2)</f>
        <v>0.12</v>
      </c>
      <c r="P237" s="239">
        <v>0</v>
      </c>
      <c r="Q237" s="239">
        <f>ROUND(E237*P237,2)</f>
        <v>0</v>
      </c>
      <c r="R237" s="241" t="s">
        <v>428</v>
      </c>
      <c r="S237" s="241" t="s">
        <v>315</v>
      </c>
      <c r="T237" s="242" t="s">
        <v>315</v>
      </c>
      <c r="U237" s="224">
        <v>0</v>
      </c>
      <c r="V237" s="224">
        <f>ROUND(E237*U237,2)</f>
        <v>0</v>
      </c>
      <c r="W237" s="224"/>
      <c r="X237" s="224" t="s">
        <v>429</v>
      </c>
      <c r="Y237" s="224" t="s">
        <v>317</v>
      </c>
      <c r="Z237" s="214"/>
      <c r="AA237" s="214"/>
      <c r="AB237" s="214"/>
      <c r="AC237" s="214"/>
      <c r="AD237" s="214"/>
      <c r="AE237" s="214"/>
      <c r="AF237" s="214"/>
      <c r="AG237" s="214" t="s">
        <v>430</v>
      </c>
      <c r="AH237" s="214"/>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row>
    <row r="238" spans="1:60" outlineLevel="2" x14ac:dyDescent="0.2">
      <c r="A238" s="221"/>
      <c r="B238" s="222"/>
      <c r="C238" s="268" t="s">
        <v>1202</v>
      </c>
      <c r="D238" s="262"/>
      <c r="E238" s="263"/>
      <c r="F238" s="224"/>
      <c r="G238" s="224"/>
      <c r="H238" s="224"/>
      <c r="I238" s="224"/>
      <c r="J238" s="224"/>
      <c r="K238" s="224"/>
      <c r="L238" s="224"/>
      <c r="M238" s="224"/>
      <c r="N238" s="223"/>
      <c r="O238" s="223"/>
      <c r="P238" s="223"/>
      <c r="Q238" s="223"/>
      <c r="R238" s="224"/>
      <c r="S238" s="224"/>
      <c r="T238" s="224"/>
      <c r="U238" s="224"/>
      <c r="V238" s="224"/>
      <c r="W238" s="224"/>
      <c r="X238" s="224"/>
      <c r="Y238" s="224"/>
      <c r="Z238" s="214"/>
      <c r="AA238" s="214"/>
      <c r="AB238" s="214"/>
      <c r="AC238" s="214"/>
      <c r="AD238" s="214"/>
      <c r="AE238" s="214"/>
      <c r="AF238" s="214"/>
      <c r="AG238" s="214" t="s">
        <v>371</v>
      </c>
      <c r="AH238" s="214">
        <v>0</v>
      </c>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row>
    <row r="239" spans="1:60" outlineLevel="3" x14ac:dyDescent="0.2">
      <c r="A239" s="221"/>
      <c r="B239" s="222"/>
      <c r="C239" s="268" t="s">
        <v>2675</v>
      </c>
      <c r="D239" s="262"/>
      <c r="E239" s="263">
        <v>7.56</v>
      </c>
      <c r="F239" s="224"/>
      <c r="G239" s="224"/>
      <c r="H239" s="224"/>
      <c r="I239" s="224"/>
      <c r="J239" s="224"/>
      <c r="K239" s="224"/>
      <c r="L239" s="224"/>
      <c r="M239" s="224"/>
      <c r="N239" s="223"/>
      <c r="O239" s="223"/>
      <c r="P239" s="223"/>
      <c r="Q239" s="223"/>
      <c r="R239" s="224"/>
      <c r="S239" s="224"/>
      <c r="T239" s="224"/>
      <c r="U239" s="224"/>
      <c r="V239" s="224"/>
      <c r="W239" s="224"/>
      <c r="X239" s="224"/>
      <c r="Y239" s="224"/>
      <c r="Z239" s="214"/>
      <c r="AA239" s="214"/>
      <c r="AB239" s="214"/>
      <c r="AC239" s="214"/>
      <c r="AD239" s="214"/>
      <c r="AE239" s="214"/>
      <c r="AF239" s="214"/>
      <c r="AG239" s="214" t="s">
        <v>371</v>
      </c>
      <c r="AH239" s="214">
        <v>0</v>
      </c>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row>
    <row r="240" spans="1:60" outlineLevel="1" x14ac:dyDescent="0.2">
      <c r="A240" s="236">
        <v>87</v>
      </c>
      <c r="B240" s="237" t="s">
        <v>700</v>
      </c>
      <c r="C240" s="254" t="s">
        <v>701</v>
      </c>
      <c r="D240" s="238" t="s">
        <v>379</v>
      </c>
      <c r="E240" s="239">
        <v>3.5</v>
      </c>
      <c r="F240" s="240"/>
      <c r="G240" s="241">
        <f>ROUND(E240*F240,2)</f>
        <v>0</v>
      </c>
      <c r="H240" s="240"/>
      <c r="I240" s="241">
        <f>ROUND(E240*H240,2)</f>
        <v>0</v>
      </c>
      <c r="J240" s="240"/>
      <c r="K240" s="241">
        <f>ROUND(E240*J240,2)</f>
        <v>0</v>
      </c>
      <c r="L240" s="241">
        <v>12</v>
      </c>
      <c r="M240" s="241">
        <f>G240*(1+L240/100)</f>
        <v>0</v>
      </c>
      <c r="N240" s="239">
        <v>0</v>
      </c>
      <c r="O240" s="239">
        <f>ROUND(E240*N240,2)</f>
        <v>0</v>
      </c>
      <c r="P240" s="239">
        <v>0</v>
      </c>
      <c r="Q240" s="239">
        <f>ROUND(E240*P240,2)</f>
        <v>0</v>
      </c>
      <c r="R240" s="241" t="s">
        <v>695</v>
      </c>
      <c r="S240" s="241" t="s">
        <v>315</v>
      </c>
      <c r="T240" s="242" t="s">
        <v>315</v>
      </c>
      <c r="U240" s="224">
        <v>0.29899999999999999</v>
      </c>
      <c r="V240" s="224">
        <f>ROUND(E240*U240,2)</f>
        <v>1.05</v>
      </c>
      <c r="W240" s="224"/>
      <c r="X240" s="224" t="s">
        <v>336</v>
      </c>
      <c r="Y240" s="224" t="s">
        <v>317</v>
      </c>
      <c r="Z240" s="214"/>
      <c r="AA240" s="214"/>
      <c r="AB240" s="214"/>
      <c r="AC240" s="214"/>
      <c r="AD240" s="214"/>
      <c r="AE240" s="214"/>
      <c r="AF240" s="214"/>
      <c r="AG240" s="214" t="s">
        <v>337</v>
      </c>
      <c r="AH240" s="214"/>
      <c r="AI240" s="214"/>
      <c r="AJ240" s="214"/>
      <c r="AK240" s="214"/>
      <c r="AL240" s="214"/>
      <c r="AM240" s="214"/>
      <c r="AN240" s="214"/>
      <c r="AO240" s="214"/>
      <c r="AP240" s="214"/>
      <c r="AQ240" s="214"/>
      <c r="AR240" s="214"/>
      <c r="AS240" s="214"/>
      <c r="AT240" s="214"/>
      <c r="AU240" s="214"/>
      <c r="AV240" s="214"/>
      <c r="AW240" s="214"/>
      <c r="AX240" s="214"/>
      <c r="AY240" s="214"/>
      <c r="AZ240" s="214"/>
      <c r="BA240" s="214"/>
      <c r="BB240" s="214"/>
      <c r="BC240" s="214"/>
      <c r="BD240" s="214"/>
      <c r="BE240" s="214"/>
      <c r="BF240" s="214"/>
      <c r="BG240" s="214"/>
      <c r="BH240" s="214"/>
    </row>
    <row r="241" spans="1:60" outlineLevel="2" x14ac:dyDescent="0.2">
      <c r="A241" s="221"/>
      <c r="B241" s="222"/>
      <c r="C241" s="268" t="s">
        <v>702</v>
      </c>
      <c r="D241" s="262"/>
      <c r="E241" s="263"/>
      <c r="F241" s="224"/>
      <c r="G241" s="224"/>
      <c r="H241" s="224"/>
      <c r="I241" s="224"/>
      <c r="J241" s="224"/>
      <c r="K241" s="224"/>
      <c r="L241" s="224"/>
      <c r="M241" s="224"/>
      <c r="N241" s="223"/>
      <c r="O241" s="223"/>
      <c r="P241" s="223"/>
      <c r="Q241" s="223"/>
      <c r="R241" s="224"/>
      <c r="S241" s="224"/>
      <c r="T241" s="224"/>
      <c r="U241" s="224"/>
      <c r="V241" s="224"/>
      <c r="W241" s="224"/>
      <c r="X241" s="224"/>
      <c r="Y241" s="224"/>
      <c r="Z241" s="214"/>
      <c r="AA241" s="214"/>
      <c r="AB241" s="214"/>
      <c r="AC241" s="214"/>
      <c r="AD241" s="214"/>
      <c r="AE241" s="214"/>
      <c r="AF241" s="214"/>
      <c r="AG241" s="214" t="s">
        <v>371</v>
      </c>
      <c r="AH241" s="214">
        <v>0</v>
      </c>
      <c r="AI241" s="214"/>
      <c r="AJ241" s="214"/>
      <c r="AK241" s="214"/>
      <c r="AL241" s="214"/>
      <c r="AM241" s="214"/>
      <c r="AN241" s="214"/>
      <c r="AO241" s="214"/>
      <c r="AP241" s="214"/>
      <c r="AQ241" s="214"/>
      <c r="AR241" s="214"/>
      <c r="AS241" s="214"/>
      <c r="AT241" s="214"/>
      <c r="AU241" s="214"/>
      <c r="AV241" s="214"/>
      <c r="AW241" s="214"/>
      <c r="AX241" s="214"/>
      <c r="AY241" s="214"/>
      <c r="AZ241" s="214"/>
      <c r="BA241" s="214"/>
      <c r="BB241" s="214"/>
      <c r="BC241" s="214"/>
      <c r="BD241" s="214"/>
      <c r="BE241" s="214"/>
      <c r="BF241" s="214"/>
      <c r="BG241" s="214"/>
      <c r="BH241" s="214"/>
    </row>
    <row r="242" spans="1:60" outlineLevel="3" x14ac:dyDescent="0.2">
      <c r="A242" s="221"/>
      <c r="B242" s="222"/>
      <c r="C242" s="268" t="s">
        <v>703</v>
      </c>
      <c r="D242" s="262"/>
      <c r="E242" s="263"/>
      <c r="F242" s="224"/>
      <c r="G242" s="224"/>
      <c r="H242" s="224"/>
      <c r="I242" s="224"/>
      <c r="J242" s="224"/>
      <c r="K242" s="224"/>
      <c r="L242" s="224"/>
      <c r="M242" s="224"/>
      <c r="N242" s="223"/>
      <c r="O242" s="223"/>
      <c r="P242" s="223"/>
      <c r="Q242" s="223"/>
      <c r="R242" s="224"/>
      <c r="S242" s="224"/>
      <c r="T242" s="224"/>
      <c r="U242" s="224"/>
      <c r="V242" s="224"/>
      <c r="W242" s="224"/>
      <c r="X242" s="224"/>
      <c r="Y242" s="224"/>
      <c r="Z242" s="214"/>
      <c r="AA242" s="214"/>
      <c r="AB242" s="214"/>
      <c r="AC242" s="214"/>
      <c r="AD242" s="214"/>
      <c r="AE242" s="214"/>
      <c r="AF242" s="214"/>
      <c r="AG242" s="214" t="s">
        <v>371</v>
      </c>
      <c r="AH242" s="214">
        <v>0</v>
      </c>
      <c r="AI242" s="214"/>
      <c r="AJ242" s="214"/>
      <c r="AK242" s="214"/>
      <c r="AL242" s="214"/>
      <c r="AM242" s="214"/>
      <c r="AN242" s="214"/>
      <c r="AO242" s="214"/>
      <c r="AP242" s="214"/>
      <c r="AQ242" s="214"/>
      <c r="AR242" s="214"/>
      <c r="AS242" s="214"/>
      <c r="AT242" s="214"/>
      <c r="AU242" s="214"/>
      <c r="AV242" s="214"/>
      <c r="AW242" s="214"/>
      <c r="AX242" s="214"/>
      <c r="AY242" s="214"/>
      <c r="AZ242" s="214"/>
      <c r="BA242" s="214"/>
      <c r="BB242" s="214"/>
      <c r="BC242" s="214"/>
      <c r="BD242" s="214"/>
      <c r="BE242" s="214"/>
      <c r="BF242" s="214"/>
      <c r="BG242" s="214"/>
      <c r="BH242" s="214"/>
    </row>
    <row r="243" spans="1:60" outlineLevel="3" x14ac:dyDescent="0.2">
      <c r="A243" s="221"/>
      <c r="B243" s="222"/>
      <c r="C243" s="268" t="s">
        <v>2676</v>
      </c>
      <c r="D243" s="262"/>
      <c r="E243" s="263">
        <v>3.5</v>
      </c>
      <c r="F243" s="224"/>
      <c r="G243" s="224"/>
      <c r="H243" s="224"/>
      <c r="I243" s="224"/>
      <c r="J243" s="224"/>
      <c r="K243" s="224"/>
      <c r="L243" s="224"/>
      <c r="M243" s="224"/>
      <c r="N243" s="223"/>
      <c r="O243" s="223"/>
      <c r="P243" s="223"/>
      <c r="Q243" s="223"/>
      <c r="R243" s="224"/>
      <c r="S243" s="224"/>
      <c r="T243" s="224"/>
      <c r="U243" s="224"/>
      <c r="V243" s="224"/>
      <c r="W243" s="224"/>
      <c r="X243" s="224"/>
      <c r="Y243" s="224"/>
      <c r="Z243" s="214"/>
      <c r="AA243" s="214"/>
      <c r="AB243" s="214"/>
      <c r="AC243" s="214"/>
      <c r="AD243" s="214"/>
      <c r="AE243" s="214"/>
      <c r="AF243" s="214"/>
      <c r="AG243" s="214" t="s">
        <v>371</v>
      </c>
      <c r="AH243" s="214">
        <v>5</v>
      </c>
      <c r="AI243" s="214"/>
      <c r="AJ243" s="214"/>
      <c r="AK243" s="214"/>
      <c r="AL243" s="214"/>
      <c r="AM243" s="214"/>
      <c r="AN243" s="214"/>
      <c r="AO243" s="214"/>
      <c r="AP243" s="214"/>
      <c r="AQ243" s="214"/>
      <c r="AR243" s="214"/>
      <c r="AS243" s="214"/>
      <c r="AT243" s="214"/>
      <c r="AU243" s="214"/>
      <c r="AV243" s="214"/>
      <c r="AW243" s="214"/>
      <c r="AX243" s="214"/>
      <c r="AY243" s="214"/>
      <c r="AZ243" s="214"/>
      <c r="BA243" s="214"/>
      <c r="BB243" s="214"/>
      <c r="BC243" s="214"/>
      <c r="BD243" s="214"/>
      <c r="BE243" s="214"/>
      <c r="BF243" s="214"/>
      <c r="BG243" s="214"/>
      <c r="BH243" s="214"/>
    </row>
    <row r="244" spans="1:60" ht="22.5" outlineLevel="1" x14ac:dyDescent="0.2">
      <c r="A244" s="236">
        <v>88</v>
      </c>
      <c r="B244" s="237" t="s">
        <v>705</v>
      </c>
      <c r="C244" s="254" t="s">
        <v>706</v>
      </c>
      <c r="D244" s="238" t="s">
        <v>365</v>
      </c>
      <c r="E244" s="239">
        <v>1.474E-2</v>
      </c>
      <c r="F244" s="240"/>
      <c r="G244" s="241">
        <f>ROUND(E244*F244,2)</f>
        <v>0</v>
      </c>
      <c r="H244" s="240"/>
      <c r="I244" s="241">
        <f>ROUND(E244*H244,2)</f>
        <v>0</v>
      </c>
      <c r="J244" s="240"/>
      <c r="K244" s="241">
        <f>ROUND(E244*J244,2)</f>
        <v>0</v>
      </c>
      <c r="L244" s="241">
        <v>12</v>
      </c>
      <c r="M244" s="241">
        <f>G244*(1+L244/100)</f>
        <v>0</v>
      </c>
      <c r="N244" s="239">
        <v>0.5</v>
      </c>
      <c r="O244" s="239">
        <f>ROUND(E244*N244,2)</f>
        <v>0.01</v>
      </c>
      <c r="P244" s="239">
        <v>0</v>
      </c>
      <c r="Q244" s="239">
        <f>ROUND(E244*P244,2)</f>
        <v>0</v>
      </c>
      <c r="R244" s="241" t="s">
        <v>428</v>
      </c>
      <c r="S244" s="241" t="s">
        <v>315</v>
      </c>
      <c r="T244" s="242" t="s">
        <v>315</v>
      </c>
      <c r="U244" s="224">
        <v>0</v>
      </c>
      <c r="V244" s="224">
        <f>ROUND(E244*U244,2)</f>
        <v>0</v>
      </c>
      <c r="W244" s="224"/>
      <c r="X244" s="224" t="s">
        <v>429</v>
      </c>
      <c r="Y244" s="224" t="s">
        <v>317</v>
      </c>
      <c r="Z244" s="214"/>
      <c r="AA244" s="214"/>
      <c r="AB244" s="214"/>
      <c r="AC244" s="214"/>
      <c r="AD244" s="214"/>
      <c r="AE244" s="214"/>
      <c r="AF244" s="214"/>
      <c r="AG244" s="214" t="s">
        <v>430</v>
      </c>
      <c r="AH244" s="214"/>
      <c r="AI244" s="214"/>
      <c r="AJ244" s="214"/>
      <c r="AK244" s="214"/>
      <c r="AL244" s="214"/>
      <c r="AM244" s="214"/>
      <c r="AN244" s="214"/>
      <c r="AO244" s="214"/>
      <c r="AP244" s="214"/>
      <c r="AQ244" s="214"/>
      <c r="AR244" s="214"/>
      <c r="AS244" s="214"/>
      <c r="AT244" s="214"/>
      <c r="AU244" s="214"/>
      <c r="AV244" s="214"/>
      <c r="AW244" s="214"/>
      <c r="AX244" s="214"/>
      <c r="AY244" s="214"/>
      <c r="AZ244" s="214"/>
      <c r="BA244" s="214"/>
      <c r="BB244" s="214"/>
      <c r="BC244" s="214"/>
      <c r="BD244" s="214"/>
      <c r="BE244" s="214"/>
      <c r="BF244" s="214"/>
      <c r="BG244" s="214"/>
      <c r="BH244" s="214"/>
    </row>
    <row r="245" spans="1:60" outlineLevel="2" x14ac:dyDescent="0.2">
      <c r="A245" s="221"/>
      <c r="B245" s="222"/>
      <c r="C245" s="268" t="s">
        <v>707</v>
      </c>
      <c r="D245" s="262"/>
      <c r="E245" s="263"/>
      <c r="F245" s="224"/>
      <c r="G245" s="224"/>
      <c r="H245" s="224"/>
      <c r="I245" s="224"/>
      <c r="J245" s="224"/>
      <c r="K245" s="224"/>
      <c r="L245" s="224"/>
      <c r="M245" s="224"/>
      <c r="N245" s="223"/>
      <c r="O245" s="223"/>
      <c r="P245" s="223"/>
      <c r="Q245" s="223"/>
      <c r="R245" s="224"/>
      <c r="S245" s="224"/>
      <c r="T245" s="224"/>
      <c r="U245" s="224"/>
      <c r="V245" s="224"/>
      <c r="W245" s="224"/>
      <c r="X245" s="224"/>
      <c r="Y245" s="224"/>
      <c r="Z245" s="214"/>
      <c r="AA245" s="214"/>
      <c r="AB245" s="214"/>
      <c r="AC245" s="214"/>
      <c r="AD245" s="214"/>
      <c r="AE245" s="214"/>
      <c r="AF245" s="214"/>
      <c r="AG245" s="214" t="s">
        <v>371</v>
      </c>
      <c r="AH245" s="214">
        <v>0</v>
      </c>
      <c r="AI245" s="214"/>
      <c r="AJ245" s="214"/>
      <c r="AK245" s="214"/>
      <c r="AL245" s="214"/>
      <c r="AM245" s="214"/>
      <c r="AN245" s="214"/>
      <c r="AO245" s="214"/>
      <c r="AP245" s="214"/>
      <c r="AQ245" s="214"/>
      <c r="AR245" s="214"/>
      <c r="AS245" s="214"/>
      <c r="AT245" s="214"/>
      <c r="AU245" s="214"/>
      <c r="AV245" s="214"/>
      <c r="AW245" s="214"/>
      <c r="AX245" s="214"/>
      <c r="AY245" s="214"/>
      <c r="AZ245" s="214"/>
      <c r="BA245" s="214"/>
      <c r="BB245" s="214"/>
      <c r="BC245" s="214"/>
      <c r="BD245" s="214"/>
      <c r="BE245" s="214"/>
      <c r="BF245" s="214"/>
      <c r="BG245" s="214"/>
      <c r="BH245" s="214"/>
    </row>
    <row r="246" spans="1:60" outlineLevel="3" x14ac:dyDescent="0.2">
      <c r="A246" s="221"/>
      <c r="B246" s="222"/>
      <c r="C246" s="268" t="s">
        <v>2677</v>
      </c>
      <c r="D246" s="262"/>
      <c r="E246" s="263">
        <v>1.474E-2</v>
      </c>
      <c r="F246" s="224"/>
      <c r="G246" s="224"/>
      <c r="H246" s="224"/>
      <c r="I246" s="224"/>
      <c r="J246" s="224"/>
      <c r="K246" s="224"/>
      <c r="L246" s="224"/>
      <c r="M246" s="224"/>
      <c r="N246" s="223"/>
      <c r="O246" s="223"/>
      <c r="P246" s="223"/>
      <c r="Q246" s="223"/>
      <c r="R246" s="224"/>
      <c r="S246" s="224"/>
      <c r="T246" s="224"/>
      <c r="U246" s="224"/>
      <c r="V246" s="224"/>
      <c r="W246" s="224"/>
      <c r="X246" s="224"/>
      <c r="Y246" s="224"/>
      <c r="Z246" s="214"/>
      <c r="AA246" s="214"/>
      <c r="AB246" s="214"/>
      <c r="AC246" s="214"/>
      <c r="AD246" s="214"/>
      <c r="AE246" s="214"/>
      <c r="AF246" s="214"/>
      <c r="AG246" s="214" t="s">
        <v>371</v>
      </c>
      <c r="AH246" s="214">
        <v>0</v>
      </c>
      <c r="AI246" s="214"/>
      <c r="AJ246" s="214"/>
      <c r="AK246" s="214"/>
      <c r="AL246" s="214"/>
      <c r="AM246" s="214"/>
      <c r="AN246" s="214"/>
      <c r="AO246" s="214"/>
      <c r="AP246" s="214"/>
      <c r="AQ246" s="214"/>
      <c r="AR246" s="214"/>
      <c r="AS246" s="214"/>
      <c r="AT246" s="214"/>
      <c r="AU246" s="214"/>
      <c r="AV246" s="214"/>
      <c r="AW246" s="214"/>
      <c r="AX246" s="214"/>
      <c r="AY246" s="214"/>
      <c r="AZ246" s="214"/>
      <c r="BA246" s="214"/>
      <c r="BB246" s="214"/>
      <c r="BC246" s="214"/>
      <c r="BD246" s="214"/>
      <c r="BE246" s="214"/>
      <c r="BF246" s="214"/>
      <c r="BG246" s="214"/>
      <c r="BH246" s="214"/>
    </row>
    <row r="247" spans="1:60" outlineLevel="1" x14ac:dyDescent="0.2">
      <c r="A247" s="236">
        <v>89</v>
      </c>
      <c r="B247" s="237" t="s">
        <v>709</v>
      </c>
      <c r="C247" s="254" t="s">
        <v>710</v>
      </c>
      <c r="D247" s="238" t="s">
        <v>365</v>
      </c>
      <c r="E247" s="239">
        <v>1.474E-2</v>
      </c>
      <c r="F247" s="240"/>
      <c r="G247" s="241">
        <f>ROUND(E247*F247,2)</f>
        <v>0</v>
      </c>
      <c r="H247" s="240"/>
      <c r="I247" s="241">
        <f>ROUND(E247*H247,2)</f>
        <v>0</v>
      </c>
      <c r="J247" s="240"/>
      <c r="K247" s="241">
        <f>ROUND(E247*J247,2)</f>
        <v>0</v>
      </c>
      <c r="L247" s="241">
        <v>12</v>
      </c>
      <c r="M247" s="241">
        <f>G247*(1+L247/100)</f>
        <v>0</v>
      </c>
      <c r="N247" s="239">
        <v>2.9499999999999999E-3</v>
      </c>
      <c r="O247" s="239">
        <f>ROUND(E247*N247,2)</f>
        <v>0</v>
      </c>
      <c r="P247" s="239">
        <v>0</v>
      </c>
      <c r="Q247" s="239">
        <f>ROUND(E247*P247,2)</f>
        <v>0</v>
      </c>
      <c r="R247" s="241" t="s">
        <v>695</v>
      </c>
      <c r="S247" s="241" t="s">
        <v>315</v>
      </c>
      <c r="T247" s="242" t="s">
        <v>315</v>
      </c>
      <c r="U247" s="224">
        <v>0</v>
      </c>
      <c r="V247" s="224">
        <f>ROUND(E247*U247,2)</f>
        <v>0</v>
      </c>
      <c r="W247" s="224"/>
      <c r="X247" s="224" t="s">
        <v>336</v>
      </c>
      <c r="Y247" s="224" t="s">
        <v>317</v>
      </c>
      <c r="Z247" s="214"/>
      <c r="AA247" s="214"/>
      <c r="AB247" s="214"/>
      <c r="AC247" s="214"/>
      <c r="AD247" s="214"/>
      <c r="AE247" s="214"/>
      <c r="AF247" s="214"/>
      <c r="AG247" s="214" t="s">
        <v>337</v>
      </c>
      <c r="AH247" s="214"/>
      <c r="AI247" s="214"/>
      <c r="AJ247" s="214"/>
      <c r="AK247" s="214"/>
      <c r="AL247" s="214"/>
      <c r="AM247" s="214"/>
      <c r="AN247" s="214"/>
      <c r="AO247" s="214"/>
      <c r="AP247" s="214"/>
      <c r="AQ247" s="214"/>
      <c r="AR247" s="214"/>
      <c r="AS247" s="214"/>
      <c r="AT247" s="214"/>
      <c r="AU247" s="214"/>
      <c r="AV247" s="214"/>
      <c r="AW247" s="214"/>
      <c r="AX247" s="214"/>
      <c r="AY247" s="214"/>
      <c r="AZ247" s="214"/>
      <c r="BA247" s="214"/>
      <c r="BB247" s="214"/>
      <c r="BC247" s="214"/>
      <c r="BD247" s="214"/>
      <c r="BE247" s="214"/>
      <c r="BF247" s="214"/>
      <c r="BG247" s="214"/>
      <c r="BH247" s="214"/>
    </row>
    <row r="248" spans="1:60" outlineLevel="2" x14ac:dyDescent="0.2">
      <c r="A248" s="221"/>
      <c r="B248" s="222"/>
      <c r="C248" s="268" t="s">
        <v>2678</v>
      </c>
      <c r="D248" s="262"/>
      <c r="E248" s="263">
        <v>1.474E-2</v>
      </c>
      <c r="F248" s="224"/>
      <c r="G248" s="224"/>
      <c r="H248" s="224"/>
      <c r="I248" s="224"/>
      <c r="J248" s="224"/>
      <c r="K248" s="224"/>
      <c r="L248" s="224"/>
      <c r="M248" s="224"/>
      <c r="N248" s="223"/>
      <c r="O248" s="223"/>
      <c r="P248" s="223"/>
      <c r="Q248" s="223"/>
      <c r="R248" s="224"/>
      <c r="S248" s="224"/>
      <c r="T248" s="224"/>
      <c r="U248" s="224"/>
      <c r="V248" s="224"/>
      <c r="W248" s="224"/>
      <c r="X248" s="224"/>
      <c r="Y248" s="224"/>
      <c r="Z248" s="214"/>
      <c r="AA248" s="214"/>
      <c r="AB248" s="214"/>
      <c r="AC248" s="214"/>
      <c r="AD248" s="214"/>
      <c r="AE248" s="214"/>
      <c r="AF248" s="214"/>
      <c r="AG248" s="214" t="s">
        <v>371</v>
      </c>
      <c r="AH248" s="214">
        <v>5</v>
      </c>
      <c r="AI248" s="214"/>
      <c r="AJ248" s="214"/>
      <c r="AK248" s="214"/>
      <c r="AL248" s="214"/>
      <c r="AM248" s="214"/>
      <c r="AN248" s="214"/>
      <c r="AO248" s="214"/>
      <c r="AP248" s="214"/>
      <c r="AQ248" s="214"/>
      <c r="AR248" s="214"/>
      <c r="AS248" s="214"/>
      <c r="AT248" s="214"/>
      <c r="AU248" s="214"/>
      <c r="AV248" s="214"/>
      <c r="AW248" s="214"/>
      <c r="AX248" s="214"/>
      <c r="AY248" s="214"/>
      <c r="AZ248" s="214"/>
      <c r="BA248" s="214"/>
      <c r="BB248" s="214"/>
      <c r="BC248" s="214"/>
      <c r="BD248" s="214"/>
      <c r="BE248" s="214"/>
      <c r="BF248" s="214"/>
      <c r="BG248" s="214"/>
      <c r="BH248" s="214"/>
    </row>
    <row r="249" spans="1:60" outlineLevel="1" x14ac:dyDescent="0.2">
      <c r="A249" s="236">
        <v>90</v>
      </c>
      <c r="B249" s="237" t="s">
        <v>711</v>
      </c>
      <c r="C249" s="254" t="s">
        <v>712</v>
      </c>
      <c r="D249" s="238" t="s">
        <v>379</v>
      </c>
      <c r="E249" s="239">
        <v>3.5</v>
      </c>
      <c r="F249" s="240"/>
      <c r="G249" s="241">
        <f>ROUND(E249*F249,2)</f>
        <v>0</v>
      </c>
      <c r="H249" s="240"/>
      <c r="I249" s="241">
        <f>ROUND(E249*H249,2)</f>
        <v>0</v>
      </c>
      <c r="J249" s="240"/>
      <c r="K249" s="241">
        <f>ROUND(E249*J249,2)</f>
        <v>0</v>
      </c>
      <c r="L249" s="241">
        <v>12</v>
      </c>
      <c r="M249" s="241">
        <f>G249*(1+L249/100)</f>
        <v>0</v>
      </c>
      <c r="N249" s="239">
        <v>1.6000000000000001E-4</v>
      </c>
      <c r="O249" s="239">
        <f>ROUND(E249*N249,2)</f>
        <v>0</v>
      </c>
      <c r="P249" s="239">
        <v>1.4E-2</v>
      </c>
      <c r="Q249" s="239">
        <f>ROUND(E249*P249,2)</f>
        <v>0.05</v>
      </c>
      <c r="R249" s="241" t="s">
        <v>695</v>
      </c>
      <c r="S249" s="241" t="s">
        <v>315</v>
      </c>
      <c r="T249" s="242" t="s">
        <v>315</v>
      </c>
      <c r="U249" s="224">
        <v>0.11</v>
      </c>
      <c r="V249" s="224">
        <f>ROUND(E249*U249,2)</f>
        <v>0.39</v>
      </c>
      <c r="W249" s="224"/>
      <c r="X249" s="224" t="s">
        <v>336</v>
      </c>
      <c r="Y249" s="224" t="s">
        <v>317</v>
      </c>
      <c r="Z249" s="214"/>
      <c r="AA249" s="214"/>
      <c r="AB249" s="214"/>
      <c r="AC249" s="214"/>
      <c r="AD249" s="214"/>
      <c r="AE249" s="214"/>
      <c r="AF249" s="214"/>
      <c r="AG249" s="214" t="s">
        <v>367</v>
      </c>
      <c r="AH249" s="214"/>
      <c r="AI249" s="214"/>
      <c r="AJ249" s="214"/>
      <c r="AK249" s="214"/>
      <c r="AL249" s="214"/>
      <c r="AM249" s="214"/>
      <c r="AN249" s="214"/>
      <c r="AO249" s="214"/>
      <c r="AP249" s="214"/>
      <c r="AQ249" s="214"/>
      <c r="AR249" s="214"/>
      <c r="AS249" s="214"/>
      <c r="AT249" s="214"/>
      <c r="AU249" s="214"/>
      <c r="AV249" s="214"/>
      <c r="AW249" s="214"/>
      <c r="AX249" s="214"/>
      <c r="AY249" s="214"/>
      <c r="AZ249" s="214"/>
      <c r="BA249" s="214"/>
      <c r="BB249" s="214"/>
      <c r="BC249" s="214"/>
      <c r="BD249" s="214"/>
      <c r="BE249" s="214"/>
      <c r="BF249" s="214"/>
      <c r="BG249" s="214"/>
      <c r="BH249" s="214"/>
    </row>
    <row r="250" spans="1:60" outlineLevel="2" x14ac:dyDescent="0.2">
      <c r="A250" s="221"/>
      <c r="B250" s="222"/>
      <c r="C250" s="268" t="s">
        <v>536</v>
      </c>
      <c r="D250" s="262"/>
      <c r="E250" s="263"/>
      <c r="F250" s="224"/>
      <c r="G250" s="224"/>
      <c r="H250" s="224"/>
      <c r="I250" s="224"/>
      <c r="J250" s="224"/>
      <c r="K250" s="224"/>
      <c r="L250" s="224"/>
      <c r="M250" s="224"/>
      <c r="N250" s="223"/>
      <c r="O250" s="223"/>
      <c r="P250" s="223"/>
      <c r="Q250" s="223"/>
      <c r="R250" s="224"/>
      <c r="S250" s="224"/>
      <c r="T250" s="224"/>
      <c r="U250" s="224"/>
      <c r="V250" s="224"/>
      <c r="W250" s="224"/>
      <c r="X250" s="224"/>
      <c r="Y250" s="224"/>
      <c r="Z250" s="214"/>
      <c r="AA250" s="214"/>
      <c r="AB250" s="214"/>
      <c r="AC250" s="214"/>
      <c r="AD250" s="214"/>
      <c r="AE250" s="214"/>
      <c r="AF250" s="214"/>
      <c r="AG250" s="214" t="s">
        <v>371</v>
      </c>
      <c r="AH250" s="214">
        <v>0</v>
      </c>
      <c r="AI250" s="214"/>
      <c r="AJ250" s="214"/>
      <c r="AK250" s="214"/>
      <c r="AL250" s="214"/>
      <c r="AM250" s="214"/>
      <c r="AN250" s="214"/>
      <c r="AO250" s="214"/>
      <c r="AP250" s="214"/>
      <c r="AQ250" s="214"/>
      <c r="AR250" s="214"/>
      <c r="AS250" s="214"/>
      <c r="AT250" s="214"/>
      <c r="AU250" s="214"/>
      <c r="AV250" s="214"/>
      <c r="AW250" s="214"/>
      <c r="AX250" s="214"/>
      <c r="AY250" s="214"/>
      <c r="AZ250" s="214"/>
      <c r="BA250" s="214"/>
      <c r="BB250" s="214"/>
      <c r="BC250" s="214"/>
      <c r="BD250" s="214"/>
      <c r="BE250" s="214"/>
      <c r="BF250" s="214"/>
      <c r="BG250" s="214"/>
      <c r="BH250" s="214"/>
    </row>
    <row r="251" spans="1:60" outlineLevel="3" x14ac:dyDescent="0.2">
      <c r="A251" s="221"/>
      <c r="B251" s="222"/>
      <c r="C251" s="268" t="s">
        <v>2635</v>
      </c>
      <c r="D251" s="262"/>
      <c r="E251" s="263">
        <v>3.5</v>
      </c>
      <c r="F251" s="224"/>
      <c r="G251" s="224"/>
      <c r="H251" s="224"/>
      <c r="I251" s="224"/>
      <c r="J251" s="224"/>
      <c r="K251" s="224"/>
      <c r="L251" s="224"/>
      <c r="M251" s="224"/>
      <c r="N251" s="223"/>
      <c r="O251" s="223"/>
      <c r="P251" s="223"/>
      <c r="Q251" s="223"/>
      <c r="R251" s="224"/>
      <c r="S251" s="224"/>
      <c r="T251" s="224"/>
      <c r="U251" s="224"/>
      <c r="V251" s="224"/>
      <c r="W251" s="224"/>
      <c r="X251" s="224"/>
      <c r="Y251" s="224"/>
      <c r="Z251" s="214"/>
      <c r="AA251" s="214"/>
      <c r="AB251" s="214"/>
      <c r="AC251" s="214"/>
      <c r="AD251" s="214"/>
      <c r="AE251" s="214"/>
      <c r="AF251" s="214"/>
      <c r="AG251" s="214" t="s">
        <v>371</v>
      </c>
      <c r="AH251" s="214">
        <v>0</v>
      </c>
      <c r="AI251" s="214"/>
      <c r="AJ251" s="214"/>
      <c r="AK251" s="214"/>
      <c r="AL251" s="214"/>
      <c r="AM251" s="214"/>
      <c r="AN251" s="214"/>
      <c r="AO251" s="214"/>
      <c r="AP251" s="214"/>
      <c r="AQ251" s="214"/>
      <c r="AR251" s="214"/>
      <c r="AS251" s="214"/>
      <c r="AT251" s="214"/>
      <c r="AU251" s="214"/>
      <c r="AV251" s="214"/>
      <c r="AW251" s="214"/>
      <c r="AX251" s="214"/>
      <c r="AY251" s="214"/>
      <c r="AZ251" s="214"/>
      <c r="BA251" s="214"/>
      <c r="BB251" s="214"/>
      <c r="BC251" s="214"/>
      <c r="BD251" s="214"/>
      <c r="BE251" s="214"/>
      <c r="BF251" s="214"/>
      <c r="BG251" s="214"/>
      <c r="BH251" s="214"/>
    </row>
    <row r="252" spans="1:60" outlineLevel="1" x14ac:dyDescent="0.2">
      <c r="A252" s="236">
        <v>91</v>
      </c>
      <c r="B252" s="237" t="s">
        <v>714</v>
      </c>
      <c r="C252" s="254" t="s">
        <v>715</v>
      </c>
      <c r="D252" s="238" t="s">
        <v>379</v>
      </c>
      <c r="E252" s="239">
        <v>3.5</v>
      </c>
      <c r="F252" s="240"/>
      <c r="G252" s="241">
        <f>ROUND(E252*F252,2)</f>
        <v>0</v>
      </c>
      <c r="H252" s="240"/>
      <c r="I252" s="241">
        <f>ROUND(E252*H252,2)</f>
        <v>0</v>
      </c>
      <c r="J252" s="240"/>
      <c r="K252" s="241">
        <f>ROUND(E252*J252,2)</f>
        <v>0</v>
      </c>
      <c r="L252" s="241">
        <v>12</v>
      </c>
      <c r="M252" s="241">
        <f>G252*(1+L252/100)</f>
        <v>0</v>
      </c>
      <c r="N252" s="239">
        <v>0</v>
      </c>
      <c r="O252" s="239">
        <f>ROUND(E252*N252,2)</f>
        <v>0</v>
      </c>
      <c r="P252" s="239">
        <v>1.4E-2</v>
      </c>
      <c r="Q252" s="239">
        <f>ROUND(E252*P252,2)</f>
        <v>0.05</v>
      </c>
      <c r="R252" s="241" t="s">
        <v>695</v>
      </c>
      <c r="S252" s="241" t="s">
        <v>315</v>
      </c>
      <c r="T252" s="242" t="s">
        <v>315</v>
      </c>
      <c r="U252" s="224">
        <v>0.08</v>
      </c>
      <c r="V252" s="224">
        <f>ROUND(E252*U252,2)</f>
        <v>0.28000000000000003</v>
      </c>
      <c r="W252" s="224"/>
      <c r="X252" s="224" t="s">
        <v>336</v>
      </c>
      <c r="Y252" s="224" t="s">
        <v>317</v>
      </c>
      <c r="Z252" s="214"/>
      <c r="AA252" s="214"/>
      <c r="AB252" s="214"/>
      <c r="AC252" s="214"/>
      <c r="AD252" s="214"/>
      <c r="AE252" s="214"/>
      <c r="AF252" s="214"/>
      <c r="AG252" s="214" t="s">
        <v>367</v>
      </c>
      <c r="AH252" s="214"/>
      <c r="AI252" s="214"/>
      <c r="AJ252" s="214"/>
      <c r="AK252" s="214"/>
      <c r="AL252" s="214"/>
      <c r="AM252" s="214"/>
      <c r="AN252" s="214"/>
      <c r="AO252" s="214"/>
      <c r="AP252" s="214"/>
      <c r="AQ252" s="214"/>
      <c r="AR252" s="214"/>
      <c r="AS252" s="214"/>
      <c r="AT252" s="214"/>
      <c r="AU252" s="214"/>
      <c r="AV252" s="214"/>
      <c r="AW252" s="214"/>
      <c r="AX252" s="214"/>
      <c r="AY252" s="214"/>
      <c r="AZ252" s="214"/>
      <c r="BA252" s="214"/>
      <c r="BB252" s="214"/>
      <c r="BC252" s="214"/>
      <c r="BD252" s="214"/>
      <c r="BE252" s="214"/>
      <c r="BF252" s="214"/>
      <c r="BG252" s="214"/>
      <c r="BH252" s="214"/>
    </row>
    <row r="253" spans="1:60" outlineLevel="2" x14ac:dyDescent="0.2">
      <c r="A253" s="221"/>
      <c r="B253" s="222"/>
      <c r="C253" s="268" t="s">
        <v>536</v>
      </c>
      <c r="D253" s="262"/>
      <c r="E253" s="263"/>
      <c r="F253" s="224"/>
      <c r="G253" s="224"/>
      <c r="H253" s="224"/>
      <c r="I253" s="224"/>
      <c r="J253" s="224"/>
      <c r="K253" s="224"/>
      <c r="L253" s="224"/>
      <c r="M253" s="224"/>
      <c r="N253" s="223"/>
      <c r="O253" s="223"/>
      <c r="P253" s="223"/>
      <c r="Q253" s="223"/>
      <c r="R253" s="224"/>
      <c r="S253" s="224"/>
      <c r="T253" s="224"/>
      <c r="U253" s="224"/>
      <c r="V253" s="224"/>
      <c r="W253" s="224"/>
      <c r="X253" s="224"/>
      <c r="Y253" s="224"/>
      <c r="Z253" s="214"/>
      <c r="AA253" s="214"/>
      <c r="AB253" s="214"/>
      <c r="AC253" s="214"/>
      <c r="AD253" s="214"/>
      <c r="AE253" s="214"/>
      <c r="AF253" s="214"/>
      <c r="AG253" s="214" t="s">
        <v>371</v>
      </c>
      <c r="AH253" s="214">
        <v>0</v>
      </c>
      <c r="AI253" s="214"/>
      <c r="AJ253" s="214"/>
      <c r="AK253" s="214"/>
      <c r="AL253" s="214"/>
      <c r="AM253" s="214"/>
      <c r="AN253" s="214"/>
      <c r="AO253" s="214"/>
      <c r="AP253" s="214"/>
      <c r="AQ253" s="214"/>
      <c r="AR253" s="214"/>
      <c r="AS253" s="214"/>
      <c r="AT253" s="214"/>
      <c r="AU253" s="214"/>
      <c r="AV253" s="214"/>
      <c r="AW253" s="214"/>
      <c r="AX253" s="214"/>
      <c r="AY253" s="214"/>
      <c r="AZ253" s="214"/>
      <c r="BA253" s="214"/>
      <c r="BB253" s="214"/>
      <c r="BC253" s="214"/>
      <c r="BD253" s="214"/>
      <c r="BE253" s="214"/>
      <c r="BF253" s="214"/>
      <c r="BG253" s="214"/>
      <c r="BH253" s="214"/>
    </row>
    <row r="254" spans="1:60" outlineLevel="3" x14ac:dyDescent="0.2">
      <c r="A254" s="221"/>
      <c r="B254" s="222"/>
      <c r="C254" s="268" t="s">
        <v>2635</v>
      </c>
      <c r="D254" s="262"/>
      <c r="E254" s="263">
        <v>3.5</v>
      </c>
      <c r="F254" s="224"/>
      <c r="G254" s="224"/>
      <c r="H254" s="224"/>
      <c r="I254" s="224"/>
      <c r="J254" s="224"/>
      <c r="K254" s="224"/>
      <c r="L254" s="224"/>
      <c r="M254" s="224"/>
      <c r="N254" s="223"/>
      <c r="O254" s="223"/>
      <c r="P254" s="223"/>
      <c r="Q254" s="223"/>
      <c r="R254" s="224"/>
      <c r="S254" s="224"/>
      <c r="T254" s="224"/>
      <c r="U254" s="224"/>
      <c r="V254" s="224"/>
      <c r="W254" s="224"/>
      <c r="X254" s="224"/>
      <c r="Y254" s="224"/>
      <c r="Z254" s="214"/>
      <c r="AA254" s="214"/>
      <c r="AB254" s="214"/>
      <c r="AC254" s="214"/>
      <c r="AD254" s="214"/>
      <c r="AE254" s="214"/>
      <c r="AF254" s="214"/>
      <c r="AG254" s="214" t="s">
        <v>371</v>
      </c>
      <c r="AH254" s="214">
        <v>0</v>
      </c>
      <c r="AI254" s="214"/>
      <c r="AJ254" s="214"/>
      <c r="AK254" s="214"/>
      <c r="AL254" s="214"/>
      <c r="AM254" s="214"/>
      <c r="AN254" s="214"/>
      <c r="AO254" s="214"/>
      <c r="AP254" s="214"/>
      <c r="AQ254" s="214"/>
      <c r="AR254" s="214"/>
      <c r="AS254" s="214"/>
      <c r="AT254" s="214"/>
      <c r="AU254" s="214"/>
      <c r="AV254" s="214"/>
      <c r="AW254" s="214"/>
      <c r="AX254" s="214"/>
      <c r="AY254" s="214"/>
      <c r="AZ254" s="214"/>
      <c r="BA254" s="214"/>
      <c r="BB254" s="214"/>
      <c r="BC254" s="214"/>
      <c r="BD254" s="214"/>
      <c r="BE254" s="214"/>
      <c r="BF254" s="214"/>
      <c r="BG254" s="214"/>
      <c r="BH254" s="214"/>
    </row>
    <row r="255" spans="1:60" outlineLevel="1" x14ac:dyDescent="0.2">
      <c r="A255" s="236">
        <v>92</v>
      </c>
      <c r="B255" s="237" t="s">
        <v>716</v>
      </c>
      <c r="C255" s="254" t="s">
        <v>717</v>
      </c>
      <c r="D255" s="238" t="s">
        <v>379</v>
      </c>
      <c r="E255" s="239">
        <v>3.5</v>
      </c>
      <c r="F255" s="240"/>
      <c r="G255" s="241">
        <f>ROUND(E255*F255,2)</f>
        <v>0</v>
      </c>
      <c r="H255" s="240"/>
      <c r="I255" s="241">
        <f>ROUND(E255*H255,2)</f>
        <v>0</v>
      </c>
      <c r="J255" s="240"/>
      <c r="K255" s="241">
        <f>ROUND(E255*J255,2)</f>
        <v>0</v>
      </c>
      <c r="L255" s="241">
        <v>12</v>
      </c>
      <c r="M255" s="241">
        <f>G255*(1+L255/100)</f>
        <v>0</v>
      </c>
      <c r="N255" s="239">
        <v>0</v>
      </c>
      <c r="O255" s="239">
        <f>ROUND(E255*N255,2)</f>
        <v>0</v>
      </c>
      <c r="P255" s="239">
        <v>1.7999999999999999E-2</v>
      </c>
      <c r="Q255" s="239">
        <f>ROUND(E255*P255,2)</f>
        <v>0.06</v>
      </c>
      <c r="R255" s="241" t="s">
        <v>695</v>
      </c>
      <c r="S255" s="241" t="s">
        <v>315</v>
      </c>
      <c r="T255" s="242" t="s">
        <v>315</v>
      </c>
      <c r="U255" s="224">
        <v>0.19500000000000001</v>
      </c>
      <c r="V255" s="224">
        <f>ROUND(E255*U255,2)</f>
        <v>0.68</v>
      </c>
      <c r="W255" s="224"/>
      <c r="X255" s="224" t="s">
        <v>336</v>
      </c>
      <c r="Y255" s="224" t="s">
        <v>317</v>
      </c>
      <c r="Z255" s="214"/>
      <c r="AA255" s="214"/>
      <c r="AB255" s="214"/>
      <c r="AC255" s="214"/>
      <c r="AD255" s="214"/>
      <c r="AE255" s="214"/>
      <c r="AF255" s="214"/>
      <c r="AG255" s="214" t="s">
        <v>367</v>
      </c>
      <c r="AH255" s="214"/>
      <c r="AI255" s="214"/>
      <c r="AJ255" s="214"/>
      <c r="AK255" s="214"/>
      <c r="AL255" s="214"/>
      <c r="AM255" s="214"/>
      <c r="AN255" s="214"/>
      <c r="AO255" s="214"/>
      <c r="AP255" s="214"/>
      <c r="AQ255" s="214"/>
      <c r="AR255" s="214"/>
      <c r="AS255" s="214"/>
      <c r="AT255" s="214"/>
      <c r="AU255" s="214"/>
      <c r="AV255" s="214"/>
      <c r="AW255" s="214"/>
      <c r="AX255" s="214"/>
      <c r="AY255" s="214"/>
      <c r="AZ255" s="214"/>
      <c r="BA255" s="214"/>
      <c r="BB255" s="214"/>
      <c r="BC255" s="214"/>
      <c r="BD255" s="214"/>
      <c r="BE255" s="214"/>
      <c r="BF255" s="214"/>
      <c r="BG255" s="214"/>
      <c r="BH255" s="214"/>
    </row>
    <row r="256" spans="1:60" outlineLevel="2" x14ac:dyDescent="0.2">
      <c r="A256" s="221"/>
      <c r="B256" s="222"/>
      <c r="C256" s="268" t="s">
        <v>536</v>
      </c>
      <c r="D256" s="262"/>
      <c r="E256" s="263"/>
      <c r="F256" s="224"/>
      <c r="G256" s="224"/>
      <c r="H256" s="224"/>
      <c r="I256" s="224"/>
      <c r="J256" s="224"/>
      <c r="K256" s="224"/>
      <c r="L256" s="224"/>
      <c r="M256" s="224"/>
      <c r="N256" s="223"/>
      <c r="O256" s="223"/>
      <c r="P256" s="223"/>
      <c r="Q256" s="223"/>
      <c r="R256" s="224"/>
      <c r="S256" s="224"/>
      <c r="T256" s="224"/>
      <c r="U256" s="224"/>
      <c r="V256" s="224"/>
      <c r="W256" s="224"/>
      <c r="X256" s="224"/>
      <c r="Y256" s="224"/>
      <c r="Z256" s="214"/>
      <c r="AA256" s="214"/>
      <c r="AB256" s="214"/>
      <c r="AC256" s="214"/>
      <c r="AD256" s="214"/>
      <c r="AE256" s="214"/>
      <c r="AF256" s="214"/>
      <c r="AG256" s="214" t="s">
        <v>371</v>
      </c>
      <c r="AH256" s="214">
        <v>0</v>
      </c>
      <c r="AI256" s="214"/>
      <c r="AJ256" s="214"/>
      <c r="AK256" s="214"/>
      <c r="AL256" s="214"/>
      <c r="AM256" s="214"/>
      <c r="AN256" s="214"/>
      <c r="AO256" s="214"/>
      <c r="AP256" s="214"/>
      <c r="AQ256" s="214"/>
      <c r="AR256" s="214"/>
      <c r="AS256" s="214"/>
      <c r="AT256" s="214"/>
      <c r="AU256" s="214"/>
      <c r="AV256" s="214"/>
      <c r="AW256" s="214"/>
      <c r="AX256" s="214"/>
      <c r="AY256" s="214"/>
      <c r="AZ256" s="214"/>
      <c r="BA256" s="214"/>
      <c r="BB256" s="214"/>
      <c r="BC256" s="214"/>
      <c r="BD256" s="214"/>
      <c r="BE256" s="214"/>
      <c r="BF256" s="214"/>
      <c r="BG256" s="214"/>
      <c r="BH256" s="214"/>
    </row>
    <row r="257" spans="1:60" outlineLevel="3" x14ac:dyDescent="0.2">
      <c r="A257" s="221"/>
      <c r="B257" s="222"/>
      <c r="C257" s="268" t="s">
        <v>2635</v>
      </c>
      <c r="D257" s="262"/>
      <c r="E257" s="263">
        <v>3.5</v>
      </c>
      <c r="F257" s="224"/>
      <c r="G257" s="224"/>
      <c r="H257" s="224"/>
      <c r="I257" s="224"/>
      <c r="J257" s="224"/>
      <c r="K257" s="224"/>
      <c r="L257" s="224"/>
      <c r="M257" s="224"/>
      <c r="N257" s="223"/>
      <c r="O257" s="223"/>
      <c r="P257" s="223"/>
      <c r="Q257" s="223"/>
      <c r="R257" s="224"/>
      <c r="S257" s="224"/>
      <c r="T257" s="224"/>
      <c r="U257" s="224"/>
      <c r="V257" s="224"/>
      <c r="W257" s="224"/>
      <c r="X257" s="224"/>
      <c r="Y257" s="224"/>
      <c r="Z257" s="214"/>
      <c r="AA257" s="214"/>
      <c r="AB257" s="214"/>
      <c r="AC257" s="214"/>
      <c r="AD257" s="214"/>
      <c r="AE257" s="214"/>
      <c r="AF257" s="214"/>
      <c r="AG257" s="214" t="s">
        <v>371</v>
      </c>
      <c r="AH257" s="214">
        <v>0</v>
      </c>
      <c r="AI257" s="214"/>
      <c r="AJ257" s="214"/>
      <c r="AK257" s="214"/>
      <c r="AL257" s="214"/>
      <c r="AM257" s="214"/>
      <c r="AN257" s="214"/>
      <c r="AO257" s="214"/>
      <c r="AP257" s="214"/>
      <c r="AQ257" s="214"/>
      <c r="AR257" s="214"/>
      <c r="AS257" s="214"/>
      <c r="AT257" s="214"/>
      <c r="AU257" s="214"/>
      <c r="AV257" s="214"/>
      <c r="AW257" s="214"/>
      <c r="AX257" s="214"/>
      <c r="AY257" s="214"/>
      <c r="AZ257" s="214"/>
      <c r="BA257" s="214"/>
      <c r="BB257" s="214"/>
      <c r="BC257" s="214"/>
      <c r="BD257" s="214"/>
      <c r="BE257" s="214"/>
      <c r="BF257" s="214"/>
      <c r="BG257" s="214"/>
      <c r="BH257" s="214"/>
    </row>
    <row r="258" spans="1:60" outlineLevel="1" x14ac:dyDescent="0.2">
      <c r="A258" s="236">
        <v>93</v>
      </c>
      <c r="B258" s="237" t="s">
        <v>1166</v>
      </c>
      <c r="C258" s="254" t="s">
        <v>1167</v>
      </c>
      <c r="D258" s="238" t="s">
        <v>581</v>
      </c>
      <c r="E258" s="239">
        <v>0.13045000000000001</v>
      </c>
      <c r="F258" s="240"/>
      <c r="G258" s="241">
        <f>ROUND(E258*F258,2)</f>
        <v>0</v>
      </c>
      <c r="H258" s="240"/>
      <c r="I258" s="241">
        <f>ROUND(E258*H258,2)</f>
        <v>0</v>
      </c>
      <c r="J258" s="240"/>
      <c r="K258" s="241">
        <f>ROUND(E258*J258,2)</f>
        <v>0</v>
      </c>
      <c r="L258" s="241">
        <v>12</v>
      </c>
      <c r="M258" s="241">
        <f>G258*(1+L258/100)</f>
        <v>0</v>
      </c>
      <c r="N258" s="239">
        <v>0</v>
      </c>
      <c r="O258" s="239">
        <f>ROUND(E258*N258,2)</f>
        <v>0</v>
      </c>
      <c r="P258" s="239">
        <v>0</v>
      </c>
      <c r="Q258" s="239">
        <f>ROUND(E258*P258,2)</f>
        <v>0</v>
      </c>
      <c r="R258" s="241" t="s">
        <v>695</v>
      </c>
      <c r="S258" s="241" t="s">
        <v>315</v>
      </c>
      <c r="T258" s="242" t="s">
        <v>315</v>
      </c>
      <c r="U258" s="224">
        <v>1.863</v>
      </c>
      <c r="V258" s="224">
        <f>ROUND(E258*U258,2)</f>
        <v>0.24</v>
      </c>
      <c r="W258" s="224"/>
      <c r="X258" s="224" t="s">
        <v>582</v>
      </c>
      <c r="Y258" s="224" t="s">
        <v>317</v>
      </c>
      <c r="Z258" s="214"/>
      <c r="AA258" s="214"/>
      <c r="AB258" s="214"/>
      <c r="AC258" s="214"/>
      <c r="AD258" s="214"/>
      <c r="AE258" s="214"/>
      <c r="AF258" s="214"/>
      <c r="AG258" s="214" t="s">
        <v>583</v>
      </c>
      <c r="AH258" s="214"/>
      <c r="AI258" s="214"/>
      <c r="AJ258" s="214"/>
      <c r="AK258" s="214"/>
      <c r="AL258" s="214"/>
      <c r="AM258" s="214"/>
      <c r="AN258" s="214"/>
      <c r="AO258" s="214"/>
      <c r="AP258" s="214"/>
      <c r="AQ258" s="214"/>
      <c r="AR258" s="214"/>
      <c r="AS258" s="214"/>
      <c r="AT258" s="214"/>
      <c r="AU258" s="214"/>
      <c r="AV258" s="214"/>
      <c r="AW258" s="214"/>
      <c r="AX258" s="214"/>
      <c r="AY258" s="214"/>
      <c r="AZ258" s="214"/>
      <c r="BA258" s="214"/>
      <c r="BB258" s="214"/>
      <c r="BC258" s="214"/>
      <c r="BD258" s="214"/>
      <c r="BE258" s="214"/>
      <c r="BF258" s="214"/>
      <c r="BG258" s="214"/>
      <c r="BH258" s="214"/>
    </row>
    <row r="259" spans="1:60" outlineLevel="2" x14ac:dyDescent="0.2">
      <c r="A259" s="221"/>
      <c r="B259" s="222"/>
      <c r="C259" s="267" t="s">
        <v>608</v>
      </c>
      <c r="D259" s="266"/>
      <c r="E259" s="266"/>
      <c r="F259" s="266"/>
      <c r="G259" s="266"/>
      <c r="H259" s="224"/>
      <c r="I259" s="224"/>
      <c r="J259" s="224"/>
      <c r="K259" s="224"/>
      <c r="L259" s="224"/>
      <c r="M259" s="224"/>
      <c r="N259" s="223"/>
      <c r="O259" s="223"/>
      <c r="P259" s="223"/>
      <c r="Q259" s="223"/>
      <c r="R259" s="224"/>
      <c r="S259" s="224"/>
      <c r="T259" s="224"/>
      <c r="U259" s="224"/>
      <c r="V259" s="224"/>
      <c r="W259" s="224"/>
      <c r="X259" s="224"/>
      <c r="Y259" s="224"/>
      <c r="Z259" s="214"/>
      <c r="AA259" s="214"/>
      <c r="AB259" s="214"/>
      <c r="AC259" s="214"/>
      <c r="AD259" s="214"/>
      <c r="AE259" s="214"/>
      <c r="AF259" s="214"/>
      <c r="AG259" s="214" t="s">
        <v>369</v>
      </c>
      <c r="AH259" s="214"/>
      <c r="AI259" s="214"/>
      <c r="AJ259" s="214"/>
      <c r="AK259" s="214"/>
      <c r="AL259" s="214"/>
      <c r="AM259" s="214"/>
      <c r="AN259" s="214"/>
      <c r="AO259" s="214"/>
      <c r="AP259" s="214"/>
      <c r="AQ259" s="214"/>
      <c r="AR259" s="214"/>
      <c r="AS259" s="214"/>
      <c r="AT259" s="214"/>
      <c r="AU259" s="214"/>
      <c r="AV259" s="214"/>
      <c r="AW259" s="214"/>
      <c r="AX259" s="214"/>
      <c r="AY259" s="214"/>
      <c r="AZ259" s="214"/>
      <c r="BA259" s="214"/>
      <c r="BB259" s="214"/>
      <c r="BC259" s="214"/>
      <c r="BD259" s="214"/>
      <c r="BE259" s="214"/>
      <c r="BF259" s="214"/>
      <c r="BG259" s="214"/>
      <c r="BH259" s="214"/>
    </row>
    <row r="260" spans="1:60" x14ac:dyDescent="0.2">
      <c r="A260" s="229" t="s">
        <v>310</v>
      </c>
      <c r="B260" s="230" t="s">
        <v>246</v>
      </c>
      <c r="C260" s="253" t="s">
        <v>247</v>
      </c>
      <c r="D260" s="231"/>
      <c r="E260" s="232"/>
      <c r="F260" s="233"/>
      <c r="G260" s="233">
        <f>SUMIF(AG261:AG272,"&lt;&gt;NOR",G261:G272)</f>
        <v>0</v>
      </c>
      <c r="H260" s="233"/>
      <c r="I260" s="233">
        <f>SUM(I261:I272)</f>
        <v>0</v>
      </c>
      <c r="J260" s="233"/>
      <c r="K260" s="233">
        <f>SUM(K261:K272)</f>
        <v>0</v>
      </c>
      <c r="L260" s="233"/>
      <c r="M260" s="233">
        <f>SUM(M261:M272)</f>
        <v>0</v>
      </c>
      <c r="N260" s="232"/>
      <c r="O260" s="232">
        <f>SUM(O261:O272)</f>
        <v>0.09</v>
      </c>
      <c r="P260" s="232"/>
      <c r="Q260" s="232">
        <f>SUM(Q261:Q272)</f>
        <v>0</v>
      </c>
      <c r="R260" s="233"/>
      <c r="S260" s="233"/>
      <c r="T260" s="234"/>
      <c r="U260" s="228"/>
      <c r="V260" s="228">
        <f>SUM(V261:V272)</f>
        <v>2.1999999999999997</v>
      </c>
      <c r="W260" s="228"/>
      <c r="X260" s="228"/>
      <c r="Y260" s="228"/>
      <c r="AG260" t="s">
        <v>311</v>
      </c>
    </row>
    <row r="261" spans="1:60" ht="22.5" outlineLevel="1" x14ac:dyDescent="0.2">
      <c r="A261" s="236">
        <v>94</v>
      </c>
      <c r="B261" s="237" t="s">
        <v>720</v>
      </c>
      <c r="C261" s="254" t="s">
        <v>721</v>
      </c>
      <c r="D261" s="238" t="s">
        <v>379</v>
      </c>
      <c r="E261" s="239">
        <v>3.5</v>
      </c>
      <c r="F261" s="240"/>
      <c r="G261" s="241">
        <f>ROUND(E261*F261,2)</f>
        <v>0</v>
      </c>
      <c r="H261" s="240"/>
      <c r="I261" s="241">
        <f>ROUND(E261*H261,2)</f>
        <v>0</v>
      </c>
      <c r="J261" s="240"/>
      <c r="K261" s="241">
        <f>ROUND(E261*J261,2)</f>
        <v>0</v>
      </c>
      <c r="L261" s="241">
        <v>12</v>
      </c>
      <c r="M261" s="241">
        <f>G261*(1+L261/100)</f>
        <v>0</v>
      </c>
      <c r="N261" s="239">
        <v>1.465E-2</v>
      </c>
      <c r="O261" s="239">
        <f>ROUND(E261*N261,2)</f>
        <v>0.05</v>
      </c>
      <c r="P261" s="239">
        <v>0</v>
      </c>
      <c r="Q261" s="239">
        <f>ROUND(E261*P261,2)</f>
        <v>0</v>
      </c>
      <c r="R261" s="241" t="s">
        <v>722</v>
      </c>
      <c r="S261" s="241" t="s">
        <v>315</v>
      </c>
      <c r="T261" s="242" t="s">
        <v>315</v>
      </c>
      <c r="U261" s="224">
        <v>0.22800000000000001</v>
      </c>
      <c r="V261" s="224">
        <f>ROUND(E261*U261,2)</f>
        <v>0.8</v>
      </c>
      <c r="W261" s="224"/>
      <c r="X261" s="224" t="s">
        <v>336</v>
      </c>
      <c r="Y261" s="224" t="s">
        <v>317</v>
      </c>
      <c r="Z261" s="214"/>
      <c r="AA261" s="214"/>
      <c r="AB261" s="214"/>
      <c r="AC261" s="214"/>
      <c r="AD261" s="214"/>
      <c r="AE261" s="214"/>
      <c r="AF261" s="214"/>
      <c r="AG261" s="214" t="s">
        <v>337</v>
      </c>
      <c r="AH261" s="214"/>
      <c r="AI261" s="214"/>
      <c r="AJ261" s="214"/>
      <c r="AK261" s="214"/>
      <c r="AL261" s="214"/>
      <c r="AM261" s="214"/>
      <c r="AN261" s="214"/>
      <c r="AO261" s="214"/>
      <c r="AP261" s="214"/>
      <c r="AQ261" s="214"/>
      <c r="AR261" s="214"/>
      <c r="AS261" s="214"/>
      <c r="AT261" s="214"/>
      <c r="AU261" s="214"/>
      <c r="AV261" s="214"/>
      <c r="AW261" s="214"/>
      <c r="AX261" s="214"/>
      <c r="AY261" s="214"/>
      <c r="AZ261" s="214"/>
      <c r="BA261" s="214"/>
      <c r="BB261" s="214"/>
      <c r="BC261" s="214"/>
      <c r="BD261" s="214"/>
      <c r="BE261" s="214"/>
      <c r="BF261" s="214"/>
      <c r="BG261" s="214"/>
      <c r="BH261" s="214"/>
    </row>
    <row r="262" spans="1:60" outlineLevel="2" x14ac:dyDescent="0.2">
      <c r="A262" s="221"/>
      <c r="B262" s="222"/>
      <c r="C262" s="267" t="s">
        <v>723</v>
      </c>
      <c r="D262" s="266"/>
      <c r="E262" s="266"/>
      <c r="F262" s="266"/>
      <c r="G262" s="266"/>
      <c r="H262" s="224"/>
      <c r="I262" s="224"/>
      <c r="J262" s="224"/>
      <c r="K262" s="224"/>
      <c r="L262" s="224"/>
      <c r="M262" s="224"/>
      <c r="N262" s="223"/>
      <c r="O262" s="223"/>
      <c r="P262" s="223"/>
      <c r="Q262" s="223"/>
      <c r="R262" s="224"/>
      <c r="S262" s="224"/>
      <c r="T262" s="224"/>
      <c r="U262" s="224"/>
      <c r="V262" s="224"/>
      <c r="W262" s="224"/>
      <c r="X262" s="224"/>
      <c r="Y262" s="224"/>
      <c r="Z262" s="214"/>
      <c r="AA262" s="214"/>
      <c r="AB262" s="214"/>
      <c r="AC262" s="214"/>
      <c r="AD262" s="214"/>
      <c r="AE262" s="214"/>
      <c r="AF262" s="214"/>
      <c r="AG262" s="214" t="s">
        <v>369</v>
      </c>
      <c r="AH262" s="214"/>
      <c r="AI262" s="214"/>
      <c r="AJ262" s="214"/>
      <c r="AK262" s="214"/>
      <c r="AL262" s="214"/>
      <c r="AM262" s="214"/>
      <c r="AN262" s="214"/>
      <c r="AO262" s="214"/>
      <c r="AP262" s="214"/>
      <c r="AQ262" s="214"/>
      <c r="AR262" s="214"/>
      <c r="AS262" s="214"/>
      <c r="AT262" s="214"/>
      <c r="AU262" s="214"/>
      <c r="AV262" s="214"/>
      <c r="AW262" s="214"/>
      <c r="AX262" s="214"/>
      <c r="AY262" s="214"/>
      <c r="AZ262" s="214"/>
      <c r="BA262" s="214"/>
      <c r="BB262" s="214"/>
      <c r="BC262" s="214"/>
      <c r="BD262" s="214"/>
      <c r="BE262" s="214"/>
      <c r="BF262" s="214"/>
      <c r="BG262" s="214"/>
      <c r="BH262" s="214"/>
    </row>
    <row r="263" spans="1:60" outlineLevel="2" x14ac:dyDescent="0.2">
      <c r="A263" s="221"/>
      <c r="B263" s="222"/>
      <c r="C263" s="268" t="s">
        <v>1905</v>
      </c>
      <c r="D263" s="262"/>
      <c r="E263" s="263"/>
      <c r="F263" s="224"/>
      <c r="G263" s="224"/>
      <c r="H263" s="224"/>
      <c r="I263" s="224"/>
      <c r="J263" s="224"/>
      <c r="K263" s="224"/>
      <c r="L263" s="224"/>
      <c r="M263" s="224"/>
      <c r="N263" s="223"/>
      <c r="O263" s="223"/>
      <c r="P263" s="223"/>
      <c r="Q263" s="223"/>
      <c r="R263" s="224"/>
      <c r="S263" s="224"/>
      <c r="T263" s="224"/>
      <c r="U263" s="224"/>
      <c r="V263" s="224"/>
      <c r="W263" s="224"/>
      <c r="X263" s="224"/>
      <c r="Y263" s="224"/>
      <c r="Z263" s="214"/>
      <c r="AA263" s="214"/>
      <c r="AB263" s="214"/>
      <c r="AC263" s="214"/>
      <c r="AD263" s="214"/>
      <c r="AE263" s="214"/>
      <c r="AF263" s="214"/>
      <c r="AG263" s="214" t="s">
        <v>371</v>
      </c>
      <c r="AH263" s="214">
        <v>0</v>
      </c>
      <c r="AI263" s="214"/>
      <c r="AJ263" s="214"/>
      <c r="AK263" s="214"/>
      <c r="AL263" s="214"/>
      <c r="AM263" s="214"/>
      <c r="AN263" s="214"/>
      <c r="AO263" s="214"/>
      <c r="AP263" s="214"/>
      <c r="AQ263" s="214"/>
      <c r="AR263" s="214"/>
      <c r="AS263" s="214"/>
      <c r="AT263" s="214"/>
      <c r="AU263" s="214"/>
      <c r="AV263" s="214"/>
      <c r="AW263" s="214"/>
      <c r="AX263" s="214"/>
      <c r="AY263" s="214"/>
      <c r="AZ263" s="214"/>
      <c r="BA263" s="214"/>
      <c r="BB263" s="214"/>
      <c r="BC263" s="214"/>
      <c r="BD263" s="214"/>
      <c r="BE263" s="214"/>
      <c r="BF263" s="214"/>
      <c r="BG263" s="214"/>
      <c r="BH263" s="214"/>
    </row>
    <row r="264" spans="1:60" outlineLevel="3" x14ac:dyDescent="0.2">
      <c r="A264" s="221"/>
      <c r="B264" s="222"/>
      <c r="C264" s="268" t="s">
        <v>2635</v>
      </c>
      <c r="D264" s="262"/>
      <c r="E264" s="263">
        <v>3.5</v>
      </c>
      <c r="F264" s="224"/>
      <c r="G264" s="224"/>
      <c r="H264" s="224"/>
      <c r="I264" s="224"/>
      <c r="J264" s="224"/>
      <c r="K264" s="224"/>
      <c r="L264" s="224"/>
      <c r="M264" s="224"/>
      <c r="N264" s="223"/>
      <c r="O264" s="223"/>
      <c r="P264" s="223"/>
      <c r="Q264" s="223"/>
      <c r="R264" s="224"/>
      <c r="S264" s="224"/>
      <c r="T264" s="224"/>
      <c r="U264" s="224"/>
      <c r="V264" s="224"/>
      <c r="W264" s="224"/>
      <c r="X264" s="224"/>
      <c r="Y264" s="224"/>
      <c r="Z264" s="214"/>
      <c r="AA264" s="214"/>
      <c r="AB264" s="214"/>
      <c r="AC264" s="214"/>
      <c r="AD264" s="214"/>
      <c r="AE264" s="214"/>
      <c r="AF264" s="214"/>
      <c r="AG264" s="214" t="s">
        <v>371</v>
      </c>
      <c r="AH264" s="214">
        <v>0</v>
      </c>
      <c r="AI264" s="214"/>
      <c r="AJ264" s="214"/>
      <c r="AK264" s="214"/>
      <c r="AL264" s="214"/>
      <c r="AM264" s="214"/>
      <c r="AN264" s="214"/>
      <c r="AO264" s="214"/>
      <c r="AP264" s="214"/>
      <c r="AQ264" s="214"/>
      <c r="AR264" s="214"/>
      <c r="AS264" s="214"/>
      <c r="AT264" s="214"/>
      <c r="AU264" s="214"/>
      <c r="AV264" s="214"/>
      <c r="AW264" s="214"/>
      <c r="AX264" s="214"/>
      <c r="AY264" s="214"/>
      <c r="AZ264" s="214"/>
      <c r="BA264" s="214"/>
      <c r="BB264" s="214"/>
      <c r="BC264" s="214"/>
      <c r="BD264" s="214"/>
      <c r="BE264" s="214"/>
      <c r="BF264" s="214"/>
      <c r="BG264" s="214"/>
      <c r="BH264" s="214"/>
    </row>
    <row r="265" spans="1:60" outlineLevel="1" x14ac:dyDescent="0.2">
      <c r="A265" s="236">
        <v>95</v>
      </c>
      <c r="B265" s="237" t="s">
        <v>724</v>
      </c>
      <c r="C265" s="254" t="s">
        <v>725</v>
      </c>
      <c r="D265" s="238" t="s">
        <v>379</v>
      </c>
      <c r="E265" s="239">
        <v>3.5</v>
      </c>
      <c r="F265" s="240"/>
      <c r="G265" s="241">
        <f>ROUND(E265*F265,2)</f>
        <v>0</v>
      </c>
      <c r="H265" s="240"/>
      <c r="I265" s="241">
        <f>ROUND(E265*H265,2)</f>
        <v>0</v>
      </c>
      <c r="J265" s="240"/>
      <c r="K265" s="241">
        <f>ROUND(E265*J265,2)</f>
        <v>0</v>
      </c>
      <c r="L265" s="241">
        <v>12</v>
      </c>
      <c r="M265" s="241">
        <f>G265*(1+L265/100)</f>
        <v>0</v>
      </c>
      <c r="N265" s="239">
        <v>7.2999999999999996E-4</v>
      </c>
      <c r="O265" s="239">
        <f>ROUND(E265*N265,2)</f>
        <v>0</v>
      </c>
      <c r="P265" s="239">
        <v>0</v>
      </c>
      <c r="Q265" s="239">
        <f>ROUND(E265*P265,2)</f>
        <v>0</v>
      </c>
      <c r="R265" s="241" t="s">
        <v>722</v>
      </c>
      <c r="S265" s="241" t="s">
        <v>315</v>
      </c>
      <c r="T265" s="242" t="s">
        <v>315</v>
      </c>
      <c r="U265" s="224">
        <v>0.36899999999999999</v>
      </c>
      <c r="V265" s="224">
        <f>ROUND(E265*U265,2)</f>
        <v>1.29</v>
      </c>
      <c r="W265" s="224"/>
      <c r="X265" s="224" t="s">
        <v>336</v>
      </c>
      <c r="Y265" s="224" t="s">
        <v>317</v>
      </c>
      <c r="Z265" s="214"/>
      <c r="AA265" s="214"/>
      <c r="AB265" s="214"/>
      <c r="AC265" s="214"/>
      <c r="AD265" s="214"/>
      <c r="AE265" s="214"/>
      <c r="AF265" s="214"/>
      <c r="AG265" s="214" t="s">
        <v>367</v>
      </c>
      <c r="AH265" s="214"/>
      <c r="AI265" s="214"/>
      <c r="AJ265" s="214"/>
      <c r="AK265" s="214"/>
      <c r="AL265" s="214"/>
      <c r="AM265" s="214"/>
      <c r="AN265" s="214"/>
      <c r="AO265" s="214"/>
      <c r="AP265" s="214"/>
      <c r="AQ265" s="214"/>
      <c r="AR265" s="214"/>
      <c r="AS265" s="214"/>
      <c r="AT265" s="214"/>
      <c r="AU265" s="214"/>
      <c r="AV265" s="214"/>
      <c r="AW265" s="214"/>
      <c r="AX265" s="214"/>
      <c r="AY265" s="214"/>
      <c r="AZ265" s="214"/>
      <c r="BA265" s="214"/>
      <c r="BB265" s="214"/>
      <c r="BC265" s="214"/>
      <c r="BD265" s="214"/>
      <c r="BE265" s="214"/>
      <c r="BF265" s="214"/>
      <c r="BG265" s="214"/>
      <c r="BH265" s="214"/>
    </row>
    <row r="266" spans="1:60" outlineLevel="2" x14ac:dyDescent="0.2">
      <c r="A266" s="221"/>
      <c r="B266" s="222"/>
      <c r="C266" s="267" t="s">
        <v>723</v>
      </c>
      <c r="D266" s="266"/>
      <c r="E266" s="266"/>
      <c r="F266" s="266"/>
      <c r="G266" s="266"/>
      <c r="H266" s="224"/>
      <c r="I266" s="224"/>
      <c r="J266" s="224"/>
      <c r="K266" s="224"/>
      <c r="L266" s="224"/>
      <c r="M266" s="224"/>
      <c r="N266" s="223"/>
      <c r="O266" s="223"/>
      <c r="P266" s="223"/>
      <c r="Q266" s="223"/>
      <c r="R266" s="224"/>
      <c r="S266" s="224"/>
      <c r="T266" s="224"/>
      <c r="U266" s="224"/>
      <c r="V266" s="224"/>
      <c r="W266" s="224"/>
      <c r="X266" s="224"/>
      <c r="Y266" s="224"/>
      <c r="Z266" s="214"/>
      <c r="AA266" s="214"/>
      <c r="AB266" s="214"/>
      <c r="AC266" s="214"/>
      <c r="AD266" s="214"/>
      <c r="AE266" s="214"/>
      <c r="AF266" s="214"/>
      <c r="AG266" s="214" t="s">
        <v>369</v>
      </c>
      <c r="AH266" s="214"/>
      <c r="AI266" s="214"/>
      <c r="AJ266" s="214"/>
      <c r="AK266" s="214"/>
      <c r="AL266" s="214"/>
      <c r="AM266" s="214"/>
      <c r="AN266" s="214"/>
      <c r="AO266" s="214"/>
      <c r="AP266" s="214"/>
      <c r="AQ266" s="214"/>
      <c r="AR266" s="214"/>
      <c r="AS266" s="214"/>
      <c r="AT266" s="214"/>
      <c r="AU266" s="214"/>
      <c r="AV266" s="214"/>
      <c r="AW266" s="214"/>
      <c r="AX266" s="214"/>
      <c r="AY266" s="214"/>
      <c r="AZ266" s="214"/>
      <c r="BA266" s="214"/>
      <c r="BB266" s="214"/>
      <c r="BC266" s="214"/>
      <c r="BD266" s="214"/>
      <c r="BE266" s="214"/>
      <c r="BF266" s="214"/>
      <c r="BG266" s="214"/>
      <c r="BH266" s="214"/>
    </row>
    <row r="267" spans="1:60" outlineLevel="2" x14ac:dyDescent="0.2">
      <c r="A267" s="221"/>
      <c r="B267" s="222"/>
      <c r="C267" s="268" t="s">
        <v>1880</v>
      </c>
      <c r="D267" s="262"/>
      <c r="E267" s="263"/>
      <c r="F267" s="224"/>
      <c r="G267" s="224"/>
      <c r="H267" s="224"/>
      <c r="I267" s="224"/>
      <c r="J267" s="224"/>
      <c r="K267" s="224"/>
      <c r="L267" s="224"/>
      <c r="M267" s="224"/>
      <c r="N267" s="223"/>
      <c r="O267" s="223"/>
      <c r="P267" s="223"/>
      <c r="Q267" s="223"/>
      <c r="R267" s="224"/>
      <c r="S267" s="224"/>
      <c r="T267" s="224"/>
      <c r="U267" s="224"/>
      <c r="V267" s="224"/>
      <c r="W267" s="224"/>
      <c r="X267" s="224"/>
      <c r="Y267" s="224"/>
      <c r="Z267" s="214"/>
      <c r="AA267" s="214"/>
      <c r="AB267" s="214"/>
      <c r="AC267" s="214"/>
      <c r="AD267" s="214"/>
      <c r="AE267" s="214"/>
      <c r="AF267" s="214"/>
      <c r="AG267" s="214" t="s">
        <v>371</v>
      </c>
      <c r="AH267" s="214">
        <v>0</v>
      </c>
      <c r="AI267" s="214"/>
      <c r="AJ267" s="214"/>
      <c r="AK267" s="214"/>
      <c r="AL267" s="214"/>
      <c r="AM267" s="214"/>
      <c r="AN267" s="214"/>
      <c r="AO267" s="214"/>
      <c r="AP267" s="214"/>
      <c r="AQ267" s="214"/>
      <c r="AR267" s="214"/>
      <c r="AS267" s="214"/>
      <c r="AT267" s="214"/>
      <c r="AU267" s="214"/>
      <c r="AV267" s="214"/>
      <c r="AW267" s="214"/>
      <c r="AX267" s="214"/>
      <c r="AY267" s="214"/>
      <c r="AZ267" s="214"/>
      <c r="BA267" s="214"/>
      <c r="BB267" s="214"/>
      <c r="BC267" s="214"/>
      <c r="BD267" s="214"/>
      <c r="BE267" s="214"/>
      <c r="BF267" s="214"/>
      <c r="BG267" s="214"/>
      <c r="BH267" s="214"/>
    </row>
    <row r="268" spans="1:60" outlineLevel="3" x14ac:dyDescent="0.2">
      <c r="A268" s="221"/>
      <c r="B268" s="222"/>
      <c r="C268" s="268" t="s">
        <v>2635</v>
      </c>
      <c r="D268" s="262"/>
      <c r="E268" s="263">
        <v>3.5</v>
      </c>
      <c r="F268" s="224"/>
      <c r="G268" s="224"/>
      <c r="H268" s="224"/>
      <c r="I268" s="224"/>
      <c r="J268" s="224"/>
      <c r="K268" s="224"/>
      <c r="L268" s="224"/>
      <c r="M268" s="224"/>
      <c r="N268" s="223"/>
      <c r="O268" s="223"/>
      <c r="P268" s="223"/>
      <c r="Q268" s="223"/>
      <c r="R268" s="224"/>
      <c r="S268" s="224"/>
      <c r="T268" s="224"/>
      <c r="U268" s="224"/>
      <c r="V268" s="224"/>
      <c r="W268" s="224"/>
      <c r="X268" s="224"/>
      <c r="Y268" s="224"/>
      <c r="Z268" s="214"/>
      <c r="AA268" s="214"/>
      <c r="AB268" s="214"/>
      <c r="AC268" s="214"/>
      <c r="AD268" s="214"/>
      <c r="AE268" s="214"/>
      <c r="AF268" s="214"/>
      <c r="AG268" s="214" t="s">
        <v>371</v>
      </c>
      <c r="AH268" s="214">
        <v>0</v>
      </c>
      <c r="AI268" s="214"/>
      <c r="AJ268" s="214"/>
      <c r="AK268" s="214"/>
      <c r="AL268" s="214"/>
      <c r="AM268" s="214"/>
      <c r="AN268" s="214"/>
      <c r="AO268" s="214"/>
      <c r="AP268" s="214"/>
      <c r="AQ268" s="214"/>
      <c r="AR268" s="214"/>
      <c r="AS268" s="214"/>
      <c r="AT268" s="214"/>
      <c r="AU268" s="214"/>
      <c r="AV268" s="214"/>
      <c r="AW268" s="214"/>
      <c r="AX268" s="214"/>
      <c r="AY268" s="214"/>
      <c r="AZ268" s="214"/>
      <c r="BA268" s="214"/>
      <c r="BB268" s="214"/>
      <c r="BC268" s="214"/>
      <c r="BD268" s="214"/>
      <c r="BE268" s="214"/>
      <c r="BF268" s="214"/>
      <c r="BG268" s="214"/>
      <c r="BH268" s="214"/>
    </row>
    <row r="269" spans="1:60" outlineLevel="1" x14ac:dyDescent="0.2">
      <c r="A269" s="236">
        <v>96</v>
      </c>
      <c r="B269" s="237" t="s">
        <v>726</v>
      </c>
      <c r="C269" s="254" t="s">
        <v>727</v>
      </c>
      <c r="D269" s="238" t="s">
        <v>379</v>
      </c>
      <c r="E269" s="239">
        <v>3.78</v>
      </c>
      <c r="F269" s="240"/>
      <c r="G269" s="241">
        <f>ROUND(E269*F269,2)</f>
        <v>0</v>
      </c>
      <c r="H269" s="240"/>
      <c r="I269" s="241">
        <f>ROUND(E269*H269,2)</f>
        <v>0</v>
      </c>
      <c r="J269" s="240"/>
      <c r="K269" s="241">
        <f>ROUND(E269*J269,2)</f>
        <v>0</v>
      </c>
      <c r="L269" s="241">
        <v>12</v>
      </c>
      <c r="M269" s="241">
        <f>G269*(1+L269/100)</f>
        <v>0</v>
      </c>
      <c r="N269" s="239">
        <v>1.09E-2</v>
      </c>
      <c r="O269" s="239">
        <f>ROUND(E269*N269,2)</f>
        <v>0.04</v>
      </c>
      <c r="P269" s="239">
        <v>0</v>
      </c>
      <c r="Q269" s="239">
        <f>ROUND(E269*P269,2)</f>
        <v>0</v>
      </c>
      <c r="R269" s="241" t="s">
        <v>428</v>
      </c>
      <c r="S269" s="241" t="s">
        <v>315</v>
      </c>
      <c r="T269" s="242" t="s">
        <v>315</v>
      </c>
      <c r="U269" s="224">
        <v>0</v>
      </c>
      <c r="V269" s="224">
        <f>ROUND(E269*U269,2)</f>
        <v>0</v>
      </c>
      <c r="W269" s="224"/>
      <c r="X269" s="224" t="s">
        <v>429</v>
      </c>
      <c r="Y269" s="224" t="s">
        <v>317</v>
      </c>
      <c r="Z269" s="214"/>
      <c r="AA269" s="214"/>
      <c r="AB269" s="214"/>
      <c r="AC269" s="214"/>
      <c r="AD269" s="214"/>
      <c r="AE269" s="214"/>
      <c r="AF269" s="214"/>
      <c r="AG269" s="214" t="s">
        <v>728</v>
      </c>
      <c r="AH269" s="214"/>
      <c r="AI269" s="214"/>
      <c r="AJ269" s="214"/>
      <c r="AK269" s="214"/>
      <c r="AL269" s="214"/>
      <c r="AM269" s="214"/>
      <c r="AN269" s="214"/>
      <c r="AO269" s="214"/>
      <c r="AP269" s="214"/>
      <c r="AQ269" s="214"/>
      <c r="AR269" s="214"/>
      <c r="AS269" s="214"/>
      <c r="AT269" s="214"/>
      <c r="AU269" s="214"/>
      <c r="AV269" s="214"/>
      <c r="AW269" s="214"/>
      <c r="AX269" s="214"/>
      <c r="AY269" s="214"/>
      <c r="AZ269" s="214"/>
      <c r="BA269" s="214"/>
      <c r="BB269" s="214"/>
      <c r="BC269" s="214"/>
      <c r="BD269" s="214"/>
      <c r="BE269" s="214"/>
      <c r="BF269" s="214"/>
      <c r="BG269" s="214"/>
      <c r="BH269" s="214"/>
    </row>
    <row r="270" spans="1:60" outlineLevel="2" x14ac:dyDescent="0.2">
      <c r="A270" s="221"/>
      <c r="B270" s="222"/>
      <c r="C270" s="268" t="s">
        <v>2679</v>
      </c>
      <c r="D270" s="262"/>
      <c r="E270" s="263">
        <v>3.78</v>
      </c>
      <c r="F270" s="224"/>
      <c r="G270" s="224"/>
      <c r="H270" s="224"/>
      <c r="I270" s="224"/>
      <c r="J270" s="224"/>
      <c r="K270" s="224"/>
      <c r="L270" s="224"/>
      <c r="M270" s="224"/>
      <c r="N270" s="223"/>
      <c r="O270" s="223"/>
      <c r="P270" s="223"/>
      <c r="Q270" s="223"/>
      <c r="R270" s="224"/>
      <c r="S270" s="224"/>
      <c r="T270" s="224"/>
      <c r="U270" s="224"/>
      <c r="V270" s="224"/>
      <c r="W270" s="224"/>
      <c r="X270" s="224"/>
      <c r="Y270" s="224"/>
      <c r="Z270" s="214"/>
      <c r="AA270" s="214"/>
      <c r="AB270" s="214"/>
      <c r="AC270" s="214"/>
      <c r="AD270" s="214"/>
      <c r="AE270" s="214"/>
      <c r="AF270" s="214"/>
      <c r="AG270" s="214" t="s">
        <v>371</v>
      </c>
      <c r="AH270" s="214">
        <v>0</v>
      </c>
      <c r="AI270" s="214"/>
      <c r="AJ270" s="214"/>
      <c r="AK270" s="214"/>
      <c r="AL270" s="214"/>
      <c r="AM270" s="214"/>
      <c r="AN270" s="214"/>
      <c r="AO270" s="214"/>
      <c r="AP270" s="214"/>
      <c r="AQ270" s="214"/>
      <c r="AR270" s="214"/>
      <c r="AS270" s="214"/>
      <c r="AT270" s="214"/>
      <c r="AU270" s="214"/>
      <c r="AV270" s="214"/>
      <c r="AW270" s="214"/>
      <c r="AX270" s="214"/>
      <c r="AY270" s="214"/>
      <c r="AZ270" s="214"/>
      <c r="BA270" s="214"/>
      <c r="BB270" s="214"/>
      <c r="BC270" s="214"/>
      <c r="BD270" s="214"/>
      <c r="BE270" s="214"/>
      <c r="BF270" s="214"/>
      <c r="BG270" s="214"/>
      <c r="BH270" s="214"/>
    </row>
    <row r="271" spans="1:60" outlineLevel="1" x14ac:dyDescent="0.2">
      <c r="A271" s="236">
        <v>97</v>
      </c>
      <c r="B271" s="237" t="s">
        <v>730</v>
      </c>
      <c r="C271" s="254" t="s">
        <v>731</v>
      </c>
      <c r="D271" s="238" t="s">
        <v>581</v>
      </c>
      <c r="E271" s="239">
        <v>9.5030000000000003E-2</v>
      </c>
      <c r="F271" s="240"/>
      <c r="G271" s="241">
        <f>ROUND(E271*F271,2)</f>
        <v>0</v>
      </c>
      <c r="H271" s="240"/>
      <c r="I271" s="241">
        <f>ROUND(E271*H271,2)</f>
        <v>0</v>
      </c>
      <c r="J271" s="240"/>
      <c r="K271" s="241">
        <f>ROUND(E271*J271,2)</f>
        <v>0</v>
      </c>
      <c r="L271" s="241">
        <v>12</v>
      </c>
      <c r="M271" s="241">
        <f>G271*(1+L271/100)</f>
        <v>0</v>
      </c>
      <c r="N271" s="239">
        <v>0</v>
      </c>
      <c r="O271" s="239">
        <f>ROUND(E271*N271,2)</f>
        <v>0</v>
      </c>
      <c r="P271" s="239">
        <v>0</v>
      </c>
      <c r="Q271" s="239">
        <f>ROUND(E271*P271,2)</f>
        <v>0</v>
      </c>
      <c r="R271" s="241" t="s">
        <v>722</v>
      </c>
      <c r="S271" s="241" t="s">
        <v>315</v>
      </c>
      <c r="T271" s="242" t="s">
        <v>315</v>
      </c>
      <c r="U271" s="224">
        <v>1.1599999999999999</v>
      </c>
      <c r="V271" s="224">
        <f>ROUND(E271*U271,2)</f>
        <v>0.11</v>
      </c>
      <c r="W271" s="224"/>
      <c r="X271" s="224" t="s">
        <v>582</v>
      </c>
      <c r="Y271" s="224" t="s">
        <v>317</v>
      </c>
      <c r="Z271" s="214"/>
      <c r="AA271" s="214"/>
      <c r="AB271" s="214"/>
      <c r="AC271" s="214"/>
      <c r="AD271" s="214"/>
      <c r="AE271" s="214"/>
      <c r="AF271" s="214"/>
      <c r="AG271" s="214" t="s">
        <v>732</v>
      </c>
      <c r="AH271" s="214"/>
      <c r="AI271" s="214"/>
      <c r="AJ271" s="214"/>
      <c r="AK271" s="214"/>
      <c r="AL271" s="214"/>
      <c r="AM271" s="214"/>
      <c r="AN271" s="214"/>
      <c r="AO271" s="214"/>
      <c r="AP271" s="214"/>
      <c r="AQ271" s="214"/>
      <c r="AR271" s="214"/>
      <c r="AS271" s="214"/>
      <c r="AT271" s="214"/>
      <c r="AU271" s="214"/>
      <c r="AV271" s="214"/>
      <c r="AW271" s="214"/>
      <c r="AX271" s="214"/>
      <c r="AY271" s="214"/>
      <c r="AZ271" s="214"/>
      <c r="BA271" s="214"/>
      <c r="BB271" s="214"/>
      <c r="BC271" s="214"/>
      <c r="BD271" s="214"/>
      <c r="BE271" s="214"/>
      <c r="BF271" s="214"/>
      <c r="BG271" s="214"/>
      <c r="BH271" s="214"/>
    </row>
    <row r="272" spans="1:60" outlineLevel="2" x14ac:dyDescent="0.2">
      <c r="A272" s="221"/>
      <c r="B272" s="222"/>
      <c r="C272" s="267" t="s">
        <v>608</v>
      </c>
      <c r="D272" s="266"/>
      <c r="E272" s="266"/>
      <c r="F272" s="266"/>
      <c r="G272" s="266"/>
      <c r="H272" s="224"/>
      <c r="I272" s="224"/>
      <c r="J272" s="224"/>
      <c r="K272" s="224"/>
      <c r="L272" s="224"/>
      <c r="M272" s="224"/>
      <c r="N272" s="223"/>
      <c r="O272" s="223"/>
      <c r="P272" s="223"/>
      <c r="Q272" s="223"/>
      <c r="R272" s="224"/>
      <c r="S272" s="224"/>
      <c r="T272" s="224"/>
      <c r="U272" s="224"/>
      <c r="V272" s="224"/>
      <c r="W272" s="224"/>
      <c r="X272" s="224"/>
      <c r="Y272" s="224"/>
      <c r="Z272" s="214"/>
      <c r="AA272" s="214"/>
      <c r="AB272" s="214"/>
      <c r="AC272" s="214"/>
      <c r="AD272" s="214"/>
      <c r="AE272" s="214"/>
      <c r="AF272" s="214"/>
      <c r="AG272" s="214" t="s">
        <v>369</v>
      </c>
      <c r="AH272" s="214"/>
      <c r="AI272" s="214"/>
      <c r="AJ272" s="214"/>
      <c r="AK272" s="214"/>
      <c r="AL272" s="214"/>
      <c r="AM272" s="214"/>
      <c r="AN272" s="214"/>
      <c r="AO272" s="214"/>
      <c r="AP272" s="214"/>
      <c r="AQ272" s="214"/>
      <c r="AR272" s="214"/>
      <c r="AS272" s="214"/>
      <c r="AT272" s="214"/>
      <c r="AU272" s="214"/>
      <c r="AV272" s="214"/>
      <c r="AW272" s="214"/>
      <c r="AX272" s="214"/>
      <c r="AY272" s="214"/>
      <c r="AZ272" s="214"/>
      <c r="BA272" s="214"/>
      <c r="BB272" s="214"/>
      <c r="BC272" s="214"/>
      <c r="BD272" s="214"/>
      <c r="BE272" s="214"/>
      <c r="BF272" s="214"/>
      <c r="BG272" s="214"/>
      <c r="BH272" s="214"/>
    </row>
    <row r="273" spans="1:60" x14ac:dyDescent="0.2">
      <c r="A273" s="229" t="s">
        <v>310</v>
      </c>
      <c r="B273" s="230" t="s">
        <v>248</v>
      </c>
      <c r="C273" s="253" t="s">
        <v>249</v>
      </c>
      <c r="D273" s="231"/>
      <c r="E273" s="232"/>
      <c r="F273" s="233"/>
      <c r="G273" s="233">
        <f>SUMIF(AG274:AG312,"&lt;&gt;NOR",G274:G312)</f>
        <v>0</v>
      </c>
      <c r="H273" s="233"/>
      <c r="I273" s="233">
        <f>SUM(I274:I312)</f>
        <v>0</v>
      </c>
      <c r="J273" s="233"/>
      <c r="K273" s="233">
        <f>SUM(K274:K312)</f>
        <v>0</v>
      </c>
      <c r="L273" s="233"/>
      <c r="M273" s="233">
        <f>SUM(M274:M312)</f>
        <v>0</v>
      </c>
      <c r="N273" s="232"/>
      <c r="O273" s="232">
        <f>SUM(O274:O312)</f>
        <v>0.03</v>
      </c>
      <c r="P273" s="232"/>
      <c r="Q273" s="232">
        <f>SUM(Q274:Q312)</f>
        <v>0</v>
      </c>
      <c r="R273" s="233"/>
      <c r="S273" s="233"/>
      <c r="T273" s="234"/>
      <c r="U273" s="228"/>
      <c r="V273" s="228">
        <f>SUM(V274:V312)</f>
        <v>4.5599999999999987</v>
      </c>
      <c r="W273" s="228"/>
      <c r="X273" s="228"/>
      <c r="Y273" s="228"/>
      <c r="AG273" t="s">
        <v>311</v>
      </c>
    </row>
    <row r="274" spans="1:60" outlineLevel="1" x14ac:dyDescent="0.2">
      <c r="A274" s="245">
        <v>98</v>
      </c>
      <c r="B274" s="246" t="s">
        <v>1950</v>
      </c>
      <c r="C274" s="256" t="s">
        <v>1951</v>
      </c>
      <c r="D274" s="247" t="s">
        <v>1459</v>
      </c>
      <c r="E274" s="248">
        <v>1</v>
      </c>
      <c r="F274" s="249"/>
      <c r="G274" s="250">
        <f>ROUND(E274*F274,2)</f>
        <v>0</v>
      </c>
      <c r="H274" s="249"/>
      <c r="I274" s="250">
        <f>ROUND(E274*H274,2)</f>
        <v>0</v>
      </c>
      <c r="J274" s="249"/>
      <c r="K274" s="250">
        <f>ROUND(E274*J274,2)</f>
        <v>0</v>
      </c>
      <c r="L274" s="250">
        <v>12</v>
      </c>
      <c r="M274" s="250">
        <f>G274*(1+L274/100)</f>
        <v>0</v>
      </c>
      <c r="N274" s="248">
        <v>0</v>
      </c>
      <c r="O274" s="248">
        <f>ROUND(E274*N274,2)</f>
        <v>0</v>
      </c>
      <c r="P274" s="248">
        <v>0</v>
      </c>
      <c r="Q274" s="248">
        <f>ROUND(E274*P274,2)</f>
        <v>0</v>
      </c>
      <c r="R274" s="250"/>
      <c r="S274" s="250" t="s">
        <v>331</v>
      </c>
      <c r="T274" s="251" t="s">
        <v>316</v>
      </c>
      <c r="U274" s="224">
        <v>0</v>
      </c>
      <c r="V274" s="224">
        <f>ROUND(E274*U274,2)</f>
        <v>0</v>
      </c>
      <c r="W274" s="224"/>
      <c r="X274" s="224" t="s">
        <v>336</v>
      </c>
      <c r="Y274" s="224" t="s">
        <v>317</v>
      </c>
      <c r="Z274" s="214"/>
      <c r="AA274" s="214"/>
      <c r="AB274" s="214"/>
      <c r="AC274" s="214"/>
      <c r="AD274" s="214"/>
      <c r="AE274" s="214"/>
      <c r="AF274" s="214"/>
      <c r="AG274" s="214" t="s">
        <v>367</v>
      </c>
      <c r="AH274" s="214"/>
      <c r="AI274" s="214"/>
      <c r="AJ274" s="214"/>
      <c r="AK274" s="214"/>
      <c r="AL274" s="214"/>
      <c r="AM274" s="214"/>
      <c r="AN274" s="214"/>
      <c r="AO274" s="214"/>
      <c r="AP274" s="214"/>
      <c r="AQ274" s="214"/>
      <c r="AR274" s="214"/>
      <c r="AS274" s="214"/>
      <c r="AT274" s="214"/>
      <c r="AU274" s="214"/>
      <c r="AV274" s="214"/>
      <c r="AW274" s="214"/>
      <c r="AX274" s="214"/>
      <c r="AY274" s="214"/>
      <c r="AZ274" s="214"/>
      <c r="BA274" s="214"/>
      <c r="BB274" s="214"/>
      <c r="BC274" s="214"/>
      <c r="BD274" s="214"/>
      <c r="BE274" s="214"/>
      <c r="BF274" s="214"/>
      <c r="BG274" s="214"/>
      <c r="BH274" s="214"/>
    </row>
    <row r="275" spans="1:60" outlineLevel="1" x14ac:dyDescent="0.2">
      <c r="A275" s="245">
        <v>99</v>
      </c>
      <c r="B275" s="246" t="s">
        <v>1194</v>
      </c>
      <c r="C275" s="256" t="s">
        <v>1195</v>
      </c>
      <c r="D275" s="247" t="s">
        <v>375</v>
      </c>
      <c r="E275" s="248">
        <v>2</v>
      </c>
      <c r="F275" s="249"/>
      <c r="G275" s="250">
        <f>ROUND(E275*F275,2)</f>
        <v>0</v>
      </c>
      <c r="H275" s="249"/>
      <c r="I275" s="250">
        <f>ROUND(E275*H275,2)</f>
        <v>0</v>
      </c>
      <c r="J275" s="249"/>
      <c r="K275" s="250">
        <f>ROUND(E275*J275,2)</f>
        <v>0</v>
      </c>
      <c r="L275" s="250">
        <v>12</v>
      </c>
      <c r="M275" s="250">
        <f>G275*(1+L275/100)</f>
        <v>0</v>
      </c>
      <c r="N275" s="248">
        <v>0</v>
      </c>
      <c r="O275" s="248">
        <f>ROUND(E275*N275,2)</f>
        <v>0</v>
      </c>
      <c r="P275" s="248">
        <v>1.8E-3</v>
      </c>
      <c r="Q275" s="248">
        <f>ROUND(E275*P275,2)</f>
        <v>0</v>
      </c>
      <c r="R275" s="250" t="s">
        <v>735</v>
      </c>
      <c r="S275" s="250" t="s">
        <v>315</v>
      </c>
      <c r="T275" s="251" t="s">
        <v>315</v>
      </c>
      <c r="U275" s="224">
        <v>0.11</v>
      </c>
      <c r="V275" s="224">
        <f>ROUND(E275*U275,2)</f>
        <v>0.22</v>
      </c>
      <c r="W275" s="224"/>
      <c r="X275" s="224" t="s">
        <v>336</v>
      </c>
      <c r="Y275" s="224" t="s">
        <v>317</v>
      </c>
      <c r="Z275" s="214"/>
      <c r="AA275" s="214"/>
      <c r="AB275" s="214"/>
      <c r="AC275" s="214"/>
      <c r="AD275" s="214"/>
      <c r="AE275" s="214"/>
      <c r="AF275" s="214"/>
      <c r="AG275" s="214" t="s">
        <v>337</v>
      </c>
      <c r="AH275" s="214"/>
      <c r="AI275" s="214"/>
      <c r="AJ275" s="214"/>
      <c r="AK275" s="214"/>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row>
    <row r="276" spans="1:60" outlineLevel="1" x14ac:dyDescent="0.2">
      <c r="A276" s="236">
        <v>100</v>
      </c>
      <c r="B276" s="237" t="s">
        <v>733</v>
      </c>
      <c r="C276" s="254" t="s">
        <v>734</v>
      </c>
      <c r="D276" s="238" t="s">
        <v>375</v>
      </c>
      <c r="E276" s="239">
        <v>1</v>
      </c>
      <c r="F276" s="240"/>
      <c r="G276" s="241">
        <f>ROUND(E276*F276,2)</f>
        <v>0</v>
      </c>
      <c r="H276" s="240"/>
      <c r="I276" s="241">
        <f>ROUND(E276*H276,2)</f>
        <v>0</v>
      </c>
      <c r="J276" s="240"/>
      <c r="K276" s="241">
        <f>ROUND(E276*J276,2)</f>
        <v>0</v>
      </c>
      <c r="L276" s="241">
        <v>12</v>
      </c>
      <c r="M276" s="241">
        <f>G276*(1+L276/100)</f>
        <v>0</v>
      </c>
      <c r="N276" s="239">
        <v>2.0000000000000002E-5</v>
      </c>
      <c r="O276" s="239">
        <f>ROUND(E276*N276,2)</f>
        <v>0</v>
      </c>
      <c r="P276" s="239">
        <v>0</v>
      </c>
      <c r="Q276" s="239">
        <f>ROUND(E276*P276,2)</f>
        <v>0</v>
      </c>
      <c r="R276" s="241" t="s">
        <v>735</v>
      </c>
      <c r="S276" s="241" t="s">
        <v>315</v>
      </c>
      <c r="T276" s="242" t="s">
        <v>315</v>
      </c>
      <c r="U276" s="224">
        <v>4.0199999999999996</v>
      </c>
      <c r="V276" s="224">
        <f>ROUND(E276*U276,2)</f>
        <v>4.0199999999999996</v>
      </c>
      <c r="W276" s="224"/>
      <c r="X276" s="224" t="s">
        <v>336</v>
      </c>
      <c r="Y276" s="224" t="s">
        <v>317</v>
      </c>
      <c r="Z276" s="214"/>
      <c r="AA276" s="214"/>
      <c r="AB276" s="214"/>
      <c r="AC276" s="214"/>
      <c r="AD276" s="214"/>
      <c r="AE276" s="214"/>
      <c r="AF276" s="214"/>
      <c r="AG276" s="214" t="s">
        <v>337</v>
      </c>
      <c r="AH276" s="214"/>
      <c r="AI276" s="214"/>
      <c r="AJ276" s="214"/>
      <c r="AK276" s="214"/>
      <c r="AL276" s="214"/>
      <c r="AM276" s="214"/>
      <c r="AN276" s="214"/>
      <c r="AO276" s="214"/>
      <c r="AP276" s="214"/>
      <c r="AQ276" s="214"/>
      <c r="AR276" s="214"/>
      <c r="AS276" s="214"/>
      <c r="AT276" s="214"/>
      <c r="AU276" s="214"/>
      <c r="AV276" s="214"/>
      <c r="AW276" s="214"/>
      <c r="AX276" s="214"/>
      <c r="AY276" s="214"/>
      <c r="AZ276" s="214"/>
      <c r="BA276" s="214"/>
      <c r="BB276" s="214"/>
      <c r="BC276" s="214"/>
      <c r="BD276" s="214"/>
      <c r="BE276" s="214"/>
      <c r="BF276" s="214"/>
      <c r="BG276" s="214"/>
      <c r="BH276" s="214"/>
    </row>
    <row r="277" spans="1:60" outlineLevel="2" x14ac:dyDescent="0.2">
      <c r="A277" s="221"/>
      <c r="B277" s="222"/>
      <c r="C277" s="268" t="s">
        <v>736</v>
      </c>
      <c r="D277" s="262"/>
      <c r="E277" s="263"/>
      <c r="F277" s="224"/>
      <c r="G277" s="224"/>
      <c r="H277" s="224"/>
      <c r="I277" s="224"/>
      <c r="J277" s="224"/>
      <c r="K277" s="224"/>
      <c r="L277" s="224"/>
      <c r="M277" s="224"/>
      <c r="N277" s="223"/>
      <c r="O277" s="223"/>
      <c r="P277" s="223"/>
      <c r="Q277" s="223"/>
      <c r="R277" s="224"/>
      <c r="S277" s="224"/>
      <c r="T277" s="224"/>
      <c r="U277" s="224"/>
      <c r="V277" s="224"/>
      <c r="W277" s="224"/>
      <c r="X277" s="224"/>
      <c r="Y277" s="224"/>
      <c r="Z277" s="214"/>
      <c r="AA277" s="214"/>
      <c r="AB277" s="214"/>
      <c r="AC277" s="214"/>
      <c r="AD277" s="214"/>
      <c r="AE277" s="214"/>
      <c r="AF277" s="214"/>
      <c r="AG277" s="214" t="s">
        <v>371</v>
      </c>
      <c r="AH277" s="214">
        <v>0</v>
      </c>
      <c r="AI277" s="214"/>
      <c r="AJ277" s="214"/>
      <c r="AK277" s="214"/>
      <c r="AL277" s="214"/>
      <c r="AM277" s="214"/>
      <c r="AN277" s="214"/>
      <c r="AO277" s="214"/>
      <c r="AP277" s="214"/>
      <c r="AQ277" s="214"/>
      <c r="AR277" s="214"/>
      <c r="AS277" s="214"/>
      <c r="AT277" s="214"/>
      <c r="AU277" s="214"/>
      <c r="AV277" s="214"/>
      <c r="AW277" s="214"/>
      <c r="AX277" s="214"/>
      <c r="AY277" s="214"/>
      <c r="AZ277" s="214"/>
      <c r="BA277" s="214"/>
      <c r="BB277" s="214"/>
      <c r="BC277" s="214"/>
      <c r="BD277" s="214"/>
      <c r="BE277" s="214"/>
      <c r="BF277" s="214"/>
      <c r="BG277" s="214"/>
      <c r="BH277" s="214"/>
    </row>
    <row r="278" spans="1:60" outlineLevel="3" x14ac:dyDescent="0.2">
      <c r="A278" s="221"/>
      <c r="B278" s="222"/>
      <c r="C278" s="268" t="s">
        <v>2680</v>
      </c>
      <c r="D278" s="262"/>
      <c r="E278" s="263">
        <v>1</v>
      </c>
      <c r="F278" s="224"/>
      <c r="G278" s="224"/>
      <c r="H278" s="224"/>
      <c r="I278" s="224"/>
      <c r="J278" s="224"/>
      <c r="K278" s="224"/>
      <c r="L278" s="224"/>
      <c r="M278" s="224"/>
      <c r="N278" s="223"/>
      <c r="O278" s="223"/>
      <c r="P278" s="223"/>
      <c r="Q278" s="223"/>
      <c r="R278" s="224"/>
      <c r="S278" s="224"/>
      <c r="T278" s="224"/>
      <c r="U278" s="224"/>
      <c r="V278" s="224"/>
      <c r="W278" s="224"/>
      <c r="X278" s="224"/>
      <c r="Y278" s="224"/>
      <c r="Z278" s="214"/>
      <c r="AA278" s="214"/>
      <c r="AB278" s="214"/>
      <c r="AC278" s="214"/>
      <c r="AD278" s="214"/>
      <c r="AE278" s="214"/>
      <c r="AF278" s="214"/>
      <c r="AG278" s="214" t="s">
        <v>371</v>
      </c>
      <c r="AH278" s="214">
        <v>0</v>
      </c>
      <c r="AI278" s="214"/>
      <c r="AJ278" s="214"/>
      <c r="AK278" s="214"/>
      <c r="AL278" s="214"/>
      <c r="AM278" s="214"/>
      <c r="AN278" s="214"/>
      <c r="AO278" s="214"/>
      <c r="AP278" s="214"/>
      <c r="AQ278" s="214"/>
      <c r="AR278" s="214"/>
      <c r="AS278" s="214"/>
      <c r="AT278" s="214"/>
      <c r="AU278" s="214"/>
      <c r="AV278" s="214"/>
      <c r="AW278" s="214"/>
      <c r="AX278" s="214"/>
      <c r="AY278" s="214"/>
      <c r="AZ278" s="214"/>
      <c r="BA278" s="214"/>
      <c r="BB278" s="214"/>
      <c r="BC278" s="214"/>
      <c r="BD278" s="214"/>
      <c r="BE278" s="214"/>
      <c r="BF278" s="214"/>
      <c r="BG278" s="214"/>
      <c r="BH278" s="214"/>
    </row>
    <row r="279" spans="1:60" ht="22.5" outlineLevel="1" x14ac:dyDescent="0.2">
      <c r="A279" s="236">
        <v>101</v>
      </c>
      <c r="B279" s="237" t="s">
        <v>740</v>
      </c>
      <c r="C279" s="254" t="s">
        <v>741</v>
      </c>
      <c r="D279" s="238" t="s">
        <v>375</v>
      </c>
      <c r="E279" s="239">
        <v>1</v>
      </c>
      <c r="F279" s="240"/>
      <c r="G279" s="241">
        <f>ROUND(E279*F279,2)</f>
        <v>0</v>
      </c>
      <c r="H279" s="240"/>
      <c r="I279" s="241">
        <f>ROUND(E279*H279,2)</f>
        <v>0</v>
      </c>
      <c r="J279" s="240"/>
      <c r="K279" s="241">
        <f>ROUND(E279*J279,2)</f>
        <v>0</v>
      </c>
      <c r="L279" s="241">
        <v>12</v>
      </c>
      <c r="M279" s="241">
        <f>G279*(1+L279/100)</f>
        <v>0</v>
      </c>
      <c r="N279" s="239">
        <v>2.5000000000000001E-2</v>
      </c>
      <c r="O279" s="239">
        <f>ROUND(E279*N279,2)</f>
        <v>0.03</v>
      </c>
      <c r="P279" s="239">
        <v>0</v>
      </c>
      <c r="Q279" s="239">
        <f>ROUND(E279*P279,2)</f>
        <v>0</v>
      </c>
      <c r="R279" s="241" t="s">
        <v>428</v>
      </c>
      <c r="S279" s="241" t="s">
        <v>315</v>
      </c>
      <c r="T279" s="242" t="s">
        <v>315</v>
      </c>
      <c r="U279" s="224">
        <v>0</v>
      </c>
      <c r="V279" s="224">
        <f>ROUND(E279*U279,2)</f>
        <v>0</v>
      </c>
      <c r="W279" s="224"/>
      <c r="X279" s="224" t="s">
        <v>429</v>
      </c>
      <c r="Y279" s="224" t="s">
        <v>317</v>
      </c>
      <c r="Z279" s="214"/>
      <c r="AA279" s="214"/>
      <c r="AB279" s="214"/>
      <c r="AC279" s="214"/>
      <c r="AD279" s="214"/>
      <c r="AE279" s="214"/>
      <c r="AF279" s="214"/>
      <c r="AG279" s="214" t="s">
        <v>430</v>
      </c>
      <c r="AH279" s="214"/>
      <c r="AI279" s="214"/>
      <c r="AJ279" s="214"/>
      <c r="AK279" s="214"/>
      <c r="AL279" s="214"/>
      <c r="AM279" s="214"/>
      <c r="AN279" s="214"/>
      <c r="AO279" s="214"/>
      <c r="AP279" s="214"/>
      <c r="AQ279" s="214"/>
      <c r="AR279" s="214"/>
      <c r="AS279" s="214"/>
      <c r="AT279" s="214"/>
      <c r="AU279" s="214"/>
      <c r="AV279" s="214"/>
      <c r="AW279" s="214"/>
      <c r="AX279" s="214"/>
      <c r="AY279" s="214"/>
      <c r="AZ279" s="214"/>
      <c r="BA279" s="214"/>
      <c r="BB279" s="214"/>
      <c r="BC279" s="214"/>
      <c r="BD279" s="214"/>
      <c r="BE279" s="214"/>
      <c r="BF279" s="214"/>
      <c r="BG279" s="214"/>
      <c r="BH279" s="214"/>
    </row>
    <row r="280" spans="1:60" outlineLevel="2" x14ac:dyDescent="0.2">
      <c r="A280" s="221"/>
      <c r="B280" s="222"/>
      <c r="C280" s="268" t="s">
        <v>2680</v>
      </c>
      <c r="D280" s="262"/>
      <c r="E280" s="263">
        <v>1</v>
      </c>
      <c r="F280" s="224"/>
      <c r="G280" s="224"/>
      <c r="H280" s="224"/>
      <c r="I280" s="224"/>
      <c r="J280" s="224"/>
      <c r="K280" s="224"/>
      <c r="L280" s="224"/>
      <c r="M280" s="224"/>
      <c r="N280" s="223"/>
      <c r="O280" s="223"/>
      <c r="P280" s="223"/>
      <c r="Q280" s="223"/>
      <c r="R280" s="224"/>
      <c r="S280" s="224"/>
      <c r="T280" s="224"/>
      <c r="U280" s="224"/>
      <c r="V280" s="224"/>
      <c r="W280" s="224"/>
      <c r="X280" s="224"/>
      <c r="Y280" s="224"/>
      <c r="Z280" s="214"/>
      <c r="AA280" s="214"/>
      <c r="AB280" s="214"/>
      <c r="AC280" s="214"/>
      <c r="AD280" s="214"/>
      <c r="AE280" s="214"/>
      <c r="AF280" s="214"/>
      <c r="AG280" s="214" t="s">
        <v>371</v>
      </c>
      <c r="AH280" s="214">
        <v>0</v>
      </c>
      <c r="AI280" s="214"/>
      <c r="AJ280" s="214"/>
      <c r="AK280" s="214"/>
      <c r="AL280" s="214"/>
      <c r="AM280" s="214"/>
      <c r="AN280" s="214"/>
      <c r="AO280" s="214"/>
      <c r="AP280" s="214"/>
      <c r="AQ280" s="214"/>
      <c r="AR280" s="214"/>
      <c r="AS280" s="214"/>
      <c r="AT280" s="214"/>
      <c r="AU280" s="214"/>
      <c r="AV280" s="214"/>
      <c r="AW280" s="214"/>
      <c r="AX280" s="214"/>
      <c r="AY280" s="214"/>
      <c r="AZ280" s="214"/>
      <c r="BA280" s="214"/>
      <c r="BB280" s="214"/>
      <c r="BC280" s="214"/>
      <c r="BD280" s="214"/>
      <c r="BE280" s="214"/>
      <c r="BF280" s="214"/>
      <c r="BG280" s="214"/>
      <c r="BH280" s="214"/>
    </row>
    <row r="281" spans="1:60" ht="22.5" outlineLevel="1" x14ac:dyDescent="0.2">
      <c r="A281" s="236">
        <v>102</v>
      </c>
      <c r="B281" s="237" t="s">
        <v>747</v>
      </c>
      <c r="C281" s="254" t="s">
        <v>2681</v>
      </c>
      <c r="D281" s="238" t="s">
        <v>375</v>
      </c>
      <c r="E281" s="239">
        <v>1</v>
      </c>
      <c r="F281" s="240"/>
      <c r="G281" s="241">
        <f>ROUND(E281*F281,2)</f>
        <v>0</v>
      </c>
      <c r="H281" s="240"/>
      <c r="I281" s="241">
        <f>ROUND(E281*H281,2)</f>
        <v>0</v>
      </c>
      <c r="J281" s="240"/>
      <c r="K281" s="241">
        <f>ROUND(E281*J281,2)</f>
        <v>0</v>
      </c>
      <c r="L281" s="241">
        <v>12</v>
      </c>
      <c r="M281" s="241">
        <f>G281*(1+L281/100)</f>
        <v>0</v>
      </c>
      <c r="N281" s="239">
        <v>0</v>
      </c>
      <c r="O281" s="239">
        <f>ROUND(E281*N281,2)</f>
        <v>0</v>
      </c>
      <c r="P281" s="239">
        <v>0</v>
      </c>
      <c r="Q281" s="239">
        <f>ROUND(E281*P281,2)</f>
        <v>0</v>
      </c>
      <c r="R281" s="241"/>
      <c r="S281" s="241" t="s">
        <v>331</v>
      </c>
      <c r="T281" s="242" t="s">
        <v>316</v>
      </c>
      <c r="U281" s="224">
        <v>0</v>
      </c>
      <c r="V281" s="224">
        <f>ROUND(E281*U281,2)</f>
        <v>0</v>
      </c>
      <c r="W281" s="224"/>
      <c r="X281" s="224" t="s">
        <v>336</v>
      </c>
      <c r="Y281" s="224" t="s">
        <v>317</v>
      </c>
      <c r="Z281" s="214"/>
      <c r="AA281" s="214"/>
      <c r="AB281" s="214"/>
      <c r="AC281" s="214"/>
      <c r="AD281" s="214"/>
      <c r="AE281" s="214"/>
      <c r="AF281" s="214"/>
      <c r="AG281" s="214" t="s">
        <v>367</v>
      </c>
      <c r="AH281" s="214"/>
      <c r="AI281" s="214"/>
      <c r="AJ281" s="214"/>
      <c r="AK281" s="214"/>
      <c r="AL281" s="214"/>
      <c r="AM281" s="214"/>
      <c r="AN281" s="214"/>
      <c r="AO281" s="214"/>
      <c r="AP281" s="214"/>
      <c r="AQ281" s="214"/>
      <c r="AR281" s="214"/>
      <c r="AS281" s="214"/>
      <c r="AT281" s="214"/>
      <c r="AU281" s="214"/>
      <c r="AV281" s="214"/>
      <c r="AW281" s="214"/>
      <c r="AX281" s="214"/>
      <c r="AY281" s="214"/>
      <c r="AZ281" s="214"/>
      <c r="BA281" s="214"/>
      <c r="BB281" s="214"/>
      <c r="BC281" s="214"/>
      <c r="BD281" s="214"/>
      <c r="BE281" s="214"/>
      <c r="BF281" s="214"/>
      <c r="BG281" s="214"/>
      <c r="BH281" s="214"/>
    </row>
    <row r="282" spans="1:60" outlineLevel="2" x14ac:dyDescent="0.2">
      <c r="A282" s="221"/>
      <c r="B282" s="222"/>
      <c r="C282" s="255" t="s">
        <v>956</v>
      </c>
      <c r="D282" s="243"/>
      <c r="E282" s="243"/>
      <c r="F282" s="243"/>
      <c r="G282" s="243"/>
      <c r="H282" s="224"/>
      <c r="I282" s="224"/>
      <c r="J282" s="224"/>
      <c r="K282" s="224"/>
      <c r="L282" s="224"/>
      <c r="M282" s="224"/>
      <c r="N282" s="223"/>
      <c r="O282" s="223"/>
      <c r="P282" s="223"/>
      <c r="Q282" s="223"/>
      <c r="R282" s="224"/>
      <c r="S282" s="224"/>
      <c r="T282" s="224"/>
      <c r="U282" s="224"/>
      <c r="V282" s="224"/>
      <c r="W282" s="224"/>
      <c r="X282" s="224"/>
      <c r="Y282" s="224"/>
      <c r="Z282" s="214"/>
      <c r="AA282" s="214"/>
      <c r="AB282" s="214"/>
      <c r="AC282" s="214"/>
      <c r="AD282" s="214"/>
      <c r="AE282" s="214"/>
      <c r="AF282" s="214"/>
      <c r="AG282" s="214" t="s">
        <v>320</v>
      </c>
      <c r="AH282" s="214"/>
      <c r="AI282" s="214"/>
      <c r="AJ282" s="214"/>
      <c r="AK282" s="214"/>
      <c r="AL282" s="214"/>
      <c r="AM282" s="214"/>
      <c r="AN282" s="214"/>
      <c r="AO282" s="214"/>
      <c r="AP282" s="214"/>
      <c r="AQ282" s="214"/>
      <c r="AR282" s="214"/>
      <c r="AS282" s="214"/>
      <c r="AT282" s="214"/>
      <c r="AU282" s="214"/>
      <c r="AV282" s="214"/>
      <c r="AW282" s="214"/>
      <c r="AX282" s="214"/>
      <c r="AY282" s="214"/>
      <c r="AZ282" s="214"/>
      <c r="BA282" s="214"/>
      <c r="BB282" s="214"/>
      <c r="BC282" s="214"/>
      <c r="BD282" s="214"/>
      <c r="BE282" s="214"/>
      <c r="BF282" s="214"/>
      <c r="BG282" s="214"/>
      <c r="BH282" s="214"/>
    </row>
    <row r="283" spans="1:60" outlineLevel="3" x14ac:dyDescent="0.2">
      <c r="A283" s="221"/>
      <c r="B283" s="222"/>
      <c r="C283" s="258" t="s">
        <v>957</v>
      </c>
      <c r="D283" s="252"/>
      <c r="E283" s="252"/>
      <c r="F283" s="252"/>
      <c r="G283" s="252"/>
      <c r="H283" s="224"/>
      <c r="I283" s="224"/>
      <c r="J283" s="224"/>
      <c r="K283" s="224"/>
      <c r="L283" s="224"/>
      <c r="M283" s="224"/>
      <c r="N283" s="223"/>
      <c r="O283" s="223"/>
      <c r="P283" s="223"/>
      <c r="Q283" s="223"/>
      <c r="R283" s="224"/>
      <c r="S283" s="224"/>
      <c r="T283" s="224"/>
      <c r="U283" s="224"/>
      <c r="V283" s="224"/>
      <c r="W283" s="224"/>
      <c r="X283" s="224"/>
      <c r="Y283" s="224"/>
      <c r="Z283" s="214"/>
      <c r="AA283" s="214"/>
      <c r="AB283" s="214"/>
      <c r="AC283" s="214"/>
      <c r="AD283" s="214"/>
      <c r="AE283" s="214"/>
      <c r="AF283" s="214"/>
      <c r="AG283" s="214" t="s">
        <v>320</v>
      </c>
      <c r="AH283" s="214"/>
      <c r="AI283" s="214"/>
      <c r="AJ283" s="214"/>
      <c r="AK283" s="214"/>
      <c r="AL283" s="214"/>
      <c r="AM283" s="214"/>
      <c r="AN283" s="214"/>
      <c r="AO283" s="214"/>
      <c r="AP283" s="214"/>
      <c r="AQ283" s="214"/>
      <c r="AR283" s="214"/>
      <c r="AS283" s="214"/>
      <c r="AT283" s="214"/>
      <c r="AU283" s="214"/>
      <c r="AV283" s="214"/>
      <c r="AW283" s="214"/>
      <c r="AX283" s="214"/>
      <c r="AY283" s="214"/>
      <c r="AZ283" s="214"/>
      <c r="BA283" s="214"/>
      <c r="BB283" s="214"/>
      <c r="BC283" s="214"/>
      <c r="BD283" s="214"/>
      <c r="BE283" s="214"/>
      <c r="BF283" s="214"/>
      <c r="BG283" s="214"/>
      <c r="BH283" s="214"/>
    </row>
    <row r="284" spans="1:60" outlineLevel="3" x14ac:dyDescent="0.2">
      <c r="A284" s="221"/>
      <c r="B284" s="222"/>
      <c r="C284" s="258" t="s">
        <v>750</v>
      </c>
      <c r="D284" s="252"/>
      <c r="E284" s="252"/>
      <c r="F284" s="252"/>
      <c r="G284" s="252"/>
      <c r="H284" s="224"/>
      <c r="I284" s="224"/>
      <c r="J284" s="224"/>
      <c r="K284" s="224"/>
      <c r="L284" s="224"/>
      <c r="M284" s="224"/>
      <c r="N284" s="223"/>
      <c r="O284" s="223"/>
      <c r="P284" s="223"/>
      <c r="Q284" s="223"/>
      <c r="R284" s="224"/>
      <c r="S284" s="224"/>
      <c r="T284" s="224"/>
      <c r="U284" s="224"/>
      <c r="V284" s="224"/>
      <c r="W284" s="224"/>
      <c r="X284" s="224"/>
      <c r="Y284" s="224"/>
      <c r="Z284" s="214"/>
      <c r="AA284" s="214"/>
      <c r="AB284" s="214"/>
      <c r="AC284" s="214"/>
      <c r="AD284" s="214"/>
      <c r="AE284" s="214"/>
      <c r="AF284" s="214"/>
      <c r="AG284" s="214" t="s">
        <v>320</v>
      </c>
      <c r="AH284" s="214"/>
      <c r="AI284" s="214"/>
      <c r="AJ284" s="214"/>
      <c r="AK284" s="214"/>
      <c r="AL284" s="214"/>
      <c r="AM284" s="214"/>
      <c r="AN284" s="214"/>
      <c r="AO284" s="214"/>
      <c r="AP284" s="214"/>
      <c r="AQ284" s="214"/>
      <c r="AR284" s="214"/>
      <c r="AS284" s="214"/>
      <c r="AT284" s="214"/>
      <c r="AU284" s="214"/>
      <c r="AV284" s="214"/>
      <c r="AW284" s="214"/>
      <c r="AX284" s="214"/>
      <c r="AY284" s="214"/>
      <c r="AZ284" s="214"/>
      <c r="BA284" s="214"/>
      <c r="BB284" s="214"/>
      <c r="BC284" s="214"/>
      <c r="BD284" s="214"/>
      <c r="BE284" s="214"/>
      <c r="BF284" s="214"/>
      <c r="BG284" s="214"/>
      <c r="BH284" s="214"/>
    </row>
    <row r="285" spans="1:60" outlineLevel="3" x14ac:dyDescent="0.2">
      <c r="A285" s="221"/>
      <c r="B285" s="222"/>
      <c r="C285" s="258" t="s">
        <v>751</v>
      </c>
      <c r="D285" s="252"/>
      <c r="E285" s="252"/>
      <c r="F285" s="252"/>
      <c r="G285" s="252"/>
      <c r="H285" s="224"/>
      <c r="I285" s="224"/>
      <c r="J285" s="224"/>
      <c r="K285" s="224"/>
      <c r="L285" s="224"/>
      <c r="M285" s="224"/>
      <c r="N285" s="223"/>
      <c r="O285" s="223"/>
      <c r="P285" s="223"/>
      <c r="Q285" s="223"/>
      <c r="R285" s="224"/>
      <c r="S285" s="224"/>
      <c r="T285" s="224"/>
      <c r="U285" s="224"/>
      <c r="V285" s="224"/>
      <c r="W285" s="224"/>
      <c r="X285" s="224"/>
      <c r="Y285" s="224"/>
      <c r="Z285" s="214"/>
      <c r="AA285" s="214"/>
      <c r="AB285" s="214"/>
      <c r="AC285" s="214"/>
      <c r="AD285" s="214"/>
      <c r="AE285" s="214"/>
      <c r="AF285" s="214"/>
      <c r="AG285" s="214" t="s">
        <v>320</v>
      </c>
      <c r="AH285" s="214"/>
      <c r="AI285" s="214"/>
      <c r="AJ285" s="214"/>
      <c r="AK285" s="214"/>
      <c r="AL285" s="214"/>
      <c r="AM285" s="214"/>
      <c r="AN285" s="214"/>
      <c r="AO285" s="214"/>
      <c r="AP285" s="214"/>
      <c r="AQ285" s="214"/>
      <c r="AR285" s="214"/>
      <c r="AS285" s="214"/>
      <c r="AT285" s="214"/>
      <c r="AU285" s="214"/>
      <c r="AV285" s="214"/>
      <c r="AW285" s="214"/>
      <c r="AX285" s="214"/>
      <c r="AY285" s="214"/>
      <c r="AZ285" s="214"/>
      <c r="BA285" s="214"/>
      <c r="BB285" s="214"/>
      <c r="BC285" s="214"/>
      <c r="BD285" s="214"/>
      <c r="BE285" s="214"/>
      <c r="BF285" s="214"/>
      <c r="BG285" s="214"/>
      <c r="BH285" s="214"/>
    </row>
    <row r="286" spans="1:60" outlineLevel="3" x14ac:dyDescent="0.2">
      <c r="A286" s="221"/>
      <c r="B286" s="222"/>
      <c r="C286" s="258" t="s">
        <v>958</v>
      </c>
      <c r="D286" s="252"/>
      <c r="E286" s="252"/>
      <c r="F286" s="252"/>
      <c r="G286" s="252"/>
      <c r="H286" s="224"/>
      <c r="I286" s="224"/>
      <c r="J286" s="224"/>
      <c r="K286" s="224"/>
      <c r="L286" s="224"/>
      <c r="M286" s="224"/>
      <c r="N286" s="223"/>
      <c r="O286" s="223"/>
      <c r="P286" s="223"/>
      <c r="Q286" s="223"/>
      <c r="R286" s="224"/>
      <c r="S286" s="224"/>
      <c r="T286" s="224"/>
      <c r="U286" s="224"/>
      <c r="V286" s="224"/>
      <c r="W286" s="224"/>
      <c r="X286" s="224"/>
      <c r="Y286" s="224"/>
      <c r="Z286" s="214"/>
      <c r="AA286" s="214"/>
      <c r="AB286" s="214"/>
      <c r="AC286" s="214"/>
      <c r="AD286" s="214"/>
      <c r="AE286" s="214"/>
      <c r="AF286" s="214"/>
      <c r="AG286" s="214" t="s">
        <v>320</v>
      </c>
      <c r="AH286" s="214"/>
      <c r="AI286" s="214"/>
      <c r="AJ286" s="214"/>
      <c r="AK286" s="214"/>
      <c r="AL286" s="214"/>
      <c r="AM286" s="214"/>
      <c r="AN286" s="214"/>
      <c r="AO286" s="214"/>
      <c r="AP286" s="214"/>
      <c r="AQ286" s="214"/>
      <c r="AR286" s="214"/>
      <c r="AS286" s="214"/>
      <c r="AT286" s="214"/>
      <c r="AU286" s="214"/>
      <c r="AV286" s="214"/>
      <c r="AW286" s="214"/>
      <c r="AX286" s="214"/>
      <c r="AY286" s="214"/>
      <c r="AZ286" s="214"/>
      <c r="BA286" s="214"/>
      <c r="BB286" s="214"/>
      <c r="BC286" s="214"/>
      <c r="BD286" s="214"/>
      <c r="BE286" s="214"/>
      <c r="BF286" s="214"/>
      <c r="BG286" s="214"/>
      <c r="BH286" s="214"/>
    </row>
    <row r="287" spans="1:60" outlineLevel="3" x14ac:dyDescent="0.2">
      <c r="A287" s="221"/>
      <c r="B287" s="222"/>
      <c r="C287" s="258" t="s">
        <v>752</v>
      </c>
      <c r="D287" s="252"/>
      <c r="E287" s="252"/>
      <c r="F287" s="252"/>
      <c r="G287" s="252"/>
      <c r="H287" s="224"/>
      <c r="I287" s="224"/>
      <c r="J287" s="224"/>
      <c r="K287" s="224"/>
      <c r="L287" s="224"/>
      <c r="M287" s="224"/>
      <c r="N287" s="223"/>
      <c r="O287" s="223"/>
      <c r="P287" s="223"/>
      <c r="Q287" s="223"/>
      <c r="R287" s="224"/>
      <c r="S287" s="224"/>
      <c r="T287" s="224"/>
      <c r="U287" s="224"/>
      <c r="V287" s="224"/>
      <c r="W287" s="224"/>
      <c r="X287" s="224"/>
      <c r="Y287" s="224"/>
      <c r="Z287" s="214"/>
      <c r="AA287" s="214"/>
      <c r="AB287" s="214"/>
      <c r="AC287" s="214"/>
      <c r="AD287" s="214"/>
      <c r="AE287" s="214"/>
      <c r="AF287" s="214"/>
      <c r="AG287" s="214" t="s">
        <v>320</v>
      </c>
      <c r="AH287" s="214"/>
      <c r="AI287" s="214"/>
      <c r="AJ287" s="214"/>
      <c r="AK287" s="214"/>
      <c r="AL287" s="214"/>
      <c r="AM287" s="214"/>
      <c r="AN287" s="214"/>
      <c r="AO287" s="214"/>
      <c r="AP287" s="214"/>
      <c r="AQ287" s="214"/>
      <c r="AR287" s="214"/>
      <c r="AS287" s="214"/>
      <c r="AT287" s="214"/>
      <c r="AU287" s="214"/>
      <c r="AV287" s="214"/>
      <c r="AW287" s="214"/>
      <c r="AX287" s="214"/>
      <c r="AY287" s="214"/>
      <c r="AZ287" s="214"/>
      <c r="BA287" s="214"/>
      <c r="BB287" s="214"/>
      <c r="BC287" s="214"/>
      <c r="BD287" s="214"/>
      <c r="BE287" s="214"/>
      <c r="BF287" s="214"/>
      <c r="BG287" s="214"/>
      <c r="BH287" s="214"/>
    </row>
    <row r="288" spans="1:60" outlineLevel="3" x14ac:dyDescent="0.2">
      <c r="A288" s="221"/>
      <c r="B288" s="222"/>
      <c r="C288" s="257" t="s">
        <v>354</v>
      </c>
      <c r="D288" s="225"/>
      <c r="E288" s="226"/>
      <c r="F288" s="227"/>
      <c r="G288" s="227"/>
      <c r="H288" s="224"/>
      <c r="I288" s="224"/>
      <c r="J288" s="224"/>
      <c r="K288" s="224"/>
      <c r="L288" s="224"/>
      <c r="M288" s="224"/>
      <c r="N288" s="223"/>
      <c r="O288" s="223"/>
      <c r="P288" s="223"/>
      <c r="Q288" s="223"/>
      <c r="R288" s="224"/>
      <c r="S288" s="224"/>
      <c r="T288" s="224"/>
      <c r="U288" s="224"/>
      <c r="V288" s="224"/>
      <c r="W288" s="224"/>
      <c r="X288" s="224"/>
      <c r="Y288" s="224"/>
      <c r="Z288" s="214"/>
      <c r="AA288" s="214"/>
      <c r="AB288" s="214"/>
      <c r="AC288" s="214"/>
      <c r="AD288" s="214"/>
      <c r="AE288" s="214"/>
      <c r="AF288" s="214"/>
      <c r="AG288" s="214" t="s">
        <v>320</v>
      </c>
      <c r="AH288" s="214"/>
      <c r="AI288" s="214"/>
      <c r="AJ288" s="214"/>
      <c r="AK288" s="214"/>
      <c r="AL288" s="214"/>
      <c r="AM288" s="214"/>
      <c r="AN288" s="214"/>
      <c r="AO288" s="214"/>
      <c r="AP288" s="214"/>
      <c r="AQ288" s="214"/>
      <c r="AR288" s="214"/>
      <c r="AS288" s="214"/>
      <c r="AT288" s="214"/>
      <c r="AU288" s="214"/>
      <c r="AV288" s="214"/>
      <c r="AW288" s="214"/>
      <c r="AX288" s="214"/>
      <c r="AY288" s="214"/>
      <c r="AZ288" s="214"/>
      <c r="BA288" s="214"/>
      <c r="BB288" s="214"/>
      <c r="BC288" s="214"/>
      <c r="BD288" s="214"/>
      <c r="BE288" s="214"/>
      <c r="BF288" s="214"/>
      <c r="BG288" s="214"/>
      <c r="BH288" s="214"/>
    </row>
    <row r="289" spans="1:60" outlineLevel="3" x14ac:dyDescent="0.2">
      <c r="A289" s="221"/>
      <c r="B289" s="222"/>
      <c r="C289" s="258" t="s">
        <v>753</v>
      </c>
      <c r="D289" s="252"/>
      <c r="E289" s="252"/>
      <c r="F289" s="252"/>
      <c r="G289" s="252"/>
      <c r="H289" s="224"/>
      <c r="I289" s="224"/>
      <c r="J289" s="224"/>
      <c r="K289" s="224"/>
      <c r="L289" s="224"/>
      <c r="M289" s="224"/>
      <c r="N289" s="223"/>
      <c r="O289" s="223"/>
      <c r="P289" s="223"/>
      <c r="Q289" s="223"/>
      <c r="R289" s="224"/>
      <c r="S289" s="224"/>
      <c r="T289" s="224"/>
      <c r="U289" s="224"/>
      <c r="V289" s="224"/>
      <c r="W289" s="224"/>
      <c r="X289" s="224"/>
      <c r="Y289" s="224"/>
      <c r="Z289" s="214"/>
      <c r="AA289" s="214"/>
      <c r="AB289" s="214"/>
      <c r="AC289" s="214"/>
      <c r="AD289" s="214"/>
      <c r="AE289" s="214"/>
      <c r="AF289" s="214"/>
      <c r="AG289" s="214" t="s">
        <v>320</v>
      </c>
      <c r="AH289" s="214"/>
      <c r="AI289" s="214"/>
      <c r="AJ289" s="214"/>
      <c r="AK289" s="214"/>
      <c r="AL289" s="214"/>
      <c r="AM289" s="214"/>
      <c r="AN289" s="214"/>
      <c r="AO289" s="214"/>
      <c r="AP289" s="214"/>
      <c r="AQ289" s="214"/>
      <c r="AR289" s="214"/>
      <c r="AS289" s="214"/>
      <c r="AT289" s="214"/>
      <c r="AU289" s="214"/>
      <c r="AV289" s="214"/>
      <c r="AW289" s="214"/>
      <c r="AX289" s="214"/>
      <c r="AY289" s="214"/>
      <c r="AZ289" s="214"/>
      <c r="BA289" s="214"/>
      <c r="BB289" s="214"/>
      <c r="BC289" s="214"/>
      <c r="BD289" s="214"/>
      <c r="BE289" s="214"/>
      <c r="BF289" s="214"/>
      <c r="BG289" s="214"/>
      <c r="BH289" s="214"/>
    </row>
    <row r="290" spans="1:60" outlineLevel="2" x14ac:dyDescent="0.2">
      <c r="A290" s="221"/>
      <c r="B290" s="222"/>
      <c r="C290" s="268" t="s">
        <v>2259</v>
      </c>
      <c r="D290" s="262"/>
      <c r="E290" s="263">
        <v>1</v>
      </c>
      <c r="F290" s="224"/>
      <c r="G290" s="224"/>
      <c r="H290" s="224"/>
      <c r="I290" s="224"/>
      <c r="J290" s="224"/>
      <c r="K290" s="224"/>
      <c r="L290" s="224"/>
      <c r="M290" s="224"/>
      <c r="N290" s="223"/>
      <c r="O290" s="223"/>
      <c r="P290" s="223"/>
      <c r="Q290" s="223"/>
      <c r="R290" s="224"/>
      <c r="S290" s="224"/>
      <c r="T290" s="224"/>
      <c r="U290" s="224"/>
      <c r="V290" s="224"/>
      <c r="W290" s="224"/>
      <c r="X290" s="224"/>
      <c r="Y290" s="224"/>
      <c r="Z290" s="214"/>
      <c r="AA290" s="214"/>
      <c r="AB290" s="214"/>
      <c r="AC290" s="214"/>
      <c r="AD290" s="214"/>
      <c r="AE290" s="214"/>
      <c r="AF290" s="214"/>
      <c r="AG290" s="214" t="s">
        <v>371</v>
      </c>
      <c r="AH290" s="214">
        <v>0</v>
      </c>
      <c r="AI290" s="214"/>
      <c r="AJ290" s="214"/>
      <c r="AK290" s="214"/>
      <c r="AL290" s="214"/>
      <c r="AM290" s="214"/>
      <c r="AN290" s="214"/>
      <c r="AO290" s="214"/>
      <c r="AP290" s="214"/>
      <c r="AQ290" s="214"/>
      <c r="AR290" s="214"/>
      <c r="AS290" s="214"/>
      <c r="AT290" s="214"/>
      <c r="AU290" s="214"/>
      <c r="AV290" s="214"/>
      <c r="AW290" s="214"/>
      <c r="AX290" s="214"/>
      <c r="AY290" s="214"/>
      <c r="AZ290" s="214"/>
      <c r="BA290" s="214"/>
      <c r="BB290" s="214"/>
      <c r="BC290" s="214"/>
      <c r="BD290" s="214"/>
      <c r="BE290" s="214"/>
      <c r="BF290" s="214"/>
      <c r="BG290" s="214"/>
      <c r="BH290" s="214"/>
    </row>
    <row r="291" spans="1:60" outlineLevel="1" x14ac:dyDescent="0.2">
      <c r="A291" s="236">
        <v>103</v>
      </c>
      <c r="B291" s="237" t="s">
        <v>755</v>
      </c>
      <c r="C291" s="254" t="s">
        <v>2682</v>
      </c>
      <c r="D291" s="238" t="s">
        <v>330</v>
      </c>
      <c r="E291" s="239">
        <v>1</v>
      </c>
      <c r="F291" s="240"/>
      <c r="G291" s="241">
        <f>ROUND(E291*F291,2)</f>
        <v>0</v>
      </c>
      <c r="H291" s="240"/>
      <c r="I291" s="241">
        <f>ROUND(E291*H291,2)</f>
        <v>0</v>
      </c>
      <c r="J291" s="240"/>
      <c r="K291" s="241">
        <f>ROUND(E291*J291,2)</f>
        <v>0</v>
      </c>
      <c r="L291" s="241">
        <v>12</v>
      </c>
      <c r="M291" s="241">
        <f>G291*(1+L291/100)</f>
        <v>0</v>
      </c>
      <c r="N291" s="239">
        <v>0</v>
      </c>
      <c r="O291" s="239">
        <f>ROUND(E291*N291,2)</f>
        <v>0</v>
      </c>
      <c r="P291" s="239">
        <v>0</v>
      </c>
      <c r="Q291" s="239">
        <f>ROUND(E291*P291,2)</f>
        <v>0</v>
      </c>
      <c r="R291" s="241"/>
      <c r="S291" s="241" t="s">
        <v>331</v>
      </c>
      <c r="T291" s="242" t="s">
        <v>316</v>
      </c>
      <c r="U291" s="224">
        <v>0</v>
      </c>
      <c r="V291" s="224">
        <f>ROUND(E291*U291,2)</f>
        <v>0</v>
      </c>
      <c r="W291" s="224"/>
      <c r="X291" s="224" t="s">
        <v>336</v>
      </c>
      <c r="Y291" s="224" t="s">
        <v>317</v>
      </c>
      <c r="Z291" s="214"/>
      <c r="AA291" s="214"/>
      <c r="AB291" s="214"/>
      <c r="AC291" s="214"/>
      <c r="AD291" s="214"/>
      <c r="AE291" s="214"/>
      <c r="AF291" s="214"/>
      <c r="AG291" s="214" t="s">
        <v>337</v>
      </c>
      <c r="AH291" s="214"/>
      <c r="AI291" s="214"/>
      <c r="AJ291" s="214"/>
      <c r="AK291" s="214"/>
      <c r="AL291" s="214"/>
      <c r="AM291" s="214"/>
      <c r="AN291" s="214"/>
      <c r="AO291" s="214"/>
      <c r="AP291" s="214"/>
      <c r="AQ291" s="214"/>
      <c r="AR291" s="214"/>
      <c r="AS291" s="214"/>
      <c r="AT291" s="214"/>
      <c r="AU291" s="214"/>
      <c r="AV291" s="214"/>
      <c r="AW291" s="214"/>
      <c r="AX291" s="214"/>
      <c r="AY291" s="214"/>
      <c r="AZ291" s="214"/>
      <c r="BA291" s="214"/>
      <c r="BB291" s="214"/>
      <c r="BC291" s="214"/>
      <c r="BD291" s="214"/>
      <c r="BE291" s="214"/>
      <c r="BF291" s="214"/>
      <c r="BG291" s="214"/>
      <c r="BH291" s="214"/>
    </row>
    <row r="292" spans="1:60" outlineLevel="2" x14ac:dyDescent="0.2">
      <c r="A292" s="221"/>
      <c r="B292" s="222"/>
      <c r="C292" s="255" t="s">
        <v>1953</v>
      </c>
      <c r="D292" s="243"/>
      <c r="E292" s="243"/>
      <c r="F292" s="243"/>
      <c r="G292" s="243"/>
      <c r="H292" s="224"/>
      <c r="I292" s="224"/>
      <c r="J292" s="224"/>
      <c r="K292" s="224"/>
      <c r="L292" s="224"/>
      <c r="M292" s="224"/>
      <c r="N292" s="223"/>
      <c r="O292" s="223"/>
      <c r="P292" s="223"/>
      <c r="Q292" s="223"/>
      <c r="R292" s="224"/>
      <c r="S292" s="224"/>
      <c r="T292" s="224"/>
      <c r="U292" s="224"/>
      <c r="V292" s="224"/>
      <c r="W292" s="224"/>
      <c r="X292" s="224"/>
      <c r="Y292" s="224"/>
      <c r="Z292" s="214"/>
      <c r="AA292" s="214"/>
      <c r="AB292" s="214"/>
      <c r="AC292" s="214"/>
      <c r="AD292" s="214"/>
      <c r="AE292" s="214"/>
      <c r="AF292" s="214"/>
      <c r="AG292" s="214" t="s">
        <v>320</v>
      </c>
      <c r="AH292" s="214"/>
      <c r="AI292" s="214"/>
      <c r="AJ292" s="214"/>
      <c r="AK292" s="214"/>
      <c r="AL292" s="214"/>
      <c r="AM292" s="214"/>
      <c r="AN292" s="214"/>
      <c r="AO292" s="214"/>
      <c r="AP292" s="214"/>
      <c r="AQ292" s="214"/>
      <c r="AR292" s="214"/>
      <c r="AS292" s="214"/>
      <c r="AT292" s="214"/>
      <c r="AU292" s="214"/>
      <c r="AV292" s="214"/>
      <c r="AW292" s="214"/>
      <c r="AX292" s="214"/>
      <c r="AY292" s="214"/>
      <c r="AZ292" s="214"/>
      <c r="BA292" s="214"/>
      <c r="BB292" s="214"/>
      <c r="BC292" s="214"/>
      <c r="BD292" s="214"/>
      <c r="BE292" s="214"/>
      <c r="BF292" s="214"/>
      <c r="BG292" s="214"/>
      <c r="BH292" s="214"/>
    </row>
    <row r="293" spans="1:60" outlineLevel="3" x14ac:dyDescent="0.2">
      <c r="A293" s="221"/>
      <c r="B293" s="222"/>
      <c r="C293" s="258" t="s">
        <v>1954</v>
      </c>
      <c r="D293" s="252"/>
      <c r="E293" s="252"/>
      <c r="F293" s="252"/>
      <c r="G293" s="252"/>
      <c r="H293" s="224"/>
      <c r="I293" s="224"/>
      <c r="J293" s="224"/>
      <c r="K293" s="224"/>
      <c r="L293" s="224"/>
      <c r="M293" s="224"/>
      <c r="N293" s="223"/>
      <c r="O293" s="223"/>
      <c r="P293" s="223"/>
      <c r="Q293" s="223"/>
      <c r="R293" s="224"/>
      <c r="S293" s="224"/>
      <c r="T293" s="224"/>
      <c r="U293" s="224"/>
      <c r="V293" s="224"/>
      <c r="W293" s="224"/>
      <c r="X293" s="224"/>
      <c r="Y293" s="224"/>
      <c r="Z293" s="214"/>
      <c r="AA293" s="214"/>
      <c r="AB293" s="214"/>
      <c r="AC293" s="214"/>
      <c r="AD293" s="214"/>
      <c r="AE293" s="214"/>
      <c r="AF293" s="214"/>
      <c r="AG293" s="214" t="s">
        <v>320</v>
      </c>
      <c r="AH293" s="214"/>
      <c r="AI293" s="214"/>
      <c r="AJ293" s="214"/>
      <c r="AK293" s="214"/>
      <c r="AL293" s="214"/>
      <c r="AM293" s="214"/>
      <c r="AN293" s="214"/>
      <c r="AO293" s="214"/>
      <c r="AP293" s="214"/>
      <c r="AQ293" s="214"/>
      <c r="AR293" s="214"/>
      <c r="AS293" s="214"/>
      <c r="AT293" s="214"/>
      <c r="AU293" s="214"/>
      <c r="AV293" s="214"/>
      <c r="AW293" s="214"/>
      <c r="AX293" s="214"/>
      <c r="AY293" s="214"/>
      <c r="AZ293" s="214"/>
      <c r="BA293" s="214"/>
      <c r="BB293" s="214"/>
      <c r="BC293" s="214"/>
      <c r="BD293" s="214"/>
      <c r="BE293" s="214"/>
      <c r="BF293" s="214"/>
      <c r="BG293" s="214"/>
      <c r="BH293" s="214"/>
    </row>
    <row r="294" spans="1:60" outlineLevel="3" x14ac:dyDescent="0.2">
      <c r="A294" s="221"/>
      <c r="B294" s="222"/>
      <c r="C294" s="258" t="s">
        <v>1955</v>
      </c>
      <c r="D294" s="252"/>
      <c r="E294" s="252"/>
      <c r="F294" s="252"/>
      <c r="G294" s="252"/>
      <c r="H294" s="224"/>
      <c r="I294" s="224"/>
      <c r="J294" s="224"/>
      <c r="K294" s="224"/>
      <c r="L294" s="224"/>
      <c r="M294" s="224"/>
      <c r="N294" s="223"/>
      <c r="O294" s="223"/>
      <c r="P294" s="223"/>
      <c r="Q294" s="223"/>
      <c r="R294" s="224"/>
      <c r="S294" s="224"/>
      <c r="T294" s="224"/>
      <c r="U294" s="224"/>
      <c r="V294" s="224"/>
      <c r="W294" s="224"/>
      <c r="X294" s="224"/>
      <c r="Y294" s="224"/>
      <c r="Z294" s="214"/>
      <c r="AA294" s="214"/>
      <c r="AB294" s="214"/>
      <c r="AC294" s="214"/>
      <c r="AD294" s="214"/>
      <c r="AE294" s="214"/>
      <c r="AF294" s="214"/>
      <c r="AG294" s="214" t="s">
        <v>320</v>
      </c>
      <c r="AH294" s="214"/>
      <c r="AI294" s="214"/>
      <c r="AJ294" s="214"/>
      <c r="AK294" s="214"/>
      <c r="AL294" s="214"/>
      <c r="AM294" s="214"/>
      <c r="AN294" s="214"/>
      <c r="AO294" s="214"/>
      <c r="AP294" s="214"/>
      <c r="AQ294" s="214"/>
      <c r="AR294" s="214"/>
      <c r="AS294" s="214"/>
      <c r="AT294" s="214"/>
      <c r="AU294" s="214"/>
      <c r="AV294" s="214"/>
      <c r="AW294" s="214"/>
      <c r="AX294" s="214"/>
      <c r="AY294" s="214"/>
      <c r="AZ294" s="214"/>
      <c r="BA294" s="214"/>
      <c r="BB294" s="214"/>
      <c r="BC294" s="214"/>
      <c r="BD294" s="214"/>
      <c r="BE294" s="214"/>
      <c r="BF294" s="214"/>
      <c r="BG294" s="214"/>
      <c r="BH294" s="214"/>
    </row>
    <row r="295" spans="1:60" outlineLevel="3" x14ac:dyDescent="0.2">
      <c r="A295" s="221"/>
      <c r="B295" s="222"/>
      <c r="C295" s="258" t="s">
        <v>2683</v>
      </c>
      <c r="D295" s="252"/>
      <c r="E295" s="252"/>
      <c r="F295" s="252"/>
      <c r="G295" s="252"/>
      <c r="H295" s="224"/>
      <c r="I295" s="224"/>
      <c r="J295" s="224"/>
      <c r="K295" s="224"/>
      <c r="L295" s="224"/>
      <c r="M295" s="224"/>
      <c r="N295" s="223"/>
      <c r="O295" s="223"/>
      <c r="P295" s="223"/>
      <c r="Q295" s="223"/>
      <c r="R295" s="224"/>
      <c r="S295" s="224"/>
      <c r="T295" s="224"/>
      <c r="U295" s="224"/>
      <c r="V295" s="224"/>
      <c r="W295" s="224"/>
      <c r="X295" s="224"/>
      <c r="Y295" s="224"/>
      <c r="Z295" s="214"/>
      <c r="AA295" s="214"/>
      <c r="AB295" s="214"/>
      <c r="AC295" s="214"/>
      <c r="AD295" s="214"/>
      <c r="AE295" s="214"/>
      <c r="AF295" s="214"/>
      <c r="AG295" s="214" t="s">
        <v>320</v>
      </c>
      <c r="AH295" s="214"/>
      <c r="AI295" s="214"/>
      <c r="AJ295" s="214"/>
      <c r="AK295" s="214"/>
      <c r="AL295" s="214"/>
      <c r="AM295" s="214"/>
      <c r="AN295" s="214"/>
      <c r="AO295" s="214"/>
      <c r="AP295" s="214"/>
      <c r="AQ295" s="214"/>
      <c r="AR295" s="214"/>
      <c r="AS295" s="214"/>
      <c r="AT295" s="214"/>
      <c r="AU295" s="214"/>
      <c r="AV295" s="214"/>
      <c r="AW295" s="214"/>
      <c r="AX295" s="214"/>
      <c r="AY295" s="214"/>
      <c r="AZ295" s="214"/>
      <c r="BA295" s="214"/>
      <c r="BB295" s="214"/>
      <c r="BC295" s="214"/>
      <c r="BD295" s="214"/>
      <c r="BE295" s="214"/>
      <c r="BF295" s="214"/>
      <c r="BG295" s="214"/>
      <c r="BH295" s="214"/>
    </row>
    <row r="296" spans="1:60" outlineLevel="3" x14ac:dyDescent="0.2">
      <c r="A296" s="221"/>
      <c r="B296" s="222"/>
      <c r="C296" s="258" t="s">
        <v>1957</v>
      </c>
      <c r="D296" s="252"/>
      <c r="E296" s="252"/>
      <c r="F296" s="252"/>
      <c r="G296" s="252"/>
      <c r="H296" s="224"/>
      <c r="I296" s="224"/>
      <c r="J296" s="224"/>
      <c r="K296" s="224"/>
      <c r="L296" s="224"/>
      <c r="M296" s="224"/>
      <c r="N296" s="223"/>
      <c r="O296" s="223"/>
      <c r="P296" s="223"/>
      <c r="Q296" s="223"/>
      <c r="R296" s="224"/>
      <c r="S296" s="224"/>
      <c r="T296" s="224"/>
      <c r="U296" s="224"/>
      <c r="V296" s="224"/>
      <c r="W296" s="224"/>
      <c r="X296" s="224"/>
      <c r="Y296" s="224"/>
      <c r="Z296" s="214"/>
      <c r="AA296" s="214"/>
      <c r="AB296" s="214"/>
      <c r="AC296" s="214"/>
      <c r="AD296" s="214"/>
      <c r="AE296" s="214"/>
      <c r="AF296" s="214"/>
      <c r="AG296" s="214" t="s">
        <v>320</v>
      </c>
      <c r="AH296" s="214"/>
      <c r="AI296" s="214"/>
      <c r="AJ296" s="214"/>
      <c r="AK296" s="214"/>
      <c r="AL296" s="214"/>
      <c r="AM296" s="214"/>
      <c r="AN296" s="214"/>
      <c r="AO296" s="214"/>
      <c r="AP296" s="214"/>
      <c r="AQ296" s="214"/>
      <c r="AR296" s="214"/>
      <c r="AS296" s="214"/>
      <c r="AT296" s="214"/>
      <c r="AU296" s="214"/>
      <c r="AV296" s="214"/>
      <c r="AW296" s="214"/>
      <c r="AX296" s="214"/>
      <c r="AY296" s="214"/>
      <c r="AZ296" s="214"/>
      <c r="BA296" s="214"/>
      <c r="BB296" s="214"/>
      <c r="BC296" s="214"/>
      <c r="BD296" s="214"/>
      <c r="BE296" s="214"/>
      <c r="BF296" s="214"/>
      <c r="BG296" s="214"/>
      <c r="BH296" s="214"/>
    </row>
    <row r="297" spans="1:60" outlineLevel="3" x14ac:dyDescent="0.2">
      <c r="A297" s="221"/>
      <c r="B297" s="222"/>
      <c r="C297" s="258" t="s">
        <v>1958</v>
      </c>
      <c r="D297" s="252"/>
      <c r="E297" s="252"/>
      <c r="F297" s="252"/>
      <c r="G297" s="252"/>
      <c r="H297" s="224"/>
      <c r="I297" s="224"/>
      <c r="J297" s="224"/>
      <c r="K297" s="224"/>
      <c r="L297" s="224"/>
      <c r="M297" s="224"/>
      <c r="N297" s="223"/>
      <c r="O297" s="223"/>
      <c r="P297" s="223"/>
      <c r="Q297" s="223"/>
      <c r="R297" s="224"/>
      <c r="S297" s="224"/>
      <c r="T297" s="224"/>
      <c r="U297" s="224"/>
      <c r="V297" s="224"/>
      <c r="W297" s="224"/>
      <c r="X297" s="224"/>
      <c r="Y297" s="224"/>
      <c r="Z297" s="214"/>
      <c r="AA297" s="214"/>
      <c r="AB297" s="214"/>
      <c r="AC297" s="214"/>
      <c r="AD297" s="214"/>
      <c r="AE297" s="214"/>
      <c r="AF297" s="214"/>
      <c r="AG297" s="214" t="s">
        <v>320</v>
      </c>
      <c r="AH297" s="214"/>
      <c r="AI297" s="214"/>
      <c r="AJ297" s="214"/>
      <c r="AK297" s="214"/>
      <c r="AL297" s="214"/>
      <c r="AM297" s="214"/>
      <c r="AN297" s="214"/>
      <c r="AO297" s="214"/>
      <c r="AP297" s="214"/>
      <c r="AQ297" s="214"/>
      <c r="AR297" s="214"/>
      <c r="AS297" s="214"/>
      <c r="AT297" s="214"/>
      <c r="AU297" s="214"/>
      <c r="AV297" s="214"/>
      <c r="AW297" s="214"/>
      <c r="AX297" s="214"/>
      <c r="AY297" s="214"/>
      <c r="AZ297" s="214"/>
      <c r="BA297" s="214"/>
      <c r="BB297" s="214"/>
      <c r="BC297" s="214"/>
      <c r="BD297" s="214"/>
      <c r="BE297" s="214"/>
      <c r="BF297" s="214"/>
      <c r="BG297" s="214"/>
      <c r="BH297" s="214"/>
    </row>
    <row r="298" spans="1:60" outlineLevel="3" x14ac:dyDescent="0.2">
      <c r="A298" s="221"/>
      <c r="B298" s="222"/>
      <c r="C298" s="258" t="s">
        <v>1959</v>
      </c>
      <c r="D298" s="252"/>
      <c r="E298" s="252"/>
      <c r="F298" s="252"/>
      <c r="G298" s="252"/>
      <c r="H298" s="224"/>
      <c r="I298" s="224"/>
      <c r="J298" s="224"/>
      <c r="K298" s="224"/>
      <c r="L298" s="224"/>
      <c r="M298" s="224"/>
      <c r="N298" s="223"/>
      <c r="O298" s="223"/>
      <c r="P298" s="223"/>
      <c r="Q298" s="223"/>
      <c r="R298" s="224"/>
      <c r="S298" s="224"/>
      <c r="T298" s="224"/>
      <c r="U298" s="224"/>
      <c r="V298" s="224"/>
      <c r="W298" s="224"/>
      <c r="X298" s="224"/>
      <c r="Y298" s="224"/>
      <c r="Z298" s="214"/>
      <c r="AA298" s="214"/>
      <c r="AB298" s="214"/>
      <c r="AC298" s="214"/>
      <c r="AD298" s="214"/>
      <c r="AE298" s="214"/>
      <c r="AF298" s="214"/>
      <c r="AG298" s="214" t="s">
        <v>320</v>
      </c>
      <c r="AH298" s="214"/>
      <c r="AI298" s="214"/>
      <c r="AJ298" s="214"/>
      <c r="AK298" s="214"/>
      <c r="AL298" s="214"/>
      <c r="AM298" s="214"/>
      <c r="AN298" s="214"/>
      <c r="AO298" s="214"/>
      <c r="AP298" s="214"/>
      <c r="AQ298" s="214"/>
      <c r="AR298" s="214"/>
      <c r="AS298" s="214"/>
      <c r="AT298" s="214"/>
      <c r="AU298" s="214"/>
      <c r="AV298" s="214"/>
      <c r="AW298" s="214"/>
      <c r="AX298" s="214"/>
      <c r="AY298" s="214"/>
      <c r="AZ298" s="214"/>
      <c r="BA298" s="214"/>
      <c r="BB298" s="214"/>
      <c r="BC298" s="214"/>
      <c r="BD298" s="214"/>
      <c r="BE298" s="214"/>
      <c r="BF298" s="214"/>
      <c r="BG298" s="214"/>
      <c r="BH298" s="214"/>
    </row>
    <row r="299" spans="1:60" outlineLevel="3" x14ac:dyDescent="0.2">
      <c r="A299" s="221"/>
      <c r="B299" s="222"/>
      <c r="C299" s="258" t="s">
        <v>1960</v>
      </c>
      <c r="D299" s="252"/>
      <c r="E299" s="252"/>
      <c r="F299" s="252"/>
      <c r="G299" s="252"/>
      <c r="H299" s="224"/>
      <c r="I299" s="224"/>
      <c r="J299" s="224"/>
      <c r="K299" s="224"/>
      <c r="L299" s="224"/>
      <c r="M299" s="224"/>
      <c r="N299" s="223"/>
      <c r="O299" s="223"/>
      <c r="P299" s="223"/>
      <c r="Q299" s="223"/>
      <c r="R299" s="224"/>
      <c r="S299" s="224"/>
      <c r="T299" s="224"/>
      <c r="U299" s="224"/>
      <c r="V299" s="224"/>
      <c r="W299" s="224"/>
      <c r="X299" s="224"/>
      <c r="Y299" s="224"/>
      <c r="Z299" s="214"/>
      <c r="AA299" s="214"/>
      <c r="AB299" s="214"/>
      <c r="AC299" s="214"/>
      <c r="AD299" s="214"/>
      <c r="AE299" s="214"/>
      <c r="AF299" s="214"/>
      <c r="AG299" s="214" t="s">
        <v>320</v>
      </c>
      <c r="AH299" s="214"/>
      <c r="AI299" s="214"/>
      <c r="AJ299" s="214"/>
      <c r="AK299" s="214"/>
      <c r="AL299" s="214"/>
      <c r="AM299" s="214"/>
      <c r="AN299" s="214"/>
      <c r="AO299" s="214"/>
      <c r="AP299" s="214"/>
      <c r="AQ299" s="214"/>
      <c r="AR299" s="214"/>
      <c r="AS299" s="214"/>
      <c r="AT299" s="214"/>
      <c r="AU299" s="214"/>
      <c r="AV299" s="214"/>
      <c r="AW299" s="214"/>
      <c r="AX299" s="214"/>
      <c r="AY299" s="214"/>
      <c r="AZ299" s="214"/>
      <c r="BA299" s="214"/>
      <c r="BB299" s="214"/>
      <c r="BC299" s="214"/>
      <c r="BD299" s="214"/>
      <c r="BE299" s="214"/>
      <c r="BF299" s="214"/>
      <c r="BG299" s="214"/>
      <c r="BH299" s="214"/>
    </row>
    <row r="300" spans="1:60" outlineLevel="3" x14ac:dyDescent="0.2">
      <c r="A300" s="221"/>
      <c r="B300" s="222"/>
      <c r="C300" s="257" t="s">
        <v>354</v>
      </c>
      <c r="D300" s="225"/>
      <c r="E300" s="226"/>
      <c r="F300" s="227"/>
      <c r="G300" s="227"/>
      <c r="H300" s="224"/>
      <c r="I300" s="224"/>
      <c r="J300" s="224"/>
      <c r="K300" s="224"/>
      <c r="L300" s="224"/>
      <c r="M300" s="224"/>
      <c r="N300" s="223"/>
      <c r="O300" s="223"/>
      <c r="P300" s="223"/>
      <c r="Q300" s="223"/>
      <c r="R300" s="224"/>
      <c r="S300" s="224"/>
      <c r="T300" s="224"/>
      <c r="U300" s="224"/>
      <c r="V300" s="224"/>
      <c r="W300" s="224"/>
      <c r="X300" s="224"/>
      <c r="Y300" s="224"/>
      <c r="Z300" s="214"/>
      <c r="AA300" s="214"/>
      <c r="AB300" s="214"/>
      <c r="AC300" s="214"/>
      <c r="AD300" s="214"/>
      <c r="AE300" s="214"/>
      <c r="AF300" s="214"/>
      <c r="AG300" s="214" t="s">
        <v>320</v>
      </c>
      <c r="AH300" s="214"/>
      <c r="AI300" s="214"/>
      <c r="AJ300" s="214"/>
      <c r="AK300" s="214"/>
      <c r="AL300" s="214"/>
      <c r="AM300" s="214"/>
      <c r="AN300" s="214"/>
      <c r="AO300" s="214"/>
      <c r="AP300" s="214"/>
      <c r="AQ300" s="214"/>
      <c r="AR300" s="214"/>
      <c r="AS300" s="214"/>
      <c r="AT300" s="214"/>
      <c r="AU300" s="214"/>
      <c r="AV300" s="214"/>
      <c r="AW300" s="214"/>
      <c r="AX300" s="214"/>
      <c r="AY300" s="214"/>
      <c r="AZ300" s="214"/>
      <c r="BA300" s="214"/>
      <c r="BB300" s="214"/>
      <c r="BC300" s="214"/>
      <c r="BD300" s="214"/>
      <c r="BE300" s="214"/>
      <c r="BF300" s="214"/>
      <c r="BG300" s="214"/>
      <c r="BH300" s="214"/>
    </row>
    <row r="301" spans="1:60" outlineLevel="3" x14ac:dyDescent="0.2">
      <c r="A301" s="221"/>
      <c r="B301" s="222"/>
      <c r="C301" s="258" t="s">
        <v>1961</v>
      </c>
      <c r="D301" s="252"/>
      <c r="E301" s="252"/>
      <c r="F301" s="252"/>
      <c r="G301" s="252"/>
      <c r="H301" s="224"/>
      <c r="I301" s="224"/>
      <c r="J301" s="224"/>
      <c r="K301" s="224"/>
      <c r="L301" s="224"/>
      <c r="M301" s="224"/>
      <c r="N301" s="223"/>
      <c r="O301" s="223"/>
      <c r="P301" s="223"/>
      <c r="Q301" s="223"/>
      <c r="R301" s="224"/>
      <c r="S301" s="224"/>
      <c r="T301" s="224"/>
      <c r="U301" s="224"/>
      <c r="V301" s="224"/>
      <c r="W301" s="224"/>
      <c r="X301" s="224"/>
      <c r="Y301" s="224"/>
      <c r="Z301" s="214"/>
      <c r="AA301" s="214"/>
      <c r="AB301" s="214"/>
      <c r="AC301" s="214"/>
      <c r="AD301" s="214"/>
      <c r="AE301" s="214"/>
      <c r="AF301" s="214"/>
      <c r="AG301" s="214" t="s">
        <v>320</v>
      </c>
      <c r="AH301" s="214"/>
      <c r="AI301" s="214"/>
      <c r="AJ301" s="214"/>
      <c r="AK301" s="214"/>
      <c r="AL301" s="214"/>
      <c r="AM301" s="214"/>
      <c r="AN301" s="214"/>
      <c r="AO301" s="214"/>
      <c r="AP301" s="214"/>
      <c r="AQ301" s="214"/>
      <c r="AR301" s="214"/>
      <c r="AS301" s="214"/>
      <c r="AT301" s="214"/>
      <c r="AU301" s="214"/>
      <c r="AV301" s="214"/>
      <c r="AW301" s="214"/>
      <c r="AX301" s="214"/>
      <c r="AY301" s="214"/>
      <c r="AZ301" s="214"/>
      <c r="BA301" s="214"/>
      <c r="BB301" s="214"/>
      <c r="BC301" s="214"/>
      <c r="BD301" s="214"/>
      <c r="BE301" s="214"/>
      <c r="BF301" s="214"/>
      <c r="BG301" s="214"/>
      <c r="BH301" s="214"/>
    </row>
    <row r="302" spans="1:60" outlineLevel="2" x14ac:dyDescent="0.2">
      <c r="A302" s="221"/>
      <c r="B302" s="222"/>
      <c r="C302" s="268" t="s">
        <v>1962</v>
      </c>
      <c r="D302" s="262"/>
      <c r="E302" s="263">
        <v>1</v>
      </c>
      <c r="F302" s="224"/>
      <c r="G302" s="224"/>
      <c r="H302" s="224"/>
      <c r="I302" s="224"/>
      <c r="J302" s="224"/>
      <c r="K302" s="224"/>
      <c r="L302" s="224"/>
      <c r="M302" s="224"/>
      <c r="N302" s="223"/>
      <c r="O302" s="223"/>
      <c r="P302" s="223"/>
      <c r="Q302" s="223"/>
      <c r="R302" s="224"/>
      <c r="S302" s="224"/>
      <c r="T302" s="224"/>
      <c r="U302" s="224"/>
      <c r="V302" s="224"/>
      <c r="W302" s="224"/>
      <c r="X302" s="224"/>
      <c r="Y302" s="224"/>
      <c r="Z302" s="214"/>
      <c r="AA302" s="214"/>
      <c r="AB302" s="214"/>
      <c r="AC302" s="214"/>
      <c r="AD302" s="214"/>
      <c r="AE302" s="214"/>
      <c r="AF302" s="214"/>
      <c r="AG302" s="214" t="s">
        <v>371</v>
      </c>
      <c r="AH302" s="214">
        <v>0</v>
      </c>
      <c r="AI302" s="214"/>
      <c r="AJ302" s="214"/>
      <c r="AK302" s="214"/>
      <c r="AL302" s="214"/>
      <c r="AM302" s="214"/>
      <c r="AN302" s="214"/>
      <c r="AO302" s="214"/>
      <c r="AP302" s="214"/>
      <c r="AQ302" s="214"/>
      <c r="AR302" s="214"/>
      <c r="AS302" s="214"/>
      <c r="AT302" s="214"/>
      <c r="AU302" s="214"/>
      <c r="AV302" s="214"/>
      <c r="AW302" s="214"/>
      <c r="AX302" s="214"/>
      <c r="AY302" s="214"/>
      <c r="AZ302" s="214"/>
      <c r="BA302" s="214"/>
      <c r="BB302" s="214"/>
      <c r="BC302" s="214"/>
      <c r="BD302" s="214"/>
      <c r="BE302" s="214"/>
      <c r="BF302" s="214"/>
      <c r="BG302" s="214"/>
      <c r="BH302" s="214"/>
    </row>
    <row r="303" spans="1:60" outlineLevel="1" x14ac:dyDescent="0.2">
      <c r="A303" s="236">
        <v>104</v>
      </c>
      <c r="B303" s="237" t="s">
        <v>769</v>
      </c>
      <c r="C303" s="254" t="s">
        <v>770</v>
      </c>
      <c r="D303" s="238" t="s">
        <v>375</v>
      </c>
      <c r="E303" s="239">
        <v>1</v>
      </c>
      <c r="F303" s="240"/>
      <c r="G303" s="241">
        <f>ROUND(E303*F303,2)</f>
        <v>0</v>
      </c>
      <c r="H303" s="240"/>
      <c r="I303" s="241">
        <f>ROUND(E303*H303,2)</f>
        <v>0</v>
      </c>
      <c r="J303" s="240"/>
      <c r="K303" s="241">
        <f>ROUND(E303*J303,2)</f>
        <v>0</v>
      </c>
      <c r="L303" s="241">
        <v>12</v>
      </c>
      <c r="M303" s="241">
        <f>G303*(1+L303/100)</f>
        <v>0</v>
      </c>
      <c r="N303" s="239">
        <v>1.0000000000000001E-5</v>
      </c>
      <c r="O303" s="239">
        <f>ROUND(E303*N303,2)</f>
        <v>0</v>
      </c>
      <c r="P303" s="239">
        <v>0</v>
      </c>
      <c r="Q303" s="239">
        <f>ROUND(E303*P303,2)</f>
        <v>0</v>
      </c>
      <c r="R303" s="241" t="s">
        <v>735</v>
      </c>
      <c r="S303" s="241" t="s">
        <v>315</v>
      </c>
      <c r="T303" s="242" t="s">
        <v>315</v>
      </c>
      <c r="U303" s="224">
        <v>0.26</v>
      </c>
      <c r="V303" s="224">
        <f>ROUND(E303*U303,2)</f>
        <v>0.26</v>
      </c>
      <c r="W303" s="224"/>
      <c r="X303" s="224" t="s">
        <v>336</v>
      </c>
      <c r="Y303" s="224" t="s">
        <v>317</v>
      </c>
      <c r="Z303" s="214"/>
      <c r="AA303" s="214"/>
      <c r="AB303" s="214"/>
      <c r="AC303" s="214"/>
      <c r="AD303" s="214"/>
      <c r="AE303" s="214"/>
      <c r="AF303" s="214"/>
      <c r="AG303" s="214" t="s">
        <v>367</v>
      </c>
      <c r="AH303" s="214"/>
      <c r="AI303" s="214"/>
      <c r="AJ303" s="214"/>
      <c r="AK303" s="214"/>
      <c r="AL303" s="214"/>
      <c r="AM303" s="214"/>
      <c r="AN303" s="214"/>
      <c r="AO303" s="214"/>
      <c r="AP303" s="214"/>
      <c r="AQ303" s="214"/>
      <c r="AR303" s="214"/>
      <c r="AS303" s="214"/>
      <c r="AT303" s="214"/>
      <c r="AU303" s="214"/>
      <c r="AV303" s="214"/>
      <c r="AW303" s="214"/>
      <c r="AX303" s="214"/>
      <c r="AY303" s="214"/>
      <c r="AZ303" s="214"/>
      <c r="BA303" s="214"/>
      <c r="BB303" s="214"/>
      <c r="BC303" s="214"/>
      <c r="BD303" s="214"/>
      <c r="BE303" s="214"/>
      <c r="BF303" s="214"/>
      <c r="BG303" s="214"/>
      <c r="BH303" s="214"/>
    </row>
    <row r="304" spans="1:60" outlineLevel="2" x14ac:dyDescent="0.2">
      <c r="A304" s="221"/>
      <c r="B304" s="222"/>
      <c r="C304" s="268" t="s">
        <v>1785</v>
      </c>
      <c r="D304" s="262"/>
      <c r="E304" s="263"/>
      <c r="F304" s="224"/>
      <c r="G304" s="224"/>
      <c r="H304" s="224"/>
      <c r="I304" s="224"/>
      <c r="J304" s="224"/>
      <c r="K304" s="224"/>
      <c r="L304" s="224"/>
      <c r="M304" s="224"/>
      <c r="N304" s="223"/>
      <c r="O304" s="223"/>
      <c r="P304" s="223"/>
      <c r="Q304" s="223"/>
      <c r="R304" s="224"/>
      <c r="S304" s="224"/>
      <c r="T304" s="224"/>
      <c r="U304" s="224"/>
      <c r="V304" s="224"/>
      <c r="W304" s="224"/>
      <c r="X304" s="224"/>
      <c r="Y304" s="224"/>
      <c r="Z304" s="214"/>
      <c r="AA304" s="214"/>
      <c r="AB304" s="214"/>
      <c r="AC304" s="214"/>
      <c r="AD304" s="214"/>
      <c r="AE304" s="214"/>
      <c r="AF304" s="214"/>
      <c r="AG304" s="214" t="s">
        <v>371</v>
      </c>
      <c r="AH304" s="214">
        <v>0</v>
      </c>
      <c r="AI304" s="214"/>
      <c r="AJ304" s="214"/>
      <c r="AK304" s="214"/>
      <c r="AL304" s="214"/>
      <c r="AM304" s="214"/>
      <c r="AN304" s="214"/>
      <c r="AO304" s="214"/>
      <c r="AP304" s="214"/>
      <c r="AQ304" s="214"/>
      <c r="AR304" s="214"/>
      <c r="AS304" s="214"/>
      <c r="AT304" s="214"/>
      <c r="AU304" s="214"/>
      <c r="AV304" s="214"/>
      <c r="AW304" s="214"/>
      <c r="AX304" s="214"/>
      <c r="AY304" s="214"/>
      <c r="AZ304" s="214"/>
      <c r="BA304" s="214"/>
      <c r="BB304" s="214"/>
      <c r="BC304" s="214"/>
      <c r="BD304" s="214"/>
      <c r="BE304" s="214"/>
      <c r="BF304" s="214"/>
      <c r="BG304" s="214"/>
      <c r="BH304" s="214"/>
    </row>
    <row r="305" spans="1:60" outlineLevel="3" x14ac:dyDescent="0.2">
      <c r="A305" s="221"/>
      <c r="B305" s="222"/>
      <c r="C305" s="268" t="s">
        <v>1786</v>
      </c>
      <c r="D305" s="262"/>
      <c r="E305" s="263"/>
      <c r="F305" s="224"/>
      <c r="G305" s="224"/>
      <c r="H305" s="224"/>
      <c r="I305" s="224"/>
      <c r="J305" s="224"/>
      <c r="K305" s="224"/>
      <c r="L305" s="224"/>
      <c r="M305" s="224"/>
      <c r="N305" s="223"/>
      <c r="O305" s="223"/>
      <c r="P305" s="223"/>
      <c r="Q305" s="223"/>
      <c r="R305" s="224"/>
      <c r="S305" s="224"/>
      <c r="T305" s="224"/>
      <c r="U305" s="224"/>
      <c r="V305" s="224"/>
      <c r="W305" s="224"/>
      <c r="X305" s="224"/>
      <c r="Y305" s="224"/>
      <c r="Z305" s="214"/>
      <c r="AA305" s="214"/>
      <c r="AB305" s="214"/>
      <c r="AC305" s="214"/>
      <c r="AD305" s="214"/>
      <c r="AE305" s="214"/>
      <c r="AF305" s="214"/>
      <c r="AG305" s="214" t="s">
        <v>371</v>
      </c>
      <c r="AH305" s="214">
        <v>0</v>
      </c>
      <c r="AI305" s="214"/>
      <c r="AJ305" s="214"/>
      <c r="AK305" s="214"/>
      <c r="AL305" s="214"/>
      <c r="AM305" s="214"/>
      <c r="AN305" s="214"/>
      <c r="AO305" s="214"/>
      <c r="AP305" s="214"/>
      <c r="AQ305" s="214"/>
      <c r="AR305" s="214"/>
      <c r="AS305" s="214"/>
      <c r="AT305" s="214"/>
      <c r="AU305" s="214"/>
      <c r="AV305" s="214"/>
      <c r="AW305" s="214"/>
      <c r="AX305" s="214"/>
      <c r="AY305" s="214"/>
      <c r="AZ305" s="214"/>
      <c r="BA305" s="214"/>
      <c r="BB305" s="214"/>
      <c r="BC305" s="214"/>
      <c r="BD305" s="214"/>
      <c r="BE305" s="214"/>
      <c r="BF305" s="214"/>
      <c r="BG305" s="214"/>
      <c r="BH305" s="214"/>
    </row>
    <row r="306" spans="1:60" outlineLevel="3" x14ac:dyDescent="0.2">
      <c r="A306" s="221"/>
      <c r="B306" s="222"/>
      <c r="C306" s="268" t="s">
        <v>179</v>
      </c>
      <c r="D306" s="262"/>
      <c r="E306" s="263">
        <v>1</v>
      </c>
      <c r="F306" s="224"/>
      <c r="G306" s="224"/>
      <c r="H306" s="224"/>
      <c r="I306" s="224"/>
      <c r="J306" s="224"/>
      <c r="K306" s="224"/>
      <c r="L306" s="224"/>
      <c r="M306" s="224"/>
      <c r="N306" s="223"/>
      <c r="O306" s="223"/>
      <c r="P306" s="223"/>
      <c r="Q306" s="223"/>
      <c r="R306" s="224"/>
      <c r="S306" s="224"/>
      <c r="T306" s="224"/>
      <c r="U306" s="224"/>
      <c r="V306" s="224"/>
      <c r="W306" s="224"/>
      <c r="X306" s="224"/>
      <c r="Y306" s="224"/>
      <c r="Z306" s="214"/>
      <c r="AA306" s="214"/>
      <c r="AB306" s="214"/>
      <c r="AC306" s="214"/>
      <c r="AD306" s="214"/>
      <c r="AE306" s="214"/>
      <c r="AF306" s="214"/>
      <c r="AG306" s="214" t="s">
        <v>371</v>
      </c>
      <c r="AH306" s="214">
        <v>0</v>
      </c>
      <c r="AI306" s="214"/>
      <c r="AJ306" s="214"/>
      <c r="AK306" s="214"/>
      <c r="AL306" s="214"/>
      <c r="AM306" s="214"/>
      <c r="AN306" s="214"/>
      <c r="AO306" s="214"/>
      <c r="AP306" s="214"/>
      <c r="AQ306" s="214"/>
      <c r="AR306" s="214"/>
      <c r="AS306" s="214"/>
      <c r="AT306" s="214"/>
      <c r="AU306" s="214"/>
      <c r="AV306" s="214"/>
      <c r="AW306" s="214"/>
      <c r="AX306" s="214"/>
      <c r="AY306" s="214"/>
      <c r="AZ306" s="214"/>
      <c r="BA306" s="214"/>
      <c r="BB306" s="214"/>
      <c r="BC306" s="214"/>
      <c r="BD306" s="214"/>
      <c r="BE306" s="214"/>
      <c r="BF306" s="214"/>
      <c r="BG306" s="214"/>
      <c r="BH306" s="214"/>
    </row>
    <row r="307" spans="1:60" outlineLevel="1" x14ac:dyDescent="0.2">
      <c r="A307" s="245">
        <v>105</v>
      </c>
      <c r="B307" s="246" t="s">
        <v>1175</v>
      </c>
      <c r="C307" s="256" t="s">
        <v>1176</v>
      </c>
      <c r="D307" s="247" t="s">
        <v>375</v>
      </c>
      <c r="E307" s="248">
        <v>1</v>
      </c>
      <c r="F307" s="249"/>
      <c r="G307" s="250">
        <f>ROUND(E307*F307,2)</f>
        <v>0</v>
      </c>
      <c r="H307" s="249"/>
      <c r="I307" s="250">
        <f>ROUND(E307*H307,2)</f>
        <v>0</v>
      </c>
      <c r="J307" s="249"/>
      <c r="K307" s="250">
        <f>ROUND(E307*J307,2)</f>
        <v>0</v>
      </c>
      <c r="L307" s="250">
        <v>12</v>
      </c>
      <c r="M307" s="250">
        <f>G307*(1+L307/100)</f>
        <v>0</v>
      </c>
      <c r="N307" s="248">
        <v>9.6000000000000002E-4</v>
      </c>
      <c r="O307" s="248">
        <f>ROUND(E307*N307,2)</f>
        <v>0</v>
      </c>
      <c r="P307" s="248">
        <v>0</v>
      </c>
      <c r="Q307" s="248">
        <f>ROUND(E307*P307,2)</f>
        <v>0</v>
      </c>
      <c r="R307" s="250" t="s">
        <v>428</v>
      </c>
      <c r="S307" s="250" t="s">
        <v>1177</v>
      </c>
      <c r="T307" s="251" t="s">
        <v>1177</v>
      </c>
      <c r="U307" s="224">
        <v>0</v>
      </c>
      <c r="V307" s="224">
        <f>ROUND(E307*U307,2)</f>
        <v>0</v>
      </c>
      <c r="W307" s="224"/>
      <c r="X307" s="224" t="s">
        <v>429</v>
      </c>
      <c r="Y307" s="224" t="s">
        <v>317</v>
      </c>
      <c r="Z307" s="214"/>
      <c r="AA307" s="214"/>
      <c r="AB307" s="214"/>
      <c r="AC307" s="214"/>
      <c r="AD307" s="214"/>
      <c r="AE307" s="214"/>
      <c r="AF307" s="214"/>
      <c r="AG307" s="214" t="s">
        <v>728</v>
      </c>
      <c r="AH307" s="214"/>
      <c r="AI307" s="214"/>
      <c r="AJ307" s="214"/>
      <c r="AK307" s="214"/>
      <c r="AL307" s="214"/>
      <c r="AM307" s="214"/>
      <c r="AN307" s="214"/>
      <c r="AO307" s="214"/>
      <c r="AP307" s="214"/>
      <c r="AQ307" s="214"/>
      <c r="AR307" s="214"/>
      <c r="AS307" s="214"/>
      <c r="AT307" s="214"/>
      <c r="AU307" s="214"/>
      <c r="AV307" s="214"/>
      <c r="AW307" s="214"/>
      <c r="AX307" s="214"/>
      <c r="AY307" s="214"/>
      <c r="AZ307" s="214"/>
      <c r="BA307" s="214"/>
      <c r="BB307" s="214"/>
      <c r="BC307" s="214"/>
      <c r="BD307" s="214"/>
      <c r="BE307" s="214"/>
      <c r="BF307" s="214"/>
      <c r="BG307" s="214"/>
      <c r="BH307" s="214"/>
    </row>
    <row r="308" spans="1:60" outlineLevel="1" x14ac:dyDescent="0.2">
      <c r="A308" s="236">
        <v>106</v>
      </c>
      <c r="B308" s="237" t="s">
        <v>1196</v>
      </c>
      <c r="C308" s="254" t="s">
        <v>1197</v>
      </c>
      <c r="D308" s="238" t="s">
        <v>379</v>
      </c>
      <c r="E308" s="239">
        <v>5.4630000000000001</v>
      </c>
      <c r="F308" s="240"/>
      <c r="G308" s="241">
        <f>ROUND(E308*F308,2)</f>
        <v>0</v>
      </c>
      <c r="H308" s="240"/>
      <c r="I308" s="241">
        <f>ROUND(E308*H308,2)</f>
        <v>0</v>
      </c>
      <c r="J308" s="240"/>
      <c r="K308" s="241">
        <f>ROUND(E308*J308,2)</f>
        <v>0</v>
      </c>
      <c r="L308" s="241">
        <v>12</v>
      </c>
      <c r="M308" s="241">
        <f>G308*(1+L308/100)</f>
        <v>0</v>
      </c>
      <c r="N308" s="239">
        <v>0</v>
      </c>
      <c r="O308" s="239">
        <f>ROUND(E308*N308,2)</f>
        <v>0</v>
      </c>
      <c r="P308" s="239">
        <v>0</v>
      </c>
      <c r="Q308" s="239">
        <f>ROUND(E308*P308,2)</f>
        <v>0</v>
      </c>
      <c r="R308" s="241"/>
      <c r="S308" s="241" t="s">
        <v>331</v>
      </c>
      <c r="T308" s="242" t="s">
        <v>316</v>
      </c>
      <c r="U308" s="224">
        <v>0</v>
      </c>
      <c r="V308" s="224">
        <f>ROUND(E308*U308,2)</f>
        <v>0</v>
      </c>
      <c r="W308" s="224"/>
      <c r="X308" s="224" t="s">
        <v>336</v>
      </c>
      <c r="Y308" s="224" t="s">
        <v>317</v>
      </c>
      <c r="Z308" s="214"/>
      <c r="AA308" s="214"/>
      <c r="AB308" s="214"/>
      <c r="AC308" s="214"/>
      <c r="AD308" s="214"/>
      <c r="AE308" s="214"/>
      <c r="AF308" s="214"/>
      <c r="AG308" s="214" t="s">
        <v>367</v>
      </c>
      <c r="AH308" s="214"/>
      <c r="AI308" s="214"/>
      <c r="AJ308" s="214"/>
      <c r="AK308" s="214"/>
      <c r="AL308" s="214"/>
      <c r="AM308" s="214"/>
      <c r="AN308" s="214"/>
      <c r="AO308" s="214"/>
      <c r="AP308" s="214"/>
      <c r="AQ308" s="214"/>
      <c r="AR308" s="214"/>
      <c r="AS308" s="214"/>
      <c r="AT308" s="214"/>
      <c r="AU308" s="214"/>
      <c r="AV308" s="214"/>
      <c r="AW308" s="214"/>
      <c r="AX308" s="214"/>
      <c r="AY308" s="214"/>
      <c r="AZ308" s="214"/>
      <c r="BA308" s="214"/>
      <c r="BB308" s="214"/>
      <c r="BC308" s="214"/>
      <c r="BD308" s="214"/>
      <c r="BE308" s="214"/>
      <c r="BF308" s="214"/>
      <c r="BG308" s="214"/>
      <c r="BH308" s="214"/>
    </row>
    <row r="309" spans="1:60" outlineLevel="2" x14ac:dyDescent="0.2">
      <c r="A309" s="221"/>
      <c r="B309" s="222"/>
      <c r="C309" s="268" t="s">
        <v>2684</v>
      </c>
      <c r="D309" s="262"/>
      <c r="E309" s="263">
        <v>5.13</v>
      </c>
      <c r="F309" s="224"/>
      <c r="G309" s="224"/>
      <c r="H309" s="224"/>
      <c r="I309" s="224"/>
      <c r="J309" s="224"/>
      <c r="K309" s="224"/>
      <c r="L309" s="224"/>
      <c r="M309" s="224"/>
      <c r="N309" s="223"/>
      <c r="O309" s="223"/>
      <c r="P309" s="223"/>
      <c r="Q309" s="223"/>
      <c r="R309" s="224"/>
      <c r="S309" s="224"/>
      <c r="T309" s="224"/>
      <c r="U309" s="224"/>
      <c r="V309" s="224"/>
      <c r="W309" s="224"/>
      <c r="X309" s="224"/>
      <c r="Y309" s="224"/>
      <c r="Z309" s="214"/>
      <c r="AA309" s="214"/>
      <c r="AB309" s="214"/>
      <c r="AC309" s="214"/>
      <c r="AD309" s="214"/>
      <c r="AE309" s="214"/>
      <c r="AF309" s="214"/>
      <c r="AG309" s="214" t="s">
        <v>371</v>
      </c>
      <c r="AH309" s="214">
        <v>0</v>
      </c>
      <c r="AI309" s="214"/>
      <c r="AJ309" s="214"/>
      <c r="AK309" s="214"/>
      <c r="AL309" s="214"/>
      <c r="AM309" s="214"/>
      <c r="AN309" s="214"/>
      <c r="AO309" s="214"/>
      <c r="AP309" s="214"/>
      <c r="AQ309" s="214"/>
      <c r="AR309" s="214"/>
      <c r="AS309" s="214"/>
      <c r="AT309" s="214"/>
      <c r="AU309" s="214"/>
      <c r="AV309" s="214"/>
      <c r="AW309" s="214"/>
      <c r="AX309" s="214"/>
      <c r="AY309" s="214"/>
      <c r="AZ309" s="214"/>
      <c r="BA309" s="214"/>
      <c r="BB309" s="214"/>
      <c r="BC309" s="214"/>
      <c r="BD309" s="214"/>
      <c r="BE309" s="214"/>
      <c r="BF309" s="214"/>
      <c r="BG309" s="214"/>
      <c r="BH309" s="214"/>
    </row>
    <row r="310" spans="1:60" outlineLevel="3" x14ac:dyDescent="0.2">
      <c r="A310" s="221"/>
      <c r="B310" s="222"/>
      <c r="C310" s="268" t="s">
        <v>1019</v>
      </c>
      <c r="D310" s="262"/>
      <c r="E310" s="263">
        <v>0.33300000000000002</v>
      </c>
      <c r="F310" s="224"/>
      <c r="G310" s="224"/>
      <c r="H310" s="224"/>
      <c r="I310" s="224"/>
      <c r="J310" s="224"/>
      <c r="K310" s="224"/>
      <c r="L310" s="224"/>
      <c r="M310" s="224"/>
      <c r="N310" s="223"/>
      <c r="O310" s="223"/>
      <c r="P310" s="223"/>
      <c r="Q310" s="223"/>
      <c r="R310" s="224"/>
      <c r="S310" s="224"/>
      <c r="T310" s="224"/>
      <c r="U310" s="224"/>
      <c r="V310" s="224"/>
      <c r="W310" s="224"/>
      <c r="X310" s="224"/>
      <c r="Y310" s="224"/>
      <c r="Z310" s="214"/>
      <c r="AA310" s="214"/>
      <c r="AB310" s="214"/>
      <c r="AC310" s="214"/>
      <c r="AD310" s="214"/>
      <c r="AE310" s="214"/>
      <c r="AF310" s="214"/>
      <c r="AG310" s="214" t="s">
        <v>371</v>
      </c>
      <c r="AH310" s="214">
        <v>0</v>
      </c>
      <c r="AI310" s="214"/>
      <c r="AJ310" s="214"/>
      <c r="AK310" s="214"/>
      <c r="AL310" s="214"/>
      <c r="AM310" s="214"/>
      <c r="AN310" s="214"/>
      <c r="AO310" s="214"/>
      <c r="AP310" s="214"/>
      <c r="AQ310" s="214"/>
      <c r="AR310" s="214"/>
      <c r="AS310" s="214"/>
      <c r="AT310" s="214"/>
      <c r="AU310" s="214"/>
      <c r="AV310" s="214"/>
      <c r="AW310" s="214"/>
      <c r="AX310" s="214"/>
      <c r="AY310" s="214"/>
      <c r="AZ310" s="214"/>
      <c r="BA310" s="214"/>
      <c r="BB310" s="214"/>
      <c r="BC310" s="214"/>
      <c r="BD310" s="214"/>
      <c r="BE310" s="214"/>
      <c r="BF310" s="214"/>
      <c r="BG310" s="214"/>
      <c r="BH310" s="214"/>
    </row>
    <row r="311" spans="1:60" outlineLevel="1" x14ac:dyDescent="0.2">
      <c r="A311" s="236">
        <v>107</v>
      </c>
      <c r="B311" s="237" t="s">
        <v>1199</v>
      </c>
      <c r="C311" s="254" t="s">
        <v>1200</v>
      </c>
      <c r="D311" s="238" t="s">
        <v>581</v>
      </c>
      <c r="E311" s="239">
        <v>2.5989999999999999E-2</v>
      </c>
      <c r="F311" s="240"/>
      <c r="G311" s="241">
        <f>ROUND(E311*F311,2)</f>
        <v>0</v>
      </c>
      <c r="H311" s="240"/>
      <c r="I311" s="241">
        <f>ROUND(E311*H311,2)</f>
        <v>0</v>
      </c>
      <c r="J311" s="240"/>
      <c r="K311" s="241">
        <f>ROUND(E311*J311,2)</f>
        <v>0</v>
      </c>
      <c r="L311" s="241">
        <v>12</v>
      </c>
      <c r="M311" s="241">
        <f>G311*(1+L311/100)</f>
        <v>0</v>
      </c>
      <c r="N311" s="239">
        <v>0</v>
      </c>
      <c r="O311" s="239">
        <f>ROUND(E311*N311,2)</f>
        <v>0</v>
      </c>
      <c r="P311" s="239">
        <v>0</v>
      </c>
      <c r="Q311" s="239">
        <f>ROUND(E311*P311,2)</f>
        <v>0</v>
      </c>
      <c r="R311" s="241" t="s">
        <v>735</v>
      </c>
      <c r="S311" s="241" t="s">
        <v>315</v>
      </c>
      <c r="T311" s="242" t="s">
        <v>315</v>
      </c>
      <c r="U311" s="224">
        <v>2.4470000000000001</v>
      </c>
      <c r="V311" s="224">
        <f>ROUND(E311*U311,2)</f>
        <v>0.06</v>
      </c>
      <c r="W311" s="224"/>
      <c r="X311" s="224" t="s">
        <v>582</v>
      </c>
      <c r="Y311" s="224" t="s">
        <v>317</v>
      </c>
      <c r="Z311" s="214"/>
      <c r="AA311" s="214"/>
      <c r="AB311" s="214"/>
      <c r="AC311" s="214"/>
      <c r="AD311" s="214"/>
      <c r="AE311" s="214"/>
      <c r="AF311" s="214"/>
      <c r="AG311" s="214" t="s">
        <v>583</v>
      </c>
      <c r="AH311" s="214"/>
      <c r="AI311" s="214"/>
      <c r="AJ311" s="214"/>
      <c r="AK311" s="214"/>
      <c r="AL311" s="214"/>
      <c r="AM311" s="214"/>
      <c r="AN311" s="214"/>
      <c r="AO311" s="214"/>
      <c r="AP311" s="214"/>
      <c r="AQ311" s="214"/>
      <c r="AR311" s="214"/>
      <c r="AS311" s="214"/>
      <c r="AT311" s="214"/>
      <c r="AU311" s="214"/>
      <c r="AV311" s="214"/>
      <c r="AW311" s="214"/>
      <c r="AX311" s="214"/>
      <c r="AY311" s="214"/>
      <c r="AZ311" s="214"/>
      <c r="BA311" s="214"/>
      <c r="BB311" s="214"/>
      <c r="BC311" s="214"/>
      <c r="BD311" s="214"/>
      <c r="BE311" s="214"/>
      <c r="BF311" s="214"/>
      <c r="BG311" s="214"/>
      <c r="BH311" s="214"/>
    </row>
    <row r="312" spans="1:60" outlineLevel="2" x14ac:dyDescent="0.2">
      <c r="A312" s="221"/>
      <c r="B312" s="222"/>
      <c r="C312" s="267" t="s">
        <v>608</v>
      </c>
      <c r="D312" s="266"/>
      <c r="E312" s="266"/>
      <c r="F312" s="266"/>
      <c r="G312" s="266"/>
      <c r="H312" s="224"/>
      <c r="I312" s="224"/>
      <c r="J312" s="224"/>
      <c r="K312" s="224"/>
      <c r="L312" s="224"/>
      <c r="M312" s="224"/>
      <c r="N312" s="223"/>
      <c r="O312" s="223"/>
      <c r="P312" s="223"/>
      <c r="Q312" s="223"/>
      <c r="R312" s="224"/>
      <c r="S312" s="224"/>
      <c r="T312" s="224"/>
      <c r="U312" s="224"/>
      <c r="V312" s="224"/>
      <c r="W312" s="224"/>
      <c r="X312" s="224"/>
      <c r="Y312" s="224"/>
      <c r="Z312" s="214"/>
      <c r="AA312" s="214"/>
      <c r="AB312" s="214"/>
      <c r="AC312" s="214"/>
      <c r="AD312" s="214"/>
      <c r="AE312" s="214"/>
      <c r="AF312" s="214"/>
      <c r="AG312" s="214" t="s">
        <v>369</v>
      </c>
      <c r="AH312" s="214"/>
      <c r="AI312" s="214"/>
      <c r="AJ312" s="214"/>
      <c r="AK312" s="214"/>
      <c r="AL312" s="214"/>
      <c r="AM312" s="214"/>
      <c r="AN312" s="214"/>
      <c r="AO312" s="214"/>
      <c r="AP312" s="214"/>
      <c r="AQ312" s="214"/>
      <c r="AR312" s="214"/>
      <c r="AS312" s="214"/>
      <c r="AT312" s="214"/>
      <c r="AU312" s="214"/>
      <c r="AV312" s="214"/>
      <c r="AW312" s="214"/>
      <c r="AX312" s="214"/>
      <c r="AY312" s="214"/>
      <c r="AZ312" s="214"/>
      <c r="BA312" s="214"/>
      <c r="BB312" s="214"/>
      <c r="BC312" s="214"/>
      <c r="BD312" s="214"/>
      <c r="BE312" s="214"/>
      <c r="BF312" s="214"/>
      <c r="BG312" s="214"/>
      <c r="BH312" s="214"/>
    </row>
    <row r="313" spans="1:60" x14ac:dyDescent="0.2">
      <c r="A313" s="229" t="s">
        <v>310</v>
      </c>
      <c r="B313" s="230" t="s">
        <v>252</v>
      </c>
      <c r="C313" s="253" t="s">
        <v>253</v>
      </c>
      <c r="D313" s="231"/>
      <c r="E313" s="232"/>
      <c r="F313" s="233"/>
      <c r="G313" s="233">
        <f>SUMIF(AG314:AG344,"&lt;&gt;NOR",G314:G344)</f>
        <v>0</v>
      </c>
      <c r="H313" s="233"/>
      <c r="I313" s="233">
        <f>SUM(I314:I344)</f>
        <v>0</v>
      </c>
      <c r="J313" s="233"/>
      <c r="K313" s="233">
        <f>SUM(K314:K344)</f>
        <v>0</v>
      </c>
      <c r="L313" s="233"/>
      <c r="M313" s="233">
        <f>SUM(M314:M344)</f>
        <v>0</v>
      </c>
      <c r="N313" s="232"/>
      <c r="O313" s="232">
        <f>SUM(O314:O344)</f>
        <v>0.12000000000000001</v>
      </c>
      <c r="P313" s="232"/>
      <c r="Q313" s="232">
        <f>SUM(Q314:Q344)</f>
        <v>0</v>
      </c>
      <c r="R313" s="233"/>
      <c r="S313" s="233"/>
      <c r="T313" s="234"/>
      <c r="U313" s="228"/>
      <c r="V313" s="228">
        <f>SUM(V314:V344)</f>
        <v>5.6900000000000013</v>
      </c>
      <c r="W313" s="228"/>
      <c r="X313" s="228"/>
      <c r="Y313" s="228"/>
      <c r="AG313" t="s">
        <v>311</v>
      </c>
    </row>
    <row r="314" spans="1:60" ht="22.5" outlineLevel="1" x14ac:dyDescent="0.2">
      <c r="A314" s="236">
        <v>108</v>
      </c>
      <c r="B314" s="237" t="s">
        <v>784</v>
      </c>
      <c r="C314" s="254" t="s">
        <v>785</v>
      </c>
      <c r="D314" s="238" t="s">
        <v>379</v>
      </c>
      <c r="E314" s="239">
        <v>3.5</v>
      </c>
      <c r="F314" s="240"/>
      <c r="G314" s="241">
        <f>ROUND(E314*F314,2)</f>
        <v>0</v>
      </c>
      <c r="H314" s="240"/>
      <c r="I314" s="241">
        <f>ROUND(E314*H314,2)</f>
        <v>0</v>
      </c>
      <c r="J314" s="240"/>
      <c r="K314" s="241">
        <f>ROUND(E314*J314,2)</f>
        <v>0</v>
      </c>
      <c r="L314" s="241">
        <v>12</v>
      </c>
      <c r="M314" s="241">
        <f>G314*(1+L314/100)</f>
        <v>0</v>
      </c>
      <c r="N314" s="239">
        <v>0</v>
      </c>
      <c r="O314" s="239">
        <f>ROUND(E314*N314,2)</f>
        <v>0</v>
      </c>
      <c r="P314" s="239">
        <v>0</v>
      </c>
      <c r="Q314" s="239">
        <f>ROUND(E314*P314,2)</f>
        <v>0</v>
      </c>
      <c r="R314" s="241" t="s">
        <v>786</v>
      </c>
      <c r="S314" s="241" t="s">
        <v>315</v>
      </c>
      <c r="T314" s="242" t="s">
        <v>315</v>
      </c>
      <c r="U314" s="224">
        <v>1.6E-2</v>
      </c>
      <c r="V314" s="224">
        <f>ROUND(E314*U314,2)</f>
        <v>0.06</v>
      </c>
      <c r="W314" s="224"/>
      <c r="X314" s="224" t="s">
        <v>336</v>
      </c>
      <c r="Y314" s="224" t="s">
        <v>317</v>
      </c>
      <c r="Z314" s="214"/>
      <c r="AA314" s="214"/>
      <c r="AB314" s="214"/>
      <c r="AC314" s="214"/>
      <c r="AD314" s="214"/>
      <c r="AE314" s="214"/>
      <c r="AF314" s="214"/>
      <c r="AG314" s="214" t="s">
        <v>337</v>
      </c>
      <c r="AH314" s="214"/>
      <c r="AI314" s="214"/>
      <c r="AJ314" s="214"/>
      <c r="AK314" s="214"/>
      <c r="AL314" s="214"/>
      <c r="AM314" s="214"/>
      <c r="AN314" s="214"/>
      <c r="AO314" s="214"/>
      <c r="AP314" s="214"/>
      <c r="AQ314" s="214"/>
      <c r="AR314" s="214"/>
      <c r="AS314" s="214"/>
      <c r="AT314" s="214"/>
      <c r="AU314" s="214"/>
      <c r="AV314" s="214"/>
      <c r="AW314" s="214"/>
      <c r="AX314" s="214"/>
      <c r="AY314" s="214"/>
      <c r="AZ314" s="214"/>
      <c r="BA314" s="214"/>
      <c r="BB314" s="214"/>
      <c r="BC314" s="214"/>
      <c r="BD314" s="214"/>
      <c r="BE314" s="214"/>
      <c r="BF314" s="214"/>
      <c r="BG314" s="214"/>
      <c r="BH314" s="214"/>
    </row>
    <row r="315" spans="1:60" outlineLevel="2" x14ac:dyDescent="0.2">
      <c r="A315" s="221"/>
      <c r="B315" s="222"/>
      <c r="C315" s="268" t="s">
        <v>2671</v>
      </c>
      <c r="D315" s="262"/>
      <c r="E315" s="263">
        <v>3.5</v>
      </c>
      <c r="F315" s="224"/>
      <c r="G315" s="224"/>
      <c r="H315" s="224"/>
      <c r="I315" s="224"/>
      <c r="J315" s="224"/>
      <c r="K315" s="224"/>
      <c r="L315" s="224"/>
      <c r="M315" s="224"/>
      <c r="N315" s="223"/>
      <c r="O315" s="223"/>
      <c r="P315" s="223"/>
      <c r="Q315" s="223"/>
      <c r="R315" s="224"/>
      <c r="S315" s="224"/>
      <c r="T315" s="224"/>
      <c r="U315" s="224"/>
      <c r="V315" s="224"/>
      <c r="W315" s="224"/>
      <c r="X315" s="224"/>
      <c r="Y315" s="224"/>
      <c r="Z315" s="214"/>
      <c r="AA315" s="214"/>
      <c r="AB315" s="214"/>
      <c r="AC315" s="214"/>
      <c r="AD315" s="214"/>
      <c r="AE315" s="214"/>
      <c r="AF315" s="214"/>
      <c r="AG315" s="214" t="s">
        <v>371</v>
      </c>
      <c r="AH315" s="214">
        <v>5</v>
      </c>
      <c r="AI315" s="214"/>
      <c r="AJ315" s="214"/>
      <c r="AK315" s="214"/>
      <c r="AL315" s="214"/>
      <c r="AM315" s="214"/>
      <c r="AN315" s="214"/>
      <c r="AO315" s="214"/>
      <c r="AP315" s="214"/>
      <c r="AQ315" s="214"/>
      <c r="AR315" s="214"/>
      <c r="AS315" s="214"/>
      <c r="AT315" s="214"/>
      <c r="AU315" s="214"/>
      <c r="AV315" s="214"/>
      <c r="AW315" s="214"/>
      <c r="AX315" s="214"/>
      <c r="AY315" s="214"/>
      <c r="AZ315" s="214"/>
      <c r="BA315" s="214"/>
      <c r="BB315" s="214"/>
      <c r="BC315" s="214"/>
      <c r="BD315" s="214"/>
      <c r="BE315" s="214"/>
      <c r="BF315" s="214"/>
      <c r="BG315" s="214"/>
      <c r="BH315" s="214"/>
    </row>
    <row r="316" spans="1:60" ht="22.5" outlineLevel="1" x14ac:dyDescent="0.2">
      <c r="A316" s="236">
        <v>109</v>
      </c>
      <c r="B316" s="237" t="s">
        <v>787</v>
      </c>
      <c r="C316" s="254" t="s">
        <v>788</v>
      </c>
      <c r="D316" s="238" t="s">
        <v>379</v>
      </c>
      <c r="E316" s="239">
        <v>3.5</v>
      </c>
      <c r="F316" s="240"/>
      <c r="G316" s="241">
        <f>ROUND(E316*F316,2)</f>
        <v>0</v>
      </c>
      <c r="H316" s="240"/>
      <c r="I316" s="241">
        <f>ROUND(E316*H316,2)</f>
        <v>0</v>
      </c>
      <c r="J316" s="240"/>
      <c r="K316" s="241">
        <f>ROUND(E316*J316,2)</f>
        <v>0</v>
      </c>
      <c r="L316" s="241">
        <v>12</v>
      </c>
      <c r="M316" s="241">
        <f>G316*(1+L316/100)</f>
        <v>0</v>
      </c>
      <c r="N316" s="239">
        <v>0</v>
      </c>
      <c r="O316" s="239">
        <f>ROUND(E316*N316,2)</f>
        <v>0</v>
      </c>
      <c r="P316" s="239">
        <v>0</v>
      </c>
      <c r="Q316" s="239">
        <f>ROUND(E316*P316,2)</f>
        <v>0</v>
      </c>
      <c r="R316" s="241" t="s">
        <v>786</v>
      </c>
      <c r="S316" s="241" t="s">
        <v>315</v>
      </c>
      <c r="T316" s="242" t="s">
        <v>315</v>
      </c>
      <c r="U316" s="224">
        <v>0.26</v>
      </c>
      <c r="V316" s="224">
        <f>ROUND(E316*U316,2)</f>
        <v>0.91</v>
      </c>
      <c r="W316" s="224"/>
      <c r="X316" s="224" t="s">
        <v>336</v>
      </c>
      <c r="Y316" s="224" t="s">
        <v>317</v>
      </c>
      <c r="Z316" s="214"/>
      <c r="AA316" s="214"/>
      <c r="AB316" s="214"/>
      <c r="AC316" s="214"/>
      <c r="AD316" s="214"/>
      <c r="AE316" s="214"/>
      <c r="AF316" s="214"/>
      <c r="AG316" s="214" t="s">
        <v>337</v>
      </c>
      <c r="AH316" s="214"/>
      <c r="AI316" s="214"/>
      <c r="AJ316" s="214"/>
      <c r="AK316" s="214"/>
      <c r="AL316" s="214"/>
      <c r="AM316" s="214"/>
      <c r="AN316" s="214"/>
      <c r="AO316" s="214"/>
      <c r="AP316" s="214"/>
      <c r="AQ316" s="214"/>
      <c r="AR316" s="214"/>
      <c r="AS316" s="214"/>
      <c r="AT316" s="214"/>
      <c r="AU316" s="214"/>
      <c r="AV316" s="214"/>
      <c r="AW316" s="214"/>
      <c r="AX316" s="214"/>
      <c r="AY316" s="214"/>
      <c r="AZ316" s="214"/>
      <c r="BA316" s="214"/>
      <c r="BB316" s="214"/>
      <c r="BC316" s="214"/>
      <c r="BD316" s="214"/>
      <c r="BE316" s="214"/>
      <c r="BF316" s="214"/>
      <c r="BG316" s="214"/>
      <c r="BH316" s="214"/>
    </row>
    <row r="317" spans="1:60" outlineLevel="2" x14ac:dyDescent="0.2">
      <c r="A317" s="221"/>
      <c r="B317" s="222"/>
      <c r="C317" s="255" t="s">
        <v>789</v>
      </c>
      <c r="D317" s="243"/>
      <c r="E317" s="243"/>
      <c r="F317" s="243"/>
      <c r="G317" s="243"/>
      <c r="H317" s="224"/>
      <c r="I317" s="224"/>
      <c r="J317" s="224"/>
      <c r="K317" s="224"/>
      <c r="L317" s="224"/>
      <c r="M317" s="224"/>
      <c r="N317" s="223"/>
      <c r="O317" s="223"/>
      <c r="P317" s="223"/>
      <c r="Q317" s="223"/>
      <c r="R317" s="224"/>
      <c r="S317" s="224"/>
      <c r="T317" s="224"/>
      <c r="U317" s="224"/>
      <c r="V317" s="224"/>
      <c r="W317" s="224"/>
      <c r="X317" s="224"/>
      <c r="Y317" s="224"/>
      <c r="Z317" s="214"/>
      <c r="AA317" s="214"/>
      <c r="AB317" s="214"/>
      <c r="AC317" s="214"/>
      <c r="AD317" s="214"/>
      <c r="AE317" s="214"/>
      <c r="AF317" s="214"/>
      <c r="AG317" s="214" t="s">
        <v>320</v>
      </c>
      <c r="AH317" s="214"/>
      <c r="AI317" s="214"/>
      <c r="AJ317" s="214"/>
      <c r="AK317" s="214"/>
      <c r="AL317" s="214"/>
      <c r="AM317" s="214"/>
      <c r="AN317" s="214"/>
      <c r="AO317" s="214"/>
      <c r="AP317" s="214"/>
      <c r="AQ317" s="214"/>
      <c r="AR317" s="214"/>
      <c r="AS317" s="214"/>
      <c r="AT317" s="214"/>
      <c r="AU317" s="214"/>
      <c r="AV317" s="214"/>
      <c r="AW317" s="214"/>
      <c r="AX317" s="214"/>
      <c r="AY317" s="214"/>
      <c r="AZ317" s="214"/>
      <c r="BA317" s="214"/>
      <c r="BB317" s="214"/>
      <c r="BC317" s="214"/>
      <c r="BD317" s="214"/>
      <c r="BE317" s="214"/>
      <c r="BF317" s="214"/>
      <c r="BG317" s="214"/>
      <c r="BH317" s="214"/>
    </row>
    <row r="318" spans="1:60" outlineLevel="3" x14ac:dyDescent="0.2">
      <c r="A318" s="221"/>
      <c r="B318" s="222"/>
      <c r="C318" s="258" t="s">
        <v>960</v>
      </c>
      <c r="D318" s="252"/>
      <c r="E318" s="252"/>
      <c r="F318" s="252"/>
      <c r="G318" s="252"/>
      <c r="H318" s="224"/>
      <c r="I318" s="224"/>
      <c r="J318" s="224"/>
      <c r="K318" s="224"/>
      <c r="L318" s="224"/>
      <c r="M318" s="224"/>
      <c r="N318" s="223"/>
      <c r="O318" s="223"/>
      <c r="P318" s="223"/>
      <c r="Q318" s="223"/>
      <c r="R318" s="224"/>
      <c r="S318" s="224"/>
      <c r="T318" s="224"/>
      <c r="U318" s="224"/>
      <c r="V318" s="224"/>
      <c r="W318" s="224"/>
      <c r="X318" s="224"/>
      <c r="Y318" s="224"/>
      <c r="Z318" s="214"/>
      <c r="AA318" s="214"/>
      <c r="AB318" s="214"/>
      <c r="AC318" s="214"/>
      <c r="AD318" s="214"/>
      <c r="AE318" s="214"/>
      <c r="AF318" s="214"/>
      <c r="AG318" s="214" t="s">
        <v>320</v>
      </c>
      <c r="AH318" s="214"/>
      <c r="AI318" s="214"/>
      <c r="AJ318" s="214"/>
      <c r="AK318" s="214"/>
      <c r="AL318" s="214"/>
      <c r="AM318" s="214"/>
      <c r="AN318" s="214"/>
      <c r="AO318" s="214"/>
      <c r="AP318" s="214"/>
      <c r="AQ318" s="214"/>
      <c r="AR318" s="214"/>
      <c r="AS318" s="214"/>
      <c r="AT318" s="214"/>
      <c r="AU318" s="214"/>
      <c r="AV318" s="214"/>
      <c r="AW318" s="214"/>
      <c r="AX318" s="214"/>
      <c r="AY318" s="214"/>
      <c r="AZ318" s="214"/>
      <c r="BA318" s="214"/>
      <c r="BB318" s="214"/>
      <c r="BC318" s="214"/>
      <c r="BD318" s="214"/>
      <c r="BE318" s="214"/>
      <c r="BF318" s="214"/>
      <c r="BG318" s="214"/>
      <c r="BH318" s="214"/>
    </row>
    <row r="319" spans="1:60" outlineLevel="3" x14ac:dyDescent="0.2">
      <c r="A319" s="221"/>
      <c r="B319" s="222"/>
      <c r="C319" s="258" t="s">
        <v>790</v>
      </c>
      <c r="D319" s="252"/>
      <c r="E319" s="252"/>
      <c r="F319" s="252"/>
      <c r="G319" s="252"/>
      <c r="H319" s="224"/>
      <c r="I319" s="224"/>
      <c r="J319" s="224"/>
      <c r="K319" s="224"/>
      <c r="L319" s="224"/>
      <c r="M319" s="224"/>
      <c r="N319" s="223"/>
      <c r="O319" s="223"/>
      <c r="P319" s="223"/>
      <c r="Q319" s="223"/>
      <c r="R319" s="224"/>
      <c r="S319" s="224"/>
      <c r="T319" s="224"/>
      <c r="U319" s="224"/>
      <c r="V319" s="224"/>
      <c r="W319" s="224"/>
      <c r="X319" s="224"/>
      <c r="Y319" s="224"/>
      <c r="Z319" s="214"/>
      <c r="AA319" s="214"/>
      <c r="AB319" s="214"/>
      <c r="AC319" s="214"/>
      <c r="AD319" s="214"/>
      <c r="AE319" s="214"/>
      <c r="AF319" s="214"/>
      <c r="AG319" s="214" t="s">
        <v>320</v>
      </c>
      <c r="AH319" s="214"/>
      <c r="AI319" s="214"/>
      <c r="AJ319" s="214"/>
      <c r="AK319" s="214"/>
      <c r="AL319" s="214"/>
      <c r="AM319" s="214"/>
      <c r="AN319" s="214"/>
      <c r="AO319" s="214"/>
      <c r="AP319" s="214"/>
      <c r="AQ319" s="214"/>
      <c r="AR319" s="214"/>
      <c r="AS319" s="214"/>
      <c r="AT319" s="214"/>
      <c r="AU319" s="214"/>
      <c r="AV319" s="214"/>
      <c r="AW319" s="214"/>
      <c r="AX319" s="214"/>
      <c r="AY319" s="214"/>
      <c r="AZ319" s="214"/>
      <c r="BA319" s="214"/>
      <c r="BB319" s="214"/>
      <c r="BC319" s="214"/>
      <c r="BD319" s="214"/>
      <c r="BE319" s="214"/>
      <c r="BF319" s="214"/>
      <c r="BG319" s="214"/>
      <c r="BH319" s="214"/>
    </row>
    <row r="320" spans="1:60" outlineLevel="3" x14ac:dyDescent="0.2">
      <c r="A320" s="221"/>
      <c r="B320" s="222"/>
      <c r="C320" s="258" t="s">
        <v>791</v>
      </c>
      <c r="D320" s="252"/>
      <c r="E320" s="252"/>
      <c r="F320" s="252"/>
      <c r="G320" s="252"/>
      <c r="H320" s="224"/>
      <c r="I320" s="224"/>
      <c r="J320" s="224"/>
      <c r="K320" s="224"/>
      <c r="L320" s="224"/>
      <c r="M320" s="224"/>
      <c r="N320" s="223"/>
      <c r="O320" s="223"/>
      <c r="P320" s="223"/>
      <c r="Q320" s="223"/>
      <c r="R320" s="224"/>
      <c r="S320" s="224"/>
      <c r="T320" s="224"/>
      <c r="U320" s="224"/>
      <c r="V320" s="224"/>
      <c r="W320" s="224"/>
      <c r="X320" s="224"/>
      <c r="Y320" s="224"/>
      <c r="Z320" s="214"/>
      <c r="AA320" s="214"/>
      <c r="AB320" s="214"/>
      <c r="AC320" s="214"/>
      <c r="AD320" s="214"/>
      <c r="AE320" s="214"/>
      <c r="AF320" s="214"/>
      <c r="AG320" s="214" t="s">
        <v>320</v>
      </c>
      <c r="AH320" s="214"/>
      <c r="AI320" s="214"/>
      <c r="AJ320" s="214"/>
      <c r="AK320" s="214"/>
      <c r="AL320" s="214"/>
      <c r="AM320" s="214"/>
      <c r="AN320" s="214"/>
      <c r="AO320" s="214"/>
      <c r="AP320" s="214"/>
      <c r="AQ320" s="214"/>
      <c r="AR320" s="214"/>
      <c r="AS320" s="214"/>
      <c r="AT320" s="214"/>
      <c r="AU320" s="214"/>
      <c r="AV320" s="214"/>
      <c r="AW320" s="214"/>
      <c r="AX320" s="214"/>
      <c r="AY320" s="214"/>
      <c r="AZ320" s="214"/>
      <c r="BA320" s="214"/>
      <c r="BB320" s="214"/>
      <c r="BC320" s="214"/>
      <c r="BD320" s="214"/>
      <c r="BE320" s="214"/>
      <c r="BF320" s="214"/>
      <c r="BG320" s="214"/>
      <c r="BH320" s="214"/>
    </row>
    <row r="321" spans="1:60" outlineLevel="3" x14ac:dyDescent="0.2">
      <c r="A321" s="221"/>
      <c r="B321" s="222"/>
      <c r="C321" s="258" t="s">
        <v>792</v>
      </c>
      <c r="D321" s="252"/>
      <c r="E321" s="252"/>
      <c r="F321" s="252"/>
      <c r="G321" s="252"/>
      <c r="H321" s="224"/>
      <c r="I321" s="224"/>
      <c r="J321" s="224"/>
      <c r="K321" s="224"/>
      <c r="L321" s="224"/>
      <c r="M321" s="224"/>
      <c r="N321" s="223"/>
      <c r="O321" s="223"/>
      <c r="P321" s="223"/>
      <c r="Q321" s="223"/>
      <c r="R321" s="224"/>
      <c r="S321" s="224"/>
      <c r="T321" s="224"/>
      <c r="U321" s="224"/>
      <c r="V321" s="224"/>
      <c r="W321" s="224"/>
      <c r="X321" s="224"/>
      <c r="Y321" s="224"/>
      <c r="Z321" s="214"/>
      <c r="AA321" s="214"/>
      <c r="AB321" s="214"/>
      <c r="AC321" s="214"/>
      <c r="AD321" s="214"/>
      <c r="AE321" s="214"/>
      <c r="AF321" s="214"/>
      <c r="AG321" s="214" t="s">
        <v>320</v>
      </c>
      <c r="AH321" s="214"/>
      <c r="AI321" s="214"/>
      <c r="AJ321" s="214"/>
      <c r="AK321" s="214"/>
      <c r="AL321" s="214"/>
      <c r="AM321" s="214"/>
      <c r="AN321" s="214"/>
      <c r="AO321" s="214"/>
      <c r="AP321" s="214"/>
      <c r="AQ321" s="214"/>
      <c r="AR321" s="214"/>
      <c r="AS321" s="214"/>
      <c r="AT321" s="214"/>
      <c r="AU321" s="214"/>
      <c r="AV321" s="214"/>
      <c r="AW321" s="214"/>
      <c r="AX321" s="214"/>
      <c r="AY321" s="214"/>
      <c r="AZ321" s="214"/>
      <c r="BA321" s="214"/>
      <c r="BB321" s="214"/>
      <c r="BC321" s="214"/>
      <c r="BD321" s="214"/>
      <c r="BE321" s="214"/>
      <c r="BF321" s="214"/>
      <c r="BG321" s="214"/>
      <c r="BH321" s="214"/>
    </row>
    <row r="322" spans="1:60" outlineLevel="3" x14ac:dyDescent="0.2">
      <c r="A322" s="221"/>
      <c r="B322" s="222"/>
      <c r="C322" s="258" t="s">
        <v>793</v>
      </c>
      <c r="D322" s="252"/>
      <c r="E322" s="252"/>
      <c r="F322" s="252"/>
      <c r="G322" s="252"/>
      <c r="H322" s="224"/>
      <c r="I322" s="224"/>
      <c r="J322" s="224"/>
      <c r="K322" s="224"/>
      <c r="L322" s="224"/>
      <c r="M322" s="224"/>
      <c r="N322" s="223"/>
      <c r="O322" s="223"/>
      <c r="P322" s="223"/>
      <c r="Q322" s="223"/>
      <c r="R322" s="224"/>
      <c r="S322" s="224"/>
      <c r="T322" s="224"/>
      <c r="U322" s="224"/>
      <c r="V322" s="224"/>
      <c r="W322" s="224"/>
      <c r="X322" s="224"/>
      <c r="Y322" s="224"/>
      <c r="Z322" s="214"/>
      <c r="AA322" s="214"/>
      <c r="AB322" s="214"/>
      <c r="AC322" s="214"/>
      <c r="AD322" s="214"/>
      <c r="AE322" s="214"/>
      <c r="AF322" s="214"/>
      <c r="AG322" s="214" t="s">
        <v>320</v>
      </c>
      <c r="AH322" s="214"/>
      <c r="AI322" s="214"/>
      <c r="AJ322" s="214"/>
      <c r="AK322" s="214"/>
      <c r="AL322" s="214"/>
      <c r="AM322" s="214"/>
      <c r="AN322" s="214"/>
      <c r="AO322" s="214"/>
      <c r="AP322" s="214"/>
      <c r="AQ322" s="214"/>
      <c r="AR322" s="214"/>
      <c r="AS322" s="214"/>
      <c r="AT322" s="214"/>
      <c r="AU322" s="214"/>
      <c r="AV322" s="214"/>
      <c r="AW322" s="214"/>
      <c r="AX322" s="214"/>
      <c r="AY322" s="214"/>
      <c r="AZ322" s="214"/>
      <c r="BA322" s="214"/>
      <c r="BB322" s="214"/>
      <c r="BC322" s="214"/>
      <c r="BD322" s="214"/>
      <c r="BE322" s="214"/>
      <c r="BF322" s="214"/>
      <c r="BG322" s="214"/>
      <c r="BH322" s="214"/>
    </row>
    <row r="323" spans="1:60" outlineLevel="2" x14ac:dyDescent="0.2">
      <c r="A323" s="221"/>
      <c r="B323" s="222"/>
      <c r="C323" s="268" t="s">
        <v>2671</v>
      </c>
      <c r="D323" s="262"/>
      <c r="E323" s="263">
        <v>3.5</v>
      </c>
      <c r="F323" s="224"/>
      <c r="G323" s="224"/>
      <c r="H323" s="224"/>
      <c r="I323" s="224"/>
      <c r="J323" s="224"/>
      <c r="K323" s="224"/>
      <c r="L323" s="224"/>
      <c r="M323" s="224"/>
      <c r="N323" s="223"/>
      <c r="O323" s="223"/>
      <c r="P323" s="223"/>
      <c r="Q323" s="223"/>
      <c r="R323" s="224"/>
      <c r="S323" s="224"/>
      <c r="T323" s="224"/>
      <c r="U323" s="224"/>
      <c r="V323" s="224"/>
      <c r="W323" s="224"/>
      <c r="X323" s="224"/>
      <c r="Y323" s="224"/>
      <c r="Z323" s="214"/>
      <c r="AA323" s="214"/>
      <c r="AB323" s="214"/>
      <c r="AC323" s="214"/>
      <c r="AD323" s="214"/>
      <c r="AE323" s="214"/>
      <c r="AF323" s="214"/>
      <c r="AG323" s="214" t="s">
        <v>371</v>
      </c>
      <c r="AH323" s="214">
        <v>5</v>
      </c>
      <c r="AI323" s="214"/>
      <c r="AJ323" s="214"/>
      <c r="AK323" s="214"/>
      <c r="AL323" s="214"/>
      <c r="AM323" s="214"/>
      <c r="AN323" s="214"/>
      <c r="AO323" s="214"/>
      <c r="AP323" s="214"/>
      <c r="AQ323" s="214"/>
      <c r="AR323" s="214"/>
      <c r="AS323" s="214"/>
      <c r="AT323" s="214"/>
      <c r="AU323" s="214"/>
      <c r="AV323" s="214"/>
      <c r="AW323" s="214"/>
      <c r="AX323" s="214"/>
      <c r="AY323" s="214"/>
      <c r="AZ323" s="214"/>
      <c r="BA323" s="214"/>
      <c r="BB323" s="214"/>
      <c r="BC323" s="214"/>
      <c r="BD323" s="214"/>
      <c r="BE323" s="214"/>
      <c r="BF323" s="214"/>
      <c r="BG323" s="214"/>
      <c r="BH323" s="214"/>
    </row>
    <row r="324" spans="1:60" outlineLevel="1" x14ac:dyDescent="0.2">
      <c r="A324" s="236">
        <v>110</v>
      </c>
      <c r="B324" s="237" t="s">
        <v>794</v>
      </c>
      <c r="C324" s="254" t="s">
        <v>795</v>
      </c>
      <c r="D324" s="238" t="s">
        <v>379</v>
      </c>
      <c r="E324" s="239">
        <v>3.5</v>
      </c>
      <c r="F324" s="240"/>
      <c r="G324" s="241">
        <f>ROUND(E324*F324,2)</f>
        <v>0</v>
      </c>
      <c r="H324" s="240"/>
      <c r="I324" s="241">
        <f>ROUND(E324*H324,2)</f>
        <v>0</v>
      </c>
      <c r="J324" s="240"/>
      <c r="K324" s="241">
        <f>ROUND(E324*J324,2)</f>
        <v>0</v>
      </c>
      <c r="L324" s="241">
        <v>12</v>
      </c>
      <c r="M324" s="241">
        <f>G324*(1+L324/100)</f>
        <v>0</v>
      </c>
      <c r="N324" s="239">
        <v>2.1000000000000001E-4</v>
      </c>
      <c r="O324" s="239">
        <f>ROUND(E324*N324,2)</f>
        <v>0</v>
      </c>
      <c r="P324" s="239">
        <v>0</v>
      </c>
      <c r="Q324" s="239">
        <f>ROUND(E324*P324,2)</f>
        <v>0</v>
      </c>
      <c r="R324" s="241" t="s">
        <v>786</v>
      </c>
      <c r="S324" s="241" t="s">
        <v>315</v>
      </c>
      <c r="T324" s="242" t="s">
        <v>315</v>
      </c>
      <c r="U324" s="224">
        <v>0.05</v>
      </c>
      <c r="V324" s="224">
        <f>ROUND(E324*U324,2)</f>
        <v>0.18</v>
      </c>
      <c r="W324" s="224"/>
      <c r="X324" s="224" t="s">
        <v>336</v>
      </c>
      <c r="Y324" s="224" t="s">
        <v>317</v>
      </c>
      <c r="Z324" s="214"/>
      <c r="AA324" s="214"/>
      <c r="AB324" s="214"/>
      <c r="AC324" s="214"/>
      <c r="AD324" s="214"/>
      <c r="AE324" s="214"/>
      <c r="AF324" s="214"/>
      <c r="AG324" s="214" t="s">
        <v>337</v>
      </c>
      <c r="AH324" s="214"/>
      <c r="AI324" s="214"/>
      <c r="AJ324" s="214"/>
      <c r="AK324" s="214"/>
      <c r="AL324" s="214"/>
      <c r="AM324" s="214"/>
      <c r="AN324" s="214"/>
      <c r="AO324" s="214"/>
      <c r="AP324" s="214"/>
      <c r="AQ324" s="214"/>
      <c r="AR324" s="214"/>
      <c r="AS324" s="214"/>
      <c r="AT324" s="214"/>
      <c r="AU324" s="214"/>
      <c r="AV324" s="214"/>
      <c r="AW324" s="214"/>
      <c r="AX324" s="214"/>
      <c r="AY324" s="214"/>
      <c r="AZ324" s="214"/>
      <c r="BA324" s="214"/>
      <c r="BB324" s="214"/>
      <c r="BC324" s="214"/>
      <c r="BD324" s="214"/>
      <c r="BE324" s="214"/>
      <c r="BF324" s="214"/>
      <c r="BG324" s="214"/>
      <c r="BH324" s="214"/>
    </row>
    <row r="325" spans="1:60" outlineLevel="2" x14ac:dyDescent="0.2">
      <c r="A325" s="221"/>
      <c r="B325" s="222"/>
      <c r="C325" s="255" t="s">
        <v>796</v>
      </c>
      <c r="D325" s="243"/>
      <c r="E325" s="243"/>
      <c r="F325" s="243"/>
      <c r="G325" s="243"/>
      <c r="H325" s="224"/>
      <c r="I325" s="224"/>
      <c r="J325" s="224"/>
      <c r="K325" s="224"/>
      <c r="L325" s="224"/>
      <c r="M325" s="224"/>
      <c r="N325" s="223"/>
      <c r="O325" s="223"/>
      <c r="P325" s="223"/>
      <c r="Q325" s="223"/>
      <c r="R325" s="224"/>
      <c r="S325" s="224"/>
      <c r="T325" s="224"/>
      <c r="U325" s="224"/>
      <c r="V325" s="224"/>
      <c r="W325" s="224"/>
      <c r="X325" s="224"/>
      <c r="Y325" s="224"/>
      <c r="Z325" s="214"/>
      <c r="AA325" s="214"/>
      <c r="AB325" s="214"/>
      <c r="AC325" s="214"/>
      <c r="AD325" s="214"/>
      <c r="AE325" s="214"/>
      <c r="AF325" s="214"/>
      <c r="AG325" s="214" t="s">
        <v>320</v>
      </c>
      <c r="AH325" s="214"/>
      <c r="AI325" s="214"/>
      <c r="AJ325" s="214"/>
      <c r="AK325" s="214"/>
      <c r="AL325" s="214"/>
      <c r="AM325" s="214"/>
      <c r="AN325" s="214"/>
      <c r="AO325" s="214"/>
      <c r="AP325" s="214"/>
      <c r="AQ325" s="214"/>
      <c r="AR325" s="214"/>
      <c r="AS325" s="214"/>
      <c r="AT325" s="214"/>
      <c r="AU325" s="214"/>
      <c r="AV325" s="214"/>
      <c r="AW325" s="214"/>
      <c r="AX325" s="214"/>
      <c r="AY325" s="214"/>
      <c r="AZ325" s="214"/>
      <c r="BA325" s="214"/>
      <c r="BB325" s="214"/>
      <c r="BC325" s="214"/>
      <c r="BD325" s="214"/>
      <c r="BE325" s="214"/>
      <c r="BF325" s="214"/>
      <c r="BG325" s="214"/>
      <c r="BH325" s="214"/>
    </row>
    <row r="326" spans="1:60" outlineLevel="2" x14ac:dyDescent="0.2">
      <c r="A326" s="221"/>
      <c r="B326" s="222"/>
      <c r="C326" s="268" t="s">
        <v>2671</v>
      </c>
      <c r="D326" s="262"/>
      <c r="E326" s="263">
        <v>3.5</v>
      </c>
      <c r="F326" s="224"/>
      <c r="G326" s="224"/>
      <c r="H326" s="224"/>
      <c r="I326" s="224"/>
      <c r="J326" s="224"/>
      <c r="K326" s="224"/>
      <c r="L326" s="224"/>
      <c r="M326" s="224"/>
      <c r="N326" s="223"/>
      <c r="O326" s="223"/>
      <c r="P326" s="223"/>
      <c r="Q326" s="223"/>
      <c r="R326" s="224"/>
      <c r="S326" s="224"/>
      <c r="T326" s="224"/>
      <c r="U326" s="224"/>
      <c r="V326" s="224"/>
      <c r="W326" s="224"/>
      <c r="X326" s="224"/>
      <c r="Y326" s="224"/>
      <c r="Z326" s="214"/>
      <c r="AA326" s="214"/>
      <c r="AB326" s="214"/>
      <c r="AC326" s="214"/>
      <c r="AD326" s="214"/>
      <c r="AE326" s="214"/>
      <c r="AF326" s="214"/>
      <c r="AG326" s="214" t="s">
        <v>371</v>
      </c>
      <c r="AH326" s="214">
        <v>5</v>
      </c>
      <c r="AI326" s="214"/>
      <c r="AJ326" s="214"/>
      <c r="AK326" s="214"/>
      <c r="AL326" s="214"/>
      <c r="AM326" s="214"/>
      <c r="AN326" s="214"/>
      <c r="AO326" s="214"/>
      <c r="AP326" s="214"/>
      <c r="AQ326" s="214"/>
      <c r="AR326" s="214"/>
      <c r="AS326" s="214"/>
      <c r="AT326" s="214"/>
      <c r="AU326" s="214"/>
      <c r="AV326" s="214"/>
      <c r="AW326" s="214"/>
      <c r="AX326" s="214"/>
      <c r="AY326" s="214"/>
      <c r="AZ326" s="214"/>
      <c r="BA326" s="214"/>
      <c r="BB326" s="214"/>
      <c r="BC326" s="214"/>
      <c r="BD326" s="214"/>
      <c r="BE326" s="214"/>
      <c r="BF326" s="214"/>
      <c r="BG326" s="214"/>
      <c r="BH326" s="214"/>
    </row>
    <row r="327" spans="1:60" ht="22.5" outlineLevel="1" x14ac:dyDescent="0.2">
      <c r="A327" s="236">
        <v>111</v>
      </c>
      <c r="B327" s="237" t="s">
        <v>797</v>
      </c>
      <c r="C327" s="254" t="s">
        <v>798</v>
      </c>
      <c r="D327" s="238" t="s">
        <v>379</v>
      </c>
      <c r="E327" s="239">
        <v>3.5</v>
      </c>
      <c r="F327" s="240"/>
      <c r="G327" s="241">
        <f>ROUND(E327*F327,2)</f>
        <v>0</v>
      </c>
      <c r="H327" s="240"/>
      <c r="I327" s="241">
        <f>ROUND(E327*H327,2)</f>
        <v>0</v>
      </c>
      <c r="J327" s="240"/>
      <c r="K327" s="241">
        <f>ROUND(E327*J327,2)</f>
        <v>0</v>
      </c>
      <c r="L327" s="241">
        <v>12</v>
      </c>
      <c r="M327" s="241">
        <f>G327*(1+L327/100)</f>
        <v>0</v>
      </c>
      <c r="N327" s="239">
        <v>5.0400000000000002E-3</v>
      </c>
      <c r="O327" s="239">
        <f>ROUND(E327*N327,2)</f>
        <v>0.02</v>
      </c>
      <c r="P327" s="239">
        <v>0</v>
      </c>
      <c r="Q327" s="239">
        <f>ROUND(E327*P327,2)</f>
        <v>0</v>
      </c>
      <c r="R327" s="241" t="s">
        <v>786</v>
      </c>
      <c r="S327" s="241" t="s">
        <v>315</v>
      </c>
      <c r="T327" s="242" t="s">
        <v>315</v>
      </c>
      <c r="U327" s="224">
        <v>0.98</v>
      </c>
      <c r="V327" s="224">
        <f>ROUND(E327*U327,2)</f>
        <v>3.43</v>
      </c>
      <c r="W327" s="224"/>
      <c r="X327" s="224" t="s">
        <v>336</v>
      </c>
      <c r="Y327" s="224" t="s">
        <v>317</v>
      </c>
      <c r="Z327" s="214"/>
      <c r="AA327" s="214"/>
      <c r="AB327" s="214"/>
      <c r="AC327" s="214"/>
      <c r="AD327" s="214"/>
      <c r="AE327" s="214"/>
      <c r="AF327" s="214"/>
      <c r="AG327" s="214" t="s">
        <v>337</v>
      </c>
      <c r="AH327" s="214"/>
      <c r="AI327" s="214"/>
      <c r="AJ327" s="214"/>
      <c r="AK327" s="214"/>
      <c r="AL327" s="214"/>
      <c r="AM327" s="214"/>
      <c r="AN327" s="214"/>
      <c r="AO327" s="214"/>
      <c r="AP327" s="214"/>
      <c r="AQ327" s="214"/>
      <c r="AR327" s="214"/>
      <c r="AS327" s="214"/>
      <c r="AT327" s="214"/>
      <c r="AU327" s="214"/>
      <c r="AV327" s="214"/>
      <c r="AW327" s="214"/>
      <c r="AX327" s="214"/>
      <c r="AY327" s="214"/>
      <c r="AZ327" s="214"/>
      <c r="BA327" s="214"/>
      <c r="BB327" s="214"/>
      <c r="BC327" s="214"/>
      <c r="BD327" s="214"/>
      <c r="BE327" s="214"/>
      <c r="BF327" s="214"/>
      <c r="BG327" s="214"/>
      <c r="BH327" s="214"/>
    </row>
    <row r="328" spans="1:60" outlineLevel="2" x14ac:dyDescent="0.2">
      <c r="A328" s="221"/>
      <c r="B328" s="222"/>
      <c r="C328" s="268" t="s">
        <v>1202</v>
      </c>
      <c r="D328" s="262"/>
      <c r="E328" s="263"/>
      <c r="F328" s="224"/>
      <c r="G328" s="224"/>
      <c r="H328" s="224"/>
      <c r="I328" s="224"/>
      <c r="J328" s="224"/>
      <c r="K328" s="224"/>
      <c r="L328" s="224"/>
      <c r="M328" s="224"/>
      <c r="N328" s="223"/>
      <c r="O328" s="223"/>
      <c r="P328" s="223"/>
      <c r="Q328" s="223"/>
      <c r="R328" s="224"/>
      <c r="S328" s="224"/>
      <c r="T328" s="224"/>
      <c r="U328" s="224"/>
      <c r="V328" s="224"/>
      <c r="W328" s="224"/>
      <c r="X328" s="224"/>
      <c r="Y328" s="224"/>
      <c r="Z328" s="214"/>
      <c r="AA328" s="214"/>
      <c r="AB328" s="214"/>
      <c r="AC328" s="214"/>
      <c r="AD328" s="214"/>
      <c r="AE328" s="214"/>
      <c r="AF328" s="214"/>
      <c r="AG328" s="214" t="s">
        <v>371</v>
      </c>
      <c r="AH328" s="214">
        <v>0</v>
      </c>
      <c r="AI328" s="214"/>
      <c r="AJ328" s="214"/>
      <c r="AK328" s="214"/>
      <c r="AL328" s="214"/>
      <c r="AM328" s="214"/>
      <c r="AN328" s="214"/>
      <c r="AO328" s="214"/>
      <c r="AP328" s="214"/>
      <c r="AQ328" s="214"/>
      <c r="AR328" s="214"/>
      <c r="AS328" s="214"/>
      <c r="AT328" s="214"/>
      <c r="AU328" s="214"/>
      <c r="AV328" s="214"/>
      <c r="AW328" s="214"/>
      <c r="AX328" s="214"/>
      <c r="AY328" s="214"/>
      <c r="AZ328" s="214"/>
      <c r="BA328" s="214"/>
      <c r="BB328" s="214"/>
      <c r="BC328" s="214"/>
      <c r="BD328" s="214"/>
      <c r="BE328" s="214"/>
      <c r="BF328" s="214"/>
      <c r="BG328" s="214"/>
      <c r="BH328" s="214"/>
    </row>
    <row r="329" spans="1:60" outlineLevel="3" x14ac:dyDescent="0.2">
      <c r="A329" s="221"/>
      <c r="B329" s="222"/>
      <c r="C329" s="268" t="s">
        <v>2635</v>
      </c>
      <c r="D329" s="262"/>
      <c r="E329" s="263">
        <v>3.5</v>
      </c>
      <c r="F329" s="224"/>
      <c r="G329" s="224"/>
      <c r="H329" s="224"/>
      <c r="I329" s="224"/>
      <c r="J329" s="224"/>
      <c r="K329" s="224"/>
      <c r="L329" s="224"/>
      <c r="M329" s="224"/>
      <c r="N329" s="223"/>
      <c r="O329" s="223"/>
      <c r="P329" s="223"/>
      <c r="Q329" s="223"/>
      <c r="R329" s="224"/>
      <c r="S329" s="224"/>
      <c r="T329" s="224"/>
      <c r="U329" s="224"/>
      <c r="V329" s="224"/>
      <c r="W329" s="224"/>
      <c r="X329" s="224"/>
      <c r="Y329" s="224"/>
      <c r="Z329" s="214"/>
      <c r="AA329" s="214"/>
      <c r="AB329" s="214"/>
      <c r="AC329" s="214"/>
      <c r="AD329" s="214"/>
      <c r="AE329" s="214"/>
      <c r="AF329" s="214"/>
      <c r="AG329" s="214" t="s">
        <v>371</v>
      </c>
      <c r="AH329" s="214">
        <v>0</v>
      </c>
      <c r="AI329" s="214"/>
      <c r="AJ329" s="214"/>
      <c r="AK329" s="214"/>
      <c r="AL329" s="214"/>
      <c r="AM329" s="214"/>
      <c r="AN329" s="214"/>
      <c r="AO329" s="214"/>
      <c r="AP329" s="214"/>
      <c r="AQ329" s="214"/>
      <c r="AR329" s="214"/>
      <c r="AS329" s="214"/>
      <c r="AT329" s="214"/>
      <c r="AU329" s="214"/>
      <c r="AV329" s="214"/>
      <c r="AW329" s="214"/>
      <c r="AX329" s="214"/>
      <c r="AY329" s="214"/>
      <c r="AZ329" s="214"/>
      <c r="BA329" s="214"/>
      <c r="BB329" s="214"/>
      <c r="BC329" s="214"/>
      <c r="BD329" s="214"/>
      <c r="BE329" s="214"/>
      <c r="BF329" s="214"/>
      <c r="BG329" s="214"/>
      <c r="BH329" s="214"/>
    </row>
    <row r="330" spans="1:60" outlineLevel="1" x14ac:dyDescent="0.2">
      <c r="A330" s="236">
        <v>112</v>
      </c>
      <c r="B330" s="237" t="s">
        <v>800</v>
      </c>
      <c r="C330" s="254" t="s">
        <v>801</v>
      </c>
      <c r="D330" s="238" t="s">
        <v>403</v>
      </c>
      <c r="E330" s="239">
        <v>9.4</v>
      </c>
      <c r="F330" s="240"/>
      <c r="G330" s="241">
        <f>ROUND(E330*F330,2)</f>
        <v>0</v>
      </c>
      <c r="H330" s="240"/>
      <c r="I330" s="241">
        <f>ROUND(E330*H330,2)</f>
        <v>0</v>
      </c>
      <c r="J330" s="240"/>
      <c r="K330" s="241">
        <f>ROUND(E330*J330,2)</f>
        <v>0</v>
      </c>
      <c r="L330" s="241">
        <v>12</v>
      </c>
      <c r="M330" s="241">
        <f>G330*(1+L330/100)</f>
        <v>0</v>
      </c>
      <c r="N330" s="239">
        <v>4.0000000000000003E-5</v>
      </c>
      <c r="O330" s="239">
        <f>ROUND(E330*N330,2)</f>
        <v>0</v>
      </c>
      <c r="P330" s="239">
        <v>0</v>
      </c>
      <c r="Q330" s="239">
        <f>ROUND(E330*P330,2)</f>
        <v>0</v>
      </c>
      <c r="R330" s="241" t="s">
        <v>786</v>
      </c>
      <c r="S330" s="241" t="s">
        <v>315</v>
      </c>
      <c r="T330" s="242" t="s">
        <v>315</v>
      </c>
      <c r="U330" s="224">
        <v>7.0000000000000007E-2</v>
      </c>
      <c r="V330" s="224">
        <f>ROUND(E330*U330,2)</f>
        <v>0.66</v>
      </c>
      <c r="W330" s="224"/>
      <c r="X330" s="224" t="s">
        <v>336</v>
      </c>
      <c r="Y330" s="224" t="s">
        <v>317</v>
      </c>
      <c r="Z330" s="214"/>
      <c r="AA330" s="214"/>
      <c r="AB330" s="214"/>
      <c r="AC330" s="214"/>
      <c r="AD330" s="214"/>
      <c r="AE330" s="214"/>
      <c r="AF330" s="214"/>
      <c r="AG330" s="214" t="s">
        <v>337</v>
      </c>
      <c r="AH330" s="214"/>
      <c r="AI330" s="214"/>
      <c r="AJ330" s="214"/>
      <c r="AK330" s="214"/>
      <c r="AL330" s="214"/>
      <c r="AM330" s="214"/>
      <c r="AN330" s="214"/>
      <c r="AO330" s="214"/>
      <c r="AP330" s="214"/>
      <c r="AQ330" s="214"/>
      <c r="AR330" s="214"/>
      <c r="AS330" s="214"/>
      <c r="AT330" s="214"/>
      <c r="AU330" s="214"/>
      <c r="AV330" s="214"/>
      <c r="AW330" s="214"/>
      <c r="AX330" s="214"/>
      <c r="AY330" s="214"/>
      <c r="AZ330" s="214"/>
      <c r="BA330" s="214"/>
      <c r="BB330" s="214"/>
      <c r="BC330" s="214"/>
      <c r="BD330" s="214"/>
      <c r="BE330" s="214"/>
      <c r="BF330" s="214"/>
      <c r="BG330" s="214"/>
      <c r="BH330" s="214"/>
    </row>
    <row r="331" spans="1:60" outlineLevel="2" x14ac:dyDescent="0.2">
      <c r="A331" s="221"/>
      <c r="B331" s="222"/>
      <c r="C331" s="255" t="s">
        <v>802</v>
      </c>
      <c r="D331" s="243"/>
      <c r="E331" s="243"/>
      <c r="F331" s="243"/>
      <c r="G331" s="243"/>
      <c r="H331" s="224"/>
      <c r="I331" s="224"/>
      <c r="J331" s="224"/>
      <c r="K331" s="224"/>
      <c r="L331" s="224"/>
      <c r="M331" s="224"/>
      <c r="N331" s="223"/>
      <c r="O331" s="223"/>
      <c r="P331" s="223"/>
      <c r="Q331" s="223"/>
      <c r="R331" s="224"/>
      <c r="S331" s="224"/>
      <c r="T331" s="224"/>
      <c r="U331" s="224"/>
      <c r="V331" s="224"/>
      <c r="W331" s="224"/>
      <c r="X331" s="224"/>
      <c r="Y331" s="224"/>
      <c r="Z331" s="214"/>
      <c r="AA331" s="214"/>
      <c r="AB331" s="214"/>
      <c r="AC331" s="214"/>
      <c r="AD331" s="214"/>
      <c r="AE331" s="214"/>
      <c r="AF331" s="214"/>
      <c r="AG331" s="214" t="s">
        <v>320</v>
      </c>
      <c r="AH331" s="214"/>
      <c r="AI331" s="214"/>
      <c r="AJ331" s="214"/>
      <c r="AK331" s="214"/>
      <c r="AL331" s="214"/>
      <c r="AM331" s="214"/>
      <c r="AN331" s="214"/>
      <c r="AO331" s="214"/>
      <c r="AP331" s="214"/>
      <c r="AQ331" s="214"/>
      <c r="AR331" s="214"/>
      <c r="AS331" s="214"/>
      <c r="AT331" s="214"/>
      <c r="AU331" s="214"/>
      <c r="AV331" s="214"/>
      <c r="AW331" s="214"/>
      <c r="AX331" s="214"/>
      <c r="AY331" s="214"/>
      <c r="AZ331" s="214"/>
      <c r="BA331" s="214"/>
      <c r="BB331" s="214"/>
      <c r="BC331" s="214"/>
      <c r="BD331" s="214"/>
      <c r="BE331" s="214"/>
      <c r="BF331" s="214"/>
      <c r="BG331" s="214"/>
      <c r="BH331" s="214"/>
    </row>
    <row r="332" spans="1:60" outlineLevel="2" x14ac:dyDescent="0.2">
      <c r="A332" s="221"/>
      <c r="B332" s="222"/>
      <c r="C332" s="268" t="s">
        <v>1202</v>
      </c>
      <c r="D332" s="262"/>
      <c r="E332" s="263"/>
      <c r="F332" s="224"/>
      <c r="G332" s="224"/>
      <c r="H332" s="224"/>
      <c r="I332" s="224"/>
      <c r="J332" s="224"/>
      <c r="K332" s="224"/>
      <c r="L332" s="224"/>
      <c r="M332" s="224"/>
      <c r="N332" s="223"/>
      <c r="O332" s="223"/>
      <c r="P332" s="223"/>
      <c r="Q332" s="223"/>
      <c r="R332" s="224"/>
      <c r="S332" s="224"/>
      <c r="T332" s="224"/>
      <c r="U332" s="224"/>
      <c r="V332" s="224"/>
      <c r="W332" s="224"/>
      <c r="X332" s="224"/>
      <c r="Y332" s="224"/>
      <c r="Z332" s="214"/>
      <c r="AA332" s="214"/>
      <c r="AB332" s="214"/>
      <c r="AC332" s="214"/>
      <c r="AD332" s="214"/>
      <c r="AE332" s="214"/>
      <c r="AF332" s="214"/>
      <c r="AG332" s="214" t="s">
        <v>371</v>
      </c>
      <c r="AH332" s="214">
        <v>0</v>
      </c>
      <c r="AI332" s="214"/>
      <c r="AJ332" s="214"/>
      <c r="AK332" s="214"/>
      <c r="AL332" s="214"/>
      <c r="AM332" s="214"/>
      <c r="AN332" s="214"/>
      <c r="AO332" s="214"/>
      <c r="AP332" s="214"/>
      <c r="AQ332" s="214"/>
      <c r="AR332" s="214"/>
      <c r="AS332" s="214"/>
      <c r="AT332" s="214"/>
      <c r="AU332" s="214"/>
      <c r="AV332" s="214"/>
      <c r="AW332" s="214"/>
      <c r="AX332" s="214"/>
      <c r="AY332" s="214"/>
      <c r="AZ332" s="214"/>
      <c r="BA332" s="214"/>
      <c r="BB332" s="214"/>
      <c r="BC332" s="214"/>
      <c r="BD332" s="214"/>
      <c r="BE332" s="214"/>
      <c r="BF332" s="214"/>
      <c r="BG332" s="214"/>
      <c r="BH332" s="214"/>
    </row>
    <row r="333" spans="1:60" outlineLevel="3" x14ac:dyDescent="0.2">
      <c r="A333" s="221"/>
      <c r="B333" s="222"/>
      <c r="C333" s="268" t="s">
        <v>2636</v>
      </c>
      <c r="D333" s="262"/>
      <c r="E333" s="263">
        <v>9.4</v>
      </c>
      <c r="F333" s="224"/>
      <c r="G333" s="224"/>
      <c r="H333" s="224"/>
      <c r="I333" s="224"/>
      <c r="J333" s="224"/>
      <c r="K333" s="224"/>
      <c r="L333" s="224"/>
      <c r="M333" s="224"/>
      <c r="N333" s="223"/>
      <c r="O333" s="223"/>
      <c r="P333" s="223"/>
      <c r="Q333" s="223"/>
      <c r="R333" s="224"/>
      <c r="S333" s="224"/>
      <c r="T333" s="224"/>
      <c r="U333" s="224"/>
      <c r="V333" s="224"/>
      <c r="W333" s="224"/>
      <c r="X333" s="224"/>
      <c r="Y333" s="224"/>
      <c r="Z333" s="214"/>
      <c r="AA333" s="214"/>
      <c r="AB333" s="214"/>
      <c r="AC333" s="214"/>
      <c r="AD333" s="214"/>
      <c r="AE333" s="214"/>
      <c r="AF333" s="214"/>
      <c r="AG333" s="214" t="s">
        <v>371</v>
      </c>
      <c r="AH333" s="214">
        <v>0</v>
      </c>
      <c r="AI333" s="214"/>
      <c r="AJ333" s="214"/>
      <c r="AK333" s="214"/>
      <c r="AL333" s="214"/>
      <c r="AM333" s="214"/>
      <c r="AN333" s="214"/>
      <c r="AO333" s="214"/>
      <c r="AP333" s="214"/>
      <c r="AQ333" s="214"/>
      <c r="AR333" s="214"/>
      <c r="AS333" s="214"/>
      <c r="AT333" s="214"/>
      <c r="AU333" s="214"/>
      <c r="AV333" s="214"/>
      <c r="AW333" s="214"/>
      <c r="AX333" s="214"/>
      <c r="AY333" s="214"/>
      <c r="AZ333" s="214"/>
      <c r="BA333" s="214"/>
      <c r="BB333" s="214"/>
      <c r="BC333" s="214"/>
      <c r="BD333" s="214"/>
      <c r="BE333" s="214"/>
      <c r="BF333" s="214"/>
      <c r="BG333" s="214"/>
      <c r="BH333" s="214"/>
    </row>
    <row r="334" spans="1:60" ht="33.75" outlineLevel="1" x14ac:dyDescent="0.2">
      <c r="A334" s="236">
        <v>113</v>
      </c>
      <c r="B334" s="237" t="s">
        <v>1966</v>
      </c>
      <c r="C334" s="254" t="s">
        <v>1967</v>
      </c>
      <c r="D334" s="238" t="s">
        <v>403</v>
      </c>
      <c r="E334" s="239">
        <v>1</v>
      </c>
      <c r="F334" s="240"/>
      <c r="G334" s="241">
        <f>ROUND(E334*F334,2)</f>
        <v>0</v>
      </c>
      <c r="H334" s="240"/>
      <c r="I334" s="241">
        <f>ROUND(E334*H334,2)</f>
        <v>0</v>
      </c>
      <c r="J334" s="240"/>
      <c r="K334" s="241">
        <f>ROUND(E334*J334,2)</f>
        <v>0</v>
      </c>
      <c r="L334" s="241">
        <v>12</v>
      </c>
      <c r="M334" s="241">
        <f>G334*(1+L334/100)</f>
        <v>0</v>
      </c>
      <c r="N334" s="239">
        <v>1.3999999999999999E-4</v>
      </c>
      <c r="O334" s="239">
        <f>ROUND(E334*N334,2)</f>
        <v>0</v>
      </c>
      <c r="P334" s="239">
        <v>0</v>
      </c>
      <c r="Q334" s="239">
        <f>ROUND(E334*P334,2)</f>
        <v>0</v>
      </c>
      <c r="R334" s="241" t="s">
        <v>786</v>
      </c>
      <c r="S334" s="241" t="s">
        <v>315</v>
      </c>
      <c r="T334" s="242" t="s">
        <v>315</v>
      </c>
      <c r="U334" s="224">
        <v>0.15</v>
      </c>
      <c r="V334" s="224">
        <f>ROUND(E334*U334,2)</f>
        <v>0.15</v>
      </c>
      <c r="W334" s="224"/>
      <c r="X334" s="224" t="s">
        <v>336</v>
      </c>
      <c r="Y334" s="224" t="s">
        <v>317</v>
      </c>
      <c r="Z334" s="214"/>
      <c r="AA334" s="214"/>
      <c r="AB334" s="214"/>
      <c r="AC334" s="214"/>
      <c r="AD334" s="214"/>
      <c r="AE334" s="214"/>
      <c r="AF334" s="214"/>
      <c r="AG334" s="214" t="s">
        <v>337</v>
      </c>
      <c r="AH334" s="214"/>
      <c r="AI334" s="214"/>
      <c r="AJ334" s="214"/>
      <c r="AK334" s="214"/>
      <c r="AL334" s="214"/>
      <c r="AM334" s="214"/>
      <c r="AN334" s="214"/>
      <c r="AO334" s="214"/>
      <c r="AP334" s="214"/>
      <c r="AQ334" s="214"/>
      <c r="AR334" s="214"/>
      <c r="AS334" s="214"/>
      <c r="AT334" s="214"/>
      <c r="AU334" s="214"/>
      <c r="AV334" s="214"/>
      <c r="AW334" s="214"/>
      <c r="AX334" s="214"/>
      <c r="AY334" s="214"/>
      <c r="AZ334" s="214"/>
      <c r="BA334" s="214"/>
      <c r="BB334" s="214"/>
      <c r="BC334" s="214"/>
      <c r="BD334" s="214"/>
      <c r="BE334" s="214"/>
      <c r="BF334" s="214"/>
      <c r="BG334" s="214"/>
      <c r="BH334" s="214"/>
    </row>
    <row r="335" spans="1:60" outlineLevel="2" x14ac:dyDescent="0.2">
      <c r="A335" s="221"/>
      <c r="B335" s="222"/>
      <c r="C335" s="268" t="s">
        <v>2273</v>
      </c>
      <c r="D335" s="262"/>
      <c r="E335" s="263">
        <v>1</v>
      </c>
      <c r="F335" s="224"/>
      <c r="G335" s="224"/>
      <c r="H335" s="224"/>
      <c r="I335" s="224"/>
      <c r="J335" s="224"/>
      <c r="K335" s="224"/>
      <c r="L335" s="224"/>
      <c r="M335" s="224"/>
      <c r="N335" s="223"/>
      <c r="O335" s="223"/>
      <c r="P335" s="223"/>
      <c r="Q335" s="223"/>
      <c r="R335" s="224"/>
      <c r="S335" s="224"/>
      <c r="T335" s="224"/>
      <c r="U335" s="224"/>
      <c r="V335" s="224"/>
      <c r="W335" s="224"/>
      <c r="X335" s="224"/>
      <c r="Y335" s="224"/>
      <c r="Z335" s="214"/>
      <c r="AA335" s="214"/>
      <c r="AB335" s="214"/>
      <c r="AC335" s="214"/>
      <c r="AD335" s="214"/>
      <c r="AE335" s="214"/>
      <c r="AF335" s="214"/>
      <c r="AG335" s="214" t="s">
        <v>371</v>
      </c>
      <c r="AH335" s="214">
        <v>0</v>
      </c>
      <c r="AI335" s="214"/>
      <c r="AJ335" s="214"/>
      <c r="AK335" s="214"/>
      <c r="AL335" s="214"/>
      <c r="AM335" s="214"/>
      <c r="AN335" s="214"/>
      <c r="AO335" s="214"/>
      <c r="AP335" s="214"/>
      <c r="AQ335" s="214"/>
      <c r="AR335" s="214"/>
      <c r="AS335" s="214"/>
      <c r="AT335" s="214"/>
      <c r="AU335" s="214"/>
      <c r="AV335" s="214"/>
      <c r="AW335" s="214"/>
      <c r="AX335" s="214"/>
      <c r="AY335" s="214"/>
      <c r="AZ335" s="214"/>
      <c r="BA335" s="214"/>
      <c r="BB335" s="214"/>
      <c r="BC335" s="214"/>
      <c r="BD335" s="214"/>
      <c r="BE335" s="214"/>
      <c r="BF335" s="214"/>
      <c r="BG335" s="214"/>
      <c r="BH335" s="214"/>
    </row>
    <row r="336" spans="1:60" ht="22.5" outlineLevel="1" x14ac:dyDescent="0.2">
      <c r="A336" s="236">
        <v>114</v>
      </c>
      <c r="B336" s="237" t="s">
        <v>805</v>
      </c>
      <c r="C336" s="254" t="s">
        <v>806</v>
      </c>
      <c r="D336" s="238" t="s">
        <v>379</v>
      </c>
      <c r="E336" s="239">
        <v>3.85</v>
      </c>
      <c r="F336" s="240"/>
      <c r="G336" s="241">
        <f>ROUND(E336*F336,2)</f>
        <v>0</v>
      </c>
      <c r="H336" s="240"/>
      <c r="I336" s="241">
        <f>ROUND(E336*H336,2)</f>
        <v>0</v>
      </c>
      <c r="J336" s="240"/>
      <c r="K336" s="241">
        <f>ROUND(E336*J336,2)</f>
        <v>0</v>
      </c>
      <c r="L336" s="241">
        <v>12</v>
      </c>
      <c r="M336" s="241">
        <f>G336*(1+L336/100)</f>
        <v>0</v>
      </c>
      <c r="N336" s="239">
        <v>1.7399999999999999E-2</v>
      </c>
      <c r="O336" s="239">
        <f>ROUND(E336*N336,2)</f>
        <v>7.0000000000000007E-2</v>
      </c>
      <c r="P336" s="239">
        <v>0</v>
      </c>
      <c r="Q336" s="239">
        <f>ROUND(E336*P336,2)</f>
        <v>0</v>
      </c>
      <c r="R336" s="241" t="s">
        <v>428</v>
      </c>
      <c r="S336" s="241" t="s">
        <v>315</v>
      </c>
      <c r="T336" s="242" t="s">
        <v>315</v>
      </c>
      <c r="U336" s="224">
        <v>0</v>
      </c>
      <c r="V336" s="224">
        <f>ROUND(E336*U336,2)</f>
        <v>0</v>
      </c>
      <c r="W336" s="224"/>
      <c r="X336" s="224" t="s">
        <v>429</v>
      </c>
      <c r="Y336" s="224" t="s">
        <v>317</v>
      </c>
      <c r="Z336" s="214"/>
      <c r="AA336" s="214"/>
      <c r="AB336" s="214"/>
      <c r="AC336" s="214"/>
      <c r="AD336" s="214"/>
      <c r="AE336" s="214"/>
      <c r="AF336" s="214"/>
      <c r="AG336" s="214" t="s">
        <v>728</v>
      </c>
      <c r="AH336" s="214"/>
      <c r="AI336" s="214"/>
      <c r="AJ336" s="214"/>
      <c r="AK336" s="214"/>
      <c r="AL336" s="214"/>
      <c r="AM336" s="214"/>
      <c r="AN336" s="214"/>
      <c r="AO336" s="214"/>
      <c r="AP336" s="214"/>
      <c r="AQ336" s="214"/>
      <c r="AR336" s="214"/>
      <c r="AS336" s="214"/>
      <c r="AT336" s="214"/>
      <c r="AU336" s="214"/>
      <c r="AV336" s="214"/>
      <c r="AW336" s="214"/>
      <c r="AX336" s="214"/>
      <c r="AY336" s="214"/>
      <c r="AZ336" s="214"/>
      <c r="BA336" s="214"/>
      <c r="BB336" s="214"/>
      <c r="BC336" s="214"/>
      <c r="BD336" s="214"/>
      <c r="BE336" s="214"/>
      <c r="BF336" s="214"/>
      <c r="BG336" s="214"/>
      <c r="BH336" s="214"/>
    </row>
    <row r="337" spans="1:60" outlineLevel="2" x14ac:dyDescent="0.2">
      <c r="A337" s="221"/>
      <c r="B337" s="222"/>
      <c r="C337" s="255" t="s">
        <v>807</v>
      </c>
      <c r="D337" s="243"/>
      <c r="E337" s="243"/>
      <c r="F337" s="243"/>
      <c r="G337" s="243"/>
      <c r="H337" s="224"/>
      <c r="I337" s="224"/>
      <c r="J337" s="224"/>
      <c r="K337" s="224"/>
      <c r="L337" s="224"/>
      <c r="M337" s="224"/>
      <c r="N337" s="223"/>
      <c r="O337" s="223"/>
      <c r="P337" s="223"/>
      <c r="Q337" s="223"/>
      <c r="R337" s="224"/>
      <c r="S337" s="224"/>
      <c r="T337" s="224"/>
      <c r="U337" s="224"/>
      <c r="V337" s="224"/>
      <c r="W337" s="224"/>
      <c r="X337" s="224"/>
      <c r="Y337" s="224"/>
      <c r="Z337" s="214"/>
      <c r="AA337" s="214"/>
      <c r="AB337" s="214"/>
      <c r="AC337" s="214"/>
      <c r="AD337" s="214"/>
      <c r="AE337" s="214"/>
      <c r="AF337" s="214"/>
      <c r="AG337" s="214" t="s">
        <v>320</v>
      </c>
      <c r="AH337" s="214"/>
      <c r="AI337" s="214"/>
      <c r="AJ337" s="214"/>
      <c r="AK337" s="214"/>
      <c r="AL337" s="214"/>
      <c r="AM337" s="214"/>
      <c r="AN337" s="214"/>
      <c r="AO337" s="214"/>
      <c r="AP337" s="214"/>
      <c r="AQ337" s="214"/>
      <c r="AR337" s="214"/>
      <c r="AS337" s="214"/>
      <c r="AT337" s="214"/>
      <c r="AU337" s="214"/>
      <c r="AV337" s="214"/>
      <c r="AW337" s="214"/>
      <c r="AX337" s="214"/>
      <c r="AY337" s="214"/>
      <c r="AZ337" s="214"/>
      <c r="BA337" s="214"/>
      <c r="BB337" s="214"/>
      <c r="BC337" s="214"/>
      <c r="BD337" s="214"/>
      <c r="BE337" s="214"/>
      <c r="BF337" s="214"/>
      <c r="BG337" s="214"/>
      <c r="BH337" s="214"/>
    </row>
    <row r="338" spans="1:60" outlineLevel="2" x14ac:dyDescent="0.2">
      <c r="A338" s="221"/>
      <c r="B338" s="222"/>
      <c r="C338" s="268" t="s">
        <v>2685</v>
      </c>
      <c r="D338" s="262"/>
      <c r="E338" s="263">
        <v>3.85</v>
      </c>
      <c r="F338" s="224"/>
      <c r="G338" s="224"/>
      <c r="H338" s="224"/>
      <c r="I338" s="224"/>
      <c r="J338" s="224"/>
      <c r="K338" s="224"/>
      <c r="L338" s="224"/>
      <c r="M338" s="224"/>
      <c r="N338" s="223"/>
      <c r="O338" s="223"/>
      <c r="P338" s="223"/>
      <c r="Q338" s="223"/>
      <c r="R338" s="224"/>
      <c r="S338" s="224"/>
      <c r="T338" s="224"/>
      <c r="U338" s="224"/>
      <c r="V338" s="224"/>
      <c r="W338" s="224"/>
      <c r="X338" s="224"/>
      <c r="Y338" s="224"/>
      <c r="Z338" s="214"/>
      <c r="AA338" s="214"/>
      <c r="AB338" s="214"/>
      <c r="AC338" s="214"/>
      <c r="AD338" s="214"/>
      <c r="AE338" s="214"/>
      <c r="AF338" s="214"/>
      <c r="AG338" s="214" t="s">
        <v>371</v>
      </c>
      <c r="AH338" s="214">
        <v>0</v>
      </c>
      <c r="AI338" s="214"/>
      <c r="AJ338" s="214"/>
      <c r="AK338" s="214"/>
      <c r="AL338" s="214"/>
      <c r="AM338" s="214"/>
      <c r="AN338" s="214"/>
      <c r="AO338" s="214"/>
      <c r="AP338" s="214"/>
      <c r="AQ338" s="214"/>
      <c r="AR338" s="214"/>
      <c r="AS338" s="214"/>
      <c r="AT338" s="214"/>
      <c r="AU338" s="214"/>
      <c r="AV338" s="214"/>
      <c r="AW338" s="214"/>
      <c r="AX338" s="214"/>
      <c r="AY338" s="214"/>
      <c r="AZ338" s="214"/>
      <c r="BA338" s="214"/>
      <c r="BB338" s="214"/>
      <c r="BC338" s="214"/>
      <c r="BD338" s="214"/>
      <c r="BE338" s="214"/>
      <c r="BF338" s="214"/>
      <c r="BG338" s="214"/>
      <c r="BH338" s="214"/>
    </row>
    <row r="339" spans="1:60" ht="33.75" outlineLevel="1" x14ac:dyDescent="0.2">
      <c r="A339" s="236">
        <v>115</v>
      </c>
      <c r="B339" s="237" t="s">
        <v>1966</v>
      </c>
      <c r="C339" s="254" t="s">
        <v>1967</v>
      </c>
      <c r="D339" s="238" t="s">
        <v>403</v>
      </c>
      <c r="E339" s="239">
        <v>1</v>
      </c>
      <c r="F339" s="240"/>
      <c r="G339" s="241">
        <f>ROUND(E339*F339,2)</f>
        <v>0</v>
      </c>
      <c r="H339" s="240"/>
      <c r="I339" s="241">
        <f>ROUND(E339*H339,2)</f>
        <v>0</v>
      </c>
      <c r="J339" s="240"/>
      <c r="K339" s="241">
        <f>ROUND(E339*J339,2)</f>
        <v>0</v>
      </c>
      <c r="L339" s="241">
        <v>12</v>
      </c>
      <c r="M339" s="241">
        <f>G339*(1+L339/100)</f>
        <v>0</v>
      </c>
      <c r="N339" s="239">
        <v>1.3999999999999999E-4</v>
      </c>
      <c r="O339" s="239">
        <f>ROUND(E339*N339,2)</f>
        <v>0</v>
      </c>
      <c r="P339" s="239">
        <v>0</v>
      </c>
      <c r="Q339" s="239">
        <f>ROUND(E339*P339,2)</f>
        <v>0</v>
      </c>
      <c r="R339" s="241" t="s">
        <v>786</v>
      </c>
      <c r="S339" s="241" t="s">
        <v>315</v>
      </c>
      <c r="T339" s="242" t="s">
        <v>315</v>
      </c>
      <c r="U339" s="224">
        <v>0.15</v>
      </c>
      <c r="V339" s="224">
        <f>ROUND(E339*U339,2)</f>
        <v>0.15</v>
      </c>
      <c r="W339" s="224"/>
      <c r="X339" s="224" t="s">
        <v>336</v>
      </c>
      <c r="Y339" s="224" t="s">
        <v>317</v>
      </c>
      <c r="Z339" s="214"/>
      <c r="AA339" s="214"/>
      <c r="AB339" s="214"/>
      <c r="AC339" s="214"/>
      <c r="AD339" s="214"/>
      <c r="AE339" s="214"/>
      <c r="AF339" s="214"/>
      <c r="AG339" s="214" t="s">
        <v>337</v>
      </c>
      <c r="AH339" s="214"/>
      <c r="AI339" s="214"/>
      <c r="AJ339" s="214"/>
      <c r="AK339" s="214"/>
      <c r="AL339" s="214"/>
      <c r="AM339" s="214"/>
      <c r="AN339" s="214"/>
      <c r="AO339" s="214"/>
      <c r="AP339" s="214"/>
      <c r="AQ339" s="214"/>
      <c r="AR339" s="214"/>
      <c r="AS339" s="214"/>
      <c r="AT339" s="214"/>
      <c r="AU339" s="214"/>
      <c r="AV339" s="214"/>
      <c r="AW339" s="214"/>
      <c r="AX339" s="214"/>
      <c r="AY339" s="214"/>
      <c r="AZ339" s="214"/>
      <c r="BA339" s="214"/>
      <c r="BB339" s="214"/>
      <c r="BC339" s="214"/>
      <c r="BD339" s="214"/>
      <c r="BE339" s="214"/>
      <c r="BF339" s="214"/>
      <c r="BG339" s="214"/>
      <c r="BH339" s="214"/>
    </row>
    <row r="340" spans="1:60" outlineLevel="2" x14ac:dyDescent="0.2">
      <c r="A340" s="221"/>
      <c r="B340" s="222"/>
      <c r="C340" s="268" t="s">
        <v>2686</v>
      </c>
      <c r="D340" s="262"/>
      <c r="E340" s="263">
        <v>1</v>
      </c>
      <c r="F340" s="224"/>
      <c r="G340" s="224"/>
      <c r="H340" s="224"/>
      <c r="I340" s="224"/>
      <c r="J340" s="224"/>
      <c r="K340" s="224"/>
      <c r="L340" s="224"/>
      <c r="M340" s="224"/>
      <c r="N340" s="223"/>
      <c r="O340" s="223"/>
      <c r="P340" s="223"/>
      <c r="Q340" s="223"/>
      <c r="R340" s="224"/>
      <c r="S340" s="224"/>
      <c r="T340" s="224"/>
      <c r="U340" s="224"/>
      <c r="V340" s="224"/>
      <c r="W340" s="224"/>
      <c r="X340" s="224"/>
      <c r="Y340" s="224"/>
      <c r="Z340" s="214"/>
      <c r="AA340" s="214"/>
      <c r="AB340" s="214"/>
      <c r="AC340" s="214"/>
      <c r="AD340" s="214"/>
      <c r="AE340" s="214"/>
      <c r="AF340" s="214"/>
      <c r="AG340" s="214" t="s">
        <v>371</v>
      </c>
      <c r="AH340" s="214">
        <v>0</v>
      </c>
      <c r="AI340" s="214"/>
      <c r="AJ340" s="214"/>
      <c r="AK340" s="214"/>
      <c r="AL340" s="214"/>
      <c r="AM340" s="214"/>
      <c r="AN340" s="214"/>
      <c r="AO340" s="214"/>
      <c r="AP340" s="214"/>
      <c r="AQ340" s="214"/>
      <c r="AR340" s="214"/>
      <c r="AS340" s="214"/>
      <c r="AT340" s="214"/>
      <c r="AU340" s="214"/>
      <c r="AV340" s="214"/>
      <c r="AW340" s="214"/>
      <c r="AX340" s="214"/>
      <c r="AY340" s="214"/>
      <c r="AZ340" s="214"/>
      <c r="BA340" s="214"/>
      <c r="BB340" s="214"/>
      <c r="BC340" s="214"/>
      <c r="BD340" s="214"/>
      <c r="BE340" s="214"/>
      <c r="BF340" s="214"/>
      <c r="BG340" s="214"/>
      <c r="BH340" s="214"/>
    </row>
    <row r="341" spans="1:60" ht="22.5" outlineLevel="1" x14ac:dyDescent="0.2">
      <c r="A341" s="236">
        <v>116</v>
      </c>
      <c r="B341" s="237" t="s">
        <v>809</v>
      </c>
      <c r="C341" s="254" t="s">
        <v>810</v>
      </c>
      <c r="D341" s="238" t="s">
        <v>811</v>
      </c>
      <c r="E341" s="239">
        <v>29.75</v>
      </c>
      <c r="F341" s="240"/>
      <c r="G341" s="241">
        <f>ROUND(E341*F341,2)</f>
        <v>0</v>
      </c>
      <c r="H341" s="240"/>
      <c r="I341" s="241">
        <f>ROUND(E341*H341,2)</f>
        <v>0</v>
      </c>
      <c r="J341" s="240"/>
      <c r="K341" s="241">
        <f>ROUND(E341*J341,2)</f>
        <v>0</v>
      </c>
      <c r="L341" s="241">
        <v>12</v>
      </c>
      <c r="M341" s="241">
        <f>G341*(1+L341/100)</f>
        <v>0</v>
      </c>
      <c r="N341" s="239">
        <v>1E-3</v>
      </c>
      <c r="O341" s="239">
        <f>ROUND(E341*N341,2)</f>
        <v>0.03</v>
      </c>
      <c r="P341" s="239">
        <v>0</v>
      </c>
      <c r="Q341" s="239">
        <f>ROUND(E341*P341,2)</f>
        <v>0</v>
      </c>
      <c r="R341" s="241" t="s">
        <v>428</v>
      </c>
      <c r="S341" s="241" t="s">
        <v>315</v>
      </c>
      <c r="T341" s="242" t="s">
        <v>315</v>
      </c>
      <c r="U341" s="224">
        <v>0</v>
      </c>
      <c r="V341" s="224">
        <f>ROUND(E341*U341,2)</f>
        <v>0</v>
      </c>
      <c r="W341" s="224"/>
      <c r="X341" s="224" t="s">
        <v>429</v>
      </c>
      <c r="Y341" s="224" t="s">
        <v>317</v>
      </c>
      <c r="Z341" s="214"/>
      <c r="AA341" s="214"/>
      <c r="AB341" s="214"/>
      <c r="AC341" s="214"/>
      <c r="AD341" s="214"/>
      <c r="AE341" s="214"/>
      <c r="AF341" s="214"/>
      <c r="AG341" s="214" t="s">
        <v>430</v>
      </c>
      <c r="AH341" s="214"/>
      <c r="AI341" s="214"/>
      <c r="AJ341" s="214"/>
      <c r="AK341" s="214"/>
      <c r="AL341" s="214"/>
      <c r="AM341" s="214"/>
      <c r="AN341" s="214"/>
      <c r="AO341" s="214"/>
      <c r="AP341" s="214"/>
      <c r="AQ341" s="214"/>
      <c r="AR341" s="214"/>
      <c r="AS341" s="214"/>
      <c r="AT341" s="214"/>
      <c r="AU341" s="214"/>
      <c r="AV341" s="214"/>
      <c r="AW341" s="214"/>
      <c r="AX341" s="214"/>
      <c r="AY341" s="214"/>
      <c r="AZ341" s="214"/>
      <c r="BA341" s="214"/>
      <c r="BB341" s="214"/>
      <c r="BC341" s="214"/>
      <c r="BD341" s="214"/>
      <c r="BE341" s="214"/>
      <c r="BF341" s="214"/>
      <c r="BG341" s="214"/>
      <c r="BH341" s="214"/>
    </row>
    <row r="342" spans="1:60" outlineLevel="2" x14ac:dyDescent="0.2">
      <c r="A342" s="221"/>
      <c r="B342" s="222"/>
      <c r="C342" s="268" t="s">
        <v>2687</v>
      </c>
      <c r="D342" s="262"/>
      <c r="E342" s="263">
        <v>29.75</v>
      </c>
      <c r="F342" s="224"/>
      <c r="G342" s="224"/>
      <c r="H342" s="224"/>
      <c r="I342" s="224"/>
      <c r="J342" s="224"/>
      <c r="K342" s="224"/>
      <c r="L342" s="224"/>
      <c r="M342" s="224"/>
      <c r="N342" s="223"/>
      <c r="O342" s="223"/>
      <c r="P342" s="223"/>
      <c r="Q342" s="223"/>
      <c r="R342" s="224"/>
      <c r="S342" s="224"/>
      <c r="T342" s="224"/>
      <c r="U342" s="224"/>
      <c r="V342" s="224"/>
      <c r="W342" s="224"/>
      <c r="X342" s="224"/>
      <c r="Y342" s="224"/>
      <c r="Z342" s="214"/>
      <c r="AA342" s="214"/>
      <c r="AB342" s="214"/>
      <c r="AC342" s="214"/>
      <c r="AD342" s="214"/>
      <c r="AE342" s="214"/>
      <c r="AF342" s="214"/>
      <c r="AG342" s="214" t="s">
        <v>371</v>
      </c>
      <c r="AH342" s="214">
        <v>0</v>
      </c>
      <c r="AI342" s="214"/>
      <c r="AJ342" s="214"/>
      <c r="AK342" s="214"/>
      <c r="AL342" s="214"/>
      <c r="AM342" s="214"/>
      <c r="AN342" s="214"/>
      <c r="AO342" s="214"/>
      <c r="AP342" s="214"/>
      <c r="AQ342" s="214"/>
      <c r="AR342" s="214"/>
      <c r="AS342" s="214"/>
      <c r="AT342" s="214"/>
      <c r="AU342" s="214"/>
      <c r="AV342" s="214"/>
      <c r="AW342" s="214"/>
      <c r="AX342" s="214"/>
      <c r="AY342" s="214"/>
      <c r="AZ342" s="214"/>
      <c r="BA342" s="214"/>
      <c r="BB342" s="214"/>
      <c r="BC342" s="214"/>
      <c r="BD342" s="214"/>
      <c r="BE342" s="214"/>
      <c r="BF342" s="214"/>
      <c r="BG342" s="214"/>
      <c r="BH342" s="214"/>
    </row>
    <row r="343" spans="1:60" outlineLevel="1" x14ac:dyDescent="0.2">
      <c r="A343" s="236">
        <v>117</v>
      </c>
      <c r="B343" s="237" t="s">
        <v>1211</v>
      </c>
      <c r="C343" s="254" t="s">
        <v>1212</v>
      </c>
      <c r="D343" s="238" t="s">
        <v>581</v>
      </c>
      <c r="E343" s="239">
        <v>0.11577</v>
      </c>
      <c r="F343" s="240"/>
      <c r="G343" s="241">
        <f>ROUND(E343*F343,2)</f>
        <v>0</v>
      </c>
      <c r="H343" s="240"/>
      <c r="I343" s="241">
        <f>ROUND(E343*H343,2)</f>
        <v>0</v>
      </c>
      <c r="J343" s="240"/>
      <c r="K343" s="241">
        <f>ROUND(E343*J343,2)</f>
        <v>0</v>
      </c>
      <c r="L343" s="241">
        <v>12</v>
      </c>
      <c r="M343" s="241">
        <f>G343*(1+L343/100)</f>
        <v>0</v>
      </c>
      <c r="N343" s="239">
        <v>0</v>
      </c>
      <c r="O343" s="239">
        <f>ROUND(E343*N343,2)</f>
        <v>0</v>
      </c>
      <c r="P343" s="239">
        <v>0</v>
      </c>
      <c r="Q343" s="239">
        <f>ROUND(E343*P343,2)</f>
        <v>0</v>
      </c>
      <c r="R343" s="241" t="s">
        <v>786</v>
      </c>
      <c r="S343" s="241" t="s">
        <v>315</v>
      </c>
      <c r="T343" s="242" t="s">
        <v>315</v>
      </c>
      <c r="U343" s="224">
        <v>1.3049999999999999</v>
      </c>
      <c r="V343" s="224">
        <f>ROUND(E343*U343,2)</f>
        <v>0.15</v>
      </c>
      <c r="W343" s="224"/>
      <c r="X343" s="224" t="s">
        <v>582</v>
      </c>
      <c r="Y343" s="224" t="s">
        <v>317</v>
      </c>
      <c r="Z343" s="214"/>
      <c r="AA343" s="214"/>
      <c r="AB343" s="214"/>
      <c r="AC343" s="214"/>
      <c r="AD343" s="214"/>
      <c r="AE343" s="214"/>
      <c r="AF343" s="214"/>
      <c r="AG343" s="214" t="s">
        <v>583</v>
      </c>
      <c r="AH343" s="214"/>
      <c r="AI343" s="214"/>
      <c r="AJ343" s="214"/>
      <c r="AK343" s="214"/>
      <c r="AL343" s="214"/>
      <c r="AM343" s="214"/>
      <c r="AN343" s="214"/>
      <c r="AO343" s="214"/>
      <c r="AP343" s="214"/>
      <c r="AQ343" s="214"/>
      <c r="AR343" s="214"/>
      <c r="AS343" s="214"/>
      <c r="AT343" s="214"/>
      <c r="AU343" s="214"/>
      <c r="AV343" s="214"/>
      <c r="AW343" s="214"/>
      <c r="AX343" s="214"/>
      <c r="AY343" s="214"/>
      <c r="AZ343" s="214"/>
      <c r="BA343" s="214"/>
      <c r="BB343" s="214"/>
      <c r="BC343" s="214"/>
      <c r="BD343" s="214"/>
      <c r="BE343" s="214"/>
      <c r="BF343" s="214"/>
      <c r="BG343" s="214"/>
      <c r="BH343" s="214"/>
    </row>
    <row r="344" spans="1:60" outlineLevel="2" x14ac:dyDescent="0.2">
      <c r="A344" s="221"/>
      <c r="B344" s="222"/>
      <c r="C344" s="267" t="s">
        <v>608</v>
      </c>
      <c r="D344" s="266"/>
      <c r="E344" s="266"/>
      <c r="F344" s="266"/>
      <c r="G344" s="266"/>
      <c r="H344" s="224"/>
      <c r="I344" s="224"/>
      <c r="J344" s="224"/>
      <c r="K344" s="224"/>
      <c r="L344" s="224"/>
      <c r="M344" s="224"/>
      <c r="N344" s="223"/>
      <c r="O344" s="223"/>
      <c r="P344" s="223"/>
      <c r="Q344" s="223"/>
      <c r="R344" s="224"/>
      <c r="S344" s="224"/>
      <c r="T344" s="224"/>
      <c r="U344" s="224"/>
      <c r="V344" s="224"/>
      <c r="W344" s="224"/>
      <c r="X344" s="224"/>
      <c r="Y344" s="224"/>
      <c r="Z344" s="214"/>
      <c r="AA344" s="214"/>
      <c r="AB344" s="214"/>
      <c r="AC344" s="214"/>
      <c r="AD344" s="214"/>
      <c r="AE344" s="214"/>
      <c r="AF344" s="214"/>
      <c r="AG344" s="214" t="s">
        <v>369</v>
      </c>
      <c r="AH344" s="214"/>
      <c r="AI344" s="214"/>
      <c r="AJ344" s="214"/>
      <c r="AK344" s="214"/>
      <c r="AL344" s="214"/>
      <c r="AM344" s="214"/>
      <c r="AN344" s="214"/>
      <c r="AO344" s="214"/>
      <c r="AP344" s="214"/>
      <c r="AQ344" s="214"/>
      <c r="AR344" s="214"/>
      <c r="AS344" s="214"/>
      <c r="AT344" s="214"/>
      <c r="AU344" s="214"/>
      <c r="AV344" s="214"/>
      <c r="AW344" s="214"/>
      <c r="AX344" s="214"/>
      <c r="AY344" s="214"/>
      <c r="AZ344" s="214"/>
      <c r="BA344" s="214"/>
      <c r="BB344" s="214"/>
      <c r="BC344" s="214"/>
      <c r="BD344" s="214"/>
      <c r="BE344" s="214"/>
      <c r="BF344" s="214"/>
      <c r="BG344" s="214"/>
      <c r="BH344" s="214"/>
    </row>
    <row r="345" spans="1:60" x14ac:dyDescent="0.2">
      <c r="A345" s="229" t="s">
        <v>310</v>
      </c>
      <c r="B345" s="230" t="s">
        <v>260</v>
      </c>
      <c r="C345" s="253" t="s">
        <v>261</v>
      </c>
      <c r="D345" s="231"/>
      <c r="E345" s="232"/>
      <c r="F345" s="233"/>
      <c r="G345" s="233">
        <f>SUMIF(AG346:AG358,"&lt;&gt;NOR",G346:G358)</f>
        <v>0</v>
      </c>
      <c r="H345" s="233"/>
      <c r="I345" s="233">
        <f>SUM(I346:I358)</f>
        <v>0</v>
      </c>
      <c r="J345" s="233"/>
      <c r="K345" s="233">
        <f>SUM(K346:K358)</f>
        <v>0</v>
      </c>
      <c r="L345" s="233"/>
      <c r="M345" s="233">
        <f>SUM(M346:M358)</f>
        <v>0</v>
      </c>
      <c r="N345" s="232"/>
      <c r="O345" s="232">
        <f>SUM(O346:O358)</f>
        <v>0.79</v>
      </c>
      <c r="P345" s="232"/>
      <c r="Q345" s="232">
        <f>SUM(Q346:Q358)</f>
        <v>0</v>
      </c>
      <c r="R345" s="233"/>
      <c r="S345" s="233"/>
      <c r="T345" s="234"/>
      <c r="U345" s="228"/>
      <c r="V345" s="228">
        <f>SUM(V346:V358)</f>
        <v>29.720000000000002</v>
      </c>
      <c r="W345" s="228"/>
      <c r="X345" s="228"/>
      <c r="Y345" s="228"/>
      <c r="AG345" t="s">
        <v>311</v>
      </c>
    </row>
    <row r="346" spans="1:60" outlineLevel="1" x14ac:dyDescent="0.2">
      <c r="A346" s="236">
        <v>118</v>
      </c>
      <c r="B346" s="237" t="s">
        <v>857</v>
      </c>
      <c r="C346" s="254" t="s">
        <v>858</v>
      </c>
      <c r="D346" s="238" t="s">
        <v>379</v>
      </c>
      <c r="E346" s="239">
        <v>27.793500000000002</v>
      </c>
      <c r="F346" s="240"/>
      <c r="G346" s="241">
        <f>ROUND(E346*F346,2)</f>
        <v>0</v>
      </c>
      <c r="H346" s="240"/>
      <c r="I346" s="241">
        <f>ROUND(E346*H346,2)</f>
        <v>0</v>
      </c>
      <c r="J346" s="240"/>
      <c r="K346" s="241">
        <f>ROUND(E346*J346,2)</f>
        <v>0</v>
      </c>
      <c r="L346" s="241">
        <v>12</v>
      </c>
      <c r="M346" s="241">
        <f>G346*(1+L346/100)</f>
        <v>0</v>
      </c>
      <c r="N346" s="239">
        <v>2.1000000000000001E-4</v>
      </c>
      <c r="O346" s="239">
        <f>ROUND(E346*N346,2)</f>
        <v>0.01</v>
      </c>
      <c r="P346" s="239">
        <v>0</v>
      </c>
      <c r="Q346" s="239">
        <f>ROUND(E346*P346,2)</f>
        <v>0</v>
      </c>
      <c r="R346" s="241" t="s">
        <v>786</v>
      </c>
      <c r="S346" s="241" t="s">
        <v>315</v>
      </c>
      <c r="T346" s="242" t="s">
        <v>315</v>
      </c>
      <c r="U346" s="224">
        <v>0.05</v>
      </c>
      <c r="V346" s="224">
        <f>ROUND(E346*U346,2)</f>
        <v>1.39</v>
      </c>
      <c r="W346" s="224"/>
      <c r="X346" s="224" t="s">
        <v>336</v>
      </c>
      <c r="Y346" s="224" t="s">
        <v>317</v>
      </c>
      <c r="Z346" s="214"/>
      <c r="AA346" s="214"/>
      <c r="AB346" s="214"/>
      <c r="AC346" s="214"/>
      <c r="AD346" s="214"/>
      <c r="AE346" s="214"/>
      <c r="AF346" s="214"/>
      <c r="AG346" s="214" t="s">
        <v>337</v>
      </c>
      <c r="AH346" s="214"/>
      <c r="AI346" s="214"/>
      <c r="AJ346" s="214"/>
      <c r="AK346" s="214"/>
      <c r="AL346" s="214"/>
      <c r="AM346" s="214"/>
      <c r="AN346" s="214"/>
      <c r="AO346" s="214"/>
      <c r="AP346" s="214"/>
      <c r="AQ346" s="214"/>
      <c r="AR346" s="214"/>
      <c r="AS346" s="214"/>
      <c r="AT346" s="214"/>
      <c r="AU346" s="214"/>
      <c r="AV346" s="214"/>
      <c r="AW346" s="214"/>
      <c r="AX346" s="214"/>
      <c r="AY346" s="214"/>
      <c r="AZ346" s="214"/>
      <c r="BA346" s="214"/>
      <c r="BB346" s="214"/>
      <c r="BC346" s="214"/>
      <c r="BD346" s="214"/>
      <c r="BE346" s="214"/>
      <c r="BF346" s="214"/>
      <c r="BG346" s="214"/>
      <c r="BH346" s="214"/>
    </row>
    <row r="347" spans="1:60" outlineLevel="2" x14ac:dyDescent="0.2">
      <c r="A347" s="221"/>
      <c r="B347" s="222"/>
      <c r="C347" s="255" t="s">
        <v>1231</v>
      </c>
      <c r="D347" s="243"/>
      <c r="E347" s="243"/>
      <c r="F347" s="243"/>
      <c r="G347" s="243"/>
      <c r="H347" s="224"/>
      <c r="I347" s="224"/>
      <c r="J347" s="224"/>
      <c r="K347" s="224"/>
      <c r="L347" s="224"/>
      <c r="M347" s="224"/>
      <c r="N347" s="223"/>
      <c r="O347" s="223"/>
      <c r="P347" s="223"/>
      <c r="Q347" s="223"/>
      <c r="R347" s="224"/>
      <c r="S347" s="224"/>
      <c r="T347" s="224"/>
      <c r="U347" s="224"/>
      <c r="V347" s="224"/>
      <c r="W347" s="224"/>
      <c r="X347" s="224"/>
      <c r="Y347" s="224"/>
      <c r="Z347" s="214"/>
      <c r="AA347" s="214"/>
      <c r="AB347" s="214"/>
      <c r="AC347" s="214"/>
      <c r="AD347" s="214"/>
      <c r="AE347" s="214"/>
      <c r="AF347" s="214"/>
      <c r="AG347" s="214" t="s">
        <v>320</v>
      </c>
      <c r="AH347" s="214"/>
      <c r="AI347" s="214"/>
      <c r="AJ347" s="214"/>
      <c r="AK347" s="214"/>
      <c r="AL347" s="214"/>
      <c r="AM347" s="214"/>
      <c r="AN347" s="214"/>
      <c r="AO347" s="214"/>
      <c r="AP347" s="214"/>
      <c r="AQ347" s="214"/>
      <c r="AR347" s="214"/>
      <c r="AS347" s="214"/>
      <c r="AT347" s="214"/>
      <c r="AU347" s="214"/>
      <c r="AV347" s="214"/>
      <c r="AW347" s="214"/>
      <c r="AX347" s="214"/>
      <c r="AY347" s="214"/>
      <c r="AZ347" s="214"/>
      <c r="BA347" s="214"/>
      <c r="BB347" s="214"/>
      <c r="BC347" s="214"/>
      <c r="BD347" s="214"/>
      <c r="BE347" s="214"/>
      <c r="BF347" s="214"/>
      <c r="BG347" s="214"/>
      <c r="BH347" s="214"/>
    </row>
    <row r="348" spans="1:60" outlineLevel="2" x14ac:dyDescent="0.2">
      <c r="A348" s="221"/>
      <c r="B348" s="222"/>
      <c r="C348" s="268" t="s">
        <v>2670</v>
      </c>
      <c r="D348" s="262"/>
      <c r="E348" s="263">
        <v>27.793500000000002</v>
      </c>
      <c r="F348" s="224"/>
      <c r="G348" s="224"/>
      <c r="H348" s="224"/>
      <c r="I348" s="224"/>
      <c r="J348" s="224"/>
      <c r="K348" s="224"/>
      <c r="L348" s="224"/>
      <c r="M348" s="224"/>
      <c r="N348" s="223"/>
      <c r="O348" s="223"/>
      <c r="P348" s="223"/>
      <c r="Q348" s="223"/>
      <c r="R348" s="224"/>
      <c r="S348" s="224"/>
      <c r="T348" s="224"/>
      <c r="U348" s="224"/>
      <c r="V348" s="224"/>
      <c r="W348" s="224"/>
      <c r="X348" s="224"/>
      <c r="Y348" s="224"/>
      <c r="Z348" s="214"/>
      <c r="AA348" s="214"/>
      <c r="AB348" s="214"/>
      <c r="AC348" s="214"/>
      <c r="AD348" s="214"/>
      <c r="AE348" s="214"/>
      <c r="AF348" s="214"/>
      <c r="AG348" s="214" t="s">
        <v>371</v>
      </c>
      <c r="AH348" s="214">
        <v>5</v>
      </c>
      <c r="AI348" s="214"/>
      <c r="AJ348" s="214"/>
      <c r="AK348" s="214"/>
      <c r="AL348" s="214"/>
      <c r="AM348" s="214"/>
      <c r="AN348" s="214"/>
      <c r="AO348" s="214"/>
      <c r="AP348" s="214"/>
      <c r="AQ348" s="214"/>
      <c r="AR348" s="214"/>
      <c r="AS348" s="214"/>
      <c r="AT348" s="214"/>
      <c r="AU348" s="214"/>
      <c r="AV348" s="214"/>
      <c r="AW348" s="214"/>
      <c r="AX348" s="214"/>
      <c r="AY348" s="214"/>
      <c r="AZ348" s="214"/>
      <c r="BA348" s="214"/>
      <c r="BB348" s="214"/>
      <c r="BC348" s="214"/>
      <c r="BD348" s="214"/>
      <c r="BE348" s="214"/>
      <c r="BF348" s="214"/>
      <c r="BG348" s="214"/>
      <c r="BH348" s="214"/>
    </row>
    <row r="349" spans="1:60" ht="22.5" outlineLevel="1" x14ac:dyDescent="0.2">
      <c r="A349" s="236">
        <v>119</v>
      </c>
      <c r="B349" s="237" t="s">
        <v>860</v>
      </c>
      <c r="C349" s="254" t="s">
        <v>861</v>
      </c>
      <c r="D349" s="238" t="s">
        <v>379</v>
      </c>
      <c r="E349" s="239">
        <v>27.793500000000002</v>
      </c>
      <c r="F349" s="240"/>
      <c r="G349" s="241">
        <f>ROUND(E349*F349,2)</f>
        <v>0</v>
      </c>
      <c r="H349" s="240"/>
      <c r="I349" s="241">
        <f>ROUND(E349*H349,2)</f>
        <v>0</v>
      </c>
      <c r="J349" s="240"/>
      <c r="K349" s="241">
        <f>ROUND(E349*J349,2)</f>
        <v>0</v>
      </c>
      <c r="L349" s="241">
        <v>12</v>
      </c>
      <c r="M349" s="241">
        <f>G349*(1+L349/100)</f>
        <v>0</v>
      </c>
      <c r="N349" s="239">
        <v>5.2399999999999999E-3</v>
      </c>
      <c r="O349" s="239">
        <f>ROUND(E349*N349,2)</f>
        <v>0.15</v>
      </c>
      <c r="P349" s="239">
        <v>0</v>
      </c>
      <c r="Q349" s="239">
        <f>ROUND(E349*P349,2)</f>
        <v>0</v>
      </c>
      <c r="R349" s="241" t="s">
        <v>786</v>
      </c>
      <c r="S349" s="241" t="s">
        <v>315</v>
      </c>
      <c r="T349" s="242" t="s">
        <v>315</v>
      </c>
      <c r="U349" s="224">
        <v>0.95840000000000003</v>
      </c>
      <c r="V349" s="224">
        <f>ROUND(E349*U349,2)</f>
        <v>26.64</v>
      </c>
      <c r="W349" s="224"/>
      <c r="X349" s="224" t="s">
        <v>336</v>
      </c>
      <c r="Y349" s="224" t="s">
        <v>317</v>
      </c>
      <c r="Z349" s="214"/>
      <c r="AA349" s="214"/>
      <c r="AB349" s="214"/>
      <c r="AC349" s="214"/>
      <c r="AD349" s="214"/>
      <c r="AE349" s="214"/>
      <c r="AF349" s="214"/>
      <c r="AG349" s="214" t="s">
        <v>367</v>
      </c>
      <c r="AH349" s="214"/>
      <c r="AI349" s="214"/>
      <c r="AJ349" s="214"/>
      <c r="AK349" s="214"/>
      <c r="AL349" s="214"/>
      <c r="AM349" s="214"/>
      <c r="AN349" s="214"/>
      <c r="AO349" s="214"/>
      <c r="AP349" s="214"/>
      <c r="AQ349" s="214"/>
      <c r="AR349" s="214"/>
      <c r="AS349" s="214"/>
      <c r="AT349" s="214"/>
      <c r="AU349" s="214"/>
      <c r="AV349" s="214"/>
      <c r="AW349" s="214"/>
      <c r="AX349" s="214"/>
      <c r="AY349" s="214"/>
      <c r="AZ349" s="214"/>
      <c r="BA349" s="214"/>
      <c r="BB349" s="214"/>
      <c r="BC349" s="214"/>
      <c r="BD349" s="214"/>
      <c r="BE349" s="214"/>
      <c r="BF349" s="214"/>
      <c r="BG349" s="214"/>
      <c r="BH349" s="214"/>
    </row>
    <row r="350" spans="1:60" outlineLevel="2" x14ac:dyDescent="0.2">
      <c r="A350" s="221"/>
      <c r="B350" s="222"/>
      <c r="C350" s="268" t="s">
        <v>991</v>
      </c>
      <c r="D350" s="262"/>
      <c r="E350" s="263"/>
      <c r="F350" s="224"/>
      <c r="G350" s="224"/>
      <c r="H350" s="224"/>
      <c r="I350" s="224"/>
      <c r="J350" s="224"/>
      <c r="K350" s="224"/>
      <c r="L350" s="224"/>
      <c r="M350" s="224"/>
      <c r="N350" s="223"/>
      <c r="O350" s="223"/>
      <c r="P350" s="223"/>
      <c r="Q350" s="223"/>
      <c r="R350" s="224"/>
      <c r="S350" s="224"/>
      <c r="T350" s="224"/>
      <c r="U350" s="224"/>
      <c r="V350" s="224"/>
      <c r="W350" s="224"/>
      <c r="X350" s="224"/>
      <c r="Y350" s="224"/>
      <c r="Z350" s="214"/>
      <c r="AA350" s="214"/>
      <c r="AB350" s="214"/>
      <c r="AC350" s="214"/>
      <c r="AD350" s="214"/>
      <c r="AE350" s="214"/>
      <c r="AF350" s="214"/>
      <c r="AG350" s="214" t="s">
        <v>371</v>
      </c>
      <c r="AH350" s="214">
        <v>0</v>
      </c>
      <c r="AI350" s="214"/>
      <c r="AJ350" s="214"/>
      <c r="AK350" s="214"/>
      <c r="AL350" s="214"/>
      <c r="AM350" s="214"/>
      <c r="AN350" s="214"/>
      <c r="AO350" s="214"/>
      <c r="AP350" s="214"/>
      <c r="AQ350" s="214"/>
      <c r="AR350" s="214"/>
      <c r="AS350" s="214"/>
      <c r="AT350" s="214"/>
      <c r="AU350" s="214"/>
      <c r="AV350" s="214"/>
      <c r="AW350" s="214"/>
      <c r="AX350" s="214"/>
      <c r="AY350" s="214"/>
      <c r="AZ350" s="214"/>
      <c r="BA350" s="214"/>
      <c r="BB350" s="214"/>
      <c r="BC350" s="214"/>
      <c r="BD350" s="214"/>
      <c r="BE350" s="214"/>
      <c r="BF350" s="214"/>
      <c r="BG350" s="214"/>
      <c r="BH350" s="214"/>
    </row>
    <row r="351" spans="1:60" outlineLevel="3" x14ac:dyDescent="0.2">
      <c r="A351" s="221"/>
      <c r="B351" s="222"/>
      <c r="C351" s="268" t="s">
        <v>2640</v>
      </c>
      <c r="D351" s="262"/>
      <c r="E351" s="263">
        <v>2.8525</v>
      </c>
      <c r="F351" s="224"/>
      <c r="G351" s="224"/>
      <c r="H351" s="224"/>
      <c r="I351" s="224"/>
      <c r="J351" s="224"/>
      <c r="K351" s="224"/>
      <c r="L351" s="224"/>
      <c r="M351" s="224"/>
      <c r="N351" s="223"/>
      <c r="O351" s="223"/>
      <c r="P351" s="223"/>
      <c r="Q351" s="223"/>
      <c r="R351" s="224"/>
      <c r="S351" s="224"/>
      <c r="T351" s="224"/>
      <c r="U351" s="224"/>
      <c r="V351" s="224"/>
      <c r="W351" s="224"/>
      <c r="X351" s="224"/>
      <c r="Y351" s="224"/>
      <c r="Z351" s="214"/>
      <c r="AA351" s="214"/>
      <c r="AB351" s="214"/>
      <c r="AC351" s="214"/>
      <c r="AD351" s="214"/>
      <c r="AE351" s="214"/>
      <c r="AF351" s="214"/>
      <c r="AG351" s="214" t="s">
        <v>371</v>
      </c>
      <c r="AH351" s="214">
        <v>0</v>
      </c>
      <c r="AI351" s="214"/>
      <c r="AJ351" s="214"/>
      <c r="AK351" s="214"/>
      <c r="AL351" s="214"/>
      <c r="AM351" s="214"/>
      <c r="AN351" s="214"/>
      <c r="AO351" s="214"/>
      <c r="AP351" s="214"/>
      <c r="AQ351" s="214"/>
      <c r="AR351" s="214"/>
      <c r="AS351" s="214"/>
      <c r="AT351" s="214"/>
      <c r="AU351" s="214"/>
      <c r="AV351" s="214"/>
      <c r="AW351" s="214"/>
      <c r="AX351" s="214"/>
      <c r="AY351" s="214"/>
      <c r="AZ351" s="214"/>
      <c r="BA351" s="214"/>
      <c r="BB351" s="214"/>
      <c r="BC351" s="214"/>
      <c r="BD351" s="214"/>
      <c r="BE351" s="214"/>
      <c r="BF351" s="214"/>
      <c r="BG351" s="214"/>
      <c r="BH351" s="214"/>
    </row>
    <row r="352" spans="1:60" outlineLevel="3" x14ac:dyDescent="0.2">
      <c r="A352" s="221"/>
      <c r="B352" s="222"/>
      <c r="C352" s="268" t="s">
        <v>2641</v>
      </c>
      <c r="D352" s="262"/>
      <c r="E352" s="263">
        <v>24.940999999999999</v>
      </c>
      <c r="F352" s="224"/>
      <c r="G352" s="224"/>
      <c r="H352" s="224"/>
      <c r="I352" s="224"/>
      <c r="J352" s="224"/>
      <c r="K352" s="224"/>
      <c r="L352" s="224"/>
      <c r="M352" s="224"/>
      <c r="N352" s="223"/>
      <c r="O352" s="223"/>
      <c r="P352" s="223"/>
      <c r="Q352" s="223"/>
      <c r="R352" s="224"/>
      <c r="S352" s="224"/>
      <c r="T352" s="224"/>
      <c r="U352" s="224"/>
      <c r="V352" s="224"/>
      <c r="W352" s="224"/>
      <c r="X352" s="224"/>
      <c r="Y352" s="224"/>
      <c r="Z352" s="214"/>
      <c r="AA352" s="214"/>
      <c r="AB352" s="214"/>
      <c r="AC352" s="214"/>
      <c r="AD352" s="214"/>
      <c r="AE352" s="214"/>
      <c r="AF352" s="214"/>
      <c r="AG352" s="214" t="s">
        <v>371</v>
      </c>
      <c r="AH352" s="214">
        <v>0</v>
      </c>
      <c r="AI352" s="214"/>
      <c r="AJ352" s="214"/>
      <c r="AK352" s="214"/>
      <c r="AL352" s="214"/>
      <c r="AM352" s="214"/>
      <c r="AN352" s="214"/>
      <c r="AO352" s="214"/>
      <c r="AP352" s="214"/>
      <c r="AQ352" s="214"/>
      <c r="AR352" s="214"/>
      <c r="AS352" s="214"/>
      <c r="AT352" s="214"/>
      <c r="AU352" s="214"/>
      <c r="AV352" s="214"/>
      <c r="AW352" s="214"/>
      <c r="AX352" s="214"/>
      <c r="AY352" s="214"/>
      <c r="AZ352" s="214"/>
      <c r="BA352" s="214"/>
      <c r="BB352" s="214"/>
      <c r="BC352" s="214"/>
      <c r="BD352" s="214"/>
      <c r="BE352" s="214"/>
      <c r="BF352" s="214"/>
      <c r="BG352" s="214"/>
      <c r="BH352" s="214"/>
    </row>
    <row r="353" spans="1:60" ht="22.5" outlineLevel="1" x14ac:dyDescent="0.2">
      <c r="A353" s="236">
        <v>120</v>
      </c>
      <c r="B353" s="237" t="s">
        <v>862</v>
      </c>
      <c r="C353" s="254" t="s">
        <v>863</v>
      </c>
      <c r="D353" s="238" t="s">
        <v>403</v>
      </c>
      <c r="E353" s="239">
        <v>5.6</v>
      </c>
      <c r="F353" s="240"/>
      <c r="G353" s="241">
        <f>ROUND(E353*F353,2)</f>
        <v>0</v>
      </c>
      <c r="H353" s="240"/>
      <c r="I353" s="241">
        <f>ROUND(E353*H353,2)</f>
        <v>0</v>
      </c>
      <c r="J353" s="240"/>
      <c r="K353" s="241">
        <f>ROUND(E353*J353,2)</f>
        <v>0</v>
      </c>
      <c r="L353" s="241">
        <v>12</v>
      </c>
      <c r="M353" s="241">
        <f>G353*(1+L353/100)</f>
        <v>0</v>
      </c>
      <c r="N353" s="239">
        <v>6.6E-4</v>
      </c>
      <c r="O353" s="239">
        <f>ROUND(E353*N353,2)</f>
        <v>0</v>
      </c>
      <c r="P353" s="239">
        <v>0</v>
      </c>
      <c r="Q353" s="239">
        <f>ROUND(E353*P353,2)</f>
        <v>0</v>
      </c>
      <c r="R353" s="241" t="s">
        <v>786</v>
      </c>
      <c r="S353" s="241" t="s">
        <v>315</v>
      </c>
      <c r="T353" s="242" t="s">
        <v>315</v>
      </c>
      <c r="U353" s="224">
        <v>0.12</v>
      </c>
      <c r="V353" s="224">
        <f>ROUND(E353*U353,2)</f>
        <v>0.67</v>
      </c>
      <c r="W353" s="224"/>
      <c r="X353" s="224" t="s">
        <v>336</v>
      </c>
      <c r="Y353" s="224" t="s">
        <v>317</v>
      </c>
      <c r="Z353" s="214"/>
      <c r="AA353" s="214"/>
      <c r="AB353" s="214"/>
      <c r="AC353" s="214"/>
      <c r="AD353" s="214"/>
      <c r="AE353" s="214"/>
      <c r="AF353" s="214"/>
      <c r="AG353" s="214" t="s">
        <v>337</v>
      </c>
      <c r="AH353" s="214"/>
      <c r="AI353" s="214"/>
      <c r="AJ353" s="214"/>
      <c r="AK353" s="214"/>
      <c r="AL353" s="214"/>
      <c r="AM353" s="214"/>
      <c r="AN353" s="214"/>
      <c r="AO353" s="214"/>
      <c r="AP353" s="214"/>
      <c r="AQ353" s="214"/>
      <c r="AR353" s="214"/>
      <c r="AS353" s="214"/>
      <c r="AT353" s="214"/>
      <c r="AU353" s="214"/>
      <c r="AV353" s="214"/>
      <c r="AW353" s="214"/>
      <c r="AX353" s="214"/>
      <c r="AY353" s="214"/>
      <c r="AZ353" s="214"/>
      <c r="BA353" s="214"/>
      <c r="BB353" s="214"/>
      <c r="BC353" s="214"/>
      <c r="BD353" s="214"/>
      <c r="BE353" s="214"/>
      <c r="BF353" s="214"/>
      <c r="BG353" s="214"/>
      <c r="BH353" s="214"/>
    </row>
    <row r="354" spans="1:60" outlineLevel="2" x14ac:dyDescent="0.2">
      <c r="A354" s="221"/>
      <c r="B354" s="222"/>
      <c r="C354" s="268" t="s">
        <v>2688</v>
      </c>
      <c r="D354" s="262"/>
      <c r="E354" s="263">
        <v>5.6</v>
      </c>
      <c r="F354" s="224"/>
      <c r="G354" s="224"/>
      <c r="H354" s="224"/>
      <c r="I354" s="224"/>
      <c r="J354" s="224"/>
      <c r="K354" s="224"/>
      <c r="L354" s="224"/>
      <c r="M354" s="224"/>
      <c r="N354" s="223"/>
      <c r="O354" s="223"/>
      <c r="P354" s="223"/>
      <c r="Q354" s="223"/>
      <c r="R354" s="224"/>
      <c r="S354" s="224"/>
      <c r="T354" s="224"/>
      <c r="U354" s="224"/>
      <c r="V354" s="224"/>
      <c r="W354" s="224"/>
      <c r="X354" s="224"/>
      <c r="Y354" s="224"/>
      <c r="Z354" s="214"/>
      <c r="AA354" s="214"/>
      <c r="AB354" s="214"/>
      <c r="AC354" s="214"/>
      <c r="AD354" s="214"/>
      <c r="AE354" s="214"/>
      <c r="AF354" s="214"/>
      <c r="AG354" s="214" t="s">
        <v>371</v>
      </c>
      <c r="AH354" s="214">
        <v>0</v>
      </c>
      <c r="AI354" s="214"/>
      <c r="AJ354" s="214"/>
      <c r="AK354" s="214"/>
      <c r="AL354" s="214"/>
      <c r="AM354" s="214"/>
      <c r="AN354" s="214"/>
      <c r="AO354" s="214"/>
      <c r="AP354" s="214"/>
      <c r="AQ354" s="214"/>
      <c r="AR354" s="214"/>
      <c r="AS354" s="214"/>
      <c r="AT354" s="214"/>
      <c r="AU354" s="214"/>
      <c r="AV354" s="214"/>
      <c r="AW354" s="214"/>
      <c r="AX354" s="214"/>
      <c r="AY354" s="214"/>
      <c r="AZ354" s="214"/>
      <c r="BA354" s="214"/>
      <c r="BB354" s="214"/>
      <c r="BC354" s="214"/>
      <c r="BD354" s="214"/>
      <c r="BE354" s="214"/>
      <c r="BF354" s="214"/>
      <c r="BG354" s="214"/>
      <c r="BH354" s="214"/>
    </row>
    <row r="355" spans="1:60" ht="22.5" outlineLevel="1" x14ac:dyDescent="0.2">
      <c r="A355" s="236">
        <v>121</v>
      </c>
      <c r="B355" s="237" t="s">
        <v>865</v>
      </c>
      <c r="C355" s="254" t="s">
        <v>866</v>
      </c>
      <c r="D355" s="238" t="s">
        <v>379</v>
      </c>
      <c r="E355" s="239">
        <v>32.981299999999997</v>
      </c>
      <c r="F355" s="240"/>
      <c r="G355" s="241">
        <f>ROUND(E355*F355,2)</f>
        <v>0</v>
      </c>
      <c r="H355" s="240"/>
      <c r="I355" s="241">
        <f>ROUND(E355*H355,2)</f>
        <v>0</v>
      </c>
      <c r="J355" s="240"/>
      <c r="K355" s="241">
        <f>ROUND(E355*J355,2)</f>
        <v>0</v>
      </c>
      <c r="L355" s="241">
        <v>12</v>
      </c>
      <c r="M355" s="241">
        <f>G355*(1+L355/100)</f>
        <v>0</v>
      </c>
      <c r="N355" s="239">
        <v>1.9E-2</v>
      </c>
      <c r="O355" s="239">
        <f>ROUND(E355*N355,2)</f>
        <v>0.63</v>
      </c>
      <c r="P355" s="239">
        <v>0</v>
      </c>
      <c r="Q355" s="239">
        <f>ROUND(E355*P355,2)</f>
        <v>0</v>
      </c>
      <c r="R355" s="241" t="s">
        <v>428</v>
      </c>
      <c r="S355" s="241" t="s">
        <v>315</v>
      </c>
      <c r="T355" s="242" t="s">
        <v>315</v>
      </c>
      <c r="U355" s="224">
        <v>0</v>
      </c>
      <c r="V355" s="224">
        <f>ROUND(E355*U355,2)</f>
        <v>0</v>
      </c>
      <c r="W355" s="224"/>
      <c r="X355" s="224" t="s">
        <v>429</v>
      </c>
      <c r="Y355" s="224" t="s">
        <v>317</v>
      </c>
      <c r="Z355" s="214"/>
      <c r="AA355" s="214"/>
      <c r="AB355" s="214"/>
      <c r="AC355" s="214"/>
      <c r="AD355" s="214"/>
      <c r="AE355" s="214"/>
      <c r="AF355" s="214"/>
      <c r="AG355" s="214" t="s">
        <v>728</v>
      </c>
      <c r="AH355" s="214"/>
      <c r="AI355" s="214"/>
      <c r="AJ355" s="214"/>
      <c r="AK355" s="214"/>
      <c r="AL355" s="214"/>
      <c r="AM355" s="214"/>
      <c r="AN355" s="214"/>
      <c r="AO355" s="214"/>
      <c r="AP355" s="214"/>
      <c r="AQ355" s="214"/>
      <c r="AR355" s="214"/>
      <c r="AS355" s="214"/>
      <c r="AT355" s="214"/>
      <c r="AU355" s="214"/>
      <c r="AV355" s="214"/>
      <c r="AW355" s="214"/>
      <c r="AX355" s="214"/>
      <c r="AY355" s="214"/>
      <c r="AZ355" s="214"/>
      <c r="BA355" s="214"/>
      <c r="BB355" s="214"/>
      <c r="BC355" s="214"/>
      <c r="BD355" s="214"/>
      <c r="BE355" s="214"/>
      <c r="BF355" s="214"/>
      <c r="BG355" s="214"/>
      <c r="BH355" s="214"/>
    </row>
    <row r="356" spans="1:60" outlineLevel="2" x14ac:dyDescent="0.2">
      <c r="A356" s="221"/>
      <c r="B356" s="222"/>
      <c r="C356" s="255" t="s">
        <v>807</v>
      </c>
      <c r="D356" s="243"/>
      <c r="E356" s="243"/>
      <c r="F356" s="243"/>
      <c r="G356" s="243"/>
      <c r="H356" s="224"/>
      <c r="I356" s="224"/>
      <c r="J356" s="224"/>
      <c r="K356" s="224"/>
      <c r="L356" s="224"/>
      <c r="M356" s="224"/>
      <c r="N356" s="223"/>
      <c r="O356" s="223"/>
      <c r="P356" s="223"/>
      <c r="Q356" s="223"/>
      <c r="R356" s="224"/>
      <c r="S356" s="224"/>
      <c r="T356" s="224"/>
      <c r="U356" s="224"/>
      <c r="V356" s="224"/>
      <c r="W356" s="224"/>
      <c r="X356" s="224"/>
      <c r="Y356" s="224"/>
      <c r="Z356" s="214"/>
      <c r="AA356" s="214"/>
      <c r="AB356" s="214"/>
      <c r="AC356" s="214"/>
      <c r="AD356" s="214"/>
      <c r="AE356" s="214"/>
      <c r="AF356" s="214"/>
      <c r="AG356" s="214" t="s">
        <v>320</v>
      </c>
      <c r="AH356" s="214"/>
      <c r="AI356" s="214"/>
      <c r="AJ356" s="214"/>
      <c r="AK356" s="214"/>
      <c r="AL356" s="214"/>
      <c r="AM356" s="214"/>
      <c r="AN356" s="214"/>
      <c r="AO356" s="214"/>
      <c r="AP356" s="214"/>
      <c r="AQ356" s="214"/>
      <c r="AR356" s="214"/>
      <c r="AS356" s="214"/>
      <c r="AT356" s="214"/>
      <c r="AU356" s="214"/>
      <c r="AV356" s="214"/>
      <c r="AW356" s="214"/>
      <c r="AX356" s="214"/>
      <c r="AY356" s="214"/>
      <c r="AZ356" s="214"/>
      <c r="BA356" s="214"/>
      <c r="BB356" s="214"/>
      <c r="BC356" s="214"/>
      <c r="BD356" s="214"/>
      <c r="BE356" s="214"/>
      <c r="BF356" s="214"/>
      <c r="BG356" s="214"/>
      <c r="BH356" s="214"/>
    </row>
    <row r="357" spans="1:60" outlineLevel="2" x14ac:dyDescent="0.2">
      <c r="A357" s="221"/>
      <c r="B357" s="222"/>
      <c r="C357" s="268" t="s">
        <v>1971</v>
      </c>
      <c r="D357" s="262"/>
      <c r="E357" s="263">
        <v>32.981299999999997</v>
      </c>
      <c r="F357" s="224"/>
      <c r="G357" s="224"/>
      <c r="H357" s="224"/>
      <c r="I357" s="224"/>
      <c r="J357" s="224"/>
      <c r="K357" s="224"/>
      <c r="L357" s="224"/>
      <c r="M357" s="224"/>
      <c r="N357" s="223"/>
      <c r="O357" s="223"/>
      <c r="P357" s="223"/>
      <c r="Q357" s="223"/>
      <c r="R357" s="224"/>
      <c r="S357" s="224"/>
      <c r="T357" s="224"/>
      <c r="U357" s="224"/>
      <c r="V357" s="224"/>
      <c r="W357" s="224"/>
      <c r="X357" s="224"/>
      <c r="Y357" s="224"/>
      <c r="Z357" s="214"/>
      <c r="AA357" s="214"/>
      <c r="AB357" s="214"/>
      <c r="AC357" s="214"/>
      <c r="AD357" s="214"/>
      <c r="AE357" s="214"/>
      <c r="AF357" s="214"/>
      <c r="AG357" s="214" t="s">
        <v>371</v>
      </c>
      <c r="AH357" s="214">
        <v>0</v>
      </c>
      <c r="AI357" s="214"/>
      <c r="AJ357" s="214"/>
      <c r="AK357" s="214"/>
      <c r="AL357" s="214"/>
      <c r="AM357" s="214"/>
      <c r="AN357" s="214"/>
      <c r="AO357" s="214"/>
      <c r="AP357" s="214"/>
      <c r="AQ357" s="214"/>
      <c r="AR357" s="214"/>
      <c r="AS357" s="214"/>
      <c r="AT357" s="214"/>
      <c r="AU357" s="214"/>
      <c r="AV357" s="214"/>
      <c r="AW357" s="214"/>
      <c r="AX357" s="214"/>
      <c r="AY357" s="214"/>
      <c r="AZ357" s="214"/>
      <c r="BA357" s="214"/>
      <c r="BB357" s="214"/>
      <c r="BC357" s="214"/>
      <c r="BD357" s="214"/>
      <c r="BE357" s="214"/>
      <c r="BF357" s="214"/>
      <c r="BG357" s="214"/>
      <c r="BH357" s="214"/>
    </row>
    <row r="358" spans="1:60" outlineLevel="1" x14ac:dyDescent="0.2">
      <c r="A358" s="245">
        <v>122</v>
      </c>
      <c r="B358" s="246" t="s">
        <v>1234</v>
      </c>
      <c r="C358" s="256" t="s">
        <v>1235</v>
      </c>
      <c r="D358" s="247" t="s">
        <v>581</v>
      </c>
      <c r="E358" s="248">
        <v>0.78181999999999996</v>
      </c>
      <c r="F358" s="249"/>
      <c r="G358" s="250">
        <f>ROUND(E358*F358,2)</f>
        <v>0</v>
      </c>
      <c r="H358" s="249"/>
      <c r="I358" s="250">
        <f>ROUND(E358*H358,2)</f>
        <v>0</v>
      </c>
      <c r="J358" s="249"/>
      <c r="K358" s="250">
        <f>ROUND(E358*J358,2)</f>
        <v>0</v>
      </c>
      <c r="L358" s="250">
        <v>12</v>
      </c>
      <c r="M358" s="250">
        <f>G358*(1+L358/100)</f>
        <v>0</v>
      </c>
      <c r="N358" s="248">
        <v>0</v>
      </c>
      <c r="O358" s="248">
        <f>ROUND(E358*N358,2)</f>
        <v>0</v>
      </c>
      <c r="P358" s="248">
        <v>0</v>
      </c>
      <c r="Q358" s="248">
        <f>ROUND(E358*P358,2)</f>
        <v>0</v>
      </c>
      <c r="R358" s="250" t="s">
        <v>786</v>
      </c>
      <c r="S358" s="250" t="s">
        <v>315</v>
      </c>
      <c r="T358" s="251" t="s">
        <v>315</v>
      </c>
      <c r="U358" s="224">
        <v>1.3049999999999999</v>
      </c>
      <c r="V358" s="224">
        <f>ROUND(E358*U358,2)</f>
        <v>1.02</v>
      </c>
      <c r="W358" s="224"/>
      <c r="X358" s="224" t="s">
        <v>582</v>
      </c>
      <c r="Y358" s="224" t="s">
        <v>317</v>
      </c>
      <c r="Z358" s="214"/>
      <c r="AA358" s="214"/>
      <c r="AB358" s="214"/>
      <c r="AC358" s="214"/>
      <c r="AD358" s="214"/>
      <c r="AE358" s="214"/>
      <c r="AF358" s="214"/>
      <c r="AG358" s="214" t="s">
        <v>1236</v>
      </c>
      <c r="AH358" s="214"/>
      <c r="AI358" s="214"/>
      <c r="AJ358" s="214"/>
      <c r="AK358" s="214"/>
      <c r="AL358" s="214"/>
      <c r="AM358" s="214"/>
      <c r="AN358" s="214"/>
      <c r="AO358" s="214"/>
      <c r="AP358" s="214"/>
      <c r="AQ358" s="214"/>
      <c r="AR358" s="214"/>
      <c r="AS358" s="214"/>
      <c r="AT358" s="214"/>
      <c r="AU358" s="214"/>
      <c r="AV358" s="214"/>
      <c r="AW358" s="214"/>
      <c r="AX358" s="214"/>
      <c r="AY358" s="214"/>
      <c r="AZ358" s="214"/>
      <c r="BA358" s="214"/>
      <c r="BB358" s="214"/>
      <c r="BC358" s="214"/>
      <c r="BD358" s="214"/>
      <c r="BE358" s="214"/>
      <c r="BF358" s="214"/>
      <c r="BG358" s="214"/>
      <c r="BH358" s="214"/>
    </row>
    <row r="359" spans="1:60" x14ac:dyDescent="0.2">
      <c r="A359" s="229" t="s">
        <v>310</v>
      </c>
      <c r="B359" s="230" t="s">
        <v>262</v>
      </c>
      <c r="C359" s="253" t="s">
        <v>263</v>
      </c>
      <c r="D359" s="231"/>
      <c r="E359" s="232"/>
      <c r="F359" s="233"/>
      <c r="G359" s="233">
        <f>SUMIF(AG360:AG362,"&lt;&gt;NOR",G360:G362)</f>
        <v>0</v>
      </c>
      <c r="H359" s="233"/>
      <c r="I359" s="233">
        <f>SUM(I360:I362)</f>
        <v>0</v>
      </c>
      <c r="J359" s="233"/>
      <c r="K359" s="233">
        <f>SUM(K360:K362)</f>
        <v>0</v>
      </c>
      <c r="L359" s="233"/>
      <c r="M359" s="233">
        <f>SUM(M360:M362)</f>
        <v>0</v>
      </c>
      <c r="N359" s="232"/>
      <c r="O359" s="232">
        <f>SUM(O360:O362)</f>
        <v>0</v>
      </c>
      <c r="P359" s="232"/>
      <c r="Q359" s="232">
        <f>SUM(Q360:Q362)</f>
        <v>0</v>
      </c>
      <c r="R359" s="233"/>
      <c r="S359" s="233"/>
      <c r="T359" s="234"/>
      <c r="U359" s="228"/>
      <c r="V359" s="228">
        <f>SUM(V360:V362)</f>
        <v>0.5</v>
      </c>
      <c r="W359" s="228"/>
      <c r="X359" s="228"/>
      <c r="Y359" s="228"/>
      <c r="AG359" t="s">
        <v>311</v>
      </c>
    </row>
    <row r="360" spans="1:60" ht="22.5" outlineLevel="1" x14ac:dyDescent="0.2">
      <c r="A360" s="236">
        <v>123</v>
      </c>
      <c r="B360" s="237" t="s">
        <v>870</v>
      </c>
      <c r="C360" s="254" t="s">
        <v>871</v>
      </c>
      <c r="D360" s="238" t="s">
        <v>379</v>
      </c>
      <c r="E360" s="239">
        <v>1.2350000000000001</v>
      </c>
      <c r="F360" s="240"/>
      <c r="G360" s="241">
        <f>ROUND(E360*F360,2)</f>
        <v>0</v>
      </c>
      <c r="H360" s="240"/>
      <c r="I360" s="241">
        <f>ROUND(E360*H360,2)</f>
        <v>0</v>
      </c>
      <c r="J360" s="240"/>
      <c r="K360" s="241">
        <f>ROUND(E360*J360,2)</f>
        <v>0</v>
      </c>
      <c r="L360" s="241">
        <v>12</v>
      </c>
      <c r="M360" s="241">
        <f>G360*(1+L360/100)</f>
        <v>0</v>
      </c>
      <c r="N360" s="239">
        <v>3.1E-4</v>
      </c>
      <c r="O360" s="239">
        <f>ROUND(E360*N360,2)</f>
        <v>0</v>
      </c>
      <c r="P360" s="239">
        <v>0</v>
      </c>
      <c r="Q360" s="239">
        <f>ROUND(E360*P360,2)</f>
        <v>0</v>
      </c>
      <c r="R360" s="241" t="s">
        <v>872</v>
      </c>
      <c r="S360" s="241" t="s">
        <v>315</v>
      </c>
      <c r="T360" s="242" t="s">
        <v>315</v>
      </c>
      <c r="U360" s="224">
        <v>0.40300000000000002</v>
      </c>
      <c r="V360" s="224">
        <f>ROUND(E360*U360,2)</f>
        <v>0.5</v>
      </c>
      <c r="W360" s="224"/>
      <c r="X360" s="224" t="s">
        <v>336</v>
      </c>
      <c r="Y360" s="224" t="s">
        <v>317</v>
      </c>
      <c r="Z360" s="214"/>
      <c r="AA360" s="214"/>
      <c r="AB360" s="214"/>
      <c r="AC360" s="214"/>
      <c r="AD360" s="214"/>
      <c r="AE360" s="214"/>
      <c r="AF360" s="214"/>
      <c r="AG360" s="214" t="s">
        <v>337</v>
      </c>
      <c r="AH360" s="214"/>
      <c r="AI360" s="214"/>
      <c r="AJ360" s="214"/>
      <c r="AK360" s="214"/>
      <c r="AL360" s="214"/>
      <c r="AM360" s="214"/>
      <c r="AN360" s="214"/>
      <c r="AO360" s="214"/>
      <c r="AP360" s="214"/>
      <c r="AQ360" s="214"/>
      <c r="AR360" s="214"/>
      <c r="AS360" s="214"/>
      <c r="AT360" s="214"/>
      <c r="AU360" s="214"/>
      <c r="AV360" s="214"/>
      <c r="AW360" s="214"/>
      <c r="AX360" s="214"/>
      <c r="AY360" s="214"/>
      <c r="AZ360" s="214"/>
      <c r="BA360" s="214"/>
      <c r="BB360" s="214"/>
      <c r="BC360" s="214"/>
      <c r="BD360" s="214"/>
      <c r="BE360" s="214"/>
      <c r="BF360" s="214"/>
      <c r="BG360" s="214"/>
      <c r="BH360" s="214"/>
    </row>
    <row r="361" spans="1:60" outlineLevel="2" x14ac:dyDescent="0.2">
      <c r="A361" s="221"/>
      <c r="B361" s="222"/>
      <c r="C361" s="255" t="s">
        <v>873</v>
      </c>
      <c r="D361" s="243"/>
      <c r="E361" s="243"/>
      <c r="F361" s="243"/>
      <c r="G361" s="243"/>
      <c r="H361" s="224"/>
      <c r="I361" s="224"/>
      <c r="J361" s="224"/>
      <c r="K361" s="224"/>
      <c r="L361" s="224"/>
      <c r="M361" s="224"/>
      <c r="N361" s="223"/>
      <c r="O361" s="223"/>
      <c r="P361" s="223"/>
      <c r="Q361" s="223"/>
      <c r="R361" s="224"/>
      <c r="S361" s="224"/>
      <c r="T361" s="224"/>
      <c r="U361" s="224"/>
      <c r="V361" s="224"/>
      <c r="W361" s="224"/>
      <c r="X361" s="224"/>
      <c r="Y361" s="224"/>
      <c r="Z361" s="214"/>
      <c r="AA361" s="214"/>
      <c r="AB361" s="214"/>
      <c r="AC361" s="214"/>
      <c r="AD361" s="214"/>
      <c r="AE361" s="214"/>
      <c r="AF361" s="214"/>
      <c r="AG361" s="214" t="s">
        <v>320</v>
      </c>
      <c r="AH361" s="214"/>
      <c r="AI361" s="214"/>
      <c r="AJ361" s="214"/>
      <c r="AK361" s="214"/>
      <c r="AL361" s="214"/>
      <c r="AM361" s="214"/>
      <c r="AN361" s="214"/>
      <c r="AO361" s="214"/>
      <c r="AP361" s="214"/>
      <c r="AQ361" s="214"/>
      <c r="AR361" s="214"/>
      <c r="AS361" s="214"/>
      <c r="AT361" s="214"/>
      <c r="AU361" s="214"/>
      <c r="AV361" s="214"/>
      <c r="AW361" s="214"/>
      <c r="AX361" s="214"/>
      <c r="AY361" s="214"/>
      <c r="AZ361" s="214"/>
      <c r="BA361" s="214"/>
      <c r="BB361" s="214"/>
      <c r="BC361" s="214"/>
      <c r="BD361" s="214"/>
      <c r="BE361" s="214"/>
      <c r="BF361" s="214"/>
      <c r="BG361" s="214"/>
      <c r="BH361" s="214"/>
    </row>
    <row r="362" spans="1:60" outlineLevel="2" x14ac:dyDescent="0.2">
      <c r="A362" s="221"/>
      <c r="B362" s="222"/>
      <c r="C362" s="268" t="s">
        <v>2689</v>
      </c>
      <c r="D362" s="262"/>
      <c r="E362" s="263">
        <v>1.2350000000000001</v>
      </c>
      <c r="F362" s="224"/>
      <c r="G362" s="224"/>
      <c r="H362" s="224"/>
      <c r="I362" s="224"/>
      <c r="J362" s="224"/>
      <c r="K362" s="224"/>
      <c r="L362" s="224"/>
      <c r="M362" s="224"/>
      <c r="N362" s="223"/>
      <c r="O362" s="223"/>
      <c r="P362" s="223"/>
      <c r="Q362" s="223"/>
      <c r="R362" s="224"/>
      <c r="S362" s="224"/>
      <c r="T362" s="224"/>
      <c r="U362" s="224"/>
      <c r="V362" s="224"/>
      <c r="W362" s="224"/>
      <c r="X362" s="224"/>
      <c r="Y362" s="224"/>
      <c r="Z362" s="214"/>
      <c r="AA362" s="214"/>
      <c r="AB362" s="214"/>
      <c r="AC362" s="214"/>
      <c r="AD362" s="214"/>
      <c r="AE362" s="214"/>
      <c r="AF362" s="214"/>
      <c r="AG362" s="214" t="s">
        <v>371</v>
      </c>
      <c r="AH362" s="214">
        <v>0</v>
      </c>
      <c r="AI362" s="214"/>
      <c r="AJ362" s="214"/>
      <c r="AK362" s="214"/>
      <c r="AL362" s="214"/>
      <c r="AM362" s="214"/>
      <c r="AN362" s="214"/>
      <c r="AO362" s="214"/>
      <c r="AP362" s="214"/>
      <c r="AQ362" s="214"/>
      <c r="AR362" s="214"/>
      <c r="AS362" s="214"/>
      <c r="AT362" s="214"/>
      <c r="AU362" s="214"/>
      <c r="AV362" s="214"/>
      <c r="AW362" s="214"/>
      <c r="AX362" s="214"/>
      <c r="AY362" s="214"/>
      <c r="AZ362" s="214"/>
      <c r="BA362" s="214"/>
      <c r="BB362" s="214"/>
      <c r="BC362" s="214"/>
      <c r="BD362" s="214"/>
      <c r="BE362" s="214"/>
      <c r="BF362" s="214"/>
      <c r="BG362" s="214"/>
      <c r="BH362" s="214"/>
    </row>
    <row r="363" spans="1:60" x14ac:dyDescent="0.2">
      <c r="A363" s="229" t="s">
        <v>310</v>
      </c>
      <c r="B363" s="230" t="s">
        <v>264</v>
      </c>
      <c r="C363" s="253" t="s">
        <v>265</v>
      </c>
      <c r="D363" s="231"/>
      <c r="E363" s="232"/>
      <c r="F363" s="233"/>
      <c r="G363" s="233">
        <f>SUMIF(AG364:AG393,"&lt;&gt;NOR",G364:G393)</f>
        <v>0</v>
      </c>
      <c r="H363" s="233"/>
      <c r="I363" s="233">
        <f>SUM(I364:I393)</f>
        <v>0</v>
      </c>
      <c r="J363" s="233"/>
      <c r="K363" s="233">
        <f>SUM(K364:K393)</f>
        <v>0</v>
      </c>
      <c r="L363" s="233"/>
      <c r="M363" s="233">
        <f>SUM(M364:M393)</f>
        <v>0</v>
      </c>
      <c r="N363" s="232"/>
      <c r="O363" s="232">
        <f>SUM(O364:O393)</f>
        <v>0.02</v>
      </c>
      <c r="P363" s="232"/>
      <c r="Q363" s="232">
        <f>SUM(Q364:Q393)</f>
        <v>0.01</v>
      </c>
      <c r="R363" s="233"/>
      <c r="S363" s="233"/>
      <c r="T363" s="234"/>
      <c r="U363" s="228"/>
      <c r="V363" s="228">
        <f>SUM(V364:V393)</f>
        <v>5.66</v>
      </c>
      <c r="W363" s="228"/>
      <c r="X363" s="228"/>
      <c r="Y363" s="228"/>
      <c r="AG363" t="s">
        <v>311</v>
      </c>
    </row>
    <row r="364" spans="1:60" outlineLevel="1" x14ac:dyDescent="0.2">
      <c r="A364" s="236">
        <v>124</v>
      </c>
      <c r="B364" s="237" t="s">
        <v>881</v>
      </c>
      <c r="C364" s="254" t="s">
        <v>882</v>
      </c>
      <c r="D364" s="238" t="s">
        <v>379</v>
      </c>
      <c r="E364" s="239">
        <v>3.0337999999999998</v>
      </c>
      <c r="F364" s="240"/>
      <c r="G364" s="241">
        <f>ROUND(E364*F364,2)</f>
        <v>0</v>
      </c>
      <c r="H364" s="240"/>
      <c r="I364" s="241">
        <f>ROUND(E364*H364,2)</f>
        <v>0</v>
      </c>
      <c r="J364" s="240"/>
      <c r="K364" s="241">
        <f>ROUND(E364*J364,2)</f>
        <v>0</v>
      </c>
      <c r="L364" s="241">
        <v>12</v>
      </c>
      <c r="M364" s="241">
        <f>G364*(1+L364/100)</f>
        <v>0</v>
      </c>
      <c r="N364" s="239">
        <v>1.0000000000000001E-5</v>
      </c>
      <c r="O364" s="239">
        <f>ROUND(E364*N364,2)</f>
        <v>0</v>
      </c>
      <c r="P364" s="239">
        <v>0</v>
      </c>
      <c r="Q364" s="239">
        <f>ROUND(E364*P364,2)</f>
        <v>0</v>
      </c>
      <c r="R364" s="241" t="s">
        <v>877</v>
      </c>
      <c r="S364" s="241" t="s">
        <v>315</v>
      </c>
      <c r="T364" s="242" t="s">
        <v>315</v>
      </c>
      <c r="U364" s="224">
        <v>0.03</v>
      </c>
      <c r="V364" s="224">
        <f>ROUND(E364*U364,2)</f>
        <v>0.09</v>
      </c>
      <c r="W364" s="224"/>
      <c r="X364" s="224" t="s">
        <v>336</v>
      </c>
      <c r="Y364" s="224" t="s">
        <v>317</v>
      </c>
      <c r="Z364" s="214"/>
      <c r="AA364" s="214"/>
      <c r="AB364" s="214"/>
      <c r="AC364" s="214"/>
      <c r="AD364" s="214"/>
      <c r="AE364" s="214"/>
      <c r="AF364" s="214"/>
      <c r="AG364" s="214" t="s">
        <v>367</v>
      </c>
      <c r="AH364" s="214"/>
      <c r="AI364" s="214"/>
      <c r="AJ364" s="214"/>
      <c r="AK364" s="214"/>
      <c r="AL364" s="214"/>
      <c r="AM364" s="214"/>
      <c r="AN364" s="214"/>
      <c r="AO364" s="214"/>
      <c r="AP364" s="214"/>
      <c r="AQ364" s="214"/>
      <c r="AR364" s="214"/>
      <c r="AS364" s="214"/>
      <c r="AT364" s="214"/>
      <c r="AU364" s="214"/>
      <c r="AV364" s="214"/>
      <c r="AW364" s="214"/>
      <c r="AX364" s="214"/>
      <c r="AY364" s="214"/>
      <c r="AZ364" s="214"/>
      <c r="BA364" s="214"/>
      <c r="BB364" s="214"/>
      <c r="BC364" s="214"/>
      <c r="BD364" s="214"/>
      <c r="BE364" s="214"/>
      <c r="BF364" s="214"/>
      <c r="BG364" s="214"/>
      <c r="BH364" s="214"/>
    </row>
    <row r="365" spans="1:60" outlineLevel="2" x14ac:dyDescent="0.2">
      <c r="A365" s="221"/>
      <c r="B365" s="222"/>
      <c r="C365" s="268" t="s">
        <v>2208</v>
      </c>
      <c r="D365" s="262"/>
      <c r="E365" s="263">
        <v>1.6548</v>
      </c>
      <c r="F365" s="224"/>
      <c r="G365" s="224"/>
      <c r="H365" s="224"/>
      <c r="I365" s="224"/>
      <c r="J365" s="224"/>
      <c r="K365" s="224"/>
      <c r="L365" s="224"/>
      <c r="M365" s="224"/>
      <c r="N365" s="223"/>
      <c r="O365" s="223"/>
      <c r="P365" s="223"/>
      <c r="Q365" s="223"/>
      <c r="R365" s="224"/>
      <c r="S365" s="224"/>
      <c r="T365" s="224"/>
      <c r="U365" s="224"/>
      <c r="V365" s="224"/>
      <c r="W365" s="224"/>
      <c r="X365" s="224"/>
      <c r="Y365" s="224"/>
      <c r="Z365" s="214"/>
      <c r="AA365" s="214"/>
      <c r="AB365" s="214"/>
      <c r="AC365" s="214"/>
      <c r="AD365" s="214"/>
      <c r="AE365" s="214"/>
      <c r="AF365" s="214"/>
      <c r="AG365" s="214" t="s">
        <v>371</v>
      </c>
      <c r="AH365" s="214">
        <v>0</v>
      </c>
      <c r="AI365" s="214"/>
      <c r="AJ365" s="214"/>
      <c r="AK365" s="214"/>
      <c r="AL365" s="214"/>
      <c r="AM365" s="214"/>
      <c r="AN365" s="214"/>
      <c r="AO365" s="214"/>
      <c r="AP365" s="214"/>
      <c r="AQ365" s="214"/>
      <c r="AR365" s="214"/>
      <c r="AS365" s="214"/>
      <c r="AT365" s="214"/>
      <c r="AU365" s="214"/>
      <c r="AV365" s="214"/>
      <c r="AW365" s="214"/>
      <c r="AX365" s="214"/>
      <c r="AY365" s="214"/>
      <c r="AZ365" s="214"/>
      <c r="BA365" s="214"/>
      <c r="BB365" s="214"/>
      <c r="BC365" s="214"/>
      <c r="BD365" s="214"/>
      <c r="BE365" s="214"/>
      <c r="BF365" s="214"/>
      <c r="BG365" s="214"/>
      <c r="BH365" s="214"/>
    </row>
    <row r="366" spans="1:60" outlineLevel="3" x14ac:dyDescent="0.2">
      <c r="A366" s="221"/>
      <c r="B366" s="222"/>
      <c r="C366" s="268" t="s">
        <v>1017</v>
      </c>
      <c r="D366" s="262"/>
      <c r="E366" s="263">
        <v>1.379</v>
      </c>
      <c r="F366" s="224"/>
      <c r="G366" s="224"/>
      <c r="H366" s="224"/>
      <c r="I366" s="224"/>
      <c r="J366" s="224"/>
      <c r="K366" s="224"/>
      <c r="L366" s="224"/>
      <c r="M366" s="224"/>
      <c r="N366" s="223"/>
      <c r="O366" s="223"/>
      <c r="P366" s="223"/>
      <c r="Q366" s="223"/>
      <c r="R366" s="224"/>
      <c r="S366" s="224"/>
      <c r="T366" s="224"/>
      <c r="U366" s="224"/>
      <c r="V366" s="224"/>
      <c r="W366" s="224"/>
      <c r="X366" s="224"/>
      <c r="Y366" s="224"/>
      <c r="Z366" s="214"/>
      <c r="AA366" s="214"/>
      <c r="AB366" s="214"/>
      <c r="AC366" s="214"/>
      <c r="AD366" s="214"/>
      <c r="AE366" s="214"/>
      <c r="AF366" s="214"/>
      <c r="AG366" s="214" t="s">
        <v>371</v>
      </c>
      <c r="AH366" s="214">
        <v>0</v>
      </c>
      <c r="AI366" s="214"/>
      <c r="AJ366" s="214"/>
      <c r="AK366" s="214"/>
      <c r="AL366" s="214"/>
      <c r="AM366" s="214"/>
      <c r="AN366" s="214"/>
      <c r="AO366" s="214"/>
      <c r="AP366" s="214"/>
      <c r="AQ366" s="214"/>
      <c r="AR366" s="214"/>
      <c r="AS366" s="214"/>
      <c r="AT366" s="214"/>
      <c r="AU366" s="214"/>
      <c r="AV366" s="214"/>
      <c r="AW366" s="214"/>
      <c r="AX366" s="214"/>
      <c r="AY366" s="214"/>
      <c r="AZ366" s="214"/>
      <c r="BA366" s="214"/>
      <c r="BB366" s="214"/>
      <c r="BC366" s="214"/>
      <c r="BD366" s="214"/>
      <c r="BE366" s="214"/>
      <c r="BF366" s="214"/>
      <c r="BG366" s="214"/>
      <c r="BH366" s="214"/>
    </row>
    <row r="367" spans="1:60" outlineLevel="1" x14ac:dyDescent="0.2">
      <c r="A367" s="236">
        <v>125</v>
      </c>
      <c r="B367" s="237" t="s">
        <v>885</v>
      </c>
      <c r="C367" s="254" t="s">
        <v>886</v>
      </c>
      <c r="D367" s="238" t="s">
        <v>379</v>
      </c>
      <c r="E367" s="239">
        <v>16.71</v>
      </c>
      <c r="F367" s="240"/>
      <c r="G367" s="241">
        <f>ROUND(E367*F367,2)</f>
        <v>0</v>
      </c>
      <c r="H367" s="240"/>
      <c r="I367" s="241">
        <f>ROUND(E367*H367,2)</f>
        <v>0</v>
      </c>
      <c r="J367" s="240"/>
      <c r="K367" s="241">
        <f>ROUND(E367*J367,2)</f>
        <v>0</v>
      </c>
      <c r="L367" s="241">
        <v>12</v>
      </c>
      <c r="M367" s="241">
        <f>G367*(1+L367/100)</f>
        <v>0</v>
      </c>
      <c r="N367" s="239">
        <v>3.5E-4</v>
      </c>
      <c r="O367" s="239">
        <f>ROUND(E367*N367,2)</f>
        <v>0.01</v>
      </c>
      <c r="P367" s="239">
        <v>0</v>
      </c>
      <c r="Q367" s="239">
        <f>ROUND(E367*P367,2)</f>
        <v>0</v>
      </c>
      <c r="R367" s="241" t="s">
        <v>877</v>
      </c>
      <c r="S367" s="241" t="s">
        <v>315</v>
      </c>
      <c r="T367" s="242" t="s">
        <v>315</v>
      </c>
      <c r="U367" s="224">
        <v>0.01</v>
      </c>
      <c r="V367" s="224">
        <f>ROUND(E367*U367,2)</f>
        <v>0.17</v>
      </c>
      <c r="W367" s="224"/>
      <c r="X367" s="224" t="s">
        <v>336</v>
      </c>
      <c r="Y367" s="224" t="s">
        <v>317</v>
      </c>
      <c r="Z367" s="214"/>
      <c r="AA367" s="214"/>
      <c r="AB367" s="214"/>
      <c r="AC367" s="214"/>
      <c r="AD367" s="214"/>
      <c r="AE367" s="214"/>
      <c r="AF367" s="214"/>
      <c r="AG367" s="214" t="s">
        <v>367</v>
      </c>
      <c r="AH367" s="214"/>
      <c r="AI367" s="214"/>
      <c r="AJ367" s="214"/>
      <c r="AK367" s="214"/>
      <c r="AL367" s="214"/>
      <c r="AM367" s="214"/>
      <c r="AN367" s="214"/>
      <c r="AO367" s="214"/>
      <c r="AP367" s="214"/>
      <c r="AQ367" s="214"/>
      <c r="AR367" s="214"/>
      <c r="AS367" s="214"/>
      <c r="AT367" s="214"/>
      <c r="AU367" s="214"/>
      <c r="AV367" s="214"/>
      <c r="AW367" s="214"/>
      <c r="AX367" s="214"/>
      <c r="AY367" s="214"/>
      <c r="AZ367" s="214"/>
      <c r="BA367" s="214"/>
      <c r="BB367" s="214"/>
      <c r="BC367" s="214"/>
      <c r="BD367" s="214"/>
      <c r="BE367" s="214"/>
      <c r="BF367" s="214"/>
      <c r="BG367" s="214"/>
      <c r="BH367" s="214"/>
    </row>
    <row r="368" spans="1:60" outlineLevel="2" x14ac:dyDescent="0.2">
      <c r="A368" s="221"/>
      <c r="B368" s="222"/>
      <c r="C368" s="268" t="s">
        <v>2655</v>
      </c>
      <c r="D368" s="262"/>
      <c r="E368" s="263">
        <v>6.95</v>
      </c>
      <c r="F368" s="224"/>
      <c r="G368" s="224"/>
      <c r="H368" s="224"/>
      <c r="I368" s="224"/>
      <c r="J368" s="224"/>
      <c r="K368" s="224"/>
      <c r="L368" s="224"/>
      <c r="M368" s="224"/>
      <c r="N368" s="223"/>
      <c r="O368" s="223"/>
      <c r="P368" s="223"/>
      <c r="Q368" s="223"/>
      <c r="R368" s="224"/>
      <c r="S368" s="224"/>
      <c r="T368" s="224"/>
      <c r="U368" s="224"/>
      <c r="V368" s="224"/>
      <c r="W368" s="224"/>
      <c r="X368" s="224"/>
      <c r="Y368" s="224"/>
      <c r="Z368" s="214"/>
      <c r="AA368" s="214"/>
      <c r="AB368" s="214"/>
      <c r="AC368" s="214"/>
      <c r="AD368" s="214"/>
      <c r="AE368" s="214"/>
      <c r="AF368" s="214"/>
      <c r="AG368" s="214" t="s">
        <v>371</v>
      </c>
      <c r="AH368" s="214">
        <v>0</v>
      </c>
      <c r="AI368" s="214"/>
      <c r="AJ368" s="214"/>
      <c r="AK368" s="214"/>
      <c r="AL368" s="214"/>
      <c r="AM368" s="214"/>
      <c r="AN368" s="214"/>
      <c r="AO368" s="214"/>
      <c r="AP368" s="214"/>
      <c r="AQ368" s="214"/>
      <c r="AR368" s="214"/>
      <c r="AS368" s="214"/>
      <c r="AT368" s="214"/>
      <c r="AU368" s="214"/>
      <c r="AV368" s="214"/>
      <c r="AW368" s="214"/>
      <c r="AX368" s="214"/>
      <c r="AY368" s="214"/>
      <c r="AZ368" s="214"/>
      <c r="BA368" s="214"/>
      <c r="BB368" s="214"/>
      <c r="BC368" s="214"/>
      <c r="BD368" s="214"/>
      <c r="BE368" s="214"/>
      <c r="BF368" s="214"/>
      <c r="BG368" s="214"/>
      <c r="BH368" s="214"/>
    </row>
    <row r="369" spans="1:60" outlineLevel="3" x14ac:dyDescent="0.2">
      <c r="A369" s="221"/>
      <c r="B369" s="222"/>
      <c r="C369" s="268" t="s">
        <v>2656</v>
      </c>
      <c r="D369" s="262"/>
      <c r="E369" s="263">
        <v>6.26</v>
      </c>
      <c r="F369" s="224"/>
      <c r="G369" s="224"/>
      <c r="H369" s="224"/>
      <c r="I369" s="224"/>
      <c r="J369" s="224"/>
      <c r="K369" s="224"/>
      <c r="L369" s="224"/>
      <c r="M369" s="224"/>
      <c r="N369" s="223"/>
      <c r="O369" s="223"/>
      <c r="P369" s="223"/>
      <c r="Q369" s="223"/>
      <c r="R369" s="224"/>
      <c r="S369" s="224"/>
      <c r="T369" s="224"/>
      <c r="U369" s="224"/>
      <c r="V369" s="224"/>
      <c r="W369" s="224"/>
      <c r="X369" s="224"/>
      <c r="Y369" s="224"/>
      <c r="Z369" s="214"/>
      <c r="AA369" s="214"/>
      <c r="AB369" s="214"/>
      <c r="AC369" s="214"/>
      <c r="AD369" s="214"/>
      <c r="AE369" s="214"/>
      <c r="AF369" s="214"/>
      <c r="AG369" s="214" t="s">
        <v>371</v>
      </c>
      <c r="AH369" s="214">
        <v>0</v>
      </c>
      <c r="AI369" s="214"/>
      <c r="AJ369" s="214"/>
      <c r="AK369" s="214"/>
      <c r="AL369" s="214"/>
      <c r="AM369" s="214"/>
      <c r="AN369" s="214"/>
      <c r="AO369" s="214"/>
      <c r="AP369" s="214"/>
      <c r="AQ369" s="214"/>
      <c r="AR369" s="214"/>
      <c r="AS369" s="214"/>
      <c r="AT369" s="214"/>
      <c r="AU369" s="214"/>
      <c r="AV369" s="214"/>
      <c r="AW369" s="214"/>
      <c r="AX369" s="214"/>
      <c r="AY369" s="214"/>
      <c r="AZ369" s="214"/>
      <c r="BA369" s="214"/>
      <c r="BB369" s="214"/>
      <c r="BC369" s="214"/>
      <c r="BD369" s="214"/>
      <c r="BE369" s="214"/>
      <c r="BF369" s="214"/>
      <c r="BG369" s="214"/>
      <c r="BH369" s="214"/>
    </row>
    <row r="370" spans="1:60" outlineLevel="3" x14ac:dyDescent="0.2">
      <c r="A370" s="221"/>
      <c r="B370" s="222"/>
      <c r="C370" s="268" t="s">
        <v>2635</v>
      </c>
      <c r="D370" s="262"/>
      <c r="E370" s="263">
        <v>3.5</v>
      </c>
      <c r="F370" s="224"/>
      <c r="G370" s="224"/>
      <c r="H370" s="224"/>
      <c r="I370" s="224"/>
      <c r="J370" s="224"/>
      <c r="K370" s="224"/>
      <c r="L370" s="224"/>
      <c r="M370" s="224"/>
      <c r="N370" s="223"/>
      <c r="O370" s="223"/>
      <c r="P370" s="223"/>
      <c r="Q370" s="223"/>
      <c r="R370" s="224"/>
      <c r="S370" s="224"/>
      <c r="T370" s="224"/>
      <c r="U370" s="224"/>
      <c r="V370" s="224"/>
      <c r="W370" s="224"/>
      <c r="X370" s="224"/>
      <c r="Y370" s="224"/>
      <c r="Z370" s="214"/>
      <c r="AA370" s="214"/>
      <c r="AB370" s="214"/>
      <c r="AC370" s="214"/>
      <c r="AD370" s="214"/>
      <c r="AE370" s="214"/>
      <c r="AF370" s="214"/>
      <c r="AG370" s="214" t="s">
        <v>371</v>
      </c>
      <c r="AH370" s="214">
        <v>0</v>
      </c>
      <c r="AI370" s="214"/>
      <c r="AJ370" s="214"/>
      <c r="AK370" s="214"/>
      <c r="AL370" s="214"/>
      <c r="AM370" s="214"/>
      <c r="AN370" s="214"/>
      <c r="AO370" s="214"/>
      <c r="AP370" s="214"/>
      <c r="AQ370" s="214"/>
      <c r="AR370" s="214"/>
      <c r="AS370" s="214"/>
      <c r="AT370" s="214"/>
      <c r="AU370" s="214"/>
      <c r="AV370" s="214"/>
      <c r="AW370" s="214"/>
      <c r="AX370" s="214"/>
      <c r="AY370" s="214"/>
      <c r="AZ370" s="214"/>
      <c r="BA370" s="214"/>
      <c r="BB370" s="214"/>
      <c r="BC370" s="214"/>
      <c r="BD370" s="214"/>
      <c r="BE370" s="214"/>
      <c r="BF370" s="214"/>
      <c r="BG370" s="214"/>
      <c r="BH370" s="214"/>
    </row>
    <row r="371" spans="1:60" outlineLevel="1" x14ac:dyDescent="0.2">
      <c r="A371" s="236">
        <v>126</v>
      </c>
      <c r="B371" s="237" t="s">
        <v>887</v>
      </c>
      <c r="C371" s="254" t="s">
        <v>888</v>
      </c>
      <c r="D371" s="238" t="s">
        <v>379</v>
      </c>
      <c r="E371" s="239">
        <v>31.824000000000002</v>
      </c>
      <c r="F371" s="240"/>
      <c r="G371" s="241">
        <f>ROUND(E371*F371,2)</f>
        <v>0</v>
      </c>
      <c r="H371" s="240"/>
      <c r="I371" s="241">
        <f>ROUND(E371*H371,2)</f>
        <v>0</v>
      </c>
      <c r="J371" s="240"/>
      <c r="K371" s="241">
        <f>ROUND(E371*J371,2)</f>
        <v>0</v>
      </c>
      <c r="L371" s="241">
        <v>12</v>
      </c>
      <c r="M371" s="241">
        <f>G371*(1+L371/100)</f>
        <v>0</v>
      </c>
      <c r="N371" s="239">
        <v>0</v>
      </c>
      <c r="O371" s="239">
        <f>ROUND(E371*N371,2)</f>
        <v>0</v>
      </c>
      <c r="P371" s="239">
        <v>0</v>
      </c>
      <c r="Q371" s="239">
        <f>ROUND(E371*P371,2)</f>
        <v>0</v>
      </c>
      <c r="R371" s="241" t="s">
        <v>877</v>
      </c>
      <c r="S371" s="241" t="s">
        <v>315</v>
      </c>
      <c r="T371" s="242" t="s">
        <v>315</v>
      </c>
      <c r="U371" s="224">
        <v>0.01</v>
      </c>
      <c r="V371" s="224">
        <f>ROUND(E371*U371,2)</f>
        <v>0.32</v>
      </c>
      <c r="W371" s="224"/>
      <c r="X371" s="224" t="s">
        <v>336</v>
      </c>
      <c r="Y371" s="224" t="s">
        <v>317</v>
      </c>
      <c r="Z371" s="214"/>
      <c r="AA371" s="214"/>
      <c r="AB371" s="214"/>
      <c r="AC371" s="214"/>
      <c r="AD371" s="214"/>
      <c r="AE371" s="214"/>
      <c r="AF371" s="214"/>
      <c r="AG371" s="214" t="s">
        <v>367</v>
      </c>
      <c r="AH371" s="214"/>
      <c r="AI371" s="214"/>
      <c r="AJ371" s="214"/>
      <c r="AK371" s="214"/>
      <c r="AL371" s="214"/>
      <c r="AM371" s="214"/>
      <c r="AN371" s="214"/>
      <c r="AO371" s="214"/>
      <c r="AP371" s="214"/>
      <c r="AQ371" s="214"/>
      <c r="AR371" s="214"/>
      <c r="AS371" s="214"/>
      <c r="AT371" s="214"/>
      <c r="AU371" s="214"/>
      <c r="AV371" s="214"/>
      <c r="AW371" s="214"/>
      <c r="AX371" s="214"/>
      <c r="AY371" s="214"/>
      <c r="AZ371" s="214"/>
      <c r="BA371" s="214"/>
      <c r="BB371" s="214"/>
      <c r="BC371" s="214"/>
      <c r="BD371" s="214"/>
      <c r="BE371" s="214"/>
      <c r="BF371" s="214"/>
      <c r="BG371" s="214"/>
      <c r="BH371" s="214"/>
    </row>
    <row r="372" spans="1:60" outlineLevel="2" x14ac:dyDescent="0.2">
      <c r="A372" s="221"/>
      <c r="B372" s="222"/>
      <c r="C372" s="268" t="s">
        <v>2690</v>
      </c>
      <c r="D372" s="262"/>
      <c r="E372" s="263">
        <v>31.824000000000002</v>
      </c>
      <c r="F372" s="224"/>
      <c r="G372" s="224"/>
      <c r="H372" s="224"/>
      <c r="I372" s="224"/>
      <c r="J372" s="224"/>
      <c r="K372" s="224"/>
      <c r="L372" s="224"/>
      <c r="M372" s="224"/>
      <c r="N372" s="223"/>
      <c r="O372" s="223"/>
      <c r="P372" s="223"/>
      <c r="Q372" s="223"/>
      <c r="R372" s="224"/>
      <c r="S372" s="224"/>
      <c r="T372" s="224"/>
      <c r="U372" s="224"/>
      <c r="V372" s="224"/>
      <c r="W372" s="224"/>
      <c r="X372" s="224"/>
      <c r="Y372" s="224"/>
      <c r="Z372" s="214"/>
      <c r="AA372" s="214"/>
      <c r="AB372" s="214"/>
      <c r="AC372" s="214"/>
      <c r="AD372" s="214"/>
      <c r="AE372" s="214"/>
      <c r="AF372" s="214"/>
      <c r="AG372" s="214" t="s">
        <v>371</v>
      </c>
      <c r="AH372" s="214">
        <v>5</v>
      </c>
      <c r="AI372" s="214"/>
      <c r="AJ372" s="214"/>
      <c r="AK372" s="214"/>
      <c r="AL372" s="214"/>
      <c r="AM372" s="214"/>
      <c r="AN372" s="214"/>
      <c r="AO372" s="214"/>
      <c r="AP372" s="214"/>
      <c r="AQ372" s="214"/>
      <c r="AR372" s="214"/>
      <c r="AS372" s="214"/>
      <c r="AT372" s="214"/>
      <c r="AU372" s="214"/>
      <c r="AV372" s="214"/>
      <c r="AW372" s="214"/>
      <c r="AX372" s="214"/>
      <c r="AY372" s="214"/>
      <c r="AZ372" s="214"/>
      <c r="BA372" s="214"/>
      <c r="BB372" s="214"/>
      <c r="BC372" s="214"/>
      <c r="BD372" s="214"/>
      <c r="BE372" s="214"/>
      <c r="BF372" s="214"/>
      <c r="BG372" s="214"/>
      <c r="BH372" s="214"/>
    </row>
    <row r="373" spans="1:60" outlineLevel="1" x14ac:dyDescent="0.2">
      <c r="A373" s="236">
        <v>127</v>
      </c>
      <c r="B373" s="237" t="s">
        <v>875</v>
      </c>
      <c r="C373" s="254" t="s">
        <v>876</v>
      </c>
      <c r="D373" s="238" t="s">
        <v>379</v>
      </c>
      <c r="E373" s="239">
        <v>11.782500000000001</v>
      </c>
      <c r="F373" s="240"/>
      <c r="G373" s="241">
        <f>ROUND(E373*F373,2)</f>
        <v>0</v>
      </c>
      <c r="H373" s="240"/>
      <c r="I373" s="241">
        <f>ROUND(E373*H373,2)</f>
        <v>0</v>
      </c>
      <c r="J373" s="240"/>
      <c r="K373" s="241">
        <f>ROUND(E373*J373,2)</f>
        <v>0</v>
      </c>
      <c r="L373" s="241">
        <v>12</v>
      </c>
      <c r="M373" s="241">
        <f>G373*(1+L373/100)</f>
        <v>0</v>
      </c>
      <c r="N373" s="239">
        <v>0</v>
      </c>
      <c r="O373" s="239">
        <f>ROUND(E373*N373,2)</f>
        <v>0</v>
      </c>
      <c r="P373" s="239">
        <v>8.9999999999999998E-4</v>
      </c>
      <c r="Q373" s="239">
        <f>ROUND(E373*P373,2)</f>
        <v>0.01</v>
      </c>
      <c r="R373" s="241" t="s">
        <v>877</v>
      </c>
      <c r="S373" s="241" t="s">
        <v>315</v>
      </c>
      <c r="T373" s="242" t="s">
        <v>315</v>
      </c>
      <c r="U373" s="224">
        <v>0.08</v>
      </c>
      <c r="V373" s="224">
        <f>ROUND(E373*U373,2)</f>
        <v>0.94</v>
      </c>
      <c r="W373" s="224"/>
      <c r="X373" s="224" t="s">
        <v>336</v>
      </c>
      <c r="Y373" s="224" t="s">
        <v>317</v>
      </c>
      <c r="Z373" s="214"/>
      <c r="AA373" s="214"/>
      <c r="AB373" s="214"/>
      <c r="AC373" s="214"/>
      <c r="AD373" s="214"/>
      <c r="AE373" s="214"/>
      <c r="AF373" s="214"/>
      <c r="AG373" s="214" t="s">
        <v>367</v>
      </c>
      <c r="AH373" s="214"/>
      <c r="AI373" s="214"/>
      <c r="AJ373" s="214"/>
      <c r="AK373" s="214"/>
      <c r="AL373" s="214"/>
      <c r="AM373" s="214"/>
      <c r="AN373" s="214"/>
      <c r="AO373" s="214"/>
      <c r="AP373" s="214"/>
      <c r="AQ373" s="214"/>
      <c r="AR373" s="214"/>
      <c r="AS373" s="214"/>
      <c r="AT373" s="214"/>
      <c r="AU373" s="214"/>
      <c r="AV373" s="214"/>
      <c r="AW373" s="214"/>
      <c r="AX373" s="214"/>
      <c r="AY373" s="214"/>
      <c r="AZ373" s="214"/>
      <c r="BA373" s="214"/>
      <c r="BB373" s="214"/>
      <c r="BC373" s="214"/>
      <c r="BD373" s="214"/>
      <c r="BE373" s="214"/>
      <c r="BF373" s="214"/>
      <c r="BG373" s="214"/>
      <c r="BH373" s="214"/>
    </row>
    <row r="374" spans="1:60" outlineLevel="2" x14ac:dyDescent="0.2">
      <c r="A374" s="221"/>
      <c r="B374" s="222"/>
      <c r="C374" s="268" t="s">
        <v>536</v>
      </c>
      <c r="D374" s="262"/>
      <c r="E374" s="263"/>
      <c r="F374" s="224"/>
      <c r="G374" s="224"/>
      <c r="H374" s="224"/>
      <c r="I374" s="224"/>
      <c r="J374" s="224"/>
      <c r="K374" s="224"/>
      <c r="L374" s="224"/>
      <c r="M374" s="224"/>
      <c r="N374" s="223"/>
      <c r="O374" s="223"/>
      <c r="P374" s="223"/>
      <c r="Q374" s="223"/>
      <c r="R374" s="224"/>
      <c r="S374" s="224"/>
      <c r="T374" s="224"/>
      <c r="U374" s="224"/>
      <c r="V374" s="224"/>
      <c r="W374" s="224"/>
      <c r="X374" s="224"/>
      <c r="Y374" s="224"/>
      <c r="Z374" s="214"/>
      <c r="AA374" s="214"/>
      <c r="AB374" s="214"/>
      <c r="AC374" s="214"/>
      <c r="AD374" s="214"/>
      <c r="AE374" s="214"/>
      <c r="AF374" s="214"/>
      <c r="AG374" s="214" t="s">
        <v>371</v>
      </c>
      <c r="AH374" s="214">
        <v>0</v>
      </c>
      <c r="AI374" s="214"/>
      <c r="AJ374" s="214"/>
      <c r="AK374" s="214"/>
      <c r="AL374" s="214"/>
      <c r="AM374" s="214"/>
      <c r="AN374" s="214"/>
      <c r="AO374" s="214"/>
      <c r="AP374" s="214"/>
      <c r="AQ374" s="214"/>
      <c r="AR374" s="214"/>
      <c r="AS374" s="214"/>
      <c r="AT374" s="214"/>
      <c r="AU374" s="214"/>
      <c r="AV374" s="214"/>
      <c r="AW374" s="214"/>
      <c r="AX374" s="214"/>
      <c r="AY374" s="214"/>
      <c r="AZ374" s="214"/>
      <c r="BA374" s="214"/>
      <c r="BB374" s="214"/>
      <c r="BC374" s="214"/>
      <c r="BD374" s="214"/>
      <c r="BE374" s="214"/>
      <c r="BF374" s="214"/>
      <c r="BG374" s="214"/>
      <c r="BH374" s="214"/>
    </row>
    <row r="375" spans="1:60" outlineLevel="3" x14ac:dyDescent="0.2">
      <c r="A375" s="221"/>
      <c r="B375" s="222"/>
      <c r="C375" s="268" t="s">
        <v>1975</v>
      </c>
      <c r="D375" s="262"/>
      <c r="E375" s="263"/>
      <c r="F375" s="224"/>
      <c r="G375" s="224"/>
      <c r="H375" s="224"/>
      <c r="I375" s="224"/>
      <c r="J375" s="224"/>
      <c r="K375" s="224"/>
      <c r="L375" s="224"/>
      <c r="M375" s="224"/>
      <c r="N375" s="223"/>
      <c r="O375" s="223"/>
      <c r="P375" s="223"/>
      <c r="Q375" s="223"/>
      <c r="R375" s="224"/>
      <c r="S375" s="224"/>
      <c r="T375" s="224"/>
      <c r="U375" s="224"/>
      <c r="V375" s="224"/>
      <c r="W375" s="224"/>
      <c r="X375" s="224"/>
      <c r="Y375" s="224"/>
      <c r="Z375" s="214"/>
      <c r="AA375" s="214"/>
      <c r="AB375" s="214"/>
      <c r="AC375" s="214"/>
      <c r="AD375" s="214"/>
      <c r="AE375" s="214"/>
      <c r="AF375" s="214"/>
      <c r="AG375" s="214" t="s">
        <v>371</v>
      </c>
      <c r="AH375" s="214">
        <v>0</v>
      </c>
      <c r="AI375" s="214"/>
      <c r="AJ375" s="214"/>
      <c r="AK375" s="214"/>
      <c r="AL375" s="214"/>
      <c r="AM375" s="214"/>
      <c r="AN375" s="214"/>
      <c r="AO375" s="214"/>
      <c r="AP375" s="214"/>
      <c r="AQ375" s="214"/>
      <c r="AR375" s="214"/>
      <c r="AS375" s="214"/>
      <c r="AT375" s="214"/>
      <c r="AU375" s="214"/>
      <c r="AV375" s="214"/>
      <c r="AW375" s="214"/>
      <c r="AX375" s="214"/>
      <c r="AY375" s="214"/>
      <c r="AZ375" s="214"/>
      <c r="BA375" s="214"/>
      <c r="BB375" s="214"/>
      <c r="BC375" s="214"/>
      <c r="BD375" s="214"/>
      <c r="BE375" s="214"/>
      <c r="BF375" s="214"/>
      <c r="BG375" s="214"/>
      <c r="BH375" s="214"/>
    </row>
    <row r="376" spans="1:60" outlineLevel="3" x14ac:dyDescent="0.2">
      <c r="A376" s="221"/>
      <c r="B376" s="222"/>
      <c r="C376" s="268" t="s">
        <v>878</v>
      </c>
      <c r="D376" s="262"/>
      <c r="E376" s="263"/>
      <c r="F376" s="224"/>
      <c r="G376" s="224"/>
      <c r="H376" s="224"/>
      <c r="I376" s="224"/>
      <c r="J376" s="224"/>
      <c r="K376" s="224"/>
      <c r="L376" s="224"/>
      <c r="M376" s="224"/>
      <c r="N376" s="223"/>
      <c r="O376" s="223"/>
      <c r="P376" s="223"/>
      <c r="Q376" s="223"/>
      <c r="R376" s="224"/>
      <c r="S376" s="224"/>
      <c r="T376" s="224"/>
      <c r="U376" s="224"/>
      <c r="V376" s="224"/>
      <c r="W376" s="224"/>
      <c r="X376" s="224"/>
      <c r="Y376" s="224"/>
      <c r="Z376" s="214"/>
      <c r="AA376" s="214"/>
      <c r="AB376" s="214"/>
      <c r="AC376" s="214"/>
      <c r="AD376" s="214"/>
      <c r="AE376" s="214"/>
      <c r="AF376" s="214"/>
      <c r="AG376" s="214" t="s">
        <v>371</v>
      </c>
      <c r="AH376" s="214">
        <v>0</v>
      </c>
      <c r="AI376" s="214"/>
      <c r="AJ376" s="214"/>
      <c r="AK376" s="214"/>
      <c r="AL376" s="214"/>
      <c r="AM376" s="214"/>
      <c r="AN376" s="214"/>
      <c r="AO376" s="214"/>
      <c r="AP376" s="214"/>
      <c r="AQ376" s="214"/>
      <c r="AR376" s="214"/>
      <c r="AS376" s="214"/>
      <c r="AT376" s="214"/>
      <c r="AU376" s="214"/>
      <c r="AV376" s="214"/>
      <c r="AW376" s="214"/>
      <c r="AX376" s="214"/>
      <c r="AY376" s="214"/>
      <c r="AZ376" s="214"/>
      <c r="BA376" s="214"/>
      <c r="BB376" s="214"/>
      <c r="BC376" s="214"/>
      <c r="BD376" s="214"/>
      <c r="BE376" s="214"/>
      <c r="BF376" s="214"/>
      <c r="BG376" s="214"/>
      <c r="BH376" s="214"/>
    </row>
    <row r="377" spans="1:60" outlineLevel="3" x14ac:dyDescent="0.2">
      <c r="A377" s="221"/>
      <c r="B377" s="222"/>
      <c r="C377" s="269" t="s">
        <v>480</v>
      </c>
      <c r="D377" s="264"/>
      <c r="E377" s="265"/>
      <c r="F377" s="224"/>
      <c r="G377" s="224"/>
      <c r="H377" s="224"/>
      <c r="I377" s="224"/>
      <c r="J377" s="224"/>
      <c r="K377" s="224"/>
      <c r="L377" s="224"/>
      <c r="M377" s="224"/>
      <c r="N377" s="223"/>
      <c r="O377" s="223"/>
      <c r="P377" s="223"/>
      <c r="Q377" s="223"/>
      <c r="R377" s="224"/>
      <c r="S377" s="224"/>
      <c r="T377" s="224"/>
      <c r="U377" s="224"/>
      <c r="V377" s="224"/>
      <c r="W377" s="224"/>
      <c r="X377" s="224"/>
      <c r="Y377" s="224"/>
      <c r="Z377" s="214"/>
      <c r="AA377" s="214"/>
      <c r="AB377" s="214"/>
      <c r="AC377" s="214"/>
      <c r="AD377" s="214"/>
      <c r="AE377" s="214"/>
      <c r="AF377" s="214"/>
      <c r="AG377" s="214" t="s">
        <v>371</v>
      </c>
      <c r="AH377" s="214"/>
      <c r="AI377" s="214"/>
      <c r="AJ377" s="214"/>
      <c r="AK377" s="214"/>
      <c r="AL377" s="214"/>
      <c r="AM377" s="214"/>
      <c r="AN377" s="214"/>
      <c r="AO377" s="214"/>
      <c r="AP377" s="214"/>
      <c r="AQ377" s="214"/>
      <c r="AR377" s="214"/>
      <c r="AS377" s="214"/>
      <c r="AT377" s="214"/>
      <c r="AU377" s="214"/>
      <c r="AV377" s="214"/>
      <c r="AW377" s="214"/>
      <c r="AX377" s="214"/>
      <c r="AY377" s="214"/>
      <c r="AZ377" s="214"/>
      <c r="BA377" s="214"/>
      <c r="BB377" s="214"/>
      <c r="BC377" s="214"/>
      <c r="BD377" s="214"/>
      <c r="BE377" s="214"/>
      <c r="BF377" s="214"/>
      <c r="BG377" s="214"/>
      <c r="BH377" s="214"/>
    </row>
    <row r="378" spans="1:60" outlineLevel="3" x14ac:dyDescent="0.2">
      <c r="A378" s="221"/>
      <c r="B378" s="222"/>
      <c r="C378" s="270" t="s">
        <v>2691</v>
      </c>
      <c r="D378" s="264"/>
      <c r="E378" s="265">
        <v>30.03</v>
      </c>
      <c r="F378" s="224"/>
      <c r="G378" s="224"/>
      <c r="H378" s="224"/>
      <c r="I378" s="224"/>
      <c r="J378" s="224"/>
      <c r="K378" s="224"/>
      <c r="L378" s="224"/>
      <c r="M378" s="224"/>
      <c r="N378" s="223"/>
      <c r="O378" s="223"/>
      <c r="P378" s="223"/>
      <c r="Q378" s="223"/>
      <c r="R378" s="224"/>
      <c r="S378" s="224"/>
      <c r="T378" s="224"/>
      <c r="U378" s="224"/>
      <c r="V378" s="224"/>
      <c r="W378" s="224"/>
      <c r="X378" s="224"/>
      <c r="Y378" s="224"/>
      <c r="Z378" s="214"/>
      <c r="AA378" s="214"/>
      <c r="AB378" s="214"/>
      <c r="AC378" s="214"/>
      <c r="AD378" s="214"/>
      <c r="AE378" s="214"/>
      <c r="AF378" s="214"/>
      <c r="AG378" s="214" t="s">
        <v>371</v>
      </c>
      <c r="AH378" s="214">
        <v>2</v>
      </c>
      <c r="AI378" s="214"/>
      <c r="AJ378" s="214"/>
      <c r="AK378" s="214"/>
      <c r="AL378" s="214"/>
      <c r="AM378" s="214"/>
      <c r="AN378" s="214"/>
      <c r="AO378" s="214"/>
      <c r="AP378" s="214"/>
      <c r="AQ378" s="214"/>
      <c r="AR378" s="214"/>
      <c r="AS378" s="214"/>
      <c r="AT378" s="214"/>
      <c r="AU378" s="214"/>
      <c r="AV378" s="214"/>
      <c r="AW378" s="214"/>
      <c r="AX378" s="214"/>
      <c r="AY378" s="214"/>
      <c r="AZ378" s="214"/>
      <c r="BA378" s="214"/>
      <c r="BB378" s="214"/>
      <c r="BC378" s="214"/>
      <c r="BD378" s="214"/>
      <c r="BE378" s="214"/>
      <c r="BF378" s="214"/>
      <c r="BG378" s="214"/>
      <c r="BH378" s="214"/>
    </row>
    <row r="379" spans="1:60" outlineLevel="3" x14ac:dyDescent="0.2">
      <c r="A379" s="221"/>
      <c r="B379" s="222"/>
      <c r="C379" s="270" t="s">
        <v>2692</v>
      </c>
      <c r="D379" s="264"/>
      <c r="E379" s="265">
        <v>0.88600000000000001</v>
      </c>
      <c r="F379" s="224"/>
      <c r="G379" s="224"/>
      <c r="H379" s="224"/>
      <c r="I379" s="224"/>
      <c r="J379" s="224"/>
      <c r="K379" s="224"/>
      <c r="L379" s="224"/>
      <c r="M379" s="224"/>
      <c r="N379" s="223"/>
      <c r="O379" s="223"/>
      <c r="P379" s="223"/>
      <c r="Q379" s="223"/>
      <c r="R379" s="224"/>
      <c r="S379" s="224"/>
      <c r="T379" s="224"/>
      <c r="U379" s="224"/>
      <c r="V379" s="224"/>
      <c r="W379" s="224"/>
      <c r="X379" s="224"/>
      <c r="Y379" s="224"/>
      <c r="Z379" s="214"/>
      <c r="AA379" s="214"/>
      <c r="AB379" s="214"/>
      <c r="AC379" s="214"/>
      <c r="AD379" s="214"/>
      <c r="AE379" s="214"/>
      <c r="AF379" s="214"/>
      <c r="AG379" s="214" t="s">
        <v>371</v>
      </c>
      <c r="AH379" s="214">
        <v>2</v>
      </c>
      <c r="AI379" s="214"/>
      <c r="AJ379" s="214"/>
      <c r="AK379" s="214"/>
      <c r="AL379" s="214"/>
      <c r="AM379" s="214"/>
      <c r="AN379" s="214"/>
      <c r="AO379" s="214"/>
      <c r="AP379" s="214"/>
      <c r="AQ379" s="214"/>
      <c r="AR379" s="214"/>
      <c r="AS379" s="214"/>
      <c r="AT379" s="214"/>
      <c r="AU379" s="214"/>
      <c r="AV379" s="214"/>
      <c r="AW379" s="214"/>
      <c r="AX379" s="214"/>
      <c r="AY379" s="214"/>
      <c r="AZ379" s="214"/>
      <c r="BA379" s="214"/>
      <c r="BB379" s="214"/>
      <c r="BC379" s="214"/>
      <c r="BD379" s="214"/>
      <c r="BE379" s="214"/>
      <c r="BF379" s="214"/>
      <c r="BG379" s="214"/>
      <c r="BH379" s="214"/>
    </row>
    <row r="380" spans="1:60" outlineLevel="3" x14ac:dyDescent="0.2">
      <c r="A380" s="221"/>
      <c r="B380" s="222"/>
      <c r="C380" s="270" t="s">
        <v>2693</v>
      </c>
      <c r="D380" s="264"/>
      <c r="E380" s="265">
        <v>-4.4829999999999997</v>
      </c>
      <c r="F380" s="224"/>
      <c r="G380" s="224"/>
      <c r="H380" s="224"/>
      <c r="I380" s="224"/>
      <c r="J380" s="224"/>
      <c r="K380" s="224"/>
      <c r="L380" s="224"/>
      <c r="M380" s="224"/>
      <c r="N380" s="223"/>
      <c r="O380" s="223"/>
      <c r="P380" s="223"/>
      <c r="Q380" s="223"/>
      <c r="R380" s="224"/>
      <c r="S380" s="224"/>
      <c r="T380" s="224"/>
      <c r="U380" s="224"/>
      <c r="V380" s="224"/>
      <c r="W380" s="224"/>
      <c r="X380" s="224"/>
      <c r="Y380" s="224"/>
      <c r="Z380" s="214"/>
      <c r="AA380" s="214"/>
      <c r="AB380" s="214"/>
      <c r="AC380" s="214"/>
      <c r="AD380" s="214"/>
      <c r="AE380" s="214"/>
      <c r="AF380" s="214"/>
      <c r="AG380" s="214" t="s">
        <v>371</v>
      </c>
      <c r="AH380" s="214">
        <v>2</v>
      </c>
      <c r="AI380" s="214"/>
      <c r="AJ380" s="214"/>
      <c r="AK380" s="214"/>
      <c r="AL380" s="214"/>
      <c r="AM380" s="214"/>
      <c r="AN380" s="214"/>
      <c r="AO380" s="214"/>
      <c r="AP380" s="214"/>
      <c r="AQ380" s="214"/>
      <c r="AR380" s="214"/>
      <c r="AS380" s="214"/>
      <c r="AT380" s="214"/>
      <c r="AU380" s="214"/>
      <c r="AV380" s="214"/>
      <c r="AW380" s="214"/>
      <c r="AX380" s="214"/>
      <c r="AY380" s="214"/>
      <c r="AZ380" s="214"/>
      <c r="BA380" s="214"/>
      <c r="BB380" s="214"/>
      <c r="BC380" s="214"/>
      <c r="BD380" s="214"/>
      <c r="BE380" s="214"/>
      <c r="BF380" s="214"/>
      <c r="BG380" s="214"/>
      <c r="BH380" s="214"/>
    </row>
    <row r="381" spans="1:60" outlineLevel="3" x14ac:dyDescent="0.2">
      <c r="A381" s="221"/>
      <c r="B381" s="222"/>
      <c r="C381" s="270" t="s">
        <v>2694</v>
      </c>
      <c r="D381" s="264"/>
      <c r="E381" s="265">
        <v>-2.8675000000000002</v>
      </c>
      <c r="F381" s="224"/>
      <c r="G381" s="224"/>
      <c r="H381" s="224"/>
      <c r="I381" s="224"/>
      <c r="J381" s="224"/>
      <c r="K381" s="224"/>
      <c r="L381" s="224"/>
      <c r="M381" s="224"/>
      <c r="N381" s="223"/>
      <c r="O381" s="223"/>
      <c r="P381" s="223"/>
      <c r="Q381" s="223"/>
      <c r="R381" s="224"/>
      <c r="S381" s="224"/>
      <c r="T381" s="224"/>
      <c r="U381" s="224"/>
      <c r="V381" s="224"/>
      <c r="W381" s="224"/>
      <c r="X381" s="224"/>
      <c r="Y381" s="224"/>
      <c r="Z381" s="214"/>
      <c r="AA381" s="214"/>
      <c r="AB381" s="214"/>
      <c r="AC381" s="214"/>
      <c r="AD381" s="214"/>
      <c r="AE381" s="214"/>
      <c r="AF381" s="214"/>
      <c r="AG381" s="214" t="s">
        <v>371</v>
      </c>
      <c r="AH381" s="214">
        <v>2</v>
      </c>
      <c r="AI381" s="214"/>
      <c r="AJ381" s="214"/>
      <c r="AK381" s="214"/>
      <c r="AL381" s="214"/>
      <c r="AM381" s="214"/>
      <c r="AN381" s="214"/>
      <c r="AO381" s="214"/>
      <c r="AP381" s="214"/>
      <c r="AQ381" s="214"/>
      <c r="AR381" s="214"/>
      <c r="AS381" s="214"/>
      <c r="AT381" s="214"/>
      <c r="AU381" s="214"/>
      <c r="AV381" s="214"/>
      <c r="AW381" s="214"/>
      <c r="AX381" s="214"/>
      <c r="AY381" s="214"/>
      <c r="AZ381" s="214"/>
      <c r="BA381" s="214"/>
      <c r="BB381" s="214"/>
      <c r="BC381" s="214"/>
      <c r="BD381" s="214"/>
      <c r="BE381" s="214"/>
      <c r="BF381" s="214"/>
      <c r="BG381" s="214"/>
      <c r="BH381" s="214"/>
    </row>
    <row r="382" spans="1:60" outlineLevel="3" x14ac:dyDescent="0.2">
      <c r="A382" s="221"/>
      <c r="B382" s="222"/>
      <c r="C382" s="269" t="s">
        <v>483</v>
      </c>
      <c r="D382" s="264"/>
      <c r="E382" s="265"/>
      <c r="F382" s="224"/>
      <c r="G382" s="224"/>
      <c r="H382" s="224"/>
      <c r="I382" s="224"/>
      <c r="J382" s="224"/>
      <c r="K382" s="224"/>
      <c r="L382" s="224"/>
      <c r="M382" s="224"/>
      <c r="N382" s="223"/>
      <c r="O382" s="223"/>
      <c r="P382" s="223"/>
      <c r="Q382" s="223"/>
      <c r="R382" s="224"/>
      <c r="S382" s="224"/>
      <c r="T382" s="224"/>
      <c r="U382" s="224"/>
      <c r="V382" s="224"/>
      <c r="W382" s="224"/>
      <c r="X382" s="224"/>
      <c r="Y382" s="224"/>
      <c r="Z382" s="214"/>
      <c r="AA382" s="214"/>
      <c r="AB382" s="214"/>
      <c r="AC382" s="214"/>
      <c r="AD382" s="214"/>
      <c r="AE382" s="214"/>
      <c r="AF382" s="214"/>
      <c r="AG382" s="214" t="s">
        <v>371</v>
      </c>
      <c r="AH382" s="214"/>
      <c r="AI382" s="214"/>
      <c r="AJ382" s="214"/>
      <c r="AK382" s="214"/>
      <c r="AL382" s="214"/>
      <c r="AM382" s="214"/>
      <c r="AN382" s="214"/>
      <c r="AO382" s="214"/>
      <c r="AP382" s="214"/>
      <c r="AQ382" s="214"/>
      <c r="AR382" s="214"/>
      <c r="AS382" s="214"/>
      <c r="AT382" s="214"/>
      <c r="AU382" s="214"/>
      <c r="AV382" s="214"/>
      <c r="AW382" s="214"/>
      <c r="AX382" s="214"/>
      <c r="AY382" s="214"/>
      <c r="AZ382" s="214"/>
      <c r="BA382" s="214"/>
      <c r="BB382" s="214"/>
      <c r="BC382" s="214"/>
      <c r="BD382" s="214"/>
      <c r="BE382" s="214"/>
      <c r="BF382" s="214"/>
      <c r="BG382" s="214"/>
      <c r="BH382" s="214"/>
    </row>
    <row r="383" spans="1:60" outlineLevel="3" x14ac:dyDescent="0.2">
      <c r="A383" s="221"/>
      <c r="B383" s="222"/>
      <c r="C383" s="268" t="s">
        <v>2695</v>
      </c>
      <c r="D383" s="262"/>
      <c r="E383" s="263">
        <v>11.782500000000001</v>
      </c>
      <c r="F383" s="224"/>
      <c r="G383" s="224"/>
      <c r="H383" s="224"/>
      <c r="I383" s="224"/>
      <c r="J383" s="224"/>
      <c r="K383" s="224"/>
      <c r="L383" s="224"/>
      <c r="M383" s="224"/>
      <c r="N383" s="223"/>
      <c r="O383" s="223"/>
      <c r="P383" s="223"/>
      <c r="Q383" s="223"/>
      <c r="R383" s="224"/>
      <c r="S383" s="224"/>
      <c r="T383" s="224"/>
      <c r="U383" s="224"/>
      <c r="V383" s="224"/>
      <c r="W383" s="224"/>
      <c r="X383" s="224"/>
      <c r="Y383" s="224"/>
      <c r="Z383" s="214"/>
      <c r="AA383" s="214"/>
      <c r="AB383" s="214"/>
      <c r="AC383" s="214"/>
      <c r="AD383" s="214"/>
      <c r="AE383" s="214"/>
      <c r="AF383" s="214"/>
      <c r="AG383" s="214" t="s">
        <v>371</v>
      </c>
      <c r="AH383" s="214">
        <v>0</v>
      </c>
      <c r="AI383" s="214"/>
      <c r="AJ383" s="214"/>
      <c r="AK383" s="214"/>
      <c r="AL383" s="214"/>
      <c r="AM383" s="214"/>
      <c r="AN383" s="214"/>
      <c r="AO383" s="214"/>
      <c r="AP383" s="214"/>
      <c r="AQ383" s="214"/>
      <c r="AR383" s="214"/>
      <c r="AS383" s="214"/>
      <c r="AT383" s="214"/>
      <c r="AU383" s="214"/>
      <c r="AV383" s="214"/>
      <c r="AW383" s="214"/>
      <c r="AX383" s="214"/>
      <c r="AY383" s="214"/>
      <c r="AZ383" s="214"/>
      <c r="BA383" s="214"/>
      <c r="BB383" s="214"/>
      <c r="BC383" s="214"/>
      <c r="BD383" s="214"/>
      <c r="BE383" s="214"/>
      <c r="BF383" s="214"/>
      <c r="BG383" s="214"/>
      <c r="BH383" s="214"/>
    </row>
    <row r="384" spans="1:60" outlineLevel="1" x14ac:dyDescent="0.2">
      <c r="A384" s="236">
        <v>128</v>
      </c>
      <c r="B384" s="237" t="s">
        <v>900</v>
      </c>
      <c r="C384" s="254" t="s">
        <v>901</v>
      </c>
      <c r="D384" s="238" t="s">
        <v>379</v>
      </c>
      <c r="E384" s="239">
        <v>31.824000000000002</v>
      </c>
      <c r="F384" s="240"/>
      <c r="G384" s="241">
        <f>ROUND(E384*F384,2)</f>
        <v>0</v>
      </c>
      <c r="H384" s="240"/>
      <c r="I384" s="241">
        <f>ROUND(E384*H384,2)</f>
        <v>0</v>
      </c>
      <c r="J384" s="240"/>
      <c r="K384" s="241">
        <f>ROUND(E384*J384,2)</f>
        <v>0</v>
      </c>
      <c r="L384" s="241">
        <v>12</v>
      </c>
      <c r="M384" s="241">
        <f>G384*(1+L384/100)</f>
        <v>0</v>
      </c>
      <c r="N384" s="239">
        <v>4.2000000000000002E-4</v>
      </c>
      <c r="O384" s="239">
        <f>ROUND(E384*N384,2)</f>
        <v>0.01</v>
      </c>
      <c r="P384" s="239">
        <v>0</v>
      </c>
      <c r="Q384" s="239">
        <f>ROUND(E384*P384,2)</f>
        <v>0</v>
      </c>
      <c r="R384" s="241" t="s">
        <v>587</v>
      </c>
      <c r="S384" s="241" t="s">
        <v>315</v>
      </c>
      <c r="T384" s="242" t="s">
        <v>315</v>
      </c>
      <c r="U384" s="224">
        <v>0.13</v>
      </c>
      <c r="V384" s="224">
        <f>ROUND(E384*U384,2)</f>
        <v>4.1399999999999997</v>
      </c>
      <c r="W384" s="224"/>
      <c r="X384" s="224" t="s">
        <v>588</v>
      </c>
      <c r="Y384" s="224" t="s">
        <v>317</v>
      </c>
      <c r="Z384" s="214"/>
      <c r="AA384" s="214"/>
      <c r="AB384" s="214"/>
      <c r="AC384" s="214"/>
      <c r="AD384" s="214"/>
      <c r="AE384" s="214"/>
      <c r="AF384" s="214"/>
      <c r="AG384" s="214" t="s">
        <v>601</v>
      </c>
      <c r="AH384" s="214"/>
      <c r="AI384" s="214"/>
      <c r="AJ384" s="214"/>
      <c r="AK384" s="214"/>
      <c r="AL384" s="214"/>
      <c r="AM384" s="214"/>
      <c r="AN384" s="214"/>
      <c r="AO384" s="214"/>
      <c r="AP384" s="214"/>
      <c r="AQ384" s="214"/>
      <c r="AR384" s="214"/>
      <c r="AS384" s="214"/>
      <c r="AT384" s="214"/>
      <c r="AU384" s="214"/>
      <c r="AV384" s="214"/>
      <c r="AW384" s="214"/>
      <c r="AX384" s="214"/>
      <c r="AY384" s="214"/>
      <c r="AZ384" s="214"/>
      <c r="BA384" s="214"/>
      <c r="BB384" s="214"/>
      <c r="BC384" s="214"/>
      <c r="BD384" s="214"/>
      <c r="BE384" s="214"/>
      <c r="BF384" s="214"/>
      <c r="BG384" s="214"/>
      <c r="BH384" s="214"/>
    </row>
    <row r="385" spans="1:60" outlineLevel="2" x14ac:dyDescent="0.2">
      <c r="A385" s="221"/>
      <c r="B385" s="222"/>
      <c r="C385" s="268" t="s">
        <v>991</v>
      </c>
      <c r="D385" s="262"/>
      <c r="E385" s="263"/>
      <c r="F385" s="224"/>
      <c r="G385" s="224"/>
      <c r="H385" s="224"/>
      <c r="I385" s="224"/>
      <c r="J385" s="224"/>
      <c r="K385" s="224"/>
      <c r="L385" s="224"/>
      <c r="M385" s="224"/>
      <c r="N385" s="223"/>
      <c r="O385" s="223"/>
      <c r="P385" s="223"/>
      <c r="Q385" s="223"/>
      <c r="R385" s="224"/>
      <c r="S385" s="224"/>
      <c r="T385" s="224"/>
      <c r="U385" s="224"/>
      <c r="V385" s="224"/>
      <c r="W385" s="224"/>
      <c r="X385" s="224"/>
      <c r="Y385" s="224"/>
      <c r="Z385" s="214"/>
      <c r="AA385" s="214"/>
      <c r="AB385" s="214"/>
      <c r="AC385" s="214"/>
      <c r="AD385" s="214"/>
      <c r="AE385" s="214"/>
      <c r="AF385" s="214"/>
      <c r="AG385" s="214" t="s">
        <v>371</v>
      </c>
      <c r="AH385" s="214">
        <v>0</v>
      </c>
      <c r="AI385" s="214"/>
      <c r="AJ385" s="214"/>
      <c r="AK385" s="214"/>
      <c r="AL385" s="214"/>
      <c r="AM385" s="214"/>
      <c r="AN385" s="214"/>
      <c r="AO385" s="214"/>
      <c r="AP385" s="214"/>
      <c r="AQ385" s="214"/>
      <c r="AR385" s="214"/>
      <c r="AS385" s="214"/>
      <c r="AT385" s="214"/>
      <c r="AU385" s="214"/>
      <c r="AV385" s="214"/>
      <c r="AW385" s="214"/>
      <c r="AX385" s="214"/>
      <c r="AY385" s="214"/>
      <c r="AZ385" s="214"/>
      <c r="BA385" s="214"/>
      <c r="BB385" s="214"/>
      <c r="BC385" s="214"/>
      <c r="BD385" s="214"/>
      <c r="BE385" s="214"/>
      <c r="BF385" s="214"/>
      <c r="BG385" s="214"/>
      <c r="BH385" s="214"/>
    </row>
    <row r="386" spans="1:60" outlineLevel="3" x14ac:dyDescent="0.2">
      <c r="A386" s="221"/>
      <c r="B386" s="222"/>
      <c r="C386" s="268" t="s">
        <v>878</v>
      </c>
      <c r="D386" s="262"/>
      <c r="E386" s="263"/>
      <c r="F386" s="224"/>
      <c r="G386" s="224"/>
      <c r="H386" s="224"/>
      <c r="I386" s="224"/>
      <c r="J386" s="224"/>
      <c r="K386" s="224"/>
      <c r="L386" s="224"/>
      <c r="M386" s="224"/>
      <c r="N386" s="223"/>
      <c r="O386" s="223"/>
      <c r="P386" s="223"/>
      <c r="Q386" s="223"/>
      <c r="R386" s="224"/>
      <c r="S386" s="224"/>
      <c r="T386" s="224"/>
      <c r="U386" s="224"/>
      <c r="V386" s="224"/>
      <c r="W386" s="224"/>
      <c r="X386" s="224"/>
      <c r="Y386" s="224"/>
      <c r="Z386" s="214"/>
      <c r="AA386" s="214"/>
      <c r="AB386" s="214"/>
      <c r="AC386" s="214"/>
      <c r="AD386" s="214"/>
      <c r="AE386" s="214"/>
      <c r="AF386" s="214"/>
      <c r="AG386" s="214" t="s">
        <v>371</v>
      </c>
      <c r="AH386" s="214">
        <v>0</v>
      </c>
      <c r="AI386" s="214"/>
      <c r="AJ386" s="214"/>
      <c r="AK386" s="214"/>
      <c r="AL386" s="214"/>
      <c r="AM386" s="214"/>
      <c r="AN386" s="214"/>
      <c r="AO386" s="214"/>
      <c r="AP386" s="214"/>
      <c r="AQ386" s="214"/>
      <c r="AR386" s="214"/>
      <c r="AS386" s="214"/>
      <c r="AT386" s="214"/>
      <c r="AU386" s="214"/>
      <c r="AV386" s="214"/>
      <c r="AW386" s="214"/>
      <c r="AX386" s="214"/>
      <c r="AY386" s="214"/>
      <c r="AZ386" s="214"/>
      <c r="BA386" s="214"/>
      <c r="BB386" s="214"/>
      <c r="BC386" s="214"/>
      <c r="BD386" s="214"/>
      <c r="BE386" s="214"/>
      <c r="BF386" s="214"/>
      <c r="BG386" s="214"/>
      <c r="BH386" s="214"/>
    </row>
    <row r="387" spans="1:60" outlineLevel="3" x14ac:dyDescent="0.2">
      <c r="A387" s="221"/>
      <c r="B387" s="222"/>
      <c r="C387" s="268" t="s">
        <v>2696</v>
      </c>
      <c r="D387" s="262"/>
      <c r="E387" s="263">
        <v>28.528500000000001</v>
      </c>
      <c r="F387" s="224"/>
      <c r="G387" s="224"/>
      <c r="H387" s="224"/>
      <c r="I387" s="224"/>
      <c r="J387" s="224"/>
      <c r="K387" s="224"/>
      <c r="L387" s="224"/>
      <c r="M387" s="224"/>
      <c r="N387" s="223"/>
      <c r="O387" s="223"/>
      <c r="P387" s="223"/>
      <c r="Q387" s="223"/>
      <c r="R387" s="224"/>
      <c r="S387" s="224"/>
      <c r="T387" s="224"/>
      <c r="U387" s="224"/>
      <c r="V387" s="224"/>
      <c r="W387" s="224"/>
      <c r="X387" s="224"/>
      <c r="Y387" s="224"/>
      <c r="Z387" s="214"/>
      <c r="AA387" s="214"/>
      <c r="AB387" s="214"/>
      <c r="AC387" s="214"/>
      <c r="AD387" s="214"/>
      <c r="AE387" s="214"/>
      <c r="AF387" s="214"/>
      <c r="AG387" s="214" t="s">
        <v>371</v>
      </c>
      <c r="AH387" s="214">
        <v>0</v>
      </c>
      <c r="AI387" s="214"/>
      <c r="AJ387" s="214"/>
      <c r="AK387" s="214"/>
      <c r="AL387" s="214"/>
      <c r="AM387" s="214"/>
      <c r="AN387" s="214"/>
      <c r="AO387" s="214"/>
      <c r="AP387" s="214"/>
      <c r="AQ387" s="214"/>
      <c r="AR387" s="214"/>
      <c r="AS387" s="214"/>
      <c r="AT387" s="214"/>
      <c r="AU387" s="214"/>
      <c r="AV387" s="214"/>
      <c r="AW387" s="214"/>
      <c r="AX387" s="214"/>
      <c r="AY387" s="214"/>
      <c r="AZ387" s="214"/>
      <c r="BA387" s="214"/>
      <c r="BB387" s="214"/>
      <c r="BC387" s="214"/>
      <c r="BD387" s="214"/>
      <c r="BE387" s="214"/>
      <c r="BF387" s="214"/>
      <c r="BG387" s="214"/>
      <c r="BH387" s="214"/>
    </row>
    <row r="388" spans="1:60" outlineLevel="3" x14ac:dyDescent="0.2">
      <c r="A388" s="221"/>
      <c r="B388" s="222"/>
      <c r="C388" s="268" t="s">
        <v>2643</v>
      </c>
      <c r="D388" s="262"/>
      <c r="E388" s="263">
        <v>0.88600000000000001</v>
      </c>
      <c r="F388" s="224"/>
      <c r="G388" s="224"/>
      <c r="H388" s="224"/>
      <c r="I388" s="224"/>
      <c r="J388" s="224"/>
      <c r="K388" s="224"/>
      <c r="L388" s="224"/>
      <c r="M388" s="224"/>
      <c r="N388" s="223"/>
      <c r="O388" s="223"/>
      <c r="P388" s="223"/>
      <c r="Q388" s="223"/>
      <c r="R388" s="224"/>
      <c r="S388" s="224"/>
      <c r="T388" s="224"/>
      <c r="U388" s="224"/>
      <c r="V388" s="224"/>
      <c r="W388" s="224"/>
      <c r="X388" s="224"/>
      <c r="Y388" s="224"/>
      <c r="Z388" s="214"/>
      <c r="AA388" s="214"/>
      <c r="AB388" s="214"/>
      <c r="AC388" s="214"/>
      <c r="AD388" s="214"/>
      <c r="AE388" s="214"/>
      <c r="AF388" s="214"/>
      <c r="AG388" s="214" t="s">
        <v>371</v>
      </c>
      <c r="AH388" s="214">
        <v>0</v>
      </c>
      <c r="AI388" s="214"/>
      <c r="AJ388" s="214"/>
      <c r="AK388" s="214"/>
      <c r="AL388" s="214"/>
      <c r="AM388" s="214"/>
      <c r="AN388" s="214"/>
      <c r="AO388" s="214"/>
      <c r="AP388" s="214"/>
      <c r="AQ388" s="214"/>
      <c r="AR388" s="214"/>
      <c r="AS388" s="214"/>
      <c r="AT388" s="214"/>
      <c r="AU388" s="214"/>
      <c r="AV388" s="214"/>
      <c r="AW388" s="214"/>
      <c r="AX388" s="214"/>
      <c r="AY388" s="214"/>
      <c r="AZ388" s="214"/>
      <c r="BA388" s="214"/>
      <c r="BB388" s="214"/>
      <c r="BC388" s="214"/>
      <c r="BD388" s="214"/>
      <c r="BE388" s="214"/>
      <c r="BF388" s="214"/>
      <c r="BG388" s="214"/>
      <c r="BH388" s="214"/>
    </row>
    <row r="389" spans="1:60" outlineLevel="3" x14ac:dyDescent="0.2">
      <c r="A389" s="221"/>
      <c r="B389" s="222"/>
      <c r="C389" s="268" t="s">
        <v>2644</v>
      </c>
      <c r="D389" s="262"/>
      <c r="E389" s="263">
        <v>-4.4829999999999997</v>
      </c>
      <c r="F389" s="224"/>
      <c r="G389" s="224"/>
      <c r="H389" s="224"/>
      <c r="I389" s="224"/>
      <c r="J389" s="224"/>
      <c r="K389" s="224"/>
      <c r="L389" s="224"/>
      <c r="M389" s="224"/>
      <c r="N389" s="223"/>
      <c r="O389" s="223"/>
      <c r="P389" s="223"/>
      <c r="Q389" s="223"/>
      <c r="R389" s="224"/>
      <c r="S389" s="224"/>
      <c r="T389" s="224"/>
      <c r="U389" s="224"/>
      <c r="V389" s="224"/>
      <c r="W389" s="224"/>
      <c r="X389" s="224"/>
      <c r="Y389" s="224"/>
      <c r="Z389" s="214"/>
      <c r="AA389" s="214"/>
      <c r="AB389" s="214"/>
      <c r="AC389" s="214"/>
      <c r="AD389" s="214"/>
      <c r="AE389" s="214"/>
      <c r="AF389" s="214"/>
      <c r="AG389" s="214" t="s">
        <v>371</v>
      </c>
      <c r="AH389" s="214">
        <v>0</v>
      </c>
      <c r="AI389" s="214"/>
      <c r="AJ389" s="214"/>
      <c r="AK389" s="214"/>
      <c r="AL389" s="214"/>
      <c r="AM389" s="214"/>
      <c r="AN389" s="214"/>
      <c r="AO389" s="214"/>
      <c r="AP389" s="214"/>
      <c r="AQ389" s="214"/>
      <c r="AR389" s="214"/>
      <c r="AS389" s="214"/>
      <c r="AT389" s="214"/>
      <c r="AU389" s="214"/>
      <c r="AV389" s="214"/>
      <c r="AW389" s="214"/>
      <c r="AX389" s="214"/>
      <c r="AY389" s="214"/>
      <c r="AZ389" s="214"/>
      <c r="BA389" s="214"/>
      <c r="BB389" s="214"/>
      <c r="BC389" s="214"/>
      <c r="BD389" s="214"/>
      <c r="BE389" s="214"/>
      <c r="BF389" s="214"/>
      <c r="BG389" s="214"/>
      <c r="BH389" s="214"/>
    </row>
    <row r="390" spans="1:60" outlineLevel="3" x14ac:dyDescent="0.2">
      <c r="A390" s="221"/>
      <c r="B390" s="222"/>
      <c r="C390" s="268" t="s">
        <v>2645</v>
      </c>
      <c r="D390" s="262"/>
      <c r="E390" s="263">
        <v>-2.8675000000000002</v>
      </c>
      <c r="F390" s="224"/>
      <c r="G390" s="224"/>
      <c r="H390" s="224"/>
      <c r="I390" s="224"/>
      <c r="J390" s="224"/>
      <c r="K390" s="224"/>
      <c r="L390" s="224"/>
      <c r="M390" s="224"/>
      <c r="N390" s="223"/>
      <c r="O390" s="223"/>
      <c r="P390" s="223"/>
      <c r="Q390" s="223"/>
      <c r="R390" s="224"/>
      <c r="S390" s="224"/>
      <c r="T390" s="224"/>
      <c r="U390" s="224"/>
      <c r="V390" s="224"/>
      <c r="W390" s="224"/>
      <c r="X390" s="224"/>
      <c r="Y390" s="224"/>
      <c r="Z390" s="214"/>
      <c r="AA390" s="214"/>
      <c r="AB390" s="214"/>
      <c r="AC390" s="214"/>
      <c r="AD390" s="214"/>
      <c r="AE390" s="214"/>
      <c r="AF390" s="214"/>
      <c r="AG390" s="214" t="s">
        <v>371</v>
      </c>
      <c r="AH390" s="214">
        <v>0</v>
      </c>
      <c r="AI390" s="214"/>
      <c r="AJ390" s="214"/>
      <c r="AK390" s="214"/>
      <c r="AL390" s="214"/>
      <c r="AM390" s="214"/>
      <c r="AN390" s="214"/>
      <c r="AO390" s="214"/>
      <c r="AP390" s="214"/>
      <c r="AQ390" s="214"/>
      <c r="AR390" s="214"/>
      <c r="AS390" s="214"/>
      <c r="AT390" s="214"/>
      <c r="AU390" s="214"/>
      <c r="AV390" s="214"/>
      <c r="AW390" s="214"/>
      <c r="AX390" s="214"/>
      <c r="AY390" s="214"/>
      <c r="AZ390" s="214"/>
      <c r="BA390" s="214"/>
      <c r="BB390" s="214"/>
      <c r="BC390" s="214"/>
      <c r="BD390" s="214"/>
      <c r="BE390" s="214"/>
      <c r="BF390" s="214"/>
      <c r="BG390" s="214"/>
      <c r="BH390" s="214"/>
    </row>
    <row r="391" spans="1:60" outlineLevel="3" x14ac:dyDescent="0.2">
      <c r="A391" s="221"/>
      <c r="B391" s="222"/>
      <c r="C391" s="268" t="s">
        <v>905</v>
      </c>
      <c r="D391" s="262"/>
      <c r="E391" s="263"/>
      <c r="F391" s="224"/>
      <c r="G391" s="224"/>
      <c r="H391" s="224"/>
      <c r="I391" s="224"/>
      <c r="J391" s="224"/>
      <c r="K391" s="224"/>
      <c r="L391" s="224"/>
      <c r="M391" s="224"/>
      <c r="N391" s="223"/>
      <c r="O391" s="223"/>
      <c r="P391" s="223"/>
      <c r="Q391" s="223"/>
      <c r="R391" s="224"/>
      <c r="S391" s="224"/>
      <c r="T391" s="224"/>
      <c r="U391" s="224"/>
      <c r="V391" s="224"/>
      <c r="W391" s="224"/>
      <c r="X391" s="224"/>
      <c r="Y391" s="224"/>
      <c r="Z391" s="214"/>
      <c r="AA391" s="214"/>
      <c r="AB391" s="214"/>
      <c r="AC391" s="214"/>
      <c r="AD391" s="214"/>
      <c r="AE391" s="214"/>
      <c r="AF391" s="214"/>
      <c r="AG391" s="214" t="s">
        <v>371</v>
      </c>
      <c r="AH391" s="214">
        <v>0</v>
      </c>
      <c r="AI391" s="214"/>
      <c r="AJ391" s="214"/>
      <c r="AK391" s="214"/>
      <c r="AL391" s="214"/>
      <c r="AM391" s="214"/>
      <c r="AN391" s="214"/>
      <c r="AO391" s="214"/>
      <c r="AP391" s="214"/>
      <c r="AQ391" s="214"/>
      <c r="AR391" s="214"/>
      <c r="AS391" s="214"/>
      <c r="AT391" s="214"/>
      <c r="AU391" s="214"/>
      <c r="AV391" s="214"/>
      <c r="AW391" s="214"/>
      <c r="AX391" s="214"/>
      <c r="AY391" s="214"/>
      <c r="AZ391" s="214"/>
      <c r="BA391" s="214"/>
      <c r="BB391" s="214"/>
      <c r="BC391" s="214"/>
      <c r="BD391" s="214"/>
      <c r="BE391" s="214"/>
      <c r="BF391" s="214"/>
      <c r="BG391" s="214"/>
      <c r="BH391" s="214"/>
    </row>
    <row r="392" spans="1:60" outlineLevel="3" x14ac:dyDescent="0.2">
      <c r="A392" s="221"/>
      <c r="B392" s="222"/>
      <c r="C392" s="268" t="s">
        <v>2656</v>
      </c>
      <c r="D392" s="262"/>
      <c r="E392" s="263">
        <v>6.26</v>
      </c>
      <c r="F392" s="224"/>
      <c r="G392" s="224"/>
      <c r="H392" s="224"/>
      <c r="I392" s="224"/>
      <c r="J392" s="224"/>
      <c r="K392" s="224"/>
      <c r="L392" s="224"/>
      <c r="M392" s="224"/>
      <c r="N392" s="223"/>
      <c r="O392" s="223"/>
      <c r="P392" s="223"/>
      <c r="Q392" s="223"/>
      <c r="R392" s="224"/>
      <c r="S392" s="224"/>
      <c r="T392" s="224"/>
      <c r="U392" s="224"/>
      <c r="V392" s="224"/>
      <c r="W392" s="224"/>
      <c r="X392" s="224"/>
      <c r="Y392" s="224"/>
      <c r="Z392" s="214"/>
      <c r="AA392" s="214"/>
      <c r="AB392" s="214"/>
      <c r="AC392" s="214"/>
      <c r="AD392" s="214"/>
      <c r="AE392" s="214"/>
      <c r="AF392" s="214"/>
      <c r="AG392" s="214" t="s">
        <v>371</v>
      </c>
      <c r="AH392" s="214">
        <v>0</v>
      </c>
      <c r="AI392" s="214"/>
      <c r="AJ392" s="214"/>
      <c r="AK392" s="214"/>
      <c r="AL392" s="214"/>
      <c r="AM392" s="214"/>
      <c r="AN392" s="214"/>
      <c r="AO392" s="214"/>
      <c r="AP392" s="214"/>
      <c r="AQ392" s="214"/>
      <c r="AR392" s="214"/>
      <c r="AS392" s="214"/>
      <c r="AT392" s="214"/>
      <c r="AU392" s="214"/>
      <c r="AV392" s="214"/>
      <c r="AW392" s="214"/>
      <c r="AX392" s="214"/>
      <c r="AY392" s="214"/>
      <c r="AZ392" s="214"/>
      <c r="BA392" s="214"/>
      <c r="BB392" s="214"/>
      <c r="BC392" s="214"/>
      <c r="BD392" s="214"/>
      <c r="BE392" s="214"/>
      <c r="BF392" s="214"/>
      <c r="BG392" s="214"/>
      <c r="BH392" s="214"/>
    </row>
    <row r="393" spans="1:60" outlineLevel="3" x14ac:dyDescent="0.2">
      <c r="A393" s="221"/>
      <c r="B393" s="222"/>
      <c r="C393" s="268" t="s">
        <v>2635</v>
      </c>
      <c r="D393" s="262"/>
      <c r="E393" s="263">
        <v>3.5</v>
      </c>
      <c r="F393" s="224"/>
      <c r="G393" s="224"/>
      <c r="H393" s="224"/>
      <c r="I393" s="224"/>
      <c r="J393" s="224"/>
      <c r="K393" s="224"/>
      <c r="L393" s="224"/>
      <c r="M393" s="224"/>
      <c r="N393" s="223"/>
      <c r="O393" s="223"/>
      <c r="P393" s="223"/>
      <c r="Q393" s="223"/>
      <c r="R393" s="224"/>
      <c r="S393" s="224"/>
      <c r="T393" s="224"/>
      <c r="U393" s="224"/>
      <c r="V393" s="224"/>
      <c r="W393" s="224"/>
      <c r="X393" s="224"/>
      <c r="Y393" s="224"/>
      <c r="Z393" s="214"/>
      <c r="AA393" s="214"/>
      <c r="AB393" s="214"/>
      <c r="AC393" s="214"/>
      <c r="AD393" s="214"/>
      <c r="AE393" s="214"/>
      <c r="AF393" s="214"/>
      <c r="AG393" s="214" t="s">
        <v>371</v>
      </c>
      <c r="AH393" s="214">
        <v>0</v>
      </c>
      <c r="AI393" s="214"/>
      <c r="AJ393" s="214"/>
      <c r="AK393" s="214"/>
      <c r="AL393" s="214"/>
      <c r="AM393" s="214"/>
      <c r="AN393" s="214"/>
      <c r="AO393" s="214"/>
      <c r="AP393" s="214"/>
      <c r="AQ393" s="214"/>
      <c r="AR393" s="214"/>
      <c r="AS393" s="214"/>
      <c r="AT393" s="214"/>
      <c r="AU393" s="214"/>
      <c r="AV393" s="214"/>
      <c r="AW393" s="214"/>
      <c r="AX393" s="214"/>
      <c r="AY393" s="214"/>
      <c r="AZ393" s="214"/>
      <c r="BA393" s="214"/>
      <c r="BB393" s="214"/>
      <c r="BC393" s="214"/>
      <c r="BD393" s="214"/>
      <c r="BE393" s="214"/>
      <c r="BF393" s="214"/>
      <c r="BG393" s="214"/>
      <c r="BH393" s="214"/>
    </row>
    <row r="394" spans="1:60" x14ac:dyDescent="0.2">
      <c r="A394" s="229" t="s">
        <v>310</v>
      </c>
      <c r="B394" s="230" t="s">
        <v>266</v>
      </c>
      <c r="C394" s="253" t="s">
        <v>267</v>
      </c>
      <c r="D394" s="231"/>
      <c r="E394" s="232"/>
      <c r="F394" s="233"/>
      <c r="G394" s="233">
        <f>SUMIF(AG395:AG404,"&lt;&gt;NOR",G395:G404)</f>
        <v>0</v>
      </c>
      <c r="H394" s="233"/>
      <c r="I394" s="233">
        <f>SUM(I395:I404)</f>
        <v>0</v>
      </c>
      <c r="J394" s="233"/>
      <c r="K394" s="233">
        <f>SUM(K395:K404)</f>
        <v>0</v>
      </c>
      <c r="L394" s="233"/>
      <c r="M394" s="233">
        <f>SUM(M395:M404)</f>
        <v>0</v>
      </c>
      <c r="N394" s="232"/>
      <c r="O394" s="232">
        <f>SUM(O395:O404)</f>
        <v>0.01</v>
      </c>
      <c r="P394" s="232"/>
      <c r="Q394" s="232">
        <f>SUM(Q395:Q404)</f>
        <v>0</v>
      </c>
      <c r="R394" s="233"/>
      <c r="S394" s="233"/>
      <c r="T394" s="234"/>
      <c r="U394" s="228"/>
      <c r="V394" s="228">
        <f>SUM(V395:V404)</f>
        <v>3.07</v>
      </c>
      <c r="W394" s="228"/>
      <c r="X394" s="228"/>
      <c r="Y394" s="228"/>
      <c r="AG394" t="s">
        <v>311</v>
      </c>
    </row>
    <row r="395" spans="1:60" outlineLevel="1" x14ac:dyDescent="0.2">
      <c r="A395" s="236">
        <v>129</v>
      </c>
      <c r="B395" s="237" t="s">
        <v>2697</v>
      </c>
      <c r="C395" s="254" t="s">
        <v>2698</v>
      </c>
      <c r="D395" s="238" t="s">
        <v>375</v>
      </c>
      <c r="E395" s="239">
        <v>1</v>
      </c>
      <c r="F395" s="240"/>
      <c r="G395" s="241">
        <f>ROUND(E395*F395,2)</f>
        <v>0</v>
      </c>
      <c r="H395" s="240"/>
      <c r="I395" s="241">
        <f>ROUND(E395*H395,2)</f>
        <v>0</v>
      </c>
      <c r="J395" s="240"/>
      <c r="K395" s="241">
        <f>ROUND(E395*J395,2)</f>
        <v>0</v>
      </c>
      <c r="L395" s="241">
        <v>12</v>
      </c>
      <c r="M395" s="241">
        <f>G395*(1+L395/100)</f>
        <v>0</v>
      </c>
      <c r="N395" s="239">
        <v>7.4000000000000003E-3</v>
      </c>
      <c r="O395" s="239">
        <f>ROUND(E395*N395,2)</f>
        <v>0.01</v>
      </c>
      <c r="P395" s="239">
        <v>0</v>
      </c>
      <c r="Q395" s="239">
        <f>ROUND(E395*P395,2)</f>
        <v>0</v>
      </c>
      <c r="R395" s="241"/>
      <c r="S395" s="241" t="s">
        <v>331</v>
      </c>
      <c r="T395" s="242" t="s">
        <v>316</v>
      </c>
      <c r="U395" s="224">
        <v>3.0739999999999998</v>
      </c>
      <c r="V395" s="224">
        <f>ROUND(E395*U395,2)</f>
        <v>3.07</v>
      </c>
      <c r="W395" s="224"/>
      <c r="X395" s="224" t="s">
        <v>336</v>
      </c>
      <c r="Y395" s="224" t="s">
        <v>317</v>
      </c>
      <c r="Z395" s="214"/>
      <c r="AA395" s="214"/>
      <c r="AB395" s="214"/>
      <c r="AC395" s="214"/>
      <c r="AD395" s="214"/>
      <c r="AE395" s="214"/>
      <c r="AF395" s="214"/>
      <c r="AG395" s="214" t="s">
        <v>337</v>
      </c>
      <c r="AH395" s="214"/>
      <c r="AI395" s="214"/>
      <c r="AJ395" s="214"/>
      <c r="AK395" s="214"/>
      <c r="AL395" s="214"/>
      <c r="AM395" s="214"/>
      <c r="AN395" s="214"/>
      <c r="AO395" s="214"/>
      <c r="AP395" s="214"/>
      <c r="AQ395" s="214"/>
      <c r="AR395" s="214"/>
      <c r="AS395" s="214"/>
      <c r="AT395" s="214"/>
      <c r="AU395" s="214"/>
      <c r="AV395" s="214"/>
      <c r="AW395" s="214"/>
      <c r="AX395" s="214"/>
      <c r="AY395" s="214"/>
      <c r="AZ395" s="214"/>
      <c r="BA395" s="214"/>
      <c r="BB395" s="214"/>
      <c r="BC395" s="214"/>
      <c r="BD395" s="214"/>
      <c r="BE395" s="214"/>
      <c r="BF395" s="214"/>
      <c r="BG395" s="214"/>
      <c r="BH395" s="214"/>
    </row>
    <row r="396" spans="1:60" outlineLevel="2" x14ac:dyDescent="0.2">
      <c r="A396" s="221"/>
      <c r="B396" s="222"/>
      <c r="C396" s="255" t="s">
        <v>2699</v>
      </c>
      <c r="D396" s="243"/>
      <c r="E396" s="243"/>
      <c r="F396" s="243"/>
      <c r="G396" s="243"/>
      <c r="H396" s="224"/>
      <c r="I396" s="224"/>
      <c r="J396" s="224"/>
      <c r="K396" s="224"/>
      <c r="L396" s="224"/>
      <c r="M396" s="224"/>
      <c r="N396" s="223"/>
      <c r="O396" s="223"/>
      <c r="P396" s="223"/>
      <c r="Q396" s="223"/>
      <c r="R396" s="224"/>
      <c r="S396" s="224"/>
      <c r="T396" s="224"/>
      <c r="U396" s="224"/>
      <c r="V396" s="224"/>
      <c r="W396" s="224"/>
      <c r="X396" s="224"/>
      <c r="Y396" s="224"/>
      <c r="Z396" s="214"/>
      <c r="AA396" s="214"/>
      <c r="AB396" s="214"/>
      <c r="AC396" s="214"/>
      <c r="AD396" s="214"/>
      <c r="AE396" s="214"/>
      <c r="AF396" s="214"/>
      <c r="AG396" s="214" t="s">
        <v>320</v>
      </c>
      <c r="AH396" s="214"/>
      <c r="AI396" s="214"/>
      <c r="AJ396" s="214"/>
      <c r="AK396" s="214"/>
      <c r="AL396" s="214"/>
      <c r="AM396" s="214"/>
      <c r="AN396" s="214"/>
      <c r="AO396" s="214"/>
      <c r="AP396" s="214"/>
      <c r="AQ396" s="214"/>
      <c r="AR396" s="214"/>
      <c r="AS396" s="214"/>
      <c r="AT396" s="214"/>
      <c r="AU396" s="214"/>
      <c r="AV396" s="214"/>
      <c r="AW396" s="214"/>
      <c r="AX396" s="214"/>
      <c r="AY396" s="214"/>
      <c r="AZ396" s="214"/>
      <c r="BA396" s="214"/>
      <c r="BB396" s="214"/>
      <c r="BC396" s="214"/>
      <c r="BD396" s="214"/>
      <c r="BE396" s="214"/>
      <c r="BF396" s="214"/>
      <c r="BG396" s="214"/>
      <c r="BH396" s="214"/>
    </row>
    <row r="397" spans="1:60" outlineLevel="3" x14ac:dyDescent="0.2">
      <c r="A397" s="221"/>
      <c r="B397" s="222"/>
      <c r="C397" s="258" t="s">
        <v>2700</v>
      </c>
      <c r="D397" s="252"/>
      <c r="E397" s="252"/>
      <c r="F397" s="252"/>
      <c r="G397" s="252"/>
      <c r="H397" s="224"/>
      <c r="I397" s="224"/>
      <c r="J397" s="224"/>
      <c r="K397" s="224"/>
      <c r="L397" s="224"/>
      <c r="M397" s="224"/>
      <c r="N397" s="223"/>
      <c r="O397" s="223"/>
      <c r="P397" s="223"/>
      <c r="Q397" s="223"/>
      <c r="R397" s="224"/>
      <c r="S397" s="224"/>
      <c r="T397" s="224"/>
      <c r="U397" s="224"/>
      <c r="V397" s="224"/>
      <c r="W397" s="224"/>
      <c r="X397" s="224"/>
      <c r="Y397" s="224"/>
      <c r="Z397" s="214"/>
      <c r="AA397" s="214"/>
      <c r="AB397" s="214"/>
      <c r="AC397" s="214"/>
      <c r="AD397" s="214"/>
      <c r="AE397" s="214"/>
      <c r="AF397" s="214"/>
      <c r="AG397" s="214" t="s">
        <v>320</v>
      </c>
      <c r="AH397" s="214"/>
      <c r="AI397" s="214"/>
      <c r="AJ397" s="214"/>
      <c r="AK397" s="214"/>
      <c r="AL397" s="214"/>
      <c r="AM397" s="214"/>
      <c r="AN397" s="214"/>
      <c r="AO397" s="214"/>
      <c r="AP397" s="214"/>
      <c r="AQ397" s="214"/>
      <c r="AR397" s="214"/>
      <c r="AS397" s="214"/>
      <c r="AT397" s="214"/>
      <c r="AU397" s="214"/>
      <c r="AV397" s="214"/>
      <c r="AW397" s="214"/>
      <c r="AX397" s="214"/>
      <c r="AY397" s="214"/>
      <c r="AZ397" s="214"/>
      <c r="BA397" s="214"/>
      <c r="BB397" s="214"/>
      <c r="BC397" s="214"/>
      <c r="BD397" s="214"/>
      <c r="BE397" s="214"/>
      <c r="BF397" s="214"/>
      <c r="BG397" s="214"/>
      <c r="BH397" s="214"/>
    </row>
    <row r="398" spans="1:60" outlineLevel="3" x14ac:dyDescent="0.2">
      <c r="A398" s="221"/>
      <c r="B398" s="222"/>
      <c r="C398" s="258" t="s">
        <v>2701</v>
      </c>
      <c r="D398" s="252"/>
      <c r="E398" s="252"/>
      <c r="F398" s="252"/>
      <c r="G398" s="252"/>
      <c r="H398" s="224"/>
      <c r="I398" s="224"/>
      <c r="J398" s="224"/>
      <c r="K398" s="224"/>
      <c r="L398" s="224"/>
      <c r="M398" s="224"/>
      <c r="N398" s="223"/>
      <c r="O398" s="223"/>
      <c r="P398" s="223"/>
      <c r="Q398" s="223"/>
      <c r="R398" s="224"/>
      <c r="S398" s="224"/>
      <c r="T398" s="224"/>
      <c r="U398" s="224"/>
      <c r="V398" s="224"/>
      <c r="W398" s="224"/>
      <c r="X398" s="224"/>
      <c r="Y398" s="224"/>
      <c r="Z398" s="214"/>
      <c r="AA398" s="214"/>
      <c r="AB398" s="214"/>
      <c r="AC398" s="214"/>
      <c r="AD398" s="214"/>
      <c r="AE398" s="214"/>
      <c r="AF398" s="214"/>
      <c r="AG398" s="214" t="s">
        <v>320</v>
      </c>
      <c r="AH398" s="214"/>
      <c r="AI398" s="214"/>
      <c r="AJ398" s="214"/>
      <c r="AK398" s="214"/>
      <c r="AL398" s="214"/>
      <c r="AM398" s="214"/>
      <c r="AN398" s="214"/>
      <c r="AO398" s="214"/>
      <c r="AP398" s="214"/>
      <c r="AQ398" s="214"/>
      <c r="AR398" s="214"/>
      <c r="AS398" s="214"/>
      <c r="AT398" s="214"/>
      <c r="AU398" s="214"/>
      <c r="AV398" s="214"/>
      <c r="AW398" s="214"/>
      <c r="AX398" s="214"/>
      <c r="AY398" s="214"/>
      <c r="AZ398" s="214"/>
      <c r="BA398" s="214"/>
      <c r="BB398" s="214"/>
      <c r="BC398" s="214"/>
      <c r="BD398" s="214"/>
      <c r="BE398" s="214"/>
      <c r="BF398" s="214"/>
      <c r="BG398" s="214"/>
      <c r="BH398" s="214"/>
    </row>
    <row r="399" spans="1:60" outlineLevel="3" x14ac:dyDescent="0.2">
      <c r="A399" s="221"/>
      <c r="B399" s="222"/>
      <c r="C399" s="258" t="s">
        <v>2702</v>
      </c>
      <c r="D399" s="252"/>
      <c r="E399" s="252"/>
      <c r="F399" s="252"/>
      <c r="G399" s="252"/>
      <c r="H399" s="224"/>
      <c r="I399" s="224"/>
      <c r="J399" s="224"/>
      <c r="K399" s="224"/>
      <c r="L399" s="224"/>
      <c r="M399" s="224"/>
      <c r="N399" s="223"/>
      <c r="O399" s="223"/>
      <c r="P399" s="223"/>
      <c r="Q399" s="223"/>
      <c r="R399" s="224"/>
      <c r="S399" s="224"/>
      <c r="T399" s="224"/>
      <c r="U399" s="224"/>
      <c r="V399" s="224"/>
      <c r="W399" s="224"/>
      <c r="X399" s="224"/>
      <c r="Y399" s="224"/>
      <c r="Z399" s="214"/>
      <c r="AA399" s="214"/>
      <c r="AB399" s="214"/>
      <c r="AC399" s="214"/>
      <c r="AD399" s="214"/>
      <c r="AE399" s="214"/>
      <c r="AF399" s="214"/>
      <c r="AG399" s="214" t="s">
        <v>320</v>
      </c>
      <c r="AH399" s="214"/>
      <c r="AI399" s="214"/>
      <c r="AJ399" s="214"/>
      <c r="AK399" s="214"/>
      <c r="AL399" s="214"/>
      <c r="AM399" s="214"/>
      <c r="AN399" s="214"/>
      <c r="AO399" s="214"/>
      <c r="AP399" s="214"/>
      <c r="AQ399" s="214"/>
      <c r="AR399" s="214"/>
      <c r="AS399" s="214"/>
      <c r="AT399" s="214"/>
      <c r="AU399" s="214"/>
      <c r="AV399" s="214"/>
      <c r="AW399" s="214"/>
      <c r="AX399" s="214"/>
      <c r="AY399" s="214"/>
      <c r="AZ399" s="214"/>
      <c r="BA399" s="214"/>
      <c r="BB399" s="214"/>
      <c r="BC399" s="214"/>
      <c r="BD399" s="214"/>
      <c r="BE399" s="214"/>
      <c r="BF399" s="214"/>
      <c r="BG399" s="214"/>
      <c r="BH399" s="214"/>
    </row>
    <row r="400" spans="1:60" outlineLevel="3" x14ac:dyDescent="0.2">
      <c r="A400" s="221"/>
      <c r="B400" s="222"/>
      <c r="C400" s="258" t="s">
        <v>2703</v>
      </c>
      <c r="D400" s="252"/>
      <c r="E400" s="252"/>
      <c r="F400" s="252"/>
      <c r="G400" s="252"/>
      <c r="H400" s="224"/>
      <c r="I400" s="224"/>
      <c r="J400" s="224"/>
      <c r="K400" s="224"/>
      <c r="L400" s="224"/>
      <c r="M400" s="224"/>
      <c r="N400" s="223"/>
      <c r="O400" s="223"/>
      <c r="P400" s="223"/>
      <c r="Q400" s="223"/>
      <c r="R400" s="224"/>
      <c r="S400" s="224"/>
      <c r="T400" s="224"/>
      <c r="U400" s="224"/>
      <c r="V400" s="224"/>
      <c r="W400" s="224"/>
      <c r="X400" s="224"/>
      <c r="Y400" s="224"/>
      <c r="Z400" s="214"/>
      <c r="AA400" s="214"/>
      <c r="AB400" s="214"/>
      <c r="AC400" s="214"/>
      <c r="AD400" s="214"/>
      <c r="AE400" s="214"/>
      <c r="AF400" s="214"/>
      <c r="AG400" s="214" t="s">
        <v>320</v>
      </c>
      <c r="AH400" s="214"/>
      <c r="AI400" s="214"/>
      <c r="AJ400" s="214"/>
      <c r="AK400" s="214"/>
      <c r="AL400" s="214"/>
      <c r="AM400" s="214"/>
      <c r="AN400" s="214"/>
      <c r="AO400" s="214"/>
      <c r="AP400" s="214"/>
      <c r="AQ400" s="214"/>
      <c r="AR400" s="214"/>
      <c r="AS400" s="214"/>
      <c r="AT400" s="214"/>
      <c r="AU400" s="214"/>
      <c r="AV400" s="214"/>
      <c r="AW400" s="214"/>
      <c r="AX400" s="214"/>
      <c r="AY400" s="214"/>
      <c r="AZ400" s="214"/>
      <c r="BA400" s="214"/>
      <c r="BB400" s="214"/>
      <c r="BC400" s="214"/>
      <c r="BD400" s="214"/>
      <c r="BE400" s="214"/>
      <c r="BF400" s="214"/>
      <c r="BG400" s="214"/>
      <c r="BH400" s="214"/>
    </row>
    <row r="401" spans="1:60" outlineLevel="3" x14ac:dyDescent="0.2">
      <c r="A401" s="221"/>
      <c r="B401" s="222"/>
      <c r="C401" s="257" t="s">
        <v>354</v>
      </c>
      <c r="D401" s="225"/>
      <c r="E401" s="226"/>
      <c r="F401" s="227"/>
      <c r="G401" s="227"/>
      <c r="H401" s="224"/>
      <c r="I401" s="224"/>
      <c r="J401" s="224"/>
      <c r="K401" s="224"/>
      <c r="L401" s="224"/>
      <c r="M401" s="224"/>
      <c r="N401" s="223"/>
      <c r="O401" s="223"/>
      <c r="P401" s="223"/>
      <c r="Q401" s="223"/>
      <c r="R401" s="224"/>
      <c r="S401" s="224"/>
      <c r="T401" s="224"/>
      <c r="U401" s="224"/>
      <c r="V401" s="224"/>
      <c r="W401" s="224"/>
      <c r="X401" s="224"/>
      <c r="Y401" s="224"/>
      <c r="Z401" s="214"/>
      <c r="AA401" s="214"/>
      <c r="AB401" s="214"/>
      <c r="AC401" s="214"/>
      <c r="AD401" s="214"/>
      <c r="AE401" s="214"/>
      <c r="AF401" s="214"/>
      <c r="AG401" s="214" t="s">
        <v>320</v>
      </c>
      <c r="AH401" s="214"/>
      <c r="AI401" s="214"/>
      <c r="AJ401" s="214"/>
      <c r="AK401" s="214"/>
      <c r="AL401" s="214"/>
      <c r="AM401" s="214"/>
      <c r="AN401" s="214"/>
      <c r="AO401" s="214"/>
      <c r="AP401" s="214"/>
      <c r="AQ401" s="214"/>
      <c r="AR401" s="214"/>
      <c r="AS401" s="214"/>
      <c r="AT401" s="214"/>
      <c r="AU401" s="214"/>
      <c r="AV401" s="214"/>
      <c r="AW401" s="214"/>
      <c r="AX401" s="214"/>
      <c r="AY401" s="214"/>
      <c r="AZ401" s="214"/>
      <c r="BA401" s="214"/>
      <c r="BB401" s="214"/>
      <c r="BC401" s="214"/>
      <c r="BD401" s="214"/>
      <c r="BE401" s="214"/>
      <c r="BF401" s="214"/>
      <c r="BG401" s="214"/>
      <c r="BH401" s="214"/>
    </row>
    <row r="402" spans="1:60" outlineLevel="3" x14ac:dyDescent="0.2">
      <c r="A402" s="221"/>
      <c r="B402" s="222"/>
      <c r="C402" s="258" t="s">
        <v>1961</v>
      </c>
      <c r="D402" s="252"/>
      <c r="E402" s="252"/>
      <c r="F402" s="252"/>
      <c r="G402" s="252"/>
      <c r="H402" s="224"/>
      <c r="I402" s="224"/>
      <c r="J402" s="224"/>
      <c r="K402" s="224"/>
      <c r="L402" s="224"/>
      <c r="M402" s="224"/>
      <c r="N402" s="223"/>
      <c r="O402" s="223"/>
      <c r="P402" s="223"/>
      <c r="Q402" s="223"/>
      <c r="R402" s="224"/>
      <c r="S402" s="224"/>
      <c r="T402" s="224"/>
      <c r="U402" s="224"/>
      <c r="V402" s="224"/>
      <c r="W402" s="224"/>
      <c r="X402" s="224"/>
      <c r="Y402" s="224"/>
      <c r="Z402" s="214"/>
      <c r="AA402" s="214"/>
      <c r="AB402" s="214"/>
      <c r="AC402" s="214"/>
      <c r="AD402" s="214"/>
      <c r="AE402" s="214"/>
      <c r="AF402" s="214"/>
      <c r="AG402" s="214" t="s">
        <v>320</v>
      </c>
      <c r="AH402" s="214"/>
      <c r="AI402" s="214"/>
      <c r="AJ402" s="214"/>
      <c r="AK402" s="214"/>
      <c r="AL402" s="214"/>
      <c r="AM402" s="214"/>
      <c r="AN402" s="214"/>
      <c r="AO402" s="214"/>
      <c r="AP402" s="214"/>
      <c r="AQ402" s="214"/>
      <c r="AR402" s="214"/>
      <c r="AS402" s="214"/>
      <c r="AT402" s="214"/>
      <c r="AU402" s="214"/>
      <c r="AV402" s="214"/>
      <c r="AW402" s="214"/>
      <c r="AX402" s="214"/>
      <c r="AY402" s="214"/>
      <c r="AZ402" s="214"/>
      <c r="BA402" s="214"/>
      <c r="BB402" s="214"/>
      <c r="BC402" s="214"/>
      <c r="BD402" s="214"/>
      <c r="BE402" s="214"/>
      <c r="BF402" s="214"/>
      <c r="BG402" s="214"/>
      <c r="BH402" s="214"/>
    </row>
    <row r="403" spans="1:60" outlineLevel="2" x14ac:dyDescent="0.2">
      <c r="A403" s="221"/>
      <c r="B403" s="222"/>
      <c r="C403" s="268" t="s">
        <v>2704</v>
      </c>
      <c r="D403" s="262"/>
      <c r="E403" s="263">
        <v>1</v>
      </c>
      <c r="F403" s="224"/>
      <c r="G403" s="224"/>
      <c r="H403" s="224"/>
      <c r="I403" s="224"/>
      <c r="J403" s="224"/>
      <c r="K403" s="224"/>
      <c r="L403" s="224"/>
      <c r="M403" s="224"/>
      <c r="N403" s="223"/>
      <c r="O403" s="223"/>
      <c r="P403" s="223"/>
      <c r="Q403" s="223"/>
      <c r="R403" s="224"/>
      <c r="S403" s="224"/>
      <c r="T403" s="224"/>
      <c r="U403" s="224"/>
      <c r="V403" s="224"/>
      <c r="W403" s="224"/>
      <c r="X403" s="224"/>
      <c r="Y403" s="224"/>
      <c r="Z403" s="214"/>
      <c r="AA403" s="214"/>
      <c r="AB403" s="214"/>
      <c r="AC403" s="214"/>
      <c r="AD403" s="214"/>
      <c r="AE403" s="214"/>
      <c r="AF403" s="214"/>
      <c r="AG403" s="214" t="s">
        <v>371</v>
      </c>
      <c r="AH403" s="214">
        <v>0</v>
      </c>
      <c r="AI403" s="214"/>
      <c r="AJ403" s="214"/>
      <c r="AK403" s="214"/>
      <c r="AL403" s="214"/>
      <c r="AM403" s="214"/>
      <c r="AN403" s="214"/>
      <c r="AO403" s="214"/>
      <c r="AP403" s="214"/>
      <c r="AQ403" s="214"/>
      <c r="AR403" s="214"/>
      <c r="AS403" s="214"/>
      <c r="AT403" s="214"/>
      <c r="AU403" s="214"/>
      <c r="AV403" s="214"/>
      <c r="AW403" s="214"/>
      <c r="AX403" s="214"/>
      <c r="AY403" s="214"/>
      <c r="AZ403" s="214"/>
      <c r="BA403" s="214"/>
      <c r="BB403" s="214"/>
      <c r="BC403" s="214"/>
      <c r="BD403" s="214"/>
      <c r="BE403" s="214"/>
      <c r="BF403" s="214"/>
      <c r="BG403" s="214"/>
      <c r="BH403" s="214"/>
    </row>
    <row r="404" spans="1:60" outlineLevel="3" x14ac:dyDescent="0.2">
      <c r="A404" s="221"/>
      <c r="B404" s="222"/>
      <c r="C404" s="268" t="s">
        <v>2705</v>
      </c>
      <c r="D404" s="262"/>
      <c r="E404" s="263"/>
      <c r="F404" s="224"/>
      <c r="G404" s="224"/>
      <c r="H404" s="224"/>
      <c r="I404" s="224"/>
      <c r="J404" s="224"/>
      <c r="K404" s="224"/>
      <c r="L404" s="224"/>
      <c r="M404" s="224"/>
      <c r="N404" s="223"/>
      <c r="O404" s="223"/>
      <c r="P404" s="223"/>
      <c r="Q404" s="223"/>
      <c r="R404" s="224"/>
      <c r="S404" s="224"/>
      <c r="T404" s="224"/>
      <c r="U404" s="224"/>
      <c r="V404" s="224"/>
      <c r="W404" s="224"/>
      <c r="X404" s="224"/>
      <c r="Y404" s="224"/>
      <c r="Z404" s="214"/>
      <c r="AA404" s="214"/>
      <c r="AB404" s="214"/>
      <c r="AC404" s="214"/>
      <c r="AD404" s="214"/>
      <c r="AE404" s="214"/>
      <c r="AF404" s="214"/>
      <c r="AG404" s="214" t="s">
        <v>371</v>
      </c>
      <c r="AH404" s="214">
        <v>0</v>
      </c>
      <c r="AI404" s="214"/>
      <c r="AJ404" s="214"/>
      <c r="AK404" s="214"/>
      <c r="AL404" s="214"/>
      <c r="AM404" s="214"/>
      <c r="AN404" s="214"/>
      <c r="AO404" s="214"/>
      <c r="AP404" s="214"/>
      <c r="AQ404" s="214"/>
      <c r="AR404" s="214"/>
      <c r="AS404" s="214"/>
      <c r="AT404" s="214"/>
      <c r="AU404" s="214"/>
      <c r="AV404" s="214"/>
      <c r="AW404" s="214"/>
      <c r="AX404" s="214"/>
      <c r="AY404" s="214"/>
      <c r="AZ404" s="214"/>
      <c r="BA404" s="214"/>
      <c r="BB404" s="214"/>
      <c r="BC404" s="214"/>
      <c r="BD404" s="214"/>
      <c r="BE404" s="214"/>
      <c r="BF404" s="214"/>
      <c r="BG404" s="214"/>
      <c r="BH404" s="214"/>
    </row>
    <row r="405" spans="1:60" x14ac:dyDescent="0.2">
      <c r="A405" s="229" t="s">
        <v>310</v>
      </c>
      <c r="B405" s="230" t="s">
        <v>270</v>
      </c>
      <c r="C405" s="253" t="s">
        <v>271</v>
      </c>
      <c r="D405" s="231"/>
      <c r="E405" s="232"/>
      <c r="F405" s="233"/>
      <c r="G405" s="233">
        <f>SUMIF(AG406:AG406,"&lt;&gt;NOR",G406:G406)</f>
        <v>0</v>
      </c>
      <c r="H405" s="233"/>
      <c r="I405" s="233">
        <f>SUM(I406:I406)</f>
        <v>0</v>
      </c>
      <c r="J405" s="233"/>
      <c r="K405" s="233">
        <f>SUM(K406:K406)</f>
        <v>0</v>
      </c>
      <c r="L405" s="233"/>
      <c r="M405" s="233">
        <f>SUM(M406:M406)</f>
        <v>0</v>
      </c>
      <c r="N405" s="232"/>
      <c r="O405" s="232">
        <f>SUM(O406:O406)</f>
        <v>0</v>
      </c>
      <c r="P405" s="232"/>
      <c r="Q405" s="232">
        <f>SUM(Q406:Q406)</f>
        <v>0</v>
      </c>
      <c r="R405" s="233"/>
      <c r="S405" s="233"/>
      <c r="T405" s="234"/>
      <c r="U405" s="228"/>
      <c r="V405" s="228">
        <f>SUM(V406:V406)</f>
        <v>0</v>
      </c>
      <c r="W405" s="228"/>
      <c r="X405" s="228"/>
      <c r="Y405" s="228"/>
      <c r="AG405" t="s">
        <v>311</v>
      </c>
    </row>
    <row r="406" spans="1:60" outlineLevel="1" x14ac:dyDescent="0.2">
      <c r="A406" s="245">
        <v>130</v>
      </c>
      <c r="B406" s="246" t="s">
        <v>906</v>
      </c>
      <c r="C406" s="256" t="s">
        <v>907</v>
      </c>
      <c r="D406" s="247" t="s">
        <v>330</v>
      </c>
      <c r="E406" s="248">
        <v>1</v>
      </c>
      <c r="F406" s="249"/>
      <c r="G406" s="250">
        <f>ROUND(E406*F406,2)</f>
        <v>0</v>
      </c>
      <c r="H406" s="249"/>
      <c r="I406" s="250">
        <f>ROUND(E406*H406,2)</f>
        <v>0</v>
      </c>
      <c r="J406" s="249"/>
      <c r="K406" s="250">
        <f>ROUND(E406*J406,2)</f>
        <v>0</v>
      </c>
      <c r="L406" s="250">
        <v>12</v>
      </c>
      <c r="M406" s="250">
        <f>G406*(1+L406/100)</f>
        <v>0</v>
      </c>
      <c r="N406" s="248">
        <v>0</v>
      </c>
      <c r="O406" s="248">
        <f>ROUND(E406*N406,2)</f>
        <v>0</v>
      </c>
      <c r="P406" s="248">
        <v>0</v>
      </c>
      <c r="Q406" s="248">
        <f>ROUND(E406*P406,2)</f>
        <v>0</v>
      </c>
      <c r="R406" s="250"/>
      <c r="S406" s="250" t="s">
        <v>331</v>
      </c>
      <c r="T406" s="251" t="s">
        <v>316</v>
      </c>
      <c r="U406" s="224">
        <v>0</v>
      </c>
      <c r="V406" s="224">
        <f>ROUND(E406*U406,2)</f>
        <v>0</v>
      </c>
      <c r="W406" s="224"/>
      <c r="X406" s="224" t="s">
        <v>336</v>
      </c>
      <c r="Y406" s="224" t="s">
        <v>317</v>
      </c>
      <c r="Z406" s="214"/>
      <c r="AA406" s="214"/>
      <c r="AB406" s="214"/>
      <c r="AC406" s="214"/>
      <c r="AD406" s="214"/>
      <c r="AE406" s="214"/>
      <c r="AF406" s="214"/>
      <c r="AG406" s="214" t="s">
        <v>337</v>
      </c>
      <c r="AH406" s="214"/>
      <c r="AI406" s="214"/>
      <c r="AJ406" s="214"/>
      <c r="AK406" s="214"/>
      <c r="AL406" s="214"/>
      <c r="AM406" s="214"/>
      <c r="AN406" s="214"/>
      <c r="AO406" s="214"/>
      <c r="AP406" s="214"/>
      <c r="AQ406" s="214"/>
      <c r="AR406" s="214"/>
      <c r="AS406" s="214"/>
      <c r="AT406" s="214"/>
      <c r="AU406" s="214"/>
      <c r="AV406" s="214"/>
      <c r="AW406" s="214"/>
      <c r="AX406" s="214"/>
      <c r="AY406" s="214"/>
      <c r="AZ406" s="214"/>
      <c r="BA406" s="214"/>
      <c r="BB406" s="214"/>
      <c r="BC406" s="214"/>
      <c r="BD406" s="214"/>
      <c r="BE406" s="214"/>
      <c r="BF406" s="214"/>
      <c r="BG406" s="214"/>
      <c r="BH406" s="214"/>
    </row>
    <row r="407" spans="1:60" x14ac:dyDescent="0.2">
      <c r="A407" s="229" t="s">
        <v>310</v>
      </c>
      <c r="B407" s="230" t="s">
        <v>276</v>
      </c>
      <c r="C407" s="253" t="s">
        <v>277</v>
      </c>
      <c r="D407" s="231"/>
      <c r="E407" s="232"/>
      <c r="F407" s="233"/>
      <c r="G407" s="233">
        <f>SUMIF(AG408:AG408,"&lt;&gt;NOR",G408:G408)</f>
        <v>0</v>
      </c>
      <c r="H407" s="233"/>
      <c r="I407" s="233">
        <f>SUM(I408:I408)</f>
        <v>0</v>
      </c>
      <c r="J407" s="233"/>
      <c r="K407" s="233">
        <f>SUM(K408:K408)</f>
        <v>0</v>
      </c>
      <c r="L407" s="233"/>
      <c r="M407" s="233">
        <f>SUM(M408:M408)</f>
        <v>0</v>
      </c>
      <c r="N407" s="232"/>
      <c r="O407" s="232">
        <f>SUM(O408:O408)</f>
        <v>0</v>
      </c>
      <c r="P407" s="232"/>
      <c r="Q407" s="232">
        <f>SUM(Q408:Q408)</f>
        <v>0</v>
      </c>
      <c r="R407" s="233"/>
      <c r="S407" s="233"/>
      <c r="T407" s="234"/>
      <c r="U407" s="228"/>
      <c r="V407" s="228">
        <f>SUM(V408:V408)</f>
        <v>0</v>
      </c>
      <c r="W407" s="228"/>
      <c r="X407" s="228"/>
      <c r="Y407" s="228"/>
      <c r="AG407" t="s">
        <v>311</v>
      </c>
    </row>
    <row r="408" spans="1:60" ht="22.5" outlineLevel="1" x14ac:dyDescent="0.2">
      <c r="A408" s="245">
        <v>131</v>
      </c>
      <c r="B408" s="246" t="s">
        <v>908</v>
      </c>
      <c r="C408" s="256" t="s">
        <v>909</v>
      </c>
      <c r="D408" s="247" t="s">
        <v>330</v>
      </c>
      <c r="E408" s="248">
        <v>1</v>
      </c>
      <c r="F408" s="249"/>
      <c r="G408" s="250">
        <f>ROUND(E408*F408,2)</f>
        <v>0</v>
      </c>
      <c r="H408" s="249"/>
      <c r="I408" s="250">
        <f>ROUND(E408*H408,2)</f>
        <v>0</v>
      </c>
      <c r="J408" s="249"/>
      <c r="K408" s="250">
        <f>ROUND(E408*J408,2)</f>
        <v>0</v>
      </c>
      <c r="L408" s="250">
        <v>12</v>
      </c>
      <c r="M408" s="250">
        <f>G408*(1+L408/100)</f>
        <v>0</v>
      </c>
      <c r="N408" s="248">
        <v>0</v>
      </c>
      <c r="O408" s="248">
        <f>ROUND(E408*N408,2)</f>
        <v>0</v>
      </c>
      <c r="P408" s="248">
        <v>0</v>
      </c>
      <c r="Q408" s="248">
        <f>ROUND(E408*P408,2)</f>
        <v>0</v>
      </c>
      <c r="R408" s="250"/>
      <c r="S408" s="250" t="s">
        <v>331</v>
      </c>
      <c r="T408" s="251" t="s">
        <v>316</v>
      </c>
      <c r="U408" s="224">
        <v>0</v>
      </c>
      <c r="V408" s="224">
        <f>ROUND(E408*U408,2)</f>
        <v>0</v>
      </c>
      <c r="W408" s="224"/>
      <c r="X408" s="224" t="s">
        <v>336</v>
      </c>
      <c r="Y408" s="224" t="s">
        <v>317</v>
      </c>
      <c r="Z408" s="214"/>
      <c r="AA408" s="214"/>
      <c r="AB408" s="214"/>
      <c r="AC408" s="214"/>
      <c r="AD408" s="214"/>
      <c r="AE408" s="214"/>
      <c r="AF408" s="214"/>
      <c r="AG408" s="214" t="s">
        <v>367</v>
      </c>
      <c r="AH408" s="214"/>
      <c r="AI408" s="214"/>
      <c r="AJ408" s="214"/>
      <c r="AK408" s="214"/>
      <c r="AL408" s="214"/>
      <c r="AM408" s="214"/>
      <c r="AN408" s="214"/>
      <c r="AO408" s="214"/>
      <c r="AP408" s="214"/>
      <c r="AQ408" s="214"/>
      <c r="AR408" s="214"/>
      <c r="AS408" s="214"/>
      <c r="AT408" s="214"/>
      <c r="AU408" s="214"/>
      <c r="AV408" s="214"/>
      <c r="AW408" s="214"/>
      <c r="AX408" s="214"/>
      <c r="AY408" s="214"/>
      <c r="AZ408" s="214"/>
      <c r="BA408" s="214"/>
      <c r="BB408" s="214"/>
      <c r="BC408" s="214"/>
      <c r="BD408" s="214"/>
      <c r="BE408" s="214"/>
      <c r="BF408" s="214"/>
      <c r="BG408" s="214"/>
      <c r="BH408" s="214"/>
    </row>
    <row r="409" spans="1:60" x14ac:dyDescent="0.2">
      <c r="A409" s="229" t="s">
        <v>310</v>
      </c>
      <c r="B409" s="230" t="s">
        <v>217</v>
      </c>
      <c r="C409" s="253" t="s">
        <v>218</v>
      </c>
      <c r="D409" s="231"/>
      <c r="E409" s="232"/>
      <c r="F409" s="233"/>
      <c r="G409" s="233">
        <f>SUMIF(AG410:AG441,"&lt;&gt;NOR",G410:G441)</f>
        <v>0</v>
      </c>
      <c r="H409" s="233"/>
      <c r="I409" s="233">
        <f>SUM(I410:I441)</f>
        <v>0</v>
      </c>
      <c r="J409" s="233"/>
      <c r="K409" s="233">
        <f>SUM(K410:K441)</f>
        <v>0</v>
      </c>
      <c r="L409" s="233"/>
      <c r="M409" s="233">
        <f>SUM(M410:M441)</f>
        <v>0</v>
      </c>
      <c r="N409" s="232"/>
      <c r="O409" s="232">
        <f>SUM(O410:O441)</f>
        <v>0</v>
      </c>
      <c r="P409" s="232"/>
      <c r="Q409" s="232">
        <f>SUM(Q410:Q441)</f>
        <v>0</v>
      </c>
      <c r="R409" s="233"/>
      <c r="S409" s="233"/>
      <c r="T409" s="234"/>
      <c r="U409" s="228"/>
      <c r="V409" s="228">
        <f>SUM(V410:V441)</f>
        <v>27.51</v>
      </c>
      <c r="W409" s="228"/>
      <c r="X409" s="228"/>
      <c r="Y409" s="228"/>
      <c r="AG409" t="s">
        <v>311</v>
      </c>
    </row>
    <row r="410" spans="1:60" ht="22.5" outlineLevel="1" x14ac:dyDescent="0.2">
      <c r="A410" s="236">
        <v>132</v>
      </c>
      <c r="B410" s="237" t="s">
        <v>910</v>
      </c>
      <c r="C410" s="254" t="s">
        <v>1257</v>
      </c>
      <c r="D410" s="238" t="s">
        <v>581</v>
      </c>
      <c r="E410" s="239">
        <v>3.6243500000000002</v>
      </c>
      <c r="F410" s="240"/>
      <c r="G410" s="241">
        <f>ROUND(E410*F410,2)</f>
        <v>0</v>
      </c>
      <c r="H410" s="240"/>
      <c r="I410" s="241">
        <f>ROUND(E410*H410,2)</f>
        <v>0</v>
      </c>
      <c r="J410" s="240"/>
      <c r="K410" s="241">
        <f>ROUND(E410*J410,2)</f>
        <v>0</v>
      </c>
      <c r="L410" s="241">
        <v>12</v>
      </c>
      <c r="M410" s="241">
        <f>G410*(1+L410/100)</f>
        <v>0</v>
      </c>
      <c r="N410" s="239">
        <v>0</v>
      </c>
      <c r="O410" s="239">
        <f>ROUND(E410*N410,2)</f>
        <v>0</v>
      </c>
      <c r="P410" s="239">
        <v>0</v>
      </c>
      <c r="Q410" s="239">
        <f>ROUND(E410*P410,2)</f>
        <v>0</v>
      </c>
      <c r="R410" s="241" t="s">
        <v>519</v>
      </c>
      <c r="S410" s="241" t="s">
        <v>315</v>
      </c>
      <c r="T410" s="242" t="s">
        <v>315</v>
      </c>
      <c r="U410" s="224">
        <v>2.0089999999999999</v>
      </c>
      <c r="V410" s="224">
        <f>ROUND(E410*U410,2)</f>
        <v>7.28</v>
      </c>
      <c r="W410" s="224"/>
      <c r="X410" s="224" t="s">
        <v>336</v>
      </c>
      <c r="Y410" s="224" t="s">
        <v>317</v>
      </c>
      <c r="Z410" s="214"/>
      <c r="AA410" s="214"/>
      <c r="AB410" s="214"/>
      <c r="AC410" s="214"/>
      <c r="AD410" s="214"/>
      <c r="AE410" s="214"/>
      <c r="AF410" s="214"/>
      <c r="AG410" s="214" t="s">
        <v>337</v>
      </c>
      <c r="AH410" s="214"/>
      <c r="AI410" s="214"/>
      <c r="AJ410" s="214"/>
      <c r="AK410" s="214"/>
      <c r="AL410" s="214"/>
      <c r="AM410" s="214"/>
      <c r="AN410" s="214"/>
      <c r="AO410" s="214"/>
      <c r="AP410" s="214"/>
      <c r="AQ410" s="214"/>
      <c r="AR410" s="214"/>
      <c r="AS410" s="214"/>
      <c r="AT410" s="214"/>
      <c r="AU410" s="214"/>
      <c r="AV410" s="214"/>
      <c r="AW410" s="214"/>
      <c r="AX410" s="214"/>
      <c r="AY410" s="214"/>
      <c r="AZ410" s="214"/>
      <c r="BA410" s="214"/>
      <c r="BB410" s="214"/>
      <c r="BC410" s="214"/>
      <c r="BD410" s="214"/>
      <c r="BE410" s="214"/>
      <c r="BF410" s="214"/>
      <c r="BG410" s="214"/>
      <c r="BH410" s="214"/>
    </row>
    <row r="411" spans="1:60" outlineLevel="2" x14ac:dyDescent="0.2">
      <c r="A411" s="221"/>
      <c r="B411" s="222"/>
      <c r="C411" s="268" t="s">
        <v>2706</v>
      </c>
      <c r="D411" s="262"/>
      <c r="E411" s="263">
        <v>2.2001300000000001</v>
      </c>
      <c r="F411" s="224"/>
      <c r="G411" s="224"/>
      <c r="H411" s="224"/>
      <c r="I411" s="224"/>
      <c r="J411" s="224"/>
      <c r="K411" s="224"/>
      <c r="L411" s="224"/>
      <c r="M411" s="224"/>
      <c r="N411" s="223"/>
      <c r="O411" s="223"/>
      <c r="P411" s="223"/>
      <c r="Q411" s="223"/>
      <c r="R411" s="224"/>
      <c r="S411" s="224"/>
      <c r="T411" s="224"/>
      <c r="U411" s="224"/>
      <c r="V411" s="224"/>
      <c r="W411" s="224"/>
      <c r="X411" s="224"/>
      <c r="Y411" s="224"/>
      <c r="Z411" s="214"/>
      <c r="AA411" s="214"/>
      <c r="AB411" s="214"/>
      <c r="AC411" s="214"/>
      <c r="AD411" s="214"/>
      <c r="AE411" s="214"/>
      <c r="AF411" s="214"/>
      <c r="AG411" s="214" t="s">
        <v>371</v>
      </c>
      <c r="AH411" s="214">
        <v>5</v>
      </c>
      <c r="AI411" s="214"/>
      <c r="AJ411" s="214"/>
      <c r="AK411" s="214"/>
      <c r="AL411" s="214"/>
      <c r="AM411" s="214"/>
      <c r="AN411" s="214"/>
      <c r="AO411" s="214"/>
      <c r="AP411" s="214"/>
      <c r="AQ411" s="214"/>
      <c r="AR411" s="214"/>
      <c r="AS411" s="214"/>
      <c r="AT411" s="214"/>
      <c r="AU411" s="214"/>
      <c r="AV411" s="214"/>
      <c r="AW411" s="214"/>
      <c r="AX411" s="214"/>
      <c r="AY411" s="214"/>
      <c r="AZ411" s="214"/>
      <c r="BA411" s="214"/>
      <c r="BB411" s="214"/>
      <c r="BC411" s="214"/>
      <c r="BD411" s="214"/>
      <c r="BE411" s="214"/>
      <c r="BF411" s="214"/>
      <c r="BG411" s="214"/>
      <c r="BH411" s="214"/>
    </row>
    <row r="412" spans="1:60" outlineLevel="3" x14ac:dyDescent="0.2">
      <c r="A412" s="221"/>
      <c r="B412" s="222"/>
      <c r="C412" s="268" t="s">
        <v>2707</v>
      </c>
      <c r="D412" s="262"/>
      <c r="E412" s="263">
        <v>1.42422</v>
      </c>
      <c r="F412" s="224"/>
      <c r="G412" s="224"/>
      <c r="H412" s="224"/>
      <c r="I412" s="224"/>
      <c r="J412" s="224"/>
      <c r="K412" s="224"/>
      <c r="L412" s="224"/>
      <c r="M412" s="224"/>
      <c r="N412" s="223"/>
      <c r="O412" s="223"/>
      <c r="P412" s="223"/>
      <c r="Q412" s="223"/>
      <c r="R412" s="224"/>
      <c r="S412" s="224"/>
      <c r="T412" s="224"/>
      <c r="U412" s="224"/>
      <c r="V412" s="224"/>
      <c r="W412" s="224"/>
      <c r="X412" s="224"/>
      <c r="Y412" s="224"/>
      <c r="Z412" s="214"/>
      <c r="AA412" s="214"/>
      <c r="AB412" s="214"/>
      <c r="AC412" s="214"/>
      <c r="AD412" s="214"/>
      <c r="AE412" s="214"/>
      <c r="AF412" s="214"/>
      <c r="AG412" s="214" t="s">
        <v>371</v>
      </c>
      <c r="AH412" s="214">
        <v>5</v>
      </c>
      <c r="AI412" s="214"/>
      <c r="AJ412" s="214"/>
      <c r="AK412" s="214"/>
      <c r="AL412" s="214"/>
      <c r="AM412" s="214"/>
      <c r="AN412" s="214"/>
      <c r="AO412" s="214"/>
      <c r="AP412" s="214"/>
      <c r="AQ412" s="214"/>
      <c r="AR412" s="214"/>
      <c r="AS412" s="214"/>
      <c r="AT412" s="214"/>
      <c r="AU412" s="214"/>
      <c r="AV412" s="214"/>
      <c r="AW412" s="214"/>
      <c r="AX412" s="214"/>
      <c r="AY412" s="214"/>
      <c r="AZ412" s="214"/>
      <c r="BA412" s="214"/>
      <c r="BB412" s="214"/>
      <c r="BC412" s="214"/>
      <c r="BD412" s="214"/>
      <c r="BE412" s="214"/>
      <c r="BF412" s="214"/>
      <c r="BG412" s="214"/>
      <c r="BH412" s="214"/>
    </row>
    <row r="413" spans="1:60" ht="22.5" outlineLevel="1" x14ac:dyDescent="0.2">
      <c r="A413" s="236">
        <v>133</v>
      </c>
      <c r="B413" s="237" t="s">
        <v>1260</v>
      </c>
      <c r="C413" s="254" t="s">
        <v>1261</v>
      </c>
      <c r="D413" s="238" t="s">
        <v>581</v>
      </c>
      <c r="E413" s="239">
        <v>14.497400000000001</v>
      </c>
      <c r="F413" s="240"/>
      <c r="G413" s="241">
        <f>ROUND(E413*F413,2)</f>
        <v>0</v>
      </c>
      <c r="H413" s="240"/>
      <c r="I413" s="241">
        <f>ROUND(E413*H413,2)</f>
        <v>0</v>
      </c>
      <c r="J413" s="240"/>
      <c r="K413" s="241">
        <f>ROUND(E413*J413,2)</f>
        <v>0</v>
      </c>
      <c r="L413" s="241">
        <v>12</v>
      </c>
      <c r="M413" s="241">
        <f>G413*(1+L413/100)</f>
        <v>0</v>
      </c>
      <c r="N413" s="239">
        <v>0</v>
      </c>
      <c r="O413" s="239">
        <f>ROUND(E413*N413,2)</f>
        <v>0</v>
      </c>
      <c r="P413" s="239">
        <v>0</v>
      </c>
      <c r="Q413" s="239">
        <f>ROUND(E413*P413,2)</f>
        <v>0</v>
      </c>
      <c r="R413" s="241" t="s">
        <v>519</v>
      </c>
      <c r="S413" s="241" t="s">
        <v>315</v>
      </c>
      <c r="T413" s="242" t="s">
        <v>315</v>
      </c>
      <c r="U413" s="224">
        <v>0.95899999999999996</v>
      </c>
      <c r="V413" s="224">
        <f>ROUND(E413*U413,2)</f>
        <v>13.9</v>
      </c>
      <c r="W413" s="224"/>
      <c r="X413" s="224" t="s">
        <v>336</v>
      </c>
      <c r="Y413" s="224" t="s">
        <v>317</v>
      </c>
      <c r="Z413" s="214"/>
      <c r="AA413" s="214"/>
      <c r="AB413" s="214"/>
      <c r="AC413" s="214"/>
      <c r="AD413" s="214"/>
      <c r="AE413" s="214"/>
      <c r="AF413" s="214"/>
      <c r="AG413" s="214" t="s">
        <v>337</v>
      </c>
      <c r="AH413" s="214"/>
      <c r="AI413" s="214"/>
      <c r="AJ413" s="214"/>
      <c r="AK413" s="214"/>
      <c r="AL413" s="214"/>
      <c r="AM413" s="214"/>
      <c r="AN413" s="214"/>
      <c r="AO413" s="214"/>
      <c r="AP413" s="214"/>
      <c r="AQ413" s="214"/>
      <c r="AR413" s="214"/>
      <c r="AS413" s="214"/>
      <c r="AT413" s="214"/>
      <c r="AU413" s="214"/>
      <c r="AV413" s="214"/>
      <c r="AW413" s="214"/>
      <c r="AX413" s="214"/>
      <c r="AY413" s="214"/>
      <c r="AZ413" s="214"/>
      <c r="BA413" s="214"/>
      <c r="BB413" s="214"/>
      <c r="BC413" s="214"/>
      <c r="BD413" s="214"/>
      <c r="BE413" s="214"/>
      <c r="BF413" s="214"/>
      <c r="BG413" s="214"/>
      <c r="BH413" s="214"/>
    </row>
    <row r="414" spans="1:60" outlineLevel="2" x14ac:dyDescent="0.2">
      <c r="A414" s="221"/>
      <c r="B414" s="222"/>
      <c r="C414" s="268" t="s">
        <v>2708</v>
      </c>
      <c r="D414" s="262"/>
      <c r="E414" s="263">
        <v>14.497400000000001</v>
      </c>
      <c r="F414" s="224"/>
      <c r="G414" s="224"/>
      <c r="H414" s="224"/>
      <c r="I414" s="224"/>
      <c r="J414" s="224"/>
      <c r="K414" s="224"/>
      <c r="L414" s="224"/>
      <c r="M414" s="224"/>
      <c r="N414" s="223"/>
      <c r="O414" s="223"/>
      <c r="P414" s="223"/>
      <c r="Q414" s="223"/>
      <c r="R414" s="224"/>
      <c r="S414" s="224"/>
      <c r="T414" s="224"/>
      <c r="U414" s="224"/>
      <c r="V414" s="224"/>
      <c r="W414" s="224"/>
      <c r="X414" s="224"/>
      <c r="Y414" s="224"/>
      <c r="Z414" s="214"/>
      <c r="AA414" s="214"/>
      <c r="AB414" s="214"/>
      <c r="AC414" s="214"/>
      <c r="AD414" s="214"/>
      <c r="AE414" s="214"/>
      <c r="AF414" s="214"/>
      <c r="AG414" s="214" t="s">
        <v>371</v>
      </c>
      <c r="AH414" s="214">
        <v>5</v>
      </c>
      <c r="AI414" s="214"/>
      <c r="AJ414" s="214"/>
      <c r="AK414" s="214"/>
      <c r="AL414" s="214"/>
      <c r="AM414" s="214"/>
      <c r="AN414" s="214"/>
      <c r="AO414" s="214"/>
      <c r="AP414" s="214"/>
      <c r="AQ414" s="214"/>
      <c r="AR414" s="214"/>
      <c r="AS414" s="214"/>
      <c r="AT414" s="214"/>
      <c r="AU414" s="214"/>
      <c r="AV414" s="214"/>
      <c r="AW414" s="214"/>
      <c r="AX414" s="214"/>
      <c r="AY414" s="214"/>
      <c r="AZ414" s="214"/>
      <c r="BA414" s="214"/>
      <c r="BB414" s="214"/>
      <c r="BC414" s="214"/>
      <c r="BD414" s="214"/>
      <c r="BE414" s="214"/>
      <c r="BF414" s="214"/>
      <c r="BG414" s="214"/>
      <c r="BH414" s="214"/>
    </row>
    <row r="415" spans="1:60" ht="22.5" outlineLevel="1" x14ac:dyDescent="0.2">
      <c r="A415" s="236">
        <v>134</v>
      </c>
      <c r="B415" s="237" t="s">
        <v>914</v>
      </c>
      <c r="C415" s="254" t="s">
        <v>1263</v>
      </c>
      <c r="D415" s="238" t="s">
        <v>581</v>
      </c>
      <c r="E415" s="239">
        <v>3.6243500000000002</v>
      </c>
      <c r="F415" s="240"/>
      <c r="G415" s="241">
        <f>ROUND(E415*F415,2)</f>
        <v>0</v>
      </c>
      <c r="H415" s="240"/>
      <c r="I415" s="241">
        <f>ROUND(E415*H415,2)</f>
        <v>0</v>
      </c>
      <c r="J415" s="240"/>
      <c r="K415" s="241">
        <f>ROUND(E415*J415,2)</f>
        <v>0</v>
      </c>
      <c r="L415" s="241">
        <v>12</v>
      </c>
      <c r="M415" s="241">
        <f>G415*(1+L415/100)</f>
        <v>0</v>
      </c>
      <c r="N415" s="239">
        <v>0</v>
      </c>
      <c r="O415" s="239">
        <f>ROUND(E415*N415,2)</f>
        <v>0</v>
      </c>
      <c r="P415" s="239">
        <v>0</v>
      </c>
      <c r="Q415" s="239">
        <f>ROUND(E415*P415,2)</f>
        <v>0</v>
      </c>
      <c r="R415" s="241" t="s">
        <v>519</v>
      </c>
      <c r="S415" s="241" t="s">
        <v>315</v>
      </c>
      <c r="T415" s="242" t="s">
        <v>315</v>
      </c>
      <c r="U415" s="224">
        <v>0.49</v>
      </c>
      <c r="V415" s="224">
        <f>ROUND(E415*U415,2)</f>
        <v>1.78</v>
      </c>
      <c r="W415" s="224"/>
      <c r="X415" s="224" t="s">
        <v>336</v>
      </c>
      <c r="Y415" s="224" t="s">
        <v>317</v>
      </c>
      <c r="Z415" s="214"/>
      <c r="AA415" s="214"/>
      <c r="AB415" s="214"/>
      <c r="AC415" s="214"/>
      <c r="AD415" s="214"/>
      <c r="AE415" s="214"/>
      <c r="AF415" s="214"/>
      <c r="AG415" s="214" t="s">
        <v>337</v>
      </c>
      <c r="AH415" s="214"/>
      <c r="AI415" s="214"/>
      <c r="AJ415" s="214"/>
      <c r="AK415" s="214"/>
      <c r="AL415" s="214"/>
      <c r="AM415" s="214"/>
      <c r="AN415" s="214"/>
      <c r="AO415" s="214"/>
      <c r="AP415" s="214"/>
      <c r="AQ415" s="214"/>
      <c r="AR415" s="214"/>
      <c r="AS415" s="214"/>
      <c r="AT415" s="214"/>
      <c r="AU415" s="214"/>
      <c r="AV415" s="214"/>
      <c r="AW415" s="214"/>
      <c r="AX415" s="214"/>
      <c r="AY415" s="214"/>
      <c r="AZ415" s="214"/>
      <c r="BA415" s="214"/>
      <c r="BB415" s="214"/>
      <c r="BC415" s="214"/>
      <c r="BD415" s="214"/>
      <c r="BE415" s="214"/>
      <c r="BF415" s="214"/>
      <c r="BG415" s="214"/>
      <c r="BH415" s="214"/>
    </row>
    <row r="416" spans="1:60" outlineLevel="2" x14ac:dyDescent="0.2">
      <c r="A416" s="221"/>
      <c r="B416" s="222"/>
      <c r="C416" s="255" t="s">
        <v>916</v>
      </c>
      <c r="D416" s="243"/>
      <c r="E416" s="243"/>
      <c r="F416" s="243"/>
      <c r="G416" s="243"/>
      <c r="H416" s="224"/>
      <c r="I416" s="224"/>
      <c r="J416" s="224"/>
      <c r="K416" s="224"/>
      <c r="L416" s="224"/>
      <c r="M416" s="224"/>
      <c r="N416" s="223"/>
      <c r="O416" s="223"/>
      <c r="P416" s="223"/>
      <c r="Q416" s="223"/>
      <c r="R416" s="224"/>
      <c r="S416" s="224"/>
      <c r="T416" s="224"/>
      <c r="U416" s="224"/>
      <c r="V416" s="224"/>
      <c r="W416" s="224"/>
      <c r="X416" s="224"/>
      <c r="Y416" s="224"/>
      <c r="Z416" s="214"/>
      <c r="AA416" s="214"/>
      <c r="AB416" s="214"/>
      <c r="AC416" s="214"/>
      <c r="AD416" s="214"/>
      <c r="AE416" s="214"/>
      <c r="AF416" s="214"/>
      <c r="AG416" s="214" t="s">
        <v>320</v>
      </c>
      <c r="AH416" s="214"/>
      <c r="AI416" s="214"/>
      <c r="AJ416" s="214"/>
      <c r="AK416" s="214"/>
      <c r="AL416" s="214"/>
      <c r="AM416" s="214"/>
      <c r="AN416" s="214"/>
      <c r="AO416" s="214"/>
      <c r="AP416" s="214"/>
      <c r="AQ416" s="214"/>
      <c r="AR416" s="214"/>
      <c r="AS416" s="214"/>
      <c r="AT416" s="214"/>
      <c r="AU416" s="214"/>
      <c r="AV416" s="214"/>
      <c r="AW416" s="214"/>
      <c r="AX416" s="214"/>
      <c r="AY416" s="214"/>
      <c r="AZ416" s="214"/>
      <c r="BA416" s="214"/>
      <c r="BB416" s="214"/>
      <c r="BC416" s="214"/>
      <c r="BD416" s="214"/>
      <c r="BE416" s="214"/>
      <c r="BF416" s="214"/>
      <c r="BG416" s="214"/>
      <c r="BH416" s="214"/>
    </row>
    <row r="417" spans="1:60" outlineLevel="2" x14ac:dyDescent="0.2">
      <c r="A417" s="221"/>
      <c r="B417" s="222"/>
      <c r="C417" s="268" t="s">
        <v>2709</v>
      </c>
      <c r="D417" s="262"/>
      <c r="E417" s="263">
        <v>3.6243500000000002</v>
      </c>
      <c r="F417" s="224"/>
      <c r="G417" s="224"/>
      <c r="H417" s="224"/>
      <c r="I417" s="224"/>
      <c r="J417" s="224"/>
      <c r="K417" s="224"/>
      <c r="L417" s="224"/>
      <c r="M417" s="224"/>
      <c r="N417" s="223"/>
      <c r="O417" s="223"/>
      <c r="P417" s="223"/>
      <c r="Q417" s="223"/>
      <c r="R417" s="224"/>
      <c r="S417" s="224"/>
      <c r="T417" s="224"/>
      <c r="U417" s="224"/>
      <c r="V417" s="224"/>
      <c r="W417" s="224"/>
      <c r="X417" s="224"/>
      <c r="Y417" s="224"/>
      <c r="Z417" s="214"/>
      <c r="AA417" s="214"/>
      <c r="AB417" s="214"/>
      <c r="AC417" s="214"/>
      <c r="AD417" s="214"/>
      <c r="AE417" s="214"/>
      <c r="AF417" s="214"/>
      <c r="AG417" s="214" t="s">
        <v>371</v>
      </c>
      <c r="AH417" s="214">
        <v>5</v>
      </c>
      <c r="AI417" s="214"/>
      <c r="AJ417" s="214"/>
      <c r="AK417" s="214"/>
      <c r="AL417" s="214"/>
      <c r="AM417" s="214"/>
      <c r="AN417" s="214"/>
      <c r="AO417" s="214"/>
      <c r="AP417" s="214"/>
      <c r="AQ417" s="214"/>
      <c r="AR417" s="214"/>
      <c r="AS417" s="214"/>
      <c r="AT417" s="214"/>
      <c r="AU417" s="214"/>
      <c r="AV417" s="214"/>
      <c r="AW417" s="214"/>
      <c r="AX417" s="214"/>
      <c r="AY417" s="214"/>
      <c r="AZ417" s="214"/>
      <c r="BA417" s="214"/>
      <c r="BB417" s="214"/>
      <c r="BC417" s="214"/>
      <c r="BD417" s="214"/>
      <c r="BE417" s="214"/>
      <c r="BF417" s="214"/>
      <c r="BG417" s="214"/>
      <c r="BH417" s="214"/>
    </row>
    <row r="418" spans="1:60" outlineLevel="1" x14ac:dyDescent="0.2">
      <c r="A418" s="236">
        <v>135</v>
      </c>
      <c r="B418" s="237" t="s">
        <v>918</v>
      </c>
      <c r="C418" s="254" t="s">
        <v>919</v>
      </c>
      <c r="D418" s="238" t="s">
        <v>581</v>
      </c>
      <c r="E418" s="239">
        <v>50.740900000000003</v>
      </c>
      <c r="F418" s="240"/>
      <c r="G418" s="241">
        <f>ROUND(E418*F418,2)</f>
        <v>0</v>
      </c>
      <c r="H418" s="240"/>
      <c r="I418" s="241">
        <f>ROUND(E418*H418,2)</f>
        <v>0</v>
      </c>
      <c r="J418" s="240"/>
      <c r="K418" s="241">
        <f>ROUND(E418*J418,2)</f>
        <v>0</v>
      </c>
      <c r="L418" s="241">
        <v>12</v>
      </c>
      <c r="M418" s="241">
        <f>G418*(1+L418/100)</f>
        <v>0</v>
      </c>
      <c r="N418" s="239">
        <v>0</v>
      </c>
      <c r="O418" s="239">
        <f>ROUND(E418*N418,2)</f>
        <v>0</v>
      </c>
      <c r="P418" s="239">
        <v>0</v>
      </c>
      <c r="Q418" s="239">
        <f>ROUND(E418*P418,2)</f>
        <v>0</v>
      </c>
      <c r="R418" s="241" t="s">
        <v>519</v>
      </c>
      <c r="S418" s="241" t="s">
        <v>315</v>
      </c>
      <c r="T418" s="242" t="s">
        <v>315</v>
      </c>
      <c r="U418" s="224">
        <v>0</v>
      </c>
      <c r="V418" s="224">
        <f>ROUND(E418*U418,2)</f>
        <v>0</v>
      </c>
      <c r="W418" s="224"/>
      <c r="X418" s="224" t="s">
        <v>336</v>
      </c>
      <c r="Y418" s="224" t="s">
        <v>317</v>
      </c>
      <c r="Z418" s="214"/>
      <c r="AA418" s="214"/>
      <c r="AB418" s="214"/>
      <c r="AC418" s="214"/>
      <c r="AD418" s="214"/>
      <c r="AE418" s="214"/>
      <c r="AF418" s="214"/>
      <c r="AG418" s="214" t="s">
        <v>337</v>
      </c>
      <c r="AH418" s="214"/>
      <c r="AI418" s="214"/>
      <c r="AJ418" s="214"/>
      <c r="AK418" s="214"/>
      <c r="AL418" s="214"/>
      <c r="AM418" s="214"/>
      <c r="AN418" s="214"/>
      <c r="AO418" s="214"/>
      <c r="AP418" s="214"/>
      <c r="AQ418" s="214"/>
      <c r="AR418" s="214"/>
      <c r="AS418" s="214"/>
      <c r="AT418" s="214"/>
      <c r="AU418" s="214"/>
      <c r="AV418" s="214"/>
      <c r="AW418" s="214"/>
      <c r="AX418" s="214"/>
      <c r="AY418" s="214"/>
      <c r="AZ418" s="214"/>
      <c r="BA418" s="214"/>
      <c r="BB418" s="214"/>
      <c r="BC418" s="214"/>
      <c r="BD418" s="214"/>
      <c r="BE418" s="214"/>
      <c r="BF418" s="214"/>
      <c r="BG418" s="214"/>
      <c r="BH418" s="214"/>
    </row>
    <row r="419" spans="1:60" outlineLevel="2" x14ac:dyDescent="0.2">
      <c r="A419" s="221"/>
      <c r="B419" s="222"/>
      <c r="C419" s="268" t="s">
        <v>2710</v>
      </c>
      <c r="D419" s="262"/>
      <c r="E419" s="263">
        <v>50.740900000000003</v>
      </c>
      <c r="F419" s="224"/>
      <c r="G419" s="224"/>
      <c r="H419" s="224"/>
      <c r="I419" s="224"/>
      <c r="J419" s="224"/>
      <c r="K419" s="224"/>
      <c r="L419" s="224"/>
      <c r="M419" s="224"/>
      <c r="N419" s="223"/>
      <c r="O419" s="223"/>
      <c r="P419" s="223"/>
      <c r="Q419" s="223"/>
      <c r="R419" s="224"/>
      <c r="S419" s="224"/>
      <c r="T419" s="224"/>
      <c r="U419" s="224"/>
      <c r="V419" s="224"/>
      <c r="W419" s="224"/>
      <c r="X419" s="224"/>
      <c r="Y419" s="224"/>
      <c r="Z419" s="214"/>
      <c r="AA419" s="214"/>
      <c r="AB419" s="214"/>
      <c r="AC419" s="214"/>
      <c r="AD419" s="214"/>
      <c r="AE419" s="214"/>
      <c r="AF419" s="214"/>
      <c r="AG419" s="214" t="s">
        <v>371</v>
      </c>
      <c r="AH419" s="214">
        <v>5</v>
      </c>
      <c r="AI419" s="214"/>
      <c r="AJ419" s="214"/>
      <c r="AK419" s="214"/>
      <c r="AL419" s="214"/>
      <c r="AM419" s="214"/>
      <c r="AN419" s="214"/>
      <c r="AO419" s="214"/>
      <c r="AP419" s="214"/>
      <c r="AQ419" s="214"/>
      <c r="AR419" s="214"/>
      <c r="AS419" s="214"/>
      <c r="AT419" s="214"/>
      <c r="AU419" s="214"/>
      <c r="AV419" s="214"/>
      <c r="AW419" s="214"/>
      <c r="AX419" s="214"/>
      <c r="AY419" s="214"/>
      <c r="AZ419" s="214"/>
      <c r="BA419" s="214"/>
      <c r="BB419" s="214"/>
      <c r="BC419" s="214"/>
      <c r="BD419" s="214"/>
      <c r="BE419" s="214"/>
      <c r="BF419" s="214"/>
      <c r="BG419" s="214"/>
      <c r="BH419" s="214"/>
    </row>
    <row r="420" spans="1:60" ht="22.5" outlineLevel="1" x14ac:dyDescent="0.2">
      <c r="A420" s="236">
        <v>136</v>
      </c>
      <c r="B420" s="237" t="s">
        <v>921</v>
      </c>
      <c r="C420" s="254" t="s">
        <v>1266</v>
      </c>
      <c r="D420" s="238" t="s">
        <v>581</v>
      </c>
      <c r="E420" s="239">
        <v>3.6243500000000002</v>
      </c>
      <c r="F420" s="240"/>
      <c r="G420" s="241">
        <f>ROUND(E420*F420,2)</f>
        <v>0</v>
      </c>
      <c r="H420" s="240"/>
      <c r="I420" s="241">
        <f>ROUND(E420*H420,2)</f>
        <v>0</v>
      </c>
      <c r="J420" s="240"/>
      <c r="K420" s="241">
        <f>ROUND(E420*J420,2)</f>
        <v>0</v>
      </c>
      <c r="L420" s="241">
        <v>12</v>
      </c>
      <c r="M420" s="241">
        <f>G420*(1+L420/100)</f>
        <v>0</v>
      </c>
      <c r="N420" s="239">
        <v>0</v>
      </c>
      <c r="O420" s="239">
        <f>ROUND(E420*N420,2)</f>
        <v>0</v>
      </c>
      <c r="P420" s="239">
        <v>0</v>
      </c>
      <c r="Q420" s="239">
        <f>ROUND(E420*P420,2)</f>
        <v>0</v>
      </c>
      <c r="R420" s="241" t="s">
        <v>519</v>
      </c>
      <c r="S420" s="241" t="s">
        <v>315</v>
      </c>
      <c r="T420" s="242" t="s">
        <v>315</v>
      </c>
      <c r="U420" s="224">
        <v>0.94199999999999995</v>
      </c>
      <c r="V420" s="224">
        <f>ROUND(E420*U420,2)</f>
        <v>3.41</v>
      </c>
      <c r="W420" s="224"/>
      <c r="X420" s="224" t="s">
        <v>336</v>
      </c>
      <c r="Y420" s="224" t="s">
        <v>317</v>
      </c>
      <c r="Z420" s="214"/>
      <c r="AA420" s="214"/>
      <c r="AB420" s="214"/>
      <c r="AC420" s="214"/>
      <c r="AD420" s="214"/>
      <c r="AE420" s="214"/>
      <c r="AF420" s="214"/>
      <c r="AG420" s="214" t="s">
        <v>337</v>
      </c>
      <c r="AH420" s="214"/>
      <c r="AI420" s="214"/>
      <c r="AJ420" s="214"/>
      <c r="AK420" s="214"/>
      <c r="AL420" s="214"/>
      <c r="AM420" s="214"/>
      <c r="AN420" s="214"/>
      <c r="AO420" s="214"/>
      <c r="AP420" s="214"/>
      <c r="AQ420" s="214"/>
      <c r="AR420" s="214"/>
      <c r="AS420" s="214"/>
      <c r="AT420" s="214"/>
      <c r="AU420" s="214"/>
      <c r="AV420" s="214"/>
      <c r="AW420" s="214"/>
      <c r="AX420" s="214"/>
      <c r="AY420" s="214"/>
      <c r="AZ420" s="214"/>
      <c r="BA420" s="214"/>
      <c r="BB420" s="214"/>
      <c r="BC420" s="214"/>
      <c r="BD420" s="214"/>
      <c r="BE420" s="214"/>
      <c r="BF420" s="214"/>
      <c r="BG420" s="214"/>
      <c r="BH420" s="214"/>
    </row>
    <row r="421" spans="1:60" outlineLevel="2" x14ac:dyDescent="0.2">
      <c r="A421" s="221"/>
      <c r="B421" s="222"/>
      <c r="C421" s="268" t="s">
        <v>2709</v>
      </c>
      <c r="D421" s="262"/>
      <c r="E421" s="263">
        <v>3.6243500000000002</v>
      </c>
      <c r="F421" s="224"/>
      <c r="G421" s="224"/>
      <c r="H421" s="224"/>
      <c r="I421" s="224"/>
      <c r="J421" s="224"/>
      <c r="K421" s="224"/>
      <c r="L421" s="224"/>
      <c r="M421" s="224"/>
      <c r="N421" s="223"/>
      <c r="O421" s="223"/>
      <c r="P421" s="223"/>
      <c r="Q421" s="223"/>
      <c r="R421" s="224"/>
      <c r="S421" s="224"/>
      <c r="T421" s="224"/>
      <c r="U421" s="224"/>
      <c r="V421" s="224"/>
      <c r="W421" s="224"/>
      <c r="X421" s="224"/>
      <c r="Y421" s="224"/>
      <c r="Z421" s="214"/>
      <c r="AA421" s="214"/>
      <c r="AB421" s="214"/>
      <c r="AC421" s="214"/>
      <c r="AD421" s="214"/>
      <c r="AE421" s="214"/>
      <c r="AF421" s="214"/>
      <c r="AG421" s="214" t="s">
        <v>371</v>
      </c>
      <c r="AH421" s="214">
        <v>5</v>
      </c>
      <c r="AI421" s="214"/>
      <c r="AJ421" s="214"/>
      <c r="AK421" s="214"/>
      <c r="AL421" s="214"/>
      <c r="AM421" s="214"/>
      <c r="AN421" s="214"/>
      <c r="AO421" s="214"/>
      <c r="AP421" s="214"/>
      <c r="AQ421" s="214"/>
      <c r="AR421" s="214"/>
      <c r="AS421" s="214"/>
      <c r="AT421" s="214"/>
      <c r="AU421" s="214"/>
      <c r="AV421" s="214"/>
      <c r="AW421" s="214"/>
      <c r="AX421" s="214"/>
      <c r="AY421" s="214"/>
      <c r="AZ421" s="214"/>
      <c r="BA421" s="214"/>
      <c r="BB421" s="214"/>
      <c r="BC421" s="214"/>
      <c r="BD421" s="214"/>
      <c r="BE421" s="214"/>
      <c r="BF421" s="214"/>
      <c r="BG421" s="214"/>
      <c r="BH421" s="214"/>
    </row>
    <row r="422" spans="1:60" ht="22.5" outlineLevel="1" x14ac:dyDescent="0.2">
      <c r="A422" s="236">
        <v>137</v>
      </c>
      <c r="B422" s="237" t="s">
        <v>923</v>
      </c>
      <c r="C422" s="254" t="s">
        <v>924</v>
      </c>
      <c r="D422" s="238" t="s">
        <v>581</v>
      </c>
      <c r="E422" s="239">
        <v>10.873049999999999</v>
      </c>
      <c r="F422" s="240"/>
      <c r="G422" s="241">
        <f>ROUND(E422*F422,2)</f>
        <v>0</v>
      </c>
      <c r="H422" s="240"/>
      <c r="I422" s="241">
        <f>ROUND(E422*H422,2)</f>
        <v>0</v>
      </c>
      <c r="J422" s="240"/>
      <c r="K422" s="241">
        <f>ROUND(E422*J422,2)</f>
        <v>0</v>
      </c>
      <c r="L422" s="241">
        <v>12</v>
      </c>
      <c r="M422" s="241">
        <f>G422*(1+L422/100)</f>
        <v>0</v>
      </c>
      <c r="N422" s="239">
        <v>0</v>
      </c>
      <c r="O422" s="239">
        <f>ROUND(E422*N422,2)</f>
        <v>0</v>
      </c>
      <c r="P422" s="239">
        <v>0</v>
      </c>
      <c r="Q422" s="239">
        <f>ROUND(E422*P422,2)</f>
        <v>0</v>
      </c>
      <c r="R422" s="241" t="s">
        <v>519</v>
      </c>
      <c r="S422" s="241" t="s">
        <v>315</v>
      </c>
      <c r="T422" s="242" t="s">
        <v>315</v>
      </c>
      <c r="U422" s="224">
        <v>0.105</v>
      </c>
      <c r="V422" s="224">
        <f>ROUND(E422*U422,2)</f>
        <v>1.1399999999999999</v>
      </c>
      <c r="W422" s="224"/>
      <c r="X422" s="224" t="s">
        <v>336</v>
      </c>
      <c r="Y422" s="224" t="s">
        <v>317</v>
      </c>
      <c r="Z422" s="214"/>
      <c r="AA422" s="214"/>
      <c r="AB422" s="214"/>
      <c r="AC422" s="214"/>
      <c r="AD422" s="214"/>
      <c r="AE422" s="214"/>
      <c r="AF422" s="214"/>
      <c r="AG422" s="214" t="s">
        <v>337</v>
      </c>
      <c r="AH422" s="214"/>
      <c r="AI422" s="214"/>
      <c r="AJ422" s="214"/>
      <c r="AK422" s="214"/>
      <c r="AL422" s="214"/>
      <c r="AM422" s="214"/>
      <c r="AN422" s="214"/>
      <c r="AO422" s="214"/>
      <c r="AP422" s="214"/>
      <c r="AQ422" s="214"/>
      <c r="AR422" s="214"/>
      <c r="AS422" s="214"/>
      <c r="AT422" s="214"/>
      <c r="AU422" s="214"/>
      <c r="AV422" s="214"/>
      <c r="AW422" s="214"/>
      <c r="AX422" s="214"/>
      <c r="AY422" s="214"/>
      <c r="AZ422" s="214"/>
      <c r="BA422" s="214"/>
      <c r="BB422" s="214"/>
      <c r="BC422" s="214"/>
      <c r="BD422" s="214"/>
      <c r="BE422" s="214"/>
      <c r="BF422" s="214"/>
      <c r="BG422" s="214"/>
      <c r="BH422" s="214"/>
    </row>
    <row r="423" spans="1:60" outlineLevel="2" x14ac:dyDescent="0.2">
      <c r="A423" s="221"/>
      <c r="B423" s="222"/>
      <c r="C423" s="268" t="s">
        <v>2711</v>
      </c>
      <c r="D423" s="262"/>
      <c r="E423" s="263">
        <v>10.873049999999999</v>
      </c>
      <c r="F423" s="224"/>
      <c r="G423" s="224"/>
      <c r="H423" s="224"/>
      <c r="I423" s="224"/>
      <c r="J423" s="224"/>
      <c r="K423" s="224"/>
      <c r="L423" s="224"/>
      <c r="M423" s="224"/>
      <c r="N423" s="223"/>
      <c r="O423" s="223"/>
      <c r="P423" s="223"/>
      <c r="Q423" s="223"/>
      <c r="R423" s="224"/>
      <c r="S423" s="224"/>
      <c r="T423" s="224"/>
      <c r="U423" s="224"/>
      <c r="V423" s="224"/>
      <c r="W423" s="224"/>
      <c r="X423" s="224"/>
      <c r="Y423" s="224"/>
      <c r="Z423" s="214"/>
      <c r="AA423" s="214"/>
      <c r="AB423" s="214"/>
      <c r="AC423" s="214"/>
      <c r="AD423" s="214"/>
      <c r="AE423" s="214"/>
      <c r="AF423" s="214"/>
      <c r="AG423" s="214" t="s">
        <v>371</v>
      </c>
      <c r="AH423" s="214">
        <v>5</v>
      </c>
      <c r="AI423" s="214"/>
      <c r="AJ423" s="214"/>
      <c r="AK423" s="214"/>
      <c r="AL423" s="214"/>
      <c r="AM423" s="214"/>
      <c r="AN423" s="214"/>
      <c r="AO423" s="214"/>
      <c r="AP423" s="214"/>
      <c r="AQ423" s="214"/>
      <c r="AR423" s="214"/>
      <c r="AS423" s="214"/>
      <c r="AT423" s="214"/>
      <c r="AU423" s="214"/>
      <c r="AV423" s="214"/>
      <c r="AW423" s="214"/>
      <c r="AX423" s="214"/>
      <c r="AY423" s="214"/>
      <c r="AZ423" s="214"/>
      <c r="BA423" s="214"/>
      <c r="BB423" s="214"/>
      <c r="BC423" s="214"/>
      <c r="BD423" s="214"/>
      <c r="BE423" s="214"/>
      <c r="BF423" s="214"/>
      <c r="BG423" s="214"/>
      <c r="BH423" s="214"/>
    </row>
    <row r="424" spans="1:60" outlineLevel="1" x14ac:dyDescent="0.2">
      <c r="A424" s="236">
        <v>138</v>
      </c>
      <c r="B424" s="237" t="s">
        <v>926</v>
      </c>
      <c r="C424" s="254" t="s">
        <v>1268</v>
      </c>
      <c r="D424" s="238" t="s">
        <v>581</v>
      </c>
      <c r="E424" s="239">
        <v>2.2001300000000001</v>
      </c>
      <c r="F424" s="240"/>
      <c r="G424" s="241">
        <f>ROUND(E424*F424,2)</f>
        <v>0</v>
      </c>
      <c r="H424" s="240"/>
      <c r="I424" s="241">
        <f>ROUND(E424*H424,2)</f>
        <v>0</v>
      </c>
      <c r="J424" s="240"/>
      <c r="K424" s="241">
        <f>ROUND(E424*J424,2)</f>
        <v>0</v>
      </c>
      <c r="L424" s="241">
        <v>12</v>
      </c>
      <c r="M424" s="241">
        <f>G424*(1+L424/100)</f>
        <v>0</v>
      </c>
      <c r="N424" s="239">
        <v>0</v>
      </c>
      <c r="O424" s="239">
        <f>ROUND(E424*N424,2)</f>
        <v>0</v>
      </c>
      <c r="P424" s="239">
        <v>0</v>
      </c>
      <c r="Q424" s="239">
        <f>ROUND(E424*P424,2)</f>
        <v>0</v>
      </c>
      <c r="R424" s="241" t="s">
        <v>519</v>
      </c>
      <c r="S424" s="241" t="s">
        <v>315</v>
      </c>
      <c r="T424" s="242" t="s">
        <v>315</v>
      </c>
      <c r="U424" s="224">
        <v>0</v>
      </c>
      <c r="V424" s="224">
        <f>ROUND(E424*U424,2)</f>
        <v>0</v>
      </c>
      <c r="W424" s="224"/>
      <c r="X424" s="224" t="s">
        <v>336</v>
      </c>
      <c r="Y424" s="224" t="s">
        <v>317</v>
      </c>
      <c r="Z424" s="214"/>
      <c r="AA424" s="214"/>
      <c r="AB424" s="214"/>
      <c r="AC424" s="214"/>
      <c r="AD424" s="214"/>
      <c r="AE424" s="214"/>
      <c r="AF424" s="214"/>
      <c r="AG424" s="214" t="s">
        <v>367</v>
      </c>
      <c r="AH424" s="214"/>
      <c r="AI424" s="214"/>
      <c r="AJ424" s="214"/>
      <c r="AK424" s="214"/>
      <c r="AL424" s="214"/>
      <c r="AM424" s="214"/>
      <c r="AN424" s="214"/>
      <c r="AO424" s="214"/>
      <c r="AP424" s="214"/>
      <c r="AQ424" s="214"/>
      <c r="AR424" s="214"/>
      <c r="AS424" s="214"/>
      <c r="AT424" s="214"/>
      <c r="AU424" s="214"/>
      <c r="AV424" s="214"/>
      <c r="AW424" s="214"/>
      <c r="AX424" s="214"/>
      <c r="AY424" s="214"/>
      <c r="AZ424" s="214"/>
      <c r="BA424" s="214"/>
      <c r="BB424" s="214"/>
      <c r="BC424" s="214"/>
      <c r="BD424" s="214"/>
      <c r="BE424" s="214"/>
      <c r="BF424" s="214"/>
      <c r="BG424" s="214"/>
      <c r="BH424" s="214"/>
    </row>
    <row r="425" spans="1:60" outlineLevel="2" x14ac:dyDescent="0.2">
      <c r="A425" s="221"/>
      <c r="B425" s="222"/>
      <c r="C425" s="255" t="s">
        <v>928</v>
      </c>
      <c r="D425" s="243"/>
      <c r="E425" s="243"/>
      <c r="F425" s="243"/>
      <c r="G425" s="243"/>
      <c r="H425" s="224"/>
      <c r="I425" s="224"/>
      <c r="J425" s="224"/>
      <c r="K425" s="224"/>
      <c r="L425" s="224"/>
      <c r="M425" s="224"/>
      <c r="N425" s="223"/>
      <c r="O425" s="223"/>
      <c r="P425" s="223"/>
      <c r="Q425" s="223"/>
      <c r="R425" s="224"/>
      <c r="S425" s="224"/>
      <c r="T425" s="224"/>
      <c r="U425" s="224"/>
      <c r="V425" s="224"/>
      <c r="W425" s="224"/>
      <c r="X425" s="224"/>
      <c r="Y425" s="224"/>
      <c r="Z425" s="214"/>
      <c r="AA425" s="214"/>
      <c r="AB425" s="214"/>
      <c r="AC425" s="214"/>
      <c r="AD425" s="214"/>
      <c r="AE425" s="214"/>
      <c r="AF425" s="214"/>
      <c r="AG425" s="214" t="s">
        <v>320</v>
      </c>
      <c r="AH425" s="214"/>
      <c r="AI425" s="214"/>
      <c r="AJ425" s="214"/>
      <c r="AK425" s="214"/>
      <c r="AL425" s="214"/>
      <c r="AM425" s="214"/>
      <c r="AN425" s="214"/>
      <c r="AO425" s="214"/>
      <c r="AP425" s="214"/>
      <c r="AQ425" s="214"/>
      <c r="AR425" s="214"/>
      <c r="AS425" s="214"/>
      <c r="AT425" s="214"/>
      <c r="AU425" s="214"/>
      <c r="AV425" s="214"/>
      <c r="AW425" s="214"/>
      <c r="AX425" s="214"/>
      <c r="AY425" s="214"/>
      <c r="AZ425" s="214"/>
      <c r="BA425" s="214"/>
      <c r="BB425" s="214"/>
      <c r="BC425" s="214"/>
      <c r="BD425" s="214"/>
      <c r="BE425" s="214"/>
      <c r="BF425" s="214"/>
      <c r="BG425" s="214"/>
      <c r="BH425" s="214"/>
    </row>
    <row r="426" spans="1:60" outlineLevel="2" x14ac:dyDescent="0.2">
      <c r="A426" s="221"/>
      <c r="B426" s="222"/>
      <c r="C426" s="268" t="s">
        <v>2712</v>
      </c>
      <c r="D426" s="262"/>
      <c r="E426" s="263">
        <v>0.78400000000000003</v>
      </c>
      <c r="F426" s="224"/>
      <c r="G426" s="224"/>
      <c r="H426" s="224"/>
      <c r="I426" s="224"/>
      <c r="J426" s="224"/>
      <c r="K426" s="224"/>
      <c r="L426" s="224"/>
      <c r="M426" s="224"/>
      <c r="N426" s="223"/>
      <c r="O426" s="223"/>
      <c r="P426" s="223"/>
      <c r="Q426" s="223"/>
      <c r="R426" s="224"/>
      <c r="S426" s="224"/>
      <c r="T426" s="224"/>
      <c r="U426" s="224"/>
      <c r="V426" s="224"/>
      <c r="W426" s="224"/>
      <c r="X426" s="224"/>
      <c r="Y426" s="224"/>
      <c r="Z426" s="214"/>
      <c r="AA426" s="214"/>
      <c r="AB426" s="214"/>
      <c r="AC426" s="214"/>
      <c r="AD426" s="214"/>
      <c r="AE426" s="214"/>
      <c r="AF426" s="214"/>
      <c r="AG426" s="214" t="s">
        <v>371</v>
      </c>
      <c r="AH426" s="214">
        <v>7</v>
      </c>
      <c r="AI426" s="214"/>
      <c r="AJ426" s="214"/>
      <c r="AK426" s="214"/>
      <c r="AL426" s="214"/>
      <c r="AM426" s="214"/>
      <c r="AN426" s="214"/>
      <c r="AO426" s="214"/>
      <c r="AP426" s="214"/>
      <c r="AQ426" s="214"/>
      <c r="AR426" s="214"/>
      <c r="AS426" s="214"/>
      <c r="AT426" s="214"/>
      <c r="AU426" s="214"/>
      <c r="AV426" s="214"/>
      <c r="AW426" s="214"/>
      <c r="AX426" s="214"/>
      <c r="AY426" s="214"/>
      <c r="AZ426" s="214"/>
      <c r="BA426" s="214"/>
      <c r="BB426" s="214"/>
      <c r="BC426" s="214"/>
      <c r="BD426" s="214"/>
      <c r="BE426" s="214"/>
      <c r="BF426" s="214"/>
      <c r="BG426" s="214"/>
      <c r="BH426" s="214"/>
    </row>
    <row r="427" spans="1:60" outlineLevel="3" x14ac:dyDescent="0.2">
      <c r="A427" s="221"/>
      <c r="B427" s="222"/>
      <c r="C427" s="268" t="s">
        <v>2713</v>
      </c>
      <c r="D427" s="262"/>
      <c r="E427" s="263">
        <v>0.17499999999999999</v>
      </c>
      <c r="F427" s="224"/>
      <c r="G427" s="224"/>
      <c r="H427" s="224"/>
      <c r="I427" s="224"/>
      <c r="J427" s="224"/>
      <c r="K427" s="224"/>
      <c r="L427" s="224"/>
      <c r="M427" s="224"/>
      <c r="N427" s="223"/>
      <c r="O427" s="223"/>
      <c r="P427" s="223"/>
      <c r="Q427" s="223"/>
      <c r="R427" s="224"/>
      <c r="S427" s="224"/>
      <c r="T427" s="224"/>
      <c r="U427" s="224"/>
      <c r="V427" s="224"/>
      <c r="W427" s="224"/>
      <c r="X427" s="224"/>
      <c r="Y427" s="224"/>
      <c r="Z427" s="214"/>
      <c r="AA427" s="214"/>
      <c r="AB427" s="214"/>
      <c r="AC427" s="214"/>
      <c r="AD427" s="214"/>
      <c r="AE427" s="214"/>
      <c r="AF427" s="214"/>
      <c r="AG427" s="214" t="s">
        <v>371</v>
      </c>
      <c r="AH427" s="214">
        <v>7</v>
      </c>
      <c r="AI427" s="214"/>
      <c r="AJ427" s="214"/>
      <c r="AK427" s="214"/>
      <c r="AL427" s="214"/>
      <c r="AM427" s="214"/>
      <c r="AN427" s="214"/>
      <c r="AO427" s="214"/>
      <c r="AP427" s="214"/>
      <c r="AQ427" s="214"/>
      <c r="AR427" s="214"/>
      <c r="AS427" s="214"/>
      <c r="AT427" s="214"/>
      <c r="AU427" s="214"/>
      <c r="AV427" s="214"/>
      <c r="AW427" s="214"/>
      <c r="AX427" s="214"/>
      <c r="AY427" s="214"/>
      <c r="AZ427" s="214"/>
      <c r="BA427" s="214"/>
      <c r="BB427" s="214"/>
      <c r="BC427" s="214"/>
      <c r="BD427" s="214"/>
      <c r="BE427" s="214"/>
      <c r="BF427" s="214"/>
      <c r="BG427" s="214"/>
      <c r="BH427" s="214"/>
    </row>
    <row r="428" spans="1:60" outlineLevel="3" x14ac:dyDescent="0.2">
      <c r="A428" s="221"/>
      <c r="B428" s="222"/>
      <c r="C428" s="268" t="s">
        <v>2714</v>
      </c>
      <c r="D428" s="262"/>
      <c r="E428" s="263">
        <v>1.434E-2</v>
      </c>
      <c r="F428" s="224"/>
      <c r="G428" s="224"/>
      <c r="H428" s="224"/>
      <c r="I428" s="224"/>
      <c r="J428" s="224"/>
      <c r="K428" s="224"/>
      <c r="L428" s="224"/>
      <c r="M428" s="224"/>
      <c r="N428" s="223"/>
      <c r="O428" s="223"/>
      <c r="P428" s="223"/>
      <c r="Q428" s="223"/>
      <c r="R428" s="224"/>
      <c r="S428" s="224"/>
      <c r="T428" s="224"/>
      <c r="U428" s="224"/>
      <c r="V428" s="224"/>
      <c r="W428" s="224"/>
      <c r="X428" s="224"/>
      <c r="Y428" s="224"/>
      <c r="Z428" s="214"/>
      <c r="AA428" s="214"/>
      <c r="AB428" s="214"/>
      <c r="AC428" s="214"/>
      <c r="AD428" s="214"/>
      <c r="AE428" s="214"/>
      <c r="AF428" s="214"/>
      <c r="AG428" s="214" t="s">
        <v>371</v>
      </c>
      <c r="AH428" s="214">
        <v>7</v>
      </c>
      <c r="AI428" s="214"/>
      <c r="AJ428" s="214"/>
      <c r="AK428" s="214"/>
      <c r="AL428" s="214"/>
      <c r="AM428" s="214"/>
      <c r="AN428" s="214"/>
      <c r="AO428" s="214"/>
      <c r="AP428" s="214"/>
      <c r="AQ428" s="214"/>
      <c r="AR428" s="214"/>
      <c r="AS428" s="214"/>
      <c r="AT428" s="214"/>
      <c r="AU428" s="214"/>
      <c r="AV428" s="214"/>
      <c r="AW428" s="214"/>
      <c r="AX428" s="214"/>
      <c r="AY428" s="214"/>
      <c r="AZ428" s="214"/>
      <c r="BA428" s="214"/>
      <c r="BB428" s="214"/>
      <c r="BC428" s="214"/>
      <c r="BD428" s="214"/>
      <c r="BE428" s="214"/>
      <c r="BF428" s="214"/>
      <c r="BG428" s="214"/>
      <c r="BH428" s="214"/>
    </row>
    <row r="429" spans="1:60" outlineLevel="3" x14ac:dyDescent="0.2">
      <c r="A429" s="221"/>
      <c r="B429" s="222"/>
      <c r="C429" s="268" t="s">
        <v>2715</v>
      </c>
      <c r="D429" s="262"/>
      <c r="E429" s="263">
        <v>0.73858999999999997</v>
      </c>
      <c r="F429" s="224"/>
      <c r="G429" s="224"/>
      <c r="H429" s="224"/>
      <c r="I429" s="224"/>
      <c r="J429" s="224"/>
      <c r="K429" s="224"/>
      <c r="L429" s="224"/>
      <c r="M429" s="224"/>
      <c r="N429" s="223"/>
      <c r="O429" s="223"/>
      <c r="P429" s="223"/>
      <c r="Q429" s="223"/>
      <c r="R429" s="224"/>
      <c r="S429" s="224"/>
      <c r="T429" s="224"/>
      <c r="U429" s="224"/>
      <c r="V429" s="224"/>
      <c r="W429" s="224"/>
      <c r="X429" s="224"/>
      <c r="Y429" s="224"/>
      <c r="Z429" s="214"/>
      <c r="AA429" s="214"/>
      <c r="AB429" s="214"/>
      <c r="AC429" s="214"/>
      <c r="AD429" s="214"/>
      <c r="AE429" s="214"/>
      <c r="AF429" s="214"/>
      <c r="AG429" s="214" t="s">
        <v>371</v>
      </c>
      <c r="AH429" s="214">
        <v>7</v>
      </c>
      <c r="AI429" s="214"/>
      <c r="AJ429" s="214"/>
      <c r="AK429" s="214"/>
      <c r="AL429" s="214"/>
      <c r="AM429" s="214"/>
      <c r="AN429" s="214"/>
      <c r="AO429" s="214"/>
      <c r="AP429" s="214"/>
      <c r="AQ429" s="214"/>
      <c r="AR429" s="214"/>
      <c r="AS429" s="214"/>
      <c r="AT429" s="214"/>
      <c r="AU429" s="214"/>
      <c r="AV429" s="214"/>
      <c r="AW429" s="214"/>
      <c r="AX429" s="214"/>
      <c r="AY429" s="214"/>
      <c r="AZ429" s="214"/>
      <c r="BA429" s="214"/>
      <c r="BB429" s="214"/>
      <c r="BC429" s="214"/>
      <c r="BD429" s="214"/>
      <c r="BE429" s="214"/>
      <c r="BF429" s="214"/>
      <c r="BG429" s="214"/>
      <c r="BH429" s="214"/>
    </row>
    <row r="430" spans="1:60" outlineLevel="3" x14ac:dyDescent="0.2">
      <c r="A430" s="221"/>
      <c r="B430" s="222"/>
      <c r="C430" s="268" t="s">
        <v>2716</v>
      </c>
      <c r="D430" s="262"/>
      <c r="E430" s="263">
        <v>9.0999999999999998E-2</v>
      </c>
      <c r="F430" s="224"/>
      <c r="G430" s="224"/>
      <c r="H430" s="224"/>
      <c r="I430" s="224"/>
      <c r="J430" s="224"/>
      <c r="K430" s="224"/>
      <c r="L430" s="224"/>
      <c r="M430" s="224"/>
      <c r="N430" s="223"/>
      <c r="O430" s="223"/>
      <c r="P430" s="223"/>
      <c r="Q430" s="223"/>
      <c r="R430" s="224"/>
      <c r="S430" s="224"/>
      <c r="T430" s="224"/>
      <c r="U430" s="224"/>
      <c r="V430" s="224"/>
      <c r="W430" s="224"/>
      <c r="X430" s="224"/>
      <c r="Y430" s="224"/>
      <c r="Z430" s="214"/>
      <c r="AA430" s="214"/>
      <c r="AB430" s="214"/>
      <c r="AC430" s="214"/>
      <c r="AD430" s="214"/>
      <c r="AE430" s="214"/>
      <c r="AF430" s="214"/>
      <c r="AG430" s="214" t="s">
        <v>371</v>
      </c>
      <c r="AH430" s="214">
        <v>7</v>
      </c>
      <c r="AI430" s="214"/>
      <c r="AJ430" s="214"/>
      <c r="AK430" s="214"/>
      <c r="AL430" s="214"/>
      <c r="AM430" s="214"/>
      <c r="AN430" s="214"/>
      <c r="AO430" s="214"/>
      <c r="AP430" s="214"/>
      <c r="AQ430" s="214"/>
      <c r="AR430" s="214"/>
      <c r="AS430" s="214"/>
      <c r="AT430" s="214"/>
      <c r="AU430" s="214"/>
      <c r="AV430" s="214"/>
      <c r="AW430" s="214"/>
      <c r="AX430" s="214"/>
      <c r="AY430" s="214"/>
      <c r="AZ430" s="214"/>
      <c r="BA430" s="214"/>
      <c r="BB430" s="214"/>
      <c r="BC430" s="214"/>
      <c r="BD430" s="214"/>
      <c r="BE430" s="214"/>
      <c r="BF430" s="214"/>
      <c r="BG430" s="214"/>
      <c r="BH430" s="214"/>
    </row>
    <row r="431" spans="1:60" outlineLevel="3" x14ac:dyDescent="0.2">
      <c r="A431" s="221"/>
      <c r="B431" s="222"/>
      <c r="C431" s="268" t="s">
        <v>2717</v>
      </c>
      <c r="D431" s="262"/>
      <c r="E431" s="263">
        <v>0.222</v>
      </c>
      <c r="F431" s="224"/>
      <c r="G431" s="224"/>
      <c r="H431" s="224"/>
      <c r="I431" s="224"/>
      <c r="J431" s="224"/>
      <c r="K431" s="224"/>
      <c r="L431" s="224"/>
      <c r="M431" s="224"/>
      <c r="N431" s="223"/>
      <c r="O431" s="223"/>
      <c r="P431" s="223"/>
      <c r="Q431" s="223"/>
      <c r="R431" s="224"/>
      <c r="S431" s="224"/>
      <c r="T431" s="224"/>
      <c r="U431" s="224"/>
      <c r="V431" s="224"/>
      <c r="W431" s="224"/>
      <c r="X431" s="224"/>
      <c r="Y431" s="224"/>
      <c r="Z431" s="214"/>
      <c r="AA431" s="214"/>
      <c r="AB431" s="214"/>
      <c r="AC431" s="214"/>
      <c r="AD431" s="214"/>
      <c r="AE431" s="214"/>
      <c r="AF431" s="214"/>
      <c r="AG431" s="214" t="s">
        <v>371</v>
      </c>
      <c r="AH431" s="214">
        <v>7</v>
      </c>
      <c r="AI431" s="214"/>
      <c r="AJ431" s="214"/>
      <c r="AK431" s="214"/>
      <c r="AL431" s="214"/>
      <c r="AM431" s="214"/>
      <c r="AN431" s="214"/>
      <c r="AO431" s="214"/>
      <c r="AP431" s="214"/>
      <c r="AQ431" s="214"/>
      <c r="AR431" s="214"/>
      <c r="AS431" s="214"/>
      <c r="AT431" s="214"/>
      <c r="AU431" s="214"/>
      <c r="AV431" s="214"/>
      <c r="AW431" s="214"/>
      <c r="AX431" s="214"/>
      <c r="AY431" s="214"/>
      <c r="AZ431" s="214"/>
      <c r="BA431" s="214"/>
      <c r="BB431" s="214"/>
      <c r="BC431" s="214"/>
      <c r="BD431" s="214"/>
      <c r="BE431" s="214"/>
      <c r="BF431" s="214"/>
      <c r="BG431" s="214"/>
      <c r="BH431" s="214"/>
    </row>
    <row r="432" spans="1:60" outlineLevel="3" x14ac:dyDescent="0.2">
      <c r="A432" s="221"/>
      <c r="B432" s="222"/>
      <c r="C432" s="268" t="s">
        <v>2718</v>
      </c>
      <c r="D432" s="262"/>
      <c r="E432" s="263">
        <v>4.9000000000000002E-2</v>
      </c>
      <c r="F432" s="224"/>
      <c r="G432" s="224"/>
      <c r="H432" s="224"/>
      <c r="I432" s="224"/>
      <c r="J432" s="224"/>
      <c r="K432" s="224"/>
      <c r="L432" s="224"/>
      <c r="M432" s="224"/>
      <c r="N432" s="223"/>
      <c r="O432" s="223"/>
      <c r="P432" s="223"/>
      <c r="Q432" s="223"/>
      <c r="R432" s="224"/>
      <c r="S432" s="224"/>
      <c r="T432" s="224"/>
      <c r="U432" s="224"/>
      <c r="V432" s="224"/>
      <c r="W432" s="224"/>
      <c r="X432" s="224"/>
      <c r="Y432" s="224"/>
      <c r="Z432" s="214"/>
      <c r="AA432" s="214"/>
      <c r="AB432" s="214"/>
      <c r="AC432" s="214"/>
      <c r="AD432" s="214"/>
      <c r="AE432" s="214"/>
      <c r="AF432" s="214"/>
      <c r="AG432" s="214" t="s">
        <v>371</v>
      </c>
      <c r="AH432" s="214">
        <v>7</v>
      </c>
      <c r="AI432" s="214"/>
      <c r="AJ432" s="214"/>
      <c r="AK432" s="214"/>
      <c r="AL432" s="214"/>
      <c r="AM432" s="214"/>
      <c r="AN432" s="214"/>
      <c r="AO432" s="214"/>
      <c r="AP432" s="214"/>
      <c r="AQ432" s="214"/>
      <c r="AR432" s="214"/>
      <c r="AS432" s="214"/>
      <c r="AT432" s="214"/>
      <c r="AU432" s="214"/>
      <c r="AV432" s="214"/>
      <c r="AW432" s="214"/>
      <c r="AX432" s="214"/>
      <c r="AY432" s="214"/>
      <c r="AZ432" s="214"/>
      <c r="BA432" s="214"/>
      <c r="BB432" s="214"/>
      <c r="BC432" s="214"/>
      <c r="BD432" s="214"/>
      <c r="BE432" s="214"/>
      <c r="BF432" s="214"/>
      <c r="BG432" s="214"/>
      <c r="BH432" s="214"/>
    </row>
    <row r="433" spans="1:60" outlineLevel="3" x14ac:dyDescent="0.2">
      <c r="A433" s="221"/>
      <c r="B433" s="222"/>
      <c r="C433" s="268" t="s">
        <v>2719</v>
      </c>
      <c r="D433" s="262"/>
      <c r="E433" s="263">
        <v>4.9000000000000002E-2</v>
      </c>
      <c r="F433" s="224"/>
      <c r="G433" s="224"/>
      <c r="H433" s="224"/>
      <c r="I433" s="224"/>
      <c r="J433" s="224"/>
      <c r="K433" s="224"/>
      <c r="L433" s="224"/>
      <c r="M433" s="224"/>
      <c r="N433" s="223"/>
      <c r="O433" s="223"/>
      <c r="P433" s="223"/>
      <c r="Q433" s="223"/>
      <c r="R433" s="224"/>
      <c r="S433" s="224"/>
      <c r="T433" s="224"/>
      <c r="U433" s="224"/>
      <c r="V433" s="224"/>
      <c r="W433" s="224"/>
      <c r="X433" s="224"/>
      <c r="Y433" s="224"/>
      <c r="Z433" s="214"/>
      <c r="AA433" s="214"/>
      <c r="AB433" s="214"/>
      <c r="AC433" s="214"/>
      <c r="AD433" s="214"/>
      <c r="AE433" s="214"/>
      <c r="AF433" s="214"/>
      <c r="AG433" s="214" t="s">
        <v>371</v>
      </c>
      <c r="AH433" s="214">
        <v>7</v>
      </c>
      <c r="AI433" s="214"/>
      <c r="AJ433" s="214"/>
      <c r="AK433" s="214"/>
      <c r="AL433" s="214"/>
      <c r="AM433" s="214"/>
      <c r="AN433" s="214"/>
      <c r="AO433" s="214"/>
      <c r="AP433" s="214"/>
      <c r="AQ433" s="214"/>
      <c r="AR433" s="214"/>
      <c r="AS433" s="214"/>
      <c r="AT433" s="214"/>
      <c r="AU433" s="214"/>
      <c r="AV433" s="214"/>
      <c r="AW433" s="214"/>
      <c r="AX433" s="214"/>
      <c r="AY433" s="214"/>
      <c r="AZ433" s="214"/>
      <c r="BA433" s="214"/>
      <c r="BB433" s="214"/>
      <c r="BC433" s="214"/>
      <c r="BD433" s="214"/>
      <c r="BE433" s="214"/>
      <c r="BF433" s="214"/>
      <c r="BG433" s="214"/>
      <c r="BH433" s="214"/>
    </row>
    <row r="434" spans="1:60" outlineLevel="3" x14ac:dyDescent="0.2">
      <c r="A434" s="221"/>
      <c r="B434" s="222"/>
      <c r="C434" s="268" t="s">
        <v>2720</v>
      </c>
      <c r="D434" s="262"/>
      <c r="E434" s="263">
        <v>6.3E-2</v>
      </c>
      <c r="F434" s="224"/>
      <c r="G434" s="224"/>
      <c r="H434" s="224"/>
      <c r="I434" s="224"/>
      <c r="J434" s="224"/>
      <c r="K434" s="224"/>
      <c r="L434" s="224"/>
      <c r="M434" s="224"/>
      <c r="N434" s="223"/>
      <c r="O434" s="223"/>
      <c r="P434" s="223"/>
      <c r="Q434" s="223"/>
      <c r="R434" s="224"/>
      <c r="S434" s="224"/>
      <c r="T434" s="224"/>
      <c r="U434" s="224"/>
      <c r="V434" s="224"/>
      <c r="W434" s="224"/>
      <c r="X434" s="224"/>
      <c r="Y434" s="224"/>
      <c r="Z434" s="214"/>
      <c r="AA434" s="214"/>
      <c r="AB434" s="214"/>
      <c r="AC434" s="214"/>
      <c r="AD434" s="214"/>
      <c r="AE434" s="214"/>
      <c r="AF434" s="214"/>
      <c r="AG434" s="214" t="s">
        <v>371</v>
      </c>
      <c r="AH434" s="214">
        <v>7</v>
      </c>
      <c r="AI434" s="214"/>
      <c r="AJ434" s="214"/>
      <c r="AK434" s="214"/>
      <c r="AL434" s="214"/>
      <c r="AM434" s="214"/>
      <c r="AN434" s="214"/>
      <c r="AO434" s="214"/>
      <c r="AP434" s="214"/>
      <c r="AQ434" s="214"/>
      <c r="AR434" s="214"/>
      <c r="AS434" s="214"/>
      <c r="AT434" s="214"/>
      <c r="AU434" s="214"/>
      <c r="AV434" s="214"/>
      <c r="AW434" s="214"/>
      <c r="AX434" s="214"/>
      <c r="AY434" s="214"/>
      <c r="AZ434" s="214"/>
      <c r="BA434" s="214"/>
      <c r="BB434" s="214"/>
      <c r="BC434" s="214"/>
      <c r="BD434" s="214"/>
      <c r="BE434" s="214"/>
      <c r="BF434" s="214"/>
      <c r="BG434" s="214"/>
      <c r="BH434" s="214"/>
    </row>
    <row r="435" spans="1:60" outlineLevel="3" x14ac:dyDescent="0.2">
      <c r="A435" s="221"/>
      <c r="B435" s="222"/>
      <c r="C435" s="268" t="s">
        <v>2721</v>
      </c>
      <c r="D435" s="262"/>
      <c r="E435" s="263">
        <v>3.5999999999999999E-3</v>
      </c>
      <c r="F435" s="224"/>
      <c r="G435" s="224"/>
      <c r="H435" s="224"/>
      <c r="I435" s="224"/>
      <c r="J435" s="224"/>
      <c r="K435" s="224"/>
      <c r="L435" s="224"/>
      <c r="M435" s="224"/>
      <c r="N435" s="223"/>
      <c r="O435" s="223"/>
      <c r="P435" s="223"/>
      <c r="Q435" s="223"/>
      <c r="R435" s="224"/>
      <c r="S435" s="224"/>
      <c r="T435" s="224"/>
      <c r="U435" s="224"/>
      <c r="V435" s="224"/>
      <c r="W435" s="224"/>
      <c r="X435" s="224"/>
      <c r="Y435" s="224"/>
      <c r="Z435" s="214"/>
      <c r="AA435" s="214"/>
      <c r="AB435" s="214"/>
      <c r="AC435" s="214"/>
      <c r="AD435" s="214"/>
      <c r="AE435" s="214"/>
      <c r="AF435" s="214"/>
      <c r="AG435" s="214" t="s">
        <v>371</v>
      </c>
      <c r="AH435" s="214">
        <v>7</v>
      </c>
      <c r="AI435" s="214"/>
      <c r="AJ435" s="214"/>
      <c r="AK435" s="214"/>
      <c r="AL435" s="214"/>
      <c r="AM435" s="214"/>
      <c r="AN435" s="214"/>
      <c r="AO435" s="214"/>
      <c r="AP435" s="214"/>
      <c r="AQ435" s="214"/>
      <c r="AR435" s="214"/>
      <c r="AS435" s="214"/>
      <c r="AT435" s="214"/>
      <c r="AU435" s="214"/>
      <c r="AV435" s="214"/>
      <c r="AW435" s="214"/>
      <c r="AX435" s="214"/>
      <c r="AY435" s="214"/>
      <c r="AZ435" s="214"/>
      <c r="BA435" s="214"/>
      <c r="BB435" s="214"/>
      <c r="BC435" s="214"/>
      <c r="BD435" s="214"/>
      <c r="BE435" s="214"/>
      <c r="BF435" s="214"/>
      <c r="BG435" s="214"/>
      <c r="BH435" s="214"/>
    </row>
    <row r="436" spans="1:60" outlineLevel="3" x14ac:dyDescent="0.2">
      <c r="A436" s="221"/>
      <c r="B436" s="222"/>
      <c r="C436" s="268" t="s">
        <v>2722</v>
      </c>
      <c r="D436" s="262"/>
      <c r="E436" s="263">
        <v>1.06E-2</v>
      </c>
      <c r="F436" s="224"/>
      <c r="G436" s="224"/>
      <c r="H436" s="224"/>
      <c r="I436" s="224"/>
      <c r="J436" s="224"/>
      <c r="K436" s="224"/>
      <c r="L436" s="224"/>
      <c r="M436" s="224"/>
      <c r="N436" s="223"/>
      <c r="O436" s="223"/>
      <c r="P436" s="223"/>
      <c r="Q436" s="223"/>
      <c r="R436" s="224"/>
      <c r="S436" s="224"/>
      <c r="T436" s="224"/>
      <c r="U436" s="224"/>
      <c r="V436" s="224"/>
      <c r="W436" s="224"/>
      <c r="X436" s="224"/>
      <c r="Y436" s="224"/>
      <c r="Z436" s="214"/>
      <c r="AA436" s="214"/>
      <c r="AB436" s="214"/>
      <c r="AC436" s="214"/>
      <c r="AD436" s="214"/>
      <c r="AE436" s="214"/>
      <c r="AF436" s="214"/>
      <c r="AG436" s="214" t="s">
        <v>371</v>
      </c>
      <c r="AH436" s="214">
        <v>7</v>
      </c>
      <c r="AI436" s="214"/>
      <c r="AJ436" s="214"/>
      <c r="AK436" s="214"/>
      <c r="AL436" s="214"/>
      <c r="AM436" s="214"/>
      <c r="AN436" s="214"/>
      <c r="AO436" s="214"/>
      <c r="AP436" s="214"/>
      <c r="AQ436" s="214"/>
      <c r="AR436" s="214"/>
      <c r="AS436" s="214"/>
      <c r="AT436" s="214"/>
      <c r="AU436" s="214"/>
      <c r="AV436" s="214"/>
      <c r="AW436" s="214"/>
      <c r="AX436" s="214"/>
      <c r="AY436" s="214"/>
      <c r="AZ436" s="214"/>
      <c r="BA436" s="214"/>
      <c r="BB436" s="214"/>
      <c r="BC436" s="214"/>
      <c r="BD436" s="214"/>
      <c r="BE436" s="214"/>
      <c r="BF436" s="214"/>
      <c r="BG436" s="214"/>
      <c r="BH436" s="214"/>
    </row>
    <row r="437" spans="1:60" ht="22.5" outlineLevel="1" x14ac:dyDescent="0.2">
      <c r="A437" s="236">
        <v>139</v>
      </c>
      <c r="B437" s="237" t="s">
        <v>1286</v>
      </c>
      <c r="C437" s="254" t="s">
        <v>1533</v>
      </c>
      <c r="D437" s="238" t="s">
        <v>581</v>
      </c>
      <c r="E437" s="239">
        <v>1.42422</v>
      </c>
      <c r="F437" s="240"/>
      <c r="G437" s="241">
        <f>ROUND(E437*F437,2)</f>
        <v>0</v>
      </c>
      <c r="H437" s="240"/>
      <c r="I437" s="241">
        <f>ROUND(E437*H437,2)</f>
        <v>0</v>
      </c>
      <c r="J437" s="240"/>
      <c r="K437" s="241">
        <f>ROUND(E437*J437,2)</f>
        <v>0</v>
      </c>
      <c r="L437" s="241">
        <v>12</v>
      </c>
      <c r="M437" s="241">
        <f>G437*(1+L437/100)</f>
        <v>0</v>
      </c>
      <c r="N437" s="239">
        <v>0</v>
      </c>
      <c r="O437" s="239">
        <f>ROUND(E437*N437,2)</f>
        <v>0</v>
      </c>
      <c r="P437" s="239">
        <v>0</v>
      </c>
      <c r="Q437" s="239">
        <f>ROUND(E437*P437,2)</f>
        <v>0</v>
      </c>
      <c r="R437" s="241" t="s">
        <v>519</v>
      </c>
      <c r="S437" s="241" t="s">
        <v>315</v>
      </c>
      <c r="T437" s="242" t="s">
        <v>315</v>
      </c>
      <c r="U437" s="224">
        <v>0</v>
      </c>
      <c r="V437" s="224">
        <f>ROUND(E437*U437,2)</f>
        <v>0</v>
      </c>
      <c r="W437" s="224"/>
      <c r="X437" s="224" t="s">
        <v>336</v>
      </c>
      <c r="Y437" s="224" t="s">
        <v>317</v>
      </c>
      <c r="Z437" s="214"/>
      <c r="AA437" s="214"/>
      <c r="AB437" s="214"/>
      <c r="AC437" s="214"/>
      <c r="AD437" s="214"/>
      <c r="AE437" s="214"/>
      <c r="AF437" s="214"/>
      <c r="AG437" s="214" t="s">
        <v>337</v>
      </c>
      <c r="AH437" s="214"/>
      <c r="AI437" s="214"/>
      <c r="AJ437" s="214"/>
      <c r="AK437" s="214"/>
      <c r="AL437" s="214"/>
      <c r="AM437" s="214"/>
      <c r="AN437" s="214"/>
      <c r="AO437" s="214"/>
      <c r="AP437" s="214"/>
      <c r="AQ437" s="214"/>
      <c r="AR437" s="214"/>
      <c r="AS437" s="214"/>
      <c r="AT437" s="214"/>
      <c r="AU437" s="214"/>
      <c r="AV437" s="214"/>
      <c r="AW437" s="214"/>
      <c r="AX437" s="214"/>
      <c r="AY437" s="214"/>
      <c r="AZ437" s="214"/>
      <c r="BA437" s="214"/>
      <c r="BB437" s="214"/>
      <c r="BC437" s="214"/>
      <c r="BD437" s="214"/>
      <c r="BE437" s="214"/>
      <c r="BF437" s="214"/>
      <c r="BG437" s="214"/>
      <c r="BH437" s="214"/>
    </row>
    <row r="438" spans="1:60" outlineLevel="2" x14ac:dyDescent="0.2">
      <c r="A438" s="221"/>
      <c r="B438" s="222"/>
      <c r="C438" s="268" t="s">
        <v>2723</v>
      </c>
      <c r="D438" s="262"/>
      <c r="E438" s="263">
        <v>7.0000000000000007E-2</v>
      </c>
      <c r="F438" s="224"/>
      <c r="G438" s="224"/>
      <c r="H438" s="224"/>
      <c r="I438" s="224"/>
      <c r="J438" s="224"/>
      <c r="K438" s="224"/>
      <c r="L438" s="224"/>
      <c r="M438" s="224"/>
      <c r="N438" s="223"/>
      <c r="O438" s="223"/>
      <c r="P438" s="223"/>
      <c r="Q438" s="223"/>
      <c r="R438" s="224"/>
      <c r="S438" s="224"/>
      <c r="T438" s="224"/>
      <c r="U438" s="224"/>
      <c r="V438" s="224"/>
      <c r="W438" s="224"/>
      <c r="X438" s="224"/>
      <c r="Y438" s="224"/>
      <c r="Z438" s="214"/>
      <c r="AA438" s="214"/>
      <c r="AB438" s="214"/>
      <c r="AC438" s="214"/>
      <c r="AD438" s="214"/>
      <c r="AE438" s="214"/>
      <c r="AF438" s="214"/>
      <c r="AG438" s="214" t="s">
        <v>371</v>
      </c>
      <c r="AH438" s="214">
        <v>7</v>
      </c>
      <c r="AI438" s="214"/>
      <c r="AJ438" s="214"/>
      <c r="AK438" s="214"/>
      <c r="AL438" s="214"/>
      <c r="AM438" s="214"/>
      <c r="AN438" s="214"/>
      <c r="AO438" s="214"/>
      <c r="AP438" s="214"/>
      <c r="AQ438" s="214"/>
      <c r="AR438" s="214"/>
      <c r="AS438" s="214"/>
      <c r="AT438" s="214"/>
      <c r="AU438" s="214"/>
      <c r="AV438" s="214"/>
      <c r="AW438" s="214"/>
      <c r="AX438" s="214"/>
      <c r="AY438" s="214"/>
      <c r="AZ438" s="214"/>
      <c r="BA438" s="214"/>
      <c r="BB438" s="214"/>
      <c r="BC438" s="214"/>
      <c r="BD438" s="214"/>
      <c r="BE438" s="214"/>
      <c r="BF438" s="214"/>
      <c r="BG438" s="214"/>
      <c r="BH438" s="214"/>
    </row>
    <row r="439" spans="1:60" outlineLevel="3" x14ac:dyDescent="0.2">
      <c r="A439" s="221"/>
      <c r="B439" s="222"/>
      <c r="C439" s="268" t="s">
        <v>2724</v>
      </c>
      <c r="D439" s="262"/>
      <c r="E439" s="263">
        <v>1.3154300000000001</v>
      </c>
      <c r="F439" s="224"/>
      <c r="G439" s="224"/>
      <c r="H439" s="224"/>
      <c r="I439" s="224"/>
      <c r="J439" s="224"/>
      <c r="K439" s="224"/>
      <c r="L439" s="224"/>
      <c r="M439" s="224"/>
      <c r="N439" s="223"/>
      <c r="O439" s="223"/>
      <c r="P439" s="223"/>
      <c r="Q439" s="223"/>
      <c r="R439" s="224"/>
      <c r="S439" s="224"/>
      <c r="T439" s="224"/>
      <c r="U439" s="224"/>
      <c r="V439" s="224"/>
      <c r="W439" s="224"/>
      <c r="X439" s="224"/>
      <c r="Y439" s="224"/>
      <c r="Z439" s="214"/>
      <c r="AA439" s="214"/>
      <c r="AB439" s="214"/>
      <c r="AC439" s="214"/>
      <c r="AD439" s="214"/>
      <c r="AE439" s="214"/>
      <c r="AF439" s="214"/>
      <c r="AG439" s="214" t="s">
        <v>371</v>
      </c>
      <c r="AH439" s="214">
        <v>7</v>
      </c>
      <c r="AI439" s="214"/>
      <c r="AJ439" s="214"/>
      <c r="AK439" s="214"/>
      <c r="AL439" s="214"/>
      <c r="AM439" s="214"/>
      <c r="AN439" s="214"/>
      <c r="AO439" s="214"/>
      <c r="AP439" s="214"/>
      <c r="AQ439" s="214"/>
      <c r="AR439" s="214"/>
      <c r="AS439" s="214"/>
      <c r="AT439" s="214"/>
      <c r="AU439" s="214"/>
      <c r="AV439" s="214"/>
      <c r="AW439" s="214"/>
      <c r="AX439" s="214"/>
      <c r="AY439" s="214"/>
      <c r="AZ439" s="214"/>
      <c r="BA439" s="214"/>
      <c r="BB439" s="214"/>
      <c r="BC439" s="214"/>
      <c r="BD439" s="214"/>
      <c r="BE439" s="214"/>
      <c r="BF439" s="214"/>
      <c r="BG439" s="214"/>
      <c r="BH439" s="214"/>
    </row>
    <row r="440" spans="1:60" outlineLevel="3" x14ac:dyDescent="0.2">
      <c r="A440" s="221"/>
      <c r="B440" s="222"/>
      <c r="C440" s="268" t="s">
        <v>2725</v>
      </c>
      <c r="D440" s="262"/>
      <c r="E440" s="263">
        <v>1.933E-2</v>
      </c>
      <c r="F440" s="224"/>
      <c r="G440" s="224"/>
      <c r="H440" s="224"/>
      <c r="I440" s="224"/>
      <c r="J440" s="224"/>
      <c r="K440" s="224"/>
      <c r="L440" s="224"/>
      <c r="M440" s="224"/>
      <c r="N440" s="223"/>
      <c r="O440" s="223"/>
      <c r="P440" s="223"/>
      <c r="Q440" s="223"/>
      <c r="R440" s="224"/>
      <c r="S440" s="224"/>
      <c r="T440" s="224"/>
      <c r="U440" s="224"/>
      <c r="V440" s="224"/>
      <c r="W440" s="224"/>
      <c r="X440" s="224"/>
      <c r="Y440" s="224"/>
      <c r="Z440" s="214"/>
      <c r="AA440" s="214"/>
      <c r="AB440" s="214"/>
      <c r="AC440" s="214"/>
      <c r="AD440" s="214"/>
      <c r="AE440" s="214"/>
      <c r="AF440" s="214"/>
      <c r="AG440" s="214" t="s">
        <v>371</v>
      </c>
      <c r="AH440" s="214">
        <v>7</v>
      </c>
      <c r="AI440" s="214"/>
      <c r="AJ440" s="214"/>
      <c r="AK440" s="214"/>
      <c r="AL440" s="214"/>
      <c r="AM440" s="214"/>
      <c r="AN440" s="214"/>
      <c r="AO440" s="214"/>
      <c r="AP440" s="214"/>
      <c r="AQ440" s="214"/>
      <c r="AR440" s="214"/>
      <c r="AS440" s="214"/>
      <c r="AT440" s="214"/>
      <c r="AU440" s="214"/>
      <c r="AV440" s="214"/>
      <c r="AW440" s="214"/>
      <c r="AX440" s="214"/>
      <c r="AY440" s="214"/>
      <c r="AZ440" s="214"/>
      <c r="BA440" s="214"/>
      <c r="BB440" s="214"/>
      <c r="BC440" s="214"/>
      <c r="BD440" s="214"/>
      <c r="BE440" s="214"/>
      <c r="BF440" s="214"/>
      <c r="BG440" s="214"/>
      <c r="BH440" s="214"/>
    </row>
    <row r="441" spans="1:60" outlineLevel="3" x14ac:dyDescent="0.2">
      <c r="A441" s="221"/>
      <c r="B441" s="222"/>
      <c r="C441" s="268" t="s">
        <v>2726</v>
      </c>
      <c r="D441" s="262"/>
      <c r="E441" s="263">
        <v>1.9460000000000002E-2</v>
      </c>
      <c r="F441" s="224"/>
      <c r="G441" s="224"/>
      <c r="H441" s="224"/>
      <c r="I441" s="224"/>
      <c r="J441" s="224"/>
      <c r="K441" s="224"/>
      <c r="L441" s="224"/>
      <c r="M441" s="224"/>
      <c r="N441" s="223"/>
      <c r="O441" s="223"/>
      <c r="P441" s="223"/>
      <c r="Q441" s="223"/>
      <c r="R441" s="224"/>
      <c r="S441" s="224"/>
      <c r="T441" s="224"/>
      <c r="U441" s="224"/>
      <c r="V441" s="224"/>
      <c r="W441" s="224"/>
      <c r="X441" s="224"/>
      <c r="Y441" s="224"/>
      <c r="Z441" s="214"/>
      <c r="AA441" s="214"/>
      <c r="AB441" s="214"/>
      <c r="AC441" s="214"/>
      <c r="AD441" s="214"/>
      <c r="AE441" s="214"/>
      <c r="AF441" s="214"/>
      <c r="AG441" s="214" t="s">
        <v>371</v>
      </c>
      <c r="AH441" s="214">
        <v>7</v>
      </c>
      <c r="AI441" s="214"/>
      <c r="AJ441" s="214"/>
      <c r="AK441" s="214"/>
      <c r="AL441" s="214"/>
      <c r="AM441" s="214"/>
      <c r="AN441" s="214"/>
      <c r="AO441" s="214"/>
      <c r="AP441" s="214"/>
      <c r="AQ441" s="214"/>
      <c r="AR441" s="214"/>
      <c r="AS441" s="214"/>
      <c r="AT441" s="214"/>
      <c r="AU441" s="214"/>
      <c r="AV441" s="214"/>
      <c r="AW441" s="214"/>
      <c r="AX441" s="214"/>
      <c r="AY441" s="214"/>
      <c r="AZ441" s="214"/>
      <c r="BA441" s="214"/>
      <c r="BB441" s="214"/>
      <c r="BC441" s="214"/>
      <c r="BD441" s="214"/>
      <c r="BE441" s="214"/>
      <c r="BF441" s="214"/>
      <c r="BG441" s="214"/>
      <c r="BH441" s="214"/>
    </row>
    <row r="442" spans="1:60" x14ac:dyDescent="0.2">
      <c r="A442" s="3"/>
      <c r="B442" s="4"/>
      <c r="C442" s="259"/>
      <c r="D442" s="6"/>
      <c r="E442" s="3"/>
      <c r="F442" s="3"/>
      <c r="G442" s="3"/>
      <c r="H442" s="3"/>
      <c r="I442" s="3"/>
      <c r="J442" s="3"/>
      <c r="K442" s="3"/>
      <c r="L442" s="3"/>
      <c r="M442" s="3"/>
      <c r="N442" s="3"/>
      <c r="O442" s="3"/>
      <c r="P442" s="3"/>
      <c r="Q442" s="3"/>
      <c r="R442" s="3"/>
      <c r="S442" s="3"/>
      <c r="T442" s="3"/>
      <c r="U442" s="3"/>
      <c r="V442" s="3"/>
      <c r="W442" s="3"/>
      <c r="X442" s="3"/>
      <c r="Y442" s="3"/>
      <c r="AE442">
        <v>12</v>
      </c>
      <c r="AF442">
        <v>21</v>
      </c>
      <c r="AG442" t="s">
        <v>296</v>
      </c>
    </row>
    <row r="443" spans="1:60" x14ac:dyDescent="0.2">
      <c r="A443" s="217"/>
      <c r="B443" s="218" t="s">
        <v>29</v>
      </c>
      <c r="C443" s="260"/>
      <c r="D443" s="219"/>
      <c r="E443" s="220"/>
      <c r="F443" s="220"/>
      <c r="G443" s="235">
        <f>G8+G17+G27+G65+G71+G81+G86+G101+G141+G144+G151+G166+G186+G188+G212+G218+G233+G260+G273+G313+G345+G359+G363+G394+G405+G407+G409</f>
        <v>0</v>
      </c>
      <c r="H443" s="3"/>
      <c r="I443" s="3"/>
      <c r="J443" s="3"/>
      <c r="K443" s="3"/>
      <c r="L443" s="3"/>
      <c r="M443" s="3"/>
      <c r="N443" s="3"/>
      <c r="O443" s="3"/>
      <c r="P443" s="3"/>
      <c r="Q443" s="3"/>
      <c r="R443" s="3"/>
      <c r="S443" s="3"/>
      <c r="T443" s="3"/>
      <c r="U443" s="3"/>
      <c r="V443" s="3"/>
      <c r="W443" s="3"/>
      <c r="X443" s="3"/>
      <c r="Y443" s="3"/>
      <c r="AE443">
        <f>SUMIF(L7:L441,AE442,G7:G441)</f>
        <v>0</v>
      </c>
      <c r="AF443">
        <f>SUMIF(L7:L441,AF442,G7:G441)</f>
        <v>0</v>
      </c>
      <c r="AG443" t="s">
        <v>360</v>
      </c>
    </row>
    <row r="444" spans="1:60" x14ac:dyDescent="0.2">
      <c r="C444" s="261"/>
      <c r="D444" s="10"/>
      <c r="AG444" t="s">
        <v>361</v>
      </c>
    </row>
    <row r="445" spans="1:60" x14ac:dyDescent="0.2">
      <c r="D445" s="10"/>
    </row>
    <row r="446" spans="1:60" x14ac:dyDescent="0.2">
      <c r="D446" s="10"/>
    </row>
    <row r="447" spans="1:60" x14ac:dyDescent="0.2">
      <c r="D447" s="10"/>
    </row>
    <row r="448" spans="1:60"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MPgvai47cmAMOxFpsUVDe24iyQlHNNwcutSRfkRq/Hchjttfa4vDYGQg1RvRyry7Sd9hGyzmovsCLiTRDX8NDg==" saltValue="GX+/xoXVR7eUatbKemlvpA==" spinCount="100000" sheet="1" formatRows="0"/>
  <mergeCells count="91">
    <mergeCell ref="C425:G425"/>
    <mergeCell ref="C397:G397"/>
    <mergeCell ref="C398:G398"/>
    <mergeCell ref="C399:G399"/>
    <mergeCell ref="C400:G400"/>
    <mergeCell ref="C402:G402"/>
    <mergeCell ref="C416:G416"/>
    <mergeCell ref="C337:G337"/>
    <mergeCell ref="C344:G344"/>
    <mergeCell ref="C347:G347"/>
    <mergeCell ref="C356:G356"/>
    <mergeCell ref="C361:G361"/>
    <mergeCell ref="C396:G396"/>
    <mergeCell ref="C319:G319"/>
    <mergeCell ref="C320:G320"/>
    <mergeCell ref="C321:G321"/>
    <mergeCell ref="C322:G322"/>
    <mergeCell ref="C325:G325"/>
    <mergeCell ref="C331:G331"/>
    <mergeCell ref="C298:G298"/>
    <mergeCell ref="C299:G299"/>
    <mergeCell ref="C301:G301"/>
    <mergeCell ref="C312:G312"/>
    <mergeCell ref="C317:G317"/>
    <mergeCell ref="C318:G318"/>
    <mergeCell ref="C292:G292"/>
    <mergeCell ref="C293:G293"/>
    <mergeCell ref="C294:G294"/>
    <mergeCell ref="C295:G295"/>
    <mergeCell ref="C296:G296"/>
    <mergeCell ref="C297:G297"/>
    <mergeCell ref="C283:G283"/>
    <mergeCell ref="C284:G284"/>
    <mergeCell ref="C285:G285"/>
    <mergeCell ref="C286:G286"/>
    <mergeCell ref="C287:G287"/>
    <mergeCell ref="C289:G289"/>
    <mergeCell ref="C232:G232"/>
    <mergeCell ref="C259:G259"/>
    <mergeCell ref="C262:G262"/>
    <mergeCell ref="C266:G266"/>
    <mergeCell ref="C272:G272"/>
    <mergeCell ref="C282:G282"/>
    <mergeCell ref="C192:G192"/>
    <mergeCell ref="C205:G205"/>
    <mergeCell ref="C211:G211"/>
    <mergeCell ref="C214:G214"/>
    <mergeCell ref="C217:G217"/>
    <mergeCell ref="C221:G221"/>
    <mergeCell ref="C174:G174"/>
    <mergeCell ref="C176:G176"/>
    <mergeCell ref="C178:G178"/>
    <mergeCell ref="C181:G181"/>
    <mergeCell ref="C183:G183"/>
    <mergeCell ref="C185:G185"/>
    <mergeCell ref="C154:G154"/>
    <mergeCell ref="C165:G165"/>
    <mergeCell ref="C168:G168"/>
    <mergeCell ref="C169:G169"/>
    <mergeCell ref="C171:G171"/>
    <mergeCell ref="C172:G172"/>
    <mergeCell ref="C128:G128"/>
    <mergeCell ref="C135:G135"/>
    <mergeCell ref="C138:G138"/>
    <mergeCell ref="C143:G143"/>
    <mergeCell ref="C146:G146"/>
    <mergeCell ref="C153:G153"/>
    <mergeCell ref="C98:G98"/>
    <mergeCell ref="C99:G99"/>
    <mergeCell ref="C106:G106"/>
    <mergeCell ref="C110:G110"/>
    <mergeCell ref="C120:G120"/>
    <mergeCell ref="C127:G127"/>
    <mergeCell ref="C73:G73"/>
    <mergeCell ref="C76:G76"/>
    <mergeCell ref="C79:G79"/>
    <mergeCell ref="C95:G95"/>
    <mergeCell ref="C96:G96"/>
    <mergeCell ref="C97:G97"/>
    <mergeCell ref="C16:G16"/>
    <mergeCell ref="C32:G32"/>
    <mergeCell ref="C35:G35"/>
    <mergeCell ref="C41:G41"/>
    <mergeCell ref="C52:G52"/>
    <mergeCell ref="C56:G56"/>
    <mergeCell ref="A1:G1"/>
    <mergeCell ref="C2:G2"/>
    <mergeCell ref="C3:G3"/>
    <mergeCell ref="C4:G4"/>
    <mergeCell ref="C12:G12"/>
    <mergeCell ref="C15:G15"/>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8" customWidth="1"/>
    <col min="3" max="3" width="63.28515625" style="178"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9" t="s">
        <v>362</v>
      </c>
      <c r="B1" s="199"/>
      <c r="C1" s="199"/>
      <c r="D1" s="199"/>
      <c r="E1" s="199"/>
      <c r="F1" s="199"/>
      <c r="G1" s="199"/>
      <c r="AG1" t="s">
        <v>282</v>
      </c>
    </row>
    <row r="2" spans="1:60" ht="24.95" customHeight="1" x14ac:dyDescent="0.2">
      <c r="A2" s="200" t="s">
        <v>7</v>
      </c>
      <c r="B2" s="49" t="s">
        <v>43</v>
      </c>
      <c r="C2" s="203" t="s">
        <v>44</v>
      </c>
      <c r="D2" s="201"/>
      <c r="E2" s="201"/>
      <c r="F2" s="201"/>
      <c r="G2" s="202"/>
      <c r="AG2" t="s">
        <v>283</v>
      </c>
    </row>
    <row r="3" spans="1:60" ht="24.95" customHeight="1" x14ac:dyDescent="0.2">
      <c r="A3" s="200" t="s">
        <v>8</v>
      </c>
      <c r="B3" s="49" t="s">
        <v>56</v>
      </c>
      <c r="C3" s="203" t="s">
        <v>57</v>
      </c>
      <c r="D3" s="201"/>
      <c r="E3" s="201"/>
      <c r="F3" s="201"/>
      <c r="G3" s="202"/>
      <c r="AC3" s="178" t="s">
        <v>283</v>
      </c>
      <c r="AG3" t="s">
        <v>286</v>
      </c>
    </row>
    <row r="4" spans="1:60" ht="24.95" customHeight="1" x14ac:dyDescent="0.2">
      <c r="A4" s="204" t="s">
        <v>9</v>
      </c>
      <c r="B4" s="205" t="s">
        <v>78</v>
      </c>
      <c r="C4" s="206" t="s">
        <v>79</v>
      </c>
      <c r="D4" s="207"/>
      <c r="E4" s="207"/>
      <c r="F4" s="207"/>
      <c r="G4" s="208"/>
      <c r="AG4" t="s">
        <v>287</v>
      </c>
    </row>
    <row r="5" spans="1:60" x14ac:dyDescent="0.2">
      <c r="D5" s="10"/>
    </row>
    <row r="6" spans="1:60" ht="38.25" x14ac:dyDescent="0.2">
      <c r="A6" s="210" t="s">
        <v>288</v>
      </c>
      <c r="B6" s="212" t="s">
        <v>289</v>
      </c>
      <c r="C6" s="212" t="s">
        <v>290</v>
      </c>
      <c r="D6" s="211" t="s">
        <v>291</v>
      </c>
      <c r="E6" s="210" t="s">
        <v>292</v>
      </c>
      <c r="F6" s="209" t="s">
        <v>293</v>
      </c>
      <c r="G6" s="210" t="s">
        <v>29</v>
      </c>
      <c r="H6" s="213" t="s">
        <v>30</v>
      </c>
      <c r="I6" s="213" t="s">
        <v>294</v>
      </c>
      <c r="J6" s="213" t="s">
        <v>31</v>
      </c>
      <c r="K6" s="213" t="s">
        <v>295</v>
      </c>
      <c r="L6" s="213" t="s">
        <v>296</v>
      </c>
      <c r="M6" s="213" t="s">
        <v>297</v>
      </c>
      <c r="N6" s="213" t="s">
        <v>298</v>
      </c>
      <c r="O6" s="213" t="s">
        <v>299</v>
      </c>
      <c r="P6" s="213" t="s">
        <v>300</v>
      </c>
      <c r="Q6" s="213" t="s">
        <v>301</v>
      </c>
      <c r="R6" s="213" t="s">
        <v>302</v>
      </c>
      <c r="S6" s="213" t="s">
        <v>303</v>
      </c>
      <c r="T6" s="213" t="s">
        <v>304</v>
      </c>
      <c r="U6" s="213" t="s">
        <v>305</v>
      </c>
      <c r="V6" s="213" t="s">
        <v>306</v>
      </c>
      <c r="W6" s="213" t="s">
        <v>307</v>
      </c>
      <c r="X6" s="213" t="s">
        <v>308</v>
      </c>
      <c r="Y6" s="213" t="s">
        <v>309</v>
      </c>
    </row>
    <row r="7" spans="1:60" hidden="1" x14ac:dyDescent="0.2">
      <c r="A7" s="3"/>
      <c r="B7" s="4"/>
      <c r="C7" s="4"/>
      <c r="D7" s="6"/>
      <c r="E7" s="215"/>
      <c r="F7" s="216"/>
      <c r="G7" s="216"/>
      <c r="H7" s="216"/>
      <c r="I7" s="216"/>
      <c r="J7" s="216"/>
      <c r="K7" s="216"/>
      <c r="L7" s="216"/>
      <c r="M7" s="216"/>
      <c r="N7" s="215"/>
      <c r="O7" s="215"/>
      <c r="P7" s="215"/>
      <c r="Q7" s="215"/>
      <c r="R7" s="216"/>
      <c r="S7" s="216"/>
      <c r="T7" s="216"/>
      <c r="U7" s="216"/>
      <c r="V7" s="216"/>
      <c r="W7" s="216"/>
      <c r="X7" s="216"/>
      <c r="Y7" s="216"/>
    </row>
    <row r="8" spans="1:60" x14ac:dyDescent="0.2">
      <c r="A8" s="229" t="s">
        <v>310</v>
      </c>
      <c r="B8" s="230" t="s">
        <v>183</v>
      </c>
      <c r="C8" s="253" t="s">
        <v>184</v>
      </c>
      <c r="D8" s="231"/>
      <c r="E8" s="232"/>
      <c r="F8" s="233"/>
      <c r="G8" s="233">
        <f>SUMIF(AG9:AG10,"&lt;&gt;NOR",G9:G10)</f>
        <v>0</v>
      </c>
      <c r="H8" s="233"/>
      <c r="I8" s="233">
        <f>SUM(I9:I10)</f>
        <v>0</v>
      </c>
      <c r="J8" s="233"/>
      <c r="K8" s="233">
        <f>SUM(K9:K10)</f>
        <v>0</v>
      </c>
      <c r="L8" s="233"/>
      <c r="M8" s="233">
        <f>SUM(M9:M10)</f>
        <v>0</v>
      </c>
      <c r="N8" s="232"/>
      <c r="O8" s="232">
        <f>SUM(O9:O10)</f>
        <v>0.11</v>
      </c>
      <c r="P8" s="232"/>
      <c r="Q8" s="232">
        <f>SUM(Q9:Q10)</f>
        <v>0</v>
      </c>
      <c r="R8" s="233"/>
      <c r="S8" s="233"/>
      <c r="T8" s="234"/>
      <c r="U8" s="228"/>
      <c r="V8" s="228">
        <f>SUM(V9:V10)</f>
        <v>0.84</v>
      </c>
      <c r="W8" s="228"/>
      <c r="X8" s="228"/>
      <c r="Y8" s="228"/>
      <c r="AG8" t="s">
        <v>311</v>
      </c>
    </row>
    <row r="9" spans="1:60" outlineLevel="1" x14ac:dyDescent="0.2">
      <c r="A9" s="236">
        <v>1</v>
      </c>
      <c r="B9" s="237" t="s">
        <v>377</v>
      </c>
      <c r="C9" s="254" t="s">
        <v>378</v>
      </c>
      <c r="D9" s="238" t="s">
        <v>379</v>
      </c>
      <c r="E9" s="239">
        <v>1.02</v>
      </c>
      <c r="F9" s="240"/>
      <c r="G9" s="241">
        <f>ROUND(E9*F9,2)</f>
        <v>0</v>
      </c>
      <c r="H9" s="240"/>
      <c r="I9" s="241">
        <f>ROUND(E9*H9,2)</f>
        <v>0</v>
      </c>
      <c r="J9" s="240"/>
      <c r="K9" s="241">
        <f>ROUND(E9*J9,2)</f>
        <v>0</v>
      </c>
      <c r="L9" s="241">
        <v>12</v>
      </c>
      <c r="M9" s="241">
        <f>G9*(1+L9/100)</f>
        <v>0</v>
      </c>
      <c r="N9" s="239">
        <v>0.1114</v>
      </c>
      <c r="O9" s="239">
        <f>ROUND(E9*N9,2)</f>
        <v>0.11</v>
      </c>
      <c r="P9" s="239">
        <v>0</v>
      </c>
      <c r="Q9" s="239">
        <f>ROUND(E9*P9,2)</f>
        <v>0</v>
      </c>
      <c r="R9" s="241" t="s">
        <v>380</v>
      </c>
      <c r="S9" s="241" t="s">
        <v>315</v>
      </c>
      <c r="T9" s="242" t="s">
        <v>315</v>
      </c>
      <c r="U9" s="224">
        <v>0.81899999999999995</v>
      </c>
      <c r="V9" s="224">
        <f>ROUND(E9*U9,2)</f>
        <v>0.84</v>
      </c>
      <c r="W9" s="224"/>
      <c r="X9" s="224" t="s">
        <v>336</v>
      </c>
      <c r="Y9" s="224" t="s">
        <v>317</v>
      </c>
      <c r="Z9" s="214"/>
      <c r="AA9" s="214"/>
      <c r="AB9" s="214"/>
      <c r="AC9" s="214"/>
      <c r="AD9" s="214"/>
      <c r="AE9" s="214"/>
      <c r="AF9" s="214"/>
      <c r="AG9" s="214" t="s">
        <v>367</v>
      </c>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row>
    <row r="10" spans="1:60" outlineLevel="2" x14ac:dyDescent="0.2">
      <c r="A10" s="221"/>
      <c r="B10" s="222"/>
      <c r="C10" s="268" t="s">
        <v>2727</v>
      </c>
      <c r="D10" s="262"/>
      <c r="E10" s="263">
        <v>1.02</v>
      </c>
      <c r="F10" s="224"/>
      <c r="G10" s="224"/>
      <c r="H10" s="224"/>
      <c r="I10" s="224"/>
      <c r="J10" s="224"/>
      <c r="K10" s="224"/>
      <c r="L10" s="224"/>
      <c r="M10" s="224"/>
      <c r="N10" s="223"/>
      <c r="O10" s="223"/>
      <c r="P10" s="223"/>
      <c r="Q10" s="223"/>
      <c r="R10" s="224"/>
      <c r="S10" s="224"/>
      <c r="T10" s="224"/>
      <c r="U10" s="224"/>
      <c r="V10" s="224"/>
      <c r="W10" s="224"/>
      <c r="X10" s="224"/>
      <c r="Y10" s="224"/>
      <c r="Z10" s="214"/>
      <c r="AA10" s="214"/>
      <c r="AB10" s="214"/>
      <c r="AC10" s="214"/>
      <c r="AD10" s="214"/>
      <c r="AE10" s="214"/>
      <c r="AF10" s="214"/>
      <c r="AG10" s="214" t="s">
        <v>371</v>
      </c>
      <c r="AH10" s="214">
        <v>0</v>
      </c>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x14ac:dyDescent="0.2">
      <c r="A11" s="229" t="s">
        <v>310</v>
      </c>
      <c r="B11" s="230" t="s">
        <v>191</v>
      </c>
      <c r="C11" s="253" t="s">
        <v>192</v>
      </c>
      <c r="D11" s="231"/>
      <c r="E11" s="232"/>
      <c r="F11" s="233"/>
      <c r="G11" s="233">
        <f>SUMIF(AG12:AG28,"&lt;&gt;NOR",G12:G28)</f>
        <v>0</v>
      </c>
      <c r="H11" s="233"/>
      <c r="I11" s="233">
        <f>SUM(I12:I28)</f>
        <v>0</v>
      </c>
      <c r="J11" s="233"/>
      <c r="K11" s="233">
        <f>SUM(K12:K28)</f>
        <v>0</v>
      </c>
      <c r="L11" s="233"/>
      <c r="M11" s="233">
        <f>SUM(M12:M28)</f>
        <v>0</v>
      </c>
      <c r="N11" s="232"/>
      <c r="O11" s="232">
        <f>SUM(O12:O28)</f>
        <v>0.28000000000000003</v>
      </c>
      <c r="P11" s="232"/>
      <c r="Q11" s="232">
        <f>SUM(Q12:Q28)</f>
        <v>0</v>
      </c>
      <c r="R11" s="233"/>
      <c r="S11" s="233"/>
      <c r="T11" s="234"/>
      <c r="U11" s="228"/>
      <c r="V11" s="228">
        <f>SUM(V12:V28)</f>
        <v>27.689999999999998</v>
      </c>
      <c r="W11" s="228"/>
      <c r="X11" s="228"/>
      <c r="Y11" s="228"/>
      <c r="AG11" t="s">
        <v>311</v>
      </c>
    </row>
    <row r="12" spans="1:60" ht="33.75" outlineLevel="1" x14ac:dyDescent="0.2">
      <c r="A12" s="236">
        <v>2</v>
      </c>
      <c r="B12" s="237" t="s">
        <v>411</v>
      </c>
      <c r="C12" s="254" t="s">
        <v>412</v>
      </c>
      <c r="D12" s="238" t="s">
        <v>379</v>
      </c>
      <c r="E12" s="239">
        <v>23.58</v>
      </c>
      <c r="F12" s="240"/>
      <c r="G12" s="241">
        <f>ROUND(E12*F12,2)</f>
        <v>0</v>
      </c>
      <c r="H12" s="240"/>
      <c r="I12" s="241">
        <f>ROUND(E12*H12,2)</f>
        <v>0</v>
      </c>
      <c r="J12" s="240"/>
      <c r="K12" s="241">
        <f>ROUND(E12*J12,2)</f>
        <v>0</v>
      </c>
      <c r="L12" s="241">
        <v>12</v>
      </c>
      <c r="M12" s="241">
        <f>G12*(1+L12/100)</f>
        <v>0</v>
      </c>
      <c r="N12" s="239">
        <v>1.201E-2</v>
      </c>
      <c r="O12" s="239">
        <f>ROUND(E12*N12,2)</f>
        <v>0.28000000000000003</v>
      </c>
      <c r="P12" s="239">
        <v>0</v>
      </c>
      <c r="Q12" s="239">
        <f>ROUND(E12*P12,2)</f>
        <v>0</v>
      </c>
      <c r="R12" s="241" t="s">
        <v>380</v>
      </c>
      <c r="S12" s="241" t="s">
        <v>315</v>
      </c>
      <c r="T12" s="242" t="s">
        <v>315</v>
      </c>
      <c r="U12" s="224">
        <v>0.95</v>
      </c>
      <c r="V12" s="224">
        <f>ROUND(E12*U12,2)</f>
        <v>22.4</v>
      </c>
      <c r="W12" s="224"/>
      <c r="X12" s="224" t="s">
        <v>336</v>
      </c>
      <c r="Y12" s="224" t="s">
        <v>317</v>
      </c>
      <c r="Z12" s="214"/>
      <c r="AA12" s="214"/>
      <c r="AB12" s="214"/>
      <c r="AC12" s="214"/>
      <c r="AD12" s="214"/>
      <c r="AE12" s="214"/>
      <c r="AF12" s="214"/>
      <c r="AG12" s="214" t="s">
        <v>367</v>
      </c>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2" x14ac:dyDescent="0.2">
      <c r="A13" s="221"/>
      <c r="B13" s="222"/>
      <c r="C13" s="268" t="s">
        <v>1880</v>
      </c>
      <c r="D13" s="262"/>
      <c r="E13" s="263"/>
      <c r="F13" s="224"/>
      <c r="G13" s="224"/>
      <c r="H13" s="224"/>
      <c r="I13" s="224"/>
      <c r="J13" s="224"/>
      <c r="K13" s="224"/>
      <c r="L13" s="224"/>
      <c r="M13" s="224"/>
      <c r="N13" s="223"/>
      <c r="O13" s="223"/>
      <c r="P13" s="223"/>
      <c r="Q13" s="223"/>
      <c r="R13" s="224"/>
      <c r="S13" s="224"/>
      <c r="T13" s="224"/>
      <c r="U13" s="224"/>
      <c r="V13" s="224"/>
      <c r="W13" s="224"/>
      <c r="X13" s="224"/>
      <c r="Y13" s="224"/>
      <c r="Z13" s="214"/>
      <c r="AA13" s="214"/>
      <c r="AB13" s="214"/>
      <c r="AC13" s="214"/>
      <c r="AD13" s="214"/>
      <c r="AE13" s="214"/>
      <c r="AF13" s="214"/>
      <c r="AG13" s="214" t="s">
        <v>371</v>
      </c>
      <c r="AH13" s="214">
        <v>0</v>
      </c>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outlineLevel="3" x14ac:dyDescent="0.2">
      <c r="A14" s="221"/>
      <c r="B14" s="222"/>
      <c r="C14" s="268" t="s">
        <v>2728</v>
      </c>
      <c r="D14" s="262"/>
      <c r="E14" s="263">
        <v>1.02</v>
      </c>
      <c r="F14" s="224"/>
      <c r="G14" s="224"/>
      <c r="H14" s="224"/>
      <c r="I14" s="224"/>
      <c r="J14" s="224"/>
      <c r="K14" s="224"/>
      <c r="L14" s="224"/>
      <c r="M14" s="224"/>
      <c r="N14" s="223"/>
      <c r="O14" s="223"/>
      <c r="P14" s="223"/>
      <c r="Q14" s="223"/>
      <c r="R14" s="224"/>
      <c r="S14" s="224"/>
      <c r="T14" s="224"/>
      <c r="U14" s="224"/>
      <c r="V14" s="224"/>
      <c r="W14" s="224"/>
      <c r="X14" s="224"/>
      <c r="Y14" s="224"/>
      <c r="Z14" s="214"/>
      <c r="AA14" s="214"/>
      <c r="AB14" s="214"/>
      <c r="AC14" s="214"/>
      <c r="AD14" s="214"/>
      <c r="AE14" s="214"/>
      <c r="AF14" s="214"/>
      <c r="AG14" s="214" t="s">
        <v>371</v>
      </c>
      <c r="AH14" s="214">
        <v>0</v>
      </c>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3" x14ac:dyDescent="0.2">
      <c r="A15" s="221"/>
      <c r="B15" s="222"/>
      <c r="C15" s="268" t="s">
        <v>2729</v>
      </c>
      <c r="D15" s="262"/>
      <c r="E15" s="263">
        <v>2</v>
      </c>
      <c r="F15" s="224"/>
      <c r="G15" s="224"/>
      <c r="H15" s="224"/>
      <c r="I15" s="224"/>
      <c r="J15" s="224"/>
      <c r="K15" s="224"/>
      <c r="L15" s="224"/>
      <c r="M15" s="224"/>
      <c r="N15" s="223"/>
      <c r="O15" s="223"/>
      <c r="P15" s="223"/>
      <c r="Q15" s="223"/>
      <c r="R15" s="224"/>
      <c r="S15" s="224"/>
      <c r="T15" s="224"/>
      <c r="U15" s="224"/>
      <c r="V15" s="224"/>
      <c r="W15" s="224"/>
      <c r="X15" s="224"/>
      <c r="Y15" s="224"/>
      <c r="Z15" s="214"/>
      <c r="AA15" s="214"/>
      <c r="AB15" s="214"/>
      <c r="AC15" s="214"/>
      <c r="AD15" s="214"/>
      <c r="AE15" s="214"/>
      <c r="AF15" s="214"/>
      <c r="AG15" s="214" t="s">
        <v>371</v>
      </c>
      <c r="AH15" s="214">
        <v>0</v>
      </c>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3" x14ac:dyDescent="0.2">
      <c r="A16" s="221"/>
      <c r="B16" s="222"/>
      <c r="C16" s="268" t="s">
        <v>2730</v>
      </c>
      <c r="D16" s="262"/>
      <c r="E16" s="263">
        <v>20.56</v>
      </c>
      <c r="F16" s="224"/>
      <c r="G16" s="224"/>
      <c r="H16" s="224"/>
      <c r="I16" s="224"/>
      <c r="J16" s="224"/>
      <c r="K16" s="224"/>
      <c r="L16" s="224"/>
      <c r="M16" s="224"/>
      <c r="N16" s="223"/>
      <c r="O16" s="223"/>
      <c r="P16" s="223"/>
      <c r="Q16" s="223"/>
      <c r="R16" s="224"/>
      <c r="S16" s="224"/>
      <c r="T16" s="224"/>
      <c r="U16" s="224"/>
      <c r="V16" s="224"/>
      <c r="W16" s="224"/>
      <c r="X16" s="224"/>
      <c r="Y16" s="224"/>
      <c r="Z16" s="214"/>
      <c r="AA16" s="214"/>
      <c r="AB16" s="214"/>
      <c r="AC16" s="214"/>
      <c r="AD16" s="214"/>
      <c r="AE16" s="214"/>
      <c r="AF16" s="214"/>
      <c r="AG16" s="214" t="s">
        <v>371</v>
      </c>
      <c r="AH16" s="214">
        <v>0</v>
      </c>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ht="22.5" outlineLevel="1" x14ac:dyDescent="0.2">
      <c r="A17" s="236">
        <v>3</v>
      </c>
      <c r="B17" s="237" t="s">
        <v>416</v>
      </c>
      <c r="C17" s="254" t="s">
        <v>417</v>
      </c>
      <c r="D17" s="238" t="s">
        <v>379</v>
      </c>
      <c r="E17" s="239">
        <v>3.02</v>
      </c>
      <c r="F17" s="240"/>
      <c r="G17" s="241">
        <f>ROUND(E17*F17,2)</f>
        <v>0</v>
      </c>
      <c r="H17" s="240"/>
      <c r="I17" s="241">
        <f>ROUND(E17*H17,2)</f>
        <v>0</v>
      </c>
      <c r="J17" s="240"/>
      <c r="K17" s="241">
        <f>ROUND(E17*J17,2)</f>
        <v>0</v>
      </c>
      <c r="L17" s="241">
        <v>12</v>
      </c>
      <c r="M17" s="241">
        <f>G17*(1+L17/100)</f>
        <v>0</v>
      </c>
      <c r="N17" s="239">
        <v>0</v>
      </c>
      <c r="O17" s="239">
        <f>ROUND(E17*N17,2)</f>
        <v>0</v>
      </c>
      <c r="P17" s="239">
        <v>0</v>
      </c>
      <c r="Q17" s="239">
        <f>ROUND(E17*P17,2)</f>
        <v>0</v>
      </c>
      <c r="R17" s="241" t="s">
        <v>380</v>
      </c>
      <c r="S17" s="241" t="s">
        <v>315</v>
      </c>
      <c r="T17" s="242" t="s">
        <v>315</v>
      </c>
      <c r="U17" s="224">
        <v>0.57999999999999996</v>
      </c>
      <c r="V17" s="224">
        <f>ROUND(E17*U17,2)</f>
        <v>1.75</v>
      </c>
      <c r="W17" s="224"/>
      <c r="X17" s="224" t="s">
        <v>336</v>
      </c>
      <c r="Y17" s="224" t="s">
        <v>317</v>
      </c>
      <c r="Z17" s="214"/>
      <c r="AA17" s="214"/>
      <c r="AB17" s="214"/>
      <c r="AC17" s="214"/>
      <c r="AD17" s="214"/>
      <c r="AE17" s="214"/>
      <c r="AF17" s="214"/>
      <c r="AG17" s="214" t="s">
        <v>367</v>
      </c>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outlineLevel="2" x14ac:dyDescent="0.2">
      <c r="A18" s="221"/>
      <c r="B18" s="222"/>
      <c r="C18" s="268" t="s">
        <v>1880</v>
      </c>
      <c r="D18" s="262"/>
      <c r="E18" s="263"/>
      <c r="F18" s="224"/>
      <c r="G18" s="224"/>
      <c r="H18" s="224"/>
      <c r="I18" s="224"/>
      <c r="J18" s="224"/>
      <c r="K18" s="224"/>
      <c r="L18" s="224"/>
      <c r="M18" s="224"/>
      <c r="N18" s="223"/>
      <c r="O18" s="223"/>
      <c r="P18" s="223"/>
      <c r="Q18" s="223"/>
      <c r="R18" s="224"/>
      <c r="S18" s="224"/>
      <c r="T18" s="224"/>
      <c r="U18" s="224"/>
      <c r="V18" s="224"/>
      <c r="W18" s="224"/>
      <c r="X18" s="224"/>
      <c r="Y18" s="224"/>
      <c r="Z18" s="214"/>
      <c r="AA18" s="214"/>
      <c r="AB18" s="214"/>
      <c r="AC18" s="214"/>
      <c r="AD18" s="214"/>
      <c r="AE18" s="214"/>
      <c r="AF18" s="214"/>
      <c r="AG18" s="214" t="s">
        <v>371</v>
      </c>
      <c r="AH18" s="214">
        <v>0</v>
      </c>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3" x14ac:dyDescent="0.2">
      <c r="A19" s="221"/>
      <c r="B19" s="222"/>
      <c r="C19" s="268" t="s">
        <v>2728</v>
      </c>
      <c r="D19" s="262"/>
      <c r="E19" s="263">
        <v>1.02</v>
      </c>
      <c r="F19" s="224"/>
      <c r="G19" s="224"/>
      <c r="H19" s="224"/>
      <c r="I19" s="224"/>
      <c r="J19" s="224"/>
      <c r="K19" s="224"/>
      <c r="L19" s="224"/>
      <c r="M19" s="224"/>
      <c r="N19" s="223"/>
      <c r="O19" s="223"/>
      <c r="P19" s="223"/>
      <c r="Q19" s="223"/>
      <c r="R19" s="224"/>
      <c r="S19" s="224"/>
      <c r="T19" s="224"/>
      <c r="U19" s="224"/>
      <c r="V19" s="224"/>
      <c r="W19" s="224"/>
      <c r="X19" s="224"/>
      <c r="Y19" s="224"/>
      <c r="Z19" s="214"/>
      <c r="AA19" s="214"/>
      <c r="AB19" s="214"/>
      <c r="AC19" s="214"/>
      <c r="AD19" s="214"/>
      <c r="AE19" s="214"/>
      <c r="AF19" s="214"/>
      <c r="AG19" s="214" t="s">
        <v>371</v>
      </c>
      <c r="AH19" s="214">
        <v>0</v>
      </c>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3" x14ac:dyDescent="0.2">
      <c r="A20" s="221"/>
      <c r="B20" s="222"/>
      <c r="C20" s="268" t="s">
        <v>2729</v>
      </c>
      <c r="D20" s="262"/>
      <c r="E20" s="263">
        <v>2</v>
      </c>
      <c r="F20" s="224"/>
      <c r="G20" s="224"/>
      <c r="H20" s="224"/>
      <c r="I20" s="224"/>
      <c r="J20" s="224"/>
      <c r="K20" s="224"/>
      <c r="L20" s="224"/>
      <c r="M20" s="224"/>
      <c r="N20" s="223"/>
      <c r="O20" s="223"/>
      <c r="P20" s="223"/>
      <c r="Q20" s="223"/>
      <c r="R20" s="224"/>
      <c r="S20" s="224"/>
      <c r="T20" s="224"/>
      <c r="U20" s="224"/>
      <c r="V20" s="224"/>
      <c r="W20" s="224"/>
      <c r="X20" s="224"/>
      <c r="Y20" s="224"/>
      <c r="Z20" s="214"/>
      <c r="AA20" s="214"/>
      <c r="AB20" s="214"/>
      <c r="AC20" s="214"/>
      <c r="AD20" s="214"/>
      <c r="AE20" s="214"/>
      <c r="AF20" s="214"/>
      <c r="AG20" s="214" t="s">
        <v>371</v>
      </c>
      <c r="AH20" s="214">
        <v>0</v>
      </c>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ht="22.5" outlineLevel="1" x14ac:dyDescent="0.2">
      <c r="A21" s="236">
        <v>4</v>
      </c>
      <c r="B21" s="237" t="s">
        <v>420</v>
      </c>
      <c r="C21" s="254" t="s">
        <v>421</v>
      </c>
      <c r="D21" s="238" t="s">
        <v>403</v>
      </c>
      <c r="E21" s="239">
        <v>33.384999999999998</v>
      </c>
      <c r="F21" s="240"/>
      <c r="G21" s="241">
        <f>ROUND(E21*F21,2)</f>
        <v>0</v>
      </c>
      <c r="H21" s="240"/>
      <c r="I21" s="241">
        <f>ROUND(E21*H21,2)</f>
        <v>0</v>
      </c>
      <c r="J21" s="240"/>
      <c r="K21" s="241">
        <f>ROUND(E21*J21,2)</f>
        <v>0</v>
      </c>
      <c r="L21" s="241">
        <v>12</v>
      </c>
      <c r="M21" s="241">
        <f>G21*(1+L21/100)</f>
        <v>0</v>
      </c>
      <c r="N21" s="239">
        <v>1.3999999999999999E-4</v>
      </c>
      <c r="O21" s="239">
        <f>ROUND(E21*N21,2)</f>
        <v>0</v>
      </c>
      <c r="P21" s="239">
        <v>0</v>
      </c>
      <c r="Q21" s="239">
        <f>ROUND(E21*P21,2)</f>
        <v>0</v>
      </c>
      <c r="R21" s="241" t="s">
        <v>380</v>
      </c>
      <c r="S21" s="241" t="s">
        <v>315</v>
      </c>
      <c r="T21" s="242" t="s">
        <v>315</v>
      </c>
      <c r="U21" s="224">
        <v>0.06</v>
      </c>
      <c r="V21" s="224">
        <f>ROUND(E21*U21,2)</f>
        <v>2</v>
      </c>
      <c r="W21" s="224"/>
      <c r="X21" s="224" t="s">
        <v>336</v>
      </c>
      <c r="Y21" s="224" t="s">
        <v>317</v>
      </c>
      <c r="Z21" s="214"/>
      <c r="AA21" s="214"/>
      <c r="AB21" s="214"/>
      <c r="AC21" s="214"/>
      <c r="AD21" s="214"/>
      <c r="AE21" s="214"/>
      <c r="AF21" s="214"/>
      <c r="AG21" s="214" t="s">
        <v>367</v>
      </c>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2" x14ac:dyDescent="0.2">
      <c r="A22" s="221"/>
      <c r="B22" s="222"/>
      <c r="C22" s="268" t="s">
        <v>1202</v>
      </c>
      <c r="D22" s="262"/>
      <c r="E22" s="263"/>
      <c r="F22" s="224"/>
      <c r="G22" s="224"/>
      <c r="H22" s="224"/>
      <c r="I22" s="224"/>
      <c r="J22" s="224"/>
      <c r="K22" s="224"/>
      <c r="L22" s="224"/>
      <c r="M22" s="224"/>
      <c r="N22" s="223"/>
      <c r="O22" s="223"/>
      <c r="P22" s="223"/>
      <c r="Q22" s="223"/>
      <c r="R22" s="224"/>
      <c r="S22" s="224"/>
      <c r="T22" s="224"/>
      <c r="U22" s="224"/>
      <c r="V22" s="224"/>
      <c r="W22" s="224"/>
      <c r="X22" s="224"/>
      <c r="Y22" s="224"/>
      <c r="Z22" s="214"/>
      <c r="AA22" s="214"/>
      <c r="AB22" s="214"/>
      <c r="AC22" s="214"/>
      <c r="AD22" s="214"/>
      <c r="AE22" s="214"/>
      <c r="AF22" s="214"/>
      <c r="AG22" s="214" t="s">
        <v>371</v>
      </c>
      <c r="AH22" s="214">
        <v>0</v>
      </c>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3" x14ac:dyDescent="0.2">
      <c r="A23" s="221"/>
      <c r="B23" s="222"/>
      <c r="C23" s="268" t="s">
        <v>2731</v>
      </c>
      <c r="D23" s="262"/>
      <c r="E23" s="263">
        <v>4.0999999999999996</v>
      </c>
      <c r="F23" s="224"/>
      <c r="G23" s="224"/>
      <c r="H23" s="224"/>
      <c r="I23" s="224"/>
      <c r="J23" s="224"/>
      <c r="K23" s="224"/>
      <c r="L23" s="224"/>
      <c r="M23" s="224"/>
      <c r="N23" s="223"/>
      <c r="O23" s="223"/>
      <c r="P23" s="223"/>
      <c r="Q23" s="223"/>
      <c r="R23" s="224"/>
      <c r="S23" s="224"/>
      <c r="T23" s="224"/>
      <c r="U23" s="224"/>
      <c r="V23" s="224"/>
      <c r="W23" s="224"/>
      <c r="X23" s="224"/>
      <c r="Y23" s="224"/>
      <c r="Z23" s="214"/>
      <c r="AA23" s="214"/>
      <c r="AB23" s="214"/>
      <c r="AC23" s="214"/>
      <c r="AD23" s="214"/>
      <c r="AE23" s="214"/>
      <c r="AF23" s="214"/>
      <c r="AG23" s="214" t="s">
        <v>371</v>
      </c>
      <c r="AH23" s="214">
        <v>0</v>
      </c>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3" x14ac:dyDescent="0.2">
      <c r="A24" s="221"/>
      <c r="B24" s="222"/>
      <c r="C24" s="268" t="s">
        <v>2732</v>
      </c>
      <c r="D24" s="262"/>
      <c r="E24" s="263">
        <v>6.34</v>
      </c>
      <c r="F24" s="224"/>
      <c r="G24" s="224"/>
      <c r="H24" s="224"/>
      <c r="I24" s="224"/>
      <c r="J24" s="224"/>
      <c r="K24" s="224"/>
      <c r="L24" s="224"/>
      <c r="M24" s="224"/>
      <c r="N24" s="223"/>
      <c r="O24" s="223"/>
      <c r="P24" s="223"/>
      <c r="Q24" s="223"/>
      <c r="R24" s="224"/>
      <c r="S24" s="224"/>
      <c r="T24" s="224"/>
      <c r="U24" s="224"/>
      <c r="V24" s="224"/>
      <c r="W24" s="224"/>
      <c r="X24" s="224"/>
      <c r="Y24" s="224"/>
      <c r="Z24" s="214"/>
      <c r="AA24" s="214"/>
      <c r="AB24" s="214"/>
      <c r="AC24" s="214"/>
      <c r="AD24" s="214"/>
      <c r="AE24" s="214"/>
      <c r="AF24" s="214"/>
      <c r="AG24" s="214" t="s">
        <v>371</v>
      </c>
      <c r="AH24" s="214">
        <v>0</v>
      </c>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3" x14ac:dyDescent="0.2">
      <c r="A25" s="221"/>
      <c r="B25" s="222"/>
      <c r="C25" s="268" t="s">
        <v>2733</v>
      </c>
      <c r="D25" s="262"/>
      <c r="E25" s="263">
        <v>22.945</v>
      </c>
      <c r="F25" s="224"/>
      <c r="G25" s="224"/>
      <c r="H25" s="224"/>
      <c r="I25" s="224"/>
      <c r="J25" s="224"/>
      <c r="K25" s="224"/>
      <c r="L25" s="224"/>
      <c r="M25" s="224"/>
      <c r="N25" s="223"/>
      <c r="O25" s="223"/>
      <c r="P25" s="223"/>
      <c r="Q25" s="223"/>
      <c r="R25" s="224"/>
      <c r="S25" s="224"/>
      <c r="T25" s="224"/>
      <c r="U25" s="224"/>
      <c r="V25" s="224"/>
      <c r="W25" s="224"/>
      <c r="X25" s="224"/>
      <c r="Y25" s="224"/>
      <c r="Z25" s="214"/>
      <c r="AA25" s="214"/>
      <c r="AB25" s="214"/>
      <c r="AC25" s="214"/>
      <c r="AD25" s="214"/>
      <c r="AE25" s="214"/>
      <c r="AF25" s="214"/>
      <c r="AG25" s="214" t="s">
        <v>371</v>
      </c>
      <c r="AH25" s="214">
        <v>0</v>
      </c>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ht="22.5" outlineLevel="1" x14ac:dyDescent="0.2">
      <c r="A26" s="236">
        <v>5</v>
      </c>
      <c r="B26" s="237" t="s">
        <v>423</v>
      </c>
      <c r="C26" s="254" t="s">
        <v>424</v>
      </c>
      <c r="D26" s="238" t="s">
        <v>375</v>
      </c>
      <c r="E26" s="239">
        <v>1</v>
      </c>
      <c r="F26" s="240"/>
      <c r="G26" s="241">
        <f>ROUND(E26*F26,2)</f>
        <v>0</v>
      </c>
      <c r="H26" s="240"/>
      <c r="I26" s="241">
        <f>ROUND(E26*H26,2)</f>
        <v>0</v>
      </c>
      <c r="J26" s="240"/>
      <c r="K26" s="241">
        <f>ROUND(E26*J26,2)</f>
        <v>0</v>
      </c>
      <c r="L26" s="241">
        <v>12</v>
      </c>
      <c r="M26" s="241">
        <f>G26*(1+L26/100)</f>
        <v>0</v>
      </c>
      <c r="N26" s="239">
        <v>2.4000000000000001E-4</v>
      </c>
      <c r="O26" s="239">
        <f>ROUND(E26*N26,2)</f>
        <v>0</v>
      </c>
      <c r="P26" s="239">
        <v>0</v>
      </c>
      <c r="Q26" s="239">
        <f>ROUND(E26*P26,2)</f>
        <v>0</v>
      </c>
      <c r="R26" s="241" t="s">
        <v>380</v>
      </c>
      <c r="S26" s="241" t="s">
        <v>315</v>
      </c>
      <c r="T26" s="242" t="s">
        <v>315</v>
      </c>
      <c r="U26" s="224">
        <v>1.54</v>
      </c>
      <c r="V26" s="224">
        <f>ROUND(E26*U26,2)</f>
        <v>1.54</v>
      </c>
      <c r="W26" s="224"/>
      <c r="X26" s="224" t="s">
        <v>336</v>
      </c>
      <c r="Y26" s="224" t="s">
        <v>317</v>
      </c>
      <c r="Z26" s="214"/>
      <c r="AA26" s="214"/>
      <c r="AB26" s="214"/>
      <c r="AC26" s="214"/>
      <c r="AD26" s="214"/>
      <c r="AE26" s="214"/>
      <c r="AF26" s="214"/>
      <c r="AG26" s="214" t="s">
        <v>337</v>
      </c>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2" x14ac:dyDescent="0.2">
      <c r="A27" s="221"/>
      <c r="B27" s="222"/>
      <c r="C27" s="255" t="s">
        <v>425</v>
      </c>
      <c r="D27" s="243"/>
      <c r="E27" s="243"/>
      <c r="F27" s="243"/>
      <c r="G27" s="243"/>
      <c r="H27" s="224"/>
      <c r="I27" s="224"/>
      <c r="J27" s="224"/>
      <c r="K27" s="224"/>
      <c r="L27" s="224"/>
      <c r="M27" s="224"/>
      <c r="N27" s="223"/>
      <c r="O27" s="223"/>
      <c r="P27" s="223"/>
      <c r="Q27" s="223"/>
      <c r="R27" s="224"/>
      <c r="S27" s="224"/>
      <c r="T27" s="224"/>
      <c r="U27" s="224"/>
      <c r="V27" s="224"/>
      <c r="W27" s="224"/>
      <c r="X27" s="224"/>
      <c r="Y27" s="224"/>
      <c r="Z27" s="214"/>
      <c r="AA27" s="214"/>
      <c r="AB27" s="214"/>
      <c r="AC27" s="214"/>
      <c r="AD27" s="214"/>
      <c r="AE27" s="214"/>
      <c r="AF27" s="214"/>
      <c r="AG27" s="214" t="s">
        <v>320</v>
      </c>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ht="22.5" outlineLevel="1" x14ac:dyDescent="0.2">
      <c r="A28" s="245">
        <v>6</v>
      </c>
      <c r="B28" s="246" t="s">
        <v>426</v>
      </c>
      <c r="C28" s="256" t="s">
        <v>427</v>
      </c>
      <c r="D28" s="247" t="s">
        <v>375</v>
      </c>
      <c r="E28" s="248">
        <v>1</v>
      </c>
      <c r="F28" s="249"/>
      <c r="G28" s="250">
        <f>ROUND(E28*F28,2)</f>
        <v>0</v>
      </c>
      <c r="H28" s="249"/>
      <c r="I28" s="250">
        <f>ROUND(E28*H28,2)</f>
        <v>0</v>
      </c>
      <c r="J28" s="249"/>
      <c r="K28" s="250">
        <f>ROUND(E28*J28,2)</f>
        <v>0</v>
      </c>
      <c r="L28" s="250">
        <v>12</v>
      </c>
      <c r="M28" s="250">
        <f>G28*(1+L28/100)</f>
        <v>0</v>
      </c>
      <c r="N28" s="248">
        <v>8.4999999999999995E-4</v>
      </c>
      <c r="O28" s="248">
        <f>ROUND(E28*N28,2)</f>
        <v>0</v>
      </c>
      <c r="P28" s="248">
        <v>0</v>
      </c>
      <c r="Q28" s="248">
        <f>ROUND(E28*P28,2)</f>
        <v>0</v>
      </c>
      <c r="R28" s="250" t="s">
        <v>428</v>
      </c>
      <c r="S28" s="250" t="s">
        <v>315</v>
      </c>
      <c r="T28" s="251" t="s">
        <v>315</v>
      </c>
      <c r="U28" s="224">
        <v>0</v>
      </c>
      <c r="V28" s="224">
        <f>ROUND(E28*U28,2)</f>
        <v>0</v>
      </c>
      <c r="W28" s="224"/>
      <c r="X28" s="224" t="s">
        <v>429</v>
      </c>
      <c r="Y28" s="224" t="s">
        <v>317</v>
      </c>
      <c r="Z28" s="214"/>
      <c r="AA28" s="214"/>
      <c r="AB28" s="214"/>
      <c r="AC28" s="214"/>
      <c r="AD28" s="214"/>
      <c r="AE28" s="214"/>
      <c r="AF28" s="214"/>
      <c r="AG28" s="214" t="s">
        <v>430</v>
      </c>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x14ac:dyDescent="0.2">
      <c r="A29" s="229" t="s">
        <v>310</v>
      </c>
      <c r="B29" s="230" t="s">
        <v>193</v>
      </c>
      <c r="C29" s="253" t="s">
        <v>195</v>
      </c>
      <c r="D29" s="231"/>
      <c r="E29" s="232"/>
      <c r="F29" s="233"/>
      <c r="G29" s="233">
        <f>SUMIF(AG30:AG65,"&lt;&gt;NOR",G30:G65)</f>
        <v>0</v>
      </c>
      <c r="H29" s="233"/>
      <c r="I29" s="233">
        <f>SUM(I30:I65)</f>
        <v>0</v>
      </c>
      <c r="J29" s="233"/>
      <c r="K29" s="233">
        <f>SUM(K30:K65)</f>
        <v>0</v>
      </c>
      <c r="L29" s="233"/>
      <c r="M29" s="233">
        <f>SUM(M30:M65)</f>
        <v>0</v>
      </c>
      <c r="N29" s="232"/>
      <c r="O29" s="232">
        <f>SUM(O30:O65)</f>
        <v>3.59</v>
      </c>
      <c r="P29" s="232"/>
      <c r="Q29" s="232">
        <f>SUM(Q30:Q65)</f>
        <v>0</v>
      </c>
      <c r="R29" s="233"/>
      <c r="S29" s="233"/>
      <c r="T29" s="234"/>
      <c r="U29" s="228"/>
      <c r="V29" s="228">
        <f>SUM(V30:V65)</f>
        <v>133.64000000000001</v>
      </c>
      <c r="W29" s="228"/>
      <c r="X29" s="228"/>
      <c r="Y29" s="228"/>
      <c r="AG29" t="s">
        <v>311</v>
      </c>
    </row>
    <row r="30" spans="1:60" ht="22.5" outlineLevel="1" x14ac:dyDescent="0.2">
      <c r="A30" s="236">
        <v>7</v>
      </c>
      <c r="B30" s="237" t="s">
        <v>431</v>
      </c>
      <c r="C30" s="254" t="s">
        <v>432</v>
      </c>
      <c r="D30" s="238" t="s">
        <v>379</v>
      </c>
      <c r="E30" s="239">
        <v>95.599450000000004</v>
      </c>
      <c r="F30" s="240"/>
      <c r="G30" s="241">
        <f>ROUND(E30*F30,2)</f>
        <v>0</v>
      </c>
      <c r="H30" s="240"/>
      <c r="I30" s="241">
        <f>ROUND(E30*H30,2)</f>
        <v>0</v>
      </c>
      <c r="J30" s="240"/>
      <c r="K30" s="241">
        <f>ROUND(E30*J30,2)</f>
        <v>0</v>
      </c>
      <c r="L30" s="241">
        <v>12</v>
      </c>
      <c r="M30" s="241">
        <f>G30*(1+L30/100)</f>
        <v>0</v>
      </c>
      <c r="N30" s="239">
        <v>8.0000000000000007E-5</v>
      </c>
      <c r="O30" s="239">
        <f>ROUND(E30*N30,2)</f>
        <v>0.01</v>
      </c>
      <c r="P30" s="239">
        <v>0</v>
      </c>
      <c r="Q30" s="239">
        <f>ROUND(E30*P30,2)</f>
        <v>0</v>
      </c>
      <c r="R30" s="241" t="s">
        <v>380</v>
      </c>
      <c r="S30" s="241" t="s">
        <v>315</v>
      </c>
      <c r="T30" s="242" t="s">
        <v>315</v>
      </c>
      <c r="U30" s="224">
        <v>0.12</v>
      </c>
      <c r="V30" s="224">
        <f>ROUND(E30*U30,2)</f>
        <v>11.47</v>
      </c>
      <c r="W30" s="224"/>
      <c r="X30" s="224" t="s">
        <v>336</v>
      </c>
      <c r="Y30" s="224" t="s">
        <v>317</v>
      </c>
      <c r="Z30" s="214"/>
      <c r="AA30" s="214"/>
      <c r="AB30" s="214"/>
      <c r="AC30" s="214"/>
      <c r="AD30" s="214"/>
      <c r="AE30" s="214"/>
      <c r="AF30" s="214"/>
      <c r="AG30" s="214" t="s">
        <v>367</v>
      </c>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2" x14ac:dyDescent="0.2">
      <c r="A31" s="221"/>
      <c r="B31" s="222"/>
      <c r="C31" s="268" t="s">
        <v>2734</v>
      </c>
      <c r="D31" s="262"/>
      <c r="E31" s="263">
        <v>66.311449999999994</v>
      </c>
      <c r="F31" s="224"/>
      <c r="G31" s="224"/>
      <c r="H31" s="224"/>
      <c r="I31" s="224"/>
      <c r="J31" s="224"/>
      <c r="K31" s="224"/>
      <c r="L31" s="224"/>
      <c r="M31" s="224"/>
      <c r="N31" s="223"/>
      <c r="O31" s="223"/>
      <c r="P31" s="223"/>
      <c r="Q31" s="223"/>
      <c r="R31" s="224"/>
      <c r="S31" s="224"/>
      <c r="T31" s="224"/>
      <c r="U31" s="224"/>
      <c r="V31" s="224"/>
      <c r="W31" s="224"/>
      <c r="X31" s="224"/>
      <c r="Y31" s="224"/>
      <c r="Z31" s="214"/>
      <c r="AA31" s="214"/>
      <c r="AB31" s="214"/>
      <c r="AC31" s="214"/>
      <c r="AD31" s="214"/>
      <c r="AE31" s="214"/>
      <c r="AF31" s="214"/>
      <c r="AG31" s="214" t="s">
        <v>371</v>
      </c>
      <c r="AH31" s="214">
        <v>5</v>
      </c>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3" x14ac:dyDescent="0.2">
      <c r="A32" s="221"/>
      <c r="B32" s="222"/>
      <c r="C32" s="268" t="s">
        <v>2735</v>
      </c>
      <c r="D32" s="262"/>
      <c r="E32" s="263">
        <v>29.288</v>
      </c>
      <c r="F32" s="224"/>
      <c r="G32" s="224"/>
      <c r="H32" s="224"/>
      <c r="I32" s="224"/>
      <c r="J32" s="224"/>
      <c r="K32" s="224"/>
      <c r="L32" s="224"/>
      <c r="M32" s="224"/>
      <c r="N32" s="223"/>
      <c r="O32" s="223"/>
      <c r="P32" s="223"/>
      <c r="Q32" s="223"/>
      <c r="R32" s="224"/>
      <c r="S32" s="224"/>
      <c r="T32" s="224"/>
      <c r="U32" s="224"/>
      <c r="V32" s="224"/>
      <c r="W32" s="224"/>
      <c r="X32" s="224"/>
      <c r="Y32" s="224"/>
      <c r="Z32" s="214"/>
      <c r="AA32" s="214"/>
      <c r="AB32" s="214"/>
      <c r="AC32" s="214"/>
      <c r="AD32" s="214"/>
      <c r="AE32" s="214"/>
      <c r="AF32" s="214"/>
      <c r="AG32" s="214" t="s">
        <v>371</v>
      </c>
      <c r="AH32" s="214">
        <v>5</v>
      </c>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ht="22.5" outlineLevel="1" x14ac:dyDescent="0.2">
      <c r="A33" s="236">
        <v>8</v>
      </c>
      <c r="B33" s="237" t="s">
        <v>435</v>
      </c>
      <c r="C33" s="254" t="s">
        <v>436</v>
      </c>
      <c r="D33" s="238" t="s">
        <v>379</v>
      </c>
      <c r="E33" s="239">
        <v>66.311449999999994</v>
      </c>
      <c r="F33" s="240"/>
      <c r="G33" s="241">
        <f>ROUND(E33*F33,2)</f>
        <v>0</v>
      </c>
      <c r="H33" s="240"/>
      <c r="I33" s="241">
        <f>ROUND(E33*H33,2)</f>
        <v>0</v>
      </c>
      <c r="J33" s="240"/>
      <c r="K33" s="241">
        <f>ROUND(E33*J33,2)</f>
        <v>0</v>
      </c>
      <c r="L33" s="241">
        <v>12</v>
      </c>
      <c r="M33" s="241">
        <f>G33*(1+L33/100)</f>
        <v>0</v>
      </c>
      <c r="N33" s="239">
        <v>6.8999999999999999E-3</v>
      </c>
      <c r="O33" s="239">
        <f>ROUND(E33*N33,2)</f>
        <v>0.46</v>
      </c>
      <c r="P33" s="239">
        <v>0</v>
      </c>
      <c r="Q33" s="239">
        <f>ROUND(E33*P33,2)</f>
        <v>0</v>
      </c>
      <c r="R33" s="241" t="s">
        <v>380</v>
      </c>
      <c r="S33" s="241" t="s">
        <v>315</v>
      </c>
      <c r="T33" s="242" t="s">
        <v>315</v>
      </c>
      <c r="U33" s="224">
        <v>0.43</v>
      </c>
      <c r="V33" s="224">
        <f>ROUND(E33*U33,2)</f>
        <v>28.51</v>
      </c>
      <c r="W33" s="224"/>
      <c r="X33" s="224" t="s">
        <v>336</v>
      </c>
      <c r="Y33" s="224" t="s">
        <v>317</v>
      </c>
      <c r="Z33" s="214"/>
      <c r="AA33" s="214"/>
      <c r="AB33" s="214"/>
      <c r="AC33" s="214"/>
      <c r="AD33" s="214"/>
      <c r="AE33" s="214"/>
      <c r="AF33" s="214"/>
      <c r="AG33" s="214" t="s">
        <v>367</v>
      </c>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2" x14ac:dyDescent="0.2">
      <c r="A34" s="221"/>
      <c r="B34" s="222"/>
      <c r="C34" s="267" t="s">
        <v>437</v>
      </c>
      <c r="D34" s="266"/>
      <c r="E34" s="266"/>
      <c r="F34" s="266"/>
      <c r="G34" s="266"/>
      <c r="H34" s="224"/>
      <c r="I34" s="224"/>
      <c r="J34" s="224"/>
      <c r="K34" s="224"/>
      <c r="L34" s="224"/>
      <c r="M34" s="224"/>
      <c r="N34" s="223"/>
      <c r="O34" s="223"/>
      <c r="P34" s="223"/>
      <c r="Q34" s="223"/>
      <c r="R34" s="224"/>
      <c r="S34" s="224"/>
      <c r="T34" s="224"/>
      <c r="U34" s="224"/>
      <c r="V34" s="224"/>
      <c r="W34" s="224"/>
      <c r="X34" s="224"/>
      <c r="Y34" s="224"/>
      <c r="Z34" s="214"/>
      <c r="AA34" s="214"/>
      <c r="AB34" s="214"/>
      <c r="AC34" s="214"/>
      <c r="AD34" s="214"/>
      <c r="AE34" s="214"/>
      <c r="AF34" s="214"/>
      <c r="AG34" s="214" t="s">
        <v>369</v>
      </c>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2" x14ac:dyDescent="0.2">
      <c r="A35" s="221"/>
      <c r="B35" s="222"/>
      <c r="C35" s="268" t="s">
        <v>2734</v>
      </c>
      <c r="D35" s="262"/>
      <c r="E35" s="263">
        <v>66.311449999999994</v>
      </c>
      <c r="F35" s="224"/>
      <c r="G35" s="224"/>
      <c r="H35" s="224"/>
      <c r="I35" s="224"/>
      <c r="J35" s="224"/>
      <c r="K35" s="224"/>
      <c r="L35" s="224"/>
      <c r="M35" s="224"/>
      <c r="N35" s="223"/>
      <c r="O35" s="223"/>
      <c r="P35" s="223"/>
      <c r="Q35" s="223"/>
      <c r="R35" s="224"/>
      <c r="S35" s="224"/>
      <c r="T35" s="224"/>
      <c r="U35" s="224"/>
      <c r="V35" s="224"/>
      <c r="W35" s="224"/>
      <c r="X35" s="224"/>
      <c r="Y35" s="224"/>
      <c r="Z35" s="214"/>
      <c r="AA35" s="214"/>
      <c r="AB35" s="214"/>
      <c r="AC35" s="214"/>
      <c r="AD35" s="214"/>
      <c r="AE35" s="214"/>
      <c r="AF35" s="214"/>
      <c r="AG35" s="214" t="s">
        <v>371</v>
      </c>
      <c r="AH35" s="214">
        <v>5</v>
      </c>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1" x14ac:dyDescent="0.2">
      <c r="A36" s="236">
        <v>9</v>
      </c>
      <c r="B36" s="237" t="s">
        <v>445</v>
      </c>
      <c r="C36" s="254" t="s">
        <v>446</v>
      </c>
      <c r="D36" s="238" t="s">
        <v>379</v>
      </c>
      <c r="E36" s="239">
        <v>29.288</v>
      </c>
      <c r="F36" s="240"/>
      <c r="G36" s="241">
        <f>ROUND(E36*F36,2)</f>
        <v>0</v>
      </c>
      <c r="H36" s="240"/>
      <c r="I36" s="241">
        <f>ROUND(E36*H36,2)</f>
        <v>0</v>
      </c>
      <c r="J36" s="240"/>
      <c r="K36" s="241">
        <f>ROUND(E36*J36,2)</f>
        <v>0</v>
      </c>
      <c r="L36" s="241">
        <v>12</v>
      </c>
      <c r="M36" s="241">
        <f>G36*(1+L36/100)</f>
        <v>0</v>
      </c>
      <c r="N36" s="239">
        <v>6.0499999999999998E-3</v>
      </c>
      <c r="O36" s="239">
        <f>ROUND(E36*N36,2)</f>
        <v>0.18</v>
      </c>
      <c r="P36" s="239">
        <v>0</v>
      </c>
      <c r="Q36" s="239">
        <f>ROUND(E36*P36,2)</f>
        <v>0</v>
      </c>
      <c r="R36" s="241" t="s">
        <v>380</v>
      </c>
      <c r="S36" s="241" t="s">
        <v>315</v>
      </c>
      <c r="T36" s="242" t="s">
        <v>315</v>
      </c>
      <c r="U36" s="224">
        <v>0.08</v>
      </c>
      <c r="V36" s="224">
        <f>ROUND(E36*U36,2)</f>
        <v>2.34</v>
      </c>
      <c r="W36" s="224"/>
      <c r="X36" s="224" t="s">
        <v>336</v>
      </c>
      <c r="Y36" s="224" t="s">
        <v>317</v>
      </c>
      <c r="Z36" s="214"/>
      <c r="AA36" s="214"/>
      <c r="AB36" s="214"/>
      <c r="AC36" s="214"/>
      <c r="AD36" s="214"/>
      <c r="AE36" s="214"/>
      <c r="AF36" s="214"/>
      <c r="AG36" s="214" t="s">
        <v>367</v>
      </c>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2" x14ac:dyDescent="0.2">
      <c r="A37" s="221"/>
      <c r="B37" s="222"/>
      <c r="C37" s="267" t="s">
        <v>437</v>
      </c>
      <c r="D37" s="266"/>
      <c r="E37" s="266"/>
      <c r="F37" s="266"/>
      <c r="G37" s="266"/>
      <c r="H37" s="224"/>
      <c r="I37" s="224"/>
      <c r="J37" s="224"/>
      <c r="K37" s="224"/>
      <c r="L37" s="224"/>
      <c r="M37" s="224"/>
      <c r="N37" s="223"/>
      <c r="O37" s="223"/>
      <c r="P37" s="223"/>
      <c r="Q37" s="223"/>
      <c r="R37" s="224"/>
      <c r="S37" s="224"/>
      <c r="T37" s="224"/>
      <c r="U37" s="224"/>
      <c r="V37" s="224"/>
      <c r="W37" s="224"/>
      <c r="X37" s="224"/>
      <c r="Y37" s="224"/>
      <c r="Z37" s="214"/>
      <c r="AA37" s="214"/>
      <c r="AB37" s="214"/>
      <c r="AC37" s="214"/>
      <c r="AD37" s="214"/>
      <c r="AE37" s="214"/>
      <c r="AF37" s="214"/>
      <c r="AG37" s="214" t="s">
        <v>369</v>
      </c>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2" x14ac:dyDescent="0.2">
      <c r="A38" s="221"/>
      <c r="B38" s="222"/>
      <c r="C38" s="268" t="s">
        <v>991</v>
      </c>
      <c r="D38" s="262"/>
      <c r="E38" s="263"/>
      <c r="F38" s="224"/>
      <c r="G38" s="224"/>
      <c r="H38" s="224"/>
      <c r="I38" s="224"/>
      <c r="J38" s="224"/>
      <c r="K38" s="224"/>
      <c r="L38" s="224"/>
      <c r="M38" s="224"/>
      <c r="N38" s="223"/>
      <c r="O38" s="223"/>
      <c r="P38" s="223"/>
      <c r="Q38" s="223"/>
      <c r="R38" s="224"/>
      <c r="S38" s="224"/>
      <c r="T38" s="224"/>
      <c r="U38" s="224"/>
      <c r="V38" s="224"/>
      <c r="W38" s="224"/>
      <c r="X38" s="224"/>
      <c r="Y38" s="224"/>
      <c r="Z38" s="214"/>
      <c r="AA38" s="214"/>
      <c r="AB38" s="214"/>
      <c r="AC38" s="214"/>
      <c r="AD38" s="214"/>
      <c r="AE38" s="214"/>
      <c r="AF38" s="214"/>
      <c r="AG38" s="214" t="s">
        <v>371</v>
      </c>
      <c r="AH38" s="214">
        <v>0</v>
      </c>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3" x14ac:dyDescent="0.2">
      <c r="A39" s="221"/>
      <c r="B39" s="222"/>
      <c r="C39" s="268" t="s">
        <v>591</v>
      </c>
      <c r="D39" s="262"/>
      <c r="E39" s="263"/>
      <c r="F39" s="224"/>
      <c r="G39" s="224"/>
      <c r="H39" s="224"/>
      <c r="I39" s="224"/>
      <c r="J39" s="224"/>
      <c r="K39" s="224"/>
      <c r="L39" s="224"/>
      <c r="M39" s="224"/>
      <c r="N39" s="223"/>
      <c r="O39" s="223"/>
      <c r="P39" s="223"/>
      <c r="Q39" s="223"/>
      <c r="R39" s="224"/>
      <c r="S39" s="224"/>
      <c r="T39" s="224"/>
      <c r="U39" s="224"/>
      <c r="V39" s="224"/>
      <c r="W39" s="224"/>
      <c r="X39" s="224"/>
      <c r="Y39" s="224"/>
      <c r="Z39" s="214"/>
      <c r="AA39" s="214"/>
      <c r="AB39" s="214"/>
      <c r="AC39" s="214"/>
      <c r="AD39" s="214"/>
      <c r="AE39" s="214"/>
      <c r="AF39" s="214"/>
      <c r="AG39" s="214" t="s">
        <v>371</v>
      </c>
      <c r="AH39" s="214">
        <v>0</v>
      </c>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3" x14ac:dyDescent="0.2">
      <c r="A40" s="221"/>
      <c r="B40" s="222"/>
      <c r="C40" s="268" t="s">
        <v>2736</v>
      </c>
      <c r="D40" s="262"/>
      <c r="E40" s="263">
        <v>16.57</v>
      </c>
      <c r="F40" s="224"/>
      <c r="G40" s="224"/>
      <c r="H40" s="224"/>
      <c r="I40" s="224"/>
      <c r="J40" s="224"/>
      <c r="K40" s="224"/>
      <c r="L40" s="224"/>
      <c r="M40" s="224"/>
      <c r="N40" s="223"/>
      <c r="O40" s="223"/>
      <c r="P40" s="223"/>
      <c r="Q40" s="223"/>
      <c r="R40" s="224"/>
      <c r="S40" s="224"/>
      <c r="T40" s="224"/>
      <c r="U40" s="224"/>
      <c r="V40" s="224"/>
      <c r="W40" s="224"/>
      <c r="X40" s="224"/>
      <c r="Y40" s="224"/>
      <c r="Z40" s="214"/>
      <c r="AA40" s="214"/>
      <c r="AB40" s="214"/>
      <c r="AC40" s="214"/>
      <c r="AD40" s="214"/>
      <c r="AE40" s="214"/>
      <c r="AF40" s="214"/>
      <c r="AG40" s="214" t="s">
        <v>371</v>
      </c>
      <c r="AH40" s="214">
        <v>0</v>
      </c>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3" x14ac:dyDescent="0.2">
      <c r="A41" s="221"/>
      <c r="B41" s="222"/>
      <c r="C41" s="268" t="s">
        <v>2737</v>
      </c>
      <c r="D41" s="262"/>
      <c r="E41" s="263">
        <v>10.708</v>
      </c>
      <c r="F41" s="224"/>
      <c r="G41" s="224"/>
      <c r="H41" s="224"/>
      <c r="I41" s="224"/>
      <c r="J41" s="224"/>
      <c r="K41" s="224"/>
      <c r="L41" s="224"/>
      <c r="M41" s="224"/>
      <c r="N41" s="223"/>
      <c r="O41" s="223"/>
      <c r="P41" s="223"/>
      <c r="Q41" s="223"/>
      <c r="R41" s="224"/>
      <c r="S41" s="224"/>
      <c r="T41" s="224"/>
      <c r="U41" s="224"/>
      <c r="V41" s="224"/>
      <c r="W41" s="224"/>
      <c r="X41" s="224"/>
      <c r="Y41" s="224"/>
      <c r="Z41" s="214"/>
      <c r="AA41" s="214"/>
      <c r="AB41" s="214"/>
      <c r="AC41" s="214"/>
      <c r="AD41" s="214"/>
      <c r="AE41" s="214"/>
      <c r="AF41" s="214"/>
      <c r="AG41" s="214" t="s">
        <v>371</v>
      </c>
      <c r="AH41" s="214">
        <v>0</v>
      </c>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outlineLevel="3" x14ac:dyDescent="0.2">
      <c r="A42" s="221"/>
      <c r="B42" s="222"/>
      <c r="C42" s="268" t="s">
        <v>2738</v>
      </c>
      <c r="D42" s="262"/>
      <c r="E42" s="263">
        <v>2.0099999999999998</v>
      </c>
      <c r="F42" s="224"/>
      <c r="G42" s="224"/>
      <c r="H42" s="224"/>
      <c r="I42" s="224"/>
      <c r="J42" s="224"/>
      <c r="K42" s="224"/>
      <c r="L42" s="224"/>
      <c r="M42" s="224"/>
      <c r="N42" s="223"/>
      <c r="O42" s="223"/>
      <c r="P42" s="223"/>
      <c r="Q42" s="223"/>
      <c r="R42" s="224"/>
      <c r="S42" s="224"/>
      <c r="T42" s="224"/>
      <c r="U42" s="224"/>
      <c r="V42" s="224"/>
      <c r="W42" s="224"/>
      <c r="X42" s="224"/>
      <c r="Y42" s="224"/>
      <c r="Z42" s="214"/>
      <c r="AA42" s="214"/>
      <c r="AB42" s="214"/>
      <c r="AC42" s="214"/>
      <c r="AD42" s="214"/>
      <c r="AE42" s="214"/>
      <c r="AF42" s="214"/>
      <c r="AG42" s="214" t="s">
        <v>371</v>
      </c>
      <c r="AH42" s="214">
        <v>0</v>
      </c>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outlineLevel="1" x14ac:dyDescent="0.2">
      <c r="A43" s="236">
        <v>10</v>
      </c>
      <c r="B43" s="237" t="s">
        <v>451</v>
      </c>
      <c r="C43" s="254" t="s">
        <v>452</v>
      </c>
      <c r="D43" s="238" t="s">
        <v>379</v>
      </c>
      <c r="E43" s="239">
        <v>8.4648000000000003</v>
      </c>
      <c r="F43" s="240"/>
      <c r="G43" s="241">
        <f>ROUND(E43*F43,2)</f>
        <v>0</v>
      </c>
      <c r="H43" s="240"/>
      <c r="I43" s="241">
        <f>ROUND(E43*H43,2)</f>
        <v>0</v>
      </c>
      <c r="J43" s="240"/>
      <c r="K43" s="241">
        <f>ROUND(E43*J43,2)</f>
        <v>0</v>
      </c>
      <c r="L43" s="241">
        <v>12</v>
      </c>
      <c r="M43" s="241">
        <f>G43*(1+L43/100)</f>
        <v>0</v>
      </c>
      <c r="N43" s="239">
        <v>4.0000000000000003E-5</v>
      </c>
      <c r="O43" s="239">
        <f>ROUND(E43*N43,2)</f>
        <v>0</v>
      </c>
      <c r="P43" s="239">
        <v>0</v>
      </c>
      <c r="Q43" s="239">
        <f>ROUND(E43*P43,2)</f>
        <v>0</v>
      </c>
      <c r="R43" s="241" t="s">
        <v>380</v>
      </c>
      <c r="S43" s="241" t="s">
        <v>315</v>
      </c>
      <c r="T43" s="242" t="s">
        <v>315</v>
      </c>
      <c r="U43" s="224">
        <v>7.8E-2</v>
      </c>
      <c r="V43" s="224">
        <f>ROUND(E43*U43,2)</f>
        <v>0.66</v>
      </c>
      <c r="W43" s="224"/>
      <c r="X43" s="224" t="s">
        <v>336</v>
      </c>
      <c r="Y43" s="224" t="s">
        <v>317</v>
      </c>
      <c r="Z43" s="214"/>
      <c r="AA43" s="214"/>
      <c r="AB43" s="214"/>
      <c r="AC43" s="214"/>
      <c r="AD43" s="214"/>
      <c r="AE43" s="214"/>
      <c r="AF43" s="214"/>
      <c r="AG43" s="214" t="s">
        <v>337</v>
      </c>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ht="22.5" outlineLevel="2" x14ac:dyDescent="0.2">
      <c r="A44" s="221"/>
      <c r="B44" s="222"/>
      <c r="C44" s="267" t="s">
        <v>453</v>
      </c>
      <c r="D44" s="266"/>
      <c r="E44" s="266"/>
      <c r="F44" s="266"/>
      <c r="G44" s="266"/>
      <c r="H44" s="224"/>
      <c r="I44" s="224"/>
      <c r="J44" s="224"/>
      <c r="K44" s="224"/>
      <c r="L44" s="224"/>
      <c r="M44" s="224"/>
      <c r="N44" s="223"/>
      <c r="O44" s="223"/>
      <c r="P44" s="223"/>
      <c r="Q44" s="223"/>
      <c r="R44" s="224"/>
      <c r="S44" s="224"/>
      <c r="T44" s="224"/>
      <c r="U44" s="224"/>
      <c r="V44" s="224"/>
      <c r="W44" s="224"/>
      <c r="X44" s="224"/>
      <c r="Y44" s="224"/>
      <c r="Z44" s="214"/>
      <c r="AA44" s="214"/>
      <c r="AB44" s="214"/>
      <c r="AC44" s="214"/>
      <c r="AD44" s="214"/>
      <c r="AE44" s="214"/>
      <c r="AF44" s="214"/>
      <c r="AG44" s="214" t="s">
        <v>369</v>
      </c>
      <c r="AH44" s="214"/>
      <c r="AI44" s="214"/>
      <c r="AJ44" s="214"/>
      <c r="AK44" s="214"/>
      <c r="AL44" s="214"/>
      <c r="AM44" s="214"/>
      <c r="AN44" s="214"/>
      <c r="AO44" s="214"/>
      <c r="AP44" s="214"/>
      <c r="AQ44" s="214"/>
      <c r="AR44" s="214"/>
      <c r="AS44" s="214"/>
      <c r="AT44" s="214"/>
      <c r="AU44" s="214"/>
      <c r="AV44" s="214"/>
      <c r="AW44" s="214"/>
      <c r="AX44" s="214"/>
      <c r="AY44" s="214"/>
      <c r="AZ44" s="214"/>
      <c r="BA44" s="244" t="str">
        <f>C44</f>
        <v>které se zřizují před úpravami povrchu, a obalení osazených dveřních zárubní před znečištěním při úpravách povrchu nástřikem plastických maltovin včetně pozdějšího odkrytí,</v>
      </c>
      <c r="BB44" s="214"/>
      <c r="BC44" s="214"/>
      <c r="BD44" s="214"/>
      <c r="BE44" s="214"/>
      <c r="BF44" s="214"/>
      <c r="BG44" s="214"/>
      <c r="BH44" s="214"/>
    </row>
    <row r="45" spans="1:60" outlineLevel="2" x14ac:dyDescent="0.2">
      <c r="A45" s="221"/>
      <c r="B45" s="222"/>
      <c r="C45" s="268" t="s">
        <v>2208</v>
      </c>
      <c r="D45" s="262"/>
      <c r="E45" s="263">
        <v>1.6548</v>
      </c>
      <c r="F45" s="224"/>
      <c r="G45" s="224"/>
      <c r="H45" s="224"/>
      <c r="I45" s="224"/>
      <c r="J45" s="224"/>
      <c r="K45" s="224"/>
      <c r="L45" s="224"/>
      <c r="M45" s="224"/>
      <c r="N45" s="223"/>
      <c r="O45" s="223"/>
      <c r="P45" s="223"/>
      <c r="Q45" s="223"/>
      <c r="R45" s="224"/>
      <c r="S45" s="224"/>
      <c r="T45" s="224"/>
      <c r="U45" s="224"/>
      <c r="V45" s="224"/>
      <c r="W45" s="224"/>
      <c r="X45" s="224"/>
      <c r="Y45" s="224"/>
      <c r="Z45" s="214"/>
      <c r="AA45" s="214"/>
      <c r="AB45" s="214"/>
      <c r="AC45" s="214"/>
      <c r="AD45" s="214"/>
      <c r="AE45" s="214"/>
      <c r="AF45" s="214"/>
      <c r="AG45" s="214" t="s">
        <v>371</v>
      </c>
      <c r="AH45" s="214">
        <v>0</v>
      </c>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3" x14ac:dyDescent="0.2">
      <c r="A46" s="221"/>
      <c r="B46" s="222"/>
      <c r="C46" s="268" t="s">
        <v>2739</v>
      </c>
      <c r="D46" s="262"/>
      <c r="E46" s="263">
        <v>2.3639999999999999</v>
      </c>
      <c r="F46" s="224"/>
      <c r="G46" s="224"/>
      <c r="H46" s="224"/>
      <c r="I46" s="224"/>
      <c r="J46" s="224"/>
      <c r="K46" s="224"/>
      <c r="L46" s="224"/>
      <c r="M46" s="224"/>
      <c r="N46" s="223"/>
      <c r="O46" s="223"/>
      <c r="P46" s="223"/>
      <c r="Q46" s="223"/>
      <c r="R46" s="224"/>
      <c r="S46" s="224"/>
      <c r="T46" s="224"/>
      <c r="U46" s="224"/>
      <c r="V46" s="224"/>
      <c r="W46" s="224"/>
      <c r="X46" s="224"/>
      <c r="Y46" s="224"/>
      <c r="Z46" s="214"/>
      <c r="AA46" s="214"/>
      <c r="AB46" s="214"/>
      <c r="AC46" s="214"/>
      <c r="AD46" s="214"/>
      <c r="AE46" s="214"/>
      <c r="AF46" s="214"/>
      <c r="AG46" s="214" t="s">
        <v>371</v>
      </c>
      <c r="AH46" s="214">
        <v>0</v>
      </c>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outlineLevel="3" x14ac:dyDescent="0.2">
      <c r="A47" s="221"/>
      <c r="B47" s="222"/>
      <c r="C47" s="268" t="s">
        <v>2209</v>
      </c>
      <c r="D47" s="262"/>
      <c r="E47" s="263">
        <v>1.7729999999999999</v>
      </c>
      <c r="F47" s="224"/>
      <c r="G47" s="224"/>
      <c r="H47" s="224"/>
      <c r="I47" s="224"/>
      <c r="J47" s="224"/>
      <c r="K47" s="224"/>
      <c r="L47" s="224"/>
      <c r="M47" s="224"/>
      <c r="N47" s="223"/>
      <c r="O47" s="223"/>
      <c r="P47" s="223"/>
      <c r="Q47" s="223"/>
      <c r="R47" s="224"/>
      <c r="S47" s="224"/>
      <c r="T47" s="224"/>
      <c r="U47" s="224"/>
      <c r="V47" s="224"/>
      <c r="W47" s="224"/>
      <c r="X47" s="224"/>
      <c r="Y47" s="224"/>
      <c r="Z47" s="214"/>
      <c r="AA47" s="214"/>
      <c r="AB47" s="214"/>
      <c r="AC47" s="214"/>
      <c r="AD47" s="214"/>
      <c r="AE47" s="214"/>
      <c r="AF47" s="214"/>
      <c r="AG47" s="214" t="s">
        <v>371</v>
      </c>
      <c r="AH47" s="214">
        <v>0</v>
      </c>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3" x14ac:dyDescent="0.2">
      <c r="A48" s="221"/>
      <c r="B48" s="222"/>
      <c r="C48" s="268" t="s">
        <v>2740</v>
      </c>
      <c r="D48" s="262"/>
      <c r="E48" s="263">
        <v>2.34</v>
      </c>
      <c r="F48" s="224"/>
      <c r="G48" s="224"/>
      <c r="H48" s="224"/>
      <c r="I48" s="224"/>
      <c r="J48" s="224"/>
      <c r="K48" s="224"/>
      <c r="L48" s="224"/>
      <c r="M48" s="224"/>
      <c r="N48" s="223"/>
      <c r="O48" s="223"/>
      <c r="P48" s="223"/>
      <c r="Q48" s="223"/>
      <c r="R48" s="224"/>
      <c r="S48" s="224"/>
      <c r="T48" s="224"/>
      <c r="U48" s="224"/>
      <c r="V48" s="224"/>
      <c r="W48" s="224"/>
      <c r="X48" s="224"/>
      <c r="Y48" s="224"/>
      <c r="Z48" s="214"/>
      <c r="AA48" s="214"/>
      <c r="AB48" s="214"/>
      <c r="AC48" s="214"/>
      <c r="AD48" s="214"/>
      <c r="AE48" s="214"/>
      <c r="AF48" s="214"/>
      <c r="AG48" s="214" t="s">
        <v>371</v>
      </c>
      <c r="AH48" s="214">
        <v>0</v>
      </c>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3" x14ac:dyDescent="0.2">
      <c r="A49" s="221"/>
      <c r="B49" s="222"/>
      <c r="C49" s="268" t="s">
        <v>1019</v>
      </c>
      <c r="D49" s="262"/>
      <c r="E49" s="263">
        <v>0.33300000000000002</v>
      </c>
      <c r="F49" s="224"/>
      <c r="G49" s="224"/>
      <c r="H49" s="224"/>
      <c r="I49" s="224"/>
      <c r="J49" s="224"/>
      <c r="K49" s="224"/>
      <c r="L49" s="224"/>
      <c r="M49" s="224"/>
      <c r="N49" s="223"/>
      <c r="O49" s="223"/>
      <c r="P49" s="223"/>
      <c r="Q49" s="223"/>
      <c r="R49" s="224"/>
      <c r="S49" s="224"/>
      <c r="T49" s="224"/>
      <c r="U49" s="224"/>
      <c r="V49" s="224"/>
      <c r="W49" s="224"/>
      <c r="X49" s="224"/>
      <c r="Y49" s="224"/>
      <c r="Z49" s="214"/>
      <c r="AA49" s="214"/>
      <c r="AB49" s="214"/>
      <c r="AC49" s="214"/>
      <c r="AD49" s="214"/>
      <c r="AE49" s="214"/>
      <c r="AF49" s="214"/>
      <c r="AG49" s="214" t="s">
        <v>371</v>
      </c>
      <c r="AH49" s="214">
        <v>0</v>
      </c>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ht="22.5" outlineLevel="1" x14ac:dyDescent="0.2">
      <c r="A50" s="236">
        <v>11</v>
      </c>
      <c r="B50" s="237" t="s">
        <v>1608</v>
      </c>
      <c r="C50" s="254" t="s">
        <v>1609</v>
      </c>
      <c r="D50" s="238" t="s">
        <v>379</v>
      </c>
      <c r="E50" s="239">
        <v>66.311449999999994</v>
      </c>
      <c r="F50" s="240"/>
      <c r="G50" s="241">
        <f>ROUND(E50*F50,2)</f>
        <v>0</v>
      </c>
      <c r="H50" s="240"/>
      <c r="I50" s="241">
        <f>ROUND(E50*H50,2)</f>
        <v>0</v>
      </c>
      <c r="J50" s="240"/>
      <c r="K50" s="241">
        <f>ROUND(E50*J50,2)</f>
        <v>0</v>
      </c>
      <c r="L50" s="241">
        <v>12</v>
      </c>
      <c r="M50" s="241">
        <f>G50*(1+L50/100)</f>
        <v>0</v>
      </c>
      <c r="N50" s="239">
        <v>2.46E-2</v>
      </c>
      <c r="O50" s="239">
        <f>ROUND(E50*N50,2)</f>
        <v>1.63</v>
      </c>
      <c r="P50" s="239">
        <v>0</v>
      </c>
      <c r="Q50" s="239">
        <f>ROUND(E50*P50,2)</f>
        <v>0</v>
      </c>
      <c r="R50" s="241" t="s">
        <v>366</v>
      </c>
      <c r="S50" s="241" t="s">
        <v>315</v>
      </c>
      <c r="T50" s="242" t="s">
        <v>315</v>
      </c>
      <c r="U50" s="224">
        <v>0.43</v>
      </c>
      <c r="V50" s="224">
        <f>ROUND(E50*U50,2)</f>
        <v>28.51</v>
      </c>
      <c r="W50" s="224"/>
      <c r="X50" s="224" t="s">
        <v>336</v>
      </c>
      <c r="Y50" s="224" t="s">
        <v>317</v>
      </c>
      <c r="Z50" s="214"/>
      <c r="AA50" s="214"/>
      <c r="AB50" s="214"/>
      <c r="AC50" s="214"/>
      <c r="AD50" s="214"/>
      <c r="AE50" s="214"/>
      <c r="AF50" s="214"/>
      <c r="AG50" s="214" t="s">
        <v>367</v>
      </c>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outlineLevel="2" x14ac:dyDescent="0.2">
      <c r="A51" s="221"/>
      <c r="B51" s="222"/>
      <c r="C51" s="268" t="s">
        <v>991</v>
      </c>
      <c r="D51" s="262"/>
      <c r="E51" s="263"/>
      <c r="F51" s="224"/>
      <c r="G51" s="224"/>
      <c r="H51" s="224"/>
      <c r="I51" s="224"/>
      <c r="J51" s="224"/>
      <c r="K51" s="224"/>
      <c r="L51" s="224"/>
      <c r="M51" s="224"/>
      <c r="N51" s="223"/>
      <c r="O51" s="223"/>
      <c r="P51" s="223"/>
      <c r="Q51" s="223"/>
      <c r="R51" s="224"/>
      <c r="S51" s="224"/>
      <c r="T51" s="224"/>
      <c r="U51" s="224"/>
      <c r="V51" s="224"/>
      <c r="W51" s="224"/>
      <c r="X51" s="224"/>
      <c r="Y51" s="224"/>
      <c r="Z51" s="214"/>
      <c r="AA51" s="214"/>
      <c r="AB51" s="214"/>
      <c r="AC51" s="214"/>
      <c r="AD51" s="214"/>
      <c r="AE51" s="214"/>
      <c r="AF51" s="214"/>
      <c r="AG51" s="214" t="s">
        <v>371</v>
      </c>
      <c r="AH51" s="214">
        <v>0</v>
      </c>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3" x14ac:dyDescent="0.2">
      <c r="A52" s="221"/>
      <c r="B52" s="222"/>
      <c r="C52" s="268" t="s">
        <v>2741</v>
      </c>
      <c r="D52" s="262"/>
      <c r="E52" s="263">
        <v>68.243250000000003</v>
      </c>
      <c r="F52" s="224"/>
      <c r="G52" s="224"/>
      <c r="H52" s="224"/>
      <c r="I52" s="224"/>
      <c r="J52" s="224"/>
      <c r="K52" s="224"/>
      <c r="L52" s="224"/>
      <c r="M52" s="224"/>
      <c r="N52" s="223"/>
      <c r="O52" s="223"/>
      <c r="P52" s="223"/>
      <c r="Q52" s="223"/>
      <c r="R52" s="224"/>
      <c r="S52" s="224"/>
      <c r="T52" s="224"/>
      <c r="U52" s="224"/>
      <c r="V52" s="224"/>
      <c r="W52" s="224"/>
      <c r="X52" s="224"/>
      <c r="Y52" s="224"/>
      <c r="Z52" s="214"/>
      <c r="AA52" s="214"/>
      <c r="AB52" s="214"/>
      <c r="AC52" s="214"/>
      <c r="AD52" s="214"/>
      <c r="AE52" s="214"/>
      <c r="AF52" s="214"/>
      <c r="AG52" s="214" t="s">
        <v>371</v>
      </c>
      <c r="AH52" s="214">
        <v>0</v>
      </c>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3" x14ac:dyDescent="0.2">
      <c r="A53" s="221"/>
      <c r="B53" s="222"/>
      <c r="C53" s="268" t="s">
        <v>2742</v>
      </c>
      <c r="D53" s="262"/>
      <c r="E53" s="263">
        <v>9.0869999999999997</v>
      </c>
      <c r="F53" s="224"/>
      <c r="G53" s="224"/>
      <c r="H53" s="224"/>
      <c r="I53" s="224"/>
      <c r="J53" s="224"/>
      <c r="K53" s="224"/>
      <c r="L53" s="224"/>
      <c r="M53" s="224"/>
      <c r="N53" s="223"/>
      <c r="O53" s="223"/>
      <c r="P53" s="223"/>
      <c r="Q53" s="223"/>
      <c r="R53" s="224"/>
      <c r="S53" s="224"/>
      <c r="T53" s="224"/>
      <c r="U53" s="224"/>
      <c r="V53" s="224"/>
      <c r="W53" s="224"/>
      <c r="X53" s="224"/>
      <c r="Y53" s="224"/>
      <c r="Z53" s="214"/>
      <c r="AA53" s="214"/>
      <c r="AB53" s="214"/>
      <c r="AC53" s="214"/>
      <c r="AD53" s="214"/>
      <c r="AE53" s="214"/>
      <c r="AF53" s="214"/>
      <c r="AG53" s="214" t="s">
        <v>371</v>
      </c>
      <c r="AH53" s="214">
        <v>0</v>
      </c>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outlineLevel="3" x14ac:dyDescent="0.2">
      <c r="A54" s="221"/>
      <c r="B54" s="222"/>
      <c r="C54" s="268" t="s">
        <v>2743</v>
      </c>
      <c r="D54" s="262"/>
      <c r="E54" s="263">
        <v>-9.0088000000000008</v>
      </c>
      <c r="F54" s="224"/>
      <c r="G54" s="224"/>
      <c r="H54" s="224"/>
      <c r="I54" s="224"/>
      <c r="J54" s="224"/>
      <c r="K54" s="224"/>
      <c r="L54" s="224"/>
      <c r="M54" s="224"/>
      <c r="N54" s="223"/>
      <c r="O54" s="223"/>
      <c r="P54" s="223"/>
      <c r="Q54" s="223"/>
      <c r="R54" s="224"/>
      <c r="S54" s="224"/>
      <c r="T54" s="224"/>
      <c r="U54" s="224"/>
      <c r="V54" s="224"/>
      <c r="W54" s="224"/>
      <c r="X54" s="224"/>
      <c r="Y54" s="224"/>
      <c r="Z54" s="214"/>
      <c r="AA54" s="214"/>
      <c r="AB54" s="214"/>
      <c r="AC54" s="214"/>
      <c r="AD54" s="214"/>
      <c r="AE54" s="214"/>
      <c r="AF54" s="214"/>
      <c r="AG54" s="214" t="s">
        <v>371</v>
      </c>
      <c r="AH54" s="214">
        <v>0</v>
      </c>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outlineLevel="3" x14ac:dyDescent="0.2">
      <c r="A55" s="221"/>
      <c r="B55" s="222"/>
      <c r="C55" s="268" t="s">
        <v>2744</v>
      </c>
      <c r="D55" s="262"/>
      <c r="E55" s="263">
        <v>-2.0099999999999998</v>
      </c>
      <c r="F55" s="224"/>
      <c r="G55" s="224"/>
      <c r="H55" s="224"/>
      <c r="I55" s="224"/>
      <c r="J55" s="224"/>
      <c r="K55" s="224"/>
      <c r="L55" s="224"/>
      <c r="M55" s="224"/>
      <c r="N55" s="223"/>
      <c r="O55" s="223"/>
      <c r="P55" s="223"/>
      <c r="Q55" s="223"/>
      <c r="R55" s="224"/>
      <c r="S55" s="224"/>
      <c r="T55" s="224"/>
      <c r="U55" s="224"/>
      <c r="V55" s="224"/>
      <c r="W55" s="224"/>
      <c r="X55" s="224"/>
      <c r="Y55" s="224"/>
      <c r="Z55" s="214"/>
      <c r="AA55" s="214"/>
      <c r="AB55" s="214"/>
      <c r="AC55" s="214"/>
      <c r="AD55" s="214"/>
      <c r="AE55" s="214"/>
      <c r="AF55" s="214"/>
      <c r="AG55" s="214" t="s">
        <v>371</v>
      </c>
      <c r="AH55" s="214">
        <v>0</v>
      </c>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outlineLevel="1" x14ac:dyDescent="0.2">
      <c r="A56" s="236">
        <v>12</v>
      </c>
      <c r="B56" s="237" t="s">
        <v>1894</v>
      </c>
      <c r="C56" s="254" t="s">
        <v>1895</v>
      </c>
      <c r="D56" s="238" t="s">
        <v>379</v>
      </c>
      <c r="E56" s="239">
        <v>5</v>
      </c>
      <c r="F56" s="240"/>
      <c r="G56" s="241">
        <f>ROUND(E56*F56,2)</f>
        <v>0</v>
      </c>
      <c r="H56" s="240"/>
      <c r="I56" s="241">
        <f>ROUND(E56*H56,2)</f>
        <v>0</v>
      </c>
      <c r="J56" s="240"/>
      <c r="K56" s="241">
        <f>ROUND(E56*J56,2)</f>
        <v>0</v>
      </c>
      <c r="L56" s="241">
        <v>12</v>
      </c>
      <c r="M56" s="241">
        <f>G56*(1+L56/100)</f>
        <v>0</v>
      </c>
      <c r="N56" s="239">
        <v>3.9039999999999998E-2</v>
      </c>
      <c r="O56" s="239">
        <f>ROUND(E56*N56,2)</f>
        <v>0.2</v>
      </c>
      <c r="P56" s="239">
        <v>0</v>
      </c>
      <c r="Q56" s="239">
        <f>ROUND(E56*P56,2)</f>
        <v>0</v>
      </c>
      <c r="R56" s="241" t="s">
        <v>366</v>
      </c>
      <c r="S56" s="241" t="s">
        <v>315</v>
      </c>
      <c r="T56" s="242" t="s">
        <v>315</v>
      </c>
      <c r="U56" s="224">
        <v>1.8764099999999999</v>
      </c>
      <c r="V56" s="224">
        <f>ROUND(E56*U56,2)</f>
        <v>9.3800000000000008</v>
      </c>
      <c r="W56" s="224"/>
      <c r="X56" s="224" t="s">
        <v>336</v>
      </c>
      <c r="Y56" s="224" t="s">
        <v>317</v>
      </c>
      <c r="Z56" s="214"/>
      <c r="AA56" s="214"/>
      <c r="AB56" s="214"/>
      <c r="AC56" s="214"/>
      <c r="AD56" s="214"/>
      <c r="AE56" s="214"/>
      <c r="AF56" s="214"/>
      <c r="AG56" s="214" t="s">
        <v>367</v>
      </c>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outlineLevel="2" x14ac:dyDescent="0.2">
      <c r="A57" s="221"/>
      <c r="B57" s="222"/>
      <c r="C57" s="267" t="s">
        <v>1896</v>
      </c>
      <c r="D57" s="266"/>
      <c r="E57" s="266"/>
      <c r="F57" s="266"/>
      <c r="G57" s="266"/>
      <c r="H57" s="224"/>
      <c r="I57" s="224"/>
      <c r="J57" s="224"/>
      <c r="K57" s="224"/>
      <c r="L57" s="224"/>
      <c r="M57" s="224"/>
      <c r="N57" s="223"/>
      <c r="O57" s="223"/>
      <c r="P57" s="223"/>
      <c r="Q57" s="223"/>
      <c r="R57" s="224"/>
      <c r="S57" s="224"/>
      <c r="T57" s="224"/>
      <c r="U57" s="224"/>
      <c r="V57" s="224"/>
      <c r="W57" s="224"/>
      <c r="X57" s="224"/>
      <c r="Y57" s="224"/>
      <c r="Z57" s="214"/>
      <c r="AA57" s="214"/>
      <c r="AB57" s="214"/>
      <c r="AC57" s="214"/>
      <c r="AD57" s="214"/>
      <c r="AE57" s="214"/>
      <c r="AF57" s="214"/>
      <c r="AG57" s="214" t="s">
        <v>369</v>
      </c>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outlineLevel="2" x14ac:dyDescent="0.2">
      <c r="A58" s="221"/>
      <c r="B58" s="222"/>
      <c r="C58" s="268" t="s">
        <v>2745</v>
      </c>
      <c r="D58" s="262"/>
      <c r="E58" s="263">
        <v>5</v>
      </c>
      <c r="F58" s="224"/>
      <c r="G58" s="224"/>
      <c r="H58" s="224"/>
      <c r="I58" s="224"/>
      <c r="J58" s="224"/>
      <c r="K58" s="224"/>
      <c r="L58" s="224"/>
      <c r="M58" s="224"/>
      <c r="N58" s="223"/>
      <c r="O58" s="223"/>
      <c r="P58" s="223"/>
      <c r="Q58" s="223"/>
      <c r="R58" s="224"/>
      <c r="S58" s="224"/>
      <c r="T58" s="224"/>
      <c r="U58" s="224"/>
      <c r="V58" s="224"/>
      <c r="W58" s="224"/>
      <c r="X58" s="224"/>
      <c r="Y58" s="224"/>
      <c r="Z58" s="214"/>
      <c r="AA58" s="214"/>
      <c r="AB58" s="214"/>
      <c r="AC58" s="214"/>
      <c r="AD58" s="214"/>
      <c r="AE58" s="214"/>
      <c r="AF58" s="214"/>
      <c r="AG58" s="214" t="s">
        <v>371</v>
      </c>
      <c r="AH58" s="214">
        <v>0</v>
      </c>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ht="22.5" outlineLevel="1" x14ac:dyDescent="0.2">
      <c r="A59" s="236">
        <v>13</v>
      </c>
      <c r="B59" s="237" t="s">
        <v>457</v>
      </c>
      <c r="C59" s="254" t="s">
        <v>458</v>
      </c>
      <c r="D59" s="238" t="s">
        <v>379</v>
      </c>
      <c r="E59" s="239">
        <v>100.59945</v>
      </c>
      <c r="F59" s="240"/>
      <c r="G59" s="241">
        <f>ROUND(E59*F59,2)</f>
        <v>0</v>
      </c>
      <c r="H59" s="240"/>
      <c r="I59" s="241">
        <f>ROUND(E59*H59,2)</f>
        <v>0</v>
      </c>
      <c r="J59" s="240"/>
      <c r="K59" s="241">
        <f>ROUND(E59*J59,2)</f>
        <v>0</v>
      </c>
      <c r="L59" s="241">
        <v>12</v>
      </c>
      <c r="M59" s="241">
        <f>G59*(1+L59/100)</f>
        <v>0</v>
      </c>
      <c r="N59" s="239">
        <v>3.6099999999999999E-3</v>
      </c>
      <c r="O59" s="239">
        <f>ROUND(E59*N59,2)</f>
        <v>0.36</v>
      </c>
      <c r="P59" s="239">
        <v>0</v>
      </c>
      <c r="Q59" s="239">
        <f>ROUND(E59*P59,2)</f>
        <v>0</v>
      </c>
      <c r="R59" s="241" t="s">
        <v>380</v>
      </c>
      <c r="S59" s="241" t="s">
        <v>315</v>
      </c>
      <c r="T59" s="242" t="s">
        <v>315</v>
      </c>
      <c r="U59" s="224">
        <v>0.36</v>
      </c>
      <c r="V59" s="224">
        <f>ROUND(E59*U59,2)</f>
        <v>36.22</v>
      </c>
      <c r="W59" s="224"/>
      <c r="X59" s="224" t="s">
        <v>336</v>
      </c>
      <c r="Y59" s="224" t="s">
        <v>317</v>
      </c>
      <c r="Z59" s="214"/>
      <c r="AA59" s="214"/>
      <c r="AB59" s="214"/>
      <c r="AC59" s="214"/>
      <c r="AD59" s="214"/>
      <c r="AE59" s="214"/>
      <c r="AF59" s="214"/>
      <c r="AG59" s="214" t="s">
        <v>367</v>
      </c>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outlineLevel="2" x14ac:dyDescent="0.2">
      <c r="A60" s="221"/>
      <c r="B60" s="222"/>
      <c r="C60" s="268" t="s">
        <v>2746</v>
      </c>
      <c r="D60" s="262"/>
      <c r="E60" s="263">
        <v>66.311449999999994</v>
      </c>
      <c r="F60" s="224"/>
      <c r="G60" s="224"/>
      <c r="H60" s="224"/>
      <c r="I60" s="224"/>
      <c r="J60" s="224"/>
      <c r="K60" s="224"/>
      <c r="L60" s="224"/>
      <c r="M60" s="224"/>
      <c r="N60" s="223"/>
      <c r="O60" s="223"/>
      <c r="P60" s="223"/>
      <c r="Q60" s="223"/>
      <c r="R60" s="224"/>
      <c r="S60" s="224"/>
      <c r="T60" s="224"/>
      <c r="U60" s="224"/>
      <c r="V60" s="224"/>
      <c r="W60" s="224"/>
      <c r="X60" s="224"/>
      <c r="Y60" s="224"/>
      <c r="Z60" s="214"/>
      <c r="AA60" s="214"/>
      <c r="AB60" s="214"/>
      <c r="AC60" s="214"/>
      <c r="AD60" s="214"/>
      <c r="AE60" s="214"/>
      <c r="AF60" s="214"/>
      <c r="AG60" s="214" t="s">
        <v>371</v>
      </c>
      <c r="AH60" s="214">
        <v>5</v>
      </c>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3" x14ac:dyDescent="0.2">
      <c r="A61" s="221"/>
      <c r="B61" s="222"/>
      <c r="C61" s="268" t="s">
        <v>2735</v>
      </c>
      <c r="D61" s="262"/>
      <c r="E61" s="263">
        <v>29.288</v>
      </c>
      <c r="F61" s="224"/>
      <c r="G61" s="224"/>
      <c r="H61" s="224"/>
      <c r="I61" s="224"/>
      <c r="J61" s="224"/>
      <c r="K61" s="224"/>
      <c r="L61" s="224"/>
      <c r="M61" s="224"/>
      <c r="N61" s="223"/>
      <c r="O61" s="223"/>
      <c r="P61" s="223"/>
      <c r="Q61" s="223"/>
      <c r="R61" s="224"/>
      <c r="S61" s="224"/>
      <c r="T61" s="224"/>
      <c r="U61" s="224"/>
      <c r="V61" s="224"/>
      <c r="W61" s="224"/>
      <c r="X61" s="224"/>
      <c r="Y61" s="224"/>
      <c r="Z61" s="214"/>
      <c r="AA61" s="214"/>
      <c r="AB61" s="214"/>
      <c r="AC61" s="214"/>
      <c r="AD61" s="214"/>
      <c r="AE61" s="214"/>
      <c r="AF61" s="214"/>
      <c r="AG61" s="214" t="s">
        <v>371</v>
      </c>
      <c r="AH61" s="214">
        <v>5</v>
      </c>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3" x14ac:dyDescent="0.2">
      <c r="A62" s="221"/>
      <c r="B62" s="222"/>
      <c r="C62" s="268" t="s">
        <v>2747</v>
      </c>
      <c r="D62" s="262"/>
      <c r="E62" s="263">
        <v>5</v>
      </c>
      <c r="F62" s="224"/>
      <c r="G62" s="224"/>
      <c r="H62" s="224"/>
      <c r="I62" s="224"/>
      <c r="J62" s="224"/>
      <c r="K62" s="224"/>
      <c r="L62" s="224"/>
      <c r="M62" s="224"/>
      <c r="N62" s="223"/>
      <c r="O62" s="223"/>
      <c r="P62" s="223"/>
      <c r="Q62" s="223"/>
      <c r="R62" s="224"/>
      <c r="S62" s="224"/>
      <c r="T62" s="224"/>
      <c r="U62" s="224"/>
      <c r="V62" s="224"/>
      <c r="W62" s="224"/>
      <c r="X62" s="224"/>
      <c r="Y62" s="224"/>
      <c r="Z62" s="214"/>
      <c r="AA62" s="214"/>
      <c r="AB62" s="214"/>
      <c r="AC62" s="214"/>
      <c r="AD62" s="214"/>
      <c r="AE62" s="214"/>
      <c r="AF62" s="214"/>
      <c r="AG62" s="214" t="s">
        <v>371</v>
      </c>
      <c r="AH62" s="214">
        <v>5</v>
      </c>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1" x14ac:dyDescent="0.2">
      <c r="A63" s="236">
        <v>14</v>
      </c>
      <c r="B63" s="237" t="s">
        <v>466</v>
      </c>
      <c r="C63" s="254" t="s">
        <v>467</v>
      </c>
      <c r="D63" s="238" t="s">
        <v>403</v>
      </c>
      <c r="E63" s="239">
        <v>14.06</v>
      </c>
      <c r="F63" s="240"/>
      <c r="G63" s="241">
        <f>ROUND(E63*F63,2)</f>
        <v>0</v>
      </c>
      <c r="H63" s="240"/>
      <c r="I63" s="241">
        <f>ROUND(E63*H63,2)</f>
        <v>0</v>
      </c>
      <c r="J63" s="240"/>
      <c r="K63" s="241">
        <f>ROUND(E63*J63,2)</f>
        <v>0</v>
      </c>
      <c r="L63" s="241">
        <v>12</v>
      </c>
      <c r="M63" s="241">
        <f>G63*(1+L63/100)</f>
        <v>0</v>
      </c>
      <c r="N63" s="239">
        <v>5.3690000000000002E-2</v>
      </c>
      <c r="O63" s="239">
        <f>ROUND(E63*N63,2)</f>
        <v>0.75</v>
      </c>
      <c r="P63" s="239">
        <v>0</v>
      </c>
      <c r="Q63" s="239">
        <f>ROUND(E63*P63,2)</f>
        <v>0</v>
      </c>
      <c r="R63" s="241"/>
      <c r="S63" s="241" t="s">
        <v>331</v>
      </c>
      <c r="T63" s="242" t="s">
        <v>316</v>
      </c>
      <c r="U63" s="224">
        <v>1.17717</v>
      </c>
      <c r="V63" s="224">
        <f>ROUND(E63*U63,2)</f>
        <v>16.55</v>
      </c>
      <c r="W63" s="224"/>
      <c r="X63" s="224" t="s">
        <v>336</v>
      </c>
      <c r="Y63" s="224" t="s">
        <v>317</v>
      </c>
      <c r="Z63" s="214"/>
      <c r="AA63" s="214"/>
      <c r="AB63" s="214"/>
      <c r="AC63" s="214"/>
      <c r="AD63" s="214"/>
      <c r="AE63" s="214"/>
      <c r="AF63" s="214"/>
      <c r="AG63" s="214" t="s">
        <v>337</v>
      </c>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2" x14ac:dyDescent="0.2">
      <c r="A64" s="221"/>
      <c r="B64" s="222"/>
      <c r="C64" s="268" t="s">
        <v>2748</v>
      </c>
      <c r="D64" s="262"/>
      <c r="E64" s="263">
        <v>4.78</v>
      </c>
      <c r="F64" s="224"/>
      <c r="G64" s="224"/>
      <c r="H64" s="224"/>
      <c r="I64" s="224"/>
      <c r="J64" s="224"/>
      <c r="K64" s="224"/>
      <c r="L64" s="224"/>
      <c r="M64" s="224"/>
      <c r="N64" s="223"/>
      <c r="O64" s="223"/>
      <c r="P64" s="223"/>
      <c r="Q64" s="223"/>
      <c r="R64" s="224"/>
      <c r="S64" s="224"/>
      <c r="T64" s="224"/>
      <c r="U64" s="224"/>
      <c r="V64" s="224"/>
      <c r="W64" s="224"/>
      <c r="X64" s="224"/>
      <c r="Y64" s="224"/>
      <c r="Z64" s="214"/>
      <c r="AA64" s="214"/>
      <c r="AB64" s="214"/>
      <c r="AC64" s="214"/>
      <c r="AD64" s="214"/>
      <c r="AE64" s="214"/>
      <c r="AF64" s="214"/>
      <c r="AG64" s="214" t="s">
        <v>371</v>
      </c>
      <c r="AH64" s="214">
        <v>0</v>
      </c>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outlineLevel="3" x14ac:dyDescent="0.2">
      <c r="A65" s="221"/>
      <c r="B65" s="222"/>
      <c r="C65" s="268" t="s">
        <v>1904</v>
      </c>
      <c r="D65" s="262"/>
      <c r="E65" s="263">
        <v>9.2799999999999994</v>
      </c>
      <c r="F65" s="224"/>
      <c r="G65" s="224"/>
      <c r="H65" s="224"/>
      <c r="I65" s="224"/>
      <c r="J65" s="224"/>
      <c r="K65" s="224"/>
      <c r="L65" s="224"/>
      <c r="M65" s="224"/>
      <c r="N65" s="223"/>
      <c r="O65" s="223"/>
      <c r="P65" s="223"/>
      <c r="Q65" s="223"/>
      <c r="R65" s="224"/>
      <c r="S65" s="224"/>
      <c r="T65" s="224"/>
      <c r="U65" s="224"/>
      <c r="V65" s="224"/>
      <c r="W65" s="224"/>
      <c r="X65" s="224"/>
      <c r="Y65" s="224"/>
      <c r="Z65" s="214"/>
      <c r="AA65" s="214"/>
      <c r="AB65" s="214"/>
      <c r="AC65" s="214"/>
      <c r="AD65" s="214"/>
      <c r="AE65" s="214"/>
      <c r="AF65" s="214"/>
      <c r="AG65" s="214" t="s">
        <v>371</v>
      </c>
      <c r="AH65" s="214">
        <v>0</v>
      </c>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x14ac:dyDescent="0.2">
      <c r="A66" s="229" t="s">
        <v>310</v>
      </c>
      <c r="B66" s="230" t="s">
        <v>198</v>
      </c>
      <c r="C66" s="253" t="s">
        <v>199</v>
      </c>
      <c r="D66" s="231"/>
      <c r="E66" s="232"/>
      <c r="F66" s="233"/>
      <c r="G66" s="233">
        <f>SUMIF(AG67:AG70,"&lt;&gt;NOR",G67:G70)</f>
        <v>0</v>
      </c>
      <c r="H66" s="233"/>
      <c r="I66" s="233">
        <f>SUM(I67:I70)</f>
        <v>0</v>
      </c>
      <c r="J66" s="233"/>
      <c r="K66" s="233">
        <f>SUM(K67:K70)</f>
        <v>0</v>
      </c>
      <c r="L66" s="233"/>
      <c r="M66" s="233">
        <f>SUM(M67:M70)</f>
        <v>0</v>
      </c>
      <c r="N66" s="232"/>
      <c r="O66" s="232">
        <f>SUM(O67:O70)</f>
        <v>0.05</v>
      </c>
      <c r="P66" s="232"/>
      <c r="Q66" s="232">
        <f>SUM(Q67:Q70)</f>
        <v>0</v>
      </c>
      <c r="R66" s="233"/>
      <c r="S66" s="233"/>
      <c r="T66" s="234"/>
      <c r="U66" s="228"/>
      <c r="V66" s="228">
        <f>SUM(V67:V70)</f>
        <v>0.79</v>
      </c>
      <c r="W66" s="228"/>
      <c r="X66" s="228"/>
      <c r="Y66" s="228"/>
      <c r="AG66" t="s">
        <v>311</v>
      </c>
    </row>
    <row r="67" spans="1:60" ht="22.5" outlineLevel="1" x14ac:dyDescent="0.2">
      <c r="A67" s="236">
        <v>15</v>
      </c>
      <c r="B67" s="237" t="s">
        <v>475</v>
      </c>
      <c r="C67" s="254" t="s">
        <v>476</v>
      </c>
      <c r="D67" s="238" t="s">
        <v>365</v>
      </c>
      <c r="E67" s="239">
        <v>0.151</v>
      </c>
      <c r="F67" s="240"/>
      <c r="G67" s="241">
        <f>ROUND(E67*F67,2)</f>
        <v>0</v>
      </c>
      <c r="H67" s="240"/>
      <c r="I67" s="241">
        <f>ROUND(E67*H67,2)</f>
        <v>0</v>
      </c>
      <c r="J67" s="240"/>
      <c r="K67" s="241">
        <f>ROUND(E67*J67,2)</f>
        <v>0</v>
      </c>
      <c r="L67" s="241">
        <v>12</v>
      </c>
      <c r="M67" s="241">
        <f>G67*(1+L67/100)</f>
        <v>0</v>
      </c>
      <c r="N67" s="239">
        <v>0.30802000000000002</v>
      </c>
      <c r="O67" s="239">
        <f>ROUND(E67*N67,2)</f>
        <v>0.05</v>
      </c>
      <c r="P67" s="239">
        <v>0</v>
      </c>
      <c r="Q67" s="239">
        <f>ROUND(E67*P67,2)</f>
        <v>0</v>
      </c>
      <c r="R67" s="241" t="s">
        <v>380</v>
      </c>
      <c r="S67" s="241" t="s">
        <v>315</v>
      </c>
      <c r="T67" s="242" t="s">
        <v>315</v>
      </c>
      <c r="U67" s="224">
        <v>5.24</v>
      </c>
      <c r="V67" s="224">
        <f>ROUND(E67*U67,2)</f>
        <v>0.79</v>
      </c>
      <c r="W67" s="224"/>
      <c r="X67" s="224" t="s">
        <v>336</v>
      </c>
      <c r="Y67" s="224" t="s">
        <v>317</v>
      </c>
      <c r="Z67" s="214"/>
      <c r="AA67" s="214"/>
      <c r="AB67" s="214"/>
      <c r="AC67" s="214"/>
      <c r="AD67" s="214"/>
      <c r="AE67" s="214"/>
      <c r="AF67" s="214"/>
      <c r="AG67" s="214" t="s">
        <v>367</v>
      </c>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2" x14ac:dyDescent="0.2">
      <c r="A68" s="221"/>
      <c r="B68" s="222"/>
      <c r="C68" s="268" t="s">
        <v>1905</v>
      </c>
      <c r="D68" s="262"/>
      <c r="E68" s="263"/>
      <c r="F68" s="224"/>
      <c r="G68" s="224"/>
      <c r="H68" s="224"/>
      <c r="I68" s="224"/>
      <c r="J68" s="224"/>
      <c r="K68" s="224"/>
      <c r="L68" s="224"/>
      <c r="M68" s="224"/>
      <c r="N68" s="223"/>
      <c r="O68" s="223"/>
      <c r="P68" s="223"/>
      <c r="Q68" s="223"/>
      <c r="R68" s="224"/>
      <c r="S68" s="224"/>
      <c r="T68" s="224"/>
      <c r="U68" s="224"/>
      <c r="V68" s="224"/>
      <c r="W68" s="224"/>
      <c r="X68" s="224"/>
      <c r="Y68" s="224"/>
      <c r="Z68" s="214"/>
      <c r="AA68" s="214"/>
      <c r="AB68" s="214"/>
      <c r="AC68" s="214"/>
      <c r="AD68" s="214"/>
      <c r="AE68" s="214"/>
      <c r="AF68" s="214"/>
      <c r="AG68" s="214" t="s">
        <v>371</v>
      </c>
      <c r="AH68" s="214">
        <v>0</v>
      </c>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3" x14ac:dyDescent="0.2">
      <c r="A69" s="221"/>
      <c r="B69" s="222"/>
      <c r="C69" s="268" t="s">
        <v>2749</v>
      </c>
      <c r="D69" s="262"/>
      <c r="E69" s="263">
        <v>0.1</v>
      </c>
      <c r="F69" s="224"/>
      <c r="G69" s="224"/>
      <c r="H69" s="224"/>
      <c r="I69" s="224"/>
      <c r="J69" s="224"/>
      <c r="K69" s="224"/>
      <c r="L69" s="224"/>
      <c r="M69" s="224"/>
      <c r="N69" s="223"/>
      <c r="O69" s="223"/>
      <c r="P69" s="223"/>
      <c r="Q69" s="223"/>
      <c r="R69" s="224"/>
      <c r="S69" s="224"/>
      <c r="T69" s="224"/>
      <c r="U69" s="224"/>
      <c r="V69" s="224"/>
      <c r="W69" s="224"/>
      <c r="X69" s="224"/>
      <c r="Y69" s="224"/>
      <c r="Z69" s="214"/>
      <c r="AA69" s="214"/>
      <c r="AB69" s="214"/>
      <c r="AC69" s="214"/>
      <c r="AD69" s="214"/>
      <c r="AE69" s="214"/>
      <c r="AF69" s="214"/>
      <c r="AG69" s="214" t="s">
        <v>371</v>
      </c>
      <c r="AH69" s="214">
        <v>0</v>
      </c>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outlineLevel="3" x14ac:dyDescent="0.2">
      <c r="A70" s="221"/>
      <c r="B70" s="222"/>
      <c r="C70" s="268" t="s">
        <v>2750</v>
      </c>
      <c r="D70" s="262"/>
      <c r="E70" s="263">
        <v>5.0999999999999997E-2</v>
      </c>
      <c r="F70" s="224"/>
      <c r="G70" s="224"/>
      <c r="H70" s="224"/>
      <c r="I70" s="224"/>
      <c r="J70" s="224"/>
      <c r="K70" s="224"/>
      <c r="L70" s="224"/>
      <c r="M70" s="224"/>
      <c r="N70" s="223"/>
      <c r="O70" s="223"/>
      <c r="P70" s="223"/>
      <c r="Q70" s="223"/>
      <c r="R70" s="224"/>
      <c r="S70" s="224"/>
      <c r="T70" s="224"/>
      <c r="U70" s="224"/>
      <c r="V70" s="224"/>
      <c r="W70" s="224"/>
      <c r="X70" s="224"/>
      <c r="Y70" s="224"/>
      <c r="Z70" s="214"/>
      <c r="AA70" s="214"/>
      <c r="AB70" s="214"/>
      <c r="AC70" s="214"/>
      <c r="AD70" s="214"/>
      <c r="AE70" s="214"/>
      <c r="AF70" s="214"/>
      <c r="AG70" s="214" t="s">
        <v>371</v>
      </c>
      <c r="AH70" s="214">
        <v>0</v>
      </c>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x14ac:dyDescent="0.2">
      <c r="A71" s="229" t="s">
        <v>310</v>
      </c>
      <c r="B71" s="230" t="s">
        <v>200</v>
      </c>
      <c r="C71" s="253" t="s">
        <v>201</v>
      </c>
      <c r="D71" s="231"/>
      <c r="E71" s="232"/>
      <c r="F71" s="233"/>
      <c r="G71" s="233">
        <f>SUMIF(AG72:AG81,"&lt;&gt;NOR",G72:G81)</f>
        <v>0</v>
      </c>
      <c r="H71" s="233"/>
      <c r="I71" s="233">
        <f>SUM(I72:I81)</f>
        <v>0</v>
      </c>
      <c r="J71" s="233"/>
      <c r="K71" s="233">
        <f>SUM(K72:K81)</f>
        <v>0</v>
      </c>
      <c r="L71" s="233"/>
      <c r="M71" s="233">
        <f>SUM(M72:M81)</f>
        <v>0</v>
      </c>
      <c r="N71" s="232"/>
      <c r="O71" s="232">
        <f>SUM(O72:O81)</f>
        <v>0.5</v>
      </c>
      <c r="P71" s="232"/>
      <c r="Q71" s="232">
        <f>SUM(Q72:Q81)</f>
        <v>0</v>
      </c>
      <c r="R71" s="233"/>
      <c r="S71" s="233"/>
      <c r="T71" s="234"/>
      <c r="U71" s="228"/>
      <c r="V71" s="228">
        <f>SUM(V72:V81)</f>
        <v>14.36</v>
      </c>
      <c r="W71" s="228"/>
      <c r="X71" s="228"/>
      <c r="Y71" s="228"/>
      <c r="AG71" t="s">
        <v>311</v>
      </c>
    </row>
    <row r="72" spans="1:60" outlineLevel="1" x14ac:dyDescent="0.2">
      <c r="A72" s="236">
        <v>16</v>
      </c>
      <c r="B72" s="237" t="s">
        <v>1039</v>
      </c>
      <c r="C72" s="254" t="s">
        <v>1040</v>
      </c>
      <c r="D72" s="238" t="s">
        <v>375</v>
      </c>
      <c r="E72" s="239">
        <v>1</v>
      </c>
      <c r="F72" s="240"/>
      <c r="G72" s="241">
        <f>ROUND(E72*F72,2)</f>
        <v>0</v>
      </c>
      <c r="H72" s="240"/>
      <c r="I72" s="241">
        <f>ROUND(E72*H72,2)</f>
        <v>0</v>
      </c>
      <c r="J72" s="240"/>
      <c r="K72" s="241">
        <f>ROUND(E72*J72,2)</f>
        <v>0</v>
      </c>
      <c r="L72" s="241">
        <v>12</v>
      </c>
      <c r="M72" s="241">
        <f>G72*(1+L72/100)</f>
        <v>0</v>
      </c>
      <c r="N72" s="239">
        <v>0.49075000000000002</v>
      </c>
      <c r="O72" s="239">
        <f>ROUND(E72*N72,2)</f>
        <v>0.49</v>
      </c>
      <c r="P72" s="239">
        <v>0</v>
      </c>
      <c r="Q72" s="239">
        <f>ROUND(E72*P72,2)</f>
        <v>0</v>
      </c>
      <c r="R72" s="241" t="s">
        <v>380</v>
      </c>
      <c r="S72" s="241" t="s">
        <v>315</v>
      </c>
      <c r="T72" s="242" t="s">
        <v>315</v>
      </c>
      <c r="U72" s="224">
        <v>8.82</v>
      </c>
      <c r="V72" s="224">
        <f>ROUND(E72*U72,2)</f>
        <v>8.82</v>
      </c>
      <c r="W72" s="224"/>
      <c r="X72" s="224" t="s">
        <v>336</v>
      </c>
      <c r="Y72" s="224" t="s">
        <v>317</v>
      </c>
      <c r="Z72" s="214"/>
      <c r="AA72" s="214"/>
      <c r="AB72" s="214"/>
      <c r="AC72" s="214"/>
      <c r="AD72" s="214"/>
      <c r="AE72" s="214"/>
      <c r="AF72" s="214"/>
      <c r="AG72" s="214" t="s">
        <v>337</v>
      </c>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ht="22.5" outlineLevel="2" x14ac:dyDescent="0.2">
      <c r="A73" s="221"/>
      <c r="B73" s="222"/>
      <c r="C73" s="267" t="s">
        <v>1041</v>
      </c>
      <c r="D73" s="266"/>
      <c r="E73" s="266"/>
      <c r="F73" s="266"/>
      <c r="G73" s="266"/>
      <c r="H73" s="224"/>
      <c r="I73" s="224"/>
      <c r="J73" s="224"/>
      <c r="K73" s="224"/>
      <c r="L73" s="224"/>
      <c r="M73" s="224"/>
      <c r="N73" s="223"/>
      <c r="O73" s="223"/>
      <c r="P73" s="223"/>
      <c r="Q73" s="223"/>
      <c r="R73" s="224"/>
      <c r="S73" s="224"/>
      <c r="T73" s="224"/>
      <c r="U73" s="224"/>
      <c r="V73" s="224"/>
      <c r="W73" s="224"/>
      <c r="X73" s="224"/>
      <c r="Y73" s="224"/>
      <c r="Z73" s="214"/>
      <c r="AA73" s="214"/>
      <c r="AB73" s="214"/>
      <c r="AC73" s="214"/>
      <c r="AD73" s="214"/>
      <c r="AE73" s="214"/>
      <c r="AF73" s="214"/>
      <c r="AG73" s="214" t="s">
        <v>369</v>
      </c>
      <c r="AH73" s="214"/>
      <c r="AI73" s="214"/>
      <c r="AJ73" s="214"/>
      <c r="AK73" s="214"/>
      <c r="AL73" s="214"/>
      <c r="AM73" s="214"/>
      <c r="AN73" s="214"/>
      <c r="AO73" s="214"/>
      <c r="AP73" s="214"/>
      <c r="AQ73" s="214"/>
      <c r="AR73" s="214"/>
      <c r="AS73" s="214"/>
      <c r="AT73" s="214"/>
      <c r="AU73" s="214"/>
      <c r="AV73" s="214"/>
      <c r="AW73" s="214"/>
      <c r="AX73" s="214"/>
      <c r="AY73" s="214"/>
      <c r="AZ73" s="214"/>
      <c r="BA73" s="244" t="str">
        <f>C73</f>
        <v>a protiplynových dveří bez nebo včetně dveřních křídel do vynechaného otvoru, s obetonováním , včetně manipulační dopravy, kotvení zárubně do zdiva  např. s uklínováním, s případným přivařením k obnažené výztuži, se zalitím, resp. zabetonováním, včetně bednění.</v>
      </c>
      <c r="BB73" s="214"/>
      <c r="BC73" s="214"/>
      <c r="BD73" s="214"/>
      <c r="BE73" s="214"/>
      <c r="BF73" s="214"/>
      <c r="BG73" s="214"/>
      <c r="BH73" s="214"/>
    </row>
    <row r="74" spans="1:60" outlineLevel="2" x14ac:dyDescent="0.2">
      <c r="A74" s="221"/>
      <c r="B74" s="222"/>
      <c r="C74" s="268" t="s">
        <v>2751</v>
      </c>
      <c r="D74" s="262"/>
      <c r="E74" s="263">
        <v>1</v>
      </c>
      <c r="F74" s="224"/>
      <c r="G74" s="224"/>
      <c r="H74" s="224"/>
      <c r="I74" s="224"/>
      <c r="J74" s="224"/>
      <c r="K74" s="224"/>
      <c r="L74" s="224"/>
      <c r="M74" s="224"/>
      <c r="N74" s="223"/>
      <c r="O74" s="223"/>
      <c r="P74" s="223"/>
      <c r="Q74" s="223"/>
      <c r="R74" s="224"/>
      <c r="S74" s="224"/>
      <c r="T74" s="224"/>
      <c r="U74" s="224"/>
      <c r="V74" s="224"/>
      <c r="W74" s="224"/>
      <c r="X74" s="224"/>
      <c r="Y74" s="224"/>
      <c r="Z74" s="214"/>
      <c r="AA74" s="214"/>
      <c r="AB74" s="214"/>
      <c r="AC74" s="214"/>
      <c r="AD74" s="214"/>
      <c r="AE74" s="214"/>
      <c r="AF74" s="214"/>
      <c r="AG74" s="214" t="s">
        <v>371</v>
      </c>
      <c r="AH74" s="214">
        <v>0</v>
      </c>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ht="22.5" outlineLevel="1" x14ac:dyDescent="0.2">
      <c r="A75" s="236">
        <v>17</v>
      </c>
      <c r="B75" s="237" t="s">
        <v>1043</v>
      </c>
      <c r="C75" s="254" t="s">
        <v>1044</v>
      </c>
      <c r="D75" s="238" t="s">
        <v>375</v>
      </c>
      <c r="E75" s="239">
        <v>1</v>
      </c>
      <c r="F75" s="240"/>
      <c r="G75" s="241">
        <f>ROUND(E75*F75,2)</f>
        <v>0</v>
      </c>
      <c r="H75" s="240"/>
      <c r="I75" s="241">
        <f>ROUND(E75*H75,2)</f>
        <v>0</v>
      </c>
      <c r="J75" s="240"/>
      <c r="K75" s="241">
        <f>ROUND(E75*J75,2)</f>
        <v>0</v>
      </c>
      <c r="L75" s="241">
        <v>12</v>
      </c>
      <c r="M75" s="241">
        <f>G75*(1+L75/100)</f>
        <v>0</v>
      </c>
      <c r="N75" s="239">
        <v>1.2999999999999999E-2</v>
      </c>
      <c r="O75" s="239">
        <f>ROUND(E75*N75,2)</f>
        <v>0.01</v>
      </c>
      <c r="P75" s="239">
        <v>0</v>
      </c>
      <c r="Q75" s="239">
        <f>ROUND(E75*P75,2)</f>
        <v>0</v>
      </c>
      <c r="R75" s="241" t="s">
        <v>428</v>
      </c>
      <c r="S75" s="241" t="s">
        <v>315</v>
      </c>
      <c r="T75" s="242" t="s">
        <v>315</v>
      </c>
      <c r="U75" s="224">
        <v>0</v>
      </c>
      <c r="V75" s="224">
        <f>ROUND(E75*U75,2)</f>
        <v>0</v>
      </c>
      <c r="W75" s="224"/>
      <c r="X75" s="224" t="s">
        <v>429</v>
      </c>
      <c r="Y75" s="224" t="s">
        <v>317</v>
      </c>
      <c r="Z75" s="214"/>
      <c r="AA75" s="214"/>
      <c r="AB75" s="214"/>
      <c r="AC75" s="214"/>
      <c r="AD75" s="214"/>
      <c r="AE75" s="214"/>
      <c r="AF75" s="214"/>
      <c r="AG75" s="214" t="s">
        <v>430</v>
      </c>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outlineLevel="2" x14ac:dyDescent="0.2">
      <c r="A76" s="221"/>
      <c r="B76" s="222"/>
      <c r="C76" s="255" t="s">
        <v>2652</v>
      </c>
      <c r="D76" s="243"/>
      <c r="E76" s="243"/>
      <c r="F76" s="243"/>
      <c r="G76" s="243"/>
      <c r="H76" s="224"/>
      <c r="I76" s="224"/>
      <c r="J76" s="224"/>
      <c r="K76" s="224"/>
      <c r="L76" s="224"/>
      <c r="M76" s="224"/>
      <c r="N76" s="223"/>
      <c r="O76" s="223"/>
      <c r="P76" s="223"/>
      <c r="Q76" s="223"/>
      <c r="R76" s="224"/>
      <c r="S76" s="224"/>
      <c r="T76" s="224"/>
      <c r="U76" s="224"/>
      <c r="V76" s="224"/>
      <c r="W76" s="224"/>
      <c r="X76" s="224"/>
      <c r="Y76" s="224"/>
      <c r="Z76" s="214"/>
      <c r="AA76" s="214"/>
      <c r="AB76" s="214"/>
      <c r="AC76" s="214"/>
      <c r="AD76" s="214"/>
      <c r="AE76" s="214"/>
      <c r="AF76" s="214"/>
      <c r="AG76" s="214" t="s">
        <v>320</v>
      </c>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outlineLevel="2" x14ac:dyDescent="0.2">
      <c r="A77" s="221"/>
      <c r="B77" s="222"/>
      <c r="C77" s="268" t="s">
        <v>2752</v>
      </c>
      <c r="D77" s="262"/>
      <c r="E77" s="263">
        <v>1</v>
      </c>
      <c r="F77" s="224"/>
      <c r="G77" s="224"/>
      <c r="H77" s="224"/>
      <c r="I77" s="224"/>
      <c r="J77" s="224"/>
      <c r="K77" s="224"/>
      <c r="L77" s="224"/>
      <c r="M77" s="224"/>
      <c r="N77" s="223"/>
      <c r="O77" s="223"/>
      <c r="P77" s="223"/>
      <c r="Q77" s="223"/>
      <c r="R77" s="224"/>
      <c r="S77" s="224"/>
      <c r="T77" s="224"/>
      <c r="U77" s="224"/>
      <c r="V77" s="224"/>
      <c r="W77" s="224"/>
      <c r="X77" s="224"/>
      <c r="Y77" s="224"/>
      <c r="Z77" s="214"/>
      <c r="AA77" s="214"/>
      <c r="AB77" s="214"/>
      <c r="AC77" s="214"/>
      <c r="AD77" s="214"/>
      <c r="AE77" s="214"/>
      <c r="AF77" s="214"/>
      <c r="AG77" s="214" t="s">
        <v>371</v>
      </c>
      <c r="AH77" s="214">
        <v>0</v>
      </c>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outlineLevel="1" x14ac:dyDescent="0.2">
      <c r="A78" s="236">
        <v>18</v>
      </c>
      <c r="B78" s="237" t="s">
        <v>493</v>
      </c>
      <c r="C78" s="254" t="s">
        <v>494</v>
      </c>
      <c r="D78" s="238" t="s">
        <v>403</v>
      </c>
      <c r="E78" s="239">
        <v>27.72</v>
      </c>
      <c r="F78" s="240"/>
      <c r="G78" s="241">
        <f>ROUND(E78*F78,2)</f>
        <v>0</v>
      </c>
      <c r="H78" s="240"/>
      <c r="I78" s="241">
        <f>ROUND(E78*H78,2)</f>
        <v>0</v>
      </c>
      <c r="J78" s="240"/>
      <c r="K78" s="241">
        <f>ROUND(E78*J78,2)</f>
        <v>0</v>
      </c>
      <c r="L78" s="241">
        <v>12</v>
      </c>
      <c r="M78" s="241">
        <f>G78*(1+L78/100)</f>
        <v>0</v>
      </c>
      <c r="N78" s="239">
        <v>0</v>
      </c>
      <c r="O78" s="239">
        <f>ROUND(E78*N78,2)</f>
        <v>0</v>
      </c>
      <c r="P78" s="239">
        <v>0</v>
      </c>
      <c r="Q78" s="239">
        <f>ROUND(E78*P78,2)</f>
        <v>0</v>
      </c>
      <c r="R78" s="241"/>
      <c r="S78" s="241" t="s">
        <v>331</v>
      </c>
      <c r="T78" s="242" t="s">
        <v>316</v>
      </c>
      <c r="U78" s="224">
        <v>0.2</v>
      </c>
      <c r="V78" s="224">
        <f>ROUND(E78*U78,2)</f>
        <v>5.54</v>
      </c>
      <c r="W78" s="224"/>
      <c r="X78" s="224" t="s">
        <v>336</v>
      </c>
      <c r="Y78" s="224" t="s">
        <v>317</v>
      </c>
      <c r="Z78" s="214"/>
      <c r="AA78" s="214"/>
      <c r="AB78" s="214"/>
      <c r="AC78" s="214"/>
      <c r="AD78" s="214"/>
      <c r="AE78" s="214"/>
      <c r="AF78" s="214"/>
      <c r="AG78" s="214" t="s">
        <v>337</v>
      </c>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outlineLevel="2" x14ac:dyDescent="0.2">
      <c r="A79" s="221"/>
      <c r="B79" s="222"/>
      <c r="C79" s="255" t="s">
        <v>1908</v>
      </c>
      <c r="D79" s="243"/>
      <c r="E79" s="243"/>
      <c r="F79" s="243"/>
      <c r="G79" s="243"/>
      <c r="H79" s="224"/>
      <c r="I79" s="224"/>
      <c r="J79" s="224"/>
      <c r="K79" s="224"/>
      <c r="L79" s="224"/>
      <c r="M79" s="224"/>
      <c r="N79" s="223"/>
      <c r="O79" s="223"/>
      <c r="P79" s="223"/>
      <c r="Q79" s="223"/>
      <c r="R79" s="224"/>
      <c r="S79" s="224"/>
      <c r="T79" s="224"/>
      <c r="U79" s="224"/>
      <c r="V79" s="224"/>
      <c r="W79" s="224"/>
      <c r="X79" s="224"/>
      <c r="Y79" s="224"/>
      <c r="Z79" s="214"/>
      <c r="AA79" s="214"/>
      <c r="AB79" s="214"/>
      <c r="AC79" s="214"/>
      <c r="AD79" s="214"/>
      <c r="AE79" s="214"/>
      <c r="AF79" s="214"/>
      <c r="AG79" s="214" t="s">
        <v>320</v>
      </c>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outlineLevel="2" x14ac:dyDescent="0.2">
      <c r="A80" s="221"/>
      <c r="B80" s="222"/>
      <c r="C80" s="268" t="s">
        <v>2753</v>
      </c>
      <c r="D80" s="262"/>
      <c r="E80" s="263">
        <v>18.16</v>
      </c>
      <c r="F80" s="224"/>
      <c r="G80" s="224"/>
      <c r="H80" s="224"/>
      <c r="I80" s="224"/>
      <c r="J80" s="224"/>
      <c r="K80" s="224"/>
      <c r="L80" s="224"/>
      <c r="M80" s="224"/>
      <c r="N80" s="223"/>
      <c r="O80" s="223"/>
      <c r="P80" s="223"/>
      <c r="Q80" s="223"/>
      <c r="R80" s="224"/>
      <c r="S80" s="224"/>
      <c r="T80" s="224"/>
      <c r="U80" s="224"/>
      <c r="V80" s="224"/>
      <c r="W80" s="224"/>
      <c r="X80" s="224"/>
      <c r="Y80" s="224"/>
      <c r="Z80" s="214"/>
      <c r="AA80" s="214"/>
      <c r="AB80" s="214"/>
      <c r="AC80" s="214"/>
      <c r="AD80" s="214"/>
      <c r="AE80" s="214"/>
      <c r="AF80" s="214"/>
      <c r="AG80" s="214" t="s">
        <v>371</v>
      </c>
      <c r="AH80" s="214">
        <v>0</v>
      </c>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outlineLevel="3" x14ac:dyDescent="0.2">
      <c r="A81" s="221"/>
      <c r="B81" s="222"/>
      <c r="C81" s="268" t="s">
        <v>2754</v>
      </c>
      <c r="D81" s="262"/>
      <c r="E81" s="263">
        <v>9.56</v>
      </c>
      <c r="F81" s="224"/>
      <c r="G81" s="224"/>
      <c r="H81" s="224"/>
      <c r="I81" s="224"/>
      <c r="J81" s="224"/>
      <c r="K81" s="224"/>
      <c r="L81" s="224"/>
      <c r="M81" s="224"/>
      <c r="N81" s="223"/>
      <c r="O81" s="223"/>
      <c r="P81" s="223"/>
      <c r="Q81" s="223"/>
      <c r="R81" s="224"/>
      <c r="S81" s="224"/>
      <c r="T81" s="224"/>
      <c r="U81" s="224"/>
      <c r="V81" s="224"/>
      <c r="W81" s="224"/>
      <c r="X81" s="224"/>
      <c r="Y81" s="224"/>
      <c r="Z81" s="214"/>
      <c r="AA81" s="214"/>
      <c r="AB81" s="214"/>
      <c r="AC81" s="214"/>
      <c r="AD81" s="214"/>
      <c r="AE81" s="214"/>
      <c r="AF81" s="214"/>
      <c r="AG81" s="214" t="s">
        <v>371</v>
      </c>
      <c r="AH81" s="214">
        <v>0</v>
      </c>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x14ac:dyDescent="0.2">
      <c r="A82" s="229" t="s">
        <v>310</v>
      </c>
      <c r="B82" s="230" t="s">
        <v>202</v>
      </c>
      <c r="C82" s="253" t="s">
        <v>203</v>
      </c>
      <c r="D82" s="231"/>
      <c r="E82" s="232"/>
      <c r="F82" s="233"/>
      <c r="G82" s="233">
        <f>SUMIF(AG83:AG86,"&lt;&gt;NOR",G83:G86)</f>
        <v>0</v>
      </c>
      <c r="H82" s="233"/>
      <c r="I82" s="233">
        <f>SUM(I83:I86)</f>
        <v>0</v>
      </c>
      <c r="J82" s="233"/>
      <c r="K82" s="233">
        <f>SUM(K83:K86)</f>
        <v>0</v>
      </c>
      <c r="L82" s="233"/>
      <c r="M82" s="233">
        <f>SUM(M83:M86)</f>
        <v>0</v>
      </c>
      <c r="N82" s="232"/>
      <c r="O82" s="232">
        <f>SUM(O83:O86)</f>
        <v>0.04</v>
      </c>
      <c r="P82" s="232"/>
      <c r="Q82" s="232">
        <f>SUM(Q83:Q86)</f>
        <v>0</v>
      </c>
      <c r="R82" s="233"/>
      <c r="S82" s="233"/>
      <c r="T82" s="234"/>
      <c r="U82" s="228"/>
      <c r="V82" s="228">
        <f>SUM(V83:V86)</f>
        <v>4.95</v>
      </c>
      <c r="W82" s="228"/>
      <c r="X82" s="228"/>
      <c r="Y82" s="228"/>
      <c r="AG82" t="s">
        <v>311</v>
      </c>
    </row>
    <row r="83" spans="1:60" outlineLevel="1" x14ac:dyDescent="0.2">
      <c r="A83" s="236">
        <v>19</v>
      </c>
      <c r="B83" s="237" t="s">
        <v>500</v>
      </c>
      <c r="C83" s="254" t="s">
        <v>501</v>
      </c>
      <c r="D83" s="238" t="s">
        <v>379</v>
      </c>
      <c r="E83" s="239">
        <v>23.58</v>
      </c>
      <c r="F83" s="240"/>
      <c r="G83" s="241">
        <f>ROUND(E83*F83,2)</f>
        <v>0</v>
      </c>
      <c r="H83" s="240"/>
      <c r="I83" s="241">
        <f>ROUND(E83*H83,2)</f>
        <v>0</v>
      </c>
      <c r="J83" s="240"/>
      <c r="K83" s="241">
        <f>ROUND(E83*J83,2)</f>
        <v>0</v>
      </c>
      <c r="L83" s="241">
        <v>12</v>
      </c>
      <c r="M83" s="241">
        <f>G83*(1+L83/100)</f>
        <v>0</v>
      </c>
      <c r="N83" s="239">
        <v>1.58E-3</v>
      </c>
      <c r="O83" s="239">
        <f>ROUND(E83*N83,2)</f>
        <v>0.04</v>
      </c>
      <c r="P83" s="239">
        <v>0</v>
      </c>
      <c r="Q83" s="239">
        <f>ROUND(E83*P83,2)</f>
        <v>0</v>
      </c>
      <c r="R83" s="241" t="s">
        <v>502</v>
      </c>
      <c r="S83" s="241" t="s">
        <v>315</v>
      </c>
      <c r="T83" s="242" t="s">
        <v>315</v>
      </c>
      <c r="U83" s="224">
        <v>0.21</v>
      </c>
      <c r="V83" s="224">
        <f>ROUND(E83*U83,2)</f>
        <v>4.95</v>
      </c>
      <c r="W83" s="224"/>
      <c r="X83" s="224" t="s">
        <v>336</v>
      </c>
      <c r="Y83" s="224" t="s">
        <v>317</v>
      </c>
      <c r="Z83" s="214"/>
      <c r="AA83" s="214"/>
      <c r="AB83" s="214"/>
      <c r="AC83" s="214"/>
      <c r="AD83" s="214"/>
      <c r="AE83" s="214"/>
      <c r="AF83" s="214"/>
      <c r="AG83" s="214" t="s">
        <v>367</v>
      </c>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outlineLevel="2" x14ac:dyDescent="0.2">
      <c r="A84" s="221"/>
      <c r="B84" s="222"/>
      <c r="C84" s="268" t="s">
        <v>2729</v>
      </c>
      <c r="D84" s="262"/>
      <c r="E84" s="263">
        <v>2</v>
      </c>
      <c r="F84" s="224"/>
      <c r="G84" s="224"/>
      <c r="H84" s="224"/>
      <c r="I84" s="224"/>
      <c r="J84" s="224"/>
      <c r="K84" s="224"/>
      <c r="L84" s="224"/>
      <c r="M84" s="224"/>
      <c r="N84" s="223"/>
      <c r="O84" s="223"/>
      <c r="P84" s="223"/>
      <c r="Q84" s="223"/>
      <c r="R84" s="224"/>
      <c r="S84" s="224"/>
      <c r="T84" s="224"/>
      <c r="U84" s="224"/>
      <c r="V84" s="224"/>
      <c r="W84" s="224"/>
      <c r="X84" s="224"/>
      <c r="Y84" s="224"/>
      <c r="Z84" s="214"/>
      <c r="AA84" s="214"/>
      <c r="AB84" s="214"/>
      <c r="AC84" s="214"/>
      <c r="AD84" s="214"/>
      <c r="AE84" s="214"/>
      <c r="AF84" s="214"/>
      <c r="AG84" s="214" t="s">
        <v>371</v>
      </c>
      <c r="AH84" s="214">
        <v>0</v>
      </c>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outlineLevel="3" x14ac:dyDescent="0.2">
      <c r="A85" s="221"/>
      <c r="B85" s="222"/>
      <c r="C85" s="268" t="s">
        <v>2728</v>
      </c>
      <c r="D85" s="262"/>
      <c r="E85" s="263">
        <v>1.02</v>
      </c>
      <c r="F85" s="224"/>
      <c r="G85" s="224"/>
      <c r="H85" s="224"/>
      <c r="I85" s="224"/>
      <c r="J85" s="224"/>
      <c r="K85" s="224"/>
      <c r="L85" s="224"/>
      <c r="M85" s="224"/>
      <c r="N85" s="223"/>
      <c r="O85" s="223"/>
      <c r="P85" s="223"/>
      <c r="Q85" s="223"/>
      <c r="R85" s="224"/>
      <c r="S85" s="224"/>
      <c r="T85" s="224"/>
      <c r="U85" s="224"/>
      <c r="V85" s="224"/>
      <c r="W85" s="224"/>
      <c r="X85" s="224"/>
      <c r="Y85" s="224"/>
      <c r="Z85" s="214"/>
      <c r="AA85" s="214"/>
      <c r="AB85" s="214"/>
      <c r="AC85" s="214"/>
      <c r="AD85" s="214"/>
      <c r="AE85" s="214"/>
      <c r="AF85" s="214"/>
      <c r="AG85" s="214" t="s">
        <v>371</v>
      </c>
      <c r="AH85" s="214">
        <v>0</v>
      </c>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outlineLevel="3" x14ac:dyDescent="0.2">
      <c r="A86" s="221"/>
      <c r="B86" s="222"/>
      <c r="C86" s="268" t="s">
        <v>2730</v>
      </c>
      <c r="D86" s="262"/>
      <c r="E86" s="263">
        <v>20.56</v>
      </c>
      <c r="F86" s="224"/>
      <c r="G86" s="224"/>
      <c r="H86" s="224"/>
      <c r="I86" s="224"/>
      <c r="J86" s="224"/>
      <c r="K86" s="224"/>
      <c r="L86" s="224"/>
      <c r="M86" s="224"/>
      <c r="N86" s="223"/>
      <c r="O86" s="223"/>
      <c r="P86" s="223"/>
      <c r="Q86" s="223"/>
      <c r="R86" s="224"/>
      <c r="S86" s="224"/>
      <c r="T86" s="224"/>
      <c r="U86" s="224"/>
      <c r="V86" s="224"/>
      <c r="W86" s="224"/>
      <c r="X86" s="224"/>
      <c r="Y86" s="224"/>
      <c r="Z86" s="214"/>
      <c r="AA86" s="214"/>
      <c r="AB86" s="214"/>
      <c r="AC86" s="214"/>
      <c r="AD86" s="214"/>
      <c r="AE86" s="214"/>
      <c r="AF86" s="214"/>
      <c r="AG86" s="214" t="s">
        <v>371</v>
      </c>
      <c r="AH86" s="214">
        <v>0</v>
      </c>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x14ac:dyDescent="0.2">
      <c r="A87" s="229" t="s">
        <v>310</v>
      </c>
      <c r="B87" s="230" t="s">
        <v>204</v>
      </c>
      <c r="C87" s="253" t="s">
        <v>205</v>
      </c>
      <c r="D87" s="231"/>
      <c r="E87" s="232"/>
      <c r="F87" s="233"/>
      <c r="G87" s="233">
        <f>SUMIF(AG88:AG101,"&lt;&gt;NOR",G88:G101)</f>
        <v>0</v>
      </c>
      <c r="H87" s="233"/>
      <c r="I87" s="233">
        <f>SUM(I88:I101)</f>
        <v>0</v>
      </c>
      <c r="J87" s="233"/>
      <c r="K87" s="233">
        <f>SUM(K88:K101)</f>
        <v>0</v>
      </c>
      <c r="L87" s="233"/>
      <c r="M87" s="233">
        <f>SUM(M88:M101)</f>
        <v>0</v>
      </c>
      <c r="N87" s="232"/>
      <c r="O87" s="232">
        <f>SUM(O88:O101)</f>
        <v>0</v>
      </c>
      <c r="P87" s="232"/>
      <c r="Q87" s="232">
        <f>SUM(Q88:Q101)</f>
        <v>0</v>
      </c>
      <c r="R87" s="233"/>
      <c r="S87" s="233"/>
      <c r="T87" s="234"/>
      <c r="U87" s="228"/>
      <c r="V87" s="228">
        <f>SUM(V88:V101)</f>
        <v>7.3299999999999992</v>
      </c>
      <c r="W87" s="228"/>
      <c r="X87" s="228"/>
      <c r="Y87" s="228"/>
      <c r="AG87" t="s">
        <v>311</v>
      </c>
    </row>
    <row r="88" spans="1:60" ht="56.25" outlineLevel="1" x14ac:dyDescent="0.2">
      <c r="A88" s="236">
        <v>20</v>
      </c>
      <c r="B88" s="237" t="s">
        <v>503</v>
      </c>
      <c r="C88" s="254" t="s">
        <v>504</v>
      </c>
      <c r="D88" s="238" t="s">
        <v>379</v>
      </c>
      <c r="E88" s="239">
        <v>23.58</v>
      </c>
      <c r="F88" s="240"/>
      <c r="G88" s="241">
        <f>ROUND(E88*F88,2)</f>
        <v>0</v>
      </c>
      <c r="H88" s="240"/>
      <c r="I88" s="241">
        <f>ROUND(E88*H88,2)</f>
        <v>0</v>
      </c>
      <c r="J88" s="240"/>
      <c r="K88" s="241">
        <f>ROUND(E88*J88,2)</f>
        <v>0</v>
      </c>
      <c r="L88" s="241">
        <v>12</v>
      </c>
      <c r="M88" s="241">
        <f>G88*(1+L88/100)</f>
        <v>0</v>
      </c>
      <c r="N88" s="239">
        <v>4.0000000000000003E-5</v>
      </c>
      <c r="O88" s="239">
        <f>ROUND(E88*N88,2)</f>
        <v>0</v>
      </c>
      <c r="P88" s="239">
        <v>0</v>
      </c>
      <c r="Q88" s="239">
        <f>ROUND(E88*P88,2)</f>
        <v>0</v>
      </c>
      <c r="R88" s="241" t="s">
        <v>380</v>
      </c>
      <c r="S88" s="241" t="s">
        <v>315</v>
      </c>
      <c r="T88" s="242" t="s">
        <v>315</v>
      </c>
      <c r="U88" s="224">
        <v>0.31</v>
      </c>
      <c r="V88" s="224">
        <f>ROUND(E88*U88,2)</f>
        <v>7.31</v>
      </c>
      <c r="W88" s="224"/>
      <c r="X88" s="224" t="s">
        <v>336</v>
      </c>
      <c r="Y88" s="224" t="s">
        <v>317</v>
      </c>
      <c r="Z88" s="214"/>
      <c r="AA88" s="214"/>
      <c r="AB88" s="214"/>
      <c r="AC88" s="214"/>
      <c r="AD88" s="214"/>
      <c r="AE88" s="214"/>
      <c r="AF88" s="214"/>
      <c r="AG88" s="214" t="s">
        <v>367</v>
      </c>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0" outlineLevel="2" x14ac:dyDescent="0.2">
      <c r="A89" s="221"/>
      <c r="B89" s="222"/>
      <c r="C89" s="268" t="s">
        <v>1912</v>
      </c>
      <c r="D89" s="262"/>
      <c r="E89" s="263"/>
      <c r="F89" s="224"/>
      <c r="G89" s="224"/>
      <c r="H89" s="224"/>
      <c r="I89" s="224"/>
      <c r="J89" s="224"/>
      <c r="K89" s="224"/>
      <c r="L89" s="224"/>
      <c r="M89" s="224"/>
      <c r="N89" s="223"/>
      <c r="O89" s="223"/>
      <c r="P89" s="223"/>
      <c r="Q89" s="223"/>
      <c r="R89" s="224"/>
      <c r="S89" s="224"/>
      <c r="T89" s="224"/>
      <c r="U89" s="224"/>
      <c r="V89" s="224"/>
      <c r="W89" s="224"/>
      <c r="X89" s="224"/>
      <c r="Y89" s="224"/>
      <c r="Z89" s="214"/>
      <c r="AA89" s="214"/>
      <c r="AB89" s="214"/>
      <c r="AC89" s="214"/>
      <c r="AD89" s="214"/>
      <c r="AE89" s="214"/>
      <c r="AF89" s="214"/>
      <c r="AG89" s="214" t="s">
        <v>371</v>
      </c>
      <c r="AH89" s="214">
        <v>0</v>
      </c>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outlineLevel="3" x14ac:dyDescent="0.2">
      <c r="A90" s="221"/>
      <c r="B90" s="222"/>
      <c r="C90" s="268" t="s">
        <v>2729</v>
      </c>
      <c r="D90" s="262"/>
      <c r="E90" s="263">
        <v>2</v>
      </c>
      <c r="F90" s="224"/>
      <c r="G90" s="224"/>
      <c r="H90" s="224"/>
      <c r="I90" s="224"/>
      <c r="J90" s="224"/>
      <c r="K90" s="224"/>
      <c r="L90" s="224"/>
      <c r="M90" s="224"/>
      <c r="N90" s="223"/>
      <c r="O90" s="223"/>
      <c r="P90" s="223"/>
      <c r="Q90" s="223"/>
      <c r="R90" s="224"/>
      <c r="S90" s="224"/>
      <c r="T90" s="224"/>
      <c r="U90" s="224"/>
      <c r="V90" s="224"/>
      <c r="W90" s="224"/>
      <c r="X90" s="224"/>
      <c r="Y90" s="224"/>
      <c r="Z90" s="214"/>
      <c r="AA90" s="214"/>
      <c r="AB90" s="214"/>
      <c r="AC90" s="214"/>
      <c r="AD90" s="214"/>
      <c r="AE90" s="214"/>
      <c r="AF90" s="214"/>
      <c r="AG90" s="214" t="s">
        <v>371</v>
      </c>
      <c r="AH90" s="214">
        <v>0</v>
      </c>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outlineLevel="3" x14ac:dyDescent="0.2">
      <c r="A91" s="221"/>
      <c r="B91" s="222"/>
      <c r="C91" s="268" t="s">
        <v>2728</v>
      </c>
      <c r="D91" s="262"/>
      <c r="E91" s="263">
        <v>1.02</v>
      </c>
      <c r="F91" s="224"/>
      <c r="G91" s="224"/>
      <c r="H91" s="224"/>
      <c r="I91" s="224"/>
      <c r="J91" s="224"/>
      <c r="K91" s="224"/>
      <c r="L91" s="224"/>
      <c r="M91" s="224"/>
      <c r="N91" s="223"/>
      <c r="O91" s="223"/>
      <c r="P91" s="223"/>
      <c r="Q91" s="223"/>
      <c r="R91" s="224"/>
      <c r="S91" s="224"/>
      <c r="T91" s="224"/>
      <c r="U91" s="224"/>
      <c r="V91" s="224"/>
      <c r="W91" s="224"/>
      <c r="X91" s="224"/>
      <c r="Y91" s="224"/>
      <c r="Z91" s="214"/>
      <c r="AA91" s="214"/>
      <c r="AB91" s="214"/>
      <c r="AC91" s="214"/>
      <c r="AD91" s="214"/>
      <c r="AE91" s="214"/>
      <c r="AF91" s="214"/>
      <c r="AG91" s="214" t="s">
        <v>371</v>
      </c>
      <c r="AH91" s="214">
        <v>0</v>
      </c>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outlineLevel="3" x14ac:dyDescent="0.2">
      <c r="A92" s="221"/>
      <c r="B92" s="222"/>
      <c r="C92" s="268" t="s">
        <v>2730</v>
      </c>
      <c r="D92" s="262"/>
      <c r="E92" s="263">
        <v>20.56</v>
      </c>
      <c r="F92" s="224"/>
      <c r="G92" s="224"/>
      <c r="H92" s="224"/>
      <c r="I92" s="224"/>
      <c r="J92" s="224"/>
      <c r="K92" s="224"/>
      <c r="L92" s="224"/>
      <c r="M92" s="224"/>
      <c r="N92" s="223"/>
      <c r="O92" s="223"/>
      <c r="P92" s="223"/>
      <c r="Q92" s="223"/>
      <c r="R92" s="224"/>
      <c r="S92" s="224"/>
      <c r="T92" s="224"/>
      <c r="U92" s="224"/>
      <c r="V92" s="224"/>
      <c r="W92" s="224"/>
      <c r="X92" s="224"/>
      <c r="Y92" s="224"/>
      <c r="Z92" s="214"/>
      <c r="AA92" s="214"/>
      <c r="AB92" s="214"/>
      <c r="AC92" s="214"/>
      <c r="AD92" s="214"/>
      <c r="AE92" s="214"/>
      <c r="AF92" s="214"/>
      <c r="AG92" s="214" t="s">
        <v>371</v>
      </c>
      <c r="AH92" s="214">
        <v>0</v>
      </c>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row>
    <row r="93" spans="1:60" outlineLevel="1" x14ac:dyDescent="0.2">
      <c r="A93" s="236">
        <v>21</v>
      </c>
      <c r="B93" s="237" t="s">
        <v>1360</v>
      </c>
      <c r="C93" s="254" t="s">
        <v>1361</v>
      </c>
      <c r="D93" s="238" t="s">
        <v>330</v>
      </c>
      <c r="E93" s="239">
        <v>1</v>
      </c>
      <c r="F93" s="240"/>
      <c r="G93" s="241">
        <f>ROUND(E93*F93,2)</f>
        <v>0</v>
      </c>
      <c r="H93" s="240"/>
      <c r="I93" s="241">
        <f>ROUND(E93*H93,2)</f>
        <v>0</v>
      </c>
      <c r="J93" s="240"/>
      <c r="K93" s="241">
        <f>ROUND(E93*J93,2)</f>
        <v>0</v>
      </c>
      <c r="L93" s="241">
        <v>12</v>
      </c>
      <c r="M93" s="241">
        <f>G93*(1+L93/100)</f>
        <v>0</v>
      </c>
      <c r="N93" s="239">
        <v>0</v>
      </c>
      <c r="O93" s="239">
        <f>ROUND(E93*N93,2)</f>
        <v>0</v>
      </c>
      <c r="P93" s="239">
        <v>0</v>
      </c>
      <c r="Q93" s="239">
        <f>ROUND(E93*P93,2)</f>
        <v>0</v>
      </c>
      <c r="R93" s="241"/>
      <c r="S93" s="241" t="s">
        <v>331</v>
      </c>
      <c r="T93" s="242" t="s">
        <v>316</v>
      </c>
      <c r="U93" s="224">
        <v>1.4999999999999999E-2</v>
      </c>
      <c r="V93" s="224">
        <f>ROUND(E93*U93,2)</f>
        <v>0.02</v>
      </c>
      <c r="W93" s="224"/>
      <c r="X93" s="224" t="s">
        <v>336</v>
      </c>
      <c r="Y93" s="224" t="s">
        <v>317</v>
      </c>
      <c r="Z93" s="214"/>
      <c r="AA93" s="214"/>
      <c r="AB93" s="214"/>
      <c r="AC93" s="214"/>
      <c r="AD93" s="214"/>
      <c r="AE93" s="214"/>
      <c r="AF93" s="214"/>
      <c r="AG93" s="214" t="s">
        <v>337</v>
      </c>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row>
    <row r="94" spans="1:60" outlineLevel="2" x14ac:dyDescent="0.2">
      <c r="A94" s="221"/>
      <c r="B94" s="222"/>
      <c r="C94" s="268" t="s">
        <v>2755</v>
      </c>
      <c r="D94" s="262"/>
      <c r="E94" s="263">
        <v>1</v>
      </c>
      <c r="F94" s="224"/>
      <c r="G94" s="224"/>
      <c r="H94" s="224"/>
      <c r="I94" s="224"/>
      <c r="J94" s="224"/>
      <c r="K94" s="224"/>
      <c r="L94" s="224"/>
      <c r="M94" s="224"/>
      <c r="N94" s="223"/>
      <c r="O94" s="223"/>
      <c r="P94" s="223"/>
      <c r="Q94" s="223"/>
      <c r="R94" s="224"/>
      <c r="S94" s="224"/>
      <c r="T94" s="224"/>
      <c r="U94" s="224"/>
      <c r="V94" s="224"/>
      <c r="W94" s="224"/>
      <c r="X94" s="224"/>
      <c r="Y94" s="224"/>
      <c r="Z94" s="214"/>
      <c r="AA94" s="214"/>
      <c r="AB94" s="214"/>
      <c r="AC94" s="214"/>
      <c r="AD94" s="214"/>
      <c r="AE94" s="214"/>
      <c r="AF94" s="214"/>
      <c r="AG94" s="214" t="s">
        <v>371</v>
      </c>
      <c r="AH94" s="214">
        <v>0</v>
      </c>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row>
    <row r="95" spans="1:60" outlineLevel="1" x14ac:dyDescent="0.2">
      <c r="A95" s="236">
        <v>22</v>
      </c>
      <c r="B95" s="237" t="s">
        <v>1053</v>
      </c>
      <c r="C95" s="254" t="s">
        <v>1054</v>
      </c>
      <c r="D95" s="238" t="s">
        <v>1055</v>
      </c>
      <c r="E95" s="239">
        <v>2</v>
      </c>
      <c r="F95" s="240"/>
      <c r="G95" s="241">
        <f>ROUND(E95*F95,2)</f>
        <v>0</v>
      </c>
      <c r="H95" s="240"/>
      <c r="I95" s="241">
        <f>ROUND(E95*H95,2)</f>
        <v>0</v>
      </c>
      <c r="J95" s="240"/>
      <c r="K95" s="241">
        <f>ROUND(E95*J95,2)</f>
        <v>0</v>
      </c>
      <c r="L95" s="241">
        <v>12</v>
      </c>
      <c r="M95" s="241">
        <f>G95*(1+L95/100)</f>
        <v>0</v>
      </c>
      <c r="N95" s="239">
        <v>0</v>
      </c>
      <c r="O95" s="239">
        <f>ROUND(E95*N95,2)</f>
        <v>0</v>
      </c>
      <c r="P95" s="239">
        <v>0</v>
      </c>
      <c r="Q95" s="239">
        <f>ROUND(E95*P95,2)</f>
        <v>0</v>
      </c>
      <c r="R95" s="241"/>
      <c r="S95" s="241" t="s">
        <v>331</v>
      </c>
      <c r="T95" s="242" t="s">
        <v>316</v>
      </c>
      <c r="U95" s="224">
        <v>0</v>
      </c>
      <c r="V95" s="224">
        <f>ROUND(E95*U95,2)</f>
        <v>0</v>
      </c>
      <c r="W95" s="224"/>
      <c r="X95" s="224" t="s">
        <v>336</v>
      </c>
      <c r="Y95" s="224" t="s">
        <v>317</v>
      </c>
      <c r="Z95" s="214"/>
      <c r="AA95" s="214"/>
      <c r="AB95" s="214"/>
      <c r="AC95" s="214"/>
      <c r="AD95" s="214"/>
      <c r="AE95" s="214"/>
      <c r="AF95" s="214"/>
      <c r="AG95" s="214" t="s">
        <v>367</v>
      </c>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0" outlineLevel="2" x14ac:dyDescent="0.2">
      <c r="A96" s="221"/>
      <c r="B96" s="222"/>
      <c r="C96" s="255" t="s">
        <v>1056</v>
      </c>
      <c r="D96" s="243"/>
      <c r="E96" s="243"/>
      <c r="F96" s="243"/>
      <c r="G96" s="243"/>
      <c r="H96" s="224"/>
      <c r="I96" s="224"/>
      <c r="J96" s="224"/>
      <c r="K96" s="224"/>
      <c r="L96" s="224"/>
      <c r="M96" s="224"/>
      <c r="N96" s="223"/>
      <c r="O96" s="223"/>
      <c r="P96" s="223"/>
      <c r="Q96" s="223"/>
      <c r="R96" s="224"/>
      <c r="S96" s="224"/>
      <c r="T96" s="224"/>
      <c r="U96" s="224"/>
      <c r="V96" s="224"/>
      <c r="W96" s="224"/>
      <c r="X96" s="224"/>
      <c r="Y96" s="224"/>
      <c r="Z96" s="214"/>
      <c r="AA96" s="214"/>
      <c r="AB96" s="214"/>
      <c r="AC96" s="214"/>
      <c r="AD96" s="214"/>
      <c r="AE96" s="214"/>
      <c r="AF96" s="214"/>
      <c r="AG96" s="214" t="s">
        <v>320</v>
      </c>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row>
    <row r="97" spans="1:60" outlineLevel="3" x14ac:dyDescent="0.2">
      <c r="A97" s="221"/>
      <c r="B97" s="222"/>
      <c r="C97" s="258" t="s">
        <v>1057</v>
      </c>
      <c r="D97" s="252"/>
      <c r="E97" s="252"/>
      <c r="F97" s="252"/>
      <c r="G97" s="252"/>
      <c r="H97" s="224"/>
      <c r="I97" s="224"/>
      <c r="J97" s="224"/>
      <c r="K97" s="224"/>
      <c r="L97" s="224"/>
      <c r="M97" s="224"/>
      <c r="N97" s="223"/>
      <c r="O97" s="223"/>
      <c r="P97" s="223"/>
      <c r="Q97" s="223"/>
      <c r="R97" s="224"/>
      <c r="S97" s="224"/>
      <c r="T97" s="224"/>
      <c r="U97" s="224"/>
      <c r="V97" s="224"/>
      <c r="W97" s="224"/>
      <c r="X97" s="224"/>
      <c r="Y97" s="224"/>
      <c r="Z97" s="214"/>
      <c r="AA97" s="214"/>
      <c r="AB97" s="214"/>
      <c r="AC97" s="214"/>
      <c r="AD97" s="214"/>
      <c r="AE97" s="214"/>
      <c r="AF97" s="214"/>
      <c r="AG97" s="214" t="s">
        <v>320</v>
      </c>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row>
    <row r="98" spans="1:60" outlineLevel="3" x14ac:dyDescent="0.2">
      <c r="A98" s="221"/>
      <c r="B98" s="222"/>
      <c r="C98" s="258" t="s">
        <v>1058</v>
      </c>
      <c r="D98" s="252"/>
      <c r="E98" s="252"/>
      <c r="F98" s="252"/>
      <c r="G98" s="252"/>
      <c r="H98" s="224"/>
      <c r="I98" s="224"/>
      <c r="J98" s="224"/>
      <c r="K98" s="224"/>
      <c r="L98" s="224"/>
      <c r="M98" s="224"/>
      <c r="N98" s="223"/>
      <c r="O98" s="223"/>
      <c r="P98" s="223"/>
      <c r="Q98" s="223"/>
      <c r="R98" s="224"/>
      <c r="S98" s="224"/>
      <c r="T98" s="224"/>
      <c r="U98" s="224"/>
      <c r="V98" s="224"/>
      <c r="W98" s="224"/>
      <c r="X98" s="224"/>
      <c r="Y98" s="224"/>
      <c r="Z98" s="214"/>
      <c r="AA98" s="214"/>
      <c r="AB98" s="214"/>
      <c r="AC98" s="214"/>
      <c r="AD98" s="214"/>
      <c r="AE98" s="214"/>
      <c r="AF98" s="214"/>
      <c r="AG98" s="214" t="s">
        <v>320</v>
      </c>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row>
    <row r="99" spans="1:60" outlineLevel="3" x14ac:dyDescent="0.2">
      <c r="A99" s="221"/>
      <c r="B99" s="222"/>
      <c r="C99" s="258" t="s">
        <v>1059</v>
      </c>
      <c r="D99" s="252"/>
      <c r="E99" s="252"/>
      <c r="F99" s="252"/>
      <c r="G99" s="252"/>
      <c r="H99" s="224"/>
      <c r="I99" s="224"/>
      <c r="J99" s="224"/>
      <c r="K99" s="224"/>
      <c r="L99" s="224"/>
      <c r="M99" s="224"/>
      <c r="N99" s="223"/>
      <c r="O99" s="223"/>
      <c r="P99" s="223"/>
      <c r="Q99" s="223"/>
      <c r="R99" s="224"/>
      <c r="S99" s="224"/>
      <c r="T99" s="224"/>
      <c r="U99" s="224"/>
      <c r="V99" s="224"/>
      <c r="W99" s="224"/>
      <c r="X99" s="224"/>
      <c r="Y99" s="224"/>
      <c r="Z99" s="214"/>
      <c r="AA99" s="214"/>
      <c r="AB99" s="214"/>
      <c r="AC99" s="214"/>
      <c r="AD99" s="214"/>
      <c r="AE99" s="214"/>
      <c r="AF99" s="214"/>
      <c r="AG99" s="214" t="s">
        <v>320</v>
      </c>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row>
    <row r="100" spans="1:60" outlineLevel="3" x14ac:dyDescent="0.2">
      <c r="A100" s="221"/>
      <c r="B100" s="222"/>
      <c r="C100" s="258" t="s">
        <v>1060</v>
      </c>
      <c r="D100" s="252"/>
      <c r="E100" s="252"/>
      <c r="F100" s="252"/>
      <c r="G100" s="252"/>
      <c r="H100" s="224"/>
      <c r="I100" s="224"/>
      <c r="J100" s="224"/>
      <c r="K100" s="224"/>
      <c r="L100" s="224"/>
      <c r="M100" s="224"/>
      <c r="N100" s="223"/>
      <c r="O100" s="223"/>
      <c r="P100" s="223"/>
      <c r="Q100" s="223"/>
      <c r="R100" s="224"/>
      <c r="S100" s="224"/>
      <c r="T100" s="224"/>
      <c r="U100" s="224"/>
      <c r="V100" s="224"/>
      <c r="W100" s="224"/>
      <c r="X100" s="224"/>
      <c r="Y100" s="224"/>
      <c r="Z100" s="214"/>
      <c r="AA100" s="214"/>
      <c r="AB100" s="214"/>
      <c r="AC100" s="214"/>
      <c r="AD100" s="214"/>
      <c r="AE100" s="214"/>
      <c r="AF100" s="214"/>
      <c r="AG100" s="214" t="s">
        <v>320</v>
      </c>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row>
    <row r="101" spans="1:60" outlineLevel="2" x14ac:dyDescent="0.2">
      <c r="A101" s="221"/>
      <c r="B101" s="222"/>
      <c r="C101" s="268" t="s">
        <v>2756</v>
      </c>
      <c r="D101" s="262"/>
      <c r="E101" s="263">
        <v>2</v>
      </c>
      <c r="F101" s="224"/>
      <c r="G101" s="224"/>
      <c r="H101" s="224"/>
      <c r="I101" s="224"/>
      <c r="J101" s="224"/>
      <c r="K101" s="224"/>
      <c r="L101" s="224"/>
      <c r="M101" s="224"/>
      <c r="N101" s="223"/>
      <c r="O101" s="223"/>
      <c r="P101" s="223"/>
      <c r="Q101" s="223"/>
      <c r="R101" s="224"/>
      <c r="S101" s="224"/>
      <c r="T101" s="224"/>
      <c r="U101" s="224"/>
      <c r="V101" s="224"/>
      <c r="W101" s="224"/>
      <c r="X101" s="224"/>
      <c r="Y101" s="224"/>
      <c r="Z101" s="214"/>
      <c r="AA101" s="214"/>
      <c r="AB101" s="214"/>
      <c r="AC101" s="214"/>
      <c r="AD101" s="214"/>
      <c r="AE101" s="214"/>
      <c r="AF101" s="214"/>
      <c r="AG101" s="214" t="s">
        <v>371</v>
      </c>
      <c r="AH101" s="214">
        <v>0</v>
      </c>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row>
    <row r="102" spans="1:60" x14ac:dyDescent="0.2">
      <c r="A102" s="229" t="s">
        <v>310</v>
      </c>
      <c r="B102" s="230" t="s">
        <v>209</v>
      </c>
      <c r="C102" s="253" t="s">
        <v>210</v>
      </c>
      <c r="D102" s="231"/>
      <c r="E102" s="232"/>
      <c r="F102" s="233"/>
      <c r="G102" s="233">
        <f>SUMIF(AG103:AG149,"&lt;&gt;NOR",G103:G149)</f>
        <v>0</v>
      </c>
      <c r="H102" s="233"/>
      <c r="I102" s="233">
        <f>SUM(I103:I149)</f>
        <v>0</v>
      </c>
      <c r="J102" s="233"/>
      <c r="K102" s="233">
        <f>SUM(K103:K149)</f>
        <v>0</v>
      </c>
      <c r="L102" s="233"/>
      <c r="M102" s="233">
        <f>SUM(M103:M149)</f>
        <v>0</v>
      </c>
      <c r="N102" s="232"/>
      <c r="O102" s="232">
        <f>SUM(O103:O149)</f>
        <v>0.04</v>
      </c>
      <c r="P102" s="232"/>
      <c r="Q102" s="232">
        <f>SUM(Q103:Q149)</f>
        <v>6.1300000000000008</v>
      </c>
      <c r="R102" s="233"/>
      <c r="S102" s="233"/>
      <c r="T102" s="234"/>
      <c r="U102" s="228"/>
      <c r="V102" s="228">
        <f>SUM(V103:V149)</f>
        <v>48.86</v>
      </c>
      <c r="W102" s="228"/>
      <c r="X102" s="228"/>
      <c r="Y102" s="228"/>
      <c r="AG102" t="s">
        <v>311</v>
      </c>
    </row>
    <row r="103" spans="1:60" ht="22.5" outlineLevel="1" x14ac:dyDescent="0.2">
      <c r="A103" s="236">
        <v>23</v>
      </c>
      <c r="B103" s="237" t="s">
        <v>1365</v>
      </c>
      <c r="C103" s="254" t="s">
        <v>1366</v>
      </c>
      <c r="D103" s="238" t="s">
        <v>379</v>
      </c>
      <c r="E103" s="239">
        <v>20.56</v>
      </c>
      <c r="F103" s="240"/>
      <c r="G103" s="241">
        <f>ROUND(E103*F103,2)</f>
        <v>0</v>
      </c>
      <c r="H103" s="240"/>
      <c r="I103" s="241">
        <f>ROUND(E103*H103,2)</f>
        <v>0</v>
      </c>
      <c r="J103" s="240"/>
      <c r="K103" s="241">
        <f>ROUND(E103*J103,2)</f>
        <v>0</v>
      </c>
      <c r="L103" s="241">
        <v>12</v>
      </c>
      <c r="M103" s="241">
        <f>G103*(1+L103/100)</f>
        <v>0</v>
      </c>
      <c r="N103" s="239">
        <v>3.3E-4</v>
      </c>
      <c r="O103" s="239">
        <f>ROUND(E103*N103,2)</f>
        <v>0.01</v>
      </c>
      <c r="P103" s="239">
        <v>1.183E-2</v>
      </c>
      <c r="Q103" s="239">
        <f>ROUND(E103*P103,2)</f>
        <v>0.24</v>
      </c>
      <c r="R103" s="241" t="s">
        <v>519</v>
      </c>
      <c r="S103" s="241" t="s">
        <v>315</v>
      </c>
      <c r="T103" s="242" t="s">
        <v>315</v>
      </c>
      <c r="U103" s="224">
        <v>0.34599999999999997</v>
      </c>
      <c r="V103" s="224">
        <f>ROUND(E103*U103,2)</f>
        <v>7.11</v>
      </c>
      <c r="W103" s="224"/>
      <c r="X103" s="224" t="s">
        <v>336</v>
      </c>
      <c r="Y103" s="224" t="s">
        <v>317</v>
      </c>
      <c r="Z103" s="214"/>
      <c r="AA103" s="214"/>
      <c r="AB103" s="214"/>
      <c r="AC103" s="214"/>
      <c r="AD103" s="214"/>
      <c r="AE103" s="214"/>
      <c r="AF103" s="214"/>
      <c r="AG103" s="214" t="s">
        <v>337</v>
      </c>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row>
    <row r="104" spans="1:60" outlineLevel="2" x14ac:dyDescent="0.2">
      <c r="A104" s="221"/>
      <c r="B104" s="222"/>
      <c r="C104" s="268" t="s">
        <v>2730</v>
      </c>
      <c r="D104" s="262"/>
      <c r="E104" s="263">
        <v>20.56</v>
      </c>
      <c r="F104" s="224"/>
      <c r="G104" s="224"/>
      <c r="H104" s="224"/>
      <c r="I104" s="224"/>
      <c r="J104" s="224"/>
      <c r="K104" s="224"/>
      <c r="L104" s="224"/>
      <c r="M104" s="224"/>
      <c r="N104" s="223"/>
      <c r="O104" s="223"/>
      <c r="P104" s="223"/>
      <c r="Q104" s="223"/>
      <c r="R104" s="224"/>
      <c r="S104" s="224"/>
      <c r="T104" s="224"/>
      <c r="U104" s="224"/>
      <c r="V104" s="224"/>
      <c r="W104" s="224"/>
      <c r="X104" s="224"/>
      <c r="Y104" s="224"/>
      <c r="Z104" s="214"/>
      <c r="AA104" s="214"/>
      <c r="AB104" s="214"/>
      <c r="AC104" s="214"/>
      <c r="AD104" s="214"/>
      <c r="AE104" s="214"/>
      <c r="AF104" s="214"/>
      <c r="AG104" s="214" t="s">
        <v>371</v>
      </c>
      <c r="AH104" s="214">
        <v>0</v>
      </c>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row>
    <row r="105" spans="1:60" ht="22.5" outlineLevel="1" x14ac:dyDescent="0.2">
      <c r="A105" s="236">
        <v>24</v>
      </c>
      <c r="B105" s="237" t="s">
        <v>527</v>
      </c>
      <c r="C105" s="254" t="s">
        <v>528</v>
      </c>
      <c r="D105" s="238" t="s">
        <v>365</v>
      </c>
      <c r="E105" s="239">
        <v>0.48320000000000002</v>
      </c>
      <c r="F105" s="240"/>
      <c r="G105" s="241">
        <f>ROUND(E105*F105,2)</f>
        <v>0</v>
      </c>
      <c r="H105" s="240"/>
      <c r="I105" s="241">
        <f>ROUND(E105*H105,2)</f>
        <v>0</v>
      </c>
      <c r="J105" s="240"/>
      <c r="K105" s="241">
        <f>ROUND(E105*J105,2)</f>
        <v>0</v>
      </c>
      <c r="L105" s="241">
        <v>12</v>
      </c>
      <c r="M105" s="241">
        <f>G105*(1+L105/100)</f>
        <v>0</v>
      </c>
      <c r="N105" s="239">
        <v>0</v>
      </c>
      <c r="O105" s="239">
        <f>ROUND(E105*N105,2)</f>
        <v>0</v>
      </c>
      <c r="P105" s="239">
        <v>1.4</v>
      </c>
      <c r="Q105" s="239">
        <f>ROUND(E105*P105,2)</f>
        <v>0.68</v>
      </c>
      <c r="R105" s="241" t="s">
        <v>519</v>
      </c>
      <c r="S105" s="241" t="s">
        <v>315</v>
      </c>
      <c r="T105" s="242" t="s">
        <v>315</v>
      </c>
      <c r="U105" s="224">
        <v>1.0509999999999999</v>
      </c>
      <c r="V105" s="224">
        <f>ROUND(E105*U105,2)</f>
        <v>0.51</v>
      </c>
      <c r="W105" s="224"/>
      <c r="X105" s="224" t="s">
        <v>336</v>
      </c>
      <c r="Y105" s="224" t="s">
        <v>317</v>
      </c>
      <c r="Z105" s="214"/>
      <c r="AA105" s="214"/>
      <c r="AB105" s="214"/>
      <c r="AC105" s="214"/>
      <c r="AD105" s="214"/>
      <c r="AE105" s="214"/>
      <c r="AF105" s="214"/>
      <c r="AG105" s="214" t="s">
        <v>337</v>
      </c>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row>
    <row r="106" spans="1:60" outlineLevel="2" x14ac:dyDescent="0.2">
      <c r="A106" s="221"/>
      <c r="B106" s="222"/>
      <c r="C106" s="268" t="s">
        <v>536</v>
      </c>
      <c r="D106" s="262"/>
      <c r="E106" s="263"/>
      <c r="F106" s="224"/>
      <c r="G106" s="224"/>
      <c r="H106" s="224"/>
      <c r="I106" s="224"/>
      <c r="J106" s="224"/>
      <c r="K106" s="224"/>
      <c r="L106" s="224"/>
      <c r="M106" s="224"/>
      <c r="N106" s="223"/>
      <c r="O106" s="223"/>
      <c r="P106" s="223"/>
      <c r="Q106" s="223"/>
      <c r="R106" s="224"/>
      <c r="S106" s="224"/>
      <c r="T106" s="224"/>
      <c r="U106" s="224"/>
      <c r="V106" s="224"/>
      <c r="W106" s="224"/>
      <c r="X106" s="224"/>
      <c r="Y106" s="224"/>
      <c r="Z106" s="214"/>
      <c r="AA106" s="214"/>
      <c r="AB106" s="214"/>
      <c r="AC106" s="214"/>
      <c r="AD106" s="214"/>
      <c r="AE106" s="214"/>
      <c r="AF106" s="214"/>
      <c r="AG106" s="214" t="s">
        <v>371</v>
      </c>
      <c r="AH106" s="214">
        <v>0</v>
      </c>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row>
    <row r="107" spans="1:60" outlineLevel="3" x14ac:dyDescent="0.2">
      <c r="A107" s="221"/>
      <c r="B107" s="222"/>
      <c r="C107" s="268" t="s">
        <v>2757</v>
      </c>
      <c r="D107" s="262"/>
      <c r="E107" s="263">
        <v>0.32</v>
      </c>
      <c r="F107" s="224"/>
      <c r="G107" s="224"/>
      <c r="H107" s="224"/>
      <c r="I107" s="224"/>
      <c r="J107" s="224"/>
      <c r="K107" s="224"/>
      <c r="L107" s="224"/>
      <c r="M107" s="224"/>
      <c r="N107" s="223"/>
      <c r="O107" s="223"/>
      <c r="P107" s="223"/>
      <c r="Q107" s="223"/>
      <c r="R107" s="224"/>
      <c r="S107" s="224"/>
      <c r="T107" s="224"/>
      <c r="U107" s="224"/>
      <c r="V107" s="224"/>
      <c r="W107" s="224"/>
      <c r="X107" s="224"/>
      <c r="Y107" s="224"/>
      <c r="Z107" s="214"/>
      <c r="AA107" s="214"/>
      <c r="AB107" s="214"/>
      <c r="AC107" s="214"/>
      <c r="AD107" s="214"/>
      <c r="AE107" s="214"/>
      <c r="AF107" s="214"/>
      <c r="AG107" s="214" t="s">
        <v>371</v>
      </c>
      <c r="AH107" s="214">
        <v>0</v>
      </c>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row>
    <row r="108" spans="1:60" outlineLevel="3" x14ac:dyDescent="0.2">
      <c r="A108" s="221"/>
      <c r="B108" s="222"/>
      <c r="C108" s="268" t="s">
        <v>2758</v>
      </c>
      <c r="D108" s="262"/>
      <c r="E108" s="263">
        <v>0.16320000000000001</v>
      </c>
      <c r="F108" s="224"/>
      <c r="G108" s="224"/>
      <c r="H108" s="224"/>
      <c r="I108" s="224"/>
      <c r="J108" s="224"/>
      <c r="K108" s="224"/>
      <c r="L108" s="224"/>
      <c r="M108" s="224"/>
      <c r="N108" s="223"/>
      <c r="O108" s="223"/>
      <c r="P108" s="223"/>
      <c r="Q108" s="223"/>
      <c r="R108" s="224"/>
      <c r="S108" s="224"/>
      <c r="T108" s="224"/>
      <c r="U108" s="224"/>
      <c r="V108" s="224"/>
      <c r="W108" s="224"/>
      <c r="X108" s="224"/>
      <c r="Y108" s="224"/>
      <c r="Z108" s="214"/>
      <c r="AA108" s="214"/>
      <c r="AB108" s="214"/>
      <c r="AC108" s="214"/>
      <c r="AD108" s="214"/>
      <c r="AE108" s="214"/>
      <c r="AF108" s="214"/>
      <c r="AG108" s="214" t="s">
        <v>371</v>
      </c>
      <c r="AH108" s="214">
        <v>0</v>
      </c>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row>
    <row r="109" spans="1:60" outlineLevel="1" x14ac:dyDescent="0.2">
      <c r="A109" s="236">
        <v>25</v>
      </c>
      <c r="B109" s="237" t="s">
        <v>1650</v>
      </c>
      <c r="C109" s="254" t="s">
        <v>1651</v>
      </c>
      <c r="D109" s="238" t="s">
        <v>379</v>
      </c>
      <c r="E109" s="239">
        <v>3.02</v>
      </c>
      <c r="F109" s="240"/>
      <c r="G109" s="241">
        <f>ROUND(E109*F109,2)</f>
        <v>0</v>
      </c>
      <c r="H109" s="240"/>
      <c r="I109" s="241">
        <f>ROUND(E109*H109,2)</f>
        <v>0</v>
      </c>
      <c r="J109" s="240"/>
      <c r="K109" s="241">
        <f>ROUND(E109*J109,2)</f>
        <v>0</v>
      </c>
      <c r="L109" s="241">
        <v>12</v>
      </c>
      <c r="M109" s="241">
        <f>G109*(1+L109/100)</f>
        <v>0</v>
      </c>
      <c r="N109" s="239">
        <v>0</v>
      </c>
      <c r="O109" s="239">
        <f>ROUND(E109*N109,2)</f>
        <v>0</v>
      </c>
      <c r="P109" s="239">
        <v>0.02</v>
      </c>
      <c r="Q109" s="239">
        <f>ROUND(E109*P109,2)</f>
        <v>0.06</v>
      </c>
      <c r="R109" s="241" t="s">
        <v>519</v>
      </c>
      <c r="S109" s="241" t="s">
        <v>315</v>
      </c>
      <c r="T109" s="242" t="s">
        <v>315</v>
      </c>
      <c r="U109" s="224">
        <v>0.15</v>
      </c>
      <c r="V109" s="224">
        <f>ROUND(E109*U109,2)</f>
        <v>0.45</v>
      </c>
      <c r="W109" s="224"/>
      <c r="X109" s="224" t="s">
        <v>336</v>
      </c>
      <c r="Y109" s="224" t="s">
        <v>317</v>
      </c>
      <c r="Z109" s="214"/>
      <c r="AA109" s="214"/>
      <c r="AB109" s="214"/>
      <c r="AC109" s="214"/>
      <c r="AD109" s="214"/>
      <c r="AE109" s="214"/>
      <c r="AF109" s="214"/>
      <c r="AG109" s="214" t="s">
        <v>367</v>
      </c>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row>
    <row r="110" spans="1:60" outlineLevel="2" x14ac:dyDescent="0.2">
      <c r="A110" s="221"/>
      <c r="B110" s="222"/>
      <c r="C110" s="267" t="s">
        <v>535</v>
      </c>
      <c r="D110" s="266"/>
      <c r="E110" s="266"/>
      <c r="F110" s="266"/>
      <c r="G110" s="266"/>
      <c r="H110" s="224"/>
      <c r="I110" s="224"/>
      <c r="J110" s="224"/>
      <c r="K110" s="224"/>
      <c r="L110" s="224"/>
      <c r="M110" s="224"/>
      <c r="N110" s="223"/>
      <c r="O110" s="223"/>
      <c r="P110" s="223"/>
      <c r="Q110" s="223"/>
      <c r="R110" s="224"/>
      <c r="S110" s="224"/>
      <c r="T110" s="224"/>
      <c r="U110" s="224"/>
      <c r="V110" s="224"/>
      <c r="W110" s="224"/>
      <c r="X110" s="224"/>
      <c r="Y110" s="224"/>
      <c r="Z110" s="214"/>
      <c r="AA110" s="214"/>
      <c r="AB110" s="214"/>
      <c r="AC110" s="214"/>
      <c r="AD110" s="214"/>
      <c r="AE110" s="214"/>
      <c r="AF110" s="214"/>
      <c r="AG110" s="214" t="s">
        <v>369</v>
      </c>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row>
    <row r="111" spans="1:60" outlineLevel="2" x14ac:dyDescent="0.2">
      <c r="A111" s="221"/>
      <c r="B111" s="222"/>
      <c r="C111" s="268" t="s">
        <v>536</v>
      </c>
      <c r="D111" s="262"/>
      <c r="E111" s="263"/>
      <c r="F111" s="224"/>
      <c r="G111" s="224"/>
      <c r="H111" s="224"/>
      <c r="I111" s="224"/>
      <c r="J111" s="224"/>
      <c r="K111" s="224"/>
      <c r="L111" s="224"/>
      <c r="M111" s="224"/>
      <c r="N111" s="223"/>
      <c r="O111" s="223"/>
      <c r="P111" s="223"/>
      <c r="Q111" s="223"/>
      <c r="R111" s="224"/>
      <c r="S111" s="224"/>
      <c r="T111" s="224"/>
      <c r="U111" s="224"/>
      <c r="V111" s="224"/>
      <c r="W111" s="224"/>
      <c r="X111" s="224"/>
      <c r="Y111" s="224"/>
      <c r="Z111" s="214"/>
      <c r="AA111" s="214"/>
      <c r="AB111" s="214"/>
      <c r="AC111" s="214"/>
      <c r="AD111" s="214"/>
      <c r="AE111" s="214"/>
      <c r="AF111" s="214"/>
      <c r="AG111" s="214" t="s">
        <v>371</v>
      </c>
      <c r="AH111" s="214">
        <v>0</v>
      </c>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row>
    <row r="112" spans="1:60" outlineLevel="3" x14ac:dyDescent="0.2">
      <c r="A112" s="221"/>
      <c r="B112" s="222"/>
      <c r="C112" s="268" t="s">
        <v>2728</v>
      </c>
      <c r="D112" s="262"/>
      <c r="E112" s="263">
        <v>1.02</v>
      </c>
      <c r="F112" s="224"/>
      <c r="G112" s="224"/>
      <c r="H112" s="224"/>
      <c r="I112" s="224"/>
      <c r="J112" s="224"/>
      <c r="K112" s="224"/>
      <c r="L112" s="224"/>
      <c r="M112" s="224"/>
      <c r="N112" s="223"/>
      <c r="O112" s="223"/>
      <c r="P112" s="223"/>
      <c r="Q112" s="223"/>
      <c r="R112" s="224"/>
      <c r="S112" s="224"/>
      <c r="T112" s="224"/>
      <c r="U112" s="224"/>
      <c r="V112" s="224"/>
      <c r="W112" s="224"/>
      <c r="X112" s="224"/>
      <c r="Y112" s="224"/>
      <c r="Z112" s="214"/>
      <c r="AA112" s="214"/>
      <c r="AB112" s="214"/>
      <c r="AC112" s="214"/>
      <c r="AD112" s="214"/>
      <c r="AE112" s="214"/>
      <c r="AF112" s="214"/>
      <c r="AG112" s="214" t="s">
        <v>371</v>
      </c>
      <c r="AH112" s="214">
        <v>0</v>
      </c>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row>
    <row r="113" spans="1:60" outlineLevel="3" x14ac:dyDescent="0.2">
      <c r="A113" s="221"/>
      <c r="B113" s="222"/>
      <c r="C113" s="268" t="s">
        <v>2729</v>
      </c>
      <c r="D113" s="262"/>
      <c r="E113" s="263">
        <v>2</v>
      </c>
      <c r="F113" s="224"/>
      <c r="G113" s="224"/>
      <c r="H113" s="224"/>
      <c r="I113" s="224"/>
      <c r="J113" s="224"/>
      <c r="K113" s="224"/>
      <c r="L113" s="224"/>
      <c r="M113" s="224"/>
      <c r="N113" s="223"/>
      <c r="O113" s="223"/>
      <c r="P113" s="223"/>
      <c r="Q113" s="223"/>
      <c r="R113" s="224"/>
      <c r="S113" s="224"/>
      <c r="T113" s="224"/>
      <c r="U113" s="224"/>
      <c r="V113" s="224"/>
      <c r="W113" s="224"/>
      <c r="X113" s="224"/>
      <c r="Y113" s="224"/>
      <c r="Z113" s="214"/>
      <c r="AA113" s="214"/>
      <c r="AB113" s="214"/>
      <c r="AC113" s="214"/>
      <c r="AD113" s="214"/>
      <c r="AE113" s="214"/>
      <c r="AF113" s="214"/>
      <c r="AG113" s="214" t="s">
        <v>371</v>
      </c>
      <c r="AH113" s="214">
        <v>0</v>
      </c>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row>
    <row r="114" spans="1:60" outlineLevel="1" x14ac:dyDescent="0.2">
      <c r="A114" s="236">
        <v>26</v>
      </c>
      <c r="B114" s="237" t="s">
        <v>538</v>
      </c>
      <c r="C114" s="254" t="s">
        <v>539</v>
      </c>
      <c r="D114" s="238" t="s">
        <v>375</v>
      </c>
      <c r="E114" s="239">
        <v>3</v>
      </c>
      <c r="F114" s="240"/>
      <c r="G114" s="241">
        <f>ROUND(E114*F114,2)</f>
        <v>0</v>
      </c>
      <c r="H114" s="240"/>
      <c r="I114" s="241">
        <f>ROUND(E114*H114,2)</f>
        <v>0</v>
      </c>
      <c r="J114" s="240"/>
      <c r="K114" s="241">
        <f>ROUND(E114*J114,2)</f>
        <v>0</v>
      </c>
      <c r="L114" s="241">
        <v>12</v>
      </c>
      <c r="M114" s="241">
        <f>G114*(1+L114/100)</f>
        <v>0</v>
      </c>
      <c r="N114" s="239">
        <v>0</v>
      </c>
      <c r="O114" s="239">
        <f>ROUND(E114*N114,2)</f>
        <v>0</v>
      </c>
      <c r="P114" s="239">
        <v>0</v>
      </c>
      <c r="Q114" s="239">
        <f>ROUND(E114*P114,2)</f>
        <v>0</v>
      </c>
      <c r="R114" s="241" t="s">
        <v>519</v>
      </c>
      <c r="S114" s="241" t="s">
        <v>315</v>
      </c>
      <c r="T114" s="242" t="s">
        <v>315</v>
      </c>
      <c r="U114" s="224">
        <v>0.05</v>
      </c>
      <c r="V114" s="224">
        <f>ROUND(E114*U114,2)</f>
        <v>0.15</v>
      </c>
      <c r="W114" s="224"/>
      <c r="X114" s="224" t="s">
        <v>336</v>
      </c>
      <c r="Y114" s="224" t="s">
        <v>317</v>
      </c>
      <c r="Z114" s="214"/>
      <c r="AA114" s="214"/>
      <c r="AB114" s="214"/>
      <c r="AC114" s="214"/>
      <c r="AD114" s="214"/>
      <c r="AE114" s="214"/>
      <c r="AF114" s="214"/>
      <c r="AG114" s="214" t="s">
        <v>367</v>
      </c>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row>
    <row r="115" spans="1:60" outlineLevel="2" x14ac:dyDescent="0.2">
      <c r="A115" s="221"/>
      <c r="B115" s="222"/>
      <c r="C115" s="267" t="s">
        <v>540</v>
      </c>
      <c r="D115" s="266"/>
      <c r="E115" s="266"/>
      <c r="F115" s="266"/>
      <c r="G115" s="266"/>
      <c r="H115" s="224"/>
      <c r="I115" s="224"/>
      <c r="J115" s="224"/>
      <c r="K115" s="224"/>
      <c r="L115" s="224"/>
      <c r="M115" s="224"/>
      <c r="N115" s="223"/>
      <c r="O115" s="223"/>
      <c r="P115" s="223"/>
      <c r="Q115" s="223"/>
      <c r="R115" s="224"/>
      <c r="S115" s="224"/>
      <c r="T115" s="224"/>
      <c r="U115" s="224"/>
      <c r="V115" s="224"/>
      <c r="W115" s="224"/>
      <c r="X115" s="224"/>
      <c r="Y115" s="224"/>
      <c r="Z115" s="214"/>
      <c r="AA115" s="214"/>
      <c r="AB115" s="214"/>
      <c r="AC115" s="214"/>
      <c r="AD115" s="214"/>
      <c r="AE115" s="214"/>
      <c r="AF115" s="214"/>
      <c r="AG115" s="214" t="s">
        <v>369</v>
      </c>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row>
    <row r="116" spans="1:60" outlineLevel="2" x14ac:dyDescent="0.2">
      <c r="A116" s="221"/>
      <c r="B116" s="222"/>
      <c r="C116" s="268" t="s">
        <v>2759</v>
      </c>
      <c r="D116" s="262"/>
      <c r="E116" s="263">
        <v>1</v>
      </c>
      <c r="F116" s="224"/>
      <c r="G116" s="224"/>
      <c r="H116" s="224"/>
      <c r="I116" s="224"/>
      <c r="J116" s="224"/>
      <c r="K116" s="224"/>
      <c r="L116" s="224"/>
      <c r="M116" s="224"/>
      <c r="N116" s="223"/>
      <c r="O116" s="223"/>
      <c r="P116" s="223"/>
      <c r="Q116" s="223"/>
      <c r="R116" s="224"/>
      <c r="S116" s="224"/>
      <c r="T116" s="224"/>
      <c r="U116" s="224"/>
      <c r="V116" s="224"/>
      <c r="W116" s="224"/>
      <c r="X116" s="224"/>
      <c r="Y116" s="224"/>
      <c r="Z116" s="214"/>
      <c r="AA116" s="214"/>
      <c r="AB116" s="214"/>
      <c r="AC116" s="214"/>
      <c r="AD116" s="214"/>
      <c r="AE116" s="214"/>
      <c r="AF116" s="214"/>
      <c r="AG116" s="214" t="s">
        <v>371</v>
      </c>
      <c r="AH116" s="214">
        <v>0</v>
      </c>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row>
    <row r="117" spans="1:60" outlineLevel="3" x14ac:dyDescent="0.2">
      <c r="A117" s="221"/>
      <c r="B117" s="222"/>
      <c r="C117" s="268" t="s">
        <v>2760</v>
      </c>
      <c r="D117" s="262"/>
      <c r="E117" s="263">
        <v>2</v>
      </c>
      <c r="F117" s="224"/>
      <c r="G117" s="224"/>
      <c r="H117" s="224"/>
      <c r="I117" s="224"/>
      <c r="J117" s="224"/>
      <c r="K117" s="224"/>
      <c r="L117" s="224"/>
      <c r="M117" s="224"/>
      <c r="N117" s="223"/>
      <c r="O117" s="223"/>
      <c r="P117" s="223"/>
      <c r="Q117" s="223"/>
      <c r="R117" s="224"/>
      <c r="S117" s="224"/>
      <c r="T117" s="224"/>
      <c r="U117" s="224"/>
      <c r="V117" s="224"/>
      <c r="W117" s="224"/>
      <c r="X117" s="224"/>
      <c r="Y117" s="224"/>
      <c r="Z117" s="214"/>
      <c r="AA117" s="214"/>
      <c r="AB117" s="214"/>
      <c r="AC117" s="214"/>
      <c r="AD117" s="214"/>
      <c r="AE117" s="214"/>
      <c r="AF117" s="214"/>
      <c r="AG117" s="214" t="s">
        <v>371</v>
      </c>
      <c r="AH117" s="214">
        <v>0</v>
      </c>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row>
    <row r="118" spans="1:60" ht="33.75" outlineLevel="1" x14ac:dyDescent="0.2">
      <c r="A118" s="236">
        <v>27</v>
      </c>
      <c r="B118" s="237" t="s">
        <v>544</v>
      </c>
      <c r="C118" s="254" t="s">
        <v>545</v>
      </c>
      <c r="D118" s="238" t="s">
        <v>379</v>
      </c>
      <c r="E118" s="239">
        <v>4.5309999999999997</v>
      </c>
      <c r="F118" s="240"/>
      <c r="G118" s="241">
        <f>ROUND(E118*F118,2)</f>
        <v>0</v>
      </c>
      <c r="H118" s="240"/>
      <c r="I118" s="241">
        <f>ROUND(E118*H118,2)</f>
        <v>0</v>
      </c>
      <c r="J118" s="240"/>
      <c r="K118" s="241">
        <f>ROUND(E118*J118,2)</f>
        <v>0</v>
      </c>
      <c r="L118" s="241">
        <v>12</v>
      </c>
      <c r="M118" s="241">
        <f>G118*(1+L118/100)</f>
        <v>0</v>
      </c>
      <c r="N118" s="239">
        <v>1.17E-3</v>
      </c>
      <c r="O118" s="239">
        <f>ROUND(E118*N118,2)</f>
        <v>0.01</v>
      </c>
      <c r="P118" s="239">
        <v>7.5999999999999998E-2</v>
      </c>
      <c r="Q118" s="239">
        <f>ROUND(E118*P118,2)</f>
        <v>0.34</v>
      </c>
      <c r="R118" s="241" t="s">
        <v>519</v>
      </c>
      <c r="S118" s="241" t="s">
        <v>315</v>
      </c>
      <c r="T118" s="242" t="s">
        <v>315</v>
      </c>
      <c r="U118" s="224">
        <v>0.93899999999999995</v>
      </c>
      <c r="V118" s="224">
        <f>ROUND(E118*U118,2)</f>
        <v>4.25</v>
      </c>
      <c r="W118" s="224"/>
      <c r="X118" s="224" t="s">
        <v>336</v>
      </c>
      <c r="Y118" s="224" t="s">
        <v>317</v>
      </c>
      <c r="Z118" s="214"/>
      <c r="AA118" s="214"/>
      <c r="AB118" s="214"/>
      <c r="AC118" s="214"/>
      <c r="AD118" s="214"/>
      <c r="AE118" s="214"/>
      <c r="AF118" s="214"/>
      <c r="AG118" s="214" t="s">
        <v>367</v>
      </c>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row>
    <row r="119" spans="1:60" outlineLevel="2" x14ac:dyDescent="0.2">
      <c r="A119" s="221"/>
      <c r="B119" s="222"/>
      <c r="C119" s="268" t="s">
        <v>2209</v>
      </c>
      <c r="D119" s="262"/>
      <c r="E119" s="263">
        <v>1.7729999999999999</v>
      </c>
      <c r="F119" s="224"/>
      <c r="G119" s="224"/>
      <c r="H119" s="224"/>
      <c r="I119" s="224"/>
      <c r="J119" s="224"/>
      <c r="K119" s="224"/>
      <c r="L119" s="224"/>
      <c r="M119" s="224"/>
      <c r="N119" s="223"/>
      <c r="O119" s="223"/>
      <c r="P119" s="223"/>
      <c r="Q119" s="223"/>
      <c r="R119" s="224"/>
      <c r="S119" s="224"/>
      <c r="T119" s="224"/>
      <c r="U119" s="224"/>
      <c r="V119" s="224"/>
      <c r="W119" s="224"/>
      <c r="X119" s="224"/>
      <c r="Y119" s="224"/>
      <c r="Z119" s="214"/>
      <c r="AA119" s="214"/>
      <c r="AB119" s="214"/>
      <c r="AC119" s="214"/>
      <c r="AD119" s="214"/>
      <c r="AE119" s="214"/>
      <c r="AF119" s="214"/>
      <c r="AG119" s="214" t="s">
        <v>371</v>
      </c>
      <c r="AH119" s="214">
        <v>0</v>
      </c>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row>
    <row r="120" spans="1:60" outlineLevel="3" x14ac:dyDescent="0.2">
      <c r="A120" s="221"/>
      <c r="B120" s="222"/>
      <c r="C120" s="268" t="s">
        <v>1337</v>
      </c>
      <c r="D120" s="262"/>
      <c r="E120" s="263">
        <v>2.758</v>
      </c>
      <c r="F120" s="224"/>
      <c r="G120" s="224"/>
      <c r="H120" s="224"/>
      <c r="I120" s="224"/>
      <c r="J120" s="224"/>
      <c r="K120" s="224"/>
      <c r="L120" s="224"/>
      <c r="M120" s="224"/>
      <c r="N120" s="223"/>
      <c r="O120" s="223"/>
      <c r="P120" s="223"/>
      <c r="Q120" s="223"/>
      <c r="R120" s="224"/>
      <c r="S120" s="224"/>
      <c r="T120" s="224"/>
      <c r="U120" s="224"/>
      <c r="V120" s="224"/>
      <c r="W120" s="224"/>
      <c r="X120" s="224"/>
      <c r="Y120" s="224"/>
      <c r="Z120" s="214"/>
      <c r="AA120" s="214"/>
      <c r="AB120" s="214"/>
      <c r="AC120" s="214"/>
      <c r="AD120" s="214"/>
      <c r="AE120" s="214"/>
      <c r="AF120" s="214"/>
      <c r="AG120" s="214" t="s">
        <v>371</v>
      </c>
      <c r="AH120" s="214">
        <v>0</v>
      </c>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row>
    <row r="121" spans="1:60" ht="22.5" outlineLevel="1" x14ac:dyDescent="0.2">
      <c r="A121" s="236">
        <v>28</v>
      </c>
      <c r="B121" s="237" t="s">
        <v>552</v>
      </c>
      <c r="C121" s="254" t="s">
        <v>553</v>
      </c>
      <c r="D121" s="238" t="s">
        <v>379</v>
      </c>
      <c r="E121" s="239">
        <v>23.58</v>
      </c>
      <c r="F121" s="240"/>
      <c r="G121" s="241">
        <f>ROUND(E121*F121,2)</f>
        <v>0</v>
      </c>
      <c r="H121" s="240"/>
      <c r="I121" s="241">
        <f>ROUND(E121*H121,2)</f>
        <v>0</v>
      </c>
      <c r="J121" s="240"/>
      <c r="K121" s="241">
        <f>ROUND(E121*J121,2)</f>
        <v>0</v>
      </c>
      <c r="L121" s="241">
        <v>12</v>
      </c>
      <c r="M121" s="241">
        <f>G121*(1+L121/100)</f>
        <v>0</v>
      </c>
      <c r="N121" s="239">
        <v>0</v>
      </c>
      <c r="O121" s="239">
        <f>ROUND(E121*N121,2)</f>
        <v>0</v>
      </c>
      <c r="P121" s="239">
        <v>0.05</v>
      </c>
      <c r="Q121" s="239">
        <f>ROUND(E121*P121,2)</f>
        <v>1.18</v>
      </c>
      <c r="R121" s="241" t="s">
        <v>519</v>
      </c>
      <c r="S121" s="241" t="s">
        <v>315</v>
      </c>
      <c r="T121" s="242" t="s">
        <v>315</v>
      </c>
      <c r="U121" s="224">
        <v>0.46200000000000002</v>
      </c>
      <c r="V121" s="224">
        <f>ROUND(E121*U121,2)</f>
        <v>10.89</v>
      </c>
      <c r="W121" s="224"/>
      <c r="X121" s="224" t="s">
        <v>336</v>
      </c>
      <c r="Y121" s="224" t="s">
        <v>317</v>
      </c>
      <c r="Z121" s="214"/>
      <c r="AA121" s="214"/>
      <c r="AB121" s="214"/>
      <c r="AC121" s="214"/>
      <c r="AD121" s="214"/>
      <c r="AE121" s="214"/>
      <c r="AF121" s="214"/>
      <c r="AG121" s="214" t="s">
        <v>367</v>
      </c>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row>
    <row r="122" spans="1:60" outlineLevel="2" x14ac:dyDescent="0.2">
      <c r="A122" s="221"/>
      <c r="B122" s="222"/>
      <c r="C122" s="268" t="s">
        <v>536</v>
      </c>
      <c r="D122" s="262"/>
      <c r="E122" s="263"/>
      <c r="F122" s="224"/>
      <c r="G122" s="224"/>
      <c r="H122" s="224"/>
      <c r="I122" s="224"/>
      <c r="J122" s="224"/>
      <c r="K122" s="224"/>
      <c r="L122" s="224"/>
      <c r="M122" s="224"/>
      <c r="N122" s="223"/>
      <c r="O122" s="223"/>
      <c r="P122" s="223"/>
      <c r="Q122" s="223"/>
      <c r="R122" s="224"/>
      <c r="S122" s="224"/>
      <c r="T122" s="224"/>
      <c r="U122" s="224"/>
      <c r="V122" s="224"/>
      <c r="W122" s="224"/>
      <c r="X122" s="224"/>
      <c r="Y122" s="224"/>
      <c r="Z122" s="214"/>
      <c r="AA122" s="214"/>
      <c r="AB122" s="214"/>
      <c r="AC122" s="214"/>
      <c r="AD122" s="214"/>
      <c r="AE122" s="214"/>
      <c r="AF122" s="214"/>
      <c r="AG122" s="214" t="s">
        <v>371</v>
      </c>
      <c r="AH122" s="214">
        <v>0</v>
      </c>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row>
    <row r="123" spans="1:60" outlineLevel="3" x14ac:dyDescent="0.2">
      <c r="A123" s="221"/>
      <c r="B123" s="222"/>
      <c r="C123" s="268" t="s">
        <v>2728</v>
      </c>
      <c r="D123" s="262"/>
      <c r="E123" s="263">
        <v>1.02</v>
      </c>
      <c r="F123" s="224"/>
      <c r="G123" s="224"/>
      <c r="H123" s="224"/>
      <c r="I123" s="224"/>
      <c r="J123" s="224"/>
      <c r="K123" s="224"/>
      <c r="L123" s="224"/>
      <c r="M123" s="224"/>
      <c r="N123" s="223"/>
      <c r="O123" s="223"/>
      <c r="P123" s="223"/>
      <c r="Q123" s="223"/>
      <c r="R123" s="224"/>
      <c r="S123" s="224"/>
      <c r="T123" s="224"/>
      <c r="U123" s="224"/>
      <c r="V123" s="224"/>
      <c r="W123" s="224"/>
      <c r="X123" s="224"/>
      <c r="Y123" s="224"/>
      <c r="Z123" s="214"/>
      <c r="AA123" s="214"/>
      <c r="AB123" s="214"/>
      <c r="AC123" s="214"/>
      <c r="AD123" s="214"/>
      <c r="AE123" s="214"/>
      <c r="AF123" s="214"/>
      <c r="AG123" s="214" t="s">
        <v>371</v>
      </c>
      <c r="AH123" s="214">
        <v>0</v>
      </c>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row>
    <row r="124" spans="1:60" outlineLevel="3" x14ac:dyDescent="0.2">
      <c r="A124" s="221"/>
      <c r="B124" s="222"/>
      <c r="C124" s="268" t="s">
        <v>2729</v>
      </c>
      <c r="D124" s="262"/>
      <c r="E124" s="263">
        <v>2</v>
      </c>
      <c r="F124" s="224"/>
      <c r="G124" s="224"/>
      <c r="H124" s="224"/>
      <c r="I124" s="224"/>
      <c r="J124" s="224"/>
      <c r="K124" s="224"/>
      <c r="L124" s="224"/>
      <c r="M124" s="224"/>
      <c r="N124" s="223"/>
      <c r="O124" s="223"/>
      <c r="P124" s="223"/>
      <c r="Q124" s="223"/>
      <c r="R124" s="224"/>
      <c r="S124" s="224"/>
      <c r="T124" s="224"/>
      <c r="U124" s="224"/>
      <c r="V124" s="224"/>
      <c r="W124" s="224"/>
      <c r="X124" s="224"/>
      <c r="Y124" s="224"/>
      <c r="Z124" s="214"/>
      <c r="AA124" s="214"/>
      <c r="AB124" s="214"/>
      <c r="AC124" s="214"/>
      <c r="AD124" s="214"/>
      <c r="AE124" s="214"/>
      <c r="AF124" s="214"/>
      <c r="AG124" s="214" t="s">
        <v>371</v>
      </c>
      <c r="AH124" s="214">
        <v>0</v>
      </c>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row>
    <row r="125" spans="1:60" outlineLevel="3" x14ac:dyDescent="0.2">
      <c r="A125" s="221"/>
      <c r="B125" s="222"/>
      <c r="C125" s="268" t="s">
        <v>2730</v>
      </c>
      <c r="D125" s="262"/>
      <c r="E125" s="263">
        <v>20.56</v>
      </c>
      <c r="F125" s="224"/>
      <c r="G125" s="224"/>
      <c r="H125" s="224"/>
      <c r="I125" s="224"/>
      <c r="J125" s="224"/>
      <c r="K125" s="224"/>
      <c r="L125" s="224"/>
      <c r="M125" s="224"/>
      <c r="N125" s="223"/>
      <c r="O125" s="223"/>
      <c r="P125" s="223"/>
      <c r="Q125" s="223"/>
      <c r="R125" s="224"/>
      <c r="S125" s="224"/>
      <c r="T125" s="224"/>
      <c r="U125" s="224"/>
      <c r="V125" s="224"/>
      <c r="W125" s="224"/>
      <c r="X125" s="224"/>
      <c r="Y125" s="224"/>
      <c r="Z125" s="214"/>
      <c r="AA125" s="214"/>
      <c r="AB125" s="214"/>
      <c r="AC125" s="214"/>
      <c r="AD125" s="214"/>
      <c r="AE125" s="214"/>
      <c r="AF125" s="214"/>
      <c r="AG125" s="214" t="s">
        <v>371</v>
      </c>
      <c r="AH125" s="214">
        <v>0</v>
      </c>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row>
    <row r="126" spans="1:60" outlineLevel="1" x14ac:dyDescent="0.2">
      <c r="A126" s="236">
        <v>29</v>
      </c>
      <c r="B126" s="237" t="s">
        <v>1379</v>
      </c>
      <c r="C126" s="254" t="s">
        <v>1380</v>
      </c>
      <c r="D126" s="238" t="s">
        <v>403</v>
      </c>
      <c r="E126" s="239">
        <v>0.6</v>
      </c>
      <c r="F126" s="240"/>
      <c r="G126" s="241">
        <f>ROUND(E126*F126,2)</f>
        <v>0</v>
      </c>
      <c r="H126" s="240"/>
      <c r="I126" s="241">
        <f>ROUND(E126*H126,2)</f>
        <v>0</v>
      </c>
      <c r="J126" s="240"/>
      <c r="K126" s="241">
        <f>ROUND(E126*J126,2)</f>
        <v>0</v>
      </c>
      <c r="L126" s="241">
        <v>12</v>
      </c>
      <c r="M126" s="241">
        <f>G126*(1+L126/100)</f>
        <v>0</v>
      </c>
      <c r="N126" s="239">
        <v>1.6299999999999999E-3</v>
      </c>
      <c r="O126" s="239">
        <f>ROUND(E126*N126,2)</f>
        <v>0</v>
      </c>
      <c r="P126" s="239">
        <v>2.3900000000000001E-2</v>
      </c>
      <c r="Q126" s="239">
        <f>ROUND(E126*P126,2)</f>
        <v>0.01</v>
      </c>
      <c r="R126" s="241" t="s">
        <v>519</v>
      </c>
      <c r="S126" s="241" t="s">
        <v>315</v>
      </c>
      <c r="T126" s="242" t="s">
        <v>315</v>
      </c>
      <c r="U126" s="224">
        <v>3.5</v>
      </c>
      <c r="V126" s="224">
        <f>ROUND(E126*U126,2)</f>
        <v>2.1</v>
      </c>
      <c r="W126" s="224"/>
      <c r="X126" s="224" t="s">
        <v>336</v>
      </c>
      <c r="Y126" s="224" t="s">
        <v>317</v>
      </c>
      <c r="Z126" s="214"/>
      <c r="AA126" s="214"/>
      <c r="AB126" s="214"/>
      <c r="AC126" s="214"/>
      <c r="AD126" s="214"/>
      <c r="AE126" s="214"/>
      <c r="AF126" s="214"/>
      <c r="AG126" s="214" t="s">
        <v>337</v>
      </c>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row>
    <row r="127" spans="1:60" outlineLevel="2" x14ac:dyDescent="0.2">
      <c r="A127" s="221"/>
      <c r="B127" s="222"/>
      <c r="C127" s="268" t="s">
        <v>2659</v>
      </c>
      <c r="D127" s="262"/>
      <c r="E127" s="263">
        <v>0.6</v>
      </c>
      <c r="F127" s="224"/>
      <c r="G127" s="224"/>
      <c r="H127" s="224"/>
      <c r="I127" s="224"/>
      <c r="J127" s="224"/>
      <c r="K127" s="224"/>
      <c r="L127" s="224"/>
      <c r="M127" s="224"/>
      <c r="N127" s="223"/>
      <c r="O127" s="223"/>
      <c r="P127" s="223"/>
      <c r="Q127" s="223"/>
      <c r="R127" s="224"/>
      <c r="S127" s="224"/>
      <c r="T127" s="224"/>
      <c r="U127" s="224"/>
      <c r="V127" s="224"/>
      <c r="W127" s="224"/>
      <c r="X127" s="224"/>
      <c r="Y127" s="224"/>
      <c r="Z127" s="214"/>
      <c r="AA127" s="214"/>
      <c r="AB127" s="214"/>
      <c r="AC127" s="214"/>
      <c r="AD127" s="214"/>
      <c r="AE127" s="214"/>
      <c r="AF127" s="214"/>
      <c r="AG127" s="214" t="s">
        <v>371</v>
      </c>
      <c r="AH127" s="214">
        <v>0</v>
      </c>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row>
    <row r="128" spans="1:60" ht="22.5" outlineLevel="1" x14ac:dyDescent="0.2">
      <c r="A128" s="236">
        <v>30</v>
      </c>
      <c r="B128" s="237" t="s">
        <v>557</v>
      </c>
      <c r="C128" s="254" t="s">
        <v>558</v>
      </c>
      <c r="D128" s="238" t="s">
        <v>379</v>
      </c>
      <c r="E128" s="239">
        <v>78.543450000000007</v>
      </c>
      <c r="F128" s="240"/>
      <c r="G128" s="241">
        <f>ROUND(E128*F128,2)</f>
        <v>0</v>
      </c>
      <c r="H128" s="240"/>
      <c r="I128" s="241">
        <f>ROUND(E128*H128,2)</f>
        <v>0</v>
      </c>
      <c r="J128" s="240"/>
      <c r="K128" s="241">
        <f>ROUND(E128*J128,2)</f>
        <v>0</v>
      </c>
      <c r="L128" s="241">
        <v>12</v>
      </c>
      <c r="M128" s="241">
        <f>G128*(1+L128/100)</f>
        <v>0</v>
      </c>
      <c r="N128" s="239">
        <v>0</v>
      </c>
      <c r="O128" s="239">
        <f>ROUND(E128*N128,2)</f>
        <v>0</v>
      </c>
      <c r="P128" s="239">
        <v>0.02</v>
      </c>
      <c r="Q128" s="239">
        <f>ROUND(E128*P128,2)</f>
        <v>1.57</v>
      </c>
      <c r="R128" s="241" t="s">
        <v>519</v>
      </c>
      <c r="S128" s="241" t="s">
        <v>315</v>
      </c>
      <c r="T128" s="242" t="s">
        <v>315</v>
      </c>
      <c r="U128" s="224">
        <v>0.13</v>
      </c>
      <c r="V128" s="224">
        <f>ROUND(E128*U128,2)</f>
        <v>10.210000000000001</v>
      </c>
      <c r="W128" s="224"/>
      <c r="X128" s="224" t="s">
        <v>336</v>
      </c>
      <c r="Y128" s="224" t="s">
        <v>317</v>
      </c>
      <c r="Z128" s="214"/>
      <c r="AA128" s="214"/>
      <c r="AB128" s="214"/>
      <c r="AC128" s="214"/>
      <c r="AD128" s="214"/>
      <c r="AE128" s="214"/>
      <c r="AF128" s="214"/>
      <c r="AG128" s="214" t="s">
        <v>367</v>
      </c>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row>
    <row r="129" spans="1:60" outlineLevel="2" x14ac:dyDescent="0.2">
      <c r="A129" s="221"/>
      <c r="B129" s="222"/>
      <c r="C129" s="255" t="s">
        <v>559</v>
      </c>
      <c r="D129" s="243"/>
      <c r="E129" s="243"/>
      <c r="F129" s="243"/>
      <c r="G129" s="243"/>
      <c r="H129" s="224"/>
      <c r="I129" s="224"/>
      <c r="J129" s="224"/>
      <c r="K129" s="224"/>
      <c r="L129" s="224"/>
      <c r="M129" s="224"/>
      <c r="N129" s="223"/>
      <c r="O129" s="223"/>
      <c r="P129" s="223"/>
      <c r="Q129" s="223"/>
      <c r="R129" s="224"/>
      <c r="S129" s="224"/>
      <c r="T129" s="224"/>
      <c r="U129" s="224"/>
      <c r="V129" s="224"/>
      <c r="W129" s="224"/>
      <c r="X129" s="224"/>
      <c r="Y129" s="224"/>
      <c r="Z129" s="214"/>
      <c r="AA129" s="214"/>
      <c r="AB129" s="214"/>
      <c r="AC129" s="214"/>
      <c r="AD129" s="214"/>
      <c r="AE129" s="214"/>
      <c r="AF129" s="214"/>
      <c r="AG129" s="214" t="s">
        <v>320</v>
      </c>
      <c r="AH129" s="214"/>
      <c r="AI129" s="214"/>
      <c r="AJ129" s="214"/>
      <c r="AK129" s="214"/>
      <c r="AL129" s="214"/>
      <c r="AM129" s="214"/>
      <c r="AN129" s="214"/>
      <c r="AO129" s="214"/>
      <c r="AP129" s="214"/>
      <c r="AQ129" s="214"/>
      <c r="AR129" s="214"/>
      <c r="AS129" s="214"/>
      <c r="AT129" s="214"/>
      <c r="AU129" s="214"/>
      <c r="AV129" s="214"/>
      <c r="AW129" s="214"/>
      <c r="AX129" s="214"/>
      <c r="AY129" s="214"/>
      <c r="AZ129" s="214"/>
      <c r="BA129" s="244" t="str">
        <f>C129</f>
        <v>V položkách otlučení omítek stěn vnitřních i vnějších je započteno i vyškrabání spár a očištění zdiva.</v>
      </c>
      <c r="BB129" s="214"/>
      <c r="BC129" s="214"/>
      <c r="BD129" s="214"/>
      <c r="BE129" s="214"/>
      <c r="BF129" s="214"/>
      <c r="BG129" s="214"/>
      <c r="BH129" s="214"/>
    </row>
    <row r="130" spans="1:60" outlineLevel="2" x14ac:dyDescent="0.2">
      <c r="A130" s="221"/>
      <c r="B130" s="222"/>
      <c r="C130" s="268" t="s">
        <v>991</v>
      </c>
      <c r="D130" s="262"/>
      <c r="E130" s="263"/>
      <c r="F130" s="224"/>
      <c r="G130" s="224"/>
      <c r="H130" s="224"/>
      <c r="I130" s="224"/>
      <c r="J130" s="224"/>
      <c r="K130" s="224"/>
      <c r="L130" s="224"/>
      <c r="M130" s="224"/>
      <c r="N130" s="223"/>
      <c r="O130" s="223"/>
      <c r="P130" s="223"/>
      <c r="Q130" s="223"/>
      <c r="R130" s="224"/>
      <c r="S130" s="224"/>
      <c r="T130" s="224"/>
      <c r="U130" s="224"/>
      <c r="V130" s="224"/>
      <c r="W130" s="224"/>
      <c r="X130" s="224"/>
      <c r="Y130" s="224"/>
      <c r="Z130" s="214"/>
      <c r="AA130" s="214"/>
      <c r="AB130" s="214"/>
      <c r="AC130" s="214"/>
      <c r="AD130" s="214"/>
      <c r="AE130" s="214"/>
      <c r="AF130" s="214"/>
      <c r="AG130" s="214" t="s">
        <v>371</v>
      </c>
      <c r="AH130" s="214">
        <v>0</v>
      </c>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row>
    <row r="131" spans="1:60" outlineLevel="3" x14ac:dyDescent="0.2">
      <c r="A131" s="221"/>
      <c r="B131" s="222"/>
      <c r="C131" s="268" t="s">
        <v>2741</v>
      </c>
      <c r="D131" s="262"/>
      <c r="E131" s="263">
        <v>68.243250000000003</v>
      </c>
      <c r="F131" s="224"/>
      <c r="G131" s="224"/>
      <c r="H131" s="224"/>
      <c r="I131" s="224"/>
      <c r="J131" s="224"/>
      <c r="K131" s="224"/>
      <c r="L131" s="224"/>
      <c r="M131" s="224"/>
      <c r="N131" s="223"/>
      <c r="O131" s="223"/>
      <c r="P131" s="223"/>
      <c r="Q131" s="223"/>
      <c r="R131" s="224"/>
      <c r="S131" s="224"/>
      <c r="T131" s="224"/>
      <c r="U131" s="224"/>
      <c r="V131" s="224"/>
      <c r="W131" s="224"/>
      <c r="X131" s="224"/>
      <c r="Y131" s="224"/>
      <c r="Z131" s="214"/>
      <c r="AA131" s="214"/>
      <c r="AB131" s="214"/>
      <c r="AC131" s="214"/>
      <c r="AD131" s="214"/>
      <c r="AE131" s="214"/>
      <c r="AF131" s="214"/>
      <c r="AG131" s="214" t="s">
        <v>371</v>
      </c>
      <c r="AH131" s="214">
        <v>0</v>
      </c>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row>
    <row r="132" spans="1:60" outlineLevel="3" x14ac:dyDescent="0.2">
      <c r="A132" s="221"/>
      <c r="B132" s="222"/>
      <c r="C132" s="268" t="s">
        <v>2761</v>
      </c>
      <c r="D132" s="262"/>
      <c r="E132" s="263">
        <v>9.0869999999999997</v>
      </c>
      <c r="F132" s="224"/>
      <c r="G132" s="224"/>
      <c r="H132" s="224"/>
      <c r="I132" s="224"/>
      <c r="J132" s="224"/>
      <c r="K132" s="224"/>
      <c r="L132" s="224"/>
      <c r="M132" s="224"/>
      <c r="N132" s="223"/>
      <c r="O132" s="223"/>
      <c r="P132" s="223"/>
      <c r="Q132" s="223"/>
      <c r="R132" s="224"/>
      <c r="S132" s="224"/>
      <c r="T132" s="224"/>
      <c r="U132" s="224"/>
      <c r="V132" s="224"/>
      <c r="W132" s="224"/>
      <c r="X132" s="224"/>
      <c r="Y132" s="224"/>
      <c r="Z132" s="214"/>
      <c r="AA132" s="214"/>
      <c r="AB132" s="214"/>
      <c r="AC132" s="214"/>
      <c r="AD132" s="214"/>
      <c r="AE132" s="214"/>
      <c r="AF132" s="214"/>
      <c r="AG132" s="214" t="s">
        <v>371</v>
      </c>
      <c r="AH132" s="214">
        <v>0</v>
      </c>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row>
    <row r="133" spans="1:60" outlineLevel="3" x14ac:dyDescent="0.2">
      <c r="A133" s="221"/>
      <c r="B133" s="222"/>
      <c r="C133" s="268" t="s">
        <v>2762</v>
      </c>
      <c r="D133" s="262"/>
      <c r="E133" s="263">
        <v>3.88</v>
      </c>
      <c r="F133" s="224"/>
      <c r="G133" s="224"/>
      <c r="H133" s="224"/>
      <c r="I133" s="224"/>
      <c r="J133" s="224"/>
      <c r="K133" s="224"/>
      <c r="L133" s="224"/>
      <c r="M133" s="224"/>
      <c r="N133" s="223"/>
      <c r="O133" s="223"/>
      <c r="P133" s="223"/>
      <c r="Q133" s="223"/>
      <c r="R133" s="224"/>
      <c r="S133" s="224"/>
      <c r="T133" s="224"/>
      <c r="U133" s="224"/>
      <c r="V133" s="224"/>
      <c r="W133" s="224"/>
      <c r="X133" s="224"/>
      <c r="Y133" s="224"/>
      <c r="Z133" s="214"/>
      <c r="AA133" s="214"/>
      <c r="AB133" s="214"/>
      <c r="AC133" s="214"/>
      <c r="AD133" s="214"/>
      <c r="AE133" s="214"/>
      <c r="AF133" s="214"/>
      <c r="AG133" s="214" t="s">
        <v>371</v>
      </c>
      <c r="AH133" s="214">
        <v>0</v>
      </c>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row>
    <row r="134" spans="1:60" outlineLevel="3" x14ac:dyDescent="0.2">
      <c r="A134" s="221"/>
      <c r="B134" s="222"/>
      <c r="C134" s="268" t="s">
        <v>2743</v>
      </c>
      <c r="D134" s="262"/>
      <c r="E134" s="263">
        <v>-9.0088000000000008</v>
      </c>
      <c r="F134" s="224"/>
      <c r="G134" s="224"/>
      <c r="H134" s="224"/>
      <c r="I134" s="224"/>
      <c r="J134" s="224"/>
      <c r="K134" s="224"/>
      <c r="L134" s="224"/>
      <c r="M134" s="224"/>
      <c r="N134" s="223"/>
      <c r="O134" s="223"/>
      <c r="P134" s="223"/>
      <c r="Q134" s="223"/>
      <c r="R134" s="224"/>
      <c r="S134" s="224"/>
      <c r="T134" s="224"/>
      <c r="U134" s="224"/>
      <c r="V134" s="224"/>
      <c r="W134" s="224"/>
      <c r="X134" s="224"/>
      <c r="Y134" s="224"/>
      <c r="Z134" s="214"/>
      <c r="AA134" s="214"/>
      <c r="AB134" s="214"/>
      <c r="AC134" s="214"/>
      <c r="AD134" s="214"/>
      <c r="AE134" s="214"/>
      <c r="AF134" s="214"/>
      <c r="AG134" s="214" t="s">
        <v>371</v>
      </c>
      <c r="AH134" s="214">
        <v>0</v>
      </c>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row>
    <row r="135" spans="1:60" outlineLevel="3" x14ac:dyDescent="0.2">
      <c r="A135" s="221"/>
      <c r="B135" s="222"/>
      <c r="C135" s="268" t="s">
        <v>2744</v>
      </c>
      <c r="D135" s="262"/>
      <c r="E135" s="263">
        <v>-2.0099999999999998</v>
      </c>
      <c r="F135" s="224"/>
      <c r="G135" s="224"/>
      <c r="H135" s="224"/>
      <c r="I135" s="224"/>
      <c r="J135" s="224"/>
      <c r="K135" s="224"/>
      <c r="L135" s="224"/>
      <c r="M135" s="224"/>
      <c r="N135" s="223"/>
      <c r="O135" s="223"/>
      <c r="P135" s="223"/>
      <c r="Q135" s="223"/>
      <c r="R135" s="224"/>
      <c r="S135" s="224"/>
      <c r="T135" s="224"/>
      <c r="U135" s="224"/>
      <c r="V135" s="224"/>
      <c r="W135" s="224"/>
      <c r="X135" s="224"/>
      <c r="Y135" s="224"/>
      <c r="Z135" s="214"/>
      <c r="AA135" s="214"/>
      <c r="AB135" s="214"/>
      <c r="AC135" s="214"/>
      <c r="AD135" s="214"/>
      <c r="AE135" s="214"/>
      <c r="AF135" s="214"/>
      <c r="AG135" s="214" t="s">
        <v>371</v>
      </c>
      <c r="AH135" s="214">
        <v>0</v>
      </c>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row>
    <row r="136" spans="1:60" outlineLevel="3" x14ac:dyDescent="0.2">
      <c r="A136" s="221"/>
      <c r="B136" s="222"/>
      <c r="C136" s="268" t="s">
        <v>2763</v>
      </c>
      <c r="D136" s="262"/>
      <c r="E136" s="263">
        <v>5.0720000000000001</v>
      </c>
      <c r="F136" s="224"/>
      <c r="G136" s="224"/>
      <c r="H136" s="224"/>
      <c r="I136" s="224"/>
      <c r="J136" s="224"/>
      <c r="K136" s="224"/>
      <c r="L136" s="224"/>
      <c r="M136" s="224"/>
      <c r="N136" s="223"/>
      <c r="O136" s="223"/>
      <c r="P136" s="223"/>
      <c r="Q136" s="223"/>
      <c r="R136" s="224"/>
      <c r="S136" s="224"/>
      <c r="T136" s="224"/>
      <c r="U136" s="224"/>
      <c r="V136" s="224"/>
      <c r="W136" s="224"/>
      <c r="X136" s="224"/>
      <c r="Y136" s="224"/>
      <c r="Z136" s="214"/>
      <c r="AA136" s="214"/>
      <c r="AB136" s="214"/>
      <c r="AC136" s="214"/>
      <c r="AD136" s="214"/>
      <c r="AE136" s="214"/>
      <c r="AF136" s="214"/>
      <c r="AG136" s="214" t="s">
        <v>371</v>
      </c>
      <c r="AH136" s="214">
        <v>0</v>
      </c>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row>
    <row r="137" spans="1:60" outlineLevel="3" x14ac:dyDescent="0.2">
      <c r="A137" s="221"/>
      <c r="B137" s="222"/>
      <c r="C137" s="268" t="s">
        <v>2764</v>
      </c>
      <c r="D137" s="262"/>
      <c r="E137" s="263">
        <v>3.28</v>
      </c>
      <c r="F137" s="224"/>
      <c r="G137" s="224"/>
      <c r="H137" s="224"/>
      <c r="I137" s="224"/>
      <c r="J137" s="224"/>
      <c r="K137" s="224"/>
      <c r="L137" s="224"/>
      <c r="M137" s="224"/>
      <c r="N137" s="223"/>
      <c r="O137" s="223"/>
      <c r="P137" s="223"/>
      <c r="Q137" s="223"/>
      <c r="R137" s="224"/>
      <c r="S137" s="224"/>
      <c r="T137" s="224"/>
      <c r="U137" s="224"/>
      <c r="V137" s="224"/>
      <c r="W137" s="224"/>
      <c r="X137" s="224"/>
      <c r="Y137" s="224"/>
      <c r="Z137" s="214"/>
      <c r="AA137" s="214"/>
      <c r="AB137" s="214"/>
      <c r="AC137" s="214"/>
      <c r="AD137" s="214"/>
      <c r="AE137" s="214"/>
      <c r="AF137" s="214"/>
      <c r="AG137" s="214" t="s">
        <v>371</v>
      </c>
      <c r="AH137" s="214">
        <v>0</v>
      </c>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row>
    <row r="138" spans="1:60" ht="22.5" outlineLevel="1" x14ac:dyDescent="0.2">
      <c r="A138" s="236">
        <v>31</v>
      </c>
      <c r="B138" s="237" t="s">
        <v>1382</v>
      </c>
      <c r="C138" s="254" t="s">
        <v>1383</v>
      </c>
      <c r="D138" s="238" t="s">
        <v>379</v>
      </c>
      <c r="E138" s="239">
        <v>20.526</v>
      </c>
      <c r="F138" s="240"/>
      <c r="G138" s="241">
        <f>ROUND(E138*F138,2)</f>
        <v>0</v>
      </c>
      <c r="H138" s="240"/>
      <c r="I138" s="241">
        <f>ROUND(E138*H138,2)</f>
        <v>0</v>
      </c>
      <c r="J138" s="240"/>
      <c r="K138" s="241">
        <f>ROUND(E138*J138,2)</f>
        <v>0</v>
      </c>
      <c r="L138" s="241">
        <v>12</v>
      </c>
      <c r="M138" s="241">
        <f>G138*(1+L138/100)</f>
        <v>0</v>
      </c>
      <c r="N138" s="239">
        <v>0</v>
      </c>
      <c r="O138" s="239">
        <f>ROUND(E138*N138,2)</f>
        <v>0</v>
      </c>
      <c r="P138" s="239">
        <v>6.8000000000000005E-2</v>
      </c>
      <c r="Q138" s="239">
        <f>ROUND(E138*P138,2)</f>
        <v>1.4</v>
      </c>
      <c r="R138" s="241" t="s">
        <v>519</v>
      </c>
      <c r="S138" s="241" t="s">
        <v>315</v>
      </c>
      <c r="T138" s="242" t="s">
        <v>315</v>
      </c>
      <c r="U138" s="224">
        <v>0.3</v>
      </c>
      <c r="V138" s="224">
        <f>ROUND(E138*U138,2)</f>
        <v>6.16</v>
      </c>
      <c r="W138" s="224"/>
      <c r="X138" s="224" t="s">
        <v>336</v>
      </c>
      <c r="Y138" s="224" t="s">
        <v>317</v>
      </c>
      <c r="Z138" s="214"/>
      <c r="AA138" s="214"/>
      <c r="AB138" s="214"/>
      <c r="AC138" s="214"/>
      <c r="AD138" s="214"/>
      <c r="AE138" s="214"/>
      <c r="AF138" s="214"/>
      <c r="AG138" s="214" t="s">
        <v>367</v>
      </c>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row>
    <row r="139" spans="1:60" outlineLevel="2" x14ac:dyDescent="0.2">
      <c r="A139" s="221"/>
      <c r="B139" s="222"/>
      <c r="C139" s="267" t="s">
        <v>1384</v>
      </c>
      <c r="D139" s="266"/>
      <c r="E139" s="266"/>
      <c r="F139" s="266"/>
      <c r="G139" s="266"/>
      <c r="H139" s="224"/>
      <c r="I139" s="224"/>
      <c r="J139" s="224"/>
      <c r="K139" s="224"/>
      <c r="L139" s="224"/>
      <c r="M139" s="224"/>
      <c r="N139" s="223"/>
      <c r="O139" s="223"/>
      <c r="P139" s="223"/>
      <c r="Q139" s="223"/>
      <c r="R139" s="224"/>
      <c r="S139" s="224"/>
      <c r="T139" s="224"/>
      <c r="U139" s="224"/>
      <c r="V139" s="224"/>
      <c r="W139" s="224"/>
      <c r="X139" s="224"/>
      <c r="Y139" s="224"/>
      <c r="Z139" s="214"/>
      <c r="AA139" s="214"/>
      <c r="AB139" s="214"/>
      <c r="AC139" s="214"/>
      <c r="AD139" s="214"/>
      <c r="AE139" s="214"/>
      <c r="AF139" s="214"/>
      <c r="AG139" s="214" t="s">
        <v>369</v>
      </c>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row>
    <row r="140" spans="1:60" outlineLevel="2" x14ac:dyDescent="0.2">
      <c r="A140" s="221"/>
      <c r="B140" s="222"/>
      <c r="C140" s="258" t="s">
        <v>1714</v>
      </c>
      <c r="D140" s="252"/>
      <c r="E140" s="252"/>
      <c r="F140" s="252"/>
      <c r="G140" s="252"/>
      <c r="H140" s="224"/>
      <c r="I140" s="224"/>
      <c r="J140" s="224"/>
      <c r="K140" s="224"/>
      <c r="L140" s="224"/>
      <c r="M140" s="224"/>
      <c r="N140" s="223"/>
      <c r="O140" s="223"/>
      <c r="P140" s="223"/>
      <c r="Q140" s="223"/>
      <c r="R140" s="224"/>
      <c r="S140" s="224"/>
      <c r="T140" s="224"/>
      <c r="U140" s="224"/>
      <c r="V140" s="224"/>
      <c r="W140" s="224"/>
      <c r="X140" s="224"/>
      <c r="Y140" s="224"/>
      <c r="Z140" s="214"/>
      <c r="AA140" s="214"/>
      <c r="AB140" s="214"/>
      <c r="AC140" s="214"/>
      <c r="AD140" s="214"/>
      <c r="AE140" s="214"/>
      <c r="AF140" s="214"/>
      <c r="AG140" s="214" t="s">
        <v>320</v>
      </c>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row>
    <row r="141" spans="1:60" outlineLevel="2" x14ac:dyDescent="0.2">
      <c r="A141" s="221"/>
      <c r="B141" s="222"/>
      <c r="C141" s="268" t="s">
        <v>991</v>
      </c>
      <c r="D141" s="262"/>
      <c r="E141" s="263"/>
      <c r="F141" s="224"/>
      <c r="G141" s="224"/>
      <c r="H141" s="224"/>
      <c r="I141" s="224"/>
      <c r="J141" s="224"/>
      <c r="K141" s="224"/>
      <c r="L141" s="224"/>
      <c r="M141" s="224"/>
      <c r="N141" s="223"/>
      <c r="O141" s="223"/>
      <c r="P141" s="223"/>
      <c r="Q141" s="223"/>
      <c r="R141" s="224"/>
      <c r="S141" s="224"/>
      <c r="T141" s="224"/>
      <c r="U141" s="224"/>
      <c r="V141" s="224"/>
      <c r="W141" s="224"/>
      <c r="X141" s="224"/>
      <c r="Y141" s="224"/>
      <c r="Z141" s="214"/>
      <c r="AA141" s="214"/>
      <c r="AB141" s="214"/>
      <c r="AC141" s="214"/>
      <c r="AD141" s="214"/>
      <c r="AE141" s="214"/>
      <c r="AF141" s="214"/>
      <c r="AG141" s="214" t="s">
        <v>371</v>
      </c>
      <c r="AH141" s="214">
        <v>0</v>
      </c>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row>
    <row r="142" spans="1:60" outlineLevel="3" x14ac:dyDescent="0.2">
      <c r="A142" s="221"/>
      <c r="B142" s="222"/>
      <c r="C142" s="268" t="s">
        <v>2765</v>
      </c>
      <c r="D142" s="262"/>
      <c r="E142" s="263">
        <v>11.497999999999999</v>
      </c>
      <c r="F142" s="224"/>
      <c r="G142" s="224"/>
      <c r="H142" s="224"/>
      <c r="I142" s="224"/>
      <c r="J142" s="224"/>
      <c r="K142" s="224"/>
      <c r="L142" s="224"/>
      <c r="M142" s="224"/>
      <c r="N142" s="223"/>
      <c r="O142" s="223"/>
      <c r="P142" s="223"/>
      <c r="Q142" s="223"/>
      <c r="R142" s="224"/>
      <c r="S142" s="224"/>
      <c r="T142" s="224"/>
      <c r="U142" s="224"/>
      <c r="V142" s="224"/>
      <c r="W142" s="224"/>
      <c r="X142" s="224"/>
      <c r="Y142" s="224"/>
      <c r="Z142" s="214"/>
      <c r="AA142" s="214"/>
      <c r="AB142" s="214"/>
      <c r="AC142" s="214"/>
      <c r="AD142" s="214"/>
      <c r="AE142" s="214"/>
      <c r="AF142" s="214"/>
      <c r="AG142" s="214" t="s">
        <v>371</v>
      </c>
      <c r="AH142" s="214">
        <v>0</v>
      </c>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row>
    <row r="143" spans="1:60" outlineLevel="3" x14ac:dyDescent="0.2">
      <c r="A143" s="221"/>
      <c r="B143" s="222"/>
      <c r="C143" s="268" t="s">
        <v>2766</v>
      </c>
      <c r="D143" s="262"/>
      <c r="E143" s="263">
        <v>7.0179999999999998</v>
      </c>
      <c r="F143" s="224"/>
      <c r="G143" s="224"/>
      <c r="H143" s="224"/>
      <c r="I143" s="224"/>
      <c r="J143" s="224"/>
      <c r="K143" s="224"/>
      <c r="L143" s="224"/>
      <c r="M143" s="224"/>
      <c r="N143" s="223"/>
      <c r="O143" s="223"/>
      <c r="P143" s="223"/>
      <c r="Q143" s="223"/>
      <c r="R143" s="224"/>
      <c r="S143" s="224"/>
      <c r="T143" s="224"/>
      <c r="U143" s="224"/>
      <c r="V143" s="224"/>
      <c r="W143" s="224"/>
      <c r="X143" s="224"/>
      <c r="Y143" s="224"/>
      <c r="Z143" s="214"/>
      <c r="AA143" s="214"/>
      <c r="AB143" s="214"/>
      <c r="AC143" s="214"/>
      <c r="AD143" s="214"/>
      <c r="AE143" s="214"/>
      <c r="AF143" s="214"/>
      <c r="AG143" s="214" t="s">
        <v>371</v>
      </c>
      <c r="AH143" s="214">
        <v>0</v>
      </c>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row>
    <row r="144" spans="1:60" outlineLevel="3" x14ac:dyDescent="0.2">
      <c r="A144" s="221"/>
      <c r="B144" s="222"/>
      <c r="C144" s="268" t="s">
        <v>2738</v>
      </c>
      <c r="D144" s="262"/>
      <c r="E144" s="263">
        <v>2.0099999999999998</v>
      </c>
      <c r="F144" s="224"/>
      <c r="G144" s="224"/>
      <c r="H144" s="224"/>
      <c r="I144" s="224"/>
      <c r="J144" s="224"/>
      <c r="K144" s="224"/>
      <c r="L144" s="224"/>
      <c r="M144" s="224"/>
      <c r="N144" s="223"/>
      <c r="O144" s="223"/>
      <c r="P144" s="223"/>
      <c r="Q144" s="223"/>
      <c r="R144" s="224"/>
      <c r="S144" s="224"/>
      <c r="T144" s="224"/>
      <c r="U144" s="224"/>
      <c r="V144" s="224"/>
      <c r="W144" s="224"/>
      <c r="X144" s="224"/>
      <c r="Y144" s="224"/>
      <c r="Z144" s="214"/>
      <c r="AA144" s="214"/>
      <c r="AB144" s="214"/>
      <c r="AC144" s="214"/>
      <c r="AD144" s="214"/>
      <c r="AE144" s="214"/>
      <c r="AF144" s="214"/>
      <c r="AG144" s="214" t="s">
        <v>371</v>
      </c>
      <c r="AH144" s="214">
        <v>0</v>
      </c>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row>
    <row r="145" spans="1:60" outlineLevel="1" x14ac:dyDescent="0.2">
      <c r="A145" s="236">
        <v>32</v>
      </c>
      <c r="B145" s="237" t="s">
        <v>547</v>
      </c>
      <c r="C145" s="254" t="s">
        <v>548</v>
      </c>
      <c r="D145" s="238" t="s">
        <v>403</v>
      </c>
      <c r="E145" s="239">
        <v>16</v>
      </c>
      <c r="F145" s="240"/>
      <c r="G145" s="241">
        <f>ROUND(E145*F145,2)</f>
        <v>0</v>
      </c>
      <c r="H145" s="240"/>
      <c r="I145" s="241">
        <f>ROUND(E145*H145,2)</f>
        <v>0</v>
      </c>
      <c r="J145" s="240"/>
      <c r="K145" s="241">
        <f>ROUND(E145*J145,2)</f>
        <v>0</v>
      </c>
      <c r="L145" s="241">
        <v>12</v>
      </c>
      <c r="M145" s="241">
        <f>G145*(1+L145/100)</f>
        <v>0</v>
      </c>
      <c r="N145" s="239">
        <v>3.8000000000000002E-4</v>
      </c>
      <c r="O145" s="239">
        <f>ROUND(E145*N145,2)</f>
        <v>0.01</v>
      </c>
      <c r="P145" s="239">
        <v>1.2999999999999999E-2</v>
      </c>
      <c r="Q145" s="239">
        <f>ROUND(E145*P145,2)</f>
        <v>0.21</v>
      </c>
      <c r="R145" s="241" t="s">
        <v>519</v>
      </c>
      <c r="S145" s="241" t="s">
        <v>315</v>
      </c>
      <c r="T145" s="242" t="s">
        <v>315</v>
      </c>
      <c r="U145" s="224">
        <v>0.107</v>
      </c>
      <c r="V145" s="224">
        <f>ROUND(E145*U145,2)</f>
        <v>1.71</v>
      </c>
      <c r="W145" s="224"/>
      <c r="X145" s="224" t="s">
        <v>336</v>
      </c>
      <c r="Y145" s="224" t="s">
        <v>317</v>
      </c>
      <c r="Z145" s="214"/>
      <c r="AA145" s="214"/>
      <c r="AB145" s="214"/>
      <c r="AC145" s="214"/>
      <c r="AD145" s="214"/>
      <c r="AE145" s="214"/>
      <c r="AF145" s="214"/>
      <c r="AG145" s="214" t="s">
        <v>337</v>
      </c>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row>
    <row r="146" spans="1:60" outlineLevel="2" x14ac:dyDescent="0.2">
      <c r="A146" s="221"/>
      <c r="B146" s="222"/>
      <c r="C146" s="267" t="s">
        <v>549</v>
      </c>
      <c r="D146" s="266"/>
      <c r="E146" s="266"/>
      <c r="F146" s="266"/>
      <c r="G146" s="266"/>
      <c r="H146" s="224"/>
      <c r="I146" s="224"/>
      <c r="J146" s="224"/>
      <c r="K146" s="224"/>
      <c r="L146" s="224"/>
      <c r="M146" s="224"/>
      <c r="N146" s="223"/>
      <c r="O146" s="223"/>
      <c r="P146" s="223"/>
      <c r="Q146" s="223"/>
      <c r="R146" s="224"/>
      <c r="S146" s="224"/>
      <c r="T146" s="224"/>
      <c r="U146" s="224"/>
      <c r="V146" s="224"/>
      <c r="W146" s="224"/>
      <c r="X146" s="224"/>
      <c r="Y146" s="224"/>
      <c r="Z146" s="214"/>
      <c r="AA146" s="214"/>
      <c r="AB146" s="214"/>
      <c r="AC146" s="214"/>
      <c r="AD146" s="214"/>
      <c r="AE146" s="214"/>
      <c r="AF146" s="214"/>
      <c r="AG146" s="214" t="s">
        <v>369</v>
      </c>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row>
    <row r="147" spans="1:60" outlineLevel="2" x14ac:dyDescent="0.2">
      <c r="A147" s="221"/>
      <c r="B147" s="222"/>
      <c r="C147" s="268" t="s">
        <v>1925</v>
      </c>
      <c r="D147" s="262"/>
      <c r="E147" s="263">
        <v>16</v>
      </c>
      <c r="F147" s="224"/>
      <c r="G147" s="224"/>
      <c r="H147" s="224"/>
      <c r="I147" s="224"/>
      <c r="J147" s="224"/>
      <c r="K147" s="224"/>
      <c r="L147" s="224"/>
      <c r="M147" s="224"/>
      <c r="N147" s="223"/>
      <c r="O147" s="223"/>
      <c r="P147" s="223"/>
      <c r="Q147" s="223"/>
      <c r="R147" s="224"/>
      <c r="S147" s="224"/>
      <c r="T147" s="224"/>
      <c r="U147" s="224"/>
      <c r="V147" s="224"/>
      <c r="W147" s="224"/>
      <c r="X147" s="224"/>
      <c r="Y147" s="224"/>
      <c r="Z147" s="214"/>
      <c r="AA147" s="214"/>
      <c r="AB147" s="214"/>
      <c r="AC147" s="214"/>
      <c r="AD147" s="214"/>
      <c r="AE147" s="214"/>
      <c r="AF147" s="214"/>
      <c r="AG147" s="214" t="s">
        <v>371</v>
      </c>
      <c r="AH147" s="214">
        <v>0</v>
      </c>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row>
    <row r="148" spans="1:60" outlineLevel="1" x14ac:dyDescent="0.2">
      <c r="A148" s="236">
        <v>33</v>
      </c>
      <c r="B148" s="237" t="s">
        <v>577</v>
      </c>
      <c r="C148" s="254" t="s">
        <v>578</v>
      </c>
      <c r="D148" s="238" t="s">
        <v>403</v>
      </c>
      <c r="E148" s="239">
        <v>12</v>
      </c>
      <c r="F148" s="240"/>
      <c r="G148" s="241">
        <f>ROUND(E148*F148,2)</f>
        <v>0</v>
      </c>
      <c r="H148" s="240"/>
      <c r="I148" s="241">
        <f>ROUND(E148*H148,2)</f>
        <v>0</v>
      </c>
      <c r="J148" s="240"/>
      <c r="K148" s="241">
        <f>ROUND(E148*J148,2)</f>
        <v>0</v>
      </c>
      <c r="L148" s="241">
        <v>12</v>
      </c>
      <c r="M148" s="241">
        <f>G148*(1+L148/100)</f>
        <v>0</v>
      </c>
      <c r="N148" s="239">
        <v>5.9000000000000003E-4</v>
      </c>
      <c r="O148" s="239">
        <f>ROUND(E148*N148,2)</f>
        <v>0.01</v>
      </c>
      <c r="P148" s="239">
        <v>3.6999999999999998E-2</v>
      </c>
      <c r="Q148" s="239">
        <f>ROUND(E148*P148,2)</f>
        <v>0.44</v>
      </c>
      <c r="R148" s="241" t="s">
        <v>519</v>
      </c>
      <c r="S148" s="241" t="s">
        <v>315</v>
      </c>
      <c r="T148" s="242" t="s">
        <v>315</v>
      </c>
      <c r="U148" s="224">
        <v>0.443</v>
      </c>
      <c r="V148" s="224">
        <f>ROUND(E148*U148,2)</f>
        <v>5.32</v>
      </c>
      <c r="W148" s="224"/>
      <c r="X148" s="224" t="s">
        <v>336</v>
      </c>
      <c r="Y148" s="224" t="s">
        <v>317</v>
      </c>
      <c r="Z148" s="214"/>
      <c r="AA148" s="214"/>
      <c r="AB148" s="214"/>
      <c r="AC148" s="214"/>
      <c r="AD148" s="214"/>
      <c r="AE148" s="214"/>
      <c r="AF148" s="214"/>
      <c r="AG148" s="214" t="s">
        <v>337</v>
      </c>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row>
    <row r="149" spans="1:60" outlineLevel="2" x14ac:dyDescent="0.2">
      <c r="A149" s="221"/>
      <c r="B149" s="222"/>
      <c r="C149" s="267" t="s">
        <v>549</v>
      </c>
      <c r="D149" s="266"/>
      <c r="E149" s="266"/>
      <c r="F149" s="266"/>
      <c r="G149" s="266"/>
      <c r="H149" s="224"/>
      <c r="I149" s="224"/>
      <c r="J149" s="224"/>
      <c r="K149" s="224"/>
      <c r="L149" s="224"/>
      <c r="M149" s="224"/>
      <c r="N149" s="223"/>
      <c r="O149" s="223"/>
      <c r="P149" s="223"/>
      <c r="Q149" s="223"/>
      <c r="R149" s="224"/>
      <c r="S149" s="224"/>
      <c r="T149" s="224"/>
      <c r="U149" s="224"/>
      <c r="V149" s="224"/>
      <c r="W149" s="224"/>
      <c r="X149" s="224"/>
      <c r="Y149" s="224"/>
      <c r="Z149" s="214"/>
      <c r="AA149" s="214"/>
      <c r="AB149" s="214"/>
      <c r="AC149" s="214"/>
      <c r="AD149" s="214"/>
      <c r="AE149" s="214"/>
      <c r="AF149" s="214"/>
      <c r="AG149" s="214" t="s">
        <v>369</v>
      </c>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row>
    <row r="150" spans="1:60" x14ac:dyDescent="0.2">
      <c r="A150" s="229" t="s">
        <v>310</v>
      </c>
      <c r="B150" s="230" t="s">
        <v>211</v>
      </c>
      <c r="C150" s="253" t="s">
        <v>212</v>
      </c>
      <c r="D150" s="231"/>
      <c r="E150" s="232"/>
      <c r="F150" s="233"/>
      <c r="G150" s="233">
        <f>SUMIF(AG151:AG152,"&lt;&gt;NOR",G151:G152)</f>
        <v>0</v>
      </c>
      <c r="H150" s="233"/>
      <c r="I150" s="233">
        <f>SUM(I151:I152)</f>
        <v>0</v>
      </c>
      <c r="J150" s="233"/>
      <c r="K150" s="233">
        <f>SUM(K151:K152)</f>
        <v>0</v>
      </c>
      <c r="L150" s="233"/>
      <c r="M150" s="233">
        <f>SUM(M151:M152)</f>
        <v>0</v>
      </c>
      <c r="N150" s="232"/>
      <c r="O150" s="232">
        <f>SUM(O151:O152)</f>
        <v>0</v>
      </c>
      <c r="P150" s="232"/>
      <c r="Q150" s="232">
        <f>SUM(Q151:Q152)</f>
        <v>0</v>
      </c>
      <c r="R150" s="233"/>
      <c r="S150" s="233"/>
      <c r="T150" s="234"/>
      <c r="U150" s="228"/>
      <c r="V150" s="228">
        <f>SUM(V151:V152)</f>
        <v>14.5</v>
      </c>
      <c r="W150" s="228"/>
      <c r="X150" s="228"/>
      <c r="Y150" s="228"/>
      <c r="AG150" t="s">
        <v>311</v>
      </c>
    </row>
    <row r="151" spans="1:60" ht="22.5" outlineLevel="1" x14ac:dyDescent="0.2">
      <c r="A151" s="236">
        <v>34</v>
      </c>
      <c r="B151" s="237" t="s">
        <v>1389</v>
      </c>
      <c r="C151" s="254" t="s">
        <v>1390</v>
      </c>
      <c r="D151" s="238" t="s">
        <v>581</v>
      </c>
      <c r="E151" s="239">
        <v>4.6045100000000003</v>
      </c>
      <c r="F151" s="240"/>
      <c r="G151" s="241">
        <f>ROUND(E151*F151,2)</f>
        <v>0</v>
      </c>
      <c r="H151" s="240"/>
      <c r="I151" s="241">
        <f>ROUND(E151*H151,2)</f>
        <v>0</v>
      </c>
      <c r="J151" s="240"/>
      <c r="K151" s="241">
        <f>ROUND(E151*J151,2)</f>
        <v>0</v>
      </c>
      <c r="L151" s="241">
        <v>12</v>
      </c>
      <c r="M151" s="241">
        <f>G151*(1+L151/100)</f>
        <v>0</v>
      </c>
      <c r="N151" s="239">
        <v>0</v>
      </c>
      <c r="O151" s="239">
        <f>ROUND(E151*N151,2)</f>
        <v>0</v>
      </c>
      <c r="P151" s="239">
        <v>0</v>
      </c>
      <c r="Q151" s="239">
        <f>ROUND(E151*P151,2)</f>
        <v>0</v>
      </c>
      <c r="R151" s="241" t="s">
        <v>366</v>
      </c>
      <c r="S151" s="241" t="s">
        <v>315</v>
      </c>
      <c r="T151" s="242" t="s">
        <v>315</v>
      </c>
      <c r="U151" s="224">
        <v>3.15</v>
      </c>
      <c r="V151" s="224">
        <f>ROUND(E151*U151,2)</f>
        <v>14.5</v>
      </c>
      <c r="W151" s="224"/>
      <c r="X151" s="224" t="s">
        <v>582</v>
      </c>
      <c r="Y151" s="224" t="s">
        <v>317</v>
      </c>
      <c r="Z151" s="214"/>
      <c r="AA151" s="214"/>
      <c r="AB151" s="214"/>
      <c r="AC151" s="214"/>
      <c r="AD151" s="214"/>
      <c r="AE151" s="214"/>
      <c r="AF151" s="214"/>
      <c r="AG151" s="214" t="s">
        <v>732</v>
      </c>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row>
    <row r="152" spans="1:60" outlineLevel="2" x14ac:dyDescent="0.2">
      <c r="A152" s="221"/>
      <c r="B152" s="222"/>
      <c r="C152" s="267" t="s">
        <v>584</v>
      </c>
      <c r="D152" s="266"/>
      <c r="E152" s="266"/>
      <c r="F152" s="266"/>
      <c r="G152" s="266"/>
      <c r="H152" s="224"/>
      <c r="I152" s="224"/>
      <c r="J152" s="224"/>
      <c r="K152" s="224"/>
      <c r="L152" s="224"/>
      <c r="M152" s="224"/>
      <c r="N152" s="223"/>
      <c r="O152" s="223"/>
      <c r="P152" s="223"/>
      <c r="Q152" s="223"/>
      <c r="R152" s="224"/>
      <c r="S152" s="224"/>
      <c r="T152" s="224"/>
      <c r="U152" s="224"/>
      <c r="V152" s="224"/>
      <c r="W152" s="224"/>
      <c r="X152" s="224"/>
      <c r="Y152" s="224"/>
      <c r="Z152" s="214"/>
      <c r="AA152" s="214"/>
      <c r="AB152" s="214"/>
      <c r="AC152" s="214"/>
      <c r="AD152" s="214"/>
      <c r="AE152" s="214"/>
      <c r="AF152" s="214"/>
      <c r="AG152" s="214" t="s">
        <v>369</v>
      </c>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row>
    <row r="153" spans="1:60" x14ac:dyDescent="0.2">
      <c r="A153" s="229" t="s">
        <v>310</v>
      </c>
      <c r="B153" s="230" t="s">
        <v>219</v>
      </c>
      <c r="C153" s="253" t="s">
        <v>220</v>
      </c>
      <c r="D153" s="231"/>
      <c r="E153" s="232"/>
      <c r="F153" s="233"/>
      <c r="G153" s="233">
        <f>SUMIF(AG154:AG165,"&lt;&gt;NOR",G154:G165)</f>
        <v>0</v>
      </c>
      <c r="H153" s="233"/>
      <c r="I153" s="233">
        <f>SUM(I154:I165)</f>
        <v>0</v>
      </c>
      <c r="J153" s="233"/>
      <c r="K153" s="233">
        <f>SUM(K154:K165)</f>
        <v>0</v>
      </c>
      <c r="L153" s="233"/>
      <c r="M153" s="233">
        <f>SUM(M154:M165)</f>
        <v>0</v>
      </c>
      <c r="N153" s="232"/>
      <c r="O153" s="232">
        <f>SUM(O154:O165)</f>
        <v>0.12</v>
      </c>
      <c r="P153" s="232"/>
      <c r="Q153" s="232">
        <f>SUM(Q154:Q165)</f>
        <v>0.01</v>
      </c>
      <c r="R153" s="233"/>
      <c r="S153" s="233"/>
      <c r="T153" s="234"/>
      <c r="U153" s="228"/>
      <c r="V153" s="228">
        <f>SUM(V154:V165)</f>
        <v>13.889999999999999</v>
      </c>
      <c r="W153" s="228"/>
      <c r="X153" s="228"/>
      <c r="Y153" s="228"/>
      <c r="AG153" t="s">
        <v>311</v>
      </c>
    </row>
    <row r="154" spans="1:60" outlineLevel="1" x14ac:dyDescent="0.2">
      <c r="A154" s="236">
        <v>35</v>
      </c>
      <c r="B154" s="237" t="s">
        <v>2767</v>
      </c>
      <c r="C154" s="254" t="s">
        <v>2768</v>
      </c>
      <c r="D154" s="238" t="s">
        <v>379</v>
      </c>
      <c r="E154" s="239">
        <v>1.02</v>
      </c>
      <c r="F154" s="240"/>
      <c r="G154" s="241">
        <f>ROUND(E154*F154,2)</f>
        <v>0</v>
      </c>
      <c r="H154" s="240"/>
      <c r="I154" s="241">
        <f>ROUND(E154*H154,2)</f>
        <v>0</v>
      </c>
      <c r="J154" s="240"/>
      <c r="K154" s="241">
        <f>ROUND(E154*J154,2)</f>
        <v>0</v>
      </c>
      <c r="L154" s="241">
        <v>12</v>
      </c>
      <c r="M154" s="241">
        <f>G154*(1+L154/100)</f>
        <v>0</v>
      </c>
      <c r="N154" s="239">
        <v>0</v>
      </c>
      <c r="O154" s="239">
        <f>ROUND(E154*N154,2)</f>
        <v>0</v>
      </c>
      <c r="P154" s="239">
        <v>1.4300000000000001E-3</v>
      </c>
      <c r="Q154" s="239">
        <f>ROUND(E154*P154,2)</f>
        <v>0</v>
      </c>
      <c r="R154" s="241" t="s">
        <v>2769</v>
      </c>
      <c r="S154" s="241" t="s">
        <v>315</v>
      </c>
      <c r="T154" s="242" t="s">
        <v>315</v>
      </c>
      <c r="U154" s="224">
        <v>3.5000000000000003E-2</v>
      </c>
      <c r="V154" s="224">
        <f>ROUND(E154*U154,2)</f>
        <v>0.04</v>
      </c>
      <c r="W154" s="224"/>
      <c r="X154" s="224" t="s">
        <v>336</v>
      </c>
      <c r="Y154" s="224" t="s">
        <v>317</v>
      </c>
      <c r="Z154" s="214"/>
      <c r="AA154" s="214"/>
      <c r="AB154" s="214"/>
      <c r="AC154" s="214"/>
      <c r="AD154" s="214"/>
      <c r="AE154" s="214"/>
      <c r="AF154" s="214"/>
      <c r="AG154" s="214" t="s">
        <v>337</v>
      </c>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row>
    <row r="155" spans="1:60" outlineLevel="2" x14ac:dyDescent="0.2">
      <c r="A155" s="221"/>
      <c r="B155" s="222"/>
      <c r="C155" s="268" t="s">
        <v>536</v>
      </c>
      <c r="D155" s="262"/>
      <c r="E155" s="263"/>
      <c r="F155" s="224"/>
      <c r="G155" s="224"/>
      <c r="H155" s="224"/>
      <c r="I155" s="224"/>
      <c r="J155" s="224"/>
      <c r="K155" s="224"/>
      <c r="L155" s="224"/>
      <c r="M155" s="224"/>
      <c r="N155" s="223"/>
      <c r="O155" s="223"/>
      <c r="P155" s="223"/>
      <c r="Q155" s="223"/>
      <c r="R155" s="224"/>
      <c r="S155" s="224"/>
      <c r="T155" s="224"/>
      <c r="U155" s="224"/>
      <c r="V155" s="224"/>
      <c r="W155" s="224"/>
      <c r="X155" s="224"/>
      <c r="Y155" s="224"/>
      <c r="Z155" s="214"/>
      <c r="AA155" s="214"/>
      <c r="AB155" s="214"/>
      <c r="AC155" s="214"/>
      <c r="AD155" s="214"/>
      <c r="AE155" s="214"/>
      <c r="AF155" s="214"/>
      <c r="AG155" s="214" t="s">
        <v>371</v>
      </c>
      <c r="AH155" s="214">
        <v>0</v>
      </c>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row>
    <row r="156" spans="1:60" outlineLevel="3" x14ac:dyDescent="0.2">
      <c r="A156" s="221"/>
      <c r="B156" s="222"/>
      <c r="C156" s="268" t="s">
        <v>2728</v>
      </c>
      <c r="D156" s="262"/>
      <c r="E156" s="263">
        <v>1.02</v>
      </c>
      <c r="F156" s="224"/>
      <c r="G156" s="224"/>
      <c r="H156" s="224"/>
      <c r="I156" s="224"/>
      <c r="J156" s="224"/>
      <c r="K156" s="224"/>
      <c r="L156" s="224"/>
      <c r="M156" s="224"/>
      <c r="N156" s="223"/>
      <c r="O156" s="223"/>
      <c r="P156" s="223"/>
      <c r="Q156" s="223"/>
      <c r="R156" s="224"/>
      <c r="S156" s="224"/>
      <c r="T156" s="224"/>
      <c r="U156" s="224"/>
      <c r="V156" s="224"/>
      <c r="W156" s="224"/>
      <c r="X156" s="224"/>
      <c r="Y156" s="224"/>
      <c r="Z156" s="214"/>
      <c r="AA156" s="214"/>
      <c r="AB156" s="214"/>
      <c r="AC156" s="214"/>
      <c r="AD156" s="214"/>
      <c r="AE156" s="214"/>
      <c r="AF156" s="214"/>
      <c r="AG156" s="214" t="s">
        <v>371</v>
      </c>
      <c r="AH156" s="214">
        <v>0</v>
      </c>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row>
    <row r="157" spans="1:60" outlineLevel="1" x14ac:dyDescent="0.2">
      <c r="A157" s="236">
        <v>36</v>
      </c>
      <c r="B157" s="237" t="s">
        <v>2770</v>
      </c>
      <c r="C157" s="254" t="s">
        <v>2771</v>
      </c>
      <c r="D157" s="238" t="s">
        <v>379</v>
      </c>
      <c r="E157" s="239">
        <v>4.0999999999999996</v>
      </c>
      <c r="F157" s="240"/>
      <c r="G157" s="241">
        <f>ROUND(E157*F157,2)</f>
        <v>0</v>
      </c>
      <c r="H157" s="240"/>
      <c r="I157" s="241">
        <f>ROUND(E157*H157,2)</f>
        <v>0</v>
      </c>
      <c r="J157" s="240"/>
      <c r="K157" s="241">
        <f>ROUND(E157*J157,2)</f>
        <v>0</v>
      </c>
      <c r="L157" s="241">
        <v>12</v>
      </c>
      <c r="M157" s="241">
        <f>G157*(1+L157/100)</f>
        <v>0</v>
      </c>
      <c r="N157" s="239">
        <v>0</v>
      </c>
      <c r="O157" s="239">
        <f>ROUND(E157*N157,2)</f>
        <v>0</v>
      </c>
      <c r="P157" s="239">
        <v>1.66E-3</v>
      </c>
      <c r="Q157" s="239">
        <f>ROUND(E157*P157,2)</f>
        <v>0.01</v>
      </c>
      <c r="R157" s="241" t="s">
        <v>2769</v>
      </c>
      <c r="S157" s="241" t="s">
        <v>315</v>
      </c>
      <c r="T157" s="242" t="s">
        <v>315</v>
      </c>
      <c r="U157" s="224">
        <v>3.5999999999999997E-2</v>
      </c>
      <c r="V157" s="224">
        <f>ROUND(E157*U157,2)</f>
        <v>0.15</v>
      </c>
      <c r="W157" s="224"/>
      <c r="X157" s="224" t="s">
        <v>336</v>
      </c>
      <c r="Y157" s="224" t="s">
        <v>317</v>
      </c>
      <c r="Z157" s="214"/>
      <c r="AA157" s="214"/>
      <c r="AB157" s="214"/>
      <c r="AC157" s="214"/>
      <c r="AD157" s="214"/>
      <c r="AE157" s="214"/>
      <c r="AF157" s="214"/>
      <c r="AG157" s="214" t="s">
        <v>337</v>
      </c>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row>
    <row r="158" spans="1:60" outlineLevel="2" x14ac:dyDescent="0.2">
      <c r="A158" s="221"/>
      <c r="B158" s="222"/>
      <c r="C158" s="268" t="s">
        <v>991</v>
      </c>
      <c r="D158" s="262"/>
      <c r="E158" s="263"/>
      <c r="F158" s="224"/>
      <c r="G158" s="224"/>
      <c r="H158" s="224"/>
      <c r="I158" s="224"/>
      <c r="J158" s="224"/>
      <c r="K158" s="224"/>
      <c r="L158" s="224"/>
      <c r="M158" s="224"/>
      <c r="N158" s="223"/>
      <c r="O158" s="223"/>
      <c r="P158" s="223"/>
      <c r="Q158" s="223"/>
      <c r="R158" s="224"/>
      <c r="S158" s="224"/>
      <c r="T158" s="224"/>
      <c r="U158" s="224"/>
      <c r="V158" s="224"/>
      <c r="W158" s="224"/>
      <c r="X158" s="224"/>
      <c r="Y158" s="224"/>
      <c r="Z158" s="214"/>
      <c r="AA158" s="214"/>
      <c r="AB158" s="214"/>
      <c r="AC158" s="214"/>
      <c r="AD158" s="214"/>
      <c r="AE158" s="214"/>
      <c r="AF158" s="214"/>
      <c r="AG158" s="214" t="s">
        <v>371</v>
      </c>
      <c r="AH158" s="214">
        <v>0</v>
      </c>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row>
    <row r="159" spans="1:60" outlineLevel="3" x14ac:dyDescent="0.2">
      <c r="A159" s="221"/>
      <c r="B159" s="222"/>
      <c r="C159" s="268" t="s">
        <v>2772</v>
      </c>
      <c r="D159" s="262"/>
      <c r="E159" s="263">
        <v>4.0999999999999996</v>
      </c>
      <c r="F159" s="224"/>
      <c r="G159" s="224"/>
      <c r="H159" s="224"/>
      <c r="I159" s="224"/>
      <c r="J159" s="224"/>
      <c r="K159" s="224"/>
      <c r="L159" s="224"/>
      <c r="M159" s="224"/>
      <c r="N159" s="223"/>
      <c r="O159" s="223"/>
      <c r="P159" s="223"/>
      <c r="Q159" s="223"/>
      <c r="R159" s="224"/>
      <c r="S159" s="224"/>
      <c r="T159" s="224"/>
      <c r="U159" s="224"/>
      <c r="V159" s="224"/>
      <c r="W159" s="224"/>
      <c r="X159" s="224"/>
      <c r="Y159" s="224"/>
      <c r="Z159" s="214"/>
      <c r="AA159" s="214"/>
      <c r="AB159" s="214"/>
      <c r="AC159" s="214"/>
      <c r="AD159" s="214"/>
      <c r="AE159" s="214"/>
      <c r="AF159" s="214"/>
      <c r="AG159" s="214" t="s">
        <v>371</v>
      </c>
      <c r="AH159" s="214">
        <v>0</v>
      </c>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row>
    <row r="160" spans="1:60" ht="22.5" outlineLevel="1" x14ac:dyDescent="0.2">
      <c r="A160" s="236">
        <v>37</v>
      </c>
      <c r="B160" s="237" t="s">
        <v>585</v>
      </c>
      <c r="C160" s="254" t="s">
        <v>586</v>
      </c>
      <c r="D160" s="238" t="s">
        <v>379</v>
      </c>
      <c r="E160" s="239">
        <v>32.308</v>
      </c>
      <c r="F160" s="240"/>
      <c r="G160" s="241">
        <f>ROUND(E160*F160,2)</f>
        <v>0</v>
      </c>
      <c r="H160" s="240"/>
      <c r="I160" s="241">
        <f>ROUND(E160*H160,2)</f>
        <v>0</v>
      </c>
      <c r="J160" s="240"/>
      <c r="K160" s="241">
        <f>ROUND(E160*J160,2)</f>
        <v>0</v>
      </c>
      <c r="L160" s="241">
        <v>12</v>
      </c>
      <c r="M160" s="241">
        <f>G160*(1+L160/100)</f>
        <v>0</v>
      </c>
      <c r="N160" s="239">
        <v>3.7799999999999999E-3</v>
      </c>
      <c r="O160" s="239">
        <f>ROUND(E160*N160,2)</f>
        <v>0.12</v>
      </c>
      <c r="P160" s="239">
        <v>0</v>
      </c>
      <c r="Q160" s="239">
        <f>ROUND(E160*P160,2)</f>
        <v>0</v>
      </c>
      <c r="R160" s="241" t="s">
        <v>587</v>
      </c>
      <c r="S160" s="241" t="s">
        <v>315</v>
      </c>
      <c r="T160" s="242" t="s">
        <v>315</v>
      </c>
      <c r="U160" s="224">
        <v>0.42403000000000002</v>
      </c>
      <c r="V160" s="224">
        <f>ROUND(E160*U160,2)</f>
        <v>13.7</v>
      </c>
      <c r="W160" s="224"/>
      <c r="X160" s="224" t="s">
        <v>588</v>
      </c>
      <c r="Y160" s="224" t="s">
        <v>317</v>
      </c>
      <c r="Z160" s="214"/>
      <c r="AA160" s="214"/>
      <c r="AB160" s="214"/>
      <c r="AC160" s="214"/>
      <c r="AD160" s="214"/>
      <c r="AE160" s="214"/>
      <c r="AF160" s="214"/>
      <c r="AG160" s="214" t="s">
        <v>589</v>
      </c>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row>
    <row r="161" spans="1:60" ht="22.5" outlineLevel="2" x14ac:dyDescent="0.2">
      <c r="A161" s="221"/>
      <c r="B161" s="222"/>
      <c r="C161" s="255" t="s">
        <v>590</v>
      </c>
      <c r="D161" s="243"/>
      <c r="E161" s="243"/>
      <c r="F161" s="243"/>
      <c r="G161" s="243"/>
      <c r="H161" s="224"/>
      <c r="I161" s="224"/>
      <c r="J161" s="224"/>
      <c r="K161" s="224"/>
      <c r="L161" s="224"/>
      <c r="M161" s="224"/>
      <c r="N161" s="223"/>
      <c r="O161" s="223"/>
      <c r="P161" s="223"/>
      <c r="Q161" s="223"/>
      <c r="R161" s="224"/>
      <c r="S161" s="224"/>
      <c r="T161" s="224"/>
      <c r="U161" s="224"/>
      <c r="V161" s="224"/>
      <c r="W161" s="224"/>
      <c r="X161" s="224"/>
      <c r="Y161" s="224"/>
      <c r="Z161" s="214"/>
      <c r="AA161" s="214"/>
      <c r="AB161" s="214"/>
      <c r="AC161" s="214"/>
      <c r="AD161" s="214"/>
      <c r="AE161" s="214"/>
      <c r="AF161" s="214"/>
      <c r="AG161" s="214" t="s">
        <v>320</v>
      </c>
      <c r="AH161" s="214"/>
      <c r="AI161" s="214"/>
      <c r="AJ161" s="214"/>
      <c r="AK161" s="214"/>
      <c r="AL161" s="214"/>
      <c r="AM161" s="214"/>
      <c r="AN161" s="214"/>
      <c r="AO161" s="214"/>
      <c r="AP161" s="214"/>
      <c r="AQ161" s="214"/>
      <c r="AR161" s="214"/>
      <c r="AS161" s="214"/>
      <c r="AT161" s="214"/>
      <c r="AU161" s="214"/>
      <c r="AV161" s="214"/>
      <c r="AW161" s="214"/>
      <c r="AX161" s="214"/>
      <c r="AY161" s="214"/>
      <c r="AZ161" s="214"/>
      <c r="BA161" s="244" t="str">
        <f>C161</f>
        <v>Nanesení hydroizolační stěrky ve dvou vrstvách. Vlepení těsnicí pásky do spoje podlaha-stěna, přitlačení a uhlazení, přetažení pásky další vrstvou izolační stěrky.</v>
      </c>
      <c r="BB161" s="214"/>
      <c r="BC161" s="214"/>
      <c r="BD161" s="214"/>
      <c r="BE161" s="214"/>
      <c r="BF161" s="214"/>
      <c r="BG161" s="214"/>
      <c r="BH161" s="214"/>
    </row>
    <row r="162" spans="1:60" outlineLevel="2" x14ac:dyDescent="0.2">
      <c r="A162" s="221"/>
      <c r="B162" s="222"/>
      <c r="C162" s="268" t="s">
        <v>591</v>
      </c>
      <c r="D162" s="262"/>
      <c r="E162" s="263"/>
      <c r="F162" s="224"/>
      <c r="G162" s="224"/>
      <c r="H162" s="224"/>
      <c r="I162" s="224"/>
      <c r="J162" s="224"/>
      <c r="K162" s="224"/>
      <c r="L162" s="224"/>
      <c r="M162" s="224"/>
      <c r="N162" s="223"/>
      <c r="O162" s="223"/>
      <c r="P162" s="223"/>
      <c r="Q162" s="223"/>
      <c r="R162" s="224"/>
      <c r="S162" s="224"/>
      <c r="T162" s="224"/>
      <c r="U162" s="224"/>
      <c r="V162" s="224"/>
      <c r="W162" s="224"/>
      <c r="X162" s="224"/>
      <c r="Y162" s="224"/>
      <c r="Z162" s="214"/>
      <c r="AA162" s="214"/>
      <c r="AB162" s="214"/>
      <c r="AC162" s="214"/>
      <c r="AD162" s="214"/>
      <c r="AE162" s="214"/>
      <c r="AF162" s="214"/>
      <c r="AG162" s="214" t="s">
        <v>371</v>
      </c>
      <c r="AH162" s="214">
        <v>0</v>
      </c>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row>
    <row r="163" spans="1:60" outlineLevel="3" x14ac:dyDescent="0.2">
      <c r="A163" s="221"/>
      <c r="B163" s="222"/>
      <c r="C163" s="268" t="s">
        <v>2773</v>
      </c>
      <c r="D163" s="262"/>
      <c r="E163" s="263">
        <v>29.288</v>
      </c>
      <c r="F163" s="224"/>
      <c r="G163" s="224"/>
      <c r="H163" s="224"/>
      <c r="I163" s="224"/>
      <c r="J163" s="224"/>
      <c r="K163" s="224"/>
      <c r="L163" s="224"/>
      <c r="M163" s="224"/>
      <c r="N163" s="223"/>
      <c r="O163" s="223"/>
      <c r="P163" s="223"/>
      <c r="Q163" s="223"/>
      <c r="R163" s="224"/>
      <c r="S163" s="224"/>
      <c r="T163" s="224"/>
      <c r="U163" s="224"/>
      <c r="V163" s="224"/>
      <c r="W163" s="224"/>
      <c r="X163" s="224"/>
      <c r="Y163" s="224"/>
      <c r="Z163" s="214"/>
      <c r="AA163" s="214"/>
      <c r="AB163" s="214"/>
      <c r="AC163" s="214"/>
      <c r="AD163" s="214"/>
      <c r="AE163" s="214"/>
      <c r="AF163" s="214"/>
      <c r="AG163" s="214" t="s">
        <v>371</v>
      </c>
      <c r="AH163" s="214">
        <v>5</v>
      </c>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row>
    <row r="164" spans="1:60" outlineLevel="3" x14ac:dyDescent="0.2">
      <c r="A164" s="221"/>
      <c r="B164" s="222"/>
      <c r="C164" s="268" t="s">
        <v>1393</v>
      </c>
      <c r="D164" s="262"/>
      <c r="E164" s="263"/>
      <c r="F164" s="224"/>
      <c r="G164" s="224"/>
      <c r="H164" s="224"/>
      <c r="I164" s="224"/>
      <c r="J164" s="224"/>
      <c r="K164" s="224"/>
      <c r="L164" s="224"/>
      <c r="M164" s="224"/>
      <c r="N164" s="223"/>
      <c r="O164" s="223"/>
      <c r="P164" s="223"/>
      <c r="Q164" s="223"/>
      <c r="R164" s="224"/>
      <c r="S164" s="224"/>
      <c r="T164" s="224"/>
      <c r="U164" s="224"/>
      <c r="V164" s="224"/>
      <c r="W164" s="224"/>
      <c r="X164" s="224"/>
      <c r="Y164" s="224"/>
      <c r="Z164" s="214"/>
      <c r="AA164" s="214"/>
      <c r="AB164" s="214"/>
      <c r="AC164" s="214"/>
      <c r="AD164" s="214"/>
      <c r="AE164" s="214"/>
      <c r="AF164" s="214"/>
      <c r="AG164" s="214" t="s">
        <v>371</v>
      </c>
      <c r="AH164" s="214">
        <v>0</v>
      </c>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row>
    <row r="165" spans="1:60" outlineLevel="3" x14ac:dyDescent="0.2">
      <c r="A165" s="221"/>
      <c r="B165" s="222"/>
      <c r="C165" s="268" t="s">
        <v>2774</v>
      </c>
      <c r="D165" s="262"/>
      <c r="E165" s="263">
        <v>3.02</v>
      </c>
      <c r="F165" s="224"/>
      <c r="G165" s="224"/>
      <c r="H165" s="224"/>
      <c r="I165" s="224"/>
      <c r="J165" s="224"/>
      <c r="K165" s="224"/>
      <c r="L165" s="224"/>
      <c r="M165" s="224"/>
      <c r="N165" s="223"/>
      <c r="O165" s="223"/>
      <c r="P165" s="223"/>
      <c r="Q165" s="223"/>
      <c r="R165" s="224"/>
      <c r="S165" s="224"/>
      <c r="T165" s="224"/>
      <c r="U165" s="224"/>
      <c r="V165" s="224"/>
      <c r="W165" s="224"/>
      <c r="X165" s="224"/>
      <c r="Y165" s="224"/>
      <c r="Z165" s="214"/>
      <c r="AA165" s="214"/>
      <c r="AB165" s="214"/>
      <c r="AC165" s="214"/>
      <c r="AD165" s="214"/>
      <c r="AE165" s="214"/>
      <c r="AF165" s="214"/>
      <c r="AG165" s="214" t="s">
        <v>371</v>
      </c>
      <c r="AH165" s="214">
        <v>5</v>
      </c>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row>
    <row r="166" spans="1:60" x14ac:dyDescent="0.2">
      <c r="A166" s="229" t="s">
        <v>310</v>
      </c>
      <c r="B166" s="230" t="s">
        <v>221</v>
      </c>
      <c r="C166" s="253" t="s">
        <v>222</v>
      </c>
      <c r="D166" s="231"/>
      <c r="E166" s="232"/>
      <c r="F166" s="233"/>
      <c r="G166" s="233">
        <f>SUMIF(AG167:AG184,"&lt;&gt;NOR",G167:G184)</f>
        <v>0</v>
      </c>
      <c r="H166" s="233"/>
      <c r="I166" s="233">
        <f>SUM(I167:I184)</f>
        <v>0</v>
      </c>
      <c r="J166" s="233"/>
      <c r="K166" s="233">
        <f>SUM(K167:K184)</f>
        <v>0</v>
      </c>
      <c r="L166" s="233"/>
      <c r="M166" s="233">
        <f>SUM(M167:M184)</f>
        <v>0</v>
      </c>
      <c r="N166" s="232"/>
      <c r="O166" s="232">
        <f>SUM(O167:O184)</f>
        <v>0.02</v>
      </c>
      <c r="P166" s="232"/>
      <c r="Q166" s="232">
        <f>SUM(Q167:Q184)</f>
        <v>0</v>
      </c>
      <c r="R166" s="233"/>
      <c r="S166" s="233"/>
      <c r="T166" s="234"/>
      <c r="U166" s="228"/>
      <c r="V166" s="228">
        <f>SUM(V167:V184)</f>
        <v>4.62</v>
      </c>
      <c r="W166" s="228"/>
      <c r="X166" s="228"/>
      <c r="Y166" s="228"/>
      <c r="AG166" t="s">
        <v>311</v>
      </c>
    </row>
    <row r="167" spans="1:60" ht="22.5" outlineLevel="1" x14ac:dyDescent="0.2">
      <c r="A167" s="236">
        <v>38</v>
      </c>
      <c r="B167" s="237" t="s">
        <v>594</v>
      </c>
      <c r="C167" s="254" t="s">
        <v>595</v>
      </c>
      <c r="D167" s="238" t="s">
        <v>379</v>
      </c>
      <c r="E167" s="239">
        <v>23.58</v>
      </c>
      <c r="F167" s="240"/>
      <c r="G167" s="241">
        <f>ROUND(E167*F167,2)</f>
        <v>0</v>
      </c>
      <c r="H167" s="240"/>
      <c r="I167" s="241">
        <f>ROUND(E167*H167,2)</f>
        <v>0</v>
      </c>
      <c r="J167" s="240"/>
      <c r="K167" s="241">
        <f>ROUND(E167*J167,2)</f>
        <v>0</v>
      </c>
      <c r="L167" s="241">
        <v>12</v>
      </c>
      <c r="M167" s="241">
        <f>G167*(1+L167/100)</f>
        <v>0</v>
      </c>
      <c r="N167" s="239">
        <v>1.6000000000000001E-4</v>
      </c>
      <c r="O167" s="239">
        <f>ROUND(E167*N167,2)</f>
        <v>0</v>
      </c>
      <c r="P167" s="239">
        <v>0</v>
      </c>
      <c r="Q167" s="239">
        <f>ROUND(E167*P167,2)</f>
        <v>0</v>
      </c>
      <c r="R167" s="241" t="s">
        <v>596</v>
      </c>
      <c r="S167" s="241" t="s">
        <v>315</v>
      </c>
      <c r="T167" s="242" t="s">
        <v>315</v>
      </c>
      <c r="U167" s="224">
        <v>0.16</v>
      </c>
      <c r="V167" s="224">
        <f>ROUND(E167*U167,2)</f>
        <v>3.77</v>
      </c>
      <c r="W167" s="224"/>
      <c r="X167" s="224" t="s">
        <v>336</v>
      </c>
      <c r="Y167" s="224" t="s">
        <v>317</v>
      </c>
      <c r="Z167" s="214"/>
      <c r="AA167" s="214"/>
      <c r="AB167" s="214"/>
      <c r="AC167" s="214"/>
      <c r="AD167" s="214"/>
      <c r="AE167" s="214"/>
      <c r="AF167" s="214"/>
      <c r="AG167" s="214" t="s">
        <v>367</v>
      </c>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row>
    <row r="168" spans="1:60" ht="22.5" outlineLevel="2" x14ac:dyDescent="0.2">
      <c r="A168" s="221"/>
      <c r="B168" s="222"/>
      <c r="C168" s="255" t="s">
        <v>597</v>
      </c>
      <c r="D168" s="243"/>
      <c r="E168" s="243"/>
      <c r="F168" s="243"/>
      <c r="G168" s="243"/>
      <c r="H168" s="224"/>
      <c r="I168" s="224"/>
      <c r="J168" s="224"/>
      <c r="K168" s="224"/>
      <c r="L168" s="224"/>
      <c r="M168" s="224"/>
      <c r="N168" s="223"/>
      <c r="O168" s="223"/>
      <c r="P168" s="223"/>
      <c r="Q168" s="223"/>
      <c r="R168" s="224"/>
      <c r="S168" s="224"/>
      <c r="T168" s="224"/>
      <c r="U168" s="224"/>
      <c r="V168" s="224"/>
      <c r="W168" s="224"/>
      <c r="X168" s="224"/>
      <c r="Y168" s="224"/>
      <c r="Z168" s="214"/>
      <c r="AA168" s="214"/>
      <c r="AB168" s="214"/>
      <c r="AC168" s="214"/>
      <c r="AD168" s="214"/>
      <c r="AE168" s="214"/>
      <c r="AF168" s="214"/>
      <c r="AG168" s="214" t="s">
        <v>320</v>
      </c>
      <c r="AH168" s="214"/>
      <c r="AI168" s="214"/>
      <c r="AJ168" s="214"/>
      <c r="AK168" s="214"/>
      <c r="AL168" s="214"/>
      <c r="AM168" s="214"/>
      <c r="AN168" s="214"/>
      <c r="AO168" s="214"/>
      <c r="AP168" s="214"/>
      <c r="AQ168" s="214"/>
      <c r="AR168" s="214"/>
      <c r="AS168" s="214"/>
      <c r="AT168" s="214"/>
      <c r="AU168" s="214"/>
      <c r="AV168" s="214"/>
      <c r="AW168" s="214"/>
      <c r="AX168" s="214"/>
      <c r="AY168" s="214"/>
      <c r="AZ168" s="214"/>
      <c r="BA168" s="244" t="str">
        <f>C168</f>
        <v>Položka je určena pro montáž fólie s přelepením spojů na zavěšený podhled před položením tepelné izolace a obsahuje pouze montážní práce a spojovací prostředky.</v>
      </c>
      <c r="BB168" s="214"/>
      <c r="BC168" s="214"/>
      <c r="BD168" s="214"/>
      <c r="BE168" s="214"/>
      <c r="BF168" s="214"/>
      <c r="BG168" s="214"/>
      <c r="BH168" s="214"/>
    </row>
    <row r="169" spans="1:60" outlineLevel="3" x14ac:dyDescent="0.2">
      <c r="A169" s="221"/>
      <c r="B169" s="222"/>
      <c r="C169" s="258" t="s">
        <v>598</v>
      </c>
      <c r="D169" s="252"/>
      <c r="E169" s="252"/>
      <c r="F169" s="252"/>
      <c r="G169" s="252"/>
      <c r="H169" s="224"/>
      <c r="I169" s="224"/>
      <c r="J169" s="224"/>
      <c r="K169" s="224"/>
      <c r="L169" s="224"/>
      <c r="M169" s="224"/>
      <c r="N169" s="223"/>
      <c r="O169" s="223"/>
      <c r="P169" s="223"/>
      <c r="Q169" s="223"/>
      <c r="R169" s="224"/>
      <c r="S169" s="224"/>
      <c r="T169" s="224"/>
      <c r="U169" s="224"/>
      <c r="V169" s="224"/>
      <c r="W169" s="224"/>
      <c r="X169" s="224"/>
      <c r="Y169" s="224"/>
      <c r="Z169" s="214"/>
      <c r="AA169" s="214"/>
      <c r="AB169" s="214"/>
      <c r="AC169" s="214"/>
      <c r="AD169" s="214"/>
      <c r="AE169" s="214"/>
      <c r="AF169" s="214"/>
      <c r="AG169" s="214" t="s">
        <v>320</v>
      </c>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row>
    <row r="170" spans="1:60" outlineLevel="2" x14ac:dyDescent="0.2">
      <c r="A170" s="221"/>
      <c r="B170" s="222"/>
      <c r="C170" s="268" t="s">
        <v>1880</v>
      </c>
      <c r="D170" s="262"/>
      <c r="E170" s="263"/>
      <c r="F170" s="224"/>
      <c r="G170" s="224"/>
      <c r="H170" s="224"/>
      <c r="I170" s="224"/>
      <c r="J170" s="224"/>
      <c r="K170" s="224"/>
      <c r="L170" s="224"/>
      <c r="M170" s="224"/>
      <c r="N170" s="223"/>
      <c r="O170" s="223"/>
      <c r="P170" s="223"/>
      <c r="Q170" s="223"/>
      <c r="R170" s="224"/>
      <c r="S170" s="224"/>
      <c r="T170" s="224"/>
      <c r="U170" s="224"/>
      <c r="V170" s="224"/>
      <c r="W170" s="224"/>
      <c r="X170" s="224"/>
      <c r="Y170" s="224"/>
      <c r="Z170" s="214"/>
      <c r="AA170" s="214"/>
      <c r="AB170" s="214"/>
      <c r="AC170" s="214"/>
      <c r="AD170" s="214"/>
      <c r="AE170" s="214"/>
      <c r="AF170" s="214"/>
      <c r="AG170" s="214" t="s">
        <v>371</v>
      </c>
      <c r="AH170" s="214">
        <v>0</v>
      </c>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row>
    <row r="171" spans="1:60" outlineLevel="3" x14ac:dyDescent="0.2">
      <c r="A171" s="221"/>
      <c r="B171" s="222"/>
      <c r="C171" s="268" t="s">
        <v>2729</v>
      </c>
      <c r="D171" s="262"/>
      <c r="E171" s="263">
        <v>2</v>
      </c>
      <c r="F171" s="224"/>
      <c r="G171" s="224"/>
      <c r="H171" s="224"/>
      <c r="I171" s="224"/>
      <c r="J171" s="224"/>
      <c r="K171" s="224"/>
      <c r="L171" s="224"/>
      <c r="M171" s="224"/>
      <c r="N171" s="223"/>
      <c r="O171" s="223"/>
      <c r="P171" s="223"/>
      <c r="Q171" s="223"/>
      <c r="R171" s="224"/>
      <c r="S171" s="224"/>
      <c r="T171" s="224"/>
      <c r="U171" s="224"/>
      <c r="V171" s="224"/>
      <c r="W171" s="224"/>
      <c r="X171" s="224"/>
      <c r="Y171" s="224"/>
      <c r="Z171" s="214"/>
      <c r="AA171" s="214"/>
      <c r="AB171" s="214"/>
      <c r="AC171" s="214"/>
      <c r="AD171" s="214"/>
      <c r="AE171" s="214"/>
      <c r="AF171" s="214"/>
      <c r="AG171" s="214" t="s">
        <v>371</v>
      </c>
      <c r="AH171" s="214">
        <v>0</v>
      </c>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row>
    <row r="172" spans="1:60" outlineLevel="3" x14ac:dyDescent="0.2">
      <c r="A172" s="221"/>
      <c r="B172" s="222"/>
      <c r="C172" s="268" t="s">
        <v>2728</v>
      </c>
      <c r="D172" s="262"/>
      <c r="E172" s="263">
        <v>1.02</v>
      </c>
      <c r="F172" s="224"/>
      <c r="G172" s="224"/>
      <c r="H172" s="224"/>
      <c r="I172" s="224"/>
      <c r="J172" s="224"/>
      <c r="K172" s="224"/>
      <c r="L172" s="224"/>
      <c r="M172" s="224"/>
      <c r="N172" s="223"/>
      <c r="O172" s="223"/>
      <c r="P172" s="223"/>
      <c r="Q172" s="223"/>
      <c r="R172" s="224"/>
      <c r="S172" s="224"/>
      <c r="T172" s="224"/>
      <c r="U172" s="224"/>
      <c r="V172" s="224"/>
      <c r="W172" s="224"/>
      <c r="X172" s="224"/>
      <c r="Y172" s="224"/>
      <c r="Z172" s="214"/>
      <c r="AA172" s="214"/>
      <c r="AB172" s="214"/>
      <c r="AC172" s="214"/>
      <c r="AD172" s="214"/>
      <c r="AE172" s="214"/>
      <c r="AF172" s="214"/>
      <c r="AG172" s="214" t="s">
        <v>371</v>
      </c>
      <c r="AH172" s="214">
        <v>0</v>
      </c>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row>
    <row r="173" spans="1:60" outlineLevel="3" x14ac:dyDescent="0.2">
      <c r="A173" s="221"/>
      <c r="B173" s="222"/>
      <c r="C173" s="268" t="s">
        <v>2730</v>
      </c>
      <c r="D173" s="262"/>
      <c r="E173" s="263">
        <v>20.56</v>
      </c>
      <c r="F173" s="224"/>
      <c r="G173" s="224"/>
      <c r="H173" s="224"/>
      <c r="I173" s="224"/>
      <c r="J173" s="224"/>
      <c r="K173" s="224"/>
      <c r="L173" s="224"/>
      <c r="M173" s="224"/>
      <c r="N173" s="223"/>
      <c r="O173" s="223"/>
      <c r="P173" s="223"/>
      <c r="Q173" s="223"/>
      <c r="R173" s="224"/>
      <c r="S173" s="224"/>
      <c r="T173" s="224"/>
      <c r="U173" s="224"/>
      <c r="V173" s="224"/>
      <c r="W173" s="224"/>
      <c r="X173" s="224"/>
      <c r="Y173" s="224"/>
      <c r="Z173" s="214"/>
      <c r="AA173" s="214"/>
      <c r="AB173" s="214"/>
      <c r="AC173" s="214"/>
      <c r="AD173" s="214"/>
      <c r="AE173" s="214"/>
      <c r="AF173" s="214"/>
      <c r="AG173" s="214" t="s">
        <v>371</v>
      </c>
      <c r="AH173" s="214">
        <v>0</v>
      </c>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row>
    <row r="174" spans="1:60" ht="33.75" outlineLevel="1" x14ac:dyDescent="0.2">
      <c r="A174" s="236">
        <v>39</v>
      </c>
      <c r="B174" s="237" t="s">
        <v>599</v>
      </c>
      <c r="C174" s="254" t="s">
        <v>600</v>
      </c>
      <c r="D174" s="238" t="s">
        <v>379</v>
      </c>
      <c r="E174" s="239">
        <v>3.02</v>
      </c>
      <c r="F174" s="240"/>
      <c r="G174" s="241">
        <f>ROUND(E174*F174,2)</f>
        <v>0</v>
      </c>
      <c r="H174" s="240"/>
      <c r="I174" s="241">
        <f>ROUND(E174*H174,2)</f>
        <v>0</v>
      </c>
      <c r="J174" s="240"/>
      <c r="K174" s="241">
        <f>ROUND(E174*J174,2)</f>
        <v>0</v>
      </c>
      <c r="L174" s="241">
        <v>12</v>
      </c>
      <c r="M174" s="241">
        <f>G174*(1+L174/100)</f>
        <v>0</v>
      </c>
      <c r="N174" s="239">
        <v>5.8900000000000003E-3</v>
      </c>
      <c r="O174" s="239">
        <f>ROUND(E174*N174,2)</f>
        <v>0.02</v>
      </c>
      <c r="P174" s="239">
        <v>0</v>
      </c>
      <c r="Q174" s="239">
        <f>ROUND(E174*P174,2)</f>
        <v>0</v>
      </c>
      <c r="R174" s="241" t="s">
        <v>587</v>
      </c>
      <c r="S174" s="241" t="s">
        <v>315</v>
      </c>
      <c r="T174" s="242" t="s">
        <v>315</v>
      </c>
      <c r="U174" s="224">
        <v>0.14000000000000001</v>
      </c>
      <c r="V174" s="224">
        <f>ROUND(E174*U174,2)</f>
        <v>0.42</v>
      </c>
      <c r="W174" s="224"/>
      <c r="X174" s="224" t="s">
        <v>588</v>
      </c>
      <c r="Y174" s="224" t="s">
        <v>317</v>
      </c>
      <c r="Z174" s="214"/>
      <c r="AA174" s="214"/>
      <c r="AB174" s="214"/>
      <c r="AC174" s="214"/>
      <c r="AD174" s="214"/>
      <c r="AE174" s="214"/>
      <c r="AF174" s="214"/>
      <c r="AG174" s="214" t="s">
        <v>601</v>
      </c>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row>
    <row r="175" spans="1:60" outlineLevel="2" x14ac:dyDescent="0.2">
      <c r="A175" s="221"/>
      <c r="B175" s="222"/>
      <c r="C175" s="268" t="s">
        <v>1905</v>
      </c>
      <c r="D175" s="262"/>
      <c r="E175" s="263"/>
      <c r="F175" s="224"/>
      <c r="G175" s="224"/>
      <c r="H175" s="224"/>
      <c r="I175" s="224"/>
      <c r="J175" s="224"/>
      <c r="K175" s="224"/>
      <c r="L175" s="224"/>
      <c r="M175" s="224"/>
      <c r="N175" s="223"/>
      <c r="O175" s="223"/>
      <c r="P175" s="223"/>
      <c r="Q175" s="223"/>
      <c r="R175" s="224"/>
      <c r="S175" s="224"/>
      <c r="T175" s="224"/>
      <c r="U175" s="224"/>
      <c r="V175" s="224"/>
      <c r="W175" s="224"/>
      <c r="X175" s="224"/>
      <c r="Y175" s="224"/>
      <c r="Z175" s="214"/>
      <c r="AA175" s="214"/>
      <c r="AB175" s="214"/>
      <c r="AC175" s="214"/>
      <c r="AD175" s="214"/>
      <c r="AE175" s="214"/>
      <c r="AF175" s="214"/>
      <c r="AG175" s="214" t="s">
        <v>371</v>
      </c>
      <c r="AH175" s="214">
        <v>0</v>
      </c>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row>
    <row r="176" spans="1:60" outlineLevel="3" x14ac:dyDescent="0.2">
      <c r="A176" s="221"/>
      <c r="B176" s="222"/>
      <c r="C176" s="268" t="s">
        <v>2729</v>
      </c>
      <c r="D176" s="262"/>
      <c r="E176" s="263">
        <v>2</v>
      </c>
      <c r="F176" s="224"/>
      <c r="G176" s="224"/>
      <c r="H176" s="224"/>
      <c r="I176" s="224"/>
      <c r="J176" s="224"/>
      <c r="K176" s="224"/>
      <c r="L176" s="224"/>
      <c r="M176" s="224"/>
      <c r="N176" s="223"/>
      <c r="O176" s="223"/>
      <c r="P176" s="223"/>
      <c r="Q176" s="223"/>
      <c r="R176" s="224"/>
      <c r="S176" s="224"/>
      <c r="T176" s="224"/>
      <c r="U176" s="224"/>
      <c r="V176" s="224"/>
      <c r="W176" s="224"/>
      <c r="X176" s="224"/>
      <c r="Y176" s="224"/>
      <c r="Z176" s="214"/>
      <c r="AA176" s="214"/>
      <c r="AB176" s="214"/>
      <c r="AC176" s="214"/>
      <c r="AD176" s="214"/>
      <c r="AE176" s="214"/>
      <c r="AF176" s="214"/>
      <c r="AG176" s="214" t="s">
        <v>371</v>
      </c>
      <c r="AH176" s="214">
        <v>0</v>
      </c>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row>
    <row r="177" spans="1:60" outlineLevel="3" x14ac:dyDescent="0.2">
      <c r="A177" s="221"/>
      <c r="B177" s="222"/>
      <c r="C177" s="268" t="s">
        <v>2728</v>
      </c>
      <c r="D177" s="262"/>
      <c r="E177" s="263">
        <v>1.02</v>
      </c>
      <c r="F177" s="224"/>
      <c r="G177" s="224"/>
      <c r="H177" s="224"/>
      <c r="I177" s="224"/>
      <c r="J177" s="224"/>
      <c r="K177" s="224"/>
      <c r="L177" s="224"/>
      <c r="M177" s="224"/>
      <c r="N177" s="223"/>
      <c r="O177" s="223"/>
      <c r="P177" s="223"/>
      <c r="Q177" s="223"/>
      <c r="R177" s="224"/>
      <c r="S177" s="224"/>
      <c r="T177" s="224"/>
      <c r="U177" s="224"/>
      <c r="V177" s="224"/>
      <c r="W177" s="224"/>
      <c r="X177" s="224"/>
      <c r="Y177" s="224"/>
      <c r="Z177" s="214"/>
      <c r="AA177" s="214"/>
      <c r="AB177" s="214"/>
      <c r="AC177" s="214"/>
      <c r="AD177" s="214"/>
      <c r="AE177" s="214"/>
      <c r="AF177" s="214"/>
      <c r="AG177" s="214" t="s">
        <v>371</v>
      </c>
      <c r="AH177" s="214">
        <v>0</v>
      </c>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row>
    <row r="178" spans="1:60" ht="22.5" outlineLevel="1" x14ac:dyDescent="0.2">
      <c r="A178" s="236">
        <v>40</v>
      </c>
      <c r="B178" s="237" t="s">
        <v>602</v>
      </c>
      <c r="C178" s="254" t="s">
        <v>603</v>
      </c>
      <c r="D178" s="238" t="s">
        <v>379</v>
      </c>
      <c r="E178" s="239">
        <v>6.04</v>
      </c>
      <c r="F178" s="240"/>
      <c r="G178" s="241">
        <f>ROUND(E178*F178,2)</f>
        <v>0</v>
      </c>
      <c r="H178" s="240"/>
      <c r="I178" s="241">
        <f>ROUND(E178*H178,2)</f>
        <v>0</v>
      </c>
      <c r="J178" s="240"/>
      <c r="K178" s="241">
        <f>ROUND(E178*J178,2)</f>
        <v>0</v>
      </c>
      <c r="L178" s="241">
        <v>12</v>
      </c>
      <c r="M178" s="241">
        <f>G178*(1+L178/100)</f>
        <v>0</v>
      </c>
      <c r="N178" s="239">
        <v>3.0000000000000001E-5</v>
      </c>
      <c r="O178" s="239">
        <f>ROUND(E178*N178,2)</f>
        <v>0</v>
      </c>
      <c r="P178" s="239">
        <v>0</v>
      </c>
      <c r="Q178" s="239">
        <f>ROUND(E178*P178,2)</f>
        <v>0</v>
      </c>
      <c r="R178" s="241" t="s">
        <v>596</v>
      </c>
      <c r="S178" s="241" t="s">
        <v>315</v>
      </c>
      <c r="T178" s="242" t="s">
        <v>315</v>
      </c>
      <c r="U178" s="224">
        <v>7.0000000000000007E-2</v>
      </c>
      <c r="V178" s="224">
        <f>ROUND(E178*U178,2)</f>
        <v>0.42</v>
      </c>
      <c r="W178" s="224"/>
      <c r="X178" s="224" t="s">
        <v>336</v>
      </c>
      <c r="Y178" s="224" t="s">
        <v>317</v>
      </c>
      <c r="Z178" s="214"/>
      <c r="AA178" s="214"/>
      <c r="AB178" s="214"/>
      <c r="AC178" s="214"/>
      <c r="AD178" s="214"/>
      <c r="AE178" s="214"/>
      <c r="AF178" s="214"/>
      <c r="AG178" s="214" t="s">
        <v>367</v>
      </c>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row>
    <row r="179" spans="1:60" outlineLevel="2" x14ac:dyDescent="0.2">
      <c r="A179" s="221"/>
      <c r="B179" s="222"/>
      <c r="C179" s="268" t="s">
        <v>1905</v>
      </c>
      <c r="D179" s="262"/>
      <c r="E179" s="263"/>
      <c r="F179" s="224"/>
      <c r="G179" s="224"/>
      <c r="H179" s="224"/>
      <c r="I179" s="224"/>
      <c r="J179" s="224"/>
      <c r="K179" s="224"/>
      <c r="L179" s="224"/>
      <c r="M179" s="224"/>
      <c r="N179" s="223"/>
      <c r="O179" s="223"/>
      <c r="P179" s="223"/>
      <c r="Q179" s="223"/>
      <c r="R179" s="224"/>
      <c r="S179" s="224"/>
      <c r="T179" s="224"/>
      <c r="U179" s="224"/>
      <c r="V179" s="224"/>
      <c r="W179" s="224"/>
      <c r="X179" s="224"/>
      <c r="Y179" s="224"/>
      <c r="Z179" s="214"/>
      <c r="AA179" s="214"/>
      <c r="AB179" s="214"/>
      <c r="AC179" s="214"/>
      <c r="AD179" s="214"/>
      <c r="AE179" s="214"/>
      <c r="AF179" s="214"/>
      <c r="AG179" s="214" t="s">
        <v>371</v>
      </c>
      <c r="AH179" s="214">
        <v>0</v>
      </c>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row>
    <row r="180" spans="1:60" outlineLevel="3" x14ac:dyDescent="0.2">
      <c r="A180" s="221"/>
      <c r="B180" s="222"/>
      <c r="C180" s="268" t="s">
        <v>2672</v>
      </c>
      <c r="D180" s="262"/>
      <c r="E180" s="263"/>
      <c r="F180" s="224"/>
      <c r="G180" s="224"/>
      <c r="H180" s="224"/>
      <c r="I180" s="224"/>
      <c r="J180" s="224"/>
      <c r="K180" s="224"/>
      <c r="L180" s="224"/>
      <c r="M180" s="224"/>
      <c r="N180" s="223"/>
      <c r="O180" s="223"/>
      <c r="P180" s="223"/>
      <c r="Q180" s="223"/>
      <c r="R180" s="224"/>
      <c r="S180" s="224"/>
      <c r="T180" s="224"/>
      <c r="U180" s="224"/>
      <c r="V180" s="224"/>
      <c r="W180" s="224"/>
      <c r="X180" s="224"/>
      <c r="Y180" s="224"/>
      <c r="Z180" s="214"/>
      <c r="AA180" s="214"/>
      <c r="AB180" s="214"/>
      <c r="AC180" s="214"/>
      <c r="AD180" s="214"/>
      <c r="AE180" s="214"/>
      <c r="AF180" s="214"/>
      <c r="AG180" s="214" t="s">
        <v>371</v>
      </c>
      <c r="AH180" s="214">
        <v>0</v>
      </c>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row>
    <row r="181" spans="1:60" outlineLevel="3" x14ac:dyDescent="0.2">
      <c r="A181" s="221"/>
      <c r="B181" s="222"/>
      <c r="C181" s="268" t="s">
        <v>2775</v>
      </c>
      <c r="D181" s="262"/>
      <c r="E181" s="263">
        <v>4</v>
      </c>
      <c r="F181" s="224"/>
      <c r="G181" s="224"/>
      <c r="H181" s="224"/>
      <c r="I181" s="224"/>
      <c r="J181" s="224"/>
      <c r="K181" s="224"/>
      <c r="L181" s="224"/>
      <c r="M181" s="224"/>
      <c r="N181" s="223"/>
      <c r="O181" s="223"/>
      <c r="P181" s="223"/>
      <c r="Q181" s="223"/>
      <c r="R181" s="224"/>
      <c r="S181" s="224"/>
      <c r="T181" s="224"/>
      <c r="U181" s="224"/>
      <c r="V181" s="224"/>
      <c r="W181" s="224"/>
      <c r="X181" s="224"/>
      <c r="Y181" s="224"/>
      <c r="Z181" s="214"/>
      <c r="AA181" s="214"/>
      <c r="AB181" s="214"/>
      <c r="AC181" s="214"/>
      <c r="AD181" s="214"/>
      <c r="AE181" s="214"/>
      <c r="AF181" s="214"/>
      <c r="AG181" s="214" t="s">
        <v>371</v>
      </c>
      <c r="AH181" s="214">
        <v>0</v>
      </c>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row>
    <row r="182" spans="1:60" outlineLevel="3" x14ac:dyDescent="0.2">
      <c r="A182" s="221"/>
      <c r="B182" s="222"/>
      <c r="C182" s="268" t="s">
        <v>2776</v>
      </c>
      <c r="D182" s="262"/>
      <c r="E182" s="263">
        <v>2.04</v>
      </c>
      <c r="F182" s="224"/>
      <c r="G182" s="224"/>
      <c r="H182" s="224"/>
      <c r="I182" s="224"/>
      <c r="J182" s="224"/>
      <c r="K182" s="224"/>
      <c r="L182" s="224"/>
      <c r="M182" s="224"/>
      <c r="N182" s="223"/>
      <c r="O182" s="223"/>
      <c r="P182" s="223"/>
      <c r="Q182" s="223"/>
      <c r="R182" s="224"/>
      <c r="S182" s="224"/>
      <c r="T182" s="224"/>
      <c r="U182" s="224"/>
      <c r="V182" s="224"/>
      <c r="W182" s="224"/>
      <c r="X182" s="224"/>
      <c r="Y182" s="224"/>
      <c r="Z182" s="214"/>
      <c r="AA182" s="214"/>
      <c r="AB182" s="214"/>
      <c r="AC182" s="214"/>
      <c r="AD182" s="214"/>
      <c r="AE182" s="214"/>
      <c r="AF182" s="214"/>
      <c r="AG182" s="214" t="s">
        <v>371</v>
      </c>
      <c r="AH182" s="214">
        <v>0</v>
      </c>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row>
    <row r="183" spans="1:60" outlineLevel="1" x14ac:dyDescent="0.2">
      <c r="A183" s="236">
        <v>41</v>
      </c>
      <c r="B183" s="237" t="s">
        <v>1401</v>
      </c>
      <c r="C183" s="254" t="s">
        <v>1402</v>
      </c>
      <c r="D183" s="238" t="s">
        <v>581</v>
      </c>
      <c r="E183" s="239">
        <v>3.9500000000000004E-3</v>
      </c>
      <c r="F183" s="240"/>
      <c r="G183" s="241">
        <f>ROUND(E183*F183,2)</f>
        <v>0</v>
      </c>
      <c r="H183" s="240"/>
      <c r="I183" s="241">
        <f>ROUND(E183*H183,2)</f>
        <v>0</v>
      </c>
      <c r="J183" s="240"/>
      <c r="K183" s="241">
        <f>ROUND(E183*J183,2)</f>
        <v>0</v>
      </c>
      <c r="L183" s="241">
        <v>12</v>
      </c>
      <c r="M183" s="241">
        <f>G183*(1+L183/100)</f>
        <v>0</v>
      </c>
      <c r="N183" s="239">
        <v>0</v>
      </c>
      <c r="O183" s="239">
        <f>ROUND(E183*N183,2)</f>
        <v>0</v>
      </c>
      <c r="P183" s="239">
        <v>0</v>
      </c>
      <c r="Q183" s="239">
        <f>ROUND(E183*P183,2)</f>
        <v>0</v>
      </c>
      <c r="R183" s="241" t="s">
        <v>596</v>
      </c>
      <c r="S183" s="241" t="s">
        <v>315</v>
      </c>
      <c r="T183" s="242" t="s">
        <v>315</v>
      </c>
      <c r="U183" s="224">
        <v>1.831</v>
      </c>
      <c r="V183" s="224">
        <f>ROUND(E183*U183,2)</f>
        <v>0.01</v>
      </c>
      <c r="W183" s="224"/>
      <c r="X183" s="224" t="s">
        <v>582</v>
      </c>
      <c r="Y183" s="224" t="s">
        <v>317</v>
      </c>
      <c r="Z183" s="214"/>
      <c r="AA183" s="214"/>
      <c r="AB183" s="214"/>
      <c r="AC183" s="214"/>
      <c r="AD183" s="214"/>
      <c r="AE183" s="214"/>
      <c r="AF183" s="214"/>
      <c r="AG183" s="214" t="s">
        <v>583</v>
      </c>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row>
    <row r="184" spans="1:60" outlineLevel="2" x14ac:dyDescent="0.2">
      <c r="A184" s="221"/>
      <c r="B184" s="222"/>
      <c r="C184" s="267" t="s">
        <v>608</v>
      </c>
      <c r="D184" s="266"/>
      <c r="E184" s="266"/>
      <c r="F184" s="266"/>
      <c r="G184" s="266"/>
      <c r="H184" s="224"/>
      <c r="I184" s="224"/>
      <c r="J184" s="224"/>
      <c r="K184" s="224"/>
      <c r="L184" s="224"/>
      <c r="M184" s="224"/>
      <c r="N184" s="223"/>
      <c r="O184" s="223"/>
      <c r="P184" s="223"/>
      <c r="Q184" s="223"/>
      <c r="R184" s="224"/>
      <c r="S184" s="224"/>
      <c r="T184" s="224"/>
      <c r="U184" s="224"/>
      <c r="V184" s="224"/>
      <c r="W184" s="224"/>
      <c r="X184" s="224"/>
      <c r="Y184" s="224"/>
      <c r="Z184" s="214"/>
      <c r="AA184" s="214"/>
      <c r="AB184" s="214"/>
      <c r="AC184" s="214"/>
      <c r="AD184" s="214"/>
      <c r="AE184" s="214"/>
      <c r="AF184" s="214"/>
      <c r="AG184" s="214" t="s">
        <v>369</v>
      </c>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row>
    <row r="185" spans="1:60" x14ac:dyDescent="0.2">
      <c r="A185" s="229" t="s">
        <v>310</v>
      </c>
      <c r="B185" s="230" t="s">
        <v>223</v>
      </c>
      <c r="C185" s="253" t="s">
        <v>224</v>
      </c>
      <c r="D185" s="231"/>
      <c r="E185" s="232"/>
      <c r="F185" s="233"/>
      <c r="G185" s="233">
        <f>SUMIF(AG186:AG204,"&lt;&gt;NOR",G186:G204)</f>
        <v>0</v>
      </c>
      <c r="H185" s="233"/>
      <c r="I185" s="233">
        <f>SUM(I186:I204)</f>
        <v>0</v>
      </c>
      <c r="J185" s="233"/>
      <c r="K185" s="233">
        <f>SUM(K186:K204)</f>
        <v>0</v>
      </c>
      <c r="L185" s="233"/>
      <c r="M185" s="233">
        <f>SUM(M186:M204)</f>
        <v>0</v>
      </c>
      <c r="N185" s="232"/>
      <c r="O185" s="232">
        <f>SUM(O186:O204)</f>
        <v>0.26</v>
      </c>
      <c r="P185" s="232"/>
      <c r="Q185" s="232">
        <f>SUM(Q186:Q204)</f>
        <v>0</v>
      </c>
      <c r="R185" s="233"/>
      <c r="S185" s="233"/>
      <c r="T185" s="234"/>
      <c r="U185" s="228"/>
      <c r="V185" s="228">
        <f>SUM(V186:V204)</f>
        <v>4.09</v>
      </c>
      <c r="W185" s="228"/>
      <c r="X185" s="228"/>
      <c r="Y185" s="228"/>
      <c r="AG185" t="s">
        <v>311</v>
      </c>
    </row>
    <row r="186" spans="1:60" outlineLevel="1" x14ac:dyDescent="0.2">
      <c r="A186" s="236">
        <v>42</v>
      </c>
      <c r="B186" s="237" t="s">
        <v>609</v>
      </c>
      <c r="C186" s="254" t="s">
        <v>610</v>
      </c>
      <c r="D186" s="238" t="s">
        <v>403</v>
      </c>
      <c r="E186" s="239">
        <v>1</v>
      </c>
      <c r="F186" s="240"/>
      <c r="G186" s="241">
        <f>ROUND(E186*F186,2)</f>
        <v>0</v>
      </c>
      <c r="H186" s="240"/>
      <c r="I186" s="241">
        <f>ROUND(E186*H186,2)</f>
        <v>0</v>
      </c>
      <c r="J186" s="240"/>
      <c r="K186" s="241">
        <f>ROUND(E186*J186,2)</f>
        <v>0</v>
      </c>
      <c r="L186" s="241">
        <v>12</v>
      </c>
      <c r="M186" s="241">
        <f>G186*(1+L186/100)</f>
        <v>0</v>
      </c>
      <c r="N186" s="239">
        <v>3.4000000000000002E-4</v>
      </c>
      <c r="O186" s="239">
        <f>ROUND(E186*N186,2)</f>
        <v>0</v>
      </c>
      <c r="P186" s="239">
        <v>0</v>
      </c>
      <c r="Q186" s="239">
        <f>ROUND(E186*P186,2)</f>
        <v>0</v>
      </c>
      <c r="R186" s="241" t="s">
        <v>611</v>
      </c>
      <c r="S186" s="241" t="s">
        <v>315</v>
      </c>
      <c r="T186" s="242" t="s">
        <v>315</v>
      </c>
      <c r="U186" s="224">
        <v>0.32</v>
      </c>
      <c r="V186" s="224">
        <f>ROUND(E186*U186,2)</f>
        <v>0.32</v>
      </c>
      <c r="W186" s="224"/>
      <c r="X186" s="224" t="s">
        <v>336</v>
      </c>
      <c r="Y186" s="224" t="s">
        <v>317</v>
      </c>
      <c r="Z186" s="214"/>
      <c r="AA186" s="214"/>
      <c r="AB186" s="214"/>
      <c r="AC186" s="214"/>
      <c r="AD186" s="214"/>
      <c r="AE186" s="214"/>
      <c r="AF186" s="214"/>
      <c r="AG186" s="214" t="s">
        <v>337</v>
      </c>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row>
    <row r="187" spans="1:60" outlineLevel="2" x14ac:dyDescent="0.2">
      <c r="A187" s="221"/>
      <c r="B187" s="222"/>
      <c r="C187" s="267" t="s">
        <v>612</v>
      </c>
      <c r="D187" s="266"/>
      <c r="E187" s="266"/>
      <c r="F187" s="266"/>
      <c r="G187" s="266"/>
      <c r="H187" s="224"/>
      <c r="I187" s="224"/>
      <c r="J187" s="224"/>
      <c r="K187" s="224"/>
      <c r="L187" s="224"/>
      <c r="M187" s="224"/>
      <c r="N187" s="223"/>
      <c r="O187" s="223"/>
      <c r="P187" s="223"/>
      <c r="Q187" s="223"/>
      <c r="R187" s="224"/>
      <c r="S187" s="224"/>
      <c r="T187" s="224"/>
      <c r="U187" s="224"/>
      <c r="V187" s="224"/>
      <c r="W187" s="224"/>
      <c r="X187" s="224"/>
      <c r="Y187" s="224"/>
      <c r="Z187" s="214"/>
      <c r="AA187" s="214"/>
      <c r="AB187" s="214"/>
      <c r="AC187" s="214"/>
      <c r="AD187" s="214"/>
      <c r="AE187" s="214"/>
      <c r="AF187" s="214"/>
      <c r="AG187" s="214" t="s">
        <v>369</v>
      </c>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row>
    <row r="188" spans="1:60" outlineLevel="2" x14ac:dyDescent="0.2">
      <c r="A188" s="221"/>
      <c r="B188" s="222"/>
      <c r="C188" s="258" t="s">
        <v>613</v>
      </c>
      <c r="D188" s="252"/>
      <c r="E188" s="252"/>
      <c r="F188" s="252"/>
      <c r="G188" s="252"/>
      <c r="H188" s="224"/>
      <c r="I188" s="224"/>
      <c r="J188" s="224"/>
      <c r="K188" s="224"/>
      <c r="L188" s="224"/>
      <c r="M188" s="224"/>
      <c r="N188" s="223"/>
      <c r="O188" s="223"/>
      <c r="P188" s="223"/>
      <c r="Q188" s="223"/>
      <c r="R188" s="224"/>
      <c r="S188" s="224"/>
      <c r="T188" s="224"/>
      <c r="U188" s="224"/>
      <c r="V188" s="224"/>
      <c r="W188" s="224"/>
      <c r="X188" s="224"/>
      <c r="Y188" s="224"/>
      <c r="Z188" s="214"/>
      <c r="AA188" s="214"/>
      <c r="AB188" s="214"/>
      <c r="AC188" s="214"/>
      <c r="AD188" s="214"/>
      <c r="AE188" s="214"/>
      <c r="AF188" s="214"/>
      <c r="AG188" s="214" t="s">
        <v>320</v>
      </c>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row>
    <row r="189" spans="1:60" outlineLevel="1" x14ac:dyDescent="0.2">
      <c r="A189" s="236">
        <v>43</v>
      </c>
      <c r="B189" s="237" t="s">
        <v>1117</v>
      </c>
      <c r="C189" s="254" t="s">
        <v>1118</v>
      </c>
      <c r="D189" s="238" t="s">
        <v>403</v>
      </c>
      <c r="E189" s="239">
        <v>1</v>
      </c>
      <c r="F189" s="240"/>
      <c r="G189" s="241">
        <f>ROUND(E189*F189,2)</f>
        <v>0</v>
      </c>
      <c r="H189" s="240"/>
      <c r="I189" s="241">
        <f>ROUND(E189*H189,2)</f>
        <v>0</v>
      </c>
      <c r="J189" s="240"/>
      <c r="K189" s="241">
        <f>ROUND(E189*J189,2)</f>
        <v>0</v>
      </c>
      <c r="L189" s="241">
        <v>12</v>
      </c>
      <c r="M189" s="241">
        <f>G189*(1+L189/100)</f>
        <v>0</v>
      </c>
      <c r="N189" s="239">
        <v>1.5200000000000001E-3</v>
      </c>
      <c r="O189" s="239">
        <f>ROUND(E189*N189,2)</f>
        <v>0</v>
      </c>
      <c r="P189" s="239">
        <v>0</v>
      </c>
      <c r="Q189" s="239">
        <f>ROUND(E189*P189,2)</f>
        <v>0</v>
      </c>
      <c r="R189" s="241" t="s">
        <v>611</v>
      </c>
      <c r="S189" s="241" t="s">
        <v>315</v>
      </c>
      <c r="T189" s="242" t="s">
        <v>315</v>
      </c>
      <c r="U189" s="224">
        <v>1.173</v>
      </c>
      <c r="V189" s="224">
        <f>ROUND(E189*U189,2)</f>
        <v>1.17</v>
      </c>
      <c r="W189" s="224"/>
      <c r="X189" s="224" t="s">
        <v>336</v>
      </c>
      <c r="Y189" s="224" t="s">
        <v>317</v>
      </c>
      <c r="Z189" s="214"/>
      <c r="AA189" s="214"/>
      <c r="AB189" s="214"/>
      <c r="AC189" s="214"/>
      <c r="AD189" s="214"/>
      <c r="AE189" s="214"/>
      <c r="AF189" s="214"/>
      <c r="AG189" s="214" t="s">
        <v>337</v>
      </c>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row>
    <row r="190" spans="1:60" outlineLevel="2" x14ac:dyDescent="0.2">
      <c r="A190" s="221"/>
      <c r="B190" s="222"/>
      <c r="C190" s="267" t="s">
        <v>612</v>
      </c>
      <c r="D190" s="266"/>
      <c r="E190" s="266"/>
      <c r="F190" s="266"/>
      <c r="G190" s="266"/>
      <c r="H190" s="224"/>
      <c r="I190" s="224"/>
      <c r="J190" s="224"/>
      <c r="K190" s="224"/>
      <c r="L190" s="224"/>
      <c r="M190" s="224"/>
      <c r="N190" s="223"/>
      <c r="O190" s="223"/>
      <c r="P190" s="223"/>
      <c r="Q190" s="223"/>
      <c r="R190" s="224"/>
      <c r="S190" s="224"/>
      <c r="T190" s="224"/>
      <c r="U190" s="224"/>
      <c r="V190" s="224"/>
      <c r="W190" s="224"/>
      <c r="X190" s="224"/>
      <c r="Y190" s="224"/>
      <c r="Z190" s="214"/>
      <c r="AA190" s="214"/>
      <c r="AB190" s="214"/>
      <c r="AC190" s="214"/>
      <c r="AD190" s="214"/>
      <c r="AE190" s="214"/>
      <c r="AF190" s="214"/>
      <c r="AG190" s="214" t="s">
        <v>369</v>
      </c>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row>
    <row r="191" spans="1:60" outlineLevel="2" x14ac:dyDescent="0.2">
      <c r="A191" s="221"/>
      <c r="B191" s="222"/>
      <c r="C191" s="258" t="s">
        <v>613</v>
      </c>
      <c r="D191" s="252"/>
      <c r="E191" s="252"/>
      <c r="F191" s="252"/>
      <c r="G191" s="252"/>
      <c r="H191" s="224"/>
      <c r="I191" s="224"/>
      <c r="J191" s="224"/>
      <c r="K191" s="224"/>
      <c r="L191" s="224"/>
      <c r="M191" s="224"/>
      <c r="N191" s="223"/>
      <c r="O191" s="223"/>
      <c r="P191" s="223"/>
      <c r="Q191" s="223"/>
      <c r="R191" s="224"/>
      <c r="S191" s="224"/>
      <c r="T191" s="224"/>
      <c r="U191" s="224"/>
      <c r="V191" s="224"/>
      <c r="W191" s="224"/>
      <c r="X191" s="224"/>
      <c r="Y191" s="224"/>
      <c r="Z191" s="214"/>
      <c r="AA191" s="214"/>
      <c r="AB191" s="214"/>
      <c r="AC191" s="214"/>
      <c r="AD191" s="214"/>
      <c r="AE191" s="214"/>
      <c r="AF191" s="214"/>
      <c r="AG191" s="214" t="s">
        <v>320</v>
      </c>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row>
    <row r="192" spans="1:60" outlineLevel="1" x14ac:dyDescent="0.2">
      <c r="A192" s="236">
        <v>44</v>
      </c>
      <c r="B192" s="237" t="s">
        <v>616</v>
      </c>
      <c r="C192" s="254" t="s">
        <v>617</v>
      </c>
      <c r="D192" s="238" t="s">
        <v>375</v>
      </c>
      <c r="E192" s="239">
        <v>1</v>
      </c>
      <c r="F192" s="240"/>
      <c r="G192" s="241">
        <f>ROUND(E192*F192,2)</f>
        <v>0</v>
      </c>
      <c r="H192" s="240"/>
      <c r="I192" s="241">
        <f>ROUND(E192*H192,2)</f>
        <v>0</v>
      </c>
      <c r="J192" s="240"/>
      <c r="K192" s="241">
        <f>ROUND(E192*J192,2)</f>
        <v>0</v>
      </c>
      <c r="L192" s="241">
        <v>12</v>
      </c>
      <c r="M192" s="241">
        <f>G192*(1+L192/100)</f>
        <v>0</v>
      </c>
      <c r="N192" s="239">
        <v>0</v>
      </c>
      <c r="O192" s="239">
        <f>ROUND(E192*N192,2)</f>
        <v>0</v>
      </c>
      <c r="P192" s="239">
        <v>0</v>
      </c>
      <c r="Q192" s="239">
        <f>ROUND(E192*P192,2)</f>
        <v>0</v>
      </c>
      <c r="R192" s="241" t="s">
        <v>611</v>
      </c>
      <c r="S192" s="241" t="s">
        <v>315</v>
      </c>
      <c r="T192" s="242" t="s">
        <v>315</v>
      </c>
      <c r="U192" s="224">
        <v>0.14799999999999999</v>
      </c>
      <c r="V192" s="224">
        <f>ROUND(E192*U192,2)</f>
        <v>0.15</v>
      </c>
      <c r="W192" s="224"/>
      <c r="X192" s="224" t="s">
        <v>336</v>
      </c>
      <c r="Y192" s="224" t="s">
        <v>317</v>
      </c>
      <c r="Z192" s="214"/>
      <c r="AA192" s="214"/>
      <c r="AB192" s="214"/>
      <c r="AC192" s="214"/>
      <c r="AD192" s="214"/>
      <c r="AE192" s="214"/>
      <c r="AF192" s="214"/>
      <c r="AG192" s="214" t="s">
        <v>337</v>
      </c>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row>
    <row r="193" spans="1:60" outlineLevel="2" x14ac:dyDescent="0.2">
      <c r="A193" s="221"/>
      <c r="B193" s="222"/>
      <c r="C193" s="267" t="s">
        <v>618</v>
      </c>
      <c r="D193" s="266"/>
      <c r="E193" s="266"/>
      <c r="F193" s="266"/>
      <c r="G193" s="266"/>
      <c r="H193" s="224"/>
      <c r="I193" s="224"/>
      <c r="J193" s="224"/>
      <c r="K193" s="224"/>
      <c r="L193" s="224"/>
      <c r="M193" s="224"/>
      <c r="N193" s="223"/>
      <c r="O193" s="223"/>
      <c r="P193" s="223"/>
      <c r="Q193" s="223"/>
      <c r="R193" s="224"/>
      <c r="S193" s="224"/>
      <c r="T193" s="224"/>
      <c r="U193" s="224"/>
      <c r="V193" s="224"/>
      <c r="W193" s="224"/>
      <c r="X193" s="224"/>
      <c r="Y193" s="224"/>
      <c r="Z193" s="214"/>
      <c r="AA193" s="214"/>
      <c r="AB193" s="214"/>
      <c r="AC193" s="214"/>
      <c r="AD193" s="214"/>
      <c r="AE193" s="214"/>
      <c r="AF193" s="214"/>
      <c r="AG193" s="214" t="s">
        <v>369</v>
      </c>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row>
    <row r="194" spans="1:60" outlineLevel="1" x14ac:dyDescent="0.2">
      <c r="A194" s="236">
        <v>45</v>
      </c>
      <c r="B194" s="237" t="s">
        <v>1928</v>
      </c>
      <c r="C194" s="254" t="s">
        <v>1929</v>
      </c>
      <c r="D194" s="238" t="s">
        <v>375</v>
      </c>
      <c r="E194" s="239">
        <v>1</v>
      </c>
      <c r="F194" s="240"/>
      <c r="G194" s="241">
        <f>ROUND(E194*F194,2)</f>
        <v>0</v>
      </c>
      <c r="H194" s="240"/>
      <c r="I194" s="241">
        <f>ROUND(E194*H194,2)</f>
        <v>0</v>
      </c>
      <c r="J194" s="240"/>
      <c r="K194" s="241">
        <f>ROUND(E194*J194,2)</f>
        <v>0</v>
      </c>
      <c r="L194" s="241">
        <v>12</v>
      </c>
      <c r="M194" s="241">
        <f>G194*(1+L194/100)</f>
        <v>0</v>
      </c>
      <c r="N194" s="239">
        <v>8.0000000000000007E-5</v>
      </c>
      <c r="O194" s="239">
        <f>ROUND(E194*N194,2)</f>
        <v>0</v>
      </c>
      <c r="P194" s="239">
        <v>0</v>
      </c>
      <c r="Q194" s="239">
        <f>ROUND(E194*P194,2)</f>
        <v>0</v>
      </c>
      <c r="R194" s="241" t="s">
        <v>611</v>
      </c>
      <c r="S194" s="241" t="s">
        <v>670</v>
      </c>
      <c r="T194" s="242" t="s">
        <v>670</v>
      </c>
      <c r="U194" s="224">
        <v>0.14799999999999999</v>
      </c>
      <c r="V194" s="224">
        <f>ROUND(E194*U194,2)</f>
        <v>0.15</v>
      </c>
      <c r="W194" s="224"/>
      <c r="X194" s="224" t="s">
        <v>336</v>
      </c>
      <c r="Y194" s="224" t="s">
        <v>317</v>
      </c>
      <c r="Z194" s="214"/>
      <c r="AA194" s="214"/>
      <c r="AB194" s="214"/>
      <c r="AC194" s="214"/>
      <c r="AD194" s="214"/>
      <c r="AE194" s="214"/>
      <c r="AF194" s="214"/>
      <c r="AG194" s="214" t="s">
        <v>337</v>
      </c>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row>
    <row r="195" spans="1:60" outlineLevel="2" x14ac:dyDescent="0.2">
      <c r="A195" s="221"/>
      <c r="B195" s="222"/>
      <c r="C195" s="267" t="s">
        <v>618</v>
      </c>
      <c r="D195" s="266"/>
      <c r="E195" s="266"/>
      <c r="F195" s="266"/>
      <c r="G195" s="266"/>
      <c r="H195" s="224"/>
      <c r="I195" s="224"/>
      <c r="J195" s="224"/>
      <c r="K195" s="224"/>
      <c r="L195" s="224"/>
      <c r="M195" s="224"/>
      <c r="N195" s="223"/>
      <c r="O195" s="223"/>
      <c r="P195" s="223"/>
      <c r="Q195" s="223"/>
      <c r="R195" s="224"/>
      <c r="S195" s="224"/>
      <c r="T195" s="224"/>
      <c r="U195" s="224"/>
      <c r="V195" s="224"/>
      <c r="W195" s="224"/>
      <c r="X195" s="224"/>
      <c r="Y195" s="224"/>
      <c r="Z195" s="214"/>
      <c r="AA195" s="214"/>
      <c r="AB195" s="214"/>
      <c r="AC195" s="214"/>
      <c r="AD195" s="214"/>
      <c r="AE195" s="214"/>
      <c r="AF195" s="214"/>
      <c r="AG195" s="214" t="s">
        <v>369</v>
      </c>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row>
    <row r="196" spans="1:60" outlineLevel="1" x14ac:dyDescent="0.2">
      <c r="A196" s="236">
        <v>46</v>
      </c>
      <c r="B196" s="237" t="s">
        <v>1119</v>
      </c>
      <c r="C196" s="254" t="s">
        <v>1120</v>
      </c>
      <c r="D196" s="238" t="s">
        <v>375</v>
      </c>
      <c r="E196" s="239">
        <v>1</v>
      </c>
      <c r="F196" s="240"/>
      <c r="G196" s="241">
        <f>ROUND(E196*F196,2)</f>
        <v>0</v>
      </c>
      <c r="H196" s="240"/>
      <c r="I196" s="241">
        <f>ROUND(E196*H196,2)</f>
        <v>0</v>
      </c>
      <c r="J196" s="240"/>
      <c r="K196" s="241">
        <f>ROUND(E196*J196,2)</f>
        <v>0</v>
      </c>
      <c r="L196" s="241">
        <v>12</v>
      </c>
      <c r="M196" s="241">
        <f>G196*(1+L196/100)</f>
        <v>0</v>
      </c>
      <c r="N196" s="239">
        <v>0</v>
      </c>
      <c r="O196" s="239">
        <f>ROUND(E196*N196,2)</f>
        <v>0</v>
      </c>
      <c r="P196" s="239">
        <v>0</v>
      </c>
      <c r="Q196" s="239">
        <f>ROUND(E196*P196,2)</f>
        <v>0</v>
      </c>
      <c r="R196" s="241" t="s">
        <v>611</v>
      </c>
      <c r="S196" s="241" t="s">
        <v>315</v>
      </c>
      <c r="T196" s="242" t="s">
        <v>315</v>
      </c>
      <c r="U196" s="224">
        <v>0.25900000000000001</v>
      </c>
      <c r="V196" s="224">
        <f>ROUND(E196*U196,2)</f>
        <v>0.26</v>
      </c>
      <c r="W196" s="224"/>
      <c r="X196" s="224" t="s">
        <v>336</v>
      </c>
      <c r="Y196" s="224" t="s">
        <v>317</v>
      </c>
      <c r="Z196" s="214"/>
      <c r="AA196" s="214"/>
      <c r="AB196" s="214"/>
      <c r="AC196" s="214"/>
      <c r="AD196" s="214"/>
      <c r="AE196" s="214"/>
      <c r="AF196" s="214"/>
      <c r="AG196" s="214" t="s">
        <v>337</v>
      </c>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row>
    <row r="197" spans="1:60" outlineLevel="2" x14ac:dyDescent="0.2">
      <c r="A197" s="221"/>
      <c r="B197" s="222"/>
      <c r="C197" s="267" t="s">
        <v>618</v>
      </c>
      <c r="D197" s="266"/>
      <c r="E197" s="266"/>
      <c r="F197" s="266"/>
      <c r="G197" s="266"/>
      <c r="H197" s="224"/>
      <c r="I197" s="224"/>
      <c r="J197" s="224"/>
      <c r="K197" s="224"/>
      <c r="L197" s="224"/>
      <c r="M197" s="224"/>
      <c r="N197" s="223"/>
      <c r="O197" s="223"/>
      <c r="P197" s="223"/>
      <c r="Q197" s="223"/>
      <c r="R197" s="224"/>
      <c r="S197" s="224"/>
      <c r="T197" s="224"/>
      <c r="U197" s="224"/>
      <c r="V197" s="224"/>
      <c r="W197" s="224"/>
      <c r="X197" s="224"/>
      <c r="Y197" s="224"/>
      <c r="Z197" s="214"/>
      <c r="AA197" s="214"/>
      <c r="AB197" s="214"/>
      <c r="AC197" s="214"/>
      <c r="AD197" s="214"/>
      <c r="AE197" s="214"/>
      <c r="AF197" s="214"/>
      <c r="AG197" s="214" t="s">
        <v>369</v>
      </c>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row>
    <row r="198" spans="1:60" ht="45" outlineLevel="1" x14ac:dyDescent="0.2">
      <c r="A198" s="245">
        <v>47</v>
      </c>
      <c r="B198" s="246" t="s">
        <v>1403</v>
      </c>
      <c r="C198" s="256" t="s">
        <v>1404</v>
      </c>
      <c r="D198" s="247" t="s">
        <v>375</v>
      </c>
      <c r="E198" s="248">
        <v>1</v>
      </c>
      <c r="F198" s="249"/>
      <c r="G198" s="250">
        <f>ROUND(E198*F198,2)</f>
        <v>0</v>
      </c>
      <c r="H198" s="249"/>
      <c r="I198" s="250">
        <f>ROUND(E198*H198,2)</f>
        <v>0</v>
      </c>
      <c r="J198" s="249"/>
      <c r="K198" s="250">
        <f>ROUND(E198*J198,2)</f>
        <v>0</v>
      </c>
      <c r="L198" s="250">
        <v>12</v>
      </c>
      <c r="M198" s="250">
        <f>G198*(1+L198/100)</f>
        <v>0</v>
      </c>
      <c r="N198" s="248">
        <v>8.1999999999999998E-4</v>
      </c>
      <c r="O198" s="248">
        <f>ROUND(E198*N198,2)</f>
        <v>0</v>
      </c>
      <c r="P198" s="248">
        <v>0</v>
      </c>
      <c r="Q198" s="248">
        <f>ROUND(E198*P198,2)</f>
        <v>0</v>
      </c>
      <c r="R198" s="250" t="s">
        <v>611</v>
      </c>
      <c r="S198" s="250" t="s">
        <v>315</v>
      </c>
      <c r="T198" s="251" t="s">
        <v>315</v>
      </c>
      <c r="U198" s="224">
        <v>0.2</v>
      </c>
      <c r="V198" s="224">
        <f>ROUND(E198*U198,2)</f>
        <v>0.2</v>
      </c>
      <c r="W198" s="224"/>
      <c r="X198" s="224" t="s">
        <v>336</v>
      </c>
      <c r="Y198" s="224" t="s">
        <v>317</v>
      </c>
      <c r="Z198" s="214"/>
      <c r="AA198" s="214"/>
      <c r="AB198" s="214"/>
      <c r="AC198" s="214"/>
      <c r="AD198" s="214"/>
      <c r="AE198" s="214"/>
      <c r="AF198" s="214"/>
      <c r="AG198" s="214" t="s">
        <v>337</v>
      </c>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row>
    <row r="199" spans="1:60" ht="22.5" outlineLevel="1" x14ac:dyDescent="0.2">
      <c r="A199" s="236">
        <v>48</v>
      </c>
      <c r="B199" s="237" t="s">
        <v>1121</v>
      </c>
      <c r="C199" s="254" t="s">
        <v>1122</v>
      </c>
      <c r="D199" s="238" t="s">
        <v>375</v>
      </c>
      <c r="E199" s="239">
        <v>1</v>
      </c>
      <c r="F199" s="240"/>
      <c r="G199" s="241">
        <f>ROUND(E199*F199,2)</f>
        <v>0</v>
      </c>
      <c r="H199" s="240"/>
      <c r="I199" s="241">
        <f>ROUND(E199*H199,2)</f>
        <v>0</v>
      </c>
      <c r="J199" s="240"/>
      <c r="K199" s="241">
        <f>ROUND(E199*J199,2)</f>
        <v>0</v>
      </c>
      <c r="L199" s="241">
        <v>12</v>
      </c>
      <c r="M199" s="241">
        <f>G199*(1+L199/100)</f>
        <v>0</v>
      </c>
      <c r="N199" s="239">
        <v>0.25768000000000002</v>
      </c>
      <c r="O199" s="239">
        <f>ROUND(E199*N199,2)</f>
        <v>0.26</v>
      </c>
      <c r="P199" s="239">
        <v>0</v>
      </c>
      <c r="Q199" s="239">
        <f>ROUND(E199*P199,2)</f>
        <v>0</v>
      </c>
      <c r="R199" s="241" t="s">
        <v>611</v>
      </c>
      <c r="S199" s="241" t="s">
        <v>315</v>
      </c>
      <c r="T199" s="242" t="s">
        <v>315</v>
      </c>
      <c r="U199" s="224">
        <v>1.4363999999999999</v>
      </c>
      <c r="V199" s="224">
        <f>ROUND(E199*U199,2)</f>
        <v>1.44</v>
      </c>
      <c r="W199" s="224"/>
      <c r="X199" s="224" t="s">
        <v>336</v>
      </c>
      <c r="Y199" s="224" t="s">
        <v>317</v>
      </c>
      <c r="Z199" s="214"/>
      <c r="AA199" s="214"/>
      <c r="AB199" s="214"/>
      <c r="AC199" s="214"/>
      <c r="AD199" s="214"/>
      <c r="AE199" s="214"/>
      <c r="AF199" s="214"/>
      <c r="AG199" s="214" t="s">
        <v>1123</v>
      </c>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row>
    <row r="200" spans="1:60" outlineLevel="2" x14ac:dyDescent="0.2">
      <c r="A200" s="221"/>
      <c r="B200" s="222"/>
      <c r="C200" s="255" t="s">
        <v>1124</v>
      </c>
      <c r="D200" s="243"/>
      <c r="E200" s="243"/>
      <c r="F200" s="243"/>
      <c r="G200" s="243"/>
      <c r="H200" s="224"/>
      <c r="I200" s="224"/>
      <c r="J200" s="224"/>
      <c r="K200" s="224"/>
      <c r="L200" s="224"/>
      <c r="M200" s="224"/>
      <c r="N200" s="223"/>
      <c r="O200" s="223"/>
      <c r="P200" s="223"/>
      <c r="Q200" s="223"/>
      <c r="R200" s="224"/>
      <c r="S200" s="224"/>
      <c r="T200" s="224"/>
      <c r="U200" s="224"/>
      <c r="V200" s="224"/>
      <c r="W200" s="224"/>
      <c r="X200" s="224"/>
      <c r="Y200" s="224"/>
      <c r="Z200" s="214"/>
      <c r="AA200" s="214"/>
      <c r="AB200" s="214"/>
      <c r="AC200" s="214"/>
      <c r="AD200" s="214"/>
      <c r="AE200" s="214"/>
      <c r="AF200" s="214"/>
      <c r="AG200" s="214" t="s">
        <v>320</v>
      </c>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row>
    <row r="201" spans="1:60" ht="22.5" outlineLevel="1" x14ac:dyDescent="0.2">
      <c r="A201" s="236">
        <v>49</v>
      </c>
      <c r="B201" s="237" t="s">
        <v>2090</v>
      </c>
      <c r="C201" s="254" t="s">
        <v>2091</v>
      </c>
      <c r="D201" s="238" t="s">
        <v>375</v>
      </c>
      <c r="E201" s="239">
        <v>1</v>
      </c>
      <c r="F201" s="240"/>
      <c r="G201" s="241">
        <f>ROUND(E201*F201,2)</f>
        <v>0</v>
      </c>
      <c r="H201" s="240"/>
      <c r="I201" s="241">
        <f>ROUND(E201*H201,2)</f>
        <v>0</v>
      </c>
      <c r="J201" s="240"/>
      <c r="K201" s="241">
        <f>ROUND(E201*J201,2)</f>
        <v>0</v>
      </c>
      <c r="L201" s="241">
        <v>12</v>
      </c>
      <c r="M201" s="241">
        <f>G201*(1+L201/100)</f>
        <v>0</v>
      </c>
      <c r="N201" s="239">
        <v>2.0200000000000001E-3</v>
      </c>
      <c r="O201" s="239">
        <f>ROUND(E201*N201,2)</f>
        <v>0</v>
      </c>
      <c r="P201" s="239">
        <v>0</v>
      </c>
      <c r="Q201" s="239">
        <f>ROUND(E201*P201,2)</f>
        <v>0</v>
      </c>
      <c r="R201" s="241" t="s">
        <v>428</v>
      </c>
      <c r="S201" s="241" t="s">
        <v>315</v>
      </c>
      <c r="T201" s="242" t="s">
        <v>315</v>
      </c>
      <c r="U201" s="224">
        <v>0</v>
      </c>
      <c r="V201" s="224">
        <f>ROUND(E201*U201,2)</f>
        <v>0</v>
      </c>
      <c r="W201" s="224"/>
      <c r="X201" s="224" t="s">
        <v>429</v>
      </c>
      <c r="Y201" s="224" t="s">
        <v>317</v>
      </c>
      <c r="Z201" s="214"/>
      <c r="AA201" s="214"/>
      <c r="AB201" s="214"/>
      <c r="AC201" s="214"/>
      <c r="AD201" s="214"/>
      <c r="AE201" s="214"/>
      <c r="AF201" s="214"/>
      <c r="AG201" s="214" t="s">
        <v>728</v>
      </c>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row>
    <row r="202" spans="1:60" outlineLevel="2" x14ac:dyDescent="0.2">
      <c r="A202" s="221"/>
      <c r="B202" s="222"/>
      <c r="C202" s="255" t="s">
        <v>1127</v>
      </c>
      <c r="D202" s="243"/>
      <c r="E202" s="243"/>
      <c r="F202" s="243"/>
      <c r="G202" s="243"/>
      <c r="H202" s="224"/>
      <c r="I202" s="224"/>
      <c r="J202" s="224"/>
      <c r="K202" s="224"/>
      <c r="L202" s="224"/>
      <c r="M202" s="224"/>
      <c r="N202" s="223"/>
      <c r="O202" s="223"/>
      <c r="P202" s="223"/>
      <c r="Q202" s="223"/>
      <c r="R202" s="224"/>
      <c r="S202" s="224"/>
      <c r="T202" s="224"/>
      <c r="U202" s="224"/>
      <c r="V202" s="224"/>
      <c r="W202" s="224"/>
      <c r="X202" s="224"/>
      <c r="Y202" s="224"/>
      <c r="Z202" s="214"/>
      <c r="AA202" s="214"/>
      <c r="AB202" s="214"/>
      <c r="AC202" s="214"/>
      <c r="AD202" s="214"/>
      <c r="AE202" s="214"/>
      <c r="AF202" s="214"/>
      <c r="AG202" s="214" t="s">
        <v>320</v>
      </c>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row>
    <row r="203" spans="1:60" outlineLevel="1" x14ac:dyDescent="0.2">
      <c r="A203" s="236">
        <v>50</v>
      </c>
      <c r="B203" s="237" t="s">
        <v>1407</v>
      </c>
      <c r="C203" s="254" t="s">
        <v>1408</v>
      </c>
      <c r="D203" s="238" t="s">
        <v>581</v>
      </c>
      <c r="E203" s="239">
        <v>0.26246000000000003</v>
      </c>
      <c r="F203" s="240"/>
      <c r="G203" s="241">
        <f>ROUND(E203*F203,2)</f>
        <v>0</v>
      </c>
      <c r="H203" s="240"/>
      <c r="I203" s="241">
        <f>ROUND(E203*H203,2)</f>
        <v>0</v>
      </c>
      <c r="J203" s="240"/>
      <c r="K203" s="241">
        <f>ROUND(E203*J203,2)</f>
        <v>0</v>
      </c>
      <c r="L203" s="241">
        <v>12</v>
      </c>
      <c r="M203" s="241">
        <f>G203*(1+L203/100)</f>
        <v>0</v>
      </c>
      <c r="N203" s="239">
        <v>0</v>
      </c>
      <c r="O203" s="239">
        <f>ROUND(E203*N203,2)</f>
        <v>0</v>
      </c>
      <c r="P203" s="239">
        <v>0</v>
      </c>
      <c r="Q203" s="239">
        <f>ROUND(E203*P203,2)</f>
        <v>0</v>
      </c>
      <c r="R203" s="241" t="s">
        <v>611</v>
      </c>
      <c r="S203" s="241" t="s">
        <v>315</v>
      </c>
      <c r="T203" s="242" t="s">
        <v>315</v>
      </c>
      <c r="U203" s="224">
        <v>1.5229999999999999</v>
      </c>
      <c r="V203" s="224">
        <f>ROUND(E203*U203,2)</f>
        <v>0.4</v>
      </c>
      <c r="W203" s="224"/>
      <c r="X203" s="224" t="s">
        <v>582</v>
      </c>
      <c r="Y203" s="224" t="s">
        <v>317</v>
      </c>
      <c r="Z203" s="214"/>
      <c r="AA203" s="214"/>
      <c r="AB203" s="214"/>
      <c r="AC203" s="214"/>
      <c r="AD203" s="214"/>
      <c r="AE203" s="214"/>
      <c r="AF203" s="214"/>
      <c r="AG203" s="214" t="s">
        <v>583</v>
      </c>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row>
    <row r="204" spans="1:60" outlineLevel="2" x14ac:dyDescent="0.2">
      <c r="A204" s="221"/>
      <c r="B204" s="222"/>
      <c r="C204" s="267" t="s">
        <v>623</v>
      </c>
      <c r="D204" s="266"/>
      <c r="E204" s="266"/>
      <c r="F204" s="266"/>
      <c r="G204" s="266"/>
      <c r="H204" s="224"/>
      <c r="I204" s="224"/>
      <c r="J204" s="224"/>
      <c r="K204" s="224"/>
      <c r="L204" s="224"/>
      <c r="M204" s="224"/>
      <c r="N204" s="223"/>
      <c r="O204" s="223"/>
      <c r="P204" s="223"/>
      <c r="Q204" s="223"/>
      <c r="R204" s="224"/>
      <c r="S204" s="224"/>
      <c r="T204" s="224"/>
      <c r="U204" s="224"/>
      <c r="V204" s="224"/>
      <c r="W204" s="224"/>
      <c r="X204" s="224"/>
      <c r="Y204" s="224"/>
      <c r="Z204" s="214"/>
      <c r="AA204" s="214"/>
      <c r="AB204" s="214"/>
      <c r="AC204" s="214"/>
      <c r="AD204" s="214"/>
      <c r="AE204" s="214"/>
      <c r="AF204" s="214"/>
      <c r="AG204" s="214" t="s">
        <v>369</v>
      </c>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row>
    <row r="205" spans="1:60" x14ac:dyDescent="0.2">
      <c r="A205" s="229" t="s">
        <v>310</v>
      </c>
      <c r="B205" s="230" t="s">
        <v>225</v>
      </c>
      <c r="C205" s="253" t="s">
        <v>226</v>
      </c>
      <c r="D205" s="231"/>
      <c r="E205" s="232"/>
      <c r="F205" s="233"/>
      <c r="G205" s="233">
        <f>SUMIF(AG206:AG206,"&lt;&gt;NOR",G206:G206)</f>
        <v>0</v>
      </c>
      <c r="H205" s="233"/>
      <c r="I205" s="233">
        <f>SUM(I206:I206)</f>
        <v>0</v>
      </c>
      <c r="J205" s="233"/>
      <c r="K205" s="233">
        <f>SUM(K206:K206)</f>
        <v>0</v>
      </c>
      <c r="L205" s="233"/>
      <c r="M205" s="233">
        <f>SUM(M206:M206)</f>
        <v>0</v>
      </c>
      <c r="N205" s="232"/>
      <c r="O205" s="232">
        <f>SUM(O206:O206)</f>
        <v>0</v>
      </c>
      <c r="P205" s="232"/>
      <c r="Q205" s="232">
        <f>SUM(Q206:Q206)</f>
        <v>0</v>
      </c>
      <c r="R205" s="233"/>
      <c r="S205" s="233"/>
      <c r="T205" s="234"/>
      <c r="U205" s="228"/>
      <c r="V205" s="228">
        <f>SUM(V206:V206)</f>
        <v>0.43</v>
      </c>
      <c r="W205" s="228"/>
      <c r="X205" s="228"/>
      <c r="Y205" s="228"/>
      <c r="AG205" t="s">
        <v>311</v>
      </c>
    </row>
    <row r="206" spans="1:60" outlineLevel="1" x14ac:dyDescent="0.2">
      <c r="A206" s="245">
        <v>51</v>
      </c>
      <c r="B206" s="246" t="s">
        <v>624</v>
      </c>
      <c r="C206" s="256" t="s">
        <v>625</v>
      </c>
      <c r="D206" s="247" t="s">
        <v>375</v>
      </c>
      <c r="E206" s="248">
        <v>1</v>
      </c>
      <c r="F206" s="249"/>
      <c r="G206" s="250">
        <f>ROUND(E206*F206,2)</f>
        <v>0</v>
      </c>
      <c r="H206" s="249"/>
      <c r="I206" s="250">
        <f>ROUND(E206*H206,2)</f>
        <v>0</v>
      </c>
      <c r="J206" s="249"/>
      <c r="K206" s="250">
        <f>ROUND(E206*J206,2)</f>
        <v>0</v>
      </c>
      <c r="L206" s="250">
        <v>12</v>
      </c>
      <c r="M206" s="250">
        <f>G206*(1+L206/100)</f>
        <v>0</v>
      </c>
      <c r="N206" s="248">
        <v>0</v>
      </c>
      <c r="O206" s="248">
        <f>ROUND(E206*N206,2)</f>
        <v>0</v>
      </c>
      <c r="P206" s="248">
        <v>0</v>
      </c>
      <c r="Q206" s="248">
        <f>ROUND(E206*P206,2)</f>
        <v>0</v>
      </c>
      <c r="R206" s="250" t="s">
        <v>611</v>
      </c>
      <c r="S206" s="250" t="s">
        <v>315</v>
      </c>
      <c r="T206" s="251" t="s">
        <v>315</v>
      </c>
      <c r="U206" s="224">
        <v>0.42499999999999999</v>
      </c>
      <c r="V206" s="224">
        <f>ROUND(E206*U206,2)</f>
        <v>0.43</v>
      </c>
      <c r="W206" s="224"/>
      <c r="X206" s="224" t="s">
        <v>336</v>
      </c>
      <c r="Y206" s="224" t="s">
        <v>317</v>
      </c>
      <c r="Z206" s="214"/>
      <c r="AA206" s="214"/>
      <c r="AB206" s="214"/>
      <c r="AC206" s="214"/>
      <c r="AD206" s="214"/>
      <c r="AE206" s="214"/>
      <c r="AF206" s="214"/>
      <c r="AG206" s="214" t="s">
        <v>337</v>
      </c>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row>
    <row r="207" spans="1:60" x14ac:dyDescent="0.2">
      <c r="A207" s="229" t="s">
        <v>310</v>
      </c>
      <c r="B207" s="230" t="s">
        <v>229</v>
      </c>
      <c r="C207" s="253" t="s">
        <v>230</v>
      </c>
      <c r="D207" s="231"/>
      <c r="E207" s="232"/>
      <c r="F207" s="233"/>
      <c r="G207" s="233">
        <f>SUMIF(AG208:AG231,"&lt;&gt;NOR",G208:G231)</f>
        <v>0</v>
      </c>
      <c r="H207" s="233"/>
      <c r="I207" s="233">
        <f>SUM(I208:I231)</f>
        <v>0</v>
      </c>
      <c r="J207" s="233"/>
      <c r="K207" s="233">
        <f>SUM(K208:K231)</f>
        <v>0</v>
      </c>
      <c r="L207" s="233"/>
      <c r="M207" s="233">
        <f>SUM(M208:M231)</f>
        <v>0</v>
      </c>
      <c r="N207" s="232"/>
      <c r="O207" s="232">
        <f>SUM(O208:O231)</f>
        <v>0.11</v>
      </c>
      <c r="P207" s="232"/>
      <c r="Q207" s="232">
        <f>SUM(Q208:Q231)</f>
        <v>0.15</v>
      </c>
      <c r="R207" s="233"/>
      <c r="S207" s="233"/>
      <c r="T207" s="234"/>
      <c r="U207" s="228"/>
      <c r="V207" s="228">
        <f>SUM(V208:V231)</f>
        <v>14.81</v>
      </c>
      <c r="W207" s="228"/>
      <c r="X207" s="228"/>
      <c r="Y207" s="228"/>
      <c r="AG207" t="s">
        <v>311</v>
      </c>
    </row>
    <row r="208" spans="1:60" ht="45" outlineLevel="1" x14ac:dyDescent="0.2">
      <c r="A208" s="236">
        <v>52</v>
      </c>
      <c r="B208" s="237" t="s">
        <v>1130</v>
      </c>
      <c r="C208" s="254" t="s">
        <v>1131</v>
      </c>
      <c r="D208" s="238" t="s">
        <v>330</v>
      </c>
      <c r="E208" s="239">
        <v>1</v>
      </c>
      <c r="F208" s="240"/>
      <c r="G208" s="241">
        <f>ROUND(E208*F208,2)</f>
        <v>0</v>
      </c>
      <c r="H208" s="240"/>
      <c r="I208" s="241">
        <f>ROUND(E208*H208,2)</f>
        <v>0</v>
      </c>
      <c r="J208" s="240"/>
      <c r="K208" s="241">
        <f>ROUND(E208*J208,2)</f>
        <v>0</v>
      </c>
      <c r="L208" s="241">
        <v>12</v>
      </c>
      <c r="M208" s="241">
        <f>G208*(1+L208/100)</f>
        <v>0</v>
      </c>
      <c r="N208" s="239">
        <v>1.77E-2</v>
      </c>
      <c r="O208" s="239">
        <f>ROUND(E208*N208,2)</f>
        <v>0.02</v>
      </c>
      <c r="P208" s="239">
        <v>0</v>
      </c>
      <c r="Q208" s="239">
        <f>ROUND(E208*P208,2)</f>
        <v>0</v>
      </c>
      <c r="R208" s="241" t="s">
        <v>611</v>
      </c>
      <c r="S208" s="241" t="s">
        <v>315</v>
      </c>
      <c r="T208" s="242" t="s">
        <v>315</v>
      </c>
      <c r="U208" s="224">
        <v>0.97299999999999998</v>
      </c>
      <c r="V208" s="224">
        <f>ROUND(E208*U208,2)</f>
        <v>0.97</v>
      </c>
      <c r="W208" s="224"/>
      <c r="X208" s="224" t="s">
        <v>336</v>
      </c>
      <c r="Y208" s="224" t="s">
        <v>317</v>
      </c>
      <c r="Z208" s="214"/>
      <c r="AA208" s="214"/>
      <c r="AB208" s="214"/>
      <c r="AC208" s="214"/>
      <c r="AD208" s="214"/>
      <c r="AE208" s="214"/>
      <c r="AF208" s="214"/>
      <c r="AG208" s="214" t="s">
        <v>337</v>
      </c>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row>
    <row r="209" spans="1:60" outlineLevel="2" x14ac:dyDescent="0.2">
      <c r="A209" s="221"/>
      <c r="B209" s="222"/>
      <c r="C209" s="268" t="s">
        <v>1932</v>
      </c>
      <c r="D209" s="262"/>
      <c r="E209" s="263">
        <v>1</v>
      </c>
      <c r="F209" s="224"/>
      <c r="G209" s="224"/>
      <c r="H209" s="224"/>
      <c r="I209" s="224"/>
      <c r="J209" s="224"/>
      <c r="K209" s="224"/>
      <c r="L209" s="224"/>
      <c r="M209" s="224"/>
      <c r="N209" s="223"/>
      <c r="O209" s="223"/>
      <c r="P209" s="223"/>
      <c r="Q209" s="223"/>
      <c r="R209" s="224"/>
      <c r="S209" s="224"/>
      <c r="T209" s="224"/>
      <c r="U209" s="224"/>
      <c r="V209" s="224"/>
      <c r="W209" s="224"/>
      <c r="X209" s="224"/>
      <c r="Y209" s="224"/>
      <c r="Z209" s="214"/>
      <c r="AA209" s="214"/>
      <c r="AB209" s="214"/>
      <c r="AC209" s="214"/>
      <c r="AD209" s="214"/>
      <c r="AE209" s="214"/>
      <c r="AF209" s="214"/>
      <c r="AG209" s="214" t="s">
        <v>371</v>
      </c>
      <c r="AH209" s="214">
        <v>0</v>
      </c>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row>
    <row r="210" spans="1:60" outlineLevel="1" x14ac:dyDescent="0.2">
      <c r="A210" s="236">
        <v>53</v>
      </c>
      <c r="B210" s="237" t="s">
        <v>1733</v>
      </c>
      <c r="C210" s="254" t="s">
        <v>1734</v>
      </c>
      <c r="D210" s="238" t="s">
        <v>330</v>
      </c>
      <c r="E210" s="239">
        <v>2</v>
      </c>
      <c r="F210" s="240"/>
      <c r="G210" s="241">
        <f>ROUND(E210*F210,2)</f>
        <v>0</v>
      </c>
      <c r="H210" s="240"/>
      <c r="I210" s="241">
        <f>ROUND(E210*H210,2)</f>
        <v>0</v>
      </c>
      <c r="J210" s="240"/>
      <c r="K210" s="241">
        <f>ROUND(E210*J210,2)</f>
        <v>0</v>
      </c>
      <c r="L210" s="241">
        <v>12</v>
      </c>
      <c r="M210" s="241">
        <f>G210*(1+L210/100)</f>
        <v>0</v>
      </c>
      <c r="N210" s="239">
        <v>1.41E-3</v>
      </c>
      <c r="O210" s="239">
        <f>ROUND(E210*N210,2)</f>
        <v>0</v>
      </c>
      <c r="P210" s="239">
        <v>0</v>
      </c>
      <c r="Q210" s="239">
        <f>ROUND(E210*P210,2)</f>
        <v>0</v>
      </c>
      <c r="R210" s="241" t="s">
        <v>611</v>
      </c>
      <c r="S210" s="241" t="s">
        <v>315</v>
      </c>
      <c r="T210" s="242" t="s">
        <v>315</v>
      </c>
      <c r="U210" s="224">
        <v>1.575</v>
      </c>
      <c r="V210" s="224">
        <f>ROUND(E210*U210,2)</f>
        <v>3.15</v>
      </c>
      <c r="W210" s="224"/>
      <c r="X210" s="224" t="s">
        <v>336</v>
      </c>
      <c r="Y210" s="224" t="s">
        <v>317</v>
      </c>
      <c r="Z210" s="214"/>
      <c r="AA210" s="214"/>
      <c r="AB210" s="214"/>
      <c r="AC210" s="214"/>
      <c r="AD210" s="214"/>
      <c r="AE210" s="214"/>
      <c r="AF210" s="214"/>
      <c r="AG210" s="214" t="s">
        <v>337</v>
      </c>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row>
    <row r="211" spans="1:60" outlineLevel="2" x14ac:dyDescent="0.2">
      <c r="A211" s="221"/>
      <c r="B211" s="222"/>
      <c r="C211" s="255" t="s">
        <v>640</v>
      </c>
      <c r="D211" s="243"/>
      <c r="E211" s="243"/>
      <c r="F211" s="243"/>
      <c r="G211" s="243"/>
      <c r="H211" s="224"/>
      <c r="I211" s="224"/>
      <c r="J211" s="224"/>
      <c r="K211" s="224"/>
      <c r="L211" s="224"/>
      <c r="M211" s="224"/>
      <c r="N211" s="223"/>
      <c r="O211" s="223"/>
      <c r="P211" s="223"/>
      <c r="Q211" s="223"/>
      <c r="R211" s="224"/>
      <c r="S211" s="224"/>
      <c r="T211" s="224"/>
      <c r="U211" s="224"/>
      <c r="V211" s="224"/>
      <c r="W211" s="224"/>
      <c r="X211" s="224"/>
      <c r="Y211" s="224"/>
      <c r="Z211" s="214"/>
      <c r="AA211" s="214"/>
      <c r="AB211" s="214"/>
      <c r="AC211" s="214"/>
      <c r="AD211" s="214"/>
      <c r="AE211" s="214"/>
      <c r="AF211" s="214"/>
      <c r="AG211" s="214" t="s">
        <v>320</v>
      </c>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row>
    <row r="212" spans="1:60" ht="22.5" outlineLevel="1" x14ac:dyDescent="0.2">
      <c r="A212" s="245">
        <v>54</v>
      </c>
      <c r="B212" s="246" t="s">
        <v>641</v>
      </c>
      <c r="C212" s="256" t="s">
        <v>642</v>
      </c>
      <c r="D212" s="247" t="s">
        <v>330</v>
      </c>
      <c r="E212" s="248">
        <v>1</v>
      </c>
      <c r="F212" s="249"/>
      <c r="G212" s="250">
        <f>ROUND(E212*F212,2)</f>
        <v>0</v>
      </c>
      <c r="H212" s="249"/>
      <c r="I212" s="250">
        <f>ROUND(E212*H212,2)</f>
        <v>0</v>
      </c>
      <c r="J212" s="249"/>
      <c r="K212" s="250">
        <f>ROUND(E212*J212,2)</f>
        <v>0</v>
      </c>
      <c r="L212" s="250">
        <v>12</v>
      </c>
      <c r="M212" s="250">
        <f>G212*(1+L212/100)</f>
        <v>0</v>
      </c>
      <c r="N212" s="248">
        <v>7.084E-2</v>
      </c>
      <c r="O212" s="248">
        <f>ROUND(E212*N212,2)</f>
        <v>7.0000000000000007E-2</v>
      </c>
      <c r="P212" s="248">
        <v>0</v>
      </c>
      <c r="Q212" s="248">
        <f>ROUND(E212*P212,2)</f>
        <v>0</v>
      </c>
      <c r="R212" s="250" t="s">
        <v>611</v>
      </c>
      <c r="S212" s="250" t="s">
        <v>315</v>
      </c>
      <c r="T212" s="251" t="s">
        <v>315</v>
      </c>
      <c r="U212" s="224">
        <v>2.96</v>
      </c>
      <c r="V212" s="224">
        <f>ROUND(E212*U212,2)</f>
        <v>2.96</v>
      </c>
      <c r="W212" s="224"/>
      <c r="X212" s="224" t="s">
        <v>336</v>
      </c>
      <c r="Y212" s="224" t="s">
        <v>317</v>
      </c>
      <c r="Z212" s="214"/>
      <c r="AA212" s="214"/>
      <c r="AB212" s="214"/>
      <c r="AC212" s="214"/>
      <c r="AD212" s="214"/>
      <c r="AE212" s="214"/>
      <c r="AF212" s="214"/>
      <c r="AG212" s="214" t="s">
        <v>367</v>
      </c>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row>
    <row r="213" spans="1:60" outlineLevel="1" x14ac:dyDescent="0.2">
      <c r="A213" s="245">
        <v>55</v>
      </c>
      <c r="B213" s="246" t="s">
        <v>649</v>
      </c>
      <c r="C213" s="256" t="s">
        <v>650</v>
      </c>
      <c r="D213" s="247" t="s">
        <v>375</v>
      </c>
      <c r="E213" s="248">
        <v>2</v>
      </c>
      <c r="F213" s="249"/>
      <c r="G213" s="250">
        <f>ROUND(E213*F213,2)</f>
        <v>0</v>
      </c>
      <c r="H213" s="249"/>
      <c r="I213" s="250">
        <f>ROUND(E213*H213,2)</f>
        <v>0</v>
      </c>
      <c r="J213" s="249"/>
      <c r="K213" s="250">
        <f>ROUND(E213*J213,2)</f>
        <v>0</v>
      </c>
      <c r="L213" s="250">
        <v>12</v>
      </c>
      <c r="M213" s="250">
        <f>G213*(1+L213/100)</f>
        <v>0</v>
      </c>
      <c r="N213" s="248">
        <v>4.0000000000000003E-5</v>
      </c>
      <c r="O213" s="248">
        <f>ROUND(E213*N213,2)</f>
        <v>0</v>
      </c>
      <c r="P213" s="248">
        <v>0</v>
      </c>
      <c r="Q213" s="248">
        <f>ROUND(E213*P213,2)</f>
        <v>0</v>
      </c>
      <c r="R213" s="250" t="s">
        <v>611</v>
      </c>
      <c r="S213" s="250" t="s">
        <v>315</v>
      </c>
      <c r="T213" s="251" t="s">
        <v>315</v>
      </c>
      <c r="U213" s="224">
        <v>0.44500000000000001</v>
      </c>
      <c r="V213" s="224">
        <f>ROUND(E213*U213,2)</f>
        <v>0.89</v>
      </c>
      <c r="W213" s="224"/>
      <c r="X213" s="224" t="s">
        <v>336</v>
      </c>
      <c r="Y213" s="224" t="s">
        <v>317</v>
      </c>
      <c r="Z213" s="214"/>
      <c r="AA213" s="214"/>
      <c r="AB213" s="214"/>
      <c r="AC213" s="214"/>
      <c r="AD213" s="214"/>
      <c r="AE213" s="214"/>
      <c r="AF213" s="214"/>
      <c r="AG213" s="214" t="s">
        <v>337</v>
      </c>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row>
    <row r="214" spans="1:60" outlineLevel="1" x14ac:dyDescent="0.2">
      <c r="A214" s="245">
        <v>56</v>
      </c>
      <c r="B214" s="246" t="s">
        <v>653</v>
      </c>
      <c r="C214" s="256" t="s">
        <v>654</v>
      </c>
      <c r="D214" s="247" t="s">
        <v>375</v>
      </c>
      <c r="E214" s="248">
        <v>1</v>
      </c>
      <c r="F214" s="249"/>
      <c r="G214" s="250">
        <f>ROUND(E214*F214,2)</f>
        <v>0</v>
      </c>
      <c r="H214" s="249"/>
      <c r="I214" s="250">
        <f>ROUND(E214*H214,2)</f>
        <v>0</v>
      </c>
      <c r="J214" s="249"/>
      <c r="K214" s="250">
        <f>ROUND(E214*J214,2)</f>
        <v>0</v>
      </c>
      <c r="L214" s="250">
        <v>12</v>
      </c>
      <c r="M214" s="250">
        <f>G214*(1+L214/100)</f>
        <v>0</v>
      </c>
      <c r="N214" s="248">
        <v>2.0000000000000002E-5</v>
      </c>
      <c r="O214" s="248">
        <f>ROUND(E214*N214,2)</f>
        <v>0</v>
      </c>
      <c r="P214" s="248">
        <v>0</v>
      </c>
      <c r="Q214" s="248">
        <f>ROUND(E214*P214,2)</f>
        <v>0</v>
      </c>
      <c r="R214" s="250" t="s">
        <v>611</v>
      </c>
      <c r="S214" s="250" t="s">
        <v>315</v>
      </c>
      <c r="T214" s="251" t="s">
        <v>315</v>
      </c>
      <c r="U214" s="224">
        <v>0.16800000000000001</v>
      </c>
      <c r="V214" s="224">
        <f>ROUND(E214*U214,2)</f>
        <v>0.17</v>
      </c>
      <c r="W214" s="224"/>
      <c r="X214" s="224" t="s">
        <v>336</v>
      </c>
      <c r="Y214" s="224" t="s">
        <v>317</v>
      </c>
      <c r="Z214" s="214"/>
      <c r="AA214" s="214"/>
      <c r="AB214" s="214"/>
      <c r="AC214" s="214"/>
      <c r="AD214" s="214"/>
      <c r="AE214" s="214"/>
      <c r="AF214" s="214"/>
      <c r="AG214" s="214" t="s">
        <v>337</v>
      </c>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row>
    <row r="215" spans="1:60" outlineLevel="1" x14ac:dyDescent="0.2">
      <c r="A215" s="245">
        <v>57</v>
      </c>
      <c r="B215" s="246" t="s">
        <v>651</v>
      </c>
      <c r="C215" s="256" t="s">
        <v>652</v>
      </c>
      <c r="D215" s="247" t="s">
        <v>375</v>
      </c>
      <c r="E215" s="248">
        <v>1</v>
      </c>
      <c r="F215" s="249"/>
      <c r="G215" s="250">
        <f>ROUND(E215*F215,2)</f>
        <v>0</v>
      </c>
      <c r="H215" s="249"/>
      <c r="I215" s="250">
        <f>ROUND(E215*H215,2)</f>
        <v>0</v>
      </c>
      <c r="J215" s="249"/>
      <c r="K215" s="250">
        <f>ROUND(E215*J215,2)</f>
        <v>0</v>
      </c>
      <c r="L215" s="250">
        <v>12</v>
      </c>
      <c r="M215" s="250">
        <f>G215*(1+L215/100)</f>
        <v>0</v>
      </c>
      <c r="N215" s="248">
        <v>1.2999999999999999E-4</v>
      </c>
      <c r="O215" s="248">
        <f>ROUND(E215*N215,2)</f>
        <v>0</v>
      </c>
      <c r="P215" s="248">
        <v>0</v>
      </c>
      <c r="Q215" s="248">
        <f>ROUND(E215*P215,2)</f>
        <v>0</v>
      </c>
      <c r="R215" s="250" t="s">
        <v>611</v>
      </c>
      <c r="S215" s="250" t="s">
        <v>315</v>
      </c>
      <c r="T215" s="251" t="s">
        <v>315</v>
      </c>
      <c r="U215" s="224">
        <v>0.65500000000000003</v>
      </c>
      <c r="V215" s="224">
        <f>ROUND(E215*U215,2)</f>
        <v>0.66</v>
      </c>
      <c r="W215" s="224"/>
      <c r="X215" s="224" t="s">
        <v>336</v>
      </c>
      <c r="Y215" s="224" t="s">
        <v>317</v>
      </c>
      <c r="Z215" s="214"/>
      <c r="AA215" s="214"/>
      <c r="AB215" s="214"/>
      <c r="AC215" s="214"/>
      <c r="AD215" s="214"/>
      <c r="AE215" s="214"/>
      <c r="AF215" s="214"/>
      <c r="AG215" s="214" t="s">
        <v>337</v>
      </c>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row>
    <row r="216" spans="1:60" ht="22.5" outlineLevel="1" x14ac:dyDescent="0.2">
      <c r="A216" s="245">
        <v>58</v>
      </c>
      <c r="B216" s="246" t="s">
        <v>655</v>
      </c>
      <c r="C216" s="256" t="s">
        <v>656</v>
      </c>
      <c r="D216" s="247" t="s">
        <v>375</v>
      </c>
      <c r="E216" s="248">
        <v>2</v>
      </c>
      <c r="F216" s="249"/>
      <c r="G216" s="250">
        <f>ROUND(E216*F216,2)</f>
        <v>0</v>
      </c>
      <c r="H216" s="249"/>
      <c r="I216" s="250">
        <f>ROUND(E216*H216,2)</f>
        <v>0</v>
      </c>
      <c r="J216" s="249"/>
      <c r="K216" s="250">
        <f>ROUND(E216*J216,2)</f>
        <v>0</v>
      </c>
      <c r="L216" s="250">
        <v>12</v>
      </c>
      <c r="M216" s="250">
        <f>G216*(1+L216/100)</f>
        <v>0</v>
      </c>
      <c r="N216" s="248">
        <v>4.0000000000000002E-4</v>
      </c>
      <c r="O216" s="248">
        <f>ROUND(E216*N216,2)</f>
        <v>0</v>
      </c>
      <c r="P216" s="248">
        <v>0</v>
      </c>
      <c r="Q216" s="248">
        <f>ROUND(E216*P216,2)</f>
        <v>0</v>
      </c>
      <c r="R216" s="250" t="s">
        <v>611</v>
      </c>
      <c r="S216" s="250" t="s">
        <v>315</v>
      </c>
      <c r="T216" s="251" t="s">
        <v>315</v>
      </c>
      <c r="U216" s="224">
        <v>0.246</v>
      </c>
      <c r="V216" s="224">
        <f>ROUND(E216*U216,2)</f>
        <v>0.49</v>
      </c>
      <c r="W216" s="224"/>
      <c r="X216" s="224" t="s">
        <v>336</v>
      </c>
      <c r="Y216" s="224" t="s">
        <v>317</v>
      </c>
      <c r="Z216" s="214"/>
      <c r="AA216" s="214"/>
      <c r="AB216" s="214"/>
      <c r="AC216" s="214"/>
      <c r="AD216" s="214"/>
      <c r="AE216" s="214"/>
      <c r="AF216" s="214"/>
      <c r="AG216" s="214" t="s">
        <v>337</v>
      </c>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row>
    <row r="217" spans="1:60" ht="33.75" outlineLevel="1" x14ac:dyDescent="0.2">
      <c r="A217" s="245">
        <v>59</v>
      </c>
      <c r="B217" s="246" t="s">
        <v>1139</v>
      </c>
      <c r="C217" s="256" t="s">
        <v>1140</v>
      </c>
      <c r="D217" s="247" t="s">
        <v>375</v>
      </c>
      <c r="E217" s="248">
        <v>2</v>
      </c>
      <c r="F217" s="249"/>
      <c r="G217" s="250">
        <f>ROUND(E217*F217,2)</f>
        <v>0</v>
      </c>
      <c r="H217" s="249"/>
      <c r="I217" s="250">
        <f>ROUND(E217*H217,2)</f>
        <v>0</v>
      </c>
      <c r="J217" s="249"/>
      <c r="K217" s="250">
        <f>ROUND(E217*J217,2)</f>
        <v>0</v>
      </c>
      <c r="L217" s="250">
        <v>12</v>
      </c>
      <c r="M217" s="250">
        <f>G217*(1+L217/100)</f>
        <v>0</v>
      </c>
      <c r="N217" s="248">
        <v>2.2000000000000001E-4</v>
      </c>
      <c r="O217" s="248">
        <f>ROUND(E217*N217,2)</f>
        <v>0</v>
      </c>
      <c r="P217" s="248">
        <v>0</v>
      </c>
      <c r="Q217" s="248">
        <f>ROUND(E217*P217,2)</f>
        <v>0</v>
      </c>
      <c r="R217" s="250" t="s">
        <v>611</v>
      </c>
      <c r="S217" s="250" t="s">
        <v>315</v>
      </c>
      <c r="T217" s="251" t="s">
        <v>315</v>
      </c>
      <c r="U217" s="224">
        <v>0.246</v>
      </c>
      <c r="V217" s="224">
        <f>ROUND(E217*U217,2)</f>
        <v>0.49</v>
      </c>
      <c r="W217" s="224"/>
      <c r="X217" s="224" t="s">
        <v>336</v>
      </c>
      <c r="Y217" s="224" t="s">
        <v>317</v>
      </c>
      <c r="Z217" s="214"/>
      <c r="AA217" s="214"/>
      <c r="AB217" s="214"/>
      <c r="AC217" s="214"/>
      <c r="AD217" s="214"/>
      <c r="AE217" s="214"/>
      <c r="AF217" s="214"/>
      <c r="AG217" s="214" t="s">
        <v>1123</v>
      </c>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row>
    <row r="218" spans="1:60" ht="22.5" outlineLevel="1" x14ac:dyDescent="0.2">
      <c r="A218" s="245">
        <v>60</v>
      </c>
      <c r="B218" s="246" t="s">
        <v>1933</v>
      </c>
      <c r="C218" s="256" t="s">
        <v>1934</v>
      </c>
      <c r="D218" s="247" t="s">
        <v>375</v>
      </c>
      <c r="E218" s="248">
        <v>1</v>
      </c>
      <c r="F218" s="249"/>
      <c r="G218" s="250">
        <f>ROUND(E218*F218,2)</f>
        <v>0</v>
      </c>
      <c r="H218" s="249"/>
      <c r="I218" s="250">
        <f>ROUND(E218*H218,2)</f>
        <v>0</v>
      </c>
      <c r="J218" s="249"/>
      <c r="K218" s="250">
        <f>ROUND(E218*J218,2)</f>
        <v>0</v>
      </c>
      <c r="L218" s="250">
        <v>12</v>
      </c>
      <c r="M218" s="250">
        <f>G218*(1+L218/100)</f>
        <v>0</v>
      </c>
      <c r="N218" s="248">
        <v>1.48E-3</v>
      </c>
      <c r="O218" s="248">
        <f>ROUND(E218*N218,2)</f>
        <v>0</v>
      </c>
      <c r="P218" s="248">
        <v>0</v>
      </c>
      <c r="Q218" s="248">
        <f>ROUND(E218*P218,2)</f>
        <v>0</v>
      </c>
      <c r="R218" s="250" t="s">
        <v>428</v>
      </c>
      <c r="S218" s="250" t="s">
        <v>315</v>
      </c>
      <c r="T218" s="251" t="s">
        <v>315</v>
      </c>
      <c r="U218" s="224">
        <v>0</v>
      </c>
      <c r="V218" s="224">
        <f>ROUND(E218*U218,2)</f>
        <v>0</v>
      </c>
      <c r="W218" s="224"/>
      <c r="X218" s="224" t="s">
        <v>429</v>
      </c>
      <c r="Y218" s="224" t="s">
        <v>317</v>
      </c>
      <c r="Z218" s="214"/>
      <c r="AA218" s="214"/>
      <c r="AB218" s="214"/>
      <c r="AC218" s="214"/>
      <c r="AD218" s="214"/>
      <c r="AE218" s="214"/>
      <c r="AF218" s="214"/>
      <c r="AG218" s="214" t="s">
        <v>430</v>
      </c>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row>
    <row r="219" spans="1:60" ht="22.5" outlineLevel="1" x14ac:dyDescent="0.2">
      <c r="A219" s="245">
        <v>61</v>
      </c>
      <c r="B219" s="246" t="s">
        <v>1738</v>
      </c>
      <c r="C219" s="256" t="s">
        <v>663</v>
      </c>
      <c r="D219" s="247" t="s">
        <v>375</v>
      </c>
      <c r="E219" s="248">
        <v>2</v>
      </c>
      <c r="F219" s="249"/>
      <c r="G219" s="250">
        <f>ROUND(E219*F219,2)</f>
        <v>0</v>
      </c>
      <c r="H219" s="249"/>
      <c r="I219" s="250">
        <f>ROUND(E219*H219,2)</f>
        <v>0</v>
      </c>
      <c r="J219" s="249"/>
      <c r="K219" s="250">
        <f>ROUND(E219*J219,2)</f>
        <v>0</v>
      </c>
      <c r="L219" s="250">
        <v>12</v>
      </c>
      <c r="M219" s="250">
        <f>G219*(1+L219/100)</f>
        <v>0</v>
      </c>
      <c r="N219" s="248">
        <v>8.4999999999999995E-4</v>
      </c>
      <c r="O219" s="248">
        <f>ROUND(E219*N219,2)</f>
        <v>0</v>
      </c>
      <c r="P219" s="248">
        <v>0</v>
      </c>
      <c r="Q219" s="248">
        <f>ROUND(E219*P219,2)</f>
        <v>0</v>
      </c>
      <c r="R219" s="250" t="s">
        <v>428</v>
      </c>
      <c r="S219" s="250" t="s">
        <v>315</v>
      </c>
      <c r="T219" s="251" t="s">
        <v>315</v>
      </c>
      <c r="U219" s="224">
        <v>0</v>
      </c>
      <c r="V219" s="224">
        <f>ROUND(E219*U219,2)</f>
        <v>0</v>
      </c>
      <c r="W219" s="224"/>
      <c r="X219" s="224" t="s">
        <v>429</v>
      </c>
      <c r="Y219" s="224" t="s">
        <v>317</v>
      </c>
      <c r="Z219" s="214"/>
      <c r="AA219" s="214"/>
      <c r="AB219" s="214"/>
      <c r="AC219" s="214"/>
      <c r="AD219" s="214"/>
      <c r="AE219" s="214"/>
      <c r="AF219" s="214"/>
      <c r="AG219" s="214" t="s">
        <v>430</v>
      </c>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row>
    <row r="220" spans="1:60" outlineLevel="1" x14ac:dyDescent="0.2">
      <c r="A220" s="245">
        <v>62</v>
      </c>
      <c r="B220" s="246" t="s">
        <v>666</v>
      </c>
      <c r="C220" s="256" t="s">
        <v>667</v>
      </c>
      <c r="D220" s="247" t="s">
        <v>375</v>
      </c>
      <c r="E220" s="248">
        <v>1</v>
      </c>
      <c r="F220" s="249"/>
      <c r="G220" s="250">
        <f>ROUND(E220*F220,2)</f>
        <v>0</v>
      </c>
      <c r="H220" s="249"/>
      <c r="I220" s="250">
        <f>ROUND(E220*H220,2)</f>
        <v>0</v>
      </c>
      <c r="J220" s="249"/>
      <c r="K220" s="250">
        <f>ROUND(E220*J220,2)</f>
        <v>0</v>
      </c>
      <c r="L220" s="250">
        <v>12</v>
      </c>
      <c r="M220" s="250">
        <f>G220*(1+L220/100)</f>
        <v>0</v>
      </c>
      <c r="N220" s="248">
        <v>0</v>
      </c>
      <c r="O220" s="248">
        <f>ROUND(E220*N220,2)</f>
        <v>0</v>
      </c>
      <c r="P220" s="248">
        <v>0</v>
      </c>
      <c r="Q220" s="248">
        <f>ROUND(E220*P220,2)</f>
        <v>0</v>
      </c>
      <c r="R220" s="250" t="s">
        <v>428</v>
      </c>
      <c r="S220" s="250" t="s">
        <v>315</v>
      </c>
      <c r="T220" s="251" t="s">
        <v>316</v>
      </c>
      <c r="U220" s="224">
        <v>0</v>
      </c>
      <c r="V220" s="224">
        <f>ROUND(E220*U220,2)</f>
        <v>0</v>
      </c>
      <c r="W220" s="224"/>
      <c r="X220" s="224" t="s">
        <v>429</v>
      </c>
      <c r="Y220" s="224" t="s">
        <v>317</v>
      </c>
      <c r="Z220" s="214"/>
      <c r="AA220" s="214"/>
      <c r="AB220" s="214"/>
      <c r="AC220" s="214"/>
      <c r="AD220" s="214"/>
      <c r="AE220" s="214"/>
      <c r="AF220" s="214"/>
      <c r="AG220" s="214" t="s">
        <v>430</v>
      </c>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row>
    <row r="221" spans="1:60" outlineLevel="1" x14ac:dyDescent="0.2">
      <c r="A221" s="236">
        <v>63</v>
      </c>
      <c r="B221" s="237" t="s">
        <v>2550</v>
      </c>
      <c r="C221" s="254" t="s">
        <v>2551</v>
      </c>
      <c r="D221" s="238" t="s">
        <v>330</v>
      </c>
      <c r="E221" s="239">
        <v>1</v>
      </c>
      <c r="F221" s="240"/>
      <c r="G221" s="241">
        <f>ROUND(E221*F221,2)</f>
        <v>0</v>
      </c>
      <c r="H221" s="240"/>
      <c r="I221" s="241">
        <f>ROUND(E221*H221,2)</f>
        <v>0</v>
      </c>
      <c r="J221" s="240"/>
      <c r="K221" s="241">
        <f>ROUND(E221*J221,2)</f>
        <v>0</v>
      </c>
      <c r="L221" s="241">
        <v>12</v>
      </c>
      <c r="M221" s="241">
        <f>G221*(1+L221/100)</f>
        <v>0</v>
      </c>
      <c r="N221" s="239">
        <v>7.0000000000000001E-3</v>
      </c>
      <c r="O221" s="239">
        <f>ROUND(E221*N221,2)</f>
        <v>0.01</v>
      </c>
      <c r="P221" s="239">
        <v>0</v>
      </c>
      <c r="Q221" s="239">
        <f>ROUND(E221*P221,2)</f>
        <v>0</v>
      </c>
      <c r="R221" s="241" t="s">
        <v>611</v>
      </c>
      <c r="S221" s="241" t="s">
        <v>315</v>
      </c>
      <c r="T221" s="242" t="s">
        <v>315</v>
      </c>
      <c r="U221" s="224">
        <v>1.1890000000000001</v>
      </c>
      <c r="V221" s="224">
        <f>ROUND(E221*U221,2)</f>
        <v>1.19</v>
      </c>
      <c r="W221" s="224"/>
      <c r="X221" s="224" t="s">
        <v>336</v>
      </c>
      <c r="Y221" s="224" t="s">
        <v>317</v>
      </c>
      <c r="Z221" s="214"/>
      <c r="AA221" s="214"/>
      <c r="AB221" s="214"/>
      <c r="AC221" s="214"/>
      <c r="AD221" s="214"/>
      <c r="AE221" s="214"/>
      <c r="AF221" s="214"/>
      <c r="AG221" s="214" t="s">
        <v>337</v>
      </c>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row>
    <row r="222" spans="1:60" outlineLevel="2" x14ac:dyDescent="0.2">
      <c r="A222" s="221"/>
      <c r="B222" s="222"/>
      <c r="C222" s="255" t="s">
        <v>2777</v>
      </c>
      <c r="D222" s="243"/>
      <c r="E222" s="243"/>
      <c r="F222" s="243"/>
      <c r="G222" s="243"/>
      <c r="H222" s="224"/>
      <c r="I222" s="224"/>
      <c r="J222" s="224"/>
      <c r="K222" s="224"/>
      <c r="L222" s="224"/>
      <c r="M222" s="224"/>
      <c r="N222" s="223"/>
      <c r="O222" s="223"/>
      <c r="P222" s="223"/>
      <c r="Q222" s="223"/>
      <c r="R222" s="224"/>
      <c r="S222" s="224"/>
      <c r="T222" s="224"/>
      <c r="U222" s="224"/>
      <c r="V222" s="224"/>
      <c r="W222" s="224"/>
      <c r="X222" s="224"/>
      <c r="Y222" s="224"/>
      <c r="Z222" s="214"/>
      <c r="AA222" s="214"/>
      <c r="AB222" s="214"/>
      <c r="AC222" s="214"/>
      <c r="AD222" s="214"/>
      <c r="AE222" s="214"/>
      <c r="AF222" s="214"/>
      <c r="AG222" s="214" t="s">
        <v>320</v>
      </c>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row>
    <row r="223" spans="1:60" outlineLevel="3" x14ac:dyDescent="0.2">
      <c r="A223" s="221"/>
      <c r="B223" s="222"/>
      <c r="C223" s="258" t="s">
        <v>2778</v>
      </c>
      <c r="D223" s="252"/>
      <c r="E223" s="252"/>
      <c r="F223" s="252"/>
      <c r="G223" s="252"/>
      <c r="H223" s="224"/>
      <c r="I223" s="224"/>
      <c r="J223" s="224"/>
      <c r="K223" s="224"/>
      <c r="L223" s="224"/>
      <c r="M223" s="224"/>
      <c r="N223" s="223"/>
      <c r="O223" s="223"/>
      <c r="P223" s="223"/>
      <c r="Q223" s="223"/>
      <c r="R223" s="224"/>
      <c r="S223" s="224"/>
      <c r="T223" s="224"/>
      <c r="U223" s="224"/>
      <c r="V223" s="224"/>
      <c r="W223" s="224"/>
      <c r="X223" s="224"/>
      <c r="Y223" s="224"/>
      <c r="Z223" s="214"/>
      <c r="AA223" s="214"/>
      <c r="AB223" s="214"/>
      <c r="AC223" s="214"/>
      <c r="AD223" s="214"/>
      <c r="AE223" s="214"/>
      <c r="AF223" s="214"/>
      <c r="AG223" s="214" t="s">
        <v>320</v>
      </c>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row>
    <row r="224" spans="1:60" outlineLevel="1" x14ac:dyDescent="0.2">
      <c r="A224" s="245">
        <v>64</v>
      </c>
      <c r="B224" s="246" t="s">
        <v>2779</v>
      </c>
      <c r="C224" s="256" t="s">
        <v>2780</v>
      </c>
      <c r="D224" s="247" t="s">
        <v>330</v>
      </c>
      <c r="E224" s="248">
        <v>1</v>
      </c>
      <c r="F224" s="249"/>
      <c r="G224" s="250">
        <f>ROUND(E224*F224,2)</f>
        <v>0</v>
      </c>
      <c r="H224" s="249"/>
      <c r="I224" s="250">
        <f>ROUND(E224*H224,2)</f>
        <v>0</v>
      </c>
      <c r="J224" s="249"/>
      <c r="K224" s="250">
        <f>ROUND(E224*J224,2)</f>
        <v>0</v>
      </c>
      <c r="L224" s="250">
        <v>12</v>
      </c>
      <c r="M224" s="250">
        <f>G224*(1+L224/100)</f>
        <v>0</v>
      </c>
      <c r="N224" s="248">
        <v>9.7999999999999997E-3</v>
      </c>
      <c r="O224" s="248">
        <f>ROUND(E224*N224,2)</f>
        <v>0.01</v>
      </c>
      <c r="P224" s="248">
        <v>0</v>
      </c>
      <c r="Q224" s="248">
        <f>ROUND(E224*P224,2)</f>
        <v>0</v>
      </c>
      <c r="R224" s="250" t="s">
        <v>611</v>
      </c>
      <c r="S224" s="250" t="s">
        <v>315</v>
      </c>
      <c r="T224" s="251" t="s">
        <v>315</v>
      </c>
      <c r="U224" s="224">
        <v>1.1890000000000001</v>
      </c>
      <c r="V224" s="224">
        <f>ROUND(E224*U224,2)</f>
        <v>1.19</v>
      </c>
      <c r="W224" s="224"/>
      <c r="X224" s="224" t="s">
        <v>336</v>
      </c>
      <c r="Y224" s="224" t="s">
        <v>317</v>
      </c>
      <c r="Z224" s="214"/>
      <c r="AA224" s="214"/>
      <c r="AB224" s="214"/>
      <c r="AC224" s="214"/>
      <c r="AD224" s="214"/>
      <c r="AE224" s="214"/>
      <c r="AF224" s="214"/>
      <c r="AG224" s="214" t="s">
        <v>337</v>
      </c>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row>
    <row r="225" spans="1:60" outlineLevel="1" x14ac:dyDescent="0.2">
      <c r="A225" s="245">
        <v>65</v>
      </c>
      <c r="B225" s="246" t="s">
        <v>676</v>
      </c>
      <c r="C225" s="256" t="s">
        <v>677</v>
      </c>
      <c r="D225" s="247" t="s">
        <v>330</v>
      </c>
      <c r="E225" s="248">
        <v>1</v>
      </c>
      <c r="F225" s="249"/>
      <c r="G225" s="250">
        <f>ROUND(E225*F225,2)</f>
        <v>0</v>
      </c>
      <c r="H225" s="249"/>
      <c r="I225" s="250">
        <f>ROUND(E225*H225,2)</f>
        <v>0</v>
      </c>
      <c r="J225" s="249"/>
      <c r="K225" s="250">
        <f>ROUND(E225*J225,2)</f>
        <v>0</v>
      </c>
      <c r="L225" s="250">
        <v>12</v>
      </c>
      <c r="M225" s="250">
        <f>G225*(1+L225/100)</f>
        <v>0</v>
      </c>
      <c r="N225" s="248">
        <v>0</v>
      </c>
      <c r="O225" s="248">
        <f>ROUND(E225*N225,2)</f>
        <v>0</v>
      </c>
      <c r="P225" s="248">
        <v>1.933E-2</v>
      </c>
      <c r="Q225" s="248">
        <f>ROUND(E225*P225,2)</f>
        <v>0.02</v>
      </c>
      <c r="R225" s="250" t="s">
        <v>611</v>
      </c>
      <c r="S225" s="250" t="s">
        <v>315</v>
      </c>
      <c r="T225" s="251" t="s">
        <v>315</v>
      </c>
      <c r="U225" s="224">
        <v>0.59</v>
      </c>
      <c r="V225" s="224">
        <f>ROUND(E225*U225,2)</f>
        <v>0.59</v>
      </c>
      <c r="W225" s="224"/>
      <c r="X225" s="224" t="s">
        <v>336</v>
      </c>
      <c r="Y225" s="224" t="s">
        <v>317</v>
      </c>
      <c r="Z225" s="214"/>
      <c r="AA225" s="214"/>
      <c r="AB225" s="214"/>
      <c r="AC225" s="214"/>
      <c r="AD225" s="214"/>
      <c r="AE225" s="214"/>
      <c r="AF225" s="214"/>
      <c r="AG225" s="214" t="s">
        <v>337</v>
      </c>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row>
    <row r="226" spans="1:60" outlineLevel="1" x14ac:dyDescent="0.2">
      <c r="A226" s="245">
        <v>66</v>
      </c>
      <c r="B226" s="246" t="s">
        <v>2244</v>
      </c>
      <c r="C226" s="256" t="s">
        <v>2245</v>
      </c>
      <c r="D226" s="247" t="s">
        <v>330</v>
      </c>
      <c r="E226" s="248">
        <v>1</v>
      </c>
      <c r="F226" s="249"/>
      <c r="G226" s="250">
        <f>ROUND(E226*F226,2)</f>
        <v>0</v>
      </c>
      <c r="H226" s="249"/>
      <c r="I226" s="250">
        <f>ROUND(E226*H226,2)</f>
        <v>0</v>
      </c>
      <c r="J226" s="249"/>
      <c r="K226" s="250">
        <f>ROUND(E226*J226,2)</f>
        <v>0</v>
      </c>
      <c r="L226" s="250">
        <v>12</v>
      </c>
      <c r="M226" s="250">
        <f>G226*(1+L226/100)</f>
        <v>0</v>
      </c>
      <c r="N226" s="248">
        <v>0</v>
      </c>
      <c r="O226" s="248">
        <f>ROUND(E226*N226,2)</f>
        <v>0</v>
      </c>
      <c r="P226" s="248">
        <v>1.9460000000000002E-2</v>
      </c>
      <c r="Q226" s="248">
        <f>ROUND(E226*P226,2)</f>
        <v>0.02</v>
      </c>
      <c r="R226" s="250" t="s">
        <v>611</v>
      </c>
      <c r="S226" s="250" t="s">
        <v>315</v>
      </c>
      <c r="T226" s="251" t="s">
        <v>315</v>
      </c>
      <c r="U226" s="224">
        <v>0.38200000000000001</v>
      </c>
      <c r="V226" s="224">
        <f>ROUND(E226*U226,2)</f>
        <v>0.38</v>
      </c>
      <c r="W226" s="224"/>
      <c r="X226" s="224" t="s">
        <v>336</v>
      </c>
      <c r="Y226" s="224" t="s">
        <v>317</v>
      </c>
      <c r="Z226" s="214"/>
      <c r="AA226" s="214"/>
      <c r="AB226" s="214"/>
      <c r="AC226" s="214"/>
      <c r="AD226" s="214"/>
      <c r="AE226" s="214"/>
      <c r="AF226" s="214"/>
      <c r="AG226" s="214" t="s">
        <v>337</v>
      </c>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row>
    <row r="227" spans="1:60" outlineLevel="1" x14ac:dyDescent="0.2">
      <c r="A227" s="245">
        <v>67</v>
      </c>
      <c r="B227" s="246" t="s">
        <v>1748</v>
      </c>
      <c r="C227" s="256" t="s">
        <v>1749</v>
      </c>
      <c r="D227" s="247" t="s">
        <v>330</v>
      </c>
      <c r="E227" s="248">
        <v>1</v>
      </c>
      <c r="F227" s="249"/>
      <c r="G227" s="250">
        <f>ROUND(E227*F227,2)</f>
        <v>0</v>
      </c>
      <c r="H227" s="249"/>
      <c r="I227" s="250">
        <f>ROUND(E227*H227,2)</f>
        <v>0</v>
      </c>
      <c r="J227" s="249"/>
      <c r="K227" s="250">
        <f>ROUND(E227*J227,2)</f>
        <v>0</v>
      </c>
      <c r="L227" s="250">
        <v>12</v>
      </c>
      <c r="M227" s="250">
        <f>G227*(1+L227/100)</f>
        <v>0</v>
      </c>
      <c r="N227" s="248">
        <v>0</v>
      </c>
      <c r="O227" s="248">
        <f>ROUND(E227*N227,2)</f>
        <v>0</v>
      </c>
      <c r="P227" s="248">
        <v>8.7999999999999995E-2</v>
      </c>
      <c r="Q227" s="248">
        <f>ROUND(E227*P227,2)</f>
        <v>0.09</v>
      </c>
      <c r="R227" s="250" t="s">
        <v>611</v>
      </c>
      <c r="S227" s="250" t="s">
        <v>315</v>
      </c>
      <c r="T227" s="251" t="s">
        <v>315</v>
      </c>
      <c r="U227" s="224">
        <v>0.69299999999999995</v>
      </c>
      <c r="V227" s="224">
        <f>ROUND(E227*U227,2)</f>
        <v>0.69</v>
      </c>
      <c r="W227" s="224"/>
      <c r="X227" s="224" t="s">
        <v>336</v>
      </c>
      <c r="Y227" s="224" t="s">
        <v>317</v>
      </c>
      <c r="Z227" s="214"/>
      <c r="AA227" s="214"/>
      <c r="AB227" s="214"/>
      <c r="AC227" s="214"/>
      <c r="AD227" s="214"/>
      <c r="AE227" s="214"/>
      <c r="AF227" s="214"/>
      <c r="AG227" s="214" t="s">
        <v>367</v>
      </c>
      <c r="AH227" s="214"/>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row>
    <row r="228" spans="1:60" outlineLevel="1" x14ac:dyDescent="0.2">
      <c r="A228" s="245">
        <v>68</v>
      </c>
      <c r="B228" s="246" t="s">
        <v>2781</v>
      </c>
      <c r="C228" s="256" t="s">
        <v>2782</v>
      </c>
      <c r="D228" s="247" t="s">
        <v>330</v>
      </c>
      <c r="E228" s="248">
        <v>1</v>
      </c>
      <c r="F228" s="249"/>
      <c r="G228" s="250">
        <f>ROUND(E228*F228,2)</f>
        <v>0</v>
      </c>
      <c r="H228" s="249"/>
      <c r="I228" s="250">
        <f>ROUND(E228*H228,2)</f>
        <v>0</v>
      </c>
      <c r="J228" s="249"/>
      <c r="K228" s="250">
        <f>ROUND(E228*J228,2)</f>
        <v>0</v>
      </c>
      <c r="L228" s="250">
        <v>12</v>
      </c>
      <c r="M228" s="250">
        <f>G228*(1+L228/100)</f>
        <v>0</v>
      </c>
      <c r="N228" s="248">
        <v>0</v>
      </c>
      <c r="O228" s="248">
        <f>ROUND(E228*N228,2)</f>
        <v>0</v>
      </c>
      <c r="P228" s="248">
        <v>2.4500000000000001E-2</v>
      </c>
      <c r="Q228" s="248">
        <f>ROUND(E228*P228,2)</f>
        <v>0.02</v>
      </c>
      <c r="R228" s="250" t="s">
        <v>611</v>
      </c>
      <c r="S228" s="250" t="s">
        <v>315</v>
      </c>
      <c r="T228" s="251" t="s">
        <v>315</v>
      </c>
      <c r="U228" s="224">
        <v>0.38300000000000001</v>
      </c>
      <c r="V228" s="224">
        <f>ROUND(E228*U228,2)</f>
        <v>0.38</v>
      </c>
      <c r="W228" s="224"/>
      <c r="X228" s="224" t="s">
        <v>336</v>
      </c>
      <c r="Y228" s="224" t="s">
        <v>317</v>
      </c>
      <c r="Z228" s="214"/>
      <c r="AA228" s="214"/>
      <c r="AB228" s="214"/>
      <c r="AC228" s="214"/>
      <c r="AD228" s="214"/>
      <c r="AE228" s="214"/>
      <c r="AF228" s="214"/>
      <c r="AG228" s="214" t="s">
        <v>337</v>
      </c>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row>
    <row r="229" spans="1:60" outlineLevel="1" x14ac:dyDescent="0.2">
      <c r="A229" s="245">
        <v>69</v>
      </c>
      <c r="B229" s="246" t="s">
        <v>681</v>
      </c>
      <c r="C229" s="256" t="s">
        <v>682</v>
      </c>
      <c r="D229" s="247" t="s">
        <v>330</v>
      </c>
      <c r="E229" s="248">
        <v>2</v>
      </c>
      <c r="F229" s="249"/>
      <c r="G229" s="250">
        <f>ROUND(E229*F229,2)</f>
        <v>0</v>
      </c>
      <c r="H229" s="249"/>
      <c r="I229" s="250">
        <f>ROUND(E229*H229,2)</f>
        <v>0</v>
      </c>
      <c r="J229" s="249"/>
      <c r="K229" s="250">
        <f>ROUND(E229*J229,2)</f>
        <v>0</v>
      </c>
      <c r="L229" s="250">
        <v>12</v>
      </c>
      <c r="M229" s="250">
        <f>G229*(1+L229/100)</f>
        <v>0</v>
      </c>
      <c r="N229" s="248">
        <v>0</v>
      </c>
      <c r="O229" s="248">
        <f>ROUND(E229*N229,2)</f>
        <v>0</v>
      </c>
      <c r="P229" s="248">
        <v>1.56E-3</v>
      </c>
      <c r="Q229" s="248">
        <f>ROUND(E229*P229,2)</f>
        <v>0</v>
      </c>
      <c r="R229" s="250" t="s">
        <v>611</v>
      </c>
      <c r="S229" s="250" t="s">
        <v>315</v>
      </c>
      <c r="T229" s="251" t="s">
        <v>315</v>
      </c>
      <c r="U229" s="224">
        <v>0.217</v>
      </c>
      <c r="V229" s="224">
        <f>ROUND(E229*U229,2)</f>
        <v>0.43</v>
      </c>
      <c r="W229" s="224"/>
      <c r="X229" s="224" t="s">
        <v>336</v>
      </c>
      <c r="Y229" s="224" t="s">
        <v>317</v>
      </c>
      <c r="Z229" s="214"/>
      <c r="AA229" s="214"/>
      <c r="AB229" s="214"/>
      <c r="AC229" s="214"/>
      <c r="AD229" s="214"/>
      <c r="AE229" s="214"/>
      <c r="AF229" s="214"/>
      <c r="AG229" s="214" t="s">
        <v>367</v>
      </c>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row>
    <row r="230" spans="1:60" outlineLevel="1" x14ac:dyDescent="0.2">
      <c r="A230" s="236">
        <v>70</v>
      </c>
      <c r="B230" s="237" t="s">
        <v>1411</v>
      </c>
      <c r="C230" s="254" t="s">
        <v>1412</v>
      </c>
      <c r="D230" s="238" t="s">
        <v>581</v>
      </c>
      <c r="E230" s="239">
        <v>0.11280999999999999</v>
      </c>
      <c r="F230" s="240"/>
      <c r="G230" s="241">
        <f>ROUND(E230*F230,2)</f>
        <v>0</v>
      </c>
      <c r="H230" s="240"/>
      <c r="I230" s="241">
        <f>ROUND(E230*H230,2)</f>
        <v>0</v>
      </c>
      <c r="J230" s="240"/>
      <c r="K230" s="241">
        <f>ROUND(E230*J230,2)</f>
        <v>0</v>
      </c>
      <c r="L230" s="241">
        <v>12</v>
      </c>
      <c r="M230" s="241">
        <f>G230*(1+L230/100)</f>
        <v>0</v>
      </c>
      <c r="N230" s="239">
        <v>0</v>
      </c>
      <c r="O230" s="239">
        <f>ROUND(E230*N230,2)</f>
        <v>0</v>
      </c>
      <c r="P230" s="239">
        <v>0</v>
      </c>
      <c r="Q230" s="239">
        <f>ROUND(E230*P230,2)</f>
        <v>0</v>
      </c>
      <c r="R230" s="241" t="s">
        <v>611</v>
      </c>
      <c r="S230" s="241" t="s">
        <v>315</v>
      </c>
      <c r="T230" s="242" t="s">
        <v>315</v>
      </c>
      <c r="U230" s="224">
        <v>1.573</v>
      </c>
      <c r="V230" s="224">
        <f>ROUND(E230*U230,2)</f>
        <v>0.18</v>
      </c>
      <c r="W230" s="224"/>
      <c r="X230" s="224" t="s">
        <v>582</v>
      </c>
      <c r="Y230" s="224" t="s">
        <v>317</v>
      </c>
      <c r="Z230" s="214"/>
      <c r="AA230" s="214"/>
      <c r="AB230" s="214"/>
      <c r="AC230" s="214"/>
      <c r="AD230" s="214"/>
      <c r="AE230" s="214"/>
      <c r="AF230" s="214"/>
      <c r="AG230" s="214" t="s">
        <v>583</v>
      </c>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row>
    <row r="231" spans="1:60" outlineLevel="2" x14ac:dyDescent="0.2">
      <c r="A231" s="221"/>
      <c r="B231" s="222"/>
      <c r="C231" s="267" t="s">
        <v>692</v>
      </c>
      <c r="D231" s="266"/>
      <c r="E231" s="266"/>
      <c r="F231" s="266"/>
      <c r="G231" s="266"/>
      <c r="H231" s="224"/>
      <c r="I231" s="224"/>
      <c r="J231" s="224"/>
      <c r="K231" s="224"/>
      <c r="L231" s="224"/>
      <c r="M231" s="224"/>
      <c r="N231" s="223"/>
      <c r="O231" s="223"/>
      <c r="P231" s="223"/>
      <c r="Q231" s="223"/>
      <c r="R231" s="224"/>
      <c r="S231" s="224"/>
      <c r="T231" s="224"/>
      <c r="U231" s="224"/>
      <c r="V231" s="224"/>
      <c r="W231" s="224"/>
      <c r="X231" s="224"/>
      <c r="Y231" s="224"/>
      <c r="Z231" s="214"/>
      <c r="AA231" s="214"/>
      <c r="AB231" s="214"/>
      <c r="AC231" s="214"/>
      <c r="AD231" s="214"/>
      <c r="AE231" s="214"/>
      <c r="AF231" s="214"/>
      <c r="AG231" s="214" t="s">
        <v>369</v>
      </c>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row>
    <row r="232" spans="1:60" x14ac:dyDescent="0.2">
      <c r="A232" s="229" t="s">
        <v>310</v>
      </c>
      <c r="B232" s="230" t="s">
        <v>231</v>
      </c>
      <c r="C232" s="253" t="s">
        <v>233</v>
      </c>
      <c r="D232" s="231"/>
      <c r="E232" s="232"/>
      <c r="F232" s="233"/>
      <c r="G232" s="233">
        <f>SUMIF(AG233:AG237,"&lt;&gt;NOR",G233:G237)</f>
        <v>0</v>
      </c>
      <c r="H232" s="233"/>
      <c r="I232" s="233">
        <f>SUM(I233:I237)</f>
        <v>0</v>
      </c>
      <c r="J232" s="233"/>
      <c r="K232" s="233">
        <f>SUM(K233:K237)</f>
        <v>0</v>
      </c>
      <c r="L232" s="233"/>
      <c r="M232" s="233">
        <f>SUM(M233:M237)</f>
        <v>0</v>
      </c>
      <c r="N232" s="232"/>
      <c r="O232" s="232">
        <f>SUM(O233:O237)</f>
        <v>0.01</v>
      </c>
      <c r="P232" s="232"/>
      <c r="Q232" s="232">
        <f>SUM(Q233:Q237)</f>
        <v>0</v>
      </c>
      <c r="R232" s="233"/>
      <c r="S232" s="233"/>
      <c r="T232" s="234"/>
      <c r="U232" s="228"/>
      <c r="V232" s="228">
        <f>SUM(V233:V237)</f>
        <v>1.78</v>
      </c>
      <c r="W232" s="228"/>
      <c r="X232" s="228"/>
      <c r="Y232" s="228"/>
      <c r="AG232" t="s">
        <v>311</v>
      </c>
    </row>
    <row r="233" spans="1:60" ht="56.25" outlineLevel="1" x14ac:dyDescent="0.2">
      <c r="A233" s="236">
        <v>71</v>
      </c>
      <c r="B233" s="237" t="s">
        <v>1154</v>
      </c>
      <c r="C233" s="254" t="s">
        <v>1155</v>
      </c>
      <c r="D233" s="238" t="s">
        <v>330</v>
      </c>
      <c r="E233" s="239">
        <v>1</v>
      </c>
      <c r="F233" s="240"/>
      <c r="G233" s="241">
        <f>ROUND(E233*F233,2)</f>
        <v>0</v>
      </c>
      <c r="H233" s="240"/>
      <c r="I233" s="241">
        <f>ROUND(E233*H233,2)</f>
        <v>0</v>
      </c>
      <c r="J233" s="240"/>
      <c r="K233" s="241">
        <f>ROUND(E233*J233,2)</f>
        <v>0</v>
      </c>
      <c r="L233" s="241">
        <v>12</v>
      </c>
      <c r="M233" s="241">
        <f>G233*(1+L233/100)</f>
        <v>0</v>
      </c>
      <c r="N233" s="239">
        <v>7.0099999999999997E-3</v>
      </c>
      <c r="O233" s="239">
        <f>ROUND(E233*N233,2)</f>
        <v>0.01</v>
      </c>
      <c r="P233" s="239">
        <v>0</v>
      </c>
      <c r="Q233" s="239">
        <f>ROUND(E233*P233,2)</f>
        <v>0</v>
      </c>
      <c r="R233" s="241" t="s">
        <v>611</v>
      </c>
      <c r="S233" s="241" t="s">
        <v>315</v>
      </c>
      <c r="T233" s="242" t="s">
        <v>315</v>
      </c>
      <c r="U233" s="224">
        <v>1.77</v>
      </c>
      <c r="V233" s="224">
        <f>ROUND(E233*U233,2)</f>
        <v>1.77</v>
      </c>
      <c r="W233" s="224"/>
      <c r="X233" s="224" t="s">
        <v>336</v>
      </c>
      <c r="Y233" s="224" t="s">
        <v>317</v>
      </c>
      <c r="Z233" s="214"/>
      <c r="AA233" s="214"/>
      <c r="AB233" s="214"/>
      <c r="AC233" s="214"/>
      <c r="AD233" s="214"/>
      <c r="AE233" s="214"/>
      <c r="AF233" s="214"/>
      <c r="AG233" s="214" t="s">
        <v>1123</v>
      </c>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row>
    <row r="234" spans="1:60" outlineLevel="2" x14ac:dyDescent="0.2">
      <c r="A234" s="221"/>
      <c r="B234" s="222"/>
      <c r="C234" s="255" t="s">
        <v>1156</v>
      </c>
      <c r="D234" s="243"/>
      <c r="E234" s="243"/>
      <c r="F234" s="243"/>
      <c r="G234" s="243"/>
      <c r="H234" s="224"/>
      <c r="I234" s="224"/>
      <c r="J234" s="224"/>
      <c r="K234" s="224"/>
      <c r="L234" s="224"/>
      <c r="M234" s="224"/>
      <c r="N234" s="223"/>
      <c r="O234" s="223"/>
      <c r="P234" s="223"/>
      <c r="Q234" s="223"/>
      <c r="R234" s="224"/>
      <c r="S234" s="224"/>
      <c r="T234" s="224"/>
      <c r="U234" s="224"/>
      <c r="V234" s="224"/>
      <c r="W234" s="224"/>
      <c r="X234" s="224"/>
      <c r="Y234" s="224"/>
      <c r="Z234" s="214"/>
      <c r="AA234" s="214"/>
      <c r="AB234" s="214"/>
      <c r="AC234" s="214"/>
      <c r="AD234" s="214"/>
      <c r="AE234" s="214"/>
      <c r="AF234" s="214"/>
      <c r="AG234" s="214" t="s">
        <v>320</v>
      </c>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row>
    <row r="235" spans="1:60" ht="22.5" outlineLevel="1" x14ac:dyDescent="0.2">
      <c r="A235" s="245">
        <v>72</v>
      </c>
      <c r="B235" s="246" t="s">
        <v>1157</v>
      </c>
      <c r="C235" s="256" t="s">
        <v>1158</v>
      </c>
      <c r="D235" s="247" t="s">
        <v>375</v>
      </c>
      <c r="E235" s="248">
        <v>1</v>
      </c>
      <c r="F235" s="249"/>
      <c r="G235" s="250">
        <f>ROUND(E235*F235,2)</f>
        <v>0</v>
      </c>
      <c r="H235" s="249"/>
      <c r="I235" s="250">
        <f>ROUND(E235*H235,2)</f>
        <v>0</v>
      </c>
      <c r="J235" s="249"/>
      <c r="K235" s="250">
        <f>ROUND(E235*J235,2)</f>
        <v>0</v>
      </c>
      <c r="L235" s="250">
        <v>12</v>
      </c>
      <c r="M235" s="250">
        <f>G235*(1+L235/100)</f>
        <v>0</v>
      </c>
      <c r="N235" s="248">
        <v>3.8999999999999999E-4</v>
      </c>
      <c r="O235" s="248">
        <f>ROUND(E235*N235,2)</f>
        <v>0</v>
      </c>
      <c r="P235" s="248">
        <v>0</v>
      </c>
      <c r="Q235" s="248">
        <f>ROUND(E235*P235,2)</f>
        <v>0</v>
      </c>
      <c r="R235" s="250" t="s">
        <v>428</v>
      </c>
      <c r="S235" s="250" t="s">
        <v>315</v>
      </c>
      <c r="T235" s="251" t="s">
        <v>315</v>
      </c>
      <c r="U235" s="224">
        <v>0</v>
      </c>
      <c r="V235" s="224">
        <f>ROUND(E235*U235,2)</f>
        <v>0</v>
      </c>
      <c r="W235" s="224"/>
      <c r="X235" s="224" t="s">
        <v>429</v>
      </c>
      <c r="Y235" s="224" t="s">
        <v>317</v>
      </c>
      <c r="Z235" s="214"/>
      <c r="AA235" s="214"/>
      <c r="AB235" s="214"/>
      <c r="AC235" s="214"/>
      <c r="AD235" s="214"/>
      <c r="AE235" s="214"/>
      <c r="AF235" s="214"/>
      <c r="AG235" s="214" t="s">
        <v>728</v>
      </c>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row>
    <row r="236" spans="1:60" outlineLevel="1" x14ac:dyDescent="0.2">
      <c r="A236" s="236">
        <v>73</v>
      </c>
      <c r="B236" s="237" t="s">
        <v>2783</v>
      </c>
      <c r="C236" s="254" t="s">
        <v>2784</v>
      </c>
      <c r="D236" s="238" t="s">
        <v>581</v>
      </c>
      <c r="E236" s="239">
        <v>7.4000000000000003E-3</v>
      </c>
      <c r="F236" s="240"/>
      <c r="G236" s="241">
        <f>ROUND(E236*F236,2)</f>
        <v>0</v>
      </c>
      <c r="H236" s="240"/>
      <c r="I236" s="241">
        <f>ROUND(E236*H236,2)</f>
        <v>0</v>
      </c>
      <c r="J236" s="240"/>
      <c r="K236" s="241">
        <f>ROUND(E236*J236,2)</f>
        <v>0</v>
      </c>
      <c r="L236" s="241">
        <v>12</v>
      </c>
      <c r="M236" s="241">
        <f>G236*(1+L236/100)</f>
        <v>0</v>
      </c>
      <c r="N236" s="239">
        <v>0</v>
      </c>
      <c r="O236" s="239">
        <f>ROUND(E236*N236,2)</f>
        <v>0</v>
      </c>
      <c r="P236" s="239">
        <v>0</v>
      </c>
      <c r="Q236" s="239">
        <f>ROUND(E236*P236,2)</f>
        <v>0</v>
      </c>
      <c r="R236" s="241" t="s">
        <v>611</v>
      </c>
      <c r="S236" s="241" t="s">
        <v>315</v>
      </c>
      <c r="T236" s="242" t="s">
        <v>315</v>
      </c>
      <c r="U236" s="224">
        <v>1.7230000000000001</v>
      </c>
      <c r="V236" s="224">
        <f>ROUND(E236*U236,2)</f>
        <v>0.01</v>
      </c>
      <c r="W236" s="224"/>
      <c r="X236" s="224" t="s">
        <v>582</v>
      </c>
      <c r="Y236" s="224" t="s">
        <v>317</v>
      </c>
      <c r="Z236" s="214"/>
      <c r="AA236" s="214"/>
      <c r="AB236" s="214"/>
      <c r="AC236" s="214"/>
      <c r="AD236" s="214"/>
      <c r="AE236" s="214"/>
      <c r="AF236" s="214"/>
      <c r="AG236" s="214" t="s">
        <v>583</v>
      </c>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row>
    <row r="237" spans="1:60" outlineLevel="2" x14ac:dyDescent="0.2">
      <c r="A237" s="221"/>
      <c r="B237" s="222"/>
      <c r="C237" s="267" t="s">
        <v>692</v>
      </c>
      <c r="D237" s="266"/>
      <c r="E237" s="266"/>
      <c r="F237" s="266"/>
      <c r="G237" s="266"/>
      <c r="H237" s="224"/>
      <c r="I237" s="224"/>
      <c r="J237" s="224"/>
      <c r="K237" s="224"/>
      <c r="L237" s="224"/>
      <c r="M237" s="224"/>
      <c r="N237" s="223"/>
      <c r="O237" s="223"/>
      <c r="P237" s="223"/>
      <c r="Q237" s="223"/>
      <c r="R237" s="224"/>
      <c r="S237" s="224"/>
      <c r="T237" s="224"/>
      <c r="U237" s="224"/>
      <c r="V237" s="224"/>
      <c r="W237" s="224"/>
      <c r="X237" s="224"/>
      <c r="Y237" s="224"/>
      <c r="Z237" s="214"/>
      <c r="AA237" s="214"/>
      <c r="AB237" s="214"/>
      <c r="AC237" s="214"/>
      <c r="AD237" s="214"/>
      <c r="AE237" s="214"/>
      <c r="AF237" s="214"/>
      <c r="AG237" s="214" t="s">
        <v>369</v>
      </c>
      <c r="AH237" s="214"/>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row>
    <row r="238" spans="1:60" x14ac:dyDescent="0.2">
      <c r="A238" s="229" t="s">
        <v>310</v>
      </c>
      <c r="B238" s="230" t="s">
        <v>234</v>
      </c>
      <c r="C238" s="253" t="s">
        <v>235</v>
      </c>
      <c r="D238" s="231"/>
      <c r="E238" s="232"/>
      <c r="F238" s="233"/>
      <c r="G238" s="233">
        <f>SUMIF(AG239:AG243,"&lt;&gt;NOR",G239:G243)</f>
        <v>0</v>
      </c>
      <c r="H238" s="233"/>
      <c r="I238" s="233">
        <f>SUM(I239:I243)</f>
        <v>0</v>
      </c>
      <c r="J238" s="233"/>
      <c r="K238" s="233">
        <f>SUM(K239:K243)</f>
        <v>0</v>
      </c>
      <c r="L238" s="233"/>
      <c r="M238" s="233">
        <f>SUM(M239:M243)</f>
        <v>0</v>
      </c>
      <c r="N238" s="232"/>
      <c r="O238" s="232">
        <f>SUM(O239:O243)</f>
        <v>0</v>
      </c>
      <c r="P238" s="232"/>
      <c r="Q238" s="232">
        <f>SUM(Q239:Q243)</f>
        <v>0</v>
      </c>
      <c r="R238" s="233"/>
      <c r="S238" s="233"/>
      <c r="T238" s="234"/>
      <c r="U238" s="228"/>
      <c r="V238" s="228">
        <f>SUM(V239:V243)</f>
        <v>0.75</v>
      </c>
      <c r="W238" s="228"/>
      <c r="X238" s="228"/>
      <c r="Y238" s="228"/>
      <c r="AG238" t="s">
        <v>311</v>
      </c>
    </row>
    <row r="239" spans="1:60" ht="22.5" outlineLevel="1" x14ac:dyDescent="0.2">
      <c r="A239" s="236">
        <v>74</v>
      </c>
      <c r="B239" s="237" t="s">
        <v>2785</v>
      </c>
      <c r="C239" s="254" t="s">
        <v>2786</v>
      </c>
      <c r="D239" s="238" t="s">
        <v>375</v>
      </c>
      <c r="E239" s="239">
        <v>1</v>
      </c>
      <c r="F239" s="240"/>
      <c r="G239" s="241">
        <f>ROUND(E239*F239,2)</f>
        <v>0</v>
      </c>
      <c r="H239" s="240"/>
      <c r="I239" s="241">
        <f>ROUND(E239*H239,2)</f>
        <v>0</v>
      </c>
      <c r="J239" s="240"/>
      <c r="K239" s="241">
        <f>ROUND(E239*J239,2)</f>
        <v>0</v>
      </c>
      <c r="L239" s="241">
        <v>12</v>
      </c>
      <c r="M239" s="241">
        <f>G239*(1+L239/100)</f>
        <v>0</v>
      </c>
      <c r="N239" s="239">
        <v>0</v>
      </c>
      <c r="O239" s="239">
        <f>ROUND(E239*N239,2)</f>
        <v>0</v>
      </c>
      <c r="P239" s="239">
        <v>0</v>
      </c>
      <c r="Q239" s="239">
        <f>ROUND(E239*P239,2)</f>
        <v>0</v>
      </c>
      <c r="R239" s="241" t="s">
        <v>1415</v>
      </c>
      <c r="S239" s="241" t="s">
        <v>315</v>
      </c>
      <c r="T239" s="242" t="s">
        <v>315</v>
      </c>
      <c r="U239" s="224">
        <v>0.75</v>
      </c>
      <c r="V239" s="224">
        <f>ROUND(E239*U239,2)</f>
        <v>0.75</v>
      </c>
      <c r="W239" s="224"/>
      <c r="X239" s="224" t="s">
        <v>336</v>
      </c>
      <c r="Y239" s="224" t="s">
        <v>317</v>
      </c>
      <c r="Z239" s="214"/>
      <c r="AA239" s="214"/>
      <c r="AB239" s="214"/>
      <c r="AC239" s="214"/>
      <c r="AD239" s="214"/>
      <c r="AE239" s="214"/>
      <c r="AF239" s="214"/>
      <c r="AG239" s="214" t="s">
        <v>337</v>
      </c>
      <c r="AH239" s="214"/>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row>
    <row r="240" spans="1:60" outlineLevel="2" x14ac:dyDescent="0.2">
      <c r="A240" s="221"/>
      <c r="B240" s="222"/>
      <c r="C240" s="268" t="s">
        <v>2787</v>
      </c>
      <c r="D240" s="262"/>
      <c r="E240" s="263">
        <v>1</v>
      </c>
      <c r="F240" s="224"/>
      <c r="G240" s="224"/>
      <c r="H240" s="224"/>
      <c r="I240" s="224"/>
      <c r="J240" s="224"/>
      <c r="K240" s="224"/>
      <c r="L240" s="224"/>
      <c r="M240" s="224"/>
      <c r="N240" s="223"/>
      <c r="O240" s="223"/>
      <c r="P240" s="223"/>
      <c r="Q240" s="223"/>
      <c r="R240" s="224"/>
      <c r="S240" s="224"/>
      <c r="T240" s="224"/>
      <c r="U240" s="224"/>
      <c r="V240" s="224"/>
      <c r="W240" s="224"/>
      <c r="X240" s="224"/>
      <c r="Y240" s="224"/>
      <c r="Z240" s="214"/>
      <c r="AA240" s="214"/>
      <c r="AB240" s="214"/>
      <c r="AC240" s="214"/>
      <c r="AD240" s="214"/>
      <c r="AE240" s="214"/>
      <c r="AF240" s="214"/>
      <c r="AG240" s="214" t="s">
        <v>371</v>
      </c>
      <c r="AH240" s="214">
        <v>0</v>
      </c>
      <c r="AI240" s="214"/>
      <c r="AJ240" s="214"/>
      <c r="AK240" s="214"/>
      <c r="AL240" s="214"/>
      <c r="AM240" s="214"/>
      <c r="AN240" s="214"/>
      <c r="AO240" s="214"/>
      <c r="AP240" s="214"/>
      <c r="AQ240" s="214"/>
      <c r="AR240" s="214"/>
      <c r="AS240" s="214"/>
      <c r="AT240" s="214"/>
      <c r="AU240" s="214"/>
      <c r="AV240" s="214"/>
      <c r="AW240" s="214"/>
      <c r="AX240" s="214"/>
      <c r="AY240" s="214"/>
      <c r="AZ240" s="214"/>
      <c r="BA240" s="214"/>
      <c r="BB240" s="214"/>
      <c r="BC240" s="214"/>
      <c r="BD240" s="214"/>
      <c r="BE240" s="214"/>
      <c r="BF240" s="214"/>
      <c r="BG240" s="214"/>
      <c r="BH240" s="214"/>
    </row>
    <row r="241" spans="1:60" ht="22.5" outlineLevel="1" x14ac:dyDescent="0.2">
      <c r="A241" s="245">
        <v>75</v>
      </c>
      <c r="B241" s="246" t="s">
        <v>2788</v>
      </c>
      <c r="C241" s="256" t="s">
        <v>2789</v>
      </c>
      <c r="D241" s="247" t="s">
        <v>375</v>
      </c>
      <c r="E241" s="248">
        <v>1</v>
      </c>
      <c r="F241" s="249"/>
      <c r="G241" s="250">
        <f>ROUND(E241*F241,2)</f>
        <v>0</v>
      </c>
      <c r="H241" s="249"/>
      <c r="I241" s="250">
        <f>ROUND(E241*H241,2)</f>
        <v>0</v>
      </c>
      <c r="J241" s="249"/>
      <c r="K241" s="250">
        <f>ROUND(E241*J241,2)</f>
        <v>0</v>
      </c>
      <c r="L241" s="250">
        <v>12</v>
      </c>
      <c r="M241" s="250">
        <f>G241*(1+L241/100)</f>
        <v>0</v>
      </c>
      <c r="N241" s="248">
        <v>0</v>
      </c>
      <c r="O241" s="248">
        <f>ROUND(E241*N241,2)</f>
        <v>0</v>
      </c>
      <c r="P241" s="248">
        <v>0</v>
      </c>
      <c r="Q241" s="248">
        <f>ROUND(E241*P241,2)</f>
        <v>0</v>
      </c>
      <c r="R241" s="250" t="s">
        <v>428</v>
      </c>
      <c r="S241" s="250" t="s">
        <v>315</v>
      </c>
      <c r="T241" s="251" t="s">
        <v>315</v>
      </c>
      <c r="U241" s="224">
        <v>0</v>
      </c>
      <c r="V241" s="224">
        <f>ROUND(E241*U241,2)</f>
        <v>0</v>
      </c>
      <c r="W241" s="224"/>
      <c r="X241" s="224" t="s">
        <v>429</v>
      </c>
      <c r="Y241" s="224" t="s">
        <v>317</v>
      </c>
      <c r="Z241" s="214"/>
      <c r="AA241" s="214"/>
      <c r="AB241" s="214"/>
      <c r="AC241" s="214"/>
      <c r="AD241" s="214"/>
      <c r="AE241" s="214"/>
      <c r="AF241" s="214"/>
      <c r="AG241" s="214" t="s">
        <v>430</v>
      </c>
      <c r="AH241" s="214"/>
      <c r="AI241" s="214"/>
      <c r="AJ241" s="214"/>
      <c r="AK241" s="214"/>
      <c r="AL241" s="214"/>
      <c r="AM241" s="214"/>
      <c r="AN241" s="214"/>
      <c r="AO241" s="214"/>
      <c r="AP241" s="214"/>
      <c r="AQ241" s="214"/>
      <c r="AR241" s="214"/>
      <c r="AS241" s="214"/>
      <c r="AT241" s="214"/>
      <c r="AU241" s="214"/>
      <c r="AV241" s="214"/>
      <c r="AW241" s="214"/>
      <c r="AX241" s="214"/>
      <c r="AY241" s="214"/>
      <c r="AZ241" s="214"/>
      <c r="BA241" s="214"/>
      <c r="BB241" s="214"/>
      <c r="BC241" s="214"/>
      <c r="BD241" s="214"/>
      <c r="BE241" s="214"/>
      <c r="BF241" s="214"/>
      <c r="BG241" s="214"/>
      <c r="BH241" s="214"/>
    </row>
    <row r="242" spans="1:60" outlineLevel="1" x14ac:dyDescent="0.2">
      <c r="A242" s="245">
        <v>76</v>
      </c>
      <c r="B242" s="246" t="s">
        <v>1432</v>
      </c>
      <c r="C242" s="256" t="s">
        <v>1433</v>
      </c>
      <c r="D242" s="247" t="s">
        <v>330</v>
      </c>
      <c r="E242" s="248">
        <v>1</v>
      </c>
      <c r="F242" s="249"/>
      <c r="G242" s="250">
        <f>ROUND(E242*F242,2)</f>
        <v>0</v>
      </c>
      <c r="H242" s="249"/>
      <c r="I242" s="250">
        <f>ROUND(E242*H242,2)</f>
        <v>0</v>
      </c>
      <c r="J242" s="249"/>
      <c r="K242" s="250">
        <f>ROUND(E242*J242,2)</f>
        <v>0</v>
      </c>
      <c r="L242" s="250">
        <v>12</v>
      </c>
      <c r="M242" s="250">
        <f>G242*(1+L242/100)</f>
        <v>0</v>
      </c>
      <c r="N242" s="248">
        <v>0</v>
      </c>
      <c r="O242" s="248">
        <f>ROUND(E242*N242,2)</f>
        <v>0</v>
      </c>
      <c r="P242" s="248">
        <v>0</v>
      </c>
      <c r="Q242" s="248">
        <f>ROUND(E242*P242,2)</f>
        <v>0</v>
      </c>
      <c r="R242" s="250"/>
      <c r="S242" s="250" t="s">
        <v>331</v>
      </c>
      <c r="T242" s="251" t="s">
        <v>316</v>
      </c>
      <c r="U242" s="224">
        <v>0</v>
      </c>
      <c r="V242" s="224">
        <f>ROUND(E242*U242,2)</f>
        <v>0</v>
      </c>
      <c r="W242" s="224"/>
      <c r="X242" s="224" t="s">
        <v>336</v>
      </c>
      <c r="Y242" s="224" t="s">
        <v>317</v>
      </c>
      <c r="Z242" s="214"/>
      <c r="AA242" s="214"/>
      <c r="AB242" s="214"/>
      <c r="AC242" s="214"/>
      <c r="AD242" s="214"/>
      <c r="AE242" s="214"/>
      <c r="AF242" s="214"/>
      <c r="AG242" s="214" t="s">
        <v>337</v>
      </c>
      <c r="AH242" s="214"/>
      <c r="AI242" s="214"/>
      <c r="AJ242" s="214"/>
      <c r="AK242" s="214"/>
      <c r="AL242" s="214"/>
      <c r="AM242" s="214"/>
      <c r="AN242" s="214"/>
      <c r="AO242" s="214"/>
      <c r="AP242" s="214"/>
      <c r="AQ242" s="214"/>
      <c r="AR242" s="214"/>
      <c r="AS242" s="214"/>
      <c r="AT242" s="214"/>
      <c r="AU242" s="214"/>
      <c r="AV242" s="214"/>
      <c r="AW242" s="214"/>
      <c r="AX242" s="214"/>
      <c r="AY242" s="214"/>
      <c r="AZ242" s="214"/>
      <c r="BA242" s="214"/>
      <c r="BB242" s="214"/>
      <c r="BC242" s="214"/>
      <c r="BD242" s="214"/>
      <c r="BE242" s="214"/>
      <c r="BF242" s="214"/>
      <c r="BG242" s="214"/>
      <c r="BH242" s="214"/>
    </row>
    <row r="243" spans="1:60" outlineLevel="1" x14ac:dyDescent="0.2">
      <c r="A243" s="245">
        <v>77</v>
      </c>
      <c r="B243" s="246" t="s">
        <v>1430</v>
      </c>
      <c r="C243" s="256" t="s">
        <v>1431</v>
      </c>
      <c r="D243" s="247" t="s">
        <v>375</v>
      </c>
      <c r="E243" s="248">
        <v>1</v>
      </c>
      <c r="F243" s="249"/>
      <c r="G243" s="250">
        <f>ROUND(E243*F243,2)</f>
        <v>0</v>
      </c>
      <c r="H243" s="249"/>
      <c r="I243" s="250">
        <f>ROUND(E243*H243,2)</f>
        <v>0</v>
      </c>
      <c r="J243" s="249"/>
      <c r="K243" s="250">
        <f>ROUND(E243*J243,2)</f>
        <v>0</v>
      </c>
      <c r="L243" s="250">
        <v>12</v>
      </c>
      <c r="M243" s="250">
        <f>G243*(1+L243/100)</f>
        <v>0</v>
      </c>
      <c r="N243" s="248">
        <v>0</v>
      </c>
      <c r="O243" s="248">
        <f>ROUND(E243*N243,2)</f>
        <v>0</v>
      </c>
      <c r="P243" s="248">
        <v>0</v>
      </c>
      <c r="Q243" s="248">
        <f>ROUND(E243*P243,2)</f>
        <v>0</v>
      </c>
      <c r="R243" s="250"/>
      <c r="S243" s="250" t="s">
        <v>331</v>
      </c>
      <c r="T243" s="251" t="s">
        <v>316</v>
      </c>
      <c r="U243" s="224">
        <v>0</v>
      </c>
      <c r="V243" s="224">
        <f>ROUND(E243*U243,2)</f>
        <v>0</v>
      </c>
      <c r="W243" s="224"/>
      <c r="X243" s="224" t="s">
        <v>336</v>
      </c>
      <c r="Y243" s="224" t="s">
        <v>317</v>
      </c>
      <c r="Z243" s="214"/>
      <c r="AA243" s="214"/>
      <c r="AB243" s="214"/>
      <c r="AC243" s="214"/>
      <c r="AD243" s="214"/>
      <c r="AE243" s="214"/>
      <c r="AF243" s="214"/>
      <c r="AG243" s="214" t="s">
        <v>337</v>
      </c>
      <c r="AH243" s="214"/>
      <c r="AI243" s="214"/>
      <c r="AJ243" s="214"/>
      <c r="AK243" s="214"/>
      <c r="AL243" s="214"/>
      <c r="AM243" s="214"/>
      <c r="AN243" s="214"/>
      <c r="AO243" s="214"/>
      <c r="AP243" s="214"/>
      <c r="AQ243" s="214"/>
      <c r="AR243" s="214"/>
      <c r="AS243" s="214"/>
      <c r="AT243" s="214"/>
      <c r="AU243" s="214"/>
      <c r="AV243" s="214"/>
      <c r="AW243" s="214"/>
      <c r="AX243" s="214"/>
      <c r="AY243" s="214"/>
      <c r="AZ243" s="214"/>
      <c r="BA243" s="214"/>
      <c r="BB243" s="214"/>
      <c r="BC243" s="214"/>
      <c r="BD243" s="214"/>
      <c r="BE243" s="214"/>
      <c r="BF243" s="214"/>
      <c r="BG243" s="214"/>
      <c r="BH243" s="214"/>
    </row>
    <row r="244" spans="1:60" x14ac:dyDescent="0.2">
      <c r="A244" s="229" t="s">
        <v>310</v>
      </c>
      <c r="B244" s="230" t="s">
        <v>244</v>
      </c>
      <c r="C244" s="253" t="s">
        <v>245</v>
      </c>
      <c r="D244" s="231"/>
      <c r="E244" s="232"/>
      <c r="F244" s="233"/>
      <c r="G244" s="233">
        <f>SUMIF(AG245:AG278,"&lt;&gt;NOR",G245:G278)</f>
        <v>0</v>
      </c>
      <c r="H244" s="233"/>
      <c r="I244" s="233">
        <f>SUM(I245:I278)</f>
        <v>0</v>
      </c>
      <c r="J244" s="233"/>
      <c r="K244" s="233">
        <f>SUM(K245:K278)</f>
        <v>0</v>
      </c>
      <c r="L244" s="233"/>
      <c r="M244" s="233">
        <f>SUM(M245:M278)</f>
        <v>0</v>
      </c>
      <c r="N244" s="232"/>
      <c r="O244" s="232">
        <f>SUM(O245:O278)</f>
        <v>0.88</v>
      </c>
      <c r="P244" s="232"/>
      <c r="Q244" s="232">
        <f>SUM(Q245:Q278)</f>
        <v>1.08</v>
      </c>
      <c r="R244" s="233"/>
      <c r="S244" s="233"/>
      <c r="T244" s="234"/>
      <c r="U244" s="228"/>
      <c r="V244" s="228">
        <f>SUM(V245:V278)</f>
        <v>28.990000000000002</v>
      </c>
      <c r="W244" s="228"/>
      <c r="X244" s="228"/>
      <c r="Y244" s="228"/>
      <c r="AG244" t="s">
        <v>311</v>
      </c>
    </row>
    <row r="245" spans="1:60" ht="22.5" outlineLevel="1" x14ac:dyDescent="0.2">
      <c r="A245" s="236">
        <v>78</v>
      </c>
      <c r="B245" s="237" t="s">
        <v>693</v>
      </c>
      <c r="C245" s="254" t="s">
        <v>694</v>
      </c>
      <c r="D245" s="238" t="s">
        <v>379</v>
      </c>
      <c r="E245" s="239">
        <v>23.58</v>
      </c>
      <c r="F245" s="240"/>
      <c r="G245" s="241">
        <f>ROUND(E245*F245,2)</f>
        <v>0</v>
      </c>
      <c r="H245" s="240"/>
      <c r="I245" s="241">
        <f>ROUND(E245*H245,2)</f>
        <v>0</v>
      </c>
      <c r="J245" s="240"/>
      <c r="K245" s="241">
        <f>ROUND(E245*J245,2)</f>
        <v>0</v>
      </c>
      <c r="L245" s="241">
        <v>12</v>
      </c>
      <c r="M245" s="241">
        <f>G245*(1+L245/100)</f>
        <v>0</v>
      </c>
      <c r="N245" s="239">
        <v>0</v>
      </c>
      <c r="O245" s="239">
        <f>ROUND(E245*N245,2)</f>
        <v>0</v>
      </c>
      <c r="P245" s="239">
        <v>0</v>
      </c>
      <c r="Q245" s="239">
        <f>ROUND(E245*P245,2)</f>
        <v>0</v>
      </c>
      <c r="R245" s="241" t="s">
        <v>695</v>
      </c>
      <c r="S245" s="241" t="s">
        <v>315</v>
      </c>
      <c r="T245" s="242" t="s">
        <v>315</v>
      </c>
      <c r="U245" s="224">
        <v>0.48</v>
      </c>
      <c r="V245" s="224">
        <f>ROUND(E245*U245,2)</f>
        <v>11.32</v>
      </c>
      <c r="W245" s="224"/>
      <c r="X245" s="224" t="s">
        <v>336</v>
      </c>
      <c r="Y245" s="224" t="s">
        <v>317</v>
      </c>
      <c r="Z245" s="214"/>
      <c r="AA245" s="214"/>
      <c r="AB245" s="214"/>
      <c r="AC245" s="214"/>
      <c r="AD245" s="214"/>
      <c r="AE245" s="214"/>
      <c r="AF245" s="214"/>
      <c r="AG245" s="214" t="s">
        <v>367</v>
      </c>
      <c r="AH245" s="214"/>
      <c r="AI245" s="214"/>
      <c r="AJ245" s="214"/>
      <c r="AK245" s="214"/>
      <c r="AL245" s="214"/>
      <c r="AM245" s="214"/>
      <c r="AN245" s="214"/>
      <c r="AO245" s="214"/>
      <c r="AP245" s="214"/>
      <c r="AQ245" s="214"/>
      <c r="AR245" s="214"/>
      <c r="AS245" s="214"/>
      <c r="AT245" s="214"/>
      <c r="AU245" s="214"/>
      <c r="AV245" s="214"/>
      <c r="AW245" s="214"/>
      <c r="AX245" s="214"/>
      <c r="AY245" s="214"/>
      <c r="AZ245" s="214"/>
      <c r="BA245" s="214"/>
      <c r="BB245" s="214"/>
      <c r="BC245" s="214"/>
      <c r="BD245" s="214"/>
      <c r="BE245" s="214"/>
      <c r="BF245" s="214"/>
      <c r="BG245" s="214"/>
      <c r="BH245" s="214"/>
    </row>
    <row r="246" spans="1:60" outlineLevel="2" x14ac:dyDescent="0.2">
      <c r="A246" s="221"/>
      <c r="B246" s="222"/>
      <c r="C246" s="268" t="s">
        <v>1905</v>
      </c>
      <c r="D246" s="262"/>
      <c r="E246" s="263"/>
      <c r="F246" s="224"/>
      <c r="G246" s="224"/>
      <c r="H246" s="224"/>
      <c r="I246" s="224"/>
      <c r="J246" s="224"/>
      <c r="K246" s="224"/>
      <c r="L246" s="224"/>
      <c r="M246" s="224"/>
      <c r="N246" s="223"/>
      <c r="O246" s="223"/>
      <c r="P246" s="223"/>
      <c r="Q246" s="223"/>
      <c r="R246" s="224"/>
      <c r="S246" s="224"/>
      <c r="T246" s="224"/>
      <c r="U246" s="224"/>
      <c r="V246" s="224"/>
      <c r="W246" s="224"/>
      <c r="X246" s="224"/>
      <c r="Y246" s="224"/>
      <c r="Z246" s="214"/>
      <c r="AA246" s="214"/>
      <c r="AB246" s="214"/>
      <c r="AC246" s="214"/>
      <c r="AD246" s="214"/>
      <c r="AE246" s="214"/>
      <c r="AF246" s="214"/>
      <c r="AG246" s="214" t="s">
        <v>371</v>
      </c>
      <c r="AH246" s="214">
        <v>0</v>
      </c>
      <c r="AI246" s="214"/>
      <c r="AJ246" s="214"/>
      <c r="AK246" s="214"/>
      <c r="AL246" s="214"/>
      <c r="AM246" s="214"/>
      <c r="AN246" s="214"/>
      <c r="AO246" s="214"/>
      <c r="AP246" s="214"/>
      <c r="AQ246" s="214"/>
      <c r="AR246" s="214"/>
      <c r="AS246" s="214"/>
      <c r="AT246" s="214"/>
      <c r="AU246" s="214"/>
      <c r="AV246" s="214"/>
      <c r="AW246" s="214"/>
      <c r="AX246" s="214"/>
      <c r="AY246" s="214"/>
      <c r="AZ246" s="214"/>
      <c r="BA246" s="214"/>
      <c r="BB246" s="214"/>
      <c r="BC246" s="214"/>
      <c r="BD246" s="214"/>
      <c r="BE246" s="214"/>
      <c r="BF246" s="214"/>
      <c r="BG246" s="214"/>
      <c r="BH246" s="214"/>
    </row>
    <row r="247" spans="1:60" outlineLevel="3" x14ac:dyDescent="0.2">
      <c r="A247" s="221"/>
      <c r="B247" s="222"/>
      <c r="C247" s="268" t="s">
        <v>2728</v>
      </c>
      <c r="D247" s="262"/>
      <c r="E247" s="263">
        <v>1.02</v>
      </c>
      <c r="F247" s="224"/>
      <c r="G247" s="224"/>
      <c r="H247" s="224"/>
      <c r="I247" s="224"/>
      <c r="J247" s="224"/>
      <c r="K247" s="224"/>
      <c r="L247" s="224"/>
      <c r="M247" s="224"/>
      <c r="N247" s="223"/>
      <c r="O247" s="223"/>
      <c r="P247" s="223"/>
      <c r="Q247" s="223"/>
      <c r="R247" s="224"/>
      <c r="S247" s="224"/>
      <c r="T247" s="224"/>
      <c r="U247" s="224"/>
      <c r="V247" s="224"/>
      <c r="W247" s="224"/>
      <c r="X247" s="224"/>
      <c r="Y247" s="224"/>
      <c r="Z247" s="214"/>
      <c r="AA247" s="214"/>
      <c r="AB247" s="214"/>
      <c r="AC247" s="214"/>
      <c r="AD247" s="214"/>
      <c r="AE247" s="214"/>
      <c r="AF247" s="214"/>
      <c r="AG247" s="214" t="s">
        <v>371</v>
      </c>
      <c r="AH247" s="214">
        <v>0</v>
      </c>
      <c r="AI247" s="214"/>
      <c r="AJ247" s="214"/>
      <c r="AK247" s="214"/>
      <c r="AL247" s="214"/>
      <c r="AM247" s="214"/>
      <c r="AN247" s="214"/>
      <c r="AO247" s="214"/>
      <c r="AP247" s="214"/>
      <c r="AQ247" s="214"/>
      <c r="AR247" s="214"/>
      <c r="AS247" s="214"/>
      <c r="AT247" s="214"/>
      <c r="AU247" s="214"/>
      <c r="AV247" s="214"/>
      <c r="AW247" s="214"/>
      <c r="AX247" s="214"/>
      <c r="AY247" s="214"/>
      <c r="AZ247" s="214"/>
      <c r="BA247" s="214"/>
      <c r="BB247" s="214"/>
      <c r="BC247" s="214"/>
      <c r="BD247" s="214"/>
      <c r="BE247" s="214"/>
      <c r="BF247" s="214"/>
      <c r="BG247" s="214"/>
      <c r="BH247" s="214"/>
    </row>
    <row r="248" spans="1:60" outlineLevel="3" x14ac:dyDescent="0.2">
      <c r="A248" s="221"/>
      <c r="B248" s="222"/>
      <c r="C248" s="268" t="s">
        <v>2729</v>
      </c>
      <c r="D248" s="262"/>
      <c r="E248" s="263">
        <v>2</v>
      </c>
      <c r="F248" s="224"/>
      <c r="G248" s="224"/>
      <c r="H248" s="224"/>
      <c r="I248" s="224"/>
      <c r="J248" s="224"/>
      <c r="K248" s="224"/>
      <c r="L248" s="224"/>
      <c r="M248" s="224"/>
      <c r="N248" s="223"/>
      <c r="O248" s="223"/>
      <c r="P248" s="223"/>
      <c r="Q248" s="223"/>
      <c r="R248" s="224"/>
      <c r="S248" s="224"/>
      <c r="T248" s="224"/>
      <c r="U248" s="224"/>
      <c r="V248" s="224"/>
      <c r="W248" s="224"/>
      <c r="X248" s="224"/>
      <c r="Y248" s="224"/>
      <c r="Z248" s="214"/>
      <c r="AA248" s="214"/>
      <c r="AB248" s="214"/>
      <c r="AC248" s="214"/>
      <c r="AD248" s="214"/>
      <c r="AE248" s="214"/>
      <c r="AF248" s="214"/>
      <c r="AG248" s="214" t="s">
        <v>371</v>
      </c>
      <c r="AH248" s="214">
        <v>0</v>
      </c>
      <c r="AI248" s="214"/>
      <c r="AJ248" s="214"/>
      <c r="AK248" s="214"/>
      <c r="AL248" s="214"/>
      <c r="AM248" s="214"/>
      <c r="AN248" s="214"/>
      <c r="AO248" s="214"/>
      <c r="AP248" s="214"/>
      <c r="AQ248" s="214"/>
      <c r="AR248" s="214"/>
      <c r="AS248" s="214"/>
      <c r="AT248" s="214"/>
      <c r="AU248" s="214"/>
      <c r="AV248" s="214"/>
      <c r="AW248" s="214"/>
      <c r="AX248" s="214"/>
      <c r="AY248" s="214"/>
      <c r="AZ248" s="214"/>
      <c r="BA248" s="214"/>
      <c r="BB248" s="214"/>
      <c r="BC248" s="214"/>
      <c r="BD248" s="214"/>
      <c r="BE248" s="214"/>
      <c r="BF248" s="214"/>
      <c r="BG248" s="214"/>
      <c r="BH248" s="214"/>
    </row>
    <row r="249" spans="1:60" outlineLevel="3" x14ac:dyDescent="0.2">
      <c r="A249" s="221"/>
      <c r="B249" s="222"/>
      <c r="C249" s="268" t="s">
        <v>2730</v>
      </c>
      <c r="D249" s="262"/>
      <c r="E249" s="263">
        <v>20.56</v>
      </c>
      <c r="F249" s="224"/>
      <c r="G249" s="224"/>
      <c r="H249" s="224"/>
      <c r="I249" s="224"/>
      <c r="J249" s="224"/>
      <c r="K249" s="224"/>
      <c r="L249" s="224"/>
      <c r="M249" s="224"/>
      <c r="N249" s="223"/>
      <c r="O249" s="223"/>
      <c r="P249" s="223"/>
      <c r="Q249" s="223"/>
      <c r="R249" s="224"/>
      <c r="S249" s="224"/>
      <c r="T249" s="224"/>
      <c r="U249" s="224"/>
      <c r="V249" s="224"/>
      <c r="W249" s="224"/>
      <c r="X249" s="224"/>
      <c r="Y249" s="224"/>
      <c r="Z249" s="214"/>
      <c r="AA249" s="214"/>
      <c r="AB249" s="214"/>
      <c r="AC249" s="214"/>
      <c r="AD249" s="214"/>
      <c r="AE249" s="214"/>
      <c r="AF249" s="214"/>
      <c r="AG249" s="214" t="s">
        <v>371</v>
      </c>
      <c r="AH249" s="214">
        <v>0</v>
      </c>
      <c r="AI249" s="214"/>
      <c r="AJ249" s="214"/>
      <c r="AK249" s="214"/>
      <c r="AL249" s="214"/>
      <c r="AM249" s="214"/>
      <c r="AN249" s="214"/>
      <c r="AO249" s="214"/>
      <c r="AP249" s="214"/>
      <c r="AQ249" s="214"/>
      <c r="AR249" s="214"/>
      <c r="AS249" s="214"/>
      <c r="AT249" s="214"/>
      <c r="AU249" s="214"/>
      <c r="AV249" s="214"/>
      <c r="AW249" s="214"/>
      <c r="AX249" s="214"/>
      <c r="AY249" s="214"/>
      <c r="AZ249" s="214"/>
      <c r="BA249" s="214"/>
      <c r="BB249" s="214"/>
      <c r="BC249" s="214"/>
      <c r="BD249" s="214"/>
      <c r="BE249" s="214"/>
      <c r="BF249" s="214"/>
      <c r="BG249" s="214"/>
      <c r="BH249" s="214"/>
    </row>
    <row r="250" spans="1:60" ht="22.5" outlineLevel="1" x14ac:dyDescent="0.2">
      <c r="A250" s="236">
        <v>79</v>
      </c>
      <c r="B250" s="237" t="s">
        <v>697</v>
      </c>
      <c r="C250" s="254" t="s">
        <v>698</v>
      </c>
      <c r="D250" s="238" t="s">
        <v>379</v>
      </c>
      <c r="E250" s="239">
        <v>50.9328</v>
      </c>
      <c r="F250" s="240"/>
      <c r="G250" s="241">
        <f>ROUND(E250*F250,2)</f>
        <v>0</v>
      </c>
      <c r="H250" s="240"/>
      <c r="I250" s="241">
        <f>ROUND(E250*H250,2)</f>
        <v>0</v>
      </c>
      <c r="J250" s="240"/>
      <c r="K250" s="241">
        <f>ROUND(E250*J250,2)</f>
        <v>0</v>
      </c>
      <c r="L250" s="241">
        <v>12</v>
      </c>
      <c r="M250" s="241">
        <f>G250*(1+L250/100)</f>
        <v>0</v>
      </c>
      <c r="N250" s="239">
        <v>1.6199999999999999E-2</v>
      </c>
      <c r="O250" s="239">
        <f>ROUND(E250*N250,2)</f>
        <v>0.83</v>
      </c>
      <c r="P250" s="239">
        <v>0</v>
      </c>
      <c r="Q250" s="239">
        <f>ROUND(E250*P250,2)</f>
        <v>0</v>
      </c>
      <c r="R250" s="241" t="s">
        <v>428</v>
      </c>
      <c r="S250" s="241" t="s">
        <v>315</v>
      </c>
      <c r="T250" s="242" t="s">
        <v>315</v>
      </c>
      <c r="U250" s="224">
        <v>0</v>
      </c>
      <c r="V250" s="224">
        <f>ROUND(E250*U250,2)</f>
        <v>0</v>
      </c>
      <c r="W250" s="224"/>
      <c r="X250" s="224" t="s">
        <v>429</v>
      </c>
      <c r="Y250" s="224" t="s">
        <v>317</v>
      </c>
      <c r="Z250" s="214"/>
      <c r="AA250" s="214"/>
      <c r="AB250" s="214"/>
      <c r="AC250" s="214"/>
      <c r="AD250" s="214"/>
      <c r="AE250" s="214"/>
      <c r="AF250" s="214"/>
      <c r="AG250" s="214" t="s">
        <v>430</v>
      </c>
      <c r="AH250" s="214"/>
      <c r="AI250" s="214"/>
      <c r="AJ250" s="214"/>
      <c r="AK250" s="214"/>
      <c r="AL250" s="214"/>
      <c r="AM250" s="214"/>
      <c r="AN250" s="214"/>
      <c r="AO250" s="214"/>
      <c r="AP250" s="214"/>
      <c r="AQ250" s="214"/>
      <c r="AR250" s="214"/>
      <c r="AS250" s="214"/>
      <c r="AT250" s="214"/>
      <c r="AU250" s="214"/>
      <c r="AV250" s="214"/>
      <c r="AW250" s="214"/>
      <c r="AX250" s="214"/>
      <c r="AY250" s="214"/>
      <c r="AZ250" s="214"/>
      <c r="BA250" s="214"/>
      <c r="BB250" s="214"/>
      <c r="BC250" s="214"/>
      <c r="BD250" s="214"/>
      <c r="BE250" s="214"/>
      <c r="BF250" s="214"/>
      <c r="BG250" s="214"/>
      <c r="BH250" s="214"/>
    </row>
    <row r="251" spans="1:60" outlineLevel="2" x14ac:dyDescent="0.2">
      <c r="A251" s="221"/>
      <c r="B251" s="222"/>
      <c r="C251" s="268" t="s">
        <v>1202</v>
      </c>
      <c r="D251" s="262"/>
      <c r="E251" s="263"/>
      <c r="F251" s="224"/>
      <c r="G251" s="224"/>
      <c r="H251" s="224"/>
      <c r="I251" s="224"/>
      <c r="J251" s="224"/>
      <c r="K251" s="224"/>
      <c r="L251" s="224"/>
      <c r="M251" s="224"/>
      <c r="N251" s="223"/>
      <c r="O251" s="223"/>
      <c r="P251" s="223"/>
      <c r="Q251" s="223"/>
      <c r="R251" s="224"/>
      <c r="S251" s="224"/>
      <c r="T251" s="224"/>
      <c r="U251" s="224"/>
      <c r="V251" s="224"/>
      <c r="W251" s="224"/>
      <c r="X251" s="224"/>
      <c r="Y251" s="224"/>
      <c r="Z251" s="214"/>
      <c r="AA251" s="214"/>
      <c r="AB251" s="214"/>
      <c r="AC251" s="214"/>
      <c r="AD251" s="214"/>
      <c r="AE251" s="214"/>
      <c r="AF251" s="214"/>
      <c r="AG251" s="214" t="s">
        <v>371</v>
      </c>
      <c r="AH251" s="214">
        <v>0</v>
      </c>
      <c r="AI251" s="214"/>
      <c r="AJ251" s="214"/>
      <c r="AK251" s="214"/>
      <c r="AL251" s="214"/>
      <c r="AM251" s="214"/>
      <c r="AN251" s="214"/>
      <c r="AO251" s="214"/>
      <c r="AP251" s="214"/>
      <c r="AQ251" s="214"/>
      <c r="AR251" s="214"/>
      <c r="AS251" s="214"/>
      <c r="AT251" s="214"/>
      <c r="AU251" s="214"/>
      <c r="AV251" s="214"/>
      <c r="AW251" s="214"/>
      <c r="AX251" s="214"/>
      <c r="AY251" s="214"/>
      <c r="AZ251" s="214"/>
      <c r="BA251" s="214"/>
      <c r="BB251" s="214"/>
      <c r="BC251" s="214"/>
      <c r="BD251" s="214"/>
      <c r="BE251" s="214"/>
      <c r="BF251" s="214"/>
      <c r="BG251" s="214"/>
      <c r="BH251" s="214"/>
    </row>
    <row r="252" spans="1:60" outlineLevel="3" x14ac:dyDescent="0.2">
      <c r="A252" s="221"/>
      <c r="B252" s="222"/>
      <c r="C252" s="268" t="s">
        <v>2790</v>
      </c>
      <c r="D252" s="262"/>
      <c r="E252" s="263">
        <v>50.9328</v>
      </c>
      <c r="F252" s="224"/>
      <c r="G252" s="224"/>
      <c r="H252" s="224"/>
      <c r="I252" s="224"/>
      <c r="J252" s="224"/>
      <c r="K252" s="224"/>
      <c r="L252" s="224"/>
      <c r="M252" s="224"/>
      <c r="N252" s="223"/>
      <c r="O252" s="223"/>
      <c r="P252" s="223"/>
      <c r="Q252" s="223"/>
      <c r="R252" s="224"/>
      <c r="S252" s="224"/>
      <c r="T252" s="224"/>
      <c r="U252" s="224"/>
      <c r="V252" s="224"/>
      <c r="W252" s="224"/>
      <c r="X252" s="224"/>
      <c r="Y252" s="224"/>
      <c r="Z252" s="214"/>
      <c r="AA252" s="214"/>
      <c r="AB252" s="214"/>
      <c r="AC252" s="214"/>
      <c r="AD252" s="214"/>
      <c r="AE252" s="214"/>
      <c r="AF252" s="214"/>
      <c r="AG252" s="214" t="s">
        <v>371</v>
      </c>
      <c r="AH252" s="214">
        <v>0</v>
      </c>
      <c r="AI252" s="214"/>
      <c r="AJ252" s="214"/>
      <c r="AK252" s="214"/>
      <c r="AL252" s="214"/>
      <c r="AM252" s="214"/>
      <c r="AN252" s="214"/>
      <c r="AO252" s="214"/>
      <c r="AP252" s="214"/>
      <c r="AQ252" s="214"/>
      <c r="AR252" s="214"/>
      <c r="AS252" s="214"/>
      <c r="AT252" s="214"/>
      <c r="AU252" s="214"/>
      <c r="AV252" s="214"/>
      <c r="AW252" s="214"/>
      <c r="AX252" s="214"/>
      <c r="AY252" s="214"/>
      <c r="AZ252" s="214"/>
      <c r="BA252" s="214"/>
      <c r="BB252" s="214"/>
      <c r="BC252" s="214"/>
      <c r="BD252" s="214"/>
      <c r="BE252" s="214"/>
      <c r="BF252" s="214"/>
      <c r="BG252" s="214"/>
      <c r="BH252" s="214"/>
    </row>
    <row r="253" spans="1:60" outlineLevel="1" x14ac:dyDescent="0.2">
      <c r="A253" s="236">
        <v>80</v>
      </c>
      <c r="B253" s="237" t="s">
        <v>700</v>
      </c>
      <c r="C253" s="254" t="s">
        <v>701</v>
      </c>
      <c r="D253" s="238" t="s">
        <v>379</v>
      </c>
      <c r="E253" s="239">
        <v>23.58</v>
      </c>
      <c r="F253" s="240"/>
      <c r="G253" s="241">
        <f>ROUND(E253*F253,2)</f>
        <v>0</v>
      </c>
      <c r="H253" s="240"/>
      <c r="I253" s="241">
        <f>ROUND(E253*H253,2)</f>
        <v>0</v>
      </c>
      <c r="J253" s="240"/>
      <c r="K253" s="241">
        <f>ROUND(E253*J253,2)</f>
        <v>0</v>
      </c>
      <c r="L253" s="241">
        <v>12</v>
      </c>
      <c r="M253" s="241">
        <f>G253*(1+L253/100)</f>
        <v>0</v>
      </c>
      <c r="N253" s="239">
        <v>0</v>
      </c>
      <c r="O253" s="239">
        <f>ROUND(E253*N253,2)</f>
        <v>0</v>
      </c>
      <c r="P253" s="239">
        <v>0</v>
      </c>
      <c r="Q253" s="239">
        <f>ROUND(E253*P253,2)</f>
        <v>0</v>
      </c>
      <c r="R253" s="241" t="s">
        <v>695</v>
      </c>
      <c r="S253" s="241" t="s">
        <v>315</v>
      </c>
      <c r="T253" s="242" t="s">
        <v>315</v>
      </c>
      <c r="U253" s="224">
        <v>0.29899999999999999</v>
      </c>
      <c r="V253" s="224">
        <f>ROUND(E253*U253,2)</f>
        <v>7.05</v>
      </c>
      <c r="W253" s="224"/>
      <c r="X253" s="224" t="s">
        <v>336</v>
      </c>
      <c r="Y253" s="224" t="s">
        <v>317</v>
      </c>
      <c r="Z253" s="214"/>
      <c r="AA253" s="214"/>
      <c r="AB253" s="214"/>
      <c r="AC253" s="214"/>
      <c r="AD253" s="214"/>
      <c r="AE253" s="214"/>
      <c r="AF253" s="214"/>
      <c r="AG253" s="214" t="s">
        <v>337</v>
      </c>
      <c r="AH253" s="214"/>
      <c r="AI253" s="214"/>
      <c r="AJ253" s="214"/>
      <c r="AK253" s="214"/>
      <c r="AL253" s="214"/>
      <c r="AM253" s="214"/>
      <c r="AN253" s="214"/>
      <c r="AO253" s="214"/>
      <c r="AP253" s="214"/>
      <c r="AQ253" s="214"/>
      <c r="AR253" s="214"/>
      <c r="AS253" s="214"/>
      <c r="AT253" s="214"/>
      <c r="AU253" s="214"/>
      <c r="AV253" s="214"/>
      <c r="AW253" s="214"/>
      <c r="AX253" s="214"/>
      <c r="AY253" s="214"/>
      <c r="AZ253" s="214"/>
      <c r="BA253" s="214"/>
      <c r="BB253" s="214"/>
      <c r="BC253" s="214"/>
      <c r="BD253" s="214"/>
      <c r="BE253" s="214"/>
      <c r="BF253" s="214"/>
      <c r="BG253" s="214"/>
      <c r="BH253" s="214"/>
    </row>
    <row r="254" spans="1:60" outlineLevel="2" x14ac:dyDescent="0.2">
      <c r="A254" s="221"/>
      <c r="B254" s="222"/>
      <c r="C254" s="268" t="s">
        <v>702</v>
      </c>
      <c r="D254" s="262"/>
      <c r="E254" s="263"/>
      <c r="F254" s="224"/>
      <c r="G254" s="224"/>
      <c r="H254" s="224"/>
      <c r="I254" s="224"/>
      <c r="J254" s="224"/>
      <c r="K254" s="224"/>
      <c r="L254" s="224"/>
      <c r="M254" s="224"/>
      <c r="N254" s="223"/>
      <c r="O254" s="223"/>
      <c r="P254" s="223"/>
      <c r="Q254" s="223"/>
      <c r="R254" s="224"/>
      <c r="S254" s="224"/>
      <c r="T254" s="224"/>
      <c r="U254" s="224"/>
      <c r="V254" s="224"/>
      <c r="W254" s="224"/>
      <c r="X254" s="224"/>
      <c r="Y254" s="224"/>
      <c r="Z254" s="214"/>
      <c r="AA254" s="214"/>
      <c r="AB254" s="214"/>
      <c r="AC254" s="214"/>
      <c r="AD254" s="214"/>
      <c r="AE254" s="214"/>
      <c r="AF254" s="214"/>
      <c r="AG254" s="214" t="s">
        <v>371</v>
      </c>
      <c r="AH254" s="214">
        <v>0</v>
      </c>
      <c r="AI254" s="214"/>
      <c r="AJ254" s="214"/>
      <c r="AK254" s="214"/>
      <c r="AL254" s="214"/>
      <c r="AM254" s="214"/>
      <c r="AN254" s="214"/>
      <c r="AO254" s="214"/>
      <c r="AP254" s="214"/>
      <c r="AQ254" s="214"/>
      <c r="AR254" s="214"/>
      <c r="AS254" s="214"/>
      <c r="AT254" s="214"/>
      <c r="AU254" s="214"/>
      <c r="AV254" s="214"/>
      <c r="AW254" s="214"/>
      <c r="AX254" s="214"/>
      <c r="AY254" s="214"/>
      <c r="AZ254" s="214"/>
      <c r="BA254" s="214"/>
      <c r="BB254" s="214"/>
      <c r="BC254" s="214"/>
      <c r="BD254" s="214"/>
      <c r="BE254" s="214"/>
      <c r="BF254" s="214"/>
      <c r="BG254" s="214"/>
      <c r="BH254" s="214"/>
    </row>
    <row r="255" spans="1:60" outlineLevel="3" x14ac:dyDescent="0.2">
      <c r="A255" s="221"/>
      <c r="B255" s="222"/>
      <c r="C255" s="268" t="s">
        <v>703</v>
      </c>
      <c r="D255" s="262"/>
      <c r="E255" s="263"/>
      <c r="F255" s="224"/>
      <c r="G255" s="224"/>
      <c r="H255" s="224"/>
      <c r="I255" s="224"/>
      <c r="J255" s="224"/>
      <c r="K255" s="224"/>
      <c r="L255" s="224"/>
      <c r="M255" s="224"/>
      <c r="N255" s="223"/>
      <c r="O255" s="223"/>
      <c r="P255" s="223"/>
      <c r="Q255" s="223"/>
      <c r="R255" s="224"/>
      <c r="S255" s="224"/>
      <c r="T255" s="224"/>
      <c r="U255" s="224"/>
      <c r="V255" s="224"/>
      <c r="W255" s="224"/>
      <c r="X255" s="224"/>
      <c r="Y255" s="224"/>
      <c r="Z255" s="214"/>
      <c r="AA255" s="214"/>
      <c r="AB255" s="214"/>
      <c r="AC255" s="214"/>
      <c r="AD255" s="214"/>
      <c r="AE255" s="214"/>
      <c r="AF255" s="214"/>
      <c r="AG255" s="214" t="s">
        <v>371</v>
      </c>
      <c r="AH255" s="214">
        <v>0</v>
      </c>
      <c r="AI255" s="214"/>
      <c r="AJ255" s="214"/>
      <c r="AK255" s="214"/>
      <c r="AL255" s="214"/>
      <c r="AM255" s="214"/>
      <c r="AN255" s="214"/>
      <c r="AO255" s="214"/>
      <c r="AP255" s="214"/>
      <c r="AQ255" s="214"/>
      <c r="AR255" s="214"/>
      <c r="AS255" s="214"/>
      <c r="AT255" s="214"/>
      <c r="AU255" s="214"/>
      <c r="AV255" s="214"/>
      <c r="AW255" s="214"/>
      <c r="AX255" s="214"/>
      <c r="AY255" s="214"/>
      <c r="AZ255" s="214"/>
      <c r="BA255" s="214"/>
      <c r="BB255" s="214"/>
      <c r="BC255" s="214"/>
      <c r="BD255" s="214"/>
      <c r="BE255" s="214"/>
      <c r="BF255" s="214"/>
      <c r="BG255" s="214"/>
      <c r="BH255" s="214"/>
    </row>
    <row r="256" spans="1:60" outlineLevel="3" x14ac:dyDescent="0.2">
      <c r="A256" s="221"/>
      <c r="B256" s="222"/>
      <c r="C256" s="268" t="s">
        <v>2791</v>
      </c>
      <c r="D256" s="262"/>
      <c r="E256" s="263">
        <v>23.58</v>
      </c>
      <c r="F256" s="224"/>
      <c r="G256" s="224"/>
      <c r="H256" s="224"/>
      <c r="I256" s="224"/>
      <c r="J256" s="224"/>
      <c r="K256" s="224"/>
      <c r="L256" s="224"/>
      <c r="M256" s="224"/>
      <c r="N256" s="223"/>
      <c r="O256" s="223"/>
      <c r="P256" s="223"/>
      <c r="Q256" s="223"/>
      <c r="R256" s="224"/>
      <c r="S256" s="224"/>
      <c r="T256" s="224"/>
      <c r="U256" s="224"/>
      <c r="V256" s="224"/>
      <c r="W256" s="224"/>
      <c r="X256" s="224"/>
      <c r="Y256" s="224"/>
      <c r="Z256" s="214"/>
      <c r="AA256" s="214"/>
      <c r="AB256" s="214"/>
      <c r="AC256" s="214"/>
      <c r="AD256" s="214"/>
      <c r="AE256" s="214"/>
      <c r="AF256" s="214"/>
      <c r="AG256" s="214" t="s">
        <v>371</v>
      </c>
      <c r="AH256" s="214">
        <v>5</v>
      </c>
      <c r="AI256" s="214"/>
      <c r="AJ256" s="214"/>
      <c r="AK256" s="214"/>
      <c r="AL256" s="214"/>
      <c r="AM256" s="214"/>
      <c r="AN256" s="214"/>
      <c r="AO256" s="214"/>
      <c r="AP256" s="214"/>
      <c r="AQ256" s="214"/>
      <c r="AR256" s="214"/>
      <c r="AS256" s="214"/>
      <c r="AT256" s="214"/>
      <c r="AU256" s="214"/>
      <c r="AV256" s="214"/>
      <c r="AW256" s="214"/>
      <c r="AX256" s="214"/>
      <c r="AY256" s="214"/>
      <c r="AZ256" s="214"/>
      <c r="BA256" s="214"/>
      <c r="BB256" s="214"/>
      <c r="BC256" s="214"/>
      <c r="BD256" s="214"/>
      <c r="BE256" s="214"/>
      <c r="BF256" s="214"/>
      <c r="BG256" s="214"/>
      <c r="BH256" s="214"/>
    </row>
    <row r="257" spans="1:60" ht="22.5" outlineLevel="1" x14ac:dyDescent="0.2">
      <c r="A257" s="236">
        <v>81</v>
      </c>
      <c r="B257" s="237" t="s">
        <v>705</v>
      </c>
      <c r="C257" s="254" t="s">
        <v>706</v>
      </c>
      <c r="D257" s="238" t="s">
        <v>365</v>
      </c>
      <c r="E257" s="239">
        <v>9.9320000000000006E-2</v>
      </c>
      <c r="F257" s="240"/>
      <c r="G257" s="241">
        <f>ROUND(E257*F257,2)</f>
        <v>0</v>
      </c>
      <c r="H257" s="240"/>
      <c r="I257" s="241">
        <f>ROUND(E257*H257,2)</f>
        <v>0</v>
      </c>
      <c r="J257" s="240"/>
      <c r="K257" s="241">
        <f>ROUND(E257*J257,2)</f>
        <v>0</v>
      </c>
      <c r="L257" s="241">
        <v>12</v>
      </c>
      <c r="M257" s="241">
        <f>G257*(1+L257/100)</f>
        <v>0</v>
      </c>
      <c r="N257" s="239">
        <v>0.5</v>
      </c>
      <c r="O257" s="239">
        <f>ROUND(E257*N257,2)</f>
        <v>0.05</v>
      </c>
      <c r="P257" s="239">
        <v>0</v>
      </c>
      <c r="Q257" s="239">
        <f>ROUND(E257*P257,2)</f>
        <v>0</v>
      </c>
      <c r="R257" s="241" t="s">
        <v>428</v>
      </c>
      <c r="S257" s="241" t="s">
        <v>315</v>
      </c>
      <c r="T257" s="242" t="s">
        <v>315</v>
      </c>
      <c r="U257" s="224">
        <v>0</v>
      </c>
      <c r="V257" s="224">
        <f>ROUND(E257*U257,2)</f>
        <v>0</v>
      </c>
      <c r="W257" s="224"/>
      <c r="X257" s="224" t="s">
        <v>429</v>
      </c>
      <c r="Y257" s="224" t="s">
        <v>317</v>
      </c>
      <c r="Z257" s="214"/>
      <c r="AA257" s="214"/>
      <c r="AB257" s="214"/>
      <c r="AC257" s="214"/>
      <c r="AD257" s="214"/>
      <c r="AE257" s="214"/>
      <c r="AF257" s="214"/>
      <c r="AG257" s="214" t="s">
        <v>430</v>
      </c>
      <c r="AH257" s="214"/>
      <c r="AI257" s="214"/>
      <c r="AJ257" s="214"/>
      <c r="AK257" s="214"/>
      <c r="AL257" s="214"/>
      <c r="AM257" s="214"/>
      <c r="AN257" s="214"/>
      <c r="AO257" s="214"/>
      <c r="AP257" s="214"/>
      <c r="AQ257" s="214"/>
      <c r="AR257" s="214"/>
      <c r="AS257" s="214"/>
      <c r="AT257" s="214"/>
      <c r="AU257" s="214"/>
      <c r="AV257" s="214"/>
      <c r="AW257" s="214"/>
      <c r="AX257" s="214"/>
      <c r="AY257" s="214"/>
      <c r="AZ257" s="214"/>
      <c r="BA257" s="214"/>
      <c r="BB257" s="214"/>
      <c r="BC257" s="214"/>
      <c r="BD257" s="214"/>
      <c r="BE257" s="214"/>
      <c r="BF257" s="214"/>
      <c r="BG257" s="214"/>
      <c r="BH257" s="214"/>
    </row>
    <row r="258" spans="1:60" outlineLevel="2" x14ac:dyDescent="0.2">
      <c r="A258" s="221"/>
      <c r="B258" s="222"/>
      <c r="C258" s="268" t="s">
        <v>707</v>
      </c>
      <c r="D258" s="262"/>
      <c r="E258" s="263"/>
      <c r="F258" s="224"/>
      <c r="G258" s="224"/>
      <c r="H258" s="224"/>
      <c r="I258" s="224"/>
      <c r="J258" s="224"/>
      <c r="K258" s="224"/>
      <c r="L258" s="224"/>
      <c r="M258" s="224"/>
      <c r="N258" s="223"/>
      <c r="O258" s="223"/>
      <c r="P258" s="223"/>
      <c r="Q258" s="223"/>
      <c r="R258" s="224"/>
      <c r="S258" s="224"/>
      <c r="T258" s="224"/>
      <c r="U258" s="224"/>
      <c r="V258" s="224"/>
      <c r="W258" s="224"/>
      <c r="X258" s="224"/>
      <c r="Y258" s="224"/>
      <c r="Z258" s="214"/>
      <c r="AA258" s="214"/>
      <c r="AB258" s="214"/>
      <c r="AC258" s="214"/>
      <c r="AD258" s="214"/>
      <c r="AE258" s="214"/>
      <c r="AF258" s="214"/>
      <c r="AG258" s="214" t="s">
        <v>371</v>
      </c>
      <c r="AH258" s="214">
        <v>0</v>
      </c>
      <c r="AI258" s="214"/>
      <c r="AJ258" s="214"/>
      <c r="AK258" s="214"/>
      <c r="AL258" s="214"/>
      <c r="AM258" s="214"/>
      <c r="AN258" s="214"/>
      <c r="AO258" s="214"/>
      <c r="AP258" s="214"/>
      <c r="AQ258" s="214"/>
      <c r="AR258" s="214"/>
      <c r="AS258" s="214"/>
      <c r="AT258" s="214"/>
      <c r="AU258" s="214"/>
      <c r="AV258" s="214"/>
      <c r="AW258" s="214"/>
      <c r="AX258" s="214"/>
      <c r="AY258" s="214"/>
      <c r="AZ258" s="214"/>
      <c r="BA258" s="214"/>
      <c r="BB258" s="214"/>
      <c r="BC258" s="214"/>
      <c r="BD258" s="214"/>
      <c r="BE258" s="214"/>
      <c r="BF258" s="214"/>
      <c r="BG258" s="214"/>
      <c r="BH258" s="214"/>
    </row>
    <row r="259" spans="1:60" outlineLevel="3" x14ac:dyDescent="0.2">
      <c r="A259" s="221"/>
      <c r="B259" s="222"/>
      <c r="C259" s="268" t="s">
        <v>2792</v>
      </c>
      <c r="D259" s="262"/>
      <c r="E259" s="263">
        <v>9.9320000000000006E-2</v>
      </c>
      <c r="F259" s="224"/>
      <c r="G259" s="224"/>
      <c r="H259" s="224"/>
      <c r="I259" s="224"/>
      <c r="J259" s="224"/>
      <c r="K259" s="224"/>
      <c r="L259" s="224"/>
      <c r="M259" s="224"/>
      <c r="N259" s="223"/>
      <c r="O259" s="223"/>
      <c r="P259" s="223"/>
      <c r="Q259" s="223"/>
      <c r="R259" s="224"/>
      <c r="S259" s="224"/>
      <c r="T259" s="224"/>
      <c r="U259" s="224"/>
      <c r="V259" s="224"/>
      <c r="W259" s="224"/>
      <c r="X259" s="224"/>
      <c r="Y259" s="224"/>
      <c r="Z259" s="214"/>
      <c r="AA259" s="214"/>
      <c r="AB259" s="214"/>
      <c r="AC259" s="214"/>
      <c r="AD259" s="214"/>
      <c r="AE259" s="214"/>
      <c r="AF259" s="214"/>
      <c r="AG259" s="214" t="s">
        <v>371</v>
      </c>
      <c r="AH259" s="214">
        <v>0</v>
      </c>
      <c r="AI259" s="214"/>
      <c r="AJ259" s="214"/>
      <c r="AK259" s="214"/>
      <c r="AL259" s="214"/>
      <c r="AM259" s="214"/>
      <c r="AN259" s="214"/>
      <c r="AO259" s="214"/>
      <c r="AP259" s="214"/>
      <c r="AQ259" s="214"/>
      <c r="AR259" s="214"/>
      <c r="AS259" s="214"/>
      <c r="AT259" s="214"/>
      <c r="AU259" s="214"/>
      <c r="AV259" s="214"/>
      <c r="AW259" s="214"/>
      <c r="AX259" s="214"/>
      <c r="AY259" s="214"/>
      <c r="AZ259" s="214"/>
      <c r="BA259" s="214"/>
      <c r="BB259" s="214"/>
      <c r="BC259" s="214"/>
      <c r="BD259" s="214"/>
      <c r="BE259" s="214"/>
      <c r="BF259" s="214"/>
      <c r="BG259" s="214"/>
      <c r="BH259" s="214"/>
    </row>
    <row r="260" spans="1:60" outlineLevel="1" x14ac:dyDescent="0.2">
      <c r="A260" s="236">
        <v>82</v>
      </c>
      <c r="B260" s="237" t="s">
        <v>709</v>
      </c>
      <c r="C260" s="254" t="s">
        <v>710</v>
      </c>
      <c r="D260" s="238" t="s">
        <v>365</v>
      </c>
      <c r="E260" s="239">
        <v>9.9320000000000006E-2</v>
      </c>
      <c r="F260" s="240"/>
      <c r="G260" s="241">
        <f>ROUND(E260*F260,2)</f>
        <v>0</v>
      </c>
      <c r="H260" s="240"/>
      <c r="I260" s="241">
        <f>ROUND(E260*H260,2)</f>
        <v>0</v>
      </c>
      <c r="J260" s="240"/>
      <c r="K260" s="241">
        <f>ROUND(E260*J260,2)</f>
        <v>0</v>
      </c>
      <c r="L260" s="241">
        <v>12</v>
      </c>
      <c r="M260" s="241">
        <f>G260*(1+L260/100)</f>
        <v>0</v>
      </c>
      <c r="N260" s="239">
        <v>2.9499999999999999E-3</v>
      </c>
      <c r="O260" s="239">
        <f>ROUND(E260*N260,2)</f>
        <v>0</v>
      </c>
      <c r="P260" s="239">
        <v>0</v>
      </c>
      <c r="Q260" s="239">
        <f>ROUND(E260*P260,2)</f>
        <v>0</v>
      </c>
      <c r="R260" s="241" t="s">
        <v>695</v>
      </c>
      <c r="S260" s="241" t="s">
        <v>315</v>
      </c>
      <c r="T260" s="242" t="s">
        <v>315</v>
      </c>
      <c r="U260" s="224">
        <v>0</v>
      </c>
      <c r="V260" s="224">
        <f>ROUND(E260*U260,2)</f>
        <v>0</v>
      </c>
      <c r="W260" s="224"/>
      <c r="X260" s="224" t="s">
        <v>336</v>
      </c>
      <c r="Y260" s="224" t="s">
        <v>317</v>
      </c>
      <c r="Z260" s="214"/>
      <c r="AA260" s="214"/>
      <c r="AB260" s="214"/>
      <c r="AC260" s="214"/>
      <c r="AD260" s="214"/>
      <c r="AE260" s="214"/>
      <c r="AF260" s="214"/>
      <c r="AG260" s="214" t="s">
        <v>337</v>
      </c>
      <c r="AH260" s="214"/>
      <c r="AI260" s="214"/>
      <c r="AJ260" s="214"/>
      <c r="AK260" s="214"/>
      <c r="AL260" s="214"/>
      <c r="AM260" s="214"/>
      <c r="AN260" s="214"/>
      <c r="AO260" s="214"/>
      <c r="AP260" s="214"/>
      <c r="AQ260" s="214"/>
      <c r="AR260" s="214"/>
      <c r="AS260" s="214"/>
      <c r="AT260" s="214"/>
      <c r="AU260" s="214"/>
      <c r="AV260" s="214"/>
      <c r="AW260" s="214"/>
      <c r="AX260" s="214"/>
      <c r="AY260" s="214"/>
      <c r="AZ260" s="214"/>
      <c r="BA260" s="214"/>
      <c r="BB260" s="214"/>
      <c r="BC260" s="214"/>
      <c r="BD260" s="214"/>
      <c r="BE260" s="214"/>
      <c r="BF260" s="214"/>
      <c r="BG260" s="214"/>
      <c r="BH260" s="214"/>
    </row>
    <row r="261" spans="1:60" outlineLevel="2" x14ac:dyDescent="0.2">
      <c r="A261" s="221"/>
      <c r="B261" s="222"/>
      <c r="C261" s="268" t="s">
        <v>2793</v>
      </c>
      <c r="D261" s="262"/>
      <c r="E261" s="263">
        <v>9.9320000000000006E-2</v>
      </c>
      <c r="F261" s="224"/>
      <c r="G261" s="224"/>
      <c r="H261" s="224"/>
      <c r="I261" s="224"/>
      <c r="J261" s="224"/>
      <c r="K261" s="224"/>
      <c r="L261" s="224"/>
      <c r="M261" s="224"/>
      <c r="N261" s="223"/>
      <c r="O261" s="223"/>
      <c r="P261" s="223"/>
      <c r="Q261" s="223"/>
      <c r="R261" s="224"/>
      <c r="S261" s="224"/>
      <c r="T261" s="224"/>
      <c r="U261" s="224"/>
      <c r="V261" s="224"/>
      <c r="W261" s="224"/>
      <c r="X261" s="224"/>
      <c r="Y261" s="224"/>
      <c r="Z261" s="214"/>
      <c r="AA261" s="214"/>
      <c r="AB261" s="214"/>
      <c r="AC261" s="214"/>
      <c r="AD261" s="214"/>
      <c r="AE261" s="214"/>
      <c r="AF261" s="214"/>
      <c r="AG261" s="214" t="s">
        <v>371</v>
      </c>
      <c r="AH261" s="214">
        <v>5</v>
      </c>
      <c r="AI261" s="214"/>
      <c r="AJ261" s="214"/>
      <c r="AK261" s="214"/>
      <c r="AL261" s="214"/>
      <c r="AM261" s="214"/>
      <c r="AN261" s="214"/>
      <c r="AO261" s="214"/>
      <c r="AP261" s="214"/>
      <c r="AQ261" s="214"/>
      <c r="AR261" s="214"/>
      <c r="AS261" s="214"/>
      <c r="AT261" s="214"/>
      <c r="AU261" s="214"/>
      <c r="AV261" s="214"/>
      <c r="AW261" s="214"/>
      <c r="AX261" s="214"/>
      <c r="AY261" s="214"/>
      <c r="AZ261" s="214"/>
      <c r="BA261" s="214"/>
      <c r="BB261" s="214"/>
      <c r="BC261" s="214"/>
      <c r="BD261" s="214"/>
      <c r="BE261" s="214"/>
      <c r="BF261" s="214"/>
      <c r="BG261" s="214"/>
      <c r="BH261" s="214"/>
    </row>
    <row r="262" spans="1:60" outlineLevel="1" x14ac:dyDescent="0.2">
      <c r="A262" s="236">
        <v>83</v>
      </c>
      <c r="B262" s="237" t="s">
        <v>711</v>
      </c>
      <c r="C262" s="254" t="s">
        <v>712</v>
      </c>
      <c r="D262" s="238" t="s">
        <v>379</v>
      </c>
      <c r="E262" s="239">
        <v>23.58</v>
      </c>
      <c r="F262" s="240"/>
      <c r="G262" s="241">
        <f>ROUND(E262*F262,2)</f>
        <v>0</v>
      </c>
      <c r="H262" s="240"/>
      <c r="I262" s="241">
        <f>ROUND(E262*H262,2)</f>
        <v>0</v>
      </c>
      <c r="J262" s="240"/>
      <c r="K262" s="241">
        <f>ROUND(E262*J262,2)</f>
        <v>0</v>
      </c>
      <c r="L262" s="241">
        <v>12</v>
      </c>
      <c r="M262" s="241">
        <f>G262*(1+L262/100)</f>
        <v>0</v>
      </c>
      <c r="N262" s="239">
        <v>1.6000000000000001E-4</v>
      </c>
      <c r="O262" s="239">
        <f>ROUND(E262*N262,2)</f>
        <v>0</v>
      </c>
      <c r="P262" s="239">
        <v>1.4E-2</v>
      </c>
      <c r="Q262" s="239">
        <f>ROUND(E262*P262,2)</f>
        <v>0.33</v>
      </c>
      <c r="R262" s="241" t="s">
        <v>695</v>
      </c>
      <c r="S262" s="241" t="s">
        <v>315</v>
      </c>
      <c r="T262" s="242" t="s">
        <v>315</v>
      </c>
      <c r="U262" s="224">
        <v>0.11</v>
      </c>
      <c r="V262" s="224">
        <f>ROUND(E262*U262,2)</f>
        <v>2.59</v>
      </c>
      <c r="W262" s="224"/>
      <c r="X262" s="224" t="s">
        <v>336</v>
      </c>
      <c r="Y262" s="224" t="s">
        <v>317</v>
      </c>
      <c r="Z262" s="214"/>
      <c r="AA262" s="214"/>
      <c r="AB262" s="214"/>
      <c r="AC262" s="214"/>
      <c r="AD262" s="214"/>
      <c r="AE262" s="214"/>
      <c r="AF262" s="214"/>
      <c r="AG262" s="214" t="s">
        <v>367</v>
      </c>
      <c r="AH262" s="214"/>
      <c r="AI262" s="214"/>
      <c r="AJ262" s="214"/>
      <c r="AK262" s="214"/>
      <c r="AL262" s="214"/>
      <c r="AM262" s="214"/>
      <c r="AN262" s="214"/>
      <c r="AO262" s="214"/>
      <c r="AP262" s="214"/>
      <c r="AQ262" s="214"/>
      <c r="AR262" s="214"/>
      <c r="AS262" s="214"/>
      <c r="AT262" s="214"/>
      <c r="AU262" s="214"/>
      <c r="AV262" s="214"/>
      <c r="AW262" s="214"/>
      <c r="AX262" s="214"/>
      <c r="AY262" s="214"/>
      <c r="AZ262" s="214"/>
      <c r="BA262" s="214"/>
      <c r="BB262" s="214"/>
      <c r="BC262" s="214"/>
      <c r="BD262" s="214"/>
      <c r="BE262" s="214"/>
      <c r="BF262" s="214"/>
      <c r="BG262" s="214"/>
      <c r="BH262" s="214"/>
    </row>
    <row r="263" spans="1:60" outlineLevel="2" x14ac:dyDescent="0.2">
      <c r="A263" s="221"/>
      <c r="B263" s="222"/>
      <c r="C263" s="268" t="s">
        <v>536</v>
      </c>
      <c r="D263" s="262"/>
      <c r="E263" s="263"/>
      <c r="F263" s="224"/>
      <c r="G263" s="224"/>
      <c r="H263" s="224"/>
      <c r="I263" s="224"/>
      <c r="J263" s="224"/>
      <c r="K263" s="224"/>
      <c r="L263" s="224"/>
      <c r="M263" s="224"/>
      <c r="N263" s="223"/>
      <c r="O263" s="223"/>
      <c r="P263" s="223"/>
      <c r="Q263" s="223"/>
      <c r="R263" s="224"/>
      <c r="S263" s="224"/>
      <c r="T263" s="224"/>
      <c r="U263" s="224"/>
      <c r="V263" s="224"/>
      <c r="W263" s="224"/>
      <c r="X263" s="224"/>
      <c r="Y263" s="224"/>
      <c r="Z263" s="214"/>
      <c r="AA263" s="214"/>
      <c r="AB263" s="214"/>
      <c r="AC263" s="214"/>
      <c r="AD263" s="214"/>
      <c r="AE263" s="214"/>
      <c r="AF263" s="214"/>
      <c r="AG263" s="214" t="s">
        <v>371</v>
      </c>
      <c r="AH263" s="214">
        <v>0</v>
      </c>
      <c r="AI263" s="214"/>
      <c r="AJ263" s="214"/>
      <c r="AK263" s="214"/>
      <c r="AL263" s="214"/>
      <c r="AM263" s="214"/>
      <c r="AN263" s="214"/>
      <c r="AO263" s="214"/>
      <c r="AP263" s="214"/>
      <c r="AQ263" s="214"/>
      <c r="AR263" s="214"/>
      <c r="AS263" s="214"/>
      <c r="AT263" s="214"/>
      <c r="AU263" s="214"/>
      <c r="AV263" s="214"/>
      <c r="AW263" s="214"/>
      <c r="AX263" s="214"/>
      <c r="AY263" s="214"/>
      <c r="AZ263" s="214"/>
      <c r="BA263" s="214"/>
      <c r="BB263" s="214"/>
      <c r="BC263" s="214"/>
      <c r="BD263" s="214"/>
      <c r="BE263" s="214"/>
      <c r="BF263" s="214"/>
      <c r="BG263" s="214"/>
      <c r="BH263" s="214"/>
    </row>
    <row r="264" spans="1:60" outlineLevel="3" x14ac:dyDescent="0.2">
      <c r="A264" s="221"/>
      <c r="B264" s="222"/>
      <c r="C264" s="268" t="s">
        <v>2728</v>
      </c>
      <c r="D264" s="262"/>
      <c r="E264" s="263">
        <v>1.02</v>
      </c>
      <c r="F264" s="224"/>
      <c r="G264" s="224"/>
      <c r="H264" s="224"/>
      <c r="I264" s="224"/>
      <c r="J264" s="224"/>
      <c r="K264" s="224"/>
      <c r="L264" s="224"/>
      <c r="M264" s="224"/>
      <c r="N264" s="223"/>
      <c r="O264" s="223"/>
      <c r="P264" s="223"/>
      <c r="Q264" s="223"/>
      <c r="R264" s="224"/>
      <c r="S264" s="224"/>
      <c r="T264" s="224"/>
      <c r="U264" s="224"/>
      <c r="V264" s="224"/>
      <c r="W264" s="224"/>
      <c r="X264" s="224"/>
      <c r="Y264" s="224"/>
      <c r="Z264" s="214"/>
      <c r="AA264" s="214"/>
      <c r="AB264" s="214"/>
      <c r="AC264" s="214"/>
      <c r="AD264" s="214"/>
      <c r="AE264" s="214"/>
      <c r="AF264" s="214"/>
      <c r="AG264" s="214" t="s">
        <v>371</v>
      </c>
      <c r="AH264" s="214">
        <v>0</v>
      </c>
      <c r="AI264" s="214"/>
      <c r="AJ264" s="214"/>
      <c r="AK264" s="214"/>
      <c r="AL264" s="214"/>
      <c r="AM264" s="214"/>
      <c r="AN264" s="214"/>
      <c r="AO264" s="214"/>
      <c r="AP264" s="214"/>
      <c r="AQ264" s="214"/>
      <c r="AR264" s="214"/>
      <c r="AS264" s="214"/>
      <c r="AT264" s="214"/>
      <c r="AU264" s="214"/>
      <c r="AV264" s="214"/>
      <c r="AW264" s="214"/>
      <c r="AX264" s="214"/>
      <c r="AY264" s="214"/>
      <c r="AZ264" s="214"/>
      <c r="BA264" s="214"/>
      <c r="BB264" s="214"/>
      <c r="BC264" s="214"/>
      <c r="BD264" s="214"/>
      <c r="BE264" s="214"/>
      <c r="BF264" s="214"/>
      <c r="BG264" s="214"/>
      <c r="BH264" s="214"/>
    </row>
    <row r="265" spans="1:60" outlineLevel="3" x14ac:dyDescent="0.2">
      <c r="A265" s="221"/>
      <c r="B265" s="222"/>
      <c r="C265" s="268" t="s">
        <v>2729</v>
      </c>
      <c r="D265" s="262"/>
      <c r="E265" s="263">
        <v>2</v>
      </c>
      <c r="F265" s="224"/>
      <c r="G265" s="224"/>
      <c r="H265" s="224"/>
      <c r="I265" s="224"/>
      <c r="J265" s="224"/>
      <c r="K265" s="224"/>
      <c r="L265" s="224"/>
      <c r="M265" s="224"/>
      <c r="N265" s="223"/>
      <c r="O265" s="223"/>
      <c r="P265" s="223"/>
      <c r="Q265" s="223"/>
      <c r="R265" s="224"/>
      <c r="S265" s="224"/>
      <c r="T265" s="224"/>
      <c r="U265" s="224"/>
      <c r="V265" s="224"/>
      <c r="W265" s="224"/>
      <c r="X265" s="224"/>
      <c r="Y265" s="224"/>
      <c r="Z265" s="214"/>
      <c r="AA265" s="214"/>
      <c r="AB265" s="214"/>
      <c r="AC265" s="214"/>
      <c r="AD265" s="214"/>
      <c r="AE265" s="214"/>
      <c r="AF265" s="214"/>
      <c r="AG265" s="214" t="s">
        <v>371</v>
      </c>
      <c r="AH265" s="214">
        <v>0</v>
      </c>
      <c r="AI265" s="214"/>
      <c r="AJ265" s="214"/>
      <c r="AK265" s="214"/>
      <c r="AL265" s="214"/>
      <c r="AM265" s="214"/>
      <c r="AN265" s="214"/>
      <c r="AO265" s="214"/>
      <c r="AP265" s="214"/>
      <c r="AQ265" s="214"/>
      <c r="AR265" s="214"/>
      <c r="AS265" s="214"/>
      <c r="AT265" s="214"/>
      <c r="AU265" s="214"/>
      <c r="AV265" s="214"/>
      <c r="AW265" s="214"/>
      <c r="AX265" s="214"/>
      <c r="AY265" s="214"/>
      <c r="AZ265" s="214"/>
      <c r="BA265" s="214"/>
      <c r="BB265" s="214"/>
      <c r="BC265" s="214"/>
      <c r="BD265" s="214"/>
      <c r="BE265" s="214"/>
      <c r="BF265" s="214"/>
      <c r="BG265" s="214"/>
      <c r="BH265" s="214"/>
    </row>
    <row r="266" spans="1:60" outlineLevel="3" x14ac:dyDescent="0.2">
      <c r="A266" s="221"/>
      <c r="B266" s="222"/>
      <c r="C266" s="268" t="s">
        <v>2730</v>
      </c>
      <c r="D266" s="262"/>
      <c r="E266" s="263">
        <v>20.56</v>
      </c>
      <c r="F266" s="224"/>
      <c r="G266" s="224"/>
      <c r="H266" s="224"/>
      <c r="I266" s="224"/>
      <c r="J266" s="224"/>
      <c r="K266" s="224"/>
      <c r="L266" s="224"/>
      <c r="M266" s="224"/>
      <c r="N266" s="223"/>
      <c r="O266" s="223"/>
      <c r="P266" s="223"/>
      <c r="Q266" s="223"/>
      <c r="R266" s="224"/>
      <c r="S266" s="224"/>
      <c r="T266" s="224"/>
      <c r="U266" s="224"/>
      <c r="V266" s="224"/>
      <c r="W266" s="224"/>
      <c r="X266" s="224"/>
      <c r="Y266" s="224"/>
      <c r="Z266" s="214"/>
      <c r="AA266" s="214"/>
      <c r="AB266" s="214"/>
      <c r="AC266" s="214"/>
      <c r="AD266" s="214"/>
      <c r="AE266" s="214"/>
      <c r="AF266" s="214"/>
      <c r="AG266" s="214" t="s">
        <v>371</v>
      </c>
      <c r="AH266" s="214">
        <v>0</v>
      </c>
      <c r="AI266" s="214"/>
      <c r="AJ266" s="214"/>
      <c r="AK266" s="214"/>
      <c r="AL266" s="214"/>
      <c r="AM266" s="214"/>
      <c r="AN266" s="214"/>
      <c r="AO266" s="214"/>
      <c r="AP266" s="214"/>
      <c r="AQ266" s="214"/>
      <c r="AR266" s="214"/>
      <c r="AS266" s="214"/>
      <c r="AT266" s="214"/>
      <c r="AU266" s="214"/>
      <c r="AV266" s="214"/>
      <c r="AW266" s="214"/>
      <c r="AX266" s="214"/>
      <c r="AY266" s="214"/>
      <c r="AZ266" s="214"/>
      <c r="BA266" s="214"/>
      <c r="BB266" s="214"/>
      <c r="BC266" s="214"/>
      <c r="BD266" s="214"/>
      <c r="BE266" s="214"/>
      <c r="BF266" s="214"/>
      <c r="BG266" s="214"/>
      <c r="BH266" s="214"/>
    </row>
    <row r="267" spans="1:60" outlineLevel="1" x14ac:dyDescent="0.2">
      <c r="A267" s="236">
        <v>84</v>
      </c>
      <c r="B267" s="237" t="s">
        <v>714</v>
      </c>
      <c r="C267" s="254" t="s">
        <v>715</v>
      </c>
      <c r="D267" s="238" t="s">
        <v>379</v>
      </c>
      <c r="E267" s="239">
        <v>23.58</v>
      </c>
      <c r="F267" s="240"/>
      <c r="G267" s="241">
        <f>ROUND(E267*F267,2)</f>
        <v>0</v>
      </c>
      <c r="H267" s="240"/>
      <c r="I267" s="241">
        <f>ROUND(E267*H267,2)</f>
        <v>0</v>
      </c>
      <c r="J267" s="240"/>
      <c r="K267" s="241">
        <f>ROUND(E267*J267,2)</f>
        <v>0</v>
      </c>
      <c r="L267" s="241">
        <v>12</v>
      </c>
      <c r="M267" s="241">
        <f>G267*(1+L267/100)</f>
        <v>0</v>
      </c>
      <c r="N267" s="239">
        <v>0</v>
      </c>
      <c r="O267" s="239">
        <f>ROUND(E267*N267,2)</f>
        <v>0</v>
      </c>
      <c r="P267" s="239">
        <v>1.4E-2</v>
      </c>
      <c r="Q267" s="239">
        <f>ROUND(E267*P267,2)</f>
        <v>0.33</v>
      </c>
      <c r="R267" s="241" t="s">
        <v>695</v>
      </c>
      <c r="S267" s="241" t="s">
        <v>315</v>
      </c>
      <c r="T267" s="242" t="s">
        <v>315</v>
      </c>
      <c r="U267" s="224">
        <v>0.08</v>
      </c>
      <c r="V267" s="224">
        <f>ROUND(E267*U267,2)</f>
        <v>1.89</v>
      </c>
      <c r="W267" s="224"/>
      <c r="X267" s="224" t="s">
        <v>336</v>
      </c>
      <c r="Y267" s="224" t="s">
        <v>317</v>
      </c>
      <c r="Z267" s="214"/>
      <c r="AA267" s="214"/>
      <c r="AB267" s="214"/>
      <c r="AC267" s="214"/>
      <c r="AD267" s="214"/>
      <c r="AE267" s="214"/>
      <c r="AF267" s="214"/>
      <c r="AG267" s="214" t="s">
        <v>367</v>
      </c>
      <c r="AH267" s="214"/>
      <c r="AI267" s="214"/>
      <c r="AJ267" s="214"/>
      <c r="AK267" s="214"/>
      <c r="AL267" s="214"/>
      <c r="AM267" s="214"/>
      <c r="AN267" s="214"/>
      <c r="AO267" s="214"/>
      <c r="AP267" s="214"/>
      <c r="AQ267" s="214"/>
      <c r="AR267" s="214"/>
      <c r="AS267" s="214"/>
      <c r="AT267" s="214"/>
      <c r="AU267" s="214"/>
      <c r="AV267" s="214"/>
      <c r="AW267" s="214"/>
      <c r="AX267" s="214"/>
      <c r="AY267" s="214"/>
      <c r="AZ267" s="214"/>
      <c r="BA267" s="214"/>
      <c r="BB267" s="214"/>
      <c r="BC267" s="214"/>
      <c r="BD267" s="214"/>
      <c r="BE267" s="214"/>
      <c r="BF267" s="214"/>
      <c r="BG267" s="214"/>
      <c r="BH267" s="214"/>
    </row>
    <row r="268" spans="1:60" outlineLevel="2" x14ac:dyDescent="0.2">
      <c r="A268" s="221"/>
      <c r="B268" s="222"/>
      <c r="C268" s="268" t="s">
        <v>536</v>
      </c>
      <c r="D268" s="262"/>
      <c r="E268" s="263"/>
      <c r="F268" s="224"/>
      <c r="G268" s="224"/>
      <c r="H268" s="224"/>
      <c r="I268" s="224"/>
      <c r="J268" s="224"/>
      <c r="K268" s="224"/>
      <c r="L268" s="224"/>
      <c r="M268" s="224"/>
      <c r="N268" s="223"/>
      <c r="O268" s="223"/>
      <c r="P268" s="223"/>
      <c r="Q268" s="223"/>
      <c r="R268" s="224"/>
      <c r="S268" s="224"/>
      <c r="T268" s="224"/>
      <c r="U268" s="224"/>
      <c r="V268" s="224"/>
      <c r="W268" s="224"/>
      <c r="X268" s="224"/>
      <c r="Y268" s="224"/>
      <c r="Z268" s="214"/>
      <c r="AA268" s="214"/>
      <c r="AB268" s="214"/>
      <c r="AC268" s="214"/>
      <c r="AD268" s="214"/>
      <c r="AE268" s="214"/>
      <c r="AF268" s="214"/>
      <c r="AG268" s="214" t="s">
        <v>371</v>
      </c>
      <c r="AH268" s="214">
        <v>0</v>
      </c>
      <c r="AI268" s="214"/>
      <c r="AJ268" s="214"/>
      <c r="AK268" s="214"/>
      <c r="AL268" s="214"/>
      <c r="AM268" s="214"/>
      <c r="AN268" s="214"/>
      <c r="AO268" s="214"/>
      <c r="AP268" s="214"/>
      <c r="AQ268" s="214"/>
      <c r="AR268" s="214"/>
      <c r="AS268" s="214"/>
      <c r="AT268" s="214"/>
      <c r="AU268" s="214"/>
      <c r="AV268" s="214"/>
      <c r="AW268" s="214"/>
      <c r="AX268" s="214"/>
      <c r="AY268" s="214"/>
      <c r="AZ268" s="214"/>
      <c r="BA268" s="214"/>
      <c r="BB268" s="214"/>
      <c r="BC268" s="214"/>
      <c r="BD268" s="214"/>
      <c r="BE268" s="214"/>
      <c r="BF268" s="214"/>
      <c r="BG268" s="214"/>
      <c r="BH268" s="214"/>
    </row>
    <row r="269" spans="1:60" outlineLevel="3" x14ac:dyDescent="0.2">
      <c r="A269" s="221"/>
      <c r="B269" s="222"/>
      <c r="C269" s="268" t="s">
        <v>2728</v>
      </c>
      <c r="D269" s="262"/>
      <c r="E269" s="263">
        <v>1.02</v>
      </c>
      <c r="F269" s="224"/>
      <c r="G269" s="224"/>
      <c r="H269" s="224"/>
      <c r="I269" s="224"/>
      <c r="J269" s="224"/>
      <c r="K269" s="224"/>
      <c r="L269" s="224"/>
      <c r="M269" s="224"/>
      <c r="N269" s="223"/>
      <c r="O269" s="223"/>
      <c r="P269" s="223"/>
      <c r="Q269" s="223"/>
      <c r="R269" s="224"/>
      <c r="S269" s="224"/>
      <c r="T269" s="224"/>
      <c r="U269" s="224"/>
      <c r="V269" s="224"/>
      <c r="W269" s="224"/>
      <c r="X269" s="224"/>
      <c r="Y269" s="224"/>
      <c r="Z269" s="214"/>
      <c r="AA269" s="214"/>
      <c r="AB269" s="214"/>
      <c r="AC269" s="214"/>
      <c r="AD269" s="214"/>
      <c r="AE269" s="214"/>
      <c r="AF269" s="214"/>
      <c r="AG269" s="214" t="s">
        <v>371</v>
      </c>
      <c r="AH269" s="214">
        <v>0</v>
      </c>
      <c r="AI269" s="214"/>
      <c r="AJ269" s="214"/>
      <c r="AK269" s="214"/>
      <c r="AL269" s="214"/>
      <c r="AM269" s="214"/>
      <c r="AN269" s="214"/>
      <c r="AO269" s="214"/>
      <c r="AP269" s="214"/>
      <c r="AQ269" s="214"/>
      <c r="AR269" s="214"/>
      <c r="AS269" s="214"/>
      <c r="AT269" s="214"/>
      <c r="AU269" s="214"/>
      <c r="AV269" s="214"/>
      <c r="AW269" s="214"/>
      <c r="AX269" s="214"/>
      <c r="AY269" s="214"/>
      <c r="AZ269" s="214"/>
      <c r="BA269" s="214"/>
      <c r="BB269" s="214"/>
      <c r="BC269" s="214"/>
      <c r="BD269" s="214"/>
      <c r="BE269" s="214"/>
      <c r="BF269" s="214"/>
      <c r="BG269" s="214"/>
      <c r="BH269" s="214"/>
    </row>
    <row r="270" spans="1:60" outlineLevel="3" x14ac:dyDescent="0.2">
      <c r="A270" s="221"/>
      <c r="B270" s="222"/>
      <c r="C270" s="268" t="s">
        <v>2729</v>
      </c>
      <c r="D270" s="262"/>
      <c r="E270" s="263">
        <v>2</v>
      </c>
      <c r="F270" s="224"/>
      <c r="G270" s="224"/>
      <c r="H270" s="224"/>
      <c r="I270" s="224"/>
      <c r="J270" s="224"/>
      <c r="K270" s="224"/>
      <c r="L270" s="224"/>
      <c r="M270" s="224"/>
      <c r="N270" s="223"/>
      <c r="O270" s="223"/>
      <c r="P270" s="223"/>
      <c r="Q270" s="223"/>
      <c r="R270" s="224"/>
      <c r="S270" s="224"/>
      <c r="T270" s="224"/>
      <c r="U270" s="224"/>
      <c r="V270" s="224"/>
      <c r="W270" s="224"/>
      <c r="X270" s="224"/>
      <c r="Y270" s="224"/>
      <c r="Z270" s="214"/>
      <c r="AA270" s="214"/>
      <c r="AB270" s="214"/>
      <c r="AC270" s="214"/>
      <c r="AD270" s="214"/>
      <c r="AE270" s="214"/>
      <c r="AF270" s="214"/>
      <c r="AG270" s="214" t="s">
        <v>371</v>
      </c>
      <c r="AH270" s="214">
        <v>0</v>
      </c>
      <c r="AI270" s="214"/>
      <c r="AJ270" s="214"/>
      <c r="AK270" s="214"/>
      <c r="AL270" s="214"/>
      <c r="AM270" s="214"/>
      <c r="AN270" s="214"/>
      <c r="AO270" s="214"/>
      <c r="AP270" s="214"/>
      <c r="AQ270" s="214"/>
      <c r="AR270" s="214"/>
      <c r="AS270" s="214"/>
      <c r="AT270" s="214"/>
      <c r="AU270" s="214"/>
      <c r="AV270" s="214"/>
      <c r="AW270" s="214"/>
      <c r="AX270" s="214"/>
      <c r="AY270" s="214"/>
      <c r="AZ270" s="214"/>
      <c r="BA270" s="214"/>
      <c r="BB270" s="214"/>
      <c r="BC270" s="214"/>
      <c r="BD270" s="214"/>
      <c r="BE270" s="214"/>
      <c r="BF270" s="214"/>
      <c r="BG270" s="214"/>
      <c r="BH270" s="214"/>
    </row>
    <row r="271" spans="1:60" outlineLevel="3" x14ac:dyDescent="0.2">
      <c r="A271" s="221"/>
      <c r="B271" s="222"/>
      <c r="C271" s="268" t="s">
        <v>2730</v>
      </c>
      <c r="D271" s="262"/>
      <c r="E271" s="263">
        <v>20.56</v>
      </c>
      <c r="F271" s="224"/>
      <c r="G271" s="224"/>
      <c r="H271" s="224"/>
      <c r="I271" s="224"/>
      <c r="J271" s="224"/>
      <c r="K271" s="224"/>
      <c r="L271" s="224"/>
      <c r="M271" s="224"/>
      <c r="N271" s="223"/>
      <c r="O271" s="223"/>
      <c r="P271" s="223"/>
      <c r="Q271" s="223"/>
      <c r="R271" s="224"/>
      <c r="S271" s="224"/>
      <c r="T271" s="224"/>
      <c r="U271" s="224"/>
      <c r="V271" s="224"/>
      <c r="W271" s="224"/>
      <c r="X271" s="224"/>
      <c r="Y271" s="224"/>
      <c r="Z271" s="214"/>
      <c r="AA271" s="214"/>
      <c r="AB271" s="214"/>
      <c r="AC271" s="214"/>
      <c r="AD271" s="214"/>
      <c r="AE271" s="214"/>
      <c r="AF271" s="214"/>
      <c r="AG271" s="214" t="s">
        <v>371</v>
      </c>
      <c r="AH271" s="214">
        <v>0</v>
      </c>
      <c r="AI271" s="214"/>
      <c r="AJ271" s="214"/>
      <c r="AK271" s="214"/>
      <c r="AL271" s="214"/>
      <c r="AM271" s="214"/>
      <c r="AN271" s="214"/>
      <c r="AO271" s="214"/>
      <c r="AP271" s="214"/>
      <c r="AQ271" s="214"/>
      <c r="AR271" s="214"/>
      <c r="AS271" s="214"/>
      <c r="AT271" s="214"/>
      <c r="AU271" s="214"/>
      <c r="AV271" s="214"/>
      <c r="AW271" s="214"/>
      <c r="AX271" s="214"/>
      <c r="AY271" s="214"/>
      <c r="AZ271" s="214"/>
      <c r="BA271" s="214"/>
      <c r="BB271" s="214"/>
      <c r="BC271" s="214"/>
      <c r="BD271" s="214"/>
      <c r="BE271" s="214"/>
      <c r="BF271" s="214"/>
      <c r="BG271" s="214"/>
      <c r="BH271" s="214"/>
    </row>
    <row r="272" spans="1:60" outlineLevel="1" x14ac:dyDescent="0.2">
      <c r="A272" s="236">
        <v>85</v>
      </c>
      <c r="B272" s="237" t="s">
        <v>716</v>
      </c>
      <c r="C272" s="254" t="s">
        <v>717</v>
      </c>
      <c r="D272" s="238" t="s">
        <v>379</v>
      </c>
      <c r="E272" s="239">
        <v>23.58</v>
      </c>
      <c r="F272" s="240"/>
      <c r="G272" s="241">
        <f>ROUND(E272*F272,2)</f>
        <v>0</v>
      </c>
      <c r="H272" s="240"/>
      <c r="I272" s="241">
        <f>ROUND(E272*H272,2)</f>
        <v>0</v>
      </c>
      <c r="J272" s="240"/>
      <c r="K272" s="241">
        <f>ROUND(E272*J272,2)</f>
        <v>0</v>
      </c>
      <c r="L272" s="241">
        <v>12</v>
      </c>
      <c r="M272" s="241">
        <f>G272*(1+L272/100)</f>
        <v>0</v>
      </c>
      <c r="N272" s="239">
        <v>0</v>
      </c>
      <c r="O272" s="239">
        <f>ROUND(E272*N272,2)</f>
        <v>0</v>
      </c>
      <c r="P272" s="239">
        <v>1.7999999999999999E-2</v>
      </c>
      <c r="Q272" s="239">
        <f>ROUND(E272*P272,2)</f>
        <v>0.42</v>
      </c>
      <c r="R272" s="241" t="s">
        <v>695</v>
      </c>
      <c r="S272" s="241" t="s">
        <v>315</v>
      </c>
      <c r="T272" s="242" t="s">
        <v>315</v>
      </c>
      <c r="U272" s="224">
        <v>0.19500000000000001</v>
      </c>
      <c r="V272" s="224">
        <f>ROUND(E272*U272,2)</f>
        <v>4.5999999999999996</v>
      </c>
      <c r="W272" s="224"/>
      <c r="X272" s="224" t="s">
        <v>336</v>
      </c>
      <c r="Y272" s="224" t="s">
        <v>317</v>
      </c>
      <c r="Z272" s="214"/>
      <c r="AA272" s="214"/>
      <c r="AB272" s="214"/>
      <c r="AC272" s="214"/>
      <c r="AD272" s="214"/>
      <c r="AE272" s="214"/>
      <c r="AF272" s="214"/>
      <c r="AG272" s="214" t="s">
        <v>367</v>
      </c>
      <c r="AH272" s="214"/>
      <c r="AI272" s="214"/>
      <c r="AJ272" s="214"/>
      <c r="AK272" s="214"/>
      <c r="AL272" s="214"/>
      <c r="AM272" s="214"/>
      <c r="AN272" s="214"/>
      <c r="AO272" s="214"/>
      <c r="AP272" s="214"/>
      <c r="AQ272" s="214"/>
      <c r="AR272" s="214"/>
      <c r="AS272" s="214"/>
      <c r="AT272" s="214"/>
      <c r="AU272" s="214"/>
      <c r="AV272" s="214"/>
      <c r="AW272" s="214"/>
      <c r="AX272" s="214"/>
      <c r="AY272" s="214"/>
      <c r="AZ272" s="214"/>
      <c r="BA272" s="214"/>
      <c r="BB272" s="214"/>
      <c r="BC272" s="214"/>
      <c r="BD272" s="214"/>
      <c r="BE272" s="214"/>
      <c r="BF272" s="214"/>
      <c r="BG272" s="214"/>
      <c r="BH272" s="214"/>
    </row>
    <row r="273" spans="1:60" outlineLevel="2" x14ac:dyDescent="0.2">
      <c r="A273" s="221"/>
      <c r="B273" s="222"/>
      <c r="C273" s="268" t="s">
        <v>536</v>
      </c>
      <c r="D273" s="262"/>
      <c r="E273" s="263"/>
      <c r="F273" s="224"/>
      <c r="G273" s="224"/>
      <c r="H273" s="224"/>
      <c r="I273" s="224"/>
      <c r="J273" s="224"/>
      <c r="K273" s="224"/>
      <c r="L273" s="224"/>
      <c r="M273" s="224"/>
      <c r="N273" s="223"/>
      <c r="O273" s="223"/>
      <c r="P273" s="223"/>
      <c r="Q273" s="223"/>
      <c r="R273" s="224"/>
      <c r="S273" s="224"/>
      <c r="T273" s="224"/>
      <c r="U273" s="224"/>
      <c r="V273" s="224"/>
      <c r="W273" s="224"/>
      <c r="X273" s="224"/>
      <c r="Y273" s="224"/>
      <c r="Z273" s="214"/>
      <c r="AA273" s="214"/>
      <c r="AB273" s="214"/>
      <c r="AC273" s="214"/>
      <c r="AD273" s="214"/>
      <c r="AE273" s="214"/>
      <c r="AF273" s="214"/>
      <c r="AG273" s="214" t="s">
        <v>371</v>
      </c>
      <c r="AH273" s="214">
        <v>0</v>
      </c>
      <c r="AI273" s="214"/>
      <c r="AJ273" s="214"/>
      <c r="AK273" s="214"/>
      <c r="AL273" s="214"/>
      <c r="AM273" s="214"/>
      <c r="AN273" s="214"/>
      <c r="AO273" s="214"/>
      <c r="AP273" s="214"/>
      <c r="AQ273" s="214"/>
      <c r="AR273" s="214"/>
      <c r="AS273" s="214"/>
      <c r="AT273" s="214"/>
      <c r="AU273" s="214"/>
      <c r="AV273" s="214"/>
      <c r="AW273" s="214"/>
      <c r="AX273" s="214"/>
      <c r="AY273" s="214"/>
      <c r="AZ273" s="214"/>
      <c r="BA273" s="214"/>
      <c r="BB273" s="214"/>
      <c r="BC273" s="214"/>
      <c r="BD273" s="214"/>
      <c r="BE273" s="214"/>
      <c r="BF273" s="214"/>
      <c r="BG273" s="214"/>
      <c r="BH273" s="214"/>
    </row>
    <row r="274" spans="1:60" outlineLevel="3" x14ac:dyDescent="0.2">
      <c r="A274" s="221"/>
      <c r="B274" s="222"/>
      <c r="C274" s="268" t="s">
        <v>2728</v>
      </c>
      <c r="D274" s="262"/>
      <c r="E274" s="263">
        <v>1.02</v>
      </c>
      <c r="F274" s="224"/>
      <c r="G274" s="224"/>
      <c r="H274" s="224"/>
      <c r="I274" s="224"/>
      <c r="J274" s="224"/>
      <c r="K274" s="224"/>
      <c r="L274" s="224"/>
      <c r="M274" s="224"/>
      <c r="N274" s="223"/>
      <c r="O274" s="223"/>
      <c r="P274" s="223"/>
      <c r="Q274" s="223"/>
      <c r="R274" s="224"/>
      <c r="S274" s="224"/>
      <c r="T274" s="224"/>
      <c r="U274" s="224"/>
      <c r="V274" s="224"/>
      <c r="W274" s="224"/>
      <c r="X274" s="224"/>
      <c r="Y274" s="224"/>
      <c r="Z274" s="214"/>
      <c r="AA274" s="214"/>
      <c r="AB274" s="214"/>
      <c r="AC274" s="214"/>
      <c r="AD274" s="214"/>
      <c r="AE274" s="214"/>
      <c r="AF274" s="214"/>
      <c r="AG274" s="214" t="s">
        <v>371</v>
      </c>
      <c r="AH274" s="214">
        <v>0</v>
      </c>
      <c r="AI274" s="214"/>
      <c r="AJ274" s="214"/>
      <c r="AK274" s="214"/>
      <c r="AL274" s="214"/>
      <c r="AM274" s="214"/>
      <c r="AN274" s="214"/>
      <c r="AO274" s="214"/>
      <c r="AP274" s="214"/>
      <c r="AQ274" s="214"/>
      <c r="AR274" s="214"/>
      <c r="AS274" s="214"/>
      <c r="AT274" s="214"/>
      <c r="AU274" s="214"/>
      <c r="AV274" s="214"/>
      <c r="AW274" s="214"/>
      <c r="AX274" s="214"/>
      <c r="AY274" s="214"/>
      <c r="AZ274" s="214"/>
      <c r="BA274" s="214"/>
      <c r="BB274" s="214"/>
      <c r="BC274" s="214"/>
      <c r="BD274" s="214"/>
      <c r="BE274" s="214"/>
      <c r="BF274" s="214"/>
      <c r="BG274" s="214"/>
      <c r="BH274" s="214"/>
    </row>
    <row r="275" spans="1:60" outlineLevel="3" x14ac:dyDescent="0.2">
      <c r="A275" s="221"/>
      <c r="B275" s="222"/>
      <c r="C275" s="268" t="s">
        <v>2729</v>
      </c>
      <c r="D275" s="262"/>
      <c r="E275" s="263">
        <v>2</v>
      </c>
      <c r="F275" s="224"/>
      <c r="G275" s="224"/>
      <c r="H275" s="224"/>
      <c r="I275" s="224"/>
      <c r="J275" s="224"/>
      <c r="K275" s="224"/>
      <c r="L275" s="224"/>
      <c r="M275" s="224"/>
      <c r="N275" s="223"/>
      <c r="O275" s="223"/>
      <c r="P275" s="223"/>
      <c r="Q275" s="223"/>
      <c r="R275" s="224"/>
      <c r="S275" s="224"/>
      <c r="T275" s="224"/>
      <c r="U275" s="224"/>
      <c r="V275" s="224"/>
      <c r="W275" s="224"/>
      <c r="X275" s="224"/>
      <c r="Y275" s="224"/>
      <c r="Z275" s="214"/>
      <c r="AA275" s="214"/>
      <c r="AB275" s="214"/>
      <c r="AC275" s="214"/>
      <c r="AD275" s="214"/>
      <c r="AE275" s="214"/>
      <c r="AF275" s="214"/>
      <c r="AG275" s="214" t="s">
        <v>371</v>
      </c>
      <c r="AH275" s="214">
        <v>0</v>
      </c>
      <c r="AI275" s="214"/>
      <c r="AJ275" s="214"/>
      <c r="AK275" s="214"/>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row>
    <row r="276" spans="1:60" outlineLevel="3" x14ac:dyDescent="0.2">
      <c r="A276" s="221"/>
      <c r="B276" s="222"/>
      <c r="C276" s="268" t="s">
        <v>2730</v>
      </c>
      <c r="D276" s="262"/>
      <c r="E276" s="263">
        <v>20.56</v>
      </c>
      <c r="F276" s="224"/>
      <c r="G276" s="224"/>
      <c r="H276" s="224"/>
      <c r="I276" s="224"/>
      <c r="J276" s="224"/>
      <c r="K276" s="224"/>
      <c r="L276" s="224"/>
      <c r="M276" s="224"/>
      <c r="N276" s="223"/>
      <c r="O276" s="223"/>
      <c r="P276" s="223"/>
      <c r="Q276" s="223"/>
      <c r="R276" s="224"/>
      <c r="S276" s="224"/>
      <c r="T276" s="224"/>
      <c r="U276" s="224"/>
      <c r="V276" s="224"/>
      <c r="W276" s="224"/>
      <c r="X276" s="224"/>
      <c r="Y276" s="224"/>
      <c r="Z276" s="214"/>
      <c r="AA276" s="214"/>
      <c r="AB276" s="214"/>
      <c r="AC276" s="214"/>
      <c r="AD276" s="214"/>
      <c r="AE276" s="214"/>
      <c r="AF276" s="214"/>
      <c r="AG276" s="214" t="s">
        <v>371</v>
      </c>
      <c r="AH276" s="214">
        <v>0</v>
      </c>
      <c r="AI276" s="214"/>
      <c r="AJ276" s="214"/>
      <c r="AK276" s="214"/>
      <c r="AL276" s="214"/>
      <c r="AM276" s="214"/>
      <c r="AN276" s="214"/>
      <c r="AO276" s="214"/>
      <c r="AP276" s="214"/>
      <c r="AQ276" s="214"/>
      <c r="AR276" s="214"/>
      <c r="AS276" s="214"/>
      <c r="AT276" s="214"/>
      <c r="AU276" s="214"/>
      <c r="AV276" s="214"/>
      <c r="AW276" s="214"/>
      <c r="AX276" s="214"/>
      <c r="AY276" s="214"/>
      <c r="AZ276" s="214"/>
      <c r="BA276" s="214"/>
      <c r="BB276" s="214"/>
      <c r="BC276" s="214"/>
      <c r="BD276" s="214"/>
      <c r="BE276" s="214"/>
      <c r="BF276" s="214"/>
      <c r="BG276" s="214"/>
      <c r="BH276" s="214"/>
    </row>
    <row r="277" spans="1:60" outlineLevel="1" x14ac:dyDescent="0.2">
      <c r="A277" s="236">
        <v>86</v>
      </c>
      <c r="B277" s="237" t="s">
        <v>718</v>
      </c>
      <c r="C277" s="254" t="s">
        <v>719</v>
      </c>
      <c r="D277" s="238" t="s">
        <v>581</v>
      </c>
      <c r="E277" s="239">
        <v>0.87883999999999995</v>
      </c>
      <c r="F277" s="240"/>
      <c r="G277" s="241">
        <f>ROUND(E277*F277,2)</f>
        <v>0</v>
      </c>
      <c r="H277" s="240"/>
      <c r="I277" s="241">
        <f>ROUND(E277*H277,2)</f>
        <v>0</v>
      </c>
      <c r="J277" s="240"/>
      <c r="K277" s="241">
        <f>ROUND(E277*J277,2)</f>
        <v>0</v>
      </c>
      <c r="L277" s="241">
        <v>12</v>
      </c>
      <c r="M277" s="241">
        <f>G277*(1+L277/100)</f>
        <v>0</v>
      </c>
      <c r="N277" s="239">
        <v>0</v>
      </c>
      <c r="O277" s="239">
        <f>ROUND(E277*N277,2)</f>
        <v>0</v>
      </c>
      <c r="P277" s="239">
        <v>0</v>
      </c>
      <c r="Q277" s="239">
        <f>ROUND(E277*P277,2)</f>
        <v>0</v>
      </c>
      <c r="R277" s="241" t="s">
        <v>695</v>
      </c>
      <c r="S277" s="241" t="s">
        <v>315</v>
      </c>
      <c r="T277" s="242" t="s">
        <v>315</v>
      </c>
      <c r="U277" s="224">
        <v>1.7509999999999999</v>
      </c>
      <c r="V277" s="224">
        <f>ROUND(E277*U277,2)</f>
        <v>1.54</v>
      </c>
      <c r="W277" s="224"/>
      <c r="X277" s="224" t="s">
        <v>582</v>
      </c>
      <c r="Y277" s="224" t="s">
        <v>317</v>
      </c>
      <c r="Z277" s="214"/>
      <c r="AA277" s="214"/>
      <c r="AB277" s="214"/>
      <c r="AC277" s="214"/>
      <c r="AD277" s="214"/>
      <c r="AE277" s="214"/>
      <c r="AF277" s="214"/>
      <c r="AG277" s="214" t="s">
        <v>583</v>
      </c>
      <c r="AH277" s="214"/>
      <c r="AI277" s="214"/>
      <c r="AJ277" s="214"/>
      <c r="AK277" s="214"/>
      <c r="AL277" s="214"/>
      <c r="AM277" s="214"/>
      <c r="AN277" s="214"/>
      <c r="AO277" s="214"/>
      <c r="AP277" s="214"/>
      <c r="AQ277" s="214"/>
      <c r="AR277" s="214"/>
      <c r="AS277" s="214"/>
      <c r="AT277" s="214"/>
      <c r="AU277" s="214"/>
      <c r="AV277" s="214"/>
      <c r="AW277" s="214"/>
      <c r="AX277" s="214"/>
      <c r="AY277" s="214"/>
      <c r="AZ277" s="214"/>
      <c r="BA277" s="214"/>
      <c r="BB277" s="214"/>
      <c r="BC277" s="214"/>
      <c r="BD277" s="214"/>
      <c r="BE277" s="214"/>
      <c r="BF277" s="214"/>
      <c r="BG277" s="214"/>
      <c r="BH277" s="214"/>
    </row>
    <row r="278" spans="1:60" outlineLevel="2" x14ac:dyDescent="0.2">
      <c r="A278" s="221"/>
      <c r="B278" s="222"/>
      <c r="C278" s="267" t="s">
        <v>608</v>
      </c>
      <c r="D278" s="266"/>
      <c r="E278" s="266"/>
      <c r="F278" s="266"/>
      <c r="G278" s="266"/>
      <c r="H278" s="224"/>
      <c r="I278" s="224"/>
      <c r="J278" s="224"/>
      <c r="K278" s="224"/>
      <c r="L278" s="224"/>
      <c r="M278" s="224"/>
      <c r="N278" s="223"/>
      <c r="O278" s="223"/>
      <c r="P278" s="223"/>
      <c r="Q278" s="223"/>
      <c r="R278" s="224"/>
      <c r="S278" s="224"/>
      <c r="T278" s="224"/>
      <c r="U278" s="224"/>
      <c r="V278" s="224"/>
      <c r="W278" s="224"/>
      <c r="X278" s="224"/>
      <c r="Y278" s="224"/>
      <c r="Z278" s="214"/>
      <c r="AA278" s="214"/>
      <c r="AB278" s="214"/>
      <c r="AC278" s="214"/>
      <c r="AD278" s="214"/>
      <c r="AE278" s="214"/>
      <c r="AF278" s="214"/>
      <c r="AG278" s="214" t="s">
        <v>369</v>
      </c>
      <c r="AH278" s="214"/>
      <c r="AI278" s="214"/>
      <c r="AJ278" s="214"/>
      <c r="AK278" s="214"/>
      <c r="AL278" s="214"/>
      <c r="AM278" s="214"/>
      <c r="AN278" s="214"/>
      <c r="AO278" s="214"/>
      <c r="AP278" s="214"/>
      <c r="AQ278" s="214"/>
      <c r="AR278" s="214"/>
      <c r="AS278" s="214"/>
      <c r="AT278" s="214"/>
      <c r="AU278" s="214"/>
      <c r="AV278" s="214"/>
      <c r="AW278" s="214"/>
      <c r="AX278" s="214"/>
      <c r="AY278" s="214"/>
      <c r="AZ278" s="214"/>
      <c r="BA278" s="214"/>
      <c r="BB278" s="214"/>
      <c r="BC278" s="214"/>
      <c r="BD278" s="214"/>
      <c r="BE278" s="214"/>
      <c r="BF278" s="214"/>
      <c r="BG278" s="214"/>
      <c r="BH278" s="214"/>
    </row>
    <row r="279" spans="1:60" x14ac:dyDescent="0.2">
      <c r="A279" s="229" t="s">
        <v>310</v>
      </c>
      <c r="B279" s="230" t="s">
        <v>246</v>
      </c>
      <c r="C279" s="253" t="s">
        <v>247</v>
      </c>
      <c r="D279" s="231"/>
      <c r="E279" s="232"/>
      <c r="F279" s="233"/>
      <c r="G279" s="233">
        <f>SUMIF(AG280:AG295,"&lt;&gt;NOR",G280:G295)</f>
        <v>0</v>
      </c>
      <c r="H279" s="233"/>
      <c r="I279" s="233">
        <f>SUM(I280:I295)</f>
        <v>0</v>
      </c>
      <c r="J279" s="233"/>
      <c r="K279" s="233">
        <f>SUM(K280:K295)</f>
        <v>0</v>
      </c>
      <c r="L279" s="233"/>
      <c r="M279" s="233">
        <f>SUM(M280:M295)</f>
        <v>0</v>
      </c>
      <c r="N279" s="232"/>
      <c r="O279" s="232">
        <f>SUM(O280:O295)</f>
        <v>0.41</v>
      </c>
      <c r="P279" s="232"/>
      <c r="Q279" s="232">
        <f>SUM(Q280:Q295)</f>
        <v>0</v>
      </c>
      <c r="R279" s="233"/>
      <c r="S279" s="233"/>
      <c r="T279" s="234"/>
      <c r="U279" s="228"/>
      <c r="V279" s="228">
        <f>SUM(V280:V295)</f>
        <v>14.549999999999999</v>
      </c>
      <c r="W279" s="228"/>
      <c r="X279" s="228"/>
      <c r="Y279" s="228"/>
      <c r="AG279" t="s">
        <v>311</v>
      </c>
    </row>
    <row r="280" spans="1:60" ht="22.5" outlineLevel="1" x14ac:dyDescent="0.2">
      <c r="A280" s="236">
        <v>87</v>
      </c>
      <c r="B280" s="237" t="s">
        <v>720</v>
      </c>
      <c r="C280" s="254" t="s">
        <v>721</v>
      </c>
      <c r="D280" s="238" t="s">
        <v>379</v>
      </c>
      <c r="E280" s="239">
        <v>23.58</v>
      </c>
      <c r="F280" s="240"/>
      <c r="G280" s="241">
        <f>ROUND(E280*F280,2)</f>
        <v>0</v>
      </c>
      <c r="H280" s="240"/>
      <c r="I280" s="241">
        <f>ROUND(E280*H280,2)</f>
        <v>0</v>
      </c>
      <c r="J280" s="240"/>
      <c r="K280" s="241">
        <f>ROUND(E280*J280,2)</f>
        <v>0</v>
      </c>
      <c r="L280" s="241">
        <v>12</v>
      </c>
      <c r="M280" s="241">
        <f>G280*(1+L280/100)</f>
        <v>0</v>
      </c>
      <c r="N280" s="239">
        <v>1.465E-2</v>
      </c>
      <c r="O280" s="239">
        <f>ROUND(E280*N280,2)</f>
        <v>0.35</v>
      </c>
      <c r="P280" s="239">
        <v>0</v>
      </c>
      <c r="Q280" s="239">
        <f>ROUND(E280*P280,2)</f>
        <v>0</v>
      </c>
      <c r="R280" s="241" t="s">
        <v>722</v>
      </c>
      <c r="S280" s="241" t="s">
        <v>315</v>
      </c>
      <c r="T280" s="242" t="s">
        <v>315</v>
      </c>
      <c r="U280" s="224">
        <v>0.22800000000000001</v>
      </c>
      <c r="V280" s="224">
        <f>ROUND(E280*U280,2)</f>
        <v>5.38</v>
      </c>
      <c r="W280" s="224"/>
      <c r="X280" s="224" t="s">
        <v>336</v>
      </c>
      <c r="Y280" s="224" t="s">
        <v>317</v>
      </c>
      <c r="Z280" s="214"/>
      <c r="AA280" s="214"/>
      <c r="AB280" s="214"/>
      <c r="AC280" s="214"/>
      <c r="AD280" s="214"/>
      <c r="AE280" s="214"/>
      <c r="AF280" s="214"/>
      <c r="AG280" s="214" t="s">
        <v>337</v>
      </c>
      <c r="AH280" s="214"/>
      <c r="AI280" s="214"/>
      <c r="AJ280" s="214"/>
      <c r="AK280" s="214"/>
      <c r="AL280" s="214"/>
      <c r="AM280" s="214"/>
      <c r="AN280" s="214"/>
      <c r="AO280" s="214"/>
      <c r="AP280" s="214"/>
      <c r="AQ280" s="214"/>
      <c r="AR280" s="214"/>
      <c r="AS280" s="214"/>
      <c r="AT280" s="214"/>
      <c r="AU280" s="214"/>
      <c r="AV280" s="214"/>
      <c r="AW280" s="214"/>
      <c r="AX280" s="214"/>
      <c r="AY280" s="214"/>
      <c r="AZ280" s="214"/>
      <c r="BA280" s="214"/>
      <c r="BB280" s="214"/>
      <c r="BC280" s="214"/>
      <c r="BD280" s="214"/>
      <c r="BE280" s="214"/>
      <c r="BF280" s="214"/>
      <c r="BG280" s="214"/>
      <c r="BH280" s="214"/>
    </row>
    <row r="281" spans="1:60" outlineLevel="2" x14ac:dyDescent="0.2">
      <c r="A281" s="221"/>
      <c r="B281" s="222"/>
      <c r="C281" s="267" t="s">
        <v>723</v>
      </c>
      <c r="D281" s="266"/>
      <c r="E281" s="266"/>
      <c r="F281" s="266"/>
      <c r="G281" s="266"/>
      <c r="H281" s="224"/>
      <c r="I281" s="224"/>
      <c r="J281" s="224"/>
      <c r="K281" s="224"/>
      <c r="L281" s="224"/>
      <c r="M281" s="224"/>
      <c r="N281" s="223"/>
      <c r="O281" s="223"/>
      <c r="P281" s="223"/>
      <c r="Q281" s="223"/>
      <c r="R281" s="224"/>
      <c r="S281" s="224"/>
      <c r="T281" s="224"/>
      <c r="U281" s="224"/>
      <c r="V281" s="224"/>
      <c r="W281" s="224"/>
      <c r="X281" s="224"/>
      <c r="Y281" s="224"/>
      <c r="Z281" s="214"/>
      <c r="AA281" s="214"/>
      <c r="AB281" s="214"/>
      <c r="AC281" s="214"/>
      <c r="AD281" s="214"/>
      <c r="AE281" s="214"/>
      <c r="AF281" s="214"/>
      <c r="AG281" s="214" t="s">
        <v>369</v>
      </c>
      <c r="AH281" s="214"/>
      <c r="AI281" s="214"/>
      <c r="AJ281" s="214"/>
      <c r="AK281" s="214"/>
      <c r="AL281" s="214"/>
      <c r="AM281" s="214"/>
      <c r="AN281" s="214"/>
      <c r="AO281" s="214"/>
      <c r="AP281" s="214"/>
      <c r="AQ281" s="214"/>
      <c r="AR281" s="214"/>
      <c r="AS281" s="214"/>
      <c r="AT281" s="214"/>
      <c r="AU281" s="214"/>
      <c r="AV281" s="214"/>
      <c r="AW281" s="214"/>
      <c r="AX281" s="214"/>
      <c r="AY281" s="214"/>
      <c r="AZ281" s="214"/>
      <c r="BA281" s="214"/>
      <c r="BB281" s="214"/>
      <c r="BC281" s="214"/>
      <c r="BD281" s="214"/>
      <c r="BE281" s="214"/>
      <c r="BF281" s="214"/>
      <c r="BG281" s="214"/>
      <c r="BH281" s="214"/>
    </row>
    <row r="282" spans="1:60" outlineLevel="2" x14ac:dyDescent="0.2">
      <c r="A282" s="221"/>
      <c r="B282" s="222"/>
      <c r="C282" s="268" t="s">
        <v>1905</v>
      </c>
      <c r="D282" s="262"/>
      <c r="E282" s="263"/>
      <c r="F282" s="224"/>
      <c r="G282" s="224"/>
      <c r="H282" s="224"/>
      <c r="I282" s="224"/>
      <c r="J282" s="224"/>
      <c r="K282" s="224"/>
      <c r="L282" s="224"/>
      <c r="M282" s="224"/>
      <c r="N282" s="223"/>
      <c r="O282" s="223"/>
      <c r="P282" s="223"/>
      <c r="Q282" s="223"/>
      <c r="R282" s="224"/>
      <c r="S282" s="224"/>
      <c r="T282" s="224"/>
      <c r="U282" s="224"/>
      <c r="V282" s="224"/>
      <c r="W282" s="224"/>
      <c r="X282" s="224"/>
      <c r="Y282" s="224"/>
      <c r="Z282" s="214"/>
      <c r="AA282" s="214"/>
      <c r="AB282" s="214"/>
      <c r="AC282" s="214"/>
      <c r="AD282" s="214"/>
      <c r="AE282" s="214"/>
      <c r="AF282" s="214"/>
      <c r="AG282" s="214" t="s">
        <v>371</v>
      </c>
      <c r="AH282" s="214">
        <v>0</v>
      </c>
      <c r="AI282" s="214"/>
      <c r="AJ282" s="214"/>
      <c r="AK282" s="214"/>
      <c r="AL282" s="214"/>
      <c r="AM282" s="214"/>
      <c r="AN282" s="214"/>
      <c r="AO282" s="214"/>
      <c r="AP282" s="214"/>
      <c r="AQ282" s="214"/>
      <c r="AR282" s="214"/>
      <c r="AS282" s="214"/>
      <c r="AT282" s="214"/>
      <c r="AU282" s="214"/>
      <c r="AV282" s="214"/>
      <c r="AW282" s="214"/>
      <c r="AX282" s="214"/>
      <c r="AY282" s="214"/>
      <c r="AZ282" s="214"/>
      <c r="BA282" s="214"/>
      <c r="BB282" s="214"/>
      <c r="BC282" s="214"/>
      <c r="BD282" s="214"/>
      <c r="BE282" s="214"/>
      <c r="BF282" s="214"/>
      <c r="BG282" s="214"/>
      <c r="BH282" s="214"/>
    </row>
    <row r="283" spans="1:60" outlineLevel="3" x14ac:dyDescent="0.2">
      <c r="A283" s="221"/>
      <c r="B283" s="222"/>
      <c r="C283" s="268" t="s">
        <v>2728</v>
      </c>
      <c r="D283" s="262"/>
      <c r="E283" s="263">
        <v>1.02</v>
      </c>
      <c r="F283" s="224"/>
      <c r="G283" s="224"/>
      <c r="H283" s="224"/>
      <c r="I283" s="224"/>
      <c r="J283" s="224"/>
      <c r="K283" s="224"/>
      <c r="L283" s="224"/>
      <c r="M283" s="224"/>
      <c r="N283" s="223"/>
      <c r="O283" s="223"/>
      <c r="P283" s="223"/>
      <c r="Q283" s="223"/>
      <c r="R283" s="224"/>
      <c r="S283" s="224"/>
      <c r="T283" s="224"/>
      <c r="U283" s="224"/>
      <c r="V283" s="224"/>
      <c r="W283" s="224"/>
      <c r="X283" s="224"/>
      <c r="Y283" s="224"/>
      <c r="Z283" s="214"/>
      <c r="AA283" s="214"/>
      <c r="AB283" s="214"/>
      <c r="AC283" s="214"/>
      <c r="AD283" s="214"/>
      <c r="AE283" s="214"/>
      <c r="AF283" s="214"/>
      <c r="AG283" s="214" t="s">
        <v>371</v>
      </c>
      <c r="AH283" s="214">
        <v>0</v>
      </c>
      <c r="AI283" s="214"/>
      <c r="AJ283" s="214"/>
      <c r="AK283" s="214"/>
      <c r="AL283" s="214"/>
      <c r="AM283" s="214"/>
      <c r="AN283" s="214"/>
      <c r="AO283" s="214"/>
      <c r="AP283" s="214"/>
      <c r="AQ283" s="214"/>
      <c r="AR283" s="214"/>
      <c r="AS283" s="214"/>
      <c r="AT283" s="214"/>
      <c r="AU283" s="214"/>
      <c r="AV283" s="214"/>
      <c r="AW283" s="214"/>
      <c r="AX283" s="214"/>
      <c r="AY283" s="214"/>
      <c r="AZ283" s="214"/>
      <c r="BA283" s="214"/>
      <c r="BB283" s="214"/>
      <c r="BC283" s="214"/>
      <c r="BD283" s="214"/>
      <c r="BE283" s="214"/>
      <c r="BF283" s="214"/>
      <c r="BG283" s="214"/>
      <c r="BH283" s="214"/>
    </row>
    <row r="284" spans="1:60" outlineLevel="3" x14ac:dyDescent="0.2">
      <c r="A284" s="221"/>
      <c r="B284" s="222"/>
      <c r="C284" s="268" t="s">
        <v>2729</v>
      </c>
      <c r="D284" s="262"/>
      <c r="E284" s="263">
        <v>2</v>
      </c>
      <c r="F284" s="224"/>
      <c r="G284" s="224"/>
      <c r="H284" s="224"/>
      <c r="I284" s="224"/>
      <c r="J284" s="224"/>
      <c r="K284" s="224"/>
      <c r="L284" s="224"/>
      <c r="M284" s="224"/>
      <c r="N284" s="223"/>
      <c r="O284" s="223"/>
      <c r="P284" s="223"/>
      <c r="Q284" s="223"/>
      <c r="R284" s="224"/>
      <c r="S284" s="224"/>
      <c r="T284" s="224"/>
      <c r="U284" s="224"/>
      <c r="V284" s="224"/>
      <c r="W284" s="224"/>
      <c r="X284" s="224"/>
      <c r="Y284" s="224"/>
      <c r="Z284" s="214"/>
      <c r="AA284" s="214"/>
      <c r="AB284" s="214"/>
      <c r="AC284" s="214"/>
      <c r="AD284" s="214"/>
      <c r="AE284" s="214"/>
      <c r="AF284" s="214"/>
      <c r="AG284" s="214" t="s">
        <v>371</v>
      </c>
      <c r="AH284" s="214">
        <v>0</v>
      </c>
      <c r="AI284" s="214"/>
      <c r="AJ284" s="214"/>
      <c r="AK284" s="214"/>
      <c r="AL284" s="214"/>
      <c r="AM284" s="214"/>
      <c r="AN284" s="214"/>
      <c r="AO284" s="214"/>
      <c r="AP284" s="214"/>
      <c r="AQ284" s="214"/>
      <c r="AR284" s="214"/>
      <c r="AS284" s="214"/>
      <c r="AT284" s="214"/>
      <c r="AU284" s="214"/>
      <c r="AV284" s="214"/>
      <c r="AW284" s="214"/>
      <c r="AX284" s="214"/>
      <c r="AY284" s="214"/>
      <c r="AZ284" s="214"/>
      <c r="BA284" s="214"/>
      <c r="BB284" s="214"/>
      <c r="BC284" s="214"/>
      <c r="BD284" s="214"/>
      <c r="BE284" s="214"/>
      <c r="BF284" s="214"/>
      <c r="BG284" s="214"/>
      <c r="BH284" s="214"/>
    </row>
    <row r="285" spans="1:60" outlineLevel="3" x14ac:dyDescent="0.2">
      <c r="A285" s="221"/>
      <c r="B285" s="222"/>
      <c r="C285" s="268" t="s">
        <v>2730</v>
      </c>
      <c r="D285" s="262"/>
      <c r="E285" s="263">
        <v>20.56</v>
      </c>
      <c r="F285" s="224"/>
      <c r="G285" s="224"/>
      <c r="H285" s="224"/>
      <c r="I285" s="224"/>
      <c r="J285" s="224"/>
      <c r="K285" s="224"/>
      <c r="L285" s="224"/>
      <c r="M285" s="224"/>
      <c r="N285" s="223"/>
      <c r="O285" s="223"/>
      <c r="P285" s="223"/>
      <c r="Q285" s="223"/>
      <c r="R285" s="224"/>
      <c r="S285" s="224"/>
      <c r="T285" s="224"/>
      <c r="U285" s="224"/>
      <c r="V285" s="224"/>
      <c r="W285" s="224"/>
      <c r="X285" s="224"/>
      <c r="Y285" s="224"/>
      <c r="Z285" s="214"/>
      <c r="AA285" s="214"/>
      <c r="AB285" s="214"/>
      <c r="AC285" s="214"/>
      <c r="AD285" s="214"/>
      <c r="AE285" s="214"/>
      <c r="AF285" s="214"/>
      <c r="AG285" s="214" t="s">
        <v>371</v>
      </c>
      <c r="AH285" s="214">
        <v>0</v>
      </c>
      <c r="AI285" s="214"/>
      <c r="AJ285" s="214"/>
      <c r="AK285" s="214"/>
      <c r="AL285" s="214"/>
      <c r="AM285" s="214"/>
      <c r="AN285" s="214"/>
      <c r="AO285" s="214"/>
      <c r="AP285" s="214"/>
      <c r="AQ285" s="214"/>
      <c r="AR285" s="214"/>
      <c r="AS285" s="214"/>
      <c r="AT285" s="214"/>
      <c r="AU285" s="214"/>
      <c r="AV285" s="214"/>
      <c r="AW285" s="214"/>
      <c r="AX285" s="214"/>
      <c r="AY285" s="214"/>
      <c r="AZ285" s="214"/>
      <c r="BA285" s="214"/>
      <c r="BB285" s="214"/>
      <c r="BC285" s="214"/>
      <c r="BD285" s="214"/>
      <c r="BE285" s="214"/>
      <c r="BF285" s="214"/>
      <c r="BG285" s="214"/>
      <c r="BH285" s="214"/>
    </row>
    <row r="286" spans="1:60" outlineLevel="1" x14ac:dyDescent="0.2">
      <c r="A286" s="236">
        <v>88</v>
      </c>
      <c r="B286" s="237" t="s">
        <v>724</v>
      </c>
      <c r="C286" s="254" t="s">
        <v>725</v>
      </c>
      <c r="D286" s="238" t="s">
        <v>379</v>
      </c>
      <c r="E286" s="239">
        <v>23.58</v>
      </c>
      <c r="F286" s="240"/>
      <c r="G286" s="241">
        <f>ROUND(E286*F286,2)</f>
        <v>0</v>
      </c>
      <c r="H286" s="240"/>
      <c r="I286" s="241">
        <f>ROUND(E286*H286,2)</f>
        <v>0</v>
      </c>
      <c r="J286" s="240"/>
      <c r="K286" s="241">
        <f>ROUND(E286*J286,2)</f>
        <v>0</v>
      </c>
      <c r="L286" s="241">
        <v>12</v>
      </c>
      <c r="M286" s="241">
        <f>G286*(1+L286/100)</f>
        <v>0</v>
      </c>
      <c r="N286" s="239">
        <v>7.2999999999999996E-4</v>
      </c>
      <c r="O286" s="239">
        <f>ROUND(E286*N286,2)</f>
        <v>0.02</v>
      </c>
      <c r="P286" s="239">
        <v>0</v>
      </c>
      <c r="Q286" s="239">
        <f>ROUND(E286*P286,2)</f>
        <v>0</v>
      </c>
      <c r="R286" s="241" t="s">
        <v>722</v>
      </c>
      <c r="S286" s="241" t="s">
        <v>315</v>
      </c>
      <c r="T286" s="242" t="s">
        <v>315</v>
      </c>
      <c r="U286" s="224">
        <v>0.36899999999999999</v>
      </c>
      <c r="V286" s="224">
        <f>ROUND(E286*U286,2)</f>
        <v>8.6999999999999993</v>
      </c>
      <c r="W286" s="224"/>
      <c r="X286" s="224" t="s">
        <v>336</v>
      </c>
      <c r="Y286" s="224" t="s">
        <v>317</v>
      </c>
      <c r="Z286" s="214"/>
      <c r="AA286" s="214"/>
      <c r="AB286" s="214"/>
      <c r="AC286" s="214"/>
      <c r="AD286" s="214"/>
      <c r="AE286" s="214"/>
      <c r="AF286" s="214"/>
      <c r="AG286" s="214" t="s">
        <v>367</v>
      </c>
      <c r="AH286" s="214"/>
      <c r="AI286" s="214"/>
      <c r="AJ286" s="214"/>
      <c r="AK286" s="214"/>
      <c r="AL286" s="214"/>
      <c r="AM286" s="214"/>
      <c r="AN286" s="214"/>
      <c r="AO286" s="214"/>
      <c r="AP286" s="214"/>
      <c r="AQ286" s="214"/>
      <c r="AR286" s="214"/>
      <c r="AS286" s="214"/>
      <c r="AT286" s="214"/>
      <c r="AU286" s="214"/>
      <c r="AV286" s="214"/>
      <c r="AW286" s="214"/>
      <c r="AX286" s="214"/>
      <c r="AY286" s="214"/>
      <c r="AZ286" s="214"/>
      <c r="BA286" s="214"/>
      <c r="BB286" s="214"/>
      <c r="BC286" s="214"/>
      <c r="BD286" s="214"/>
      <c r="BE286" s="214"/>
      <c r="BF286" s="214"/>
      <c r="BG286" s="214"/>
      <c r="BH286" s="214"/>
    </row>
    <row r="287" spans="1:60" outlineLevel="2" x14ac:dyDescent="0.2">
      <c r="A287" s="221"/>
      <c r="B287" s="222"/>
      <c r="C287" s="267" t="s">
        <v>723</v>
      </c>
      <c r="D287" s="266"/>
      <c r="E287" s="266"/>
      <c r="F287" s="266"/>
      <c r="G287" s="266"/>
      <c r="H287" s="224"/>
      <c r="I287" s="224"/>
      <c r="J287" s="224"/>
      <c r="K287" s="224"/>
      <c r="L287" s="224"/>
      <c r="M287" s="224"/>
      <c r="N287" s="223"/>
      <c r="O287" s="223"/>
      <c r="P287" s="223"/>
      <c r="Q287" s="223"/>
      <c r="R287" s="224"/>
      <c r="S287" s="224"/>
      <c r="T287" s="224"/>
      <c r="U287" s="224"/>
      <c r="V287" s="224"/>
      <c r="W287" s="224"/>
      <c r="X287" s="224"/>
      <c r="Y287" s="224"/>
      <c r="Z287" s="214"/>
      <c r="AA287" s="214"/>
      <c r="AB287" s="214"/>
      <c r="AC287" s="214"/>
      <c r="AD287" s="214"/>
      <c r="AE287" s="214"/>
      <c r="AF287" s="214"/>
      <c r="AG287" s="214" t="s">
        <v>369</v>
      </c>
      <c r="AH287" s="214"/>
      <c r="AI287" s="214"/>
      <c r="AJ287" s="214"/>
      <c r="AK287" s="214"/>
      <c r="AL287" s="214"/>
      <c r="AM287" s="214"/>
      <c r="AN287" s="214"/>
      <c r="AO287" s="214"/>
      <c r="AP287" s="214"/>
      <c r="AQ287" s="214"/>
      <c r="AR287" s="214"/>
      <c r="AS287" s="214"/>
      <c r="AT287" s="214"/>
      <c r="AU287" s="214"/>
      <c r="AV287" s="214"/>
      <c r="AW287" s="214"/>
      <c r="AX287" s="214"/>
      <c r="AY287" s="214"/>
      <c r="AZ287" s="214"/>
      <c r="BA287" s="214"/>
      <c r="BB287" s="214"/>
      <c r="BC287" s="214"/>
      <c r="BD287" s="214"/>
      <c r="BE287" s="214"/>
      <c r="BF287" s="214"/>
      <c r="BG287" s="214"/>
      <c r="BH287" s="214"/>
    </row>
    <row r="288" spans="1:60" outlineLevel="2" x14ac:dyDescent="0.2">
      <c r="A288" s="221"/>
      <c r="B288" s="222"/>
      <c r="C288" s="268" t="s">
        <v>1880</v>
      </c>
      <c r="D288" s="262"/>
      <c r="E288" s="263"/>
      <c r="F288" s="224"/>
      <c r="G288" s="224"/>
      <c r="H288" s="224"/>
      <c r="I288" s="224"/>
      <c r="J288" s="224"/>
      <c r="K288" s="224"/>
      <c r="L288" s="224"/>
      <c r="M288" s="224"/>
      <c r="N288" s="223"/>
      <c r="O288" s="223"/>
      <c r="P288" s="223"/>
      <c r="Q288" s="223"/>
      <c r="R288" s="224"/>
      <c r="S288" s="224"/>
      <c r="T288" s="224"/>
      <c r="U288" s="224"/>
      <c r="V288" s="224"/>
      <c r="W288" s="224"/>
      <c r="X288" s="224"/>
      <c r="Y288" s="224"/>
      <c r="Z288" s="214"/>
      <c r="AA288" s="214"/>
      <c r="AB288" s="214"/>
      <c r="AC288" s="214"/>
      <c r="AD288" s="214"/>
      <c r="AE288" s="214"/>
      <c r="AF288" s="214"/>
      <c r="AG288" s="214" t="s">
        <v>371</v>
      </c>
      <c r="AH288" s="214">
        <v>0</v>
      </c>
      <c r="AI288" s="214"/>
      <c r="AJ288" s="214"/>
      <c r="AK288" s="214"/>
      <c r="AL288" s="214"/>
      <c r="AM288" s="214"/>
      <c r="AN288" s="214"/>
      <c r="AO288" s="214"/>
      <c r="AP288" s="214"/>
      <c r="AQ288" s="214"/>
      <c r="AR288" s="214"/>
      <c r="AS288" s="214"/>
      <c r="AT288" s="214"/>
      <c r="AU288" s="214"/>
      <c r="AV288" s="214"/>
      <c r="AW288" s="214"/>
      <c r="AX288" s="214"/>
      <c r="AY288" s="214"/>
      <c r="AZ288" s="214"/>
      <c r="BA288" s="214"/>
      <c r="BB288" s="214"/>
      <c r="BC288" s="214"/>
      <c r="BD288" s="214"/>
      <c r="BE288" s="214"/>
      <c r="BF288" s="214"/>
      <c r="BG288" s="214"/>
      <c r="BH288" s="214"/>
    </row>
    <row r="289" spans="1:60" outlineLevel="3" x14ac:dyDescent="0.2">
      <c r="A289" s="221"/>
      <c r="B289" s="222"/>
      <c r="C289" s="268" t="s">
        <v>2728</v>
      </c>
      <c r="D289" s="262"/>
      <c r="E289" s="263">
        <v>1.02</v>
      </c>
      <c r="F289" s="224"/>
      <c r="G289" s="224"/>
      <c r="H289" s="224"/>
      <c r="I289" s="224"/>
      <c r="J289" s="224"/>
      <c r="K289" s="224"/>
      <c r="L289" s="224"/>
      <c r="M289" s="224"/>
      <c r="N289" s="223"/>
      <c r="O289" s="223"/>
      <c r="P289" s="223"/>
      <c r="Q289" s="223"/>
      <c r="R289" s="224"/>
      <c r="S289" s="224"/>
      <c r="T289" s="224"/>
      <c r="U289" s="224"/>
      <c r="V289" s="224"/>
      <c r="W289" s="224"/>
      <c r="X289" s="224"/>
      <c r="Y289" s="224"/>
      <c r="Z289" s="214"/>
      <c r="AA289" s="214"/>
      <c r="AB289" s="214"/>
      <c r="AC289" s="214"/>
      <c r="AD289" s="214"/>
      <c r="AE289" s="214"/>
      <c r="AF289" s="214"/>
      <c r="AG289" s="214" t="s">
        <v>371</v>
      </c>
      <c r="AH289" s="214">
        <v>0</v>
      </c>
      <c r="AI289" s="214"/>
      <c r="AJ289" s="214"/>
      <c r="AK289" s="214"/>
      <c r="AL289" s="214"/>
      <c r="AM289" s="214"/>
      <c r="AN289" s="214"/>
      <c r="AO289" s="214"/>
      <c r="AP289" s="214"/>
      <c r="AQ289" s="214"/>
      <c r="AR289" s="214"/>
      <c r="AS289" s="214"/>
      <c r="AT289" s="214"/>
      <c r="AU289" s="214"/>
      <c r="AV289" s="214"/>
      <c r="AW289" s="214"/>
      <c r="AX289" s="214"/>
      <c r="AY289" s="214"/>
      <c r="AZ289" s="214"/>
      <c r="BA289" s="214"/>
      <c r="BB289" s="214"/>
      <c r="BC289" s="214"/>
      <c r="BD289" s="214"/>
      <c r="BE289" s="214"/>
      <c r="BF289" s="214"/>
      <c r="BG289" s="214"/>
      <c r="BH289" s="214"/>
    </row>
    <row r="290" spans="1:60" outlineLevel="3" x14ac:dyDescent="0.2">
      <c r="A290" s="221"/>
      <c r="B290" s="222"/>
      <c r="C290" s="268" t="s">
        <v>2729</v>
      </c>
      <c r="D290" s="262"/>
      <c r="E290" s="263">
        <v>2</v>
      </c>
      <c r="F290" s="224"/>
      <c r="G290" s="224"/>
      <c r="H290" s="224"/>
      <c r="I290" s="224"/>
      <c r="J290" s="224"/>
      <c r="K290" s="224"/>
      <c r="L290" s="224"/>
      <c r="M290" s="224"/>
      <c r="N290" s="223"/>
      <c r="O290" s="223"/>
      <c r="P290" s="223"/>
      <c r="Q290" s="223"/>
      <c r="R290" s="224"/>
      <c r="S290" s="224"/>
      <c r="T290" s="224"/>
      <c r="U290" s="224"/>
      <c r="V290" s="224"/>
      <c r="W290" s="224"/>
      <c r="X290" s="224"/>
      <c r="Y290" s="224"/>
      <c r="Z290" s="214"/>
      <c r="AA290" s="214"/>
      <c r="AB290" s="214"/>
      <c r="AC290" s="214"/>
      <c r="AD290" s="214"/>
      <c r="AE290" s="214"/>
      <c r="AF290" s="214"/>
      <c r="AG290" s="214" t="s">
        <v>371</v>
      </c>
      <c r="AH290" s="214">
        <v>0</v>
      </c>
      <c r="AI290" s="214"/>
      <c r="AJ290" s="214"/>
      <c r="AK290" s="214"/>
      <c r="AL290" s="214"/>
      <c r="AM290" s="214"/>
      <c r="AN290" s="214"/>
      <c r="AO290" s="214"/>
      <c r="AP290" s="214"/>
      <c r="AQ290" s="214"/>
      <c r="AR290" s="214"/>
      <c r="AS290" s="214"/>
      <c r="AT290" s="214"/>
      <c r="AU290" s="214"/>
      <c r="AV290" s="214"/>
      <c r="AW290" s="214"/>
      <c r="AX290" s="214"/>
      <c r="AY290" s="214"/>
      <c r="AZ290" s="214"/>
      <c r="BA290" s="214"/>
      <c r="BB290" s="214"/>
      <c r="BC290" s="214"/>
      <c r="BD290" s="214"/>
      <c r="BE290" s="214"/>
      <c r="BF290" s="214"/>
      <c r="BG290" s="214"/>
      <c r="BH290" s="214"/>
    </row>
    <row r="291" spans="1:60" outlineLevel="3" x14ac:dyDescent="0.2">
      <c r="A291" s="221"/>
      <c r="B291" s="222"/>
      <c r="C291" s="268" t="s">
        <v>2730</v>
      </c>
      <c r="D291" s="262"/>
      <c r="E291" s="263">
        <v>20.56</v>
      </c>
      <c r="F291" s="224"/>
      <c r="G291" s="224"/>
      <c r="H291" s="224"/>
      <c r="I291" s="224"/>
      <c r="J291" s="224"/>
      <c r="K291" s="224"/>
      <c r="L291" s="224"/>
      <c r="M291" s="224"/>
      <c r="N291" s="223"/>
      <c r="O291" s="223"/>
      <c r="P291" s="223"/>
      <c r="Q291" s="223"/>
      <c r="R291" s="224"/>
      <c r="S291" s="224"/>
      <c r="T291" s="224"/>
      <c r="U291" s="224"/>
      <c r="V291" s="224"/>
      <c r="W291" s="224"/>
      <c r="X291" s="224"/>
      <c r="Y291" s="224"/>
      <c r="Z291" s="214"/>
      <c r="AA291" s="214"/>
      <c r="AB291" s="214"/>
      <c r="AC291" s="214"/>
      <c r="AD291" s="214"/>
      <c r="AE291" s="214"/>
      <c r="AF291" s="214"/>
      <c r="AG291" s="214" t="s">
        <v>371</v>
      </c>
      <c r="AH291" s="214">
        <v>0</v>
      </c>
      <c r="AI291" s="214"/>
      <c r="AJ291" s="214"/>
      <c r="AK291" s="214"/>
      <c r="AL291" s="214"/>
      <c r="AM291" s="214"/>
      <c r="AN291" s="214"/>
      <c r="AO291" s="214"/>
      <c r="AP291" s="214"/>
      <c r="AQ291" s="214"/>
      <c r="AR291" s="214"/>
      <c r="AS291" s="214"/>
      <c r="AT291" s="214"/>
      <c r="AU291" s="214"/>
      <c r="AV291" s="214"/>
      <c r="AW291" s="214"/>
      <c r="AX291" s="214"/>
      <c r="AY291" s="214"/>
      <c r="AZ291" s="214"/>
      <c r="BA291" s="214"/>
      <c r="BB291" s="214"/>
      <c r="BC291" s="214"/>
      <c r="BD291" s="214"/>
      <c r="BE291" s="214"/>
      <c r="BF291" s="214"/>
      <c r="BG291" s="214"/>
      <c r="BH291" s="214"/>
    </row>
    <row r="292" spans="1:60" outlineLevel="1" x14ac:dyDescent="0.2">
      <c r="A292" s="236">
        <v>89</v>
      </c>
      <c r="B292" s="237" t="s">
        <v>726</v>
      </c>
      <c r="C292" s="254" t="s">
        <v>727</v>
      </c>
      <c r="D292" s="238" t="s">
        <v>379</v>
      </c>
      <c r="E292" s="239">
        <v>3.78</v>
      </c>
      <c r="F292" s="240"/>
      <c r="G292" s="241">
        <f>ROUND(E292*F292,2)</f>
        <v>0</v>
      </c>
      <c r="H292" s="240"/>
      <c r="I292" s="241">
        <f>ROUND(E292*H292,2)</f>
        <v>0</v>
      </c>
      <c r="J292" s="240"/>
      <c r="K292" s="241">
        <f>ROUND(E292*J292,2)</f>
        <v>0</v>
      </c>
      <c r="L292" s="241">
        <v>12</v>
      </c>
      <c r="M292" s="241">
        <f>G292*(1+L292/100)</f>
        <v>0</v>
      </c>
      <c r="N292" s="239">
        <v>1.09E-2</v>
      </c>
      <c r="O292" s="239">
        <f>ROUND(E292*N292,2)</f>
        <v>0.04</v>
      </c>
      <c r="P292" s="239">
        <v>0</v>
      </c>
      <c r="Q292" s="239">
        <f>ROUND(E292*P292,2)</f>
        <v>0</v>
      </c>
      <c r="R292" s="241" t="s">
        <v>428</v>
      </c>
      <c r="S292" s="241" t="s">
        <v>315</v>
      </c>
      <c r="T292" s="242" t="s">
        <v>315</v>
      </c>
      <c r="U292" s="224">
        <v>0</v>
      </c>
      <c r="V292" s="224">
        <f>ROUND(E292*U292,2)</f>
        <v>0</v>
      </c>
      <c r="W292" s="224"/>
      <c r="X292" s="224" t="s">
        <v>429</v>
      </c>
      <c r="Y292" s="224" t="s">
        <v>317</v>
      </c>
      <c r="Z292" s="214"/>
      <c r="AA292" s="214"/>
      <c r="AB292" s="214"/>
      <c r="AC292" s="214"/>
      <c r="AD292" s="214"/>
      <c r="AE292" s="214"/>
      <c r="AF292" s="214"/>
      <c r="AG292" s="214" t="s">
        <v>728</v>
      </c>
      <c r="AH292" s="214"/>
      <c r="AI292" s="214"/>
      <c r="AJ292" s="214"/>
      <c r="AK292" s="214"/>
      <c r="AL292" s="214"/>
      <c r="AM292" s="214"/>
      <c r="AN292" s="214"/>
      <c r="AO292" s="214"/>
      <c r="AP292" s="214"/>
      <c r="AQ292" s="214"/>
      <c r="AR292" s="214"/>
      <c r="AS292" s="214"/>
      <c r="AT292" s="214"/>
      <c r="AU292" s="214"/>
      <c r="AV292" s="214"/>
      <c r="AW292" s="214"/>
      <c r="AX292" s="214"/>
      <c r="AY292" s="214"/>
      <c r="AZ292" s="214"/>
      <c r="BA292" s="214"/>
      <c r="BB292" s="214"/>
      <c r="BC292" s="214"/>
      <c r="BD292" s="214"/>
      <c r="BE292" s="214"/>
      <c r="BF292" s="214"/>
      <c r="BG292" s="214"/>
      <c r="BH292" s="214"/>
    </row>
    <row r="293" spans="1:60" outlineLevel="2" x14ac:dyDescent="0.2">
      <c r="A293" s="221"/>
      <c r="B293" s="222"/>
      <c r="C293" s="268" t="s">
        <v>2679</v>
      </c>
      <c r="D293" s="262"/>
      <c r="E293" s="263">
        <v>3.78</v>
      </c>
      <c r="F293" s="224"/>
      <c r="G293" s="224"/>
      <c r="H293" s="224"/>
      <c r="I293" s="224"/>
      <c r="J293" s="224"/>
      <c r="K293" s="224"/>
      <c r="L293" s="224"/>
      <c r="M293" s="224"/>
      <c r="N293" s="223"/>
      <c r="O293" s="223"/>
      <c r="P293" s="223"/>
      <c r="Q293" s="223"/>
      <c r="R293" s="224"/>
      <c r="S293" s="224"/>
      <c r="T293" s="224"/>
      <c r="U293" s="224"/>
      <c r="V293" s="224"/>
      <c r="W293" s="224"/>
      <c r="X293" s="224"/>
      <c r="Y293" s="224"/>
      <c r="Z293" s="214"/>
      <c r="AA293" s="214"/>
      <c r="AB293" s="214"/>
      <c r="AC293" s="214"/>
      <c r="AD293" s="214"/>
      <c r="AE293" s="214"/>
      <c r="AF293" s="214"/>
      <c r="AG293" s="214" t="s">
        <v>371</v>
      </c>
      <c r="AH293" s="214">
        <v>0</v>
      </c>
      <c r="AI293" s="214"/>
      <c r="AJ293" s="214"/>
      <c r="AK293" s="214"/>
      <c r="AL293" s="214"/>
      <c r="AM293" s="214"/>
      <c r="AN293" s="214"/>
      <c r="AO293" s="214"/>
      <c r="AP293" s="214"/>
      <c r="AQ293" s="214"/>
      <c r="AR293" s="214"/>
      <c r="AS293" s="214"/>
      <c r="AT293" s="214"/>
      <c r="AU293" s="214"/>
      <c r="AV293" s="214"/>
      <c r="AW293" s="214"/>
      <c r="AX293" s="214"/>
      <c r="AY293" s="214"/>
      <c r="AZ293" s="214"/>
      <c r="BA293" s="214"/>
      <c r="BB293" s="214"/>
      <c r="BC293" s="214"/>
      <c r="BD293" s="214"/>
      <c r="BE293" s="214"/>
      <c r="BF293" s="214"/>
      <c r="BG293" s="214"/>
      <c r="BH293" s="214"/>
    </row>
    <row r="294" spans="1:60" outlineLevel="1" x14ac:dyDescent="0.2">
      <c r="A294" s="236">
        <v>90</v>
      </c>
      <c r="B294" s="237" t="s">
        <v>730</v>
      </c>
      <c r="C294" s="254" t="s">
        <v>731</v>
      </c>
      <c r="D294" s="238" t="s">
        <v>581</v>
      </c>
      <c r="E294" s="239">
        <v>0.40386</v>
      </c>
      <c r="F294" s="240"/>
      <c r="G294" s="241">
        <f>ROUND(E294*F294,2)</f>
        <v>0</v>
      </c>
      <c r="H294" s="240"/>
      <c r="I294" s="241">
        <f>ROUND(E294*H294,2)</f>
        <v>0</v>
      </c>
      <c r="J294" s="240"/>
      <c r="K294" s="241">
        <f>ROUND(E294*J294,2)</f>
        <v>0</v>
      </c>
      <c r="L294" s="241">
        <v>12</v>
      </c>
      <c r="M294" s="241">
        <f>G294*(1+L294/100)</f>
        <v>0</v>
      </c>
      <c r="N294" s="239">
        <v>0</v>
      </c>
      <c r="O294" s="239">
        <f>ROUND(E294*N294,2)</f>
        <v>0</v>
      </c>
      <c r="P294" s="239">
        <v>0</v>
      </c>
      <c r="Q294" s="239">
        <f>ROUND(E294*P294,2)</f>
        <v>0</v>
      </c>
      <c r="R294" s="241" t="s">
        <v>722</v>
      </c>
      <c r="S294" s="241" t="s">
        <v>315</v>
      </c>
      <c r="T294" s="242" t="s">
        <v>315</v>
      </c>
      <c r="U294" s="224">
        <v>1.1559999999999999</v>
      </c>
      <c r="V294" s="224">
        <f>ROUND(E294*U294,2)</f>
        <v>0.47</v>
      </c>
      <c r="W294" s="224"/>
      <c r="X294" s="224" t="s">
        <v>582</v>
      </c>
      <c r="Y294" s="224" t="s">
        <v>317</v>
      </c>
      <c r="Z294" s="214"/>
      <c r="AA294" s="214"/>
      <c r="AB294" s="214"/>
      <c r="AC294" s="214"/>
      <c r="AD294" s="214"/>
      <c r="AE294" s="214"/>
      <c r="AF294" s="214"/>
      <c r="AG294" s="214" t="s">
        <v>732</v>
      </c>
      <c r="AH294" s="214"/>
      <c r="AI294" s="214"/>
      <c r="AJ294" s="214"/>
      <c r="AK294" s="214"/>
      <c r="AL294" s="214"/>
      <c r="AM294" s="214"/>
      <c r="AN294" s="214"/>
      <c r="AO294" s="214"/>
      <c r="AP294" s="214"/>
      <c r="AQ294" s="214"/>
      <c r="AR294" s="214"/>
      <c r="AS294" s="214"/>
      <c r="AT294" s="214"/>
      <c r="AU294" s="214"/>
      <c r="AV294" s="214"/>
      <c r="AW294" s="214"/>
      <c r="AX294" s="214"/>
      <c r="AY294" s="214"/>
      <c r="AZ294" s="214"/>
      <c r="BA294" s="214"/>
      <c r="BB294" s="214"/>
      <c r="BC294" s="214"/>
      <c r="BD294" s="214"/>
      <c r="BE294" s="214"/>
      <c r="BF294" s="214"/>
      <c r="BG294" s="214"/>
      <c r="BH294" s="214"/>
    </row>
    <row r="295" spans="1:60" outlineLevel="2" x14ac:dyDescent="0.2">
      <c r="A295" s="221"/>
      <c r="B295" s="222"/>
      <c r="C295" s="267" t="s">
        <v>608</v>
      </c>
      <c r="D295" s="266"/>
      <c r="E295" s="266"/>
      <c r="F295" s="266"/>
      <c r="G295" s="266"/>
      <c r="H295" s="224"/>
      <c r="I295" s="224"/>
      <c r="J295" s="224"/>
      <c r="K295" s="224"/>
      <c r="L295" s="224"/>
      <c r="M295" s="224"/>
      <c r="N295" s="223"/>
      <c r="O295" s="223"/>
      <c r="P295" s="223"/>
      <c r="Q295" s="223"/>
      <c r="R295" s="224"/>
      <c r="S295" s="224"/>
      <c r="T295" s="224"/>
      <c r="U295" s="224"/>
      <c r="V295" s="224"/>
      <c r="W295" s="224"/>
      <c r="X295" s="224"/>
      <c r="Y295" s="224"/>
      <c r="Z295" s="214"/>
      <c r="AA295" s="214"/>
      <c r="AB295" s="214"/>
      <c r="AC295" s="214"/>
      <c r="AD295" s="214"/>
      <c r="AE295" s="214"/>
      <c r="AF295" s="214"/>
      <c r="AG295" s="214" t="s">
        <v>369</v>
      </c>
      <c r="AH295" s="214"/>
      <c r="AI295" s="214"/>
      <c r="AJ295" s="214"/>
      <c r="AK295" s="214"/>
      <c r="AL295" s="214"/>
      <c r="AM295" s="214"/>
      <c r="AN295" s="214"/>
      <c r="AO295" s="214"/>
      <c r="AP295" s="214"/>
      <c r="AQ295" s="214"/>
      <c r="AR295" s="214"/>
      <c r="AS295" s="214"/>
      <c r="AT295" s="214"/>
      <c r="AU295" s="214"/>
      <c r="AV295" s="214"/>
      <c r="AW295" s="214"/>
      <c r="AX295" s="214"/>
      <c r="AY295" s="214"/>
      <c r="AZ295" s="214"/>
      <c r="BA295" s="214"/>
      <c r="BB295" s="214"/>
      <c r="BC295" s="214"/>
      <c r="BD295" s="214"/>
      <c r="BE295" s="214"/>
      <c r="BF295" s="214"/>
      <c r="BG295" s="214"/>
      <c r="BH295" s="214"/>
    </row>
    <row r="296" spans="1:60" x14ac:dyDescent="0.2">
      <c r="A296" s="229" t="s">
        <v>310</v>
      </c>
      <c r="B296" s="230" t="s">
        <v>248</v>
      </c>
      <c r="C296" s="253" t="s">
        <v>249</v>
      </c>
      <c r="D296" s="231"/>
      <c r="E296" s="232"/>
      <c r="F296" s="233"/>
      <c r="G296" s="233">
        <f>SUMIF(AG297:AG336,"&lt;&gt;NOR",G297:G336)</f>
        <v>0</v>
      </c>
      <c r="H296" s="233"/>
      <c r="I296" s="233">
        <f>SUM(I297:I336)</f>
        <v>0</v>
      </c>
      <c r="J296" s="233"/>
      <c r="K296" s="233">
        <f>SUM(K297:K336)</f>
        <v>0</v>
      </c>
      <c r="L296" s="233"/>
      <c r="M296" s="233">
        <f>SUM(M297:M336)</f>
        <v>0</v>
      </c>
      <c r="N296" s="232"/>
      <c r="O296" s="232">
        <f>SUM(O297:O336)</f>
        <v>0.05</v>
      </c>
      <c r="P296" s="232"/>
      <c r="Q296" s="232">
        <f>SUM(Q297:Q336)</f>
        <v>0</v>
      </c>
      <c r="R296" s="233"/>
      <c r="S296" s="233"/>
      <c r="T296" s="234"/>
      <c r="U296" s="228"/>
      <c r="V296" s="228">
        <f>SUM(V297:V336)</f>
        <v>8.6399999999999988</v>
      </c>
      <c r="W296" s="228"/>
      <c r="X296" s="228"/>
      <c r="Y296" s="228"/>
      <c r="AG296" t="s">
        <v>311</v>
      </c>
    </row>
    <row r="297" spans="1:60" outlineLevel="1" x14ac:dyDescent="0.2">
      <c r="A297" s="245">
        <v>91</v>
      </c>
      <c r="B297" s="246" t="s">
        <v>1950</v>
      </c>
      <c r="C297" s="256" t="s">
        <v>1951</v>
      </c>
      <c r="D297" s="247" t="s">
        <v>1459</v>
      </c>
      <c r="E297" s="248">
        <v>1</v>
      </c>
      <c r="F297" s="249"/>
      <c r="G297" s="250">
        <f>ROUND(E297*F297,2)</f>
        <v>0</v>
      </c>
      <c r="H297" s="249"/>
      <c r="I297" s="250">
        <f>ROUND(E297*H297,2)</f>
        <v>0</v>
      </c>
      <c r="J297" s="249"/>
      <c r="K297" s="250">
        <f>ROUND(E297*J297,2)</f>
        <v>0</v>
      </c>
      <c r="L297" s="250">
        <v>12</v>
      </c>
      <c r="M297" s="250">
        <f>G297*(1+L297/100)</f>
        <v>0</v>
      </c>
      <c r="N297" s="248">
        <v>0</v>
      </c>
      <c r="O297" s="248">
        <f>ROUND(E297*N297,2)</f>
        <v>0</v>
      </c>
      <c r="P297" s="248">
        <v>0</v>
      </c>
      <c r="Q297" s="248">
        <f>ROUND(E297*P297,2)</f>
        <v>0</v>
      </c>
      <c r="R297" s="250"/>
      <c r="S297" s="250" t="s">
        <v>331</v>
      </c>
      <c r="T297" s="251" t="s">
        <v>316</v>
      </c>
      <c r="U297" s="224">
        <v>0</v>
      </c>
      <c r="V297" s="224">
        <f>ROUND(E297*U297,2)</f>
        <v>0</v>
      </c>
      <c r="W297" s="224"/>
      <c r="X297" s="224" t="s">
        <v>336</v>
      </c>
      <c r="Y297" s="224" t="s">
        <v>317</v>
      </c>
      <c r="Z297" s="214"/>
      <c r="AA297" s="214"/>
      <c r="AB297" s="214"/>
      <c r="AC297" s="214"/>
      <c r="AD297" s="214"/>
      <c r="AE297" s="214"/>
      <c r="AF297" s="214"/>
      <c r="AG297" s="214" t="s">
        <v>367</v>
      </c>
      <c r="AH297" s="214"/>
      <c r="AI297" s="214"/>
      <c r="AJ297" s="214"/>
      <c r="AK297" s="214"/>
      <c r="AL297" s="214"/>
      <c r="AM297" s="214"/>
      <c r="AN297" s="214"/>
      <c r="AO297" s="214"/>
      <c r="AP297" s="214"/>
      <c r="AQ297" s="214"/>
      <c r="AR297" s="214"/>
      <c r="AS297" s="214"/>
      <c r="AT297" s="214"/>
      <c r="AU297" s="214"/>
      <c r="AV297" s="214"/>
      <c r="AW297" s="214"/>
      <c r="AX297" s="214"/>
      <c r="AY297" s="214"/>
      <c r="AZ297" s="214"/>
      <c r="BA297" s="214"/>
      <c r="BB297" s="214"/>
      <c r="BC297" s="214"/>
      <c r="BD297" s="214"/>
      <c r="BE297" s="214"/>
      <c r="BF297" s="214"/>
      <c r="BG297" s="214"/>
      <c r="BH297" s="214"/>
    </row>
    <row r="298" spans="1:60" outlineLevel="1" x14ac:dyDescent="0.2">
      <c r="A298" s="245">
        <v>92</v>
      </c>
      <c r="B298" s="246" t="s">
        <v>1194</v>
      </c>
      <c r="C298" s="256" t="s">
        <v>1195</v>
      </c>
      <c r="D298" s="247" t="s">
        <v>375</v>
      </c>
      <c r="E298" s="248">
        <v>2</v>
      </c>
      <c r="F298" s="249"/>
      <c r="G298" s="250">
        <f>ROUND(E298*F298,2)</f>
        <v>0</v>
      </c>
      <c r="H298" s="249"/>
      <c r="I298" s="250">
        <f>ROUND(E298*H298,2)</f>
        <v>0</v>
      </c>
      <c r="J298" s="249"/>
      <c r="K298" s="250">
        <f>ROUND(E298*J298,2)</f>
        <v>0</v>
      </c>
      <c r="L298" s="250">
        <v>12</v>
      </c>
      <c r="M298" s="250">
        <f>G298*(1+L298/100)</f>
        <v>0</v>
      </c>
      <c r="N298" s="248">
        <v>0</v>
      </c>
      <c r="O298" s="248">
        <f>ROUND(E298*N298,2)</f>
        <v>0</v>
      </c>
      <c r="P298" s="248">
        <v>1.8E-3</v>
      </c>
      <c r="Q298" s="248">
        <f>ROUND(E298*P298,2)</f>
        <v>0</v>
      </c>
      <c r="R298" s="250" t="s">
        <v>735</v>
      </c>
      <c r="S298" s="250" t="s">
        <v>315</v>
      </c>
      <c r="T298" s="251" t="s">
        <v>315</v>
      </c>
      <c r="U298" s="224">
        <v>0.11</v>
      </c>
      <c r="V298" s="224">
        <f>ROUND(E298*U298,2)</f>
        <v>0.22</v>
      </c>
      <c r="W298" s="224"/>
      <c r="X298" s="224" t="s">
        <v>336</v>
      </c>
      <c r="Y298" s="224" t="s">
        <v>317</v>
      </c>
      <c r="Z298" s="214"/>
      <c r="AA298" s="214"/>
      <c r="AB298" s="214"/>
      <c r="AC298" s="214"/>
      <c r="AD298" s="214"/>
      <c r="AE298" s="214"/>
      <c r="AF298" s="214"/>
      <c r="AG298" s="214" t="s">
        <v>337</v>
      </c>
      <c r="AH298" s="214"/>
      <c r="AI298" s="214"/>
      <c r="AJ298" s="214"/>
      <c r="AK298" s="214"/>
      <c r="AL298" s="214"/>
      <c r="AM298" s="214"/>
      <c r="AN298" s="214"/>
      <c r="AO298" s="214"/>
      <c r="AP298" s="214"/>
      <c r="AQ298" s="214"/>
      <c r="AR298" s="214"/>
      <c r="AS298" s="214"/>
      <c r="AT298" s="214"/>
      <c r="AU298" s="214"/>
      <c r="AV298" s="214"/>
      <c r="AW298" s="214"/>
      <c r="AX298" s="214"/>
      <c r="AY298" s="214"/>
      <c r="AZ298" s="214"/>
      <c r="BA298" s="214"/>
      <c r="BB298" s="214"/>
      <c r="BC298" s="214"/>
      <c r="BD298" s="214"/>
      <c r="BE298" s="214"/>
      <c r="BF298" s="214"/>
      <c r="BG298" s="214"/>
      <c r="BH298" s="214"/>
    </row>
    <row r="299" spans="1:60" outlineLevel="1" x14ac:dyDescent="0.2">
      <c r="A299" s="236">
        <v>93</v>
      </c>
      <c r="B299" s="237" t="s">
        <v>733</v>
      </c>
      <c r="C299" s="254" t="s">
        <v>734</v>
      </c>
      <c r="D299" s="238" t="s">
        <v>375</v>
      </c>
      <c r="E299" s="239">
        <v>2</v>
      </c>
      <c r="F299" s="240"/>
      <c r="G299" s="241">
        <f>ROUND(E299*F299,2)</f>
        <v>0</v>
      </c>
      <c r="H299" s="240"/>
      <c r="I299" s="241">
        <f>ROUND(E299*H299,2)</f>
        <v>0</v>
      </c>
      <c r="J299" s="240"/>
      <c r="K299" s="241">
        <f>ROUND(E299*J299,2)</f>
        <v>0</v>
      </c>
      <c r="L299" s="241">
        <v>12</v>
      </c>
      <c r="M299" s="241">
        <f>G299*(1+L299/100)</f>
        <v>0</v>
      </c>
      <c r="N299" s="239">
        <v>2.0000000000000002E-5</v>
      </c>
      <c r="O299" s="239">
        <f>ROUND(E299*N299,2)</f>
        <v>0</v>
      </c>
      <c r="P299" s="239">
        <v>0</v>
      </c>
      <c r="Q299" s="239">
        <f>ROUND(E299*P299,2)</f>
        <v>0</v>
      </c>
      <c r="R299" s="241" t="s">
        <v>735</v>
      </c>
      <c r="S299" s="241" t="s">
        <v>315</v>
      </c>
      <c r="T299" s="242" t="s">
        <v>315</v>
      </c>
      <c r="U299" s="224">
        <v>4.0199999999999996</v>
      </c>
      <c r="V299" s="224">
        <f>ROUND(E299*U299,2)</f>
        <v>8.0399999999999991</v>
      </c>
      <c r="W299" s="224"/>
      <c r="X299" s="224" t="s">
        <v>336</v>
      </c>
      <c r="Y299" s="224" t="s">
        <v>317</v>
      </c>
      <c r="Z299" s="214"/>
      <c r="AA299" s="214"/>
      <c r="AB299" s="214"/>
      <c r="AC299" s="214"/>
      <c r="AD299" s="214"/>
      <c r="AE299" s="214"/>
      <c r="AF299" s="214"/>
      <c r="AG299" s="214" t="s">
        <v>337</v>
      </c>
      <c r="AH299" s="214"/>
      <c r="AI299" s="214"/>
      <c r="AJ299" s="214"/>
      <c r="AK299" s="214"/>
      <c r="AL299" s="214"/>
      <c r="AM299" s="214"/>
      <c r="AN299" s="214"/>
      <c r="AO299" s="214"/>
      <c r="AP299" s="214"/>
      <c r="AQ299" s="214"/>
      <c r="AR299" s="214"/>
      <c r="AS299" s="214"/>
      <c r="AT299" s="214"/>
      <c r="AU299" s="214"/>
      <c r="AV299" s="214"/>
      <c r="AW299" s="214"/>
      <c r="AX299" s="214"/>
      <c r="AY299" s="214"/>
      <c r="AZ299" s="214"/>
      <c r="BA299" s="214"/>
      <c r="BB299" s="214"/>
      <c r="BC299" s="214"/>
      <c r="BD299" s="214"/>
      <c r="BE299" s="214"/>
      <c r="BF299" s="214"/>
      <c r="BG299" s="214"/>
      <c r="BH299" s="214"/>
    </row>
    <row r="300" spans="1:60" outlineLevel="2" x14ac:dyDescent="0.2">
      <c r="A300" s="221"/>
      <c r="B300" s="222"/>
      <c r="C300" s="268" t="s">
        <v>2794</v>
      </c>
      <c r="D300" s="262"/>
      <c r="E300" s="263"/>
      <c r="F300" s="224"/>
      <c r="G300" s="224"/>
      <c r="H300" s="224"/>
      <c r="I300" s="224"/>
      <c r="J300" s="224"/>
      <c r="K300" s="224"/>
      <c r="L300" s="224"/>
      <c r="M300" s="224"/>
      <c r="N300" s="223"/>
      <c r="O300" s="223"/>
      <c r="P300" s="223"/>
      <c r="Q300" s="223"/>
      <c r="R300" s="224"/>
      <c r="S300" s="224"/>
      <c r="T300" s="224"/>
      <c r="U300" s="224"/>
      <c r="V300" s="224"/>
      <c r="W300" s="224"/>
      <c r="X300" s="224"/>
      <c r="Y300" s="224"/>
      <c r="Z300" s="214"/>
      <c r="AA300" s="214"/>
      <c r="AB300" s="214"/>
      <c r="AC300" s="214"/>
      <c r="AD300" s="214"/>
      <c r="AE300" s="214"/>
      <c r="AF300" s="214"/>
      <c r="AG300" s="214" t="s">
        <v>371</v>
      </c>
      <c r="AH300" s="214">
        <v>0</v>
      </c>
      <c r="AI300" s="214"/>
      <c r="AJ300" s="214"/>
      <c r="AK300" s="214"/>
      <c r="AL300" s="214"/>
      <c r="AM300" s="214"/>
      <c r="AN300" s="214"/>
      <c r="AO300" s="214"/>
      <c r="AP300" s="214"/>
      <c r="AQ300" s="214"/>
      <c r="AR300" s="214"/>
      <c r="AS300" s="214"/>
      <c r="AT300" s="214"/>
      <c r="AU300" s="214"/>
      <c r="AV300" s="214"/>
      <c r="AW300" s="214"/>
      <c r="AX300" s="214"/>
      <c r="AY300" s="214"/>
      <c r="AZ300" s="214"/>
      <c r="BA300" s="214"/>
      <c r="BB300" s="214"/>
      <c r="BC300" s="214"/>
      <c r="BD300" s="214"/>
      <c r="BE300" s="214"/>
      <c r="BF300" s="214"/>
      <c r="BG300" s="214"/>
      <c r="BH300" s="214"/>
    </row>
    <row r="301" spans="1:60" outlineLevel="3" x14ac:dyDescent="0.2">
      <c r="A301" s="221"/>
      <c r="B301" s="222"/>
      <c r="C301" s="268" t="s">
        <v>1780</v>
      </c>
      <c r="D301" s="262"/>
      <c r="E301" s="263">
        <v>1</v>
      </c>
      <c r="F301" s="224"/>
      <c r="G301" s="224"/>
      <c r="H301" s="224"/>
      <c r="I301" s="224"/>
      <c r="J301" s="224"/>
      <c r="K301" s="224"/>
      <c r="L301" s="224"/>
      <c r="M301" s="224"/>
      <c r="N301" s="223"/>
      <c r="O301" s="223"/>
      <c r="P301" s="223"/>
      <c r="Q301" s="223"/>
      <c r="R301" s="224"/>
      <c r="S301" s="224"/>
      <c r="T301" s="224"/>
      <c r="U301" s="224"/>
      <c r="V301" s="224"/>
      <c r="W301" s="224"/>
      <c r="X301" s="224"/>
      <c r="Y301" s="224"/>
      <c r="Z301" s="214"/>
      <c r="AA301" s="214"/>
      <c r="AB301" s="214"/>
      <c r="AC301" s="214"/>
      <c r="AD301" s="214"/>
      <c r="AE301" s="214"/>
      <c r="AF301" s="214"/>
      <c r="AG301" s="214" t="s">
        <v>371</v>
      </c>
      <c r="AH301" s="214">
        <v>0</v>
      </c>
      <c r="AI301" s="214"/>
      <c r="AJ301" s="214"/>
      <c r="AK301" s="214"/>
      <c r="AL301" s="214"/>
      <c r="AM301" s="214"/>
      <c r="AN301" s="214"/>
      <c r="AO301" s="214"/>
      <c r="AP301" s="214"/>
      <c r="AQ301" s="214"/>
      <c r="AR301" s="214"/>
      <c r="AS301" s="214"/>
      <c r="AT301" s="214"/>
      <c r="AU301" s="214"/>
      <c r="AV301" s="214"/>
      <c r="AW301" s="214"/>
      <c r="AX301" s="214"/>
      <c r="AY301" s="214"/>
      <c r="AZ301" s="214"/>
      <c r="BA301" s="214"/>
      <c r="BB301" s="214"/>
      <c r="BC301" s="214"/>
      <c r="BD301" s="214"/>
      <c r="BE301" s="214"/>
      <c r="BF301" s="214"/>
      <c r="BG301" s="214"/>
      <c r="BH301" s="214"/>
    </row>
    <row r="302" spans="1:60" outlineLevel="3" x14ac:dyDescent="0.2">
      <c r="A302" s="221"/>
      <c r="B302" s="222"/>
      <c r="C302" s="268" t="s">
        <v>1776</v>
      </c>
      <c r="D302" s="262"/>
      <c r="E302" s="263">
        <v>1</v>
      </c>
      <c r="F302" s="224"/>
      <c r="G302" s="224"/>
      <c r="H302" s="224"/>
      <c r="I302" s="224"/>
      <c r="J302" s="224"/>
      <c r="K302" s="224"/>
      <c r="L302" s="224"/>
      <c r="M302" s="224"/>
      <c r="N302" s="223"/>
      <c r="O302" s="223"/>
      <c r="P302" s="223"/>
      <c r="Q302" s="223"/>
      <c r="R302" s="224"/>
      <c r="S302" s="224"/>
      <c r="T302" s="224"/>
      <c r="U302" s="224"/>
      <c r="V302" s="224"/>
      <c r="W302" s="224"/>
      <c r="X302" s="224"/>
      <c r="Y302" s="224"/>
      <c r="Z302" s="214"/>
      <c r="AA302" s="214"/>
      <c r="AB302" s="214"/>
      <c r="AC302" s="214"/>
      <c r="AD302" s="214"/>
      <c r="AE302" s="214"/>
      <c r="AF302" s="214"/>
      <c r="AG302" s="214" t="s">
        <v>371</v>
      </c>
      <c r="AH302" s="214">
        <v>0</v>
      </c>
      <c r="AI302" s="214"/>
      <c r="AJ302" s="214"/>
      <c r="AK302" s="214"/>
      <c r="AL302" s="214"/>
      <c r="AM302" s="214"/>
      <c r="AN302" s="214"/>
      <c r="AO302" s="214"/>
      <c r="AP302" s="214"/>
      <c r="AQ302" s="214"/>
      <c r="AR302" s="214"/>
      <c r="AS302" s="214"/>
      <c r="AT302" s="214"/>
      <c r="AU302" s="214"/>
      <c r="AV302" s="214"/>
      <c r="AW302" s="214"/>
      <c r="AX302" s="214"/>
      <c r="AY302" s="214"/>
      <c r="AZ302" s="214"/>
      <c r="BA302" s="214"/>
      <c r="BB302" s="214"/>
      <c r="BC302" s="214"/>
      <c r="BD302" s="214"/>
      <c r="BE302" s="214"/>
      <c r="BF302" s="214"/>
      <c r="BG302" s="214"/>
      <c r="BH302" s="214"/>
    </row>
    <row r="303" spans="1:60" ht="22.5" outlineLevel="1" x14ac:dyDescent="0.2">
      <c r="A303" s="236">
        <v>94</v>
      </c>
      <c r="B303" s="237" t="s">
        <v>2795</v>
      </c>
      <c r="C303" s="254" t="s">
        <v>2796</v>
      </c>
      <c r="D303" s="238" t="s">
        <v>375</v>
      </c>
      <c r="E303" s="239">
        <v>2</v>
      </c>
      <c r="F303" s="240"/>
      <c r="G303" s="241">
        <f>ROUND(E303*F303,2)</f>
        <v>0</v>
      </c>
      <c r="H303" s="240"/>
      <c r="I303" s="241">
        <f>ROUND(E303*H303,2)</f>
        <v>0</v>
      </c>
      <c r="J303" s="240"/>
      <c r="K303" s="241">
        <f>ROUND(E303*J303,2)</f>
        <v>0</v>
      </c>
      <c r="L303" s="241">
        <v>12</v>
      </c>
      <c r="M303" s="241">
        <f>G303*(1+L303/100)</f>
        <v>0</v>
      </c>
      <c r="N303" s="239">
        <v>2.5000000000000001E-2</v>
      </c>
      <c r="O303" s="239">
        <f>ROUND(E303*N303,2)</f>
        <v>0.05</v>
      </c>
      <c r="P303" s="239">
        <v>0</v>
      </c>
      <c r="Q303" s="239">
        <f>ROUND(E303*P303,2)</f>
        <v>0</v>
      </c>
      <c r="R303" s="241" t="s">
        <v>428</v>
      </c>
      <c r="S303" s="241" t="s">
        <v>315</v>
      </c>
      <c r="T303" s="242" t="s">
        <v>315</v>
      </c>
      <c r="U303" s="224">
        <v>0</v>
      </c>
      <c r="V303" s="224">
        <f>ROUND(E303*U303,2)</f>
        <v>0</v>
      </c>
      <c r="W303" s="224"/>
      <c r="X303" s="224" t="s">
        <v>429</v>
      </c>
      <c r="Y303" s="224" t="s">
        <v>317</v>
      </c>
      <c r="Z303" s="214"/>
      <c r="AA303" s="214"/>
      <c r="AB303" s="214"/>
      <c r="AC303" s="214"/>
      <c r="AD303" s="214"/>
      <c r="AE303" s="214"/>
      <c r="AF303" s="214"/>
      <c r="AG303" s="214" t="s">
        <v>430</v>
      </c>
      <c r="AH303" s="214"/>
      <c r="AI303" s="214"/>
      <c r="AJ303" s="214"/>
      <c r="AK303" s="214"/>
      <c r="AL303" s="214"/>
      <c r="AM303" s="214"/>
      <c r="AN303" s="214"/>
      <c r="AO303" s="214"/>
      <c r="AP303" s="214"/>
      <c r="AQ303" s="214"/>
      <c r="AR303" s="214"/>
      <c r="AS303" s="214"/>
      <c r="AT303" s="214"/>
      <c r="AU303" s="214"/>
      <c r="AV303" s="214"/>
      <c r="AW303" s="214"/>
      <c r="AX303" s="214"/>
      <c r="AY303" s="214"/>
      <c r="AZ303" s="214"/>
      <c r="BA303" s="214"/>
      <c r="BB303" s="214"/>
      <c r="BC303" s="214"/>
      <c r="BD303" s="214"/>
      <c r="BE303" s="214"/>
      <c r="BF303" s="214"/>
      <c r="BG303" s="214"/>
      <c r="BH303" s="214"/>
    </row>
    <row r="304" spans="1:60" outlineLevel="2" x14ac:dyDescent="0.2">
      <c r="A304" s="221"/>
      <c r="B304" s="222"/>
      <c r="C304" s="268" t="s">
        <v>2797</v>
      </c>
      <c r="D304" s="262"/>
      <c r="E304" s="263">
        <v>2</v>
      </c>
      <c r="F304" s="224"/>
      <c r="G304" s="224"/>
      <c r="H304" s="224"/>
      <c r="I304" s="224"/>
      <c r="J304" s="224"/>
      <c r="K304" s="224"/>
      <c r="L304" s="224"/>
      <c r="M304" s="224"/>
      <c r="N304" s="223"/>
      <c r="O304" s="223"/>
      <c r="P304" s="223"/>
      <c r="Q304" s="223"/>
      <c r="R304" s="224"/>
      <c r="S304" s="224"/>
      <c r="T304" s="224"/>
      <c r="U304" s="224"/>
      <c r="V304" s="224"/>
      <c r="W304" s="224"/>
      <c r="X304" s="224"/>
      <c r="Y304" s="224"/>
      <c r="Z304" s="214"/>
      <c r="AA304" s="214"/>
      <c r="AB304" s="214"/>
      <c r="AC304" s="214"/>
      <c r="AD304" s="214"/>
      <c r="AE304" s="214"/>
      <c r="AF304" s="214"/>
      <c r="AG304" s="214" t="s">
        <v>371</v>
      </c>
      <c r="AH304" s="214">
        <v>5</v>
      </c>
      <c r="AI304" s="214"/>
      <c r="AJ304" s="214"/>
      <c r="AK304" s="214"/>
      <c r="AL304" s="214"/>
      <c r="AM304" s="214"/>
      <c r="AN304" s="214"/>
      <c r="AO304" s="214"/>
      <c r="AP304" s="214"/>
      <c r="AQ304" s="214"/>
      <c r="AR304" s="214"/>
      <c r="AS304" s="214"/>
      <c r="AT304" s="214"/>
      <c r="AU304" s="214"/>
      <c r="AV304" s="214"/>
      <c r="AW304" s="214"/>
      <c r="AX304" s="214"/>
      <c r="AY304" s="214"/>
      <c r="AZ304" s="214"/>
      <c r="BA304" s="214"/>
      <c r="BB304" s="214"/>
      <c r="BC304" s="214"/>
      <c r="BD304" s="214"/>
      <c r="BE304" s="214"/>
      <c r="BF304" s="214"/>
      <c r="BG304" s="214"/>
      <c r="BH304" s="214"/>
    </row>
    <row r="305" spans="1:60" ht="22.5" outlineLevel="1" x14ac:dyDescent="0.2">
      <c r="A305" s="236">
        <v>95</v>
      </c>
      <c r="B305" s="237" t="s">
        <v>747</v>
      </c>
      <c r="C305" s="254" t="s">
        <v>2798</v>
      </c>
      <c r="D305" s="238" t="s">
        <v>375</v>
      </c>
      <c r="E305" s="239">
        <v>1</v>
      </c>
      <c r="F305" s="240"/>
      <c r="G305" s="241">
        <f>ROUND(E305*F305,2)</f>
        <v>0</v>
      </c>
      <c r="H305" s="240"/>
      <c r="I305" s="241">
        <f>ROUND(E305*H305,2)</f>
        <v>0</v>
      </c>
      <c r="J305" s="240"/>
      <c r="K305" s="241">
        <f>ROUND(E305*J305,2)</f>
        <v>0</v>
      </c>
      <c r="L305" s="241">
        <v>12</v>
      </c>
      <c r="M305" s="241">
        <f>G305*(1+L305/100)</f>
        <v>0</v>
      </c>
      <c r="N305" s="239">
        <v>0</v>
      </c>
      <c r="O305" s="239">
        <f>ROUND(E305*N305,2)</f>
        <v>0</v>
      </c>
      <c r="P305" s="239">
        <v>0</v>
      </c>
      <c r="Q305" s="239">
        <f>ROUND(E305*P305,2)</f>
        <v>0</v>
      </c>
      <c r="R305" s="241"/>
      <c r="S305" s="241" t="s">
        <v>331</v>
      </c>
      <c r="T305" s="242" t="s">
        <v>316</v>
      </c>
      <c r="U305" s="224">
        <v>0</v>
      </c>
      <c r="V305" s="224">
        <f>ROUND(E305*U305,2)</f>
        <v>0</v>
      </c>
      <c r="W305" s="224"/>
      <c r="X305" s="224" t="s">
        <v>336</v>
      </c>
      <c r="Y305" s="224" t="s">
        <v>317</v>
      </c>
      <c r="Z305" s="214"/>
      <c r="AA305" s="214"/>
      <c r="AB305" s="214"/>
      <c r="AC305" s="214"/>
      <c r="AD305" s="214"/>
      <c r="AE305" s="214"/>
      <c r="AF305" s="214"/>
      <c r="AG305" s="214" t="s">
        <v>367</v>
      </c>
      <c r="AH305" s="214"/>
      <c r="AI305" s="214"/>
      <c r="AJ305" s="214"/>
      <c r="AK305" s="214"/>
      <c r="AL305" s="214"/>
      <c r="AM305" s="214"/>
      <c r="AN305" s="214"/>
      <c r="AO305" s="214"/>
      <c r="AP305" s="214"/>
      <c r="AQ305" s="214"/>
      <c r="AR305" s="214"/>
      <c r="AS305" s="214"/>
      <c r="AT305" s="214"/>
      <c r="AU305" s="214"/>
      <c r="AV305" s="214"/>
      <c r="AW305" s="214"/>
      <c r="AX305" s="214"/>
      <c r="AY305" s="214"/>
      <c r="AZ305" s="214"/>
      <c r="BA305" s="214"/>
      <c r="BB305" s="214"/>
      <c r="BC305" s="214"/>
      <c r="BD305" s="214"/>
      <c r="BE305" s="214"/>
      <c r="BF305" s="214"/>
      <c r="BG305" s="214"/>
      <c r="BH305" s="214"/>
    </row>
    <row r="306" spans="1:60" outlineLevel="2" x14ac:dyDescent="0.2">
      <c r="A306" s="221"/>
      <c r="B306" s="222"/>
      <c r="C306" s="255" t="s">
        <v>956</v>
      </c>
      <c r="D306" s="243"/>
      <c r="E306" s="243"/>
      <c r="F306" s="243"/>
      <c r="G306" s="243"/>
      <c r="H306" s="224"/>
      <c r="I306" s="224"/>
      <c r="J306" s="224"/>
      <c r="K306" s="224"/>
      <c r="L306" s="224"/>
      <c r="M306" s="224"/>
      <c r="N306" s="223"/>
      <c r="O306" s="223"/>
      <c r="P306" s="223"/>
      <c r="Q306" s="223"/>
      <c r="R306" s="224"/>
      <c r="S306" s="224"/>
      <c r="T306" s="224"/>
      <c r="U306" s="224"/>
      <c r="V306" s="224"/>
      <c r="W306" s="224"/>
      <c r="X306" s="224"/>
      <c r="Y306" s="224"/>
      <c r="Z306" s="214"/>
      <c r="AA306" s="214"/>
      <c r="AB306" s="214"/>
      <c r="AC306" s="214"/>
      <c r="AD306" s="214"/>
      <c r="AE306" s="214"/>
      <c r="AF306" s="214"/>
      <c r="AG306" s="214" t="s">
        <v>320</v>
      </c>
      <c r="AH306" s="214"/>
      <c r="AI306" s="214"/>
      <c r="AJ306" s="214"/>
      <c r="AK306" s="214"/>
      <c r="AL306" s="214"/>
      <c r="AM306" s="214"/>
      <c r="AN306" s="214"/>
      <c r="AO306" s="214"/>
      <c r="AP306" s="214"/>
      <c r="AQ306" s="214"/>
      <c r="AR306" s="214"/>
      <c r="AS306" s="214"/>
      <c r="AT306" s="214"/>
      <c r="AU306" s="214"/>
      <c r="AV306" s="214"/>
      <c r="AW306" s="214"/>
      <c r="AX306" s="214"/>
      <c r="AY306" s="214"/>
      <c r="AZ306" s="214"/>
      <c r="BA306" s="214"/>
      <c r="BB306" s="214"/>
      <c r="BC306" s="214"/>
      <c r="BD306" s="214"/>
      <c r="BE306" s="214"/>
      <c r="BF306" s="214"/>
      <c r="BG306" s="214"/>
      <c r="BH306" s="214"/>
    </row>
    <row r="307" spans="1:60" outlineLevel="3" x14ac:dyDescent="0.2">
      <c r="A307" s="221"/>
      <c r="B307" s="222"/>
      <c r="C307" s="258" t="s">
        <v>957</v>
      </c>
      <c r="D307" s="252"/>
      <c r="E307" s="252"/>
      <c r="F307" s="252"/>
      <c r="G307" s="252"/>
      <c r="H307" s="224"/>
      <c r="I307" s="224"/>
      <c r="J307" s="224"/>
      <c r="K307" s="224"/>
      <c r="L307" s="224"/>
      <c r="M307" s="224"/>
      <c r="N307" s="223"/>
      <c r="O307" s="223"/>
      <c r="P307" s="223"/>
      <c r="Q307" s="223"/>
      <c r="R307" s="224"/>
      <c r="S307" s="224"/>
      <c r="T307" s="224"/>
      <c r="U307" s="224"/>
      <c r="V307" s="224"/>
      <c r="W307" s="224"/>
      <c r="X307" s="224"/>
      <c r="Y307" s="224"/>
      <c r="Z307" s="214"/>
      <c r="AA307" s="214"/>
      <c r="AB307" s="214"/>
      <c r="AC307" s="214"/>
      <c r="AD307" s="214"/>
      <c r="AE307" s="214"/>
      <c r="AF307" s="214"/>
      <c r="AG307" s="214" t="s">
        <v>320</v>
      </c>
      <c r="AH307" s="214"/>
      <c r="AI307" s="214"/>
      <c r="AJ307" s="214"/>
      <c r="AK307" s="214"/>
      <c r="AL307" s="214"/>
      <c r="AM307" s="214"/>
      <c r="AN307" s="214"/>
      <c r="AO307" s="214"/>
      <c r="AP307" s="214"/>
      <c r="AQ307" s="214"/>
      <c r="AR307" s="214"/>
      <c r="AS307" s="214"/>
      <c r="AT307" s="214"/>
      <c r="AU307" s="214"/>
      <c r="AV307" s="214"/>
      <c r="AW307" s="214"/>
      <c r="AX307" s="214"/>
      <c r="AY307" s="214"/>
      <c r="AZ307" s="214"/>
      <c r="BA307" s="214"/>
      <c r="BB307" s="214"/>
      <c r="BC307" s="214"/>
      <c r="BD307" s="214"/>
      <c r="BE307" s="214"/>
      <c r="BF307" s="214"/>
      <c r="BG307" s="214"/>
      <c r="BH307" s="214"/>
    </row>
    <row r="308" spans="1:60" outlineLevel="3" x14ac:dyDescent="0.2">
      <c r="A308" s="221"/>
      <c r="B308" s="222"/>
      <c r="C308" s="258" t="s">
        <v>750</v>
      </c>
      <c r="D308" s="252"/>
      <c r="E308" s="252"/>
      <c r="F308" s="252"/>
      <c r="G308" s="252"/>
      <c r="H308" s="224"/>
      <c r="I308" s="224"/>
      <c r="J308" s="224"/>
      <c r="K308" s="224"/>
      <c r="L308" s="224"/>
      <c r="M308" s="224"/>
      <c r="N308" s="223"/>
      <c r="O308" s="223"/>
      <c r="P308" s="223"/>
      <c r="Q308" s="223"/>
      <c r="R308" s="224"/>
      <c r="S308" s="224"/>
      <c r="T308" s="224"/>
      <c r="U308" s="224"/>
      <c r="V308" s="224"/>
      <c r="W308" s="224"/>
      <c r="X308" s="224"/>
      <c r="Y308" s="224"/>
      <c r="Z308" s="214"/>
      <c r="AA308" s="214"/>
      <c r="AB308" s="214"/>
      <c r="AC308" s="214"/>
      <c r="AD308" s="214"/>
      <c r="AE308" s="214"/>
      <c r="AF308" s="214"/>
      <c r="AG308" s="214" t="s">
        <v>320</v>
      </c>
      <c r="AH308" s="214"/>
      <c r="AI308" s="214"/>
      <c r="AJ308" s="214"/>
      <c r="AK308" s="214"/>
      <c r="AL308" s="214"/>
      <c r="AM308" s="214"/>
      <c r="AN308" s="214"/>
      <c r="AO308" s="214"/>
      <c r="AP308" s="214"/>
      <c r="AQ308" s="214"/>
      <c r="AR308" s="214"/>
      <c r="AS308" s="214"/>
      <c r="AT308" s="214"/>
      <c r="AU308" s="214"/>
      <c r="AV308" s="214"/>
      <c r="AW308" s="214"/>
      <c r="AX308" s="214"/>
      <c r="AY308" s="214"/>
      <c r="AZ308" s="214"/>
      <c r="BA308" s="214"/>
      <c r="BB308" s="214"/>
      <c r="BC308" s="214"/>
      <c r="BD308" s="214"/>
      <c r="BE308" s="214"/>
      <c r="BF308" s="214"/>
      <c r="BG308" s="214"/>
      <c r="BH308" s="214"/>
    </row>
    <row r="309" spans="1:60" outlineLevel="3" x14ac:dyDescent="0.2">
      <c r="A309" s="221"/>
      <c r="B309" s="222"/>
      <c r="C309" s="258" t="s">
        <v>751</v>
      </c>
      <c r="D309" s="252"/>
      <c r="E309" s="252"/>
      <c r="F309" s="252"/>
      <c r="G309" s="252"/>
      <c r="H309" s="224"/>
      <c r="I309" s="224"/>
      <c r="J309" s="224"/>
      <c r="K309" s="224"/>
      <c r="L309" s="224"/>
      <c r="M309" s="224"/>
      <c r="N309" s="223"/>
      <c r="O309" s="223"/>
      <c r="P309" s="223"/>
      <c r="Q309" s="223"/>
      <c r="R309" s="224"/>
      <c r="S309" s="224"/>
      <c r="T309" s="224"/>
      <c r="U309" s="224"/>
      <c r="V309" s="224"/>
      <c r="W309" s="224"/>
      <c r="X309" s="224"/>
      <c r="Y309" s="224"/>
      <c r="Z309" s="214"/>
      <c r="AA309" s="214"/>
      <c r="AB309" s="214"/>
      <c r="AC309" s="214"/>
      <c r="AD309" s="214"/>
      <c r="AE309" s="214"/>
      <c r="AF309" s="214"/>
      <c r="AG309" s="214" t="s">
        <v>320</v>
      </c>
      <c r="AH309" s="214"/>
      <c r="AI309" s="214"/>
      <c r="AJ309" s="214"/>
      <c r="AK309" s="214"/>
      <c r="AL309" s="214"/>
      <c r="AM309" s="214"/>
      <c r="AN309" s="214"/>
      <c r="AO309" s="214"/>
      <c r="AP309" s="214"/>
      <c r="AQ309" s="214"/>
      <c r="AR309" s="214"/>
      <c r="AS309" s="214"/>
      <c r="AT309" s="214"/>
      <c r="AU309" s="214"/>
      <c r="AV309" s="214"/>
      <c r="AW309" s="214"/>
      <c r="AX309" s="214"/>
      <c r="AY309" s="214"/>
      <c r="AZ309" s="214"/>
      <c r="BA309" s="214"/>
      <c r="BB309" s="214"/>
      <c r="BC309" s="214"/>
      <c r="BD309" s="214"/>
      <c r="BE309" s="214"/>
      <c r="BF309" s="214"/>
      <c r="BG309" s="214"/>
      <c r="BH309" s="214"/>
    </row>
    <row r="310" spans="1:60" outlineLevel="3" x14ac:dyDescent="0.2">
      <c r="A310" s="221"/>
      <c r="B310" s="222"/>
      <c r="C310" s="258" t="s">
        <v>958</v>
      </c>
      <c r="D310" s="252"/>
      <c r="E310" s="252"/>
      <c r="F310" s="252"/>
      <c r="G310" s="252"/>
      <c r="H310" s="224"/>
      <c r="I310" s="224"/>
      <c r="J310" s="224"/>
      <c r="K310" s="224"/>
      <c r="L310" s="224"/>
      <c r="M310" s="224"/>
      <c r="N310" s="223"/>
      <c r="O310" s="223"/>
      <c r="P310" s="223"/>
      <c r="Q310" s="223"/>
      <c r="R310" s="224"/>
      <c r="S310" s="224"/>
      <c r="T310" s="224"/>
      <c r="U310" s="224"/>
      <c r="V310" s="224"/>
      <c r="W310" s="224"/>
      <c r="X310" s="224"/>
      <c r="Y310" s="224"/>
      <c r="Z310" s="214"/>
      <c r="AA310" s="214"/>
      <c r="AB310" s="214"/>
      <c r="AC310" s="214"/>
      <c r="AD310" s="214"/>
      <c r="AE310" s="214"/>
      <c r="AF310" s="214"/>
      <c r="AG310" s="214" t="s">
        <v>320</v>
      </c>
      <c r="AH310" s="214"/>
      <c r="AI310" s="214"/>
      <c r="AJ310" s="214"/>
      <c r="AK310" s="214"/>
      <c r="AL310" s="214"/>
      <c r="AM310" s="214"/>
      <c r="AN310" s="214"/>
      <c r="AO310" s="214"/>
      <c r="AP310" s="214"/>
      <c r="AQ310" s="214"/>
      <c r="AR310" s="214"/>
      <c r="AS310" s="214"/>
      <c r="AT310" s="214"/>
      <c r="AU310" s="214"/>
      <c r="AV310" s="214"/>
      <c r="AW310" s="214"/>
      <c r="AX310" s="214"/>
      <c r="AY310" s="214"/>
      <c r="AZ310" s="214"/>
      <c r="BA310" s="214"/>
      <c r="BB310" s="214"/>
      <c r="BC310" s="214"/>
      <c r="BD310" s="214"/>
      <c r="BE310" s="214"/>
      <c r="BF310" s="214"/>
      <c r="BG310" s="214"/>
      <c r="BH310" s="214"/>
    </row>
    <row r="311" spans="1:60" outlineLevel="3" x14ac:dyDescent="0.2">
      <c r="A311" s="221"/>
      <c r="B311" s="222"/>
      <c r="C311" s="258" t="s">
        <v>752</v>
      </c>
      <c r="D311" s="252"/>
      <c r="E311" s="252"/>
      <c r="F311" s="252"/>
      <c r="G311" s="252"/>
      <c r="H311" s="224"/>
      <c r="I311" s="224"/>
      <c r="J311" s="224"/>
      <c r="K311" s="224"/>
      <c r="L311" s="224"/>
      <c r="M311" s="224"/>
      <c r="N311" s="223"/>
      <c r="O311" s="223"/>
      <c r="P311" s="223"/>
      <c r="Q311" s="223"/>
      <c r="R311" s="224"/>
      <c r="S311" s="224"/>
      <c r="T311" s="224"/>
      <c r="U311" s="224"/>
      <c r="V311" s="224"/>
      <c r="W311" s="224"/>
      <c r="X311" s="224"/>
      <c r="Y311" s="224"/>
      <c r="Z311" s="214"/>
      <c r="AA311" s="214"/>
      <c r="AB311" s="214"/>
      <c r="AC311" s="214"/>
      <c r="AD311" s="214"/>
      <c r="AE311" s="214"/>
      <c r="AF311" s="214"/>
      <c r="AG311" s="214" t="s">
        <v>320</v>
      </c>
      <c r="AH311" s="214"/>
      <c r="AI311" s="214"/>
      <c r="AJ311" s="214"/>
      <c r="AK311" s="214"/>
      <c r="AL311" s="214"/>
      <c r="AM311" s="214"/>
      <c r="AN311" s="214"/>
      <c r="AO311" s="214"/>
      <c r="AP311" s="214"/>
      <c r="AQ311" s="214"/>
      <c r="AR311" s="214"/>
      <c r="AS311" s="214"/>
      <c r="AT311" s="214"/>
      <c r="AU311" s="214"/>
      <c r="AV311" s="214"/>
      <c r="AW311" s="214"/>
      <c r="AX311" s="214"/>
      <c r="AY311" s="214"/>
      <c r="AZ311" s="214"/>
      <c r="BA311" s="214"/>
      <c r="BB311" s="214"/>
      <c r="BC311" s="214"/>
      <c r="BD311" s="214"/>
      <c r="BE311" s="214"/>
      <c r="BF311" s="214"/>
      <c r="BG311" s="214"/>
      <c r="BH311" s="214"/>
    </row>
    <row r="312" spans="1:60" outlineLevel="3" x14ac:dyDescent="0.2">
      <c r="A312" s="221"/>
      <c r="B312" s="222"/>
      <c r="C312" s="257" t="s">
        <v>354</v>
      </c>
      <c r="D312" s="225"/>
      <c r="E312" s="226"/>
      <c r="F312" s="227"/>
      <c r="G312" s="227"/>
      <c r="H312" s="224"/>
      <c r="I312" s="224"/>
      <c r="J312" s="224"/>
      <c r="K312" s="224"/>
      <c r="L312" s="224"/>
      <c r="M312" s="224"/>
      <c r="N312" s="223"/>
      <c r="O312" s="223"/>
      <c r="P312" s="223"/>
      <c r="Q312" s="223"/>
      <c r="R312" s="224"/>
      <c r="S312" s="224"/>
      <c r="T312" s="224"/>
      <c r="U312" s="224"/>
      <c r="V312" s="224"/>
      <c r="W312" s="224"/>
      <c r="X312" s="224"/>
      <c r="Y312" s="224"/>
      <c r="Z312" s="214"/>
      <c r="AA312" s="214"/>
      <c r="AB312" s="214"/>
      <c r="AC312" s="214"/>
      <c r="AD312" s="214"/>
      <c r="AE312" s="214"/>
      <c r="AF312" s="214"/>
      <c r="AG312" s="214" t="s">
        <v>320</v>
      </c>
      <c r="AH312" s="214"/>
      <c r="AI312" s="214"/>
      <c r="AJ312" s="214"/>
      <c r="AK312" s="214"/>
      <c r="AL312" s="214"/>
      <c r="AM312" s="214"/>
      <c r="AN312" s="214"/>
      <c r="AO312" s="214"/>
      <c r="AP312" s="214"/>
      <c r="AQ312" s="214"/>
      <c r="AR312" s="214"/>
      <c r="AS312" s="214"/>
      <c r="AT312" s="214"/>
      <c r="AU312" s="214"/>
      <c r="AV312" s="214"/>
      <c r="AW312" s="214"/>
      <c r="AX312" s="214"/>
      <c r="AY312" s="214"/>
      <c r="AZ312" s="214"/>
      <c r="BA312" s="214"/>
      <c r="BB312" s="214"/>
      <c r="BC312" s="214"/>
      <c r="BD312" s="214"/>
      <c r="BE312" s="214"/>
      <c r="BF312" s="214"/>
      <c r="BG312" s="214"/>
      <c r="BH312" s="214"/>
    </row>
    <row r="313" spans="1:60" outlineLevel="3" x14ac:dyDescent="0.2">
      <c r="A313" s="221"/>
      <c r="B313" s="222"/>
      <c r="C313" s="258" t="s">
        <v>753</v>
      </c>
      <c r="D313" s="252"/>
      <c r="E313" s="252"/>
      <c r="F313" s="252"/>
      <c r="G313" s="252"/>
      <c r="H313" s="224"/>
      <c r="I313" s="224"/>
      <c r="J313" s="224"/>
      <c r="K313" s="224"/>
      <c r="L313" s="224"/>
      <c r="M313" s="224"/>
      <c r="N313" s="223"/>
      <c r="O313" s="223"/>
      <c r="P313" s="223"/>
      <c r="Q313" s="223"/>
      <c r="R313" s="224"/>
      <c r="S313" s="224"/>
      <c r="T313" s="224"/>
      <c r="U313" s="224"/>
      <c r="V313" s="224"/>
      <c r="W313" s="224"/>
      <c r="X313" s="224"/>
      <c r="Y313" s="224"/>
      <c r="Z313" s="214"/>
      <c r="AA313" s="214"/>
      <c r="AB313" s="214"/>
      <c r="AC313" s="214"/>
      <c r="AD313" s="214"/>
      <c r="AE313" s="214"/>
      <c r="AF313" s="214"/>
      <c r="AG313" s="214" t="s">
        <v>320</v>
      </c>
      <c r="AH313" s="214"/>
      <c r="AI313" s="214"/>
      <c r="AJ313" s="214"/>
      <c r="AK313" s="214"/>
      <c r="AL313" s="214"/>
      <c r="AM313" s="214"/>
      <c r="AN313" s="214"/>
      <c r="AO313" s="214"/>
      <c r="AP313" s="214"/>
      <c r="AQ313" s="214"/>
      <c r="AR313" s="214"/>
      <c r="AS313" s="214"/>
      <c r="AT313" s="214"/>
      <c r="AU313" s="214"/>
      <c r="AV313" s="214"/>
      <c r="AW313" s="214"/>
      <c r="AX313" s="214"/>
      <c r="AY313" s="214"/>
      <c r="AZ313" s="214"/>
      <c r="BA313" s="214"/>
      <c r="BB313" s="214"/>
      <c r="BC313" s="214"/>
      <c r="BD313" s="214"/>
      <c r="BE313" s="214"/>
      <c r="BF313" s="214"/>
      <c r="BG313" s="214"/>
      <c r="BH313" s="214"/>
    </row>
    <row r="314" spans="1:60" outlineLevel="2" x14ac:dyDescent="0.2">
      <c r="A314" s="221"/>
      <c r="B314" s="222"/>
      <c r="C314" s="268" t="s">
        <v>2259</v>
      </c>
      <c r="D314" s="262"/>
      <c r="E314" s="263">
        <v>1</v>
      </c>
      <c r="F314" s="224"/>
      <c r="G314" s="224"/>
      <c r="H314" s="224"/>
      <c r="I314" s="224"/>
      <c r="J314" s="224"/>
      <c r="K314" s="224"/>
      <c r="L314" s="224"/>
      <c r="M314" s="224"/>
      <c r="N314" s="223"/>
      <c r="O314" s="223"/>
      <c r="P314" s="223"/>
      <c r="Q314" s="223"/>
      <c r="R314" s="224"/>
      <c r="S314" s="224"/>
      <c r="T314" s="224"/>
      <c r="U314" s="224"/>
      <c r="V314" s="224"/>
      <c r="W314" s="224"/>
      <c r="X314" s="224"/>
      <c r="Y314" s="224"/>
      <c r="Z314" s="214"/>
      <c r="AA314" s="214"/>
      <c r="AB314" s="214"/>
      <c r="AC314" s="214"/>
      <c r="AD314" s="214"/>
      <c r="AE314" s="214"/>
      <c r="AF314" s="214"/>
      <c r="AG314" s="214" t="s">
        <v>371</v>
      </c>
      <c r="AH314" s="214">
        <v>0</v>
      </c>
      <c r="AI314" s="214"/>
      <c r="AJ314" s="214"/>
      <c r="AK314" s="214"/>
      <c r="AL314" s="214"/>
      <c r="AM314" s="214"/>
      <c r="AN314" s="214"/>
      <c r="AO314" s="214"/>
      <c r="AP314" s="214"/>
      <c r="AQ314" s="214"/>
      <c r="AR314" s="214"/>
      <c r="AS314" s="214"/>
      <c r="AT314" s="214"/>
      <c r="AU314" s="214"/>
      <c r="AV314" s="214"/>
      <c r="AW314" s="214"/>
      <c r="AX314" s="214"/>
      <c r="AY314" s="214"/>
      <c r="AZ314" s="214"/>
      <c r="BA314" s="214"/>
      <c r="BB314" s="214"/>
      <c r="BC314" s="214"/>
      <c r="BD314" s="214"/>
      <c r="BE314" s="214"/>
      <c r="BF314" s="214"/>
      <c r="BG314" s="214"/>
      <c r="BH314" s="214"/>
    </row>
    <row r="315" spans="1:60" ht="22.5" outlineLevel="1" x14ac:dyDescent="0.2">
      <c r="A315" s="236">
        <v>96</v>
      </c>
      <c r="B315" s="237" t="s">
        <v>765</v>
      </c>
      <c r="C315" s="254" t="s">
        <v>1781</v>
      </c>
      <c r="D315" s="238" t="s">
        <v>375</v>
      </c>
      <c r="E315" s="239">
        <v>2</v>
      </c>
      <c r="F315" s="240"/>
      <c r="G315" s="241">
        <f>ROUND(E315*F315,2)</f>
        <v>0</v>
      </c>
      <c r="H315" s="240"/>
      <c r="I315" s="241">
        <f>ROUND(E315*H315,2)</f>
        <v>0</v>
      </c>
      <c r="J315" s="240"/>
      <c r="K315" s="241">
        <f>ROUND(E315*J315,2)</f>
        <v>0</v>
      </c>
      <c r="L315" s="241">
        <v>12</v>
      </c>
      <c r="M315" s="241">
        <f>G315*(1+L315/100)</f>
        <v>0</v>
      </c>
      <c r="N315" s="239">
        <v>0</v>
      </c>
      <c r="O315" s="239">
        <f>ROUND(E315*N315,2)</f>
        <v>0</v>
      </c>
      <c r="P315" s="239">
        <v>0</v>
      </c>
      <c r="Q315" s="239">
        <f>ROUND(E315*P315,2)</f>
        <v>0</v>
      </c>
      <c r="R315" s="241"/>
      <c r="S315" s="241" t="s">
        <v>331</v>
      </c>
      <c r="T315" s="242" t="s">
        <v>316</v>
      </c>
      <c r="U315" s="224">
        <v>0</v>
      </c>
      <c r="V315" s="224">
        <f>ROUND(E315*U315,2)</f>
        <v>0</v>
      </c>
      <c r="W315" s="224"/>
      <c r="X315" s="224" t="s">
        <v>336</v>
      </c>
      <c r="Y315" s="224" t="s">
        <v>317</v>
      </c>
      <c r="Z315" s="214"/>
      <c r="AA315" s="214"/>
      <c r="AB315" s="214"/>
      <c r="AC315" s="214"/>
      <c r="AD315" s="214"/>
      <c r="AE315" s="214"/>
      <c r="AF315" s="214"/>
      <c r="AG315" s="214" t="s">
        <v>367</v>
      </c>
      <c r="AH315" s="214"/>
      <c r="AI315" s="214"/>
      <c r="AJ315" s="214"/>
      <c r="AK315" s="214"/>
      <c r="AL315" s="214"/>
      <c r="AM315" s="214"/>
      <c r="AN315" s="214"/>
      <c r="AO315" s="214"/>
      <c r="AP315" s="214"/>
      <c r="AQ315" s="214"/>
      <c r="AR315" s="214"/>
      <c r="AS315" s="214"/>
      <c r="AT315" s="214"/>
      <c r="AU315" s="214"/>
      <c r="AV315" s="214"/>
      <c r="AW315" s="214"/>
      <c r="AX315" s="214"/>
      <c r="AY315" s="214"/>
      <c r="AZ315" s="214"/>
      <c r="BA315" s="214"/>
      <c r="BB315" s="214"/>
      <c r="BC315" s="214"/>
      <c r="BD315" s="214"/>
      <c r="BE315" s="214"/>
      <c r="BF315" s="214"/>
      <c r="BG315" s="214"/>
      <c r="BH315" s="214"/>
    </row>
    <row r="316" spans="1:60" outlineLevel="2" x14ac:dyDescent="0.2">
      <c r="A316" s="221"/>
      <c r="B316" s="222"/>
      <c r="C316" s="255" t="s">
        <v>1782</v>
      </c>
      <c r="D316" s="243"/>
      <c r="E316" s="243"/>
      <c r="F316" s="243"/>
      <c r="G316" s="243"/>
      <c r="H316" s="224"/>
      <c r="I316" s="224"/>
      <c r="J316" s="224"/>
      <c r="K316" s="224"/>
      <c r="L316" s="224"/>
      <c r="M316" s="224"/>
      <c r="N316" s="223"/>
      <c r="O316" s="223"/>
      <c r="P316" s="223"/>
      <c r="Q316" s="223"/>
      <c r="R316" s="224"/>
      <c r="S316" s="224"/>
      <c r="T316" s="224"/>
      <c r="U316" s="224"/>
      <c r="V316" s="224"/>
      <c r="W316" s="224"/>
      <c r="X316" s="224"/>
      <c r="Y316" s="224"/>
      <c r="Z316" s="214"/>
      <c r="AA316" s="214"/>
      <c r="AB316" s="214"/>
      <c r="AC316" s="214"/>
      <c r="AD316" s="214"/>
      <c r="AE316" s="214"/>
      <c r="AF316" s="214"/>
      <c r="AG316" s="214" t="s">
        <v>320</v>
      </c>
      <c r="AH316" s="214"/>
      <c r="AI316" s="214"/>
      <c r="AJ316" s="214"/>
      <c r="AK316" s="214"/>
      <c r="AL316" s="214"/>
      <c r="AM316" s="214"/>
      <c r="AN316" s="214"/>
      <c r="AO316" s="214"/>
      <c r="AP316" s="214"/>
      <c r="AQ316" s="214"/>
      <c r="AR316" s="214"/>
      <c r="AS316" s="214"/>
      <c r="AT316" s="214"/>
      <c r="AU316" s="214"/>
      <c r="AV316" s="214"/>
      <c r="AW316" s="214"/>
      <c r="AX316" s="214"/>
      <c r="AY316" s="214"/>
      <c r="AZ316" s="214"/>
      <c r="BA316" s="214"/>
      <c r="BB316" s="214"/>
      <c r="BC316" s="214"/>
      <c r="BD316" s="214"/>
      <c r="BE316" s="214"/>
      <c r="BF316" s="214"/>
      <c r="BG316" s="214"/>
      <c r="BH316" s="214"/>
    </row>
    <row r="317" spans="1:60" outlineLevel="3" x14ac:dyDescent="0.2">
      <c r="A317" s="221"/>
      <c r="B317" s="222"/>
      <c r="C317" s="258" t="s">
        <v>1869</v>
      </c>
      <c r="D317" s="252"/>
      <c r="E317" s="252"/>
      <c r="F317" s="252"/>
      <c r="G317" s="252"/>
      <c r="H317" s="224"/>
      <c r="I317" s="224"/>
      <c r="J317" s="224"/>
      <c r="K317" s="224"/>
      <c r="L317" s="224"/>
      <c r="M317" s="224"/>
      <c r="N317" s="223"/>
      <c r="O317" s="223"/>
      <c r="P317" s="223"/>
      <c r="Q317" s="223"/>
      <c r="R317" s="224"/>
      <c r="S317" s="224"/>
      <c r="T317" s="224"/>
      <c r="U317" s="224"/>
      <c r="V317" s="224"/>
      <c r="W317" s="224"/>
      <c r="X317" s="224"/>
      <c r="Y317" s="224"/>
      <c r="Z317" s="214"/>
      <c r="AA317" s="214"/>
      <c r="AB317" s="214"/>
      <c r="AC317" s="214"/>
      <c r="AD317" s="214"/>
      <c r="AE317" s="214"/>
      <c r="AF317" s="214"/>
      <c r="AG317" s="214" t="s">
        <v>320</v>
      </c>
      <c r="AH317" s="214"/>
      <c r="AI317" s="214"/>
      <c r="AJ317" s="214"/>
      <c r="AK317" s="214"/>
      <c r="AL317" s="214"/>
      <c r="AM317" s="214"/>
      <c r="AN317" s="214"/>
      <c r="AO317" s="214"/>
      <c r="AP317" s="214"/>
      <c r="AQ317" s="214"/>
      <c r="AR317" s="214"/>
      <c r="AS317" s="214"/>
      <c r="AT317" s="214"/>
      <c r="AU317" s="214"/>
      <c r="AV317" s="214"/>
      <c r="AW317" s="214"/>
      <c r="AX317" s="214"/>
      <c r="AY317" s="214"/>
      <c r="AZ317" s="214"/>
      <c r="BA317" s="214"/>
      <c r="BB317" s="214"/>
      <c r="BC317" s="214"/>
      <c r="BD317" s="214"/>
      <c r="BE317" s="214"/>
      <c r="BF317" s="214"/>
      <c r="BG317" s="214"/>
      <c r="BH317" s="214"/>
    </row>
    <row r="318" spans="1:60" outlineLevel="3" x14ac:dyDescent="0.2">
      <c r="A318" s="221"/>
      <c r="B318" s="222"/>
      <c r="C318" s="258" t="s">
        <v>1870</v>
      </c>
      <c r="D318" s="252"/>
      <c r="E318" s="252"/>
      <c r="F318" s="252"/>
      <c r="G318" s="252"/>
      <c r="H318" s="224"/>
      <c r="I318" s="224"/>
      <c r="J318" s="224"/>
      <c r="K318" s="224"/>
      <c r="L318" s="224"/>
      <c r="M318" s="224"/>
      <c r="N318" s="223"/>
      <c r="O318" s="223"/>
      <c r="P318" s="223"/>
      <c r="Q318" s="223"/>
      <c r="R318" s="224"/>
      <c r="S318" s="224"/>
      <c r="T318" s="224"/>
      <c r="U318" s="224"/>
      <c r="V318" s="224"/>
      <c r="W318" s="224"/>
      <c r="X318" s="224"/>
      <c r="Y318" s="224"/>
      <c r="Z318" s="214"/>
      <c r="AA318" s="214"/>
      <c r="AB318" s="214"/>
      <c r="AC318" s="214"/>
      <c r="AD318" s="214"/>
      <c r="AE318" s="214"/>
      <c r="AF318" s="214"/>
      <c r="AG318" s="214" t="s">
        <v>320</v>
      </c>
      <c r="AH318" s="214"/>
      <c r="AI318" s="214"/>
      <c r="AJ318" s="214"/>
      <c r="AK318" s="214"/>
      <c r="AL318" s="214"/>
      <c r="AM318" s="214"/>
      <c r="AN318" s="214"/>
      <c r="AO318" s="214"/>
      <c r="AP318" s="214"/>
      <c r="AQ318" s="214"/>
      <c r="AR318" s="214"/>
      <c r="AS318" s="214"/>
      <c r="AT318" s="214"/>
      <c r="AU318" s="214"/>
      <c r="AV318" s="214"/>
      <c r="AW318" s="214"/>
      <c r="AX318" s="214"/>
      <c r="AY318" s="214"/>
      <c r="AZ318" s="214"/>
      <c r="BA318" s="214"/>
      <c r="BB318" s="214"/>
      <c r="BC318" s="214"/>
      <c r="BD318" s="214"/>
      <c r="BE318" s="214"/>
      <c r="BF318" s="214"/>
      <c r="BG318" s="214"/>
      <c r="BH318" s="214"/>
    </row>
    <row r="319" spans="1:60" outlineLevel="3" x14ac:dyDescent="0.2">
      <c r="A319" s="221"/>
      <c r="B319" s="222"/>
      <c r="C319" s="258" t="s">
        <v>1778</v>
      </c>
      <c r="D319" s="252"/>
      <c r="E319" s="252"/>
      <c r="F319" s="252"/>
      <c r="G319" s="252"/>
      <c r="H319" s="224"/>
      <c r="I319" s="224"/>
      <c r="J319" s="224"/>
      <c r="K319" s="224"/>
      <c r="L319" s="224"/>
      <c r="M319" s="224"/>
      <c r="N319" s="223"/>
      <c r="O319" s="223"/>
      <c r="P319" s="223"/>
      <c r="Q319" s="223"/>
      <c r="R319" s="224"/>
      <c r="S319" s="224"/>
      <c r="T319" s="224"/>
      <c r="U319" s="224"/>
      <c r="V319" s="224"/>
      <c r="W319" s="224"/>
      <c r="X319" s="224"/>
      <c r="Y319" s="224"/>
      <c r="Z319" s="214"/>
      <c r="AA319" s="214"/>
      <c r="AB319" s="214"/>
      <c r="AC319" s="214"/>
      <c r="AD319" s="214"/>
      <c r="AE319" s="214"/>
      <c r="AF319" s="214"/>
      <c r="AG319" s="214" t="s">
        <v>320</v>
      </c>
      <c r="AH319" s="214"/>
      <c r="AI319" s="214"/>
      <c r="AJ319" s="214"/>
      <c r="AK319" s="214"/>
      <c r="AL319" s="214"/>
      <c r="AM319" s="214"/>
      <c r="AN319" s="214"/>
      <c r="AO319" s="214"/>
      <c r="AP319" s="214"/>
      <c r="AQ319" s="214"/>
      <c r="AR319" s="214"/>
      <c r="AS319" s="214"/>
      <c r="AT319" s="214"/>
      <c r="AU319" s="214"/>
      <c r="AV319" s="214"/>
      <c r="AW319" s="214"/>
      <c r="AX319" s="214"/>
      <c r="AY319" s="214"/>
      <c r="AZ319" s="214"/>
      <c r="BA319" s="214"/>
      <c r="BB319" s="214"/>
      <c r="BC319" s="214"/>
      <c r="BD319" s="214"/>
      <c r="BE319" s="214"/>
      <c r="BF319" s="214"/>
      <c r="BG319" s="214"/>
      <c r="BH319" s="214"/>
    </row>
    <row r="320" spans="1:60" outlineLevel="3" x14ac:dyDescent="0.2">
      <c r="A320" s="221"/>
      <c r="B320" s="222"/>
      <c r="C320" s="257" t="s">
        <v>354</v>
      </c>
      <c r="D320" s="225"/>
      <c r="E320" s="226"/>
      <c r="F320" s="227"/>
      <c r="G320" s="227"/>
      <c r="H320" s="224"/>
      <c r="I320" s="224"/>
      <c r="J320" s="224"/>
      <c r="K320" s="224"/>
      <c r="L320" s="224"/>
      <c r="M320" s="224"/>
      <c r="N320" s="223"/>
      <c r="O320" s="223"/>
      <c r="P320" s="223"/>
      <c r="Q320" s="223"/>
      <c r="R320" s="224"/>
      <c r="S320" s="224"/>
      <c r="T320" s="224"/>
      <c r="U320" s="224"/>
      <c r="V320" s="224"/>
      <c r="W320" s="224"/>
      <c r="X320" s="224"/>
      <c r="Y320" s="224"/>
      <c r="Z320" s="214"/>
      <c r="AA320" s="214"/>
      <c r="AB320" s="214"/>
      <c r="AC320" s="214"/>
      <c r="AD320" s="214"/>
      <c r="AE320" s="214"/>
      <c r="AF320" s="214"/>
      <c r="AG320" s="214" t="s">
        <v>320</v>
      </c>
      <c r="AH320" s="214"/>
      <c r="AI320" s="214"/>
      <c r="AJ320" s="214"/>
      <c r="AK320" s="214"/>
      <c r="AL320" s="214"/>
      <c r="AM320" s="214"/>
      <c r="AN320" s="214"/>
      <c r="AO320" s="214"/>
      <c r="AP320" s="214"/>
      <c r="AQ320" s="214"/>
      <c r="AR320" s="214"/>
      <c r="AS320" s="214"/>
      <c r="AT320" s="214"/>
      <c r="AU320" s="214"/>
      <c r="AV320" s="214"/>
      <c r="AW320" s="214"/>
      <c r="AX320" s="214"/>
      <c r="AY320" s="214"/>
      <c r="AZ320" s="214"/>
      <c r="BA320" s="214"/>
      <c r="BB320" s="214"/>
      <c r="BC320" s="214"/>
      <c r="BD320" s="214"/>
      <c r="BE320" s="214"/>
      <c r="BF320" s="214"/>
      <c r="BG320" s="214"/>
      <c r="BH320" s="214"/>
    </row>
    <row r="321" spans="1:60" outlineLevel="3" x14ac:dyDescent="0.2">
      <c r="A321" s="221"/>
      <c r="B321" s="222"/>
      <c r="C321" s="258" t="s">
        <v>753</v>
      </c>
      <c r="D321" s="252"/>
      <c r="E321" s="252"/>
      <c r="F321" s="252"/>
      <c r="G321" s="252"/>
      <c r="H321" s="224"/>
      <c r="I321" s="224"/>
      <c r="J321" s="224"/>
      <c r="K321" s="224"/>
      <c r="L321" s="224"/>
      <c r="M321" s="224"/>
      <c r="N321" s="223"/>
      <c r="O321" s="223"/>
      <c r="P321" s="223"/>
      <c r="Q321" s="223"/>
      <c r="R321" s="224"/>
      <c r="S321" s="224"/>
      <c r="T321" s="224"/>
      <c r="U321" s="224"/>
      <c r="V321" s="224"/>
      <c r="W321" s="224"/>
      <c r="X321" s="224"/>
      <c r="Y321" s="224"/>
      <c r="Z321" s="214"/>
      <c r="AA321" s="214"/>
      <c r="AB321" s="214"/>
      <c r="AC321" s="214"/>
      <c r="AD321" s="214"/>
      <c r="AE321" s="214"/>
      <c r="AF321" s="214"/>
      <c r="AG321" s="214" t="s">
        <v>320</v>
      </c>
      <c r="AH321" s="214"/>
      <c r="AI321" s="214"/>
      <c r="AJ321" s="214"/>
      <c r="AK321" s="214"/>
      <c r="AL321" s="214"/>
      <c r="AM321" s="214"/>
      <c r="AN321" s="214"/>
      <c r="AO321" s="214"/>
      <c r="AP321" s="214"/>
      <c r="AQ321" s="214"/>
      <c r="AR321" s="214"/>
      <c r="AS321" s="214"/>
      <c r="AT321" s="214"/>
      <c r="AU321" s="214"/>
      <c r="AV321" s="214"/>
      <c r="AW321" s="214"/>
      <c r="AX321" s="214"/>
      <c r="AY321" s="214"/>
      <c r="AZ321" s="214"/>
      <c r="BA321" s="214"/>
      <c r="BB321" s="214"/>
      <c r="BC321" s="214"/>
      <c r="BD321" s="214"/>
      <c r="BE321" s="214"/>
      <c r="BF321" s="214"/>
      <c r="BG321" s="214"/>
      <c r="BH321" s="214"/>
    </row>
    <row r="322" spans="1:60" outlineLevel="2" x14ac:dyDescent="0.2">
      <c r="A322" s="221"/>
      <c r="B322" s="222"/>
      <c r="C322" s="268" t="s">
        <v>2794</v>
      </c>
      <c r="D322" s="262"/>
      <c r="E322" s="263"/>
      <c r="F322" s="224"/>
      <c r="G322" s="224"/>
      <c r="H322" s="224"/>
      <c r="I322" s="224"/>
      <c r="J322" s="224"/>
      <c r="K322" s="224"/>
      <c r="L322" s="224"/>
      <c r="M322" s="224"/>
      <c r="N322" s="223"/>
      <c r="O322" s="223"/>
      <c r="P322" s="223"/>
      <c r="Q322" s="223"/>
      <c r="R322" s="224"/>
      <c r="S322" s="224"/>
      <c r="T322" s="224"/>
      <c r="U322" s="224"/>
      <c r="V322" s="224"/>
      <c r="W322" s="224"/>
      <c r="X322" s="224"/>
      <c r="Y322" s="224"/>
      <c r="Z322" s="214"/>
      <c r="AA322" s="214"/>
      <c r="AB322" s="214"/>
      <c r="AC322" s="214"/>
      <c r="AD322" s="214"/>
      <c r="AE322" s="214"/>
      <c r="AF322" s="214"/>
      <c r="AG322" s="214" t="s">
        <v>371</v>
      </c>
      <c r="AH322" s="214">
        <v>0</v>
      </c>
      <c r="AI322" s="214"/>
      <c r="AJ322" s="214"/>
      <c r="AK322" s="214"/>
      <c r="AL322" s="214"/>
      <c r="AM322" s="214"/>
      <c r="AN322" s="214"/>
      <c r="AO322" s="214"/>
      <c r="AP322" s="214"/>
      <c r="AQ322" s="214"/>
      <c r="AR322" s="214"/>
      <c r="AS322" s="214"/>
      <c r="AT322" s="214"/>
      <c r="AU322" s="214"/>
      <c r="AV322" s="214"/>
      <c r="AW322" s="214"/>
      <c r="AX322" s="214"/>
      <c r="AY322" s="214"/>
      <c r="AZ322" s="214"/>
      <c r="BA322" s="214"/>
      <c r="BB322" s="214"/>
      <c r="BC322" s="214"/>
      <c r="BD322" s="214"/>
      <c r="BE322" s="214"/>
      <c r="BF322" s="214"/>
      <c r="BG322" s="214"/>
      <c r="BH322" s="214"/>
    </row>
    <row r="323" spans="1:60" outlineLevel="3" x14ac:dyDescent="0.2">
      <c r="A323" s="221"/>
      <c r="B323" s="222"/>
      <c r="C323" s="268" t="s">
        <v>1780</v>
      </c>
      <c r="D323" s="262"/>
      <c r="E323" s="263">
        <v>1</v>
      </c>
      <c r="F323" s="224"/>
      <c r="G323" s="224"/>
      <c r="H323" s="224"/>
      <c r="I323" s="224"/>
      <c r="J323" s="224"/>
      <c r="K323" s="224"/>
      <c r="L323" s="224"/>
      <c r="M323" s="224"/>
      <c r="N323" s="223"/>
      <c r="O323" s="223"/>
      <c r="P323" s="223"/>
      <c r="Q323" s="223"/>
      <c r="R323" s="224"/>
      <c r="S323" s="224"/>
      <c r="T323" s="224"/>
      <c r="U323" s="224"/>
      <c r="V323" s="224"/>
      <c r="W323" s="224"/>
      <c r="X323" s="224"/>
      <c r="Y323" s="224"/>
      <c r="Z323" s="214"/>
      <c r="AA323" s="214"/>
      <c r="AB323" s="214"/>
      <c r="AC323" s="214"/>
      <c r="AD323" s="214"/>
      <c r="AE323" s="214"/>
      <c r="AF323" s="214"/>
      <c r="AG323" s="214" t="s">
        <v>371</v>
      </c>
      <c r="AH323" s="214">
        <v>0</v>
      </c>
      <c r="AI323" s="214"/>
      <c r="AJ323" s="214"/>
      <c r="AK323" s="214"/>
      <c r="AL323" s="214"/>
      <c r="AM323" s="214"/>
      <c r="AN323" s="214"/>
      <c r="AO323" s="214"/>
      <c r="AP323" s="214"/>
      <c r="AQ323" s="214"/>
      <c r="AR323" s="214"/>
      <c r="AS323" s="214"/>
      <c r="AT323" s="214"/>
      <c r="AU323" s="214"/>
      <c r="AV323" s="214"/>
      <c r="AW323" s="214"/>
      <c r="AX323" s="214"/>
      <c r="AY323" s="214"/>
      <c r="AZ323" s="214"/>
      <c r="BA323" s="214"/>
      <c r="BB323" s="214"/>
      <c r="BC323" s="214"/>
      <c r="BD323" s="214"/>
      <c r="BE323" s="214"/>
      <c r="BF323" s="214"/>
      <c r="BG323" s="214"/>
      <c r="BH323" s="214"/>
    </row>
    <row r="324" spans="1:60" outlineLevel="3" x14ac:dyDescent="0.2">
      <c r="A324" s="221"/>
      <c r="B324" s="222"/>
      <c r="C324" s="268" t="s">
        <v>1776</v>
      </c>
      <c r="D324" s="262"/>
      <c r="E324" s="263">
        <v>1</v>
      </c>
      <c r="F324" s="224"/>
      <c r="G324" s="224"/>
      <c r="H324" s="224"/>
      <c r="I324" s="224"/>
      <c r="J324" s="224"/>
      <c r="K324" s="224"/>
      <c r="L324" s="224"/>
      <c r="M324" s="224"/>
      <c r="N324" s="223"/>
      <c r="O324" s="223"/>
      <c r="P324" s="223"/>
      <c r="Q324" s="223"/>
      <c r="R324" s="224"/>
      <c r="S324" s="224"/>
      <c r="T324" s="224"/>
      <c r="U324" s="224"/>
      <c r="V324" s="224"/>
      <c r="W324" s="224"/>
      <c r="X324" s="224"/>
      <c r="Y324" s="224"/>
      <c r="Z324" s="214"/>
      <c r="AA324" s="214"/>
      <c r="AB324" s="214"/>
      <c r="AC324" s="214"/>
      <c r="AD324" s="214"/>
      <c r="AE324" s="214"/>
      <c r="AF324" s="214"/>
      <c r="AG324" s="214" t="s">
        <v>371</v>
      </c>
      <c r="AH324" s="214">
        <v>0</v>
      </c>
      <c r="AI324" s="214"/>
      <c r="AJ324" s="214"/>
      <c r="AK324" s="214"/>
      <c r="AL324" s="214"/>
      <c r="AM324" s="214"/>
      <c r="AN324" s="214"/>
      <c r="AO324" s="214"/>
      <c r="AP324" s="214"/>
      <c r="AQ324" s="214"/>
      <c r="AR324" s="214"/>
      <c r="AS324" s="214"/>
      <c r="AT324" s="214"/>
      <c r="AU324" s="214"/>
      <c r="AV324" s="214"/>
      <c r="AW324" s="214"/>
      <c r="AX324" s="214"/>
      <c r="AY324" s="214"/>
      <c r="AZ324" s="214"/>
      <c r="BA324" s="214"/>
      <c r="BB324" s="214"/>
      <c r="BC324" s="214"/>
      <c r="BD324" s="214"/>
      <c r="BE324" s="214"/>
      <c r="BF324" s="214"/>
      <c r="BG324" s="214"/>
      <c r="BH324" s="214"/>
    </row>
    <row r="325" spans="1:60" outlineLevel="1" x14ac:dyDescent="0.2">
      <c r="A325" s="236">
        <v>97</v>
      </c>
      <c r="B325" s="237" t="s">
        <v>769</v>
      </c>
      <c r="C325" s="254" t="s">
        <v>770</v>
      </c>
      <c r="D325" s="238" t="s">
        <v>375</v>
      </c>
      <c r="E325" s="239">
        <v>1</v>
      </c>
      <c r="F325" s="240"/>
      <c r="G325" s="241">
        <f>ROUND(E325*F325,2)</f>
        <v>0</v>
      </c>
      <c r="H325" s="240"/>
      <c r="I325" s="241">
        <f>ROUND(E325*H325,2)</f>
        <v>0</v>
      </c>
      <c r="J325" s="240"/>
      <c r="K325" s="241">
        <f>ROUND(E325*J325,2)</f>
        <v>0</v>
      </c>
      <c r="L325" s="241">
        <v>12</v>
      </c>
      <c r="M325" s="241">
        <f>G325*(1+L325/100)</f>
        <v>0</v>
      </c>
      <c r="N325" s="239">
        <v>1.0000000000000001E-5</v>
      </c>
      <c r="O325" s="239">
        <f>ROUND(E325*N325,2)</f>
        <v>0</v>
      </c>
      <c r="P325" s="239">
        <v>0</v>
      </c>
      <c r="Q325" s="239">
        <f>ROUND(E325*P325,2)</f>
        <v>0</v>
      </c>
      <c r="R325" s="241" t="s">
        <v>735</v>
      </c>
      <c r="S325" s="241" t="s">
        <v>315</v>
      </c>
      <c r="T325" s="242" t="s">
        <v>315</v>
      </c>
      <c r="U325" s="224">
        <v>0.26</v>
      </c>
      <c r="V325" s="224">
        <f>ROUND(E325*U325,2)</f>
        <v>0.26</v>
      </c>
      <c r="W325" s="224"/>
      <c r="X325" s="224" t="s">
        <v>336</v>
      </c>
      <c r="Y325" s="224" t="s">
        <v>317</v>
      </c>
      <c r="Z325" s="214"/>
      <c r="AA325" s="214"/>
      <c r="AB325" s="214"/>
      <c r="AC325" s="214"/>
      <c r="AD325" s="214"/>
      <c r="AE325" s="214"/>
      <c r="AF325" s="214"/>
      <c r="AG325" s="214" t="s">
        <v>367</v>
      </c>
      <c r="AH325" s="214"/>
      <c r="AI325" s="214"/>
      <c r="AJ325" s="214"/>
      <c r="AK325" s="214"/>
      <c r="AL325" s="214"/>
      <c r="AM325" s="214"/>
      <c r="AN325" s="214"/>
      <c r="AO325" s="214"/>
      <c r="AP325" s="214"/>
      <c r="AQ325" s="214"/>
      <c r="AR325" s="214"/>
      <c r="AS325" s="214"/>
      <c r="AT325" s="214"/>
      <c r="AU325" s="214"/>
      <c r="AV325" s="214"/>
      <c r="AW325" s="214"/>
      <c r="AX325" s="214"/>
      <c r="AY325" s="214"/>
      <c r="AZ325" s="214"/>
      <c r="BA325" s="214"/>
      <c r="BB325" s="214"/>
      <c r="BC325" s="214"/>
      <c r="BD325" s="214"/>
      <c r="BE325" s="214"/>
      <c r="BF325" s="214"/>
      <c r="BG325" s="214"/>
      <c r="BH325" s="214"/>
    </row>
    <row r="326" spans="1:60" outlineLevel="2" x14ac:dyDescent="0.2">
      <c r="A326" s="221"/>
      <c r="B326" s="222"/>
      <c r="C326" s="268" t="s">
        <v>1785</v>
      </c>
      <c r="D326" s="262"/>
      <c r="E326" s="263"/>
      <c r="F326" s="224"/>
      <c r="G326" s="224"/>
      <c r="H326" s="224"/>
      <c r="I326" s="224"/>
      <c r="J326" s="224"/>
      <c r="K326" s="224"/>
      <c r="L326" s="224"/>
      <c r="M326" s="224"/>
      <c r="N326" s="223"/>
      <c r="O326" s="223"/>
      <c r="P326" s="223"/>
      <c r="Q326" s="223"/>
      <c r="R326" s="224"/>
      <c r="S326" s="224"/>
      <c r="T326" s="224"/>
      <c r="U326" s="224"/>
      <c r="V326" s="224"/>
      <c r="W326" s="224"/>
      <c r="X326" s="224"/>
      <c r="Y326" s="224"/>
      <c r="Z326" s="214"/>
      <c r="AA326" s="214"/>
      <c r="AB326" s="214"/>
      <c r="AC326" s="214"/>
      <c r="AD326" s="214"/>
      <c r="AE326" s="214"/>
      <c r="AF326" s="214"/>
      <c r="AG326" s="214" t="s">
        <v>371</v>
      </c>
      <c r="AH326" s="214">
        <v>0</v>
      </c>
      <c r="AI326" s="214"/>
      <c r="AJ326" s="214"/>
      <c r="AK326" s="214"/>
      <c r="AL326" s="214"/>
      <c r="AM326" s="214"/>
      <c r="AN326" s="214"/>
      <c r="AO326" s="214"/>
      <c r="AP326" s="214"/>
      <c r="AQ326" s="214"/>
      <c r="AR326" s="214"/>
      <c r="AS326" s="214"/>
      <c r="AT326" s="214"/>
      <c r="AU326" s="214"/>
      <c r="AV326" s="214"/>
      <c r="AW326" s="214"/>
      <c r="AX326" s="214"/>
      <c r="AY326" s="214"/>
      <c r="AZ326" s="214"/>
      <c r="BA326" s="214"/>
      <c r="BB326" s="214"/>
      <c r="BC326" s="214"/>
      <c r="BD326" s="214"/>
      <c r="BE326" s="214"/>
      <c r="BF326" s="214"/>
      <c r="BG326" s="214"/>
      <c r="BH326" s="214"/>
    </row>
    <row r="327" spans="1:60" outlineLevel="3" x14ac:dyDescent="0.2">
      <c r="A327" s="221"/>
      <c r="B327" s="222"/>
      <c r="C327" s="268" t="s">
        <v>1786</v>
      </c>
      <c r="D327" s="262"/>
      <c r="E327" s="263"/>
      <c r="F327" s="224"/>
      <c r="G327" s="224"/>
      <c r="H327" s="224"/>
      <c r="I327" s="224"/>
      <c r="J327" s="224"/>
      <c r="K327" s="224"/>
      <c r="L327" s="224"/>
      <c r="M327" s="224"/>
      <c r="N327" s="223"/>
      <c r="O327" s="223"/>
      <c r="P327" s="223"/>
      <c r="Q327" s="223"/>
      <c r="R327" s="224"/>
      <c r="S327" s="224"/>
      <c r="T327" s="224"/>
      <c r="U327" s="224"/>
      <c r="V327" s="224"/>
      <c r="W327" s="224"/>
      <c r="X327" s="224"/>
      <c r="Y327" s="224"/>
      <c r="Z327" s="214"/>
      <c r="AA327" s="214"/>
      <c r="AB327" s="214"/>
      <c r="AC327" s="214"/>
      <c r="AD327" s="214"/>
      <c r="AE327" s="214"/>
      <c r="AF327" s="214"/>
      <c r="AG327" s="214" t="s">
        <v>371</v>
      </c>
      <c r="AH327" s="214">
        <v>0</v>
      </c>
      <c r="AI327" s="214"/>
      <c r="AJ327" s="214"/>
      <c r="AK327" s="214"/>
      <c r="AL327" s="214"/>
      <c r="AM327" s="214"/>
      <c r="AN327" s="214"/>
      <c r="AO327" s="214"/>
      <c r="AP327" s="214"/>
      <c r="AQ327" s="214"/>
      <c r="AR327" s="214"/>
      <c r="AS327" s="214"/>
      <c r="AT327" s="214"/>
      <c r="AU327" s="214"/>
      <c r="AV327" s="214"/>
      <c r="AW327" s="214"/>
      <c r="AX327" s="214"/>
      <c r="AY327" s="214"/>
      <c r="AZ327" s="214"/>
      <c r="BA327" s="214"/>
      <c r="BB327" s="214"/>
      <c r="BC327" s="214"/>
      <c r="BD327" s="214"/>
      <c r="BE327" s="214"/>
      <c r="BF327" s="214"/>
      <c r="BG327" s="214"/>
      <c r="BH327" s="214"/>
    </row>
    <row r="328" spans="1:60" outlineLevel="3" x14ac:dyDescent="0.2">
      <c r="A328" s="221"/>
      <c r="B328" s="222"/>
      <c r="C328" s="268" t="s">
        <v>179</v>
      </c>
      <c r="D328" s="262"/>
      <c r="E328" s="263">
        <v>1</v>
      </c>
      <c r="F328" s="224"/>
      <c r="G328" s="224"/>
      <c r="H328" s="224"/>
      <c r="I328" s="224"/>
      <c r="J328" s="224"/>
      <c r="K328" s="224"/>
      <c r="L328" s="224"/>
      <c r="M328" s="224"/>
      <c r="N328" s="223"/>
      <c r="O328" s="223"/>
      <c r="P328" s="223"/>
      <c r="Q328" s="223"/>
      <c r="R328" s="224"/>
      <c r="S328" s="224"/>
      <c r="T328" s="224"/>
      <c r="U328" s="224"/>
      <c r="V328" s="224"/>
      <c r="W328" s="224"/>
      <c r="X328" s="224"/>
      <c r="Y328" s="224"/>
      <c r="Z328" s="214"/>
      <c r="AA328" s="214"/>
      <c r="AB328" s="214"/>
      <c r="AC328" s="214"/>
      <c r="AD328" s="214"/>
      <c r="AE328" s="214"/>
      <c r="AF328" s="214"/>
      <c r="AG328" s="214" t="s">
        <v>371</v>
      </c>
      <c r="AH328" s="214">
        <v>0</v>
      </c>
      <c r="AI328" s="214"/>
      <c r="AJ328" s="214"/>
      <c r="AK328" s="214"/>
      <c r="AL328" s="214"/>
      <c r="AM328" s="214"/>
      <c r="AN328" s="214"/>
      <c r="AO328" s="214"/>
      <c r="AP328" s="214"/>
      <c r="AQ328" s="214"/>
      <c r="AR328" s="214"/>
      <c r="AS328" s="214"/>
      <c r="AT328" s="214"/>
      <c r="AU328" s="214"/>
      <c r="AV328" s="214"/>
      <c r="AW328" s="214"/>
      <c r="AX328" s="214"/>
      <c r="AY328" s="214"/>
      <c r="AZ328" s="214"/>
      <c r="BA328" s="214"/>
      <c r="BB328" s="214"/>
      <c r="BC328" s="214"/>
      <c r="BD328" s="214"/>
      <c r="BE328" s="214"/>
      <c r="BF328" s="214"/>
      <c r="BG328" s="214"/>
      <c r="BH328" s="214"/>
    </row>
    <row r="329" spans="1:60" outlineLevel="1" x14ac:dyDescent="0.2">
      <c r="A329" s="236">
        <v>98</v>
      </c>
      <c r="B329" s="237" t="s">
        <v>772</v>
      </c>
      <c r="C329" s="254" t="s">
        <v>773</v>
      </c>
      <c r="D329" s="238" t="s">
        <v>403</v>
      </c>
      <c r="E329" s="239">
        <v>1</v>
      </c>
      <c r="F329" s="240"/>
      <c r="G329" s="241">
        <f>ROUND(E329*F329,2)</f>
        <v>0</v>
      </c>
      <c r="H329" s="240"/>
      <c r="I329" s="241">
        <f>ROUND(E329*H329,2)</f>
        <v>0</v>
      </c>
      <c r="J329" s="240"/>
      <c r="K329" s="241">
        <f>ROUND(E329*J329,2)</f>
        <v>0</v>
      </c>
      <c r="L329" s="241">
        <v>12</v>
      </c>
      <c r="M329" s="241">
        <f>G329*(1+L329/100)</f>
        <v>0</v>
      </c>
      <c r="N329" s="239">
        <v>1E-3</v>
      </c>
      <c r="O329" s="239">
        <f>ROUND(E329*N329,2)</f>
        <v>0</v>
      </c>
      <c r="P329" s="239">
        <v>0</v>
      </c>
      <c r="Q329" s="239">
        <f>ROUND(E329*P329,2)</f>
        <v>0</v>
      </c>
      <c r="R329" s="241" t="s">
        <v>428</v>
      </c>
      <c r="S329" s="241" t="s">
        <v>315</v>
      </c>
      <c r="T329" s="242" t="s">
        <v>315</v>
      </c>
      <c r="U329" s="224">
        <v>0</v>
      </c>
      <c r="V329" s="224">
        <f>ROUND(E329*U329,2)</f>
        <v>0</v>
      </c>
      <c r="W329" s="224"/>
      <c r="X329" s="224" t="s">
        <v>429</v>
      </c>
      <c r="Y329" s="224" t="s">
        <v>317</v>
      </c>
      <c r="Z329" s="214"/>
      <c r="AA329" s="214"/>
      <c r="AB329" s="214"/>
      <c r="AC329" s="214"/>
      <c r="AD329" s="214"/>
      <c r="AE329" s="214"/>
      <c r="AF329" s="214"/>
      <c r="AG329" s="214" t="s">
        <v>728</v>
      </c>
      <c r="AH329" s="214"/>
      <c r="AI329" s="214"/>
      <c r="AJ329" s="214"/>
      <c r="AK329" s="214"/>
      <c r="AL329" s="214"/>
      <c r="AM329" s="214"/>
      <c r="AN329" s="214"/>
      <c r="AO329" s="214"/>
      <c r="AP329" s="214"/>
      <c r="AQ329" s="214"/>
      <c r="AR329" s="214"/>
      <c r="AS329" s="214"/>
      <c r="AT329" s="214"/>
      <c r="AU329" s="214"/>
      <c r="AV329" s="214"/>
      <c r="AW329" s="214"/>
      <c r="AX329" s="214"/>
      <c r="AY329" s="214"/>
      <c r="AZ329" s="214"/>
      <c r="BA329" s="214"/>
      <c r="BB329" s="214"/>
      <c r="BC329" s="214"/>
      <c r="BD329" s="214"/>
      <c r="BE329" s="214"/>
      <c r="BF329" s="214"/>
      <c r="BG329" s="214"/>
      <c r="BH329" s="214"/>
    </row>
    <row r="330" spans="1:60" outlineLevel="2" x14ac:dyDescent="0.2">
      <c r="A330" s="221"/>
      <c r="B330" s="222"/>
      <c r="C330" s="268" t="s">
        <v>2799</v>
      </c>
      <c r="D330" s="262"/>
      <c r="E330" s="263">
        <v>1</v>
      </c>
      <c r="F330" s="224"/>
      <c r="G330" s="224"/>
      <c r="H330" s="224"/>
      <c r="I330" s="224"/>
      <c r="J330" s="224"/>
      <c r="K330" s="224"/>
      <c r="L330" s="224"/>
      <c r="M330" s="224"/>
      <c r="N330" s="223"/>
      <c r="O330" s="223"/>
      <c r="P330" s="223"/>
      <c r="Q330" s="223"/>
      <c r="R330" s="224"/>
      <c r="S330" s="224"/>
      <c r="T330" s="224"/>
      <c r="U330" s="224"/>
      <c r="V330" s="224"/>
      <c r="W330" s="224"/>
      <c r="X330" s="224"/>
      <c r="Y330" s="224"/>
      <c r="Z330" s="214"/>
      <c r="AA330" s="214"/>
      <c r="AB330" s="214"/>
      <c r="AC330" s="214"/>
      <c r="AD330" s="214"/>
      <c r="AE330" s="214"/>
      <c r="AF330" s="214"/>
      <c r="AG330" s="214" t="s">
        <v>371</v>
      </c>
      <c r="AH330" s="214">
        <v>0</v>
      </c>
      <c r="AI330" s="214"/>
      <c r="AJ330" s="214"/>
      <c r="AK330" s="214"/>
      <c r="AL330" s="214"/>
      <c r="AM330" s="214"/>
      <c r="AN330" s="214"/>
      <c r="AO330" s="214"/>
      <c r="AP330" s="214"/>
      <c r="AQ330" s="214"/>
      <c r="AR330" s="214"/>
      <c r="AS330" s="214"/>
      <c r="AT330" s="214"/>
      <c r="AU330" s="214"/>
      <c r="AV330" s="214"/>
      <c r="AW330" s="214"/>
      <c r="AX330" s="214"/>
      <c r="AY330" s="214"/>
      <c r="AZ330" s="214"/>
      <c r="BA330" s="214"/>
      <c r="BB330" s="214"/>
      <c r="BC330" s="214"/>
      <c r="BD330" s="214"/>
      <c r="BE330" s="214"/>
      <c r="BF330" s="214"/>
      <c r="BG330" s="214"/>
      <c r="BH330" s="214"/>
    </row>
    <row r="331" spans="1:60" outlineLevel="1" x14ac:dyDescent="0.2">
      <c r="A331" s="236">
        <v>99</v>
      </c>
      <c r="B331" s="237" t="s">
        <v>1196</v>
      </c>
      <c r="C331" s="254" t="s">
        <v>1197</v>
      </c>
      <c r="D331" s="238" t="s">
        <v>379</v>
      </c>
      <c r="E331" s="239">
        <v>4.7320000000000002</v>
      </c>
      <c r="F331" s="240"/>
      <c r="G331" s="241">
        <f>ROUND(E331*F331,2)</f>
        <v>0</v>
      </c>
      <c r="H331" s="240"/>
      <c r="I331" s="241">
        <f>ROUND(E331*H331,2)</f>
        <v>0</v>
      </c>
      <c r="J331" s="240"/>
      <c r="K331" s="241">
        <f>ROUND(E331*J331,2)</f>
        <v>0</v>
      </c>
      <c r="L331" s="241">
        <v>12</v>
      </c>
      <c r="M331" s="241">
        <f>G331*(1+L331/100)</f>
        <v>0</v>
      </c>
      <c r="N331" s="239">
        <v>0</v>
      </c>
      <c r="O331" s="239">
        <f>ROUND(E331*N331,2)</f>
        <v>0</v>
      </c>
      <c r="P331" s="239">
        <v>0</v>
      </c>
      <c r="Q331" s="239">
        <f>ROUND(E331*P331,2)</f>
        <v>0</v>
      </c>
      <c r="R331" s="241"/>
      <c r="S331" s="241" t="s">
        <v>331</v>
      </c>
      <c r="T331" s="242" t="s">
        <v>316</v>
      </c>
      <c r="U331" s="224">
        <v>0</v>
      </c>
      <c r="V331" s="224">
        <f>ROUND(E331*U331,2)</f>
        <v>0</v>
      </c>
      <c r="W331" s="224"/>
      <c r="X331" s="224" t="s">
        <v>336</v>
      </c>
      <c r="Y331" s="224" t="s">
        <v>317</v>
      </c>
      <c r="Z331" s="214"/>
      <c r="AA331" s="214"/>
      <c r="AB331" s="214"/>
      <c r="AC331" s="214"/>
      <c r="AD331" s="214"/>
      <c r="AE331" s="214"/>
      <c r="AF331" s="214"/>
      <c r="AG331" s="214" t="s">
        <v>367</v>
      </c>
      <c r="AH331" s="214"/>
      <c r="AI331" s="214"/>
      <c r="AJ331" s="214"/>
      <c r="AK331" s="214"/>
      <c r="AL331" s="214"/>
      <c r="AM331" s="214"/>
      <c r="AN331" s="214"/>
      <c r="AO331" s="214"/>
      <c r="AP331" s="214"/>
      <c r="AQ331" s="214"/>
      <c r="AR331" s="214"/>
      <c r="AS331" s="214"/>
      <c r="AT331" s="214"/>
      <c r="AU331" s="214"/>
      <c r="AV331" s="214"/>
      <c r="AW331" s="214"/>
      <c r="AX331" s="214"/>
      <c r="AY331" s="214"/>
      <c r="AZ331" s="214"/>
      <c r="BA331" s="214"/>
      <c r="BB331" s="214"/>
      <c r="BC331" s="214"/>
      <c r="BD331" s="214"/>
      <c r="BE331" s="214"/>
      <c r="BF331" s="214"/>
      <c r="BG331" s="214"/>
      <c r="BH331" s="214"/>
    </row>
    <row r="332" spans="1:60" outlineLevel="2" x14ac:dyDescent="0.2">
      <c r="A332" s="221"/>
      <c r="B332" s="222"/>
      <c r="C332" s="268" t="s">
        <v>2800</v>
      </c>
      <c r="D332" s="262"/>
      <c r="E332" s="263">
        <v>2.0590000000000002</v>
      </c>
      <c r="F332" s="224"/>
      <c r="G332" s="224"/>
      <c r="H332" s="224"/>
      <c r="I332" s="224"/>
      <c r="J332" s="224"/>
      <c r="K332" s="224"/>
      <c r="L332" s="224"/>
      <c r="M332" s="224"/>
      <c r="N332" s="223"/>
      <c r="O332" s="223"/>
      <c r="P332" s="223"/>
      <c r="Q332" s="223"/>
      <c r="R332" s="224"/>
      <c r="S332" s="224"/>
      <c r="T332" s="224"/>
      <c r="U332" s="224"/>
      <c r="V332" s="224"/>
      <c r="W332" s="224"/>
      <c r="X332" s="224"/>
      <c r="Y332" s="224"/>
      <c r="Z332" s="214"/>
      <c r="AA332" s="214"/>
      <c r="AB332" s="214"/>
      <c r="AC332" s="214"/>
      <c r="AD332" s="214"/>
      <c r="AE332" s="214"/>
      <c r="AF332" s="214"/>
      <c r="AG332" s="214" t="s">
        <v>371</v>
      </c>
      <c r="AH332" s="214">
        <v>0</v>
      </c>
      <c r="AI332" s="214"/>
      <c r="AJ332" s="214"/>
      <c r="AK332" s="214"/>
      <c r="AL332" s="214"/>
      <c r="AM332" s="214"/>
      <c r="AN332" s="214"/>
      <c r="AO332" s="214"/>
      <c r="AP332" s="214"/>
      <c r="AQ332" s="214"/>
      <c r="AR332" s="214"/>
      <c r="AS332" s="214"/>
      <c r="AT332" s="214"/>
      <c r="AU332" s="214"/>
      <c r="AV332" s="214"/>
      <c r="AW332" s="214"/>
      <c r="AX332" s="214"/>
      <c r="AY332" s="214"/>
      <c r="AZ332" s="214"/>
      <c r="BA332" s="214"/>
      <c r="BB332" s="214"/>
      <c r="BC332" s="214"/>
      <c r="BD332" s="214"/>
      <c r="BE332" s="214"/>
      <c r="BF332" s="214"/>
      <c r="BG332" s="214"/>
      <c r="BH332" s="214"/>
    </row>
    <row r="333" spans="1:60" outlineLevel="3" x14ac:dyDescent="0.2">
      <c r="A333" s="221"/>
      <c r="B333" s="222"/>
      <c r="C333" s="268" t="s">
        <v>2801</v>
      </c>
      <c r="D333" s="262"/>
      <c r="E333" s="263">
        <v>2.34</v>
      </c>
      <c r="F333" s="224"/>
      <c r="G333" s="224"/>
      <c r="H333" s="224"/>
      <c r="I333" s="224"/>
      <c r="J333" s="224"/>
      <c r="K333" s="224"/>
      <c r="L333" s="224"/>
      <c r="M333" s="224"/>
      <c r="N333" s="223"/>
      <c r="O333" s="223"/>
      <c r="P333" s="223"/>
      <c r="Q333" s="223"/>
      <c r="R333" s="224"/>
      <c r="S333" s="224"/>
      <c r="T333" s="224"/>
      <c r="U333" s="224"/>
      <c r="V333" s="224"/>
      <c r="W333" s="224"/>
      <c r="X333" s="224"/>
      <c r="Y333" s="224"/>
      <c r="Z333" s="214"/>
      <c r="AA333" s="214"/>
      <c r="AB333" s="214"/>
      <c r="AC333" s="214"/>
      <c r="AD333" s="214"/>
      <c r="AE333" s="214"/>
      <c r="AF333" s="214"/>
      <c r="AG333" s="214" t="s">
        <v>371</v>
      </c>
      <c r="AH333" s="214">
        <v>0</v>
      </c>
      <c r="AI333" s="214"/>
      <c r="AJ333" s="214"/>
      <c r="AK333" s="214"/>
      <c r="AL333" s="214"/>
      <c r="AM333" s="214"/>
      <c r="AN333" s="214"/>
      <c r="AO333" s="214"/>
      <c r="AP333" s="214"/>
      <c r="AQ333" s="214"/>
      <c r="AR333" s="214"/>
      <c r="AS333" s="214"/>
      <c r="AT333" s="214"/>
      <c r="AU333" s="214"/>
      <c r="AV333" s="214"/>
      <c r="AW333" s="214"/>
      <c r="AX333" s="214"/>
      <c r="AY333" s="214"/>
      <c r="AZ333" s="214"/>
      <c r="BA333" s="214"/>
      <c r="BB333" s="214"/>
      <c r="BC333" s="214"/>
      <c r="BD333" s="214"/>
      <c r="BE333" s="214"/>
      <c r="BF333" s="214"/>
      <c r="BG333" s="214"/>
      <c r="BH333" s="214"/>
    </row>
    <row r="334" spans="1:60" outlineLevel="3" x14ac:dyDescent="0.2">
      <c r="A334" s="221"/>
      <c r="B334" s="222"/>
      <c r="C334" s="268" t="s">
        <v>1019</v>
      </c>
      <c r="D334" s="262"/>
      <c r="E334" s="263">
        <v>0.33300000000000002</v>
      </c>
      <c r="F334" s="224"/>
      <c r="G334" s="224"/>
      <c r="H334" s="224"/>
      <c r="I334" s="224"/>
      <c r="J334" s="224"/>
      <c r="K334" s="224"/>
      <c r="L334" s="224"/>
      <c r="M334" s="224"/>
      <c r="N334" s="223"/>
      <c r="O334" s="223"/>
      <c r="P334" s="223"/>
      <c r="Q334" s="223"/>
      <c r="R334" s="224"/>
      <c r="S334" s="224"/>
      <c r="T334" s="224"/>
      <c r="U334" s="224"/>
      <c r="V334" s="224"/>
      <c r="W334" s="224"/>
      <c r="X334" s="224"/>
      <c r="Y334" s="224"/>
      <c r="Z334" s="214"/>
      <c r="AA334" s="214"/>
      <c r="AB334" s="214"/>
      <c r="AC334" s="214"/>
      <c r="AD334" s="214"/>
      <c r="AE334" s="214"/>
      <c r="AF334" s="214"/>
      <c r="AG334" s="214" t="s">
        <v>371</v>
      </c>
      <c r="AH334" s="214">
        <v>0</v>
      </c>
      <c r="AI334" s="214"/>
      <c r="AJ334" s="214"/>
      <c r="AK334" s="214"/>
      <c r="AL334" s="214"/>
      <c r="AM334" s="214"/>
      <c r="AN334" s="214"/>
      <c r="AO334" s="214"/>
      <c r="AP334" s="214"/>
      <c r="AQ334" s="214"/>
      <c r="AR334" s="214"/>
      <c r="AS334" s="214"/>
      <c r="AT334" s="214"/>
      <c r="AU334" s="214"/>
      <c r="AV334" s="214"/>
      <c r="AW334" s="214"/>
      <c r="AX334" s="214"/>
      <c r="AY334" s="214"/>
      <c r="AZ334" s="214"/>
      <c r="BA334" s="214"/>
      <c r="BB334" s="214"/>
      <c r="BC334" s="214"/>
      <c r="BD334" s="214"/>
      <c r="BE334" s="214"/>
      <c r="BF334" s="214"/>
      <c r="BG334" s="214"/>
      <c r="BH334" s="214"/>
    </row>
    <row r="335" spans="1:60" outlineLevel="1" x14ac:dyDescent="0.2">
      <c r="A335" s="236">
        <v>100</v>
      </c>
      <c r="B335" s="237" t="s">
        <v>1469</v>
      </c>
      <c r="C335" s="254" t="s">
        <v>1470</v>
      </c>
      <c r="D335" s="238" t="s">
        <v>581</v>
      </c>
      <c r="E335" s="239">
        <v>5.1049999999999998E-2</v>
      </c>
      <c r="F335" s="240"/>
      <c r="G335" s="241">
        <f>ROUND(E335*F335,2)</f>
        <v>0</v>
      </c>
      <c r="H335" s="240"/>
      <c r="I335" s="241">
        <f>ROUND(E335*H335,2)</f>
        <v>0</v>
      </c>
      <c r="J335" s="240"/>
      <c r="K335" s="241">
        <f>ROUND(E335*J335,2)</f>
        <v>0</v>
      </c>
      <c r="L335" s="241">
        <v>12</v>
      </c>
      <c r="M335" s="241">
        <f>G335*(1+L335/100)</f>
        <v>0</v>
      </c>
      <c r="N335" s="239">
        <v>0</v>
      </c>
      <c r="O335" s="239">
        <f>ROUND(E335*N335,2)</f>
        <v>0</v>
      </c>
      <c r="P335" s="239">
        <v>0</v>
      </c>
      <c r="Q335" s="239">
        <f>ROUND(E335*P335,2)</f>
        <v>0</v>
      </c>
      <c r="R335" s="241" t="s">
        <v>735</v>
      </c>
      <c r="S335" s="241" t="s">
        <v>315</v>
      </c>
      <c r="T335" s="242" t="s">
        <v>315</v>
      </c>
      <c r="U335" s="224">
        <v>2.4209999999999998</v>
      </c>
      <c r="V335" s="224">
        <f>ROUND(E335*U335,2)</f>
        <v>0.12</v>
      </c>
      <c r="W335" s="224"/>
      <c r="X335" s="224" t="s">
        <v>582</v>
      </c>
      <c r="Y335" s="224" t="s">
        <v>317</v>
      </c>
      <c r="Z335" s="214"/>
      <c r="AA335" s="214"/>
      <c r="AB335" s="214"/>
      <c r="AC335" s="214"/>
      <c r="AD335" s="214"/>
      <c r="AE335" s="214"/>
      <c r="AF335" s="214"/>
      <c r="AG335" s="214" t="s">
        <v>583</v>
      </c>
      <c r="AH335" s="214"/>
      <c r="AI335" s="214"/>
      <c r="AJ335" s="214"/>
      <c r="AK335" s="214"/>
      <c r="AL335" s="214"/>
      <c r="AM335" s="214"/>
      <c r="AN335" s="214"/>
      <c r="AO335" s="214"/>
      <c r="AP335" s="214"/>
      <c r="AQ335" s="214"/>
      <c r="AR335" s="214"/>
      <c r="AS335" s="214"/>
      <c r="AT335" s="214"/>
      <c r="AU335" s="214"/>
      <c r="AV335" s="214"/>
      <c r="AW335" s="214"/>
      <c r="AX335" s="214"/>
      <c r="AY335" s="214"/>
      <c r="AZ335" s="214"/>
      <c r="BA335" s="214"/>
      <c r="BB335" s="214"/>
      <c r="BC335" s="214"/>
      <c r="BD335" s="214"/>
      <c r="BE335" s="214"/>
      <c r="BF335" s="214"/>
      <c r="BG335" s="214"/>
      <c r="BH335" s="214"/>
    </row>
    <row r="336" spans="1:60" outlineLevel="2" x14ac:dyDescent="0.2">
      <c r="A336" s="221"/>
      <c r="B336" s="222"/>
      <c r="C336" s="267" t="s">
        <v>608</v>
      </c>
      <c r="D336" s="266"/>
      <c r="E336" s="266"/>
      <c r="F336" s="266"/>
      <c r="G336" s="266"/>
      <c r="H336" s="224"/>
      <c r="I336" s="224"/>
      <c r="J336" s="224"/>
      <c r="K336" s="224"/>
      <c r="L336" s="224"/>
      <c r="M336" s="224"/>
      <c r="N336" s="223"/>
      <c r="O336" s="223"/>
      <c r="P336" s="223"/>
      <c r="Q336" s="223"/>
      <c r="R336" s="224"/>
      <c r="S336" s="224"/>
      <c r="T336" s="224"/>
      <c r="U336" s="224"/>
      <c r="V336" s="224"/>
      <c r="W336" s="224"/>
      <c r="X336" s="224"/>
      <c r="Y336" s="224"/>
      <c r="Z336" s="214"/>
      <c r="AA336" s="214"/>
      <c r="AB336" s="214"/>
      <c r="AC336" s="214"/>
      <c r="AD336" s="214"/>
      <c r="AE336" s="214"/>
      <c r="AF336" s="214"/>
      <c r="AG336" s="214" t="s">
        <v>369</v>
      </c>
      <c r="AH336" s="214"/>
      <c r="AI336" s="214"/>
      <c r="AJ336" s="214"/>
      <c r="AK336" s="214"/>
      <c r="AL336" s="214"/>
      <c r="AM336" s="214"/>
      <c r="AN336" s="214"/>
      <c r="AO336" s="214"/>
      <c r="AP336" s="214"/>
      <c r="AQ336" s="214"/>
      <c r="AR336" s="214"/>
      <c r="AS336" s="214"/>
      <c r="AT336" s="214"/>
      <c r="AU336" s="214"/>
      <c r="AV336" s="214"/>
      <c r="AW336" s="214"/>
      <c r="AX336" s="214"/>
      <c r="AY336" s="214"/>
      <c r="AZ336" s="214"/>
      <c r="BA336" s="214"/>
      <c r="BB336" s="214"/>
      <c r="BC336" s="214"/>
      <c r="BD336" s="214"/>
      <c r="BE336" s="214"/>
      <c r="BF336" s="214"/>
      <c r="BG336" s="214"/>
      <c r="BH336" s="214"/>
    </row>
    <row r="337" spans="1:60" x14ac:dyDescent="0.2">
      <c r="A337" s="229" t="s">
        <v>310</v>
      </c>
      <c r="B337" s="230" t="s">
        <v>252</v>
      </c>
      <c r="C337" s="253" t="s">
        <v>253</v>
      </c>
      <c r="D337" s="231"/>
      <c r="E337" s="232"/>
      <c r="F337" s="233"/>
      <c r="G337" s="233">
        <f>SUMIF(AG338:AG368,"&lt;&gt;NOR",G338:G368)</f>
        <v>0</v>
      </c>
      <c r="H337" s="233"/>
      <c r="I337" s="233">
        <f>SUM(I338:I368)</f>
        <v>0</v>
      </c>
      <c r="J337" s="233"/>
      <c r="K337" s="233">
        <f>SUM(K338:K368)</f>
        <v>0</v>
      </c>
      <c r="L337" s="233"/>
      <c r="M337" s="233">
        <f>SUM(M338:M368)</f>
        <v>0</v>
      </c>
      <c r="N337" s="232"/>
      <c r="O337" s="232">
        <f>SUM(O338:O368)</f>
        <v>0.11</v>
      </c>
      <c r="P337" s="232"/>
      <c r="Q337" s="232">
        <f>SUM(Q338:Q368)</f>
        <v>0</v>
      </c>
      <c r="R337" s="233"/>
      <c r="S337" s="233"/>
      <c r="T337" s="234"/>
      <c r="U337" s="228"/>
      <c r="V337" s="228">
        <f>SUM(V338:V368)</f>
        <v>4.9899999999999993</v>
      </c>
      <c r="W337" s="228"/>
      <c r="X337" s="228"/>
      <c r="Y337" s="228"/>
      <c r="AG337" t="s">
        <v>311</v>
      </c>
    </row>
    <row r="338" spans="1:60" ht="22.5" outlineLevel="1" x14ac:dyDescent="0.2">
      <c r="A338" s="236">
        <v>101</v>
      </c>
      <c r="B338" s="237" t="s">
        <v>784</v>
      </c>
      <c r="C338" s="254" t="s">
        <v>785</v>
      </c>
      <c r="D338" s="238" t="s">
        <v>379</v>
      </c>
      <c r="E338" s="239">
        <v>3.02</v>
      </c>
      <c r="F338" s="240"/>
      <c r="G338" s="241">
        <f>ROUND(E338*F338,2)</f>
        <v>0</v>
      </c>
      <c r="H338" s="240"/>
      <c r="I338" s="241">
        <f>ROUND(E338*H338,2)</f>
        <v>0</v>
      </c>
      <c r="J338" s="240"/>
      <c r="K338" s="241">
        <f>ROUND(E338*J338,2)</f>
        <v>0</v>
      </c>
      <c r="L338" s="241">
        <v>12</v>
      </c>
      <c r="M338" s="241">
        <f>G338*(1+L338/100)</f>
        <v>0</v>
      </c>
      <c r="N338" s="239">
        <v>0</v>
      </c>
      <c r="O338" s="239">
        <f>ROUND(E338*N338,2)</f>
        <v>0</v>
      </c>
      <c r="P338" s="239">
        <v>0</v>
      </c>
      <c r="Q338" s="239">
        <f>ROUND(E338*P338,2)</f>
        <v>0</v>
      </c>
      <c r="R338" s="241" t="s">
        <v>786</v>
      </c>
      <c r="S338" s="241" t="s">
        <v>315</v>
      </c>
      <c r="T338" s="242" t="s">
        <v>315</v>
      </c>
      <c r="U338" s="224">
        <v>1.6E-2</v>
      </c>
      <c r="V338" s="224">
        <f>ROUND(E338*U338,2)</f>
        <v>0.05</v>
      </c>
      <c r="W338" s="224"/>
      <c r="X338" s="224" t="s">
        <v>336</v>
      </c>
      <c r="Y338" s="224" t="s">
        <v>317</v>
      </c>
      <c r="Z338" s="214"/>
      <c r="AA338" s="214"/>
      <c r="AB338" s="214"/>
      <c r="AC338" s="214"/>
      <c r="AD338" s="214"/>
      <c r="AE338" s="214"/>
      <c r="AF338" s="214"/>
      <c r="AG338" s="214" t="s">
        <v>337</v>
      </c>
      <c r="AH338" s="214"/>
      <c r="AI338" s="214"/>
      <c r="AJ338" s="214"/>
      <c r="AK338" s="214"/>
      <c r="AL338" s="214"/>
      <c r="AM338" s="214"/>
      <c r="AN338" s="214"/>
      <c r="AO338" s="214"/>
      <c r="AP338" s="214"/>
      <c r="AQ338" s="214"/>
      <c r="AR338" s="214"/>
      <c r="AS338" s="214"/>
      <c r="AT338" s="214"/>
      <c r="AU338" s="214"/>
      <c r="AV338" s="214"/>
      <c r="AW338" s="214"/>
      <c r="AX338" s="214"/>
      <c r="AY338" s="214"/>
      <c r="AZ338" s="214"/>
      <c r="BA338" s="214"/>
      <c r="BB338" s="214"/>
      <c r="BC338" s="214"/>
      <c r="BD338" s="214"/>
      <c r="BE338" s="214"/>
      <c r="BF338" s="214"/>
      <c r="BG338" s="214"/>
      <c r="BH338" s="214"/>
    </row>
    <row r="339" spans="1:60" outlineLevel="2" x14ac:dyDescent="0.2">
      <c r="A339" s="221"/>
      <c r="B339" s="222"/>
      <c r="C339" s="268" t="s">
        <v>2774</v>
      </c>
      <c r="D339" s="262"/>
      <c r="E339" s="263">
        <v>3.02</v>
      </c>
      <c r="F339" s="224"/>
      <c r="G339" s="224"/>
      <c r="H339" s="224"/>
      <c r="I339" s="224"/>
      <c r="J339" s="224"/>
      <c r="K339" s="224"/>
      <c r="L339" s="224"/>
      <c r="M339" s="224"/>
      <c r="N339" s="223"/>
      <c r="O339" s="223"/>
      <c r="P339" s="223"/>
      <c r="Q339" s="223"/>
      <c r="R339" s="224"/>
      <c r="S339" s="224"/>
      <c r="T339" s="224"/>
      <c r="U339" s="224"/>
      <c r="V339" s="224"/>
      <c r="W339" s="224"/>
      <c r="X339" s="224"/>
      <c r="Y339" s="224"/>
      <c r="Z339" s="214"/>
      <c r="AA339" s="214"/>
      <c r="AB339" s="214"/>
      <c r="AC339" s="214"/>
      <c r="AD339" s="214"/>
      <c r="AE339" s="214"/>
      <c r="AF339" s="214"/>
      <c r="AG339" s="214" t="s">
        <v>371</v>
      </c>
      <c r="AH339" s="214">
        <v>5</v>
      </c>
      <c r="AI339" s="214"/>
      <c r="AJ339" s="214"/>
      <c r="AK339" s="214"/>
      <c r="AL339" s="214"/>
      <c r="AM339" s="214"/>
      <c r="AN339" s="214"/>
      <c r="AO339" s="214"/>
      <c r="AP339" s="214"/>
      <c r="AQ339" s="214"/>
      <c r="AR339" s="214"/>
      <c r="AS339" s="214"/>
      <c r="AT339" s="214"/>
      <c r="AU339" s="214"/>
      <c r="AV339" s="214"/>
      <c r="AW339" s="214"/>
      <c r="AX339" s="214"/>
      <c r="AY339" s="214"/>
      <c r="AZ339" s="214"/>
      <c r="BA339" s="214"/>
      <c r="BB339" s="214"/>
      <c r="BC339" s="214"/>
      <c r="BD339" s="214"/>
      <c r="BE339" s="214"/>
      <c r="BF339" s="214"/>
      <c r="BG339" s="214"/>
      <c r="BH339" s="214"/>
    </row>
    <row r="340" spans="1:60" ht="22.5" outlineLevel="1" x14ac:dyDescent="0.2">
      <c r="A340" s="236">
        <v>102</v>
      </c>
      <c r="B340" s="237" t="s">
        <v>787</v>
      </c>
      <c r="C340" s="254" t="s">
        <v>788</v>
      </c>
      <c r="D340" s="238" t="s">
        <v>379</v>
      </c>
      <c r="E340" s="239">
        <v>3.02</v>
      </c>
      <c r="F340" s="240"/>
      <c r="G340" s="241">
        <f>ROUND(E340*F340,2)</f>
        <v>0</v>
      </c>
      <c r="H340" s="240"/>
      <c r="I340" s="241">
        <f>ROUND(E340*H340,2)</f>
        <v>0</v>
      </c>
      <c r="J340" s="240"/>
      <c r="K340" s="241">
        <f>ROUND(E340*J340,2)</f>
        <v>0</v>
      </c>
      <c r="L340" s="241">
        <v>12</v>
      </c>
      <c r="M340" s="241">
        <f>G340*(1+L340/100)</f>
        <v>0</v>
      </c>
      <c r="N340" s="239">
        <v>0</v>
      </c>
      <c r="O340" s="239">
        <f>ROUND(E340*N340,2)</f>
        <v>0</v>
      </c>
      <c r="P340" s="239">
        <v>0</v>
      </c>
      <c r="Q340" s="239">
        <f>ROUND(E340*P340,2)</f>
        <v>0</v>
      </c>
      <c r="R340" s="241" t="s">
        <v>786</v>
      </c>
      <c r="S340" s="241" t="s">
        <v>315</v>
      </c>
      <c r="T340" s="242" t="s">
        <v>315</v>
      </c>
      <c r="U340" s="224">
        <v>0.26</v>
      </c>
      <c r="V340" s="224">
        <f>ROUND(E340*U340,2)</f>
        <v>0.79</v>
      </c>
      <c r="W340" s="224"/>
      <c r="X340" s="224" t="s">
        <v>336</v>
      </c>
      <c r="Y340" s="224" t="s">
        <v>317</v>
      </c>
      <c r="Z340" s="214"/>
      <c r="AA340" s="214"/>
      <c r="AB340" s="214"/>
      <c r="AC340" s="214"/>
      <c r="AD340" s="214"/>
      <c r="AE340" s="214"/>
      <c r="AF340" s="214"/>
      <c r="AG340" s="214" t="s">
        <v>337</v>
      </c>
      <c r="AH340" s="214"/>
      <c r="AI340" s="214"/>
      <c r="AJ340" s="214"/>
      <c r="AK340" s="214"/>
      <c r="AL340" s="214"/>
      <c r="AM340" s="214"/>
      <c r="AN340" s="214"/>
      <c r="AO340" s="214"/>
      <c r="AP340" s="214"/>
      <c r="AQ340" s="214"/>
      <c r="AR340" s="214"/>
      <c r="AS340" s="214"/>
      <c r="AT340" s="214"/>
      <c r="AU340" s="214"/>
      <c r="AV340" s="214"/>
      <c r="AW340" s="214"/>
      <c r="AX340" s="214"/>
      <c r="AY340" s="214"/>
      <c r="AZ340" s="214"/>
      <c r="BA340" s="214"/>
      <c r="BB340" s="214"/>
      <c r="BC340" s="214"/>
      <c r="BD340" s="214"/>
      <c r="BE340" s="214"/>
      <c r="BF340" s="214"/>
      <c r="BG340" s="214"/>
      <c r="BH340" s="214"/>
    </row>
    <row r="341" spans="1:60" outlineLevel="2" x14ac:dyDescent="0.2">
      <c r="A341" s="221"/>
      <c r="B341" s="222"/>
      <c r="C341" s="255" t="s">
        <v>789</v>
      </c>
      <c r="D341" s="243"/>
      <c r="E341" s="243"/>
      <c r="F341" s="243"/>
      <c r="G341" s="243"/>
      <c r="H341" s="224"/>
      <c r="I341" s="224"/>
      <c r="J341" s="224"/>
      <c r="K341" s="224"/>
      <c r="L341" s="224"/>
      <c r="M341" s="224"/>
      <c r="N341" s="223"/>
      <c r="O341" s="223"/>
      <c r="P341" s="223"/>
      <c r="Q341" s="223"/>
      <c r="R341" s="224"/>
      <c r="S341" s="224"/>
      <c r="T341" s="224"/>
      <c r="U341" s="224"/>
      <c r="V341" s="224"/>
      <c r="W341" s="224"/>
      <c r="X341" s="224"/>
      <c r="Y341" s="224"/>
      <c r="Z341" s="214"/>
      <c r="AA341" s="214"/>
      <c r="AB341" s="214"/>
      <c r="AC341" s="214"/>
      <c r="AD341" s="214"/>
      <c r="AE341" s="214"/>
      <c r="AF341" s="214"/>
      <c r="AG341" s="214" t="s">
        <v>320</v>
      </c>
      <c r="AH341" s="214"/>
      <c r="AI341" s="214"/>
      <c r="AJ341" s="214"/>
      <c r="AK341" s="214"/>
      <c r="AL341" s="214"/>
      <c r="AM341" s="214"/>
      <c r="AN341" s="214"/>
      <c r="AO341" s="214"/>
      <c r="AP341" s="214"/>
      <c r="AQ341" s="214"/>
      <c r="AR341" s="214"/>
      <c r="AS341" s="214"/>
      <c r="AT341" s="214"/>
      <c r="AU341" s="214"/>
      <c r="AV341" s="214"/>
      <c r="AW341" s="214"/>
      <c r="AX341" s="214"/>
      <c r="AY341" s="214"/>
      <c r="AZ341" s="214"/>
      <c r="BA341" s="214"/>
      <c r="BB341" s="214"/>
      <c r="BC341" s="214"/>
      <c r="BD341" s="214"/>
      <c r="BE341" s="214"/>
      <c r="BF341" s="214"/>
      <c r="BG341" s="214"/>
      <c r="BH341" s="214"/>
    </row>
    <row r="342" spans="1:60" outlineLevel="3" x14ac:dyDescent="0.2">
      <c r="A342" s="221"/>
      <c r="B342" s="222"/>
      <c r="C342" s="258" t="s">
        <v>960</v>
      </c>
      <c r="D342" s="252"/>
      <c r="E342" s="252"/>
      <c r="F342" s="252"/>
      <c r="G342" s="252"/>
      <c r="H342" s="224"/>
      <c r="I342" s="224"/>
      <c r="J342" s="224"/>
      <c r="K342" s="224"/>
      <c r="L342" s="224"/>
      <c r="M342" s="224"/>
      <c r="N342" s="223"/>
      <c r="O342" s="223"/>
      <c r="P342" s="223"/>
      <c r="Q342" s="223"/>
      <c r="R342" s="224"/>
      <c r="S342" s="224"/>
      <c r="T342" s="224"/>
      <c r="U342" s="224"/>
      <c r="V342" s="224"/>
      <c r="W342" s="224"/>
      <c r="X342" s="224"/>
      <c r="Y342" s="224"/>
      <c r="Z342" s="214"/>
      <c r="AA342" s="214"/>
      <c r="AB342" s="214"/>
      <c r="AC342" s="214"/>
      <c r="AD342" s="214"/>
      <c r="AE342" s="214"/>
      <c r="AF342" s="214"/>
      <c r="AG342" s="214" t="s">
        <v>320</v>
      </c>
      <c r="AH342" s="214"/>
      <c r="AI342" s="214"/>
      <c r="AJ342" s="214"/>
      <c r="AK342" s="214"/>
      <c r="AL342" s="214"/>
      <c r="AM342" s="214"/>
      <c r="AN342" s="214"/>
      <c r="AO342" s="214"/>
      <c r="AP342" s="214"/>
      <c r="AQ342" s="214"/>
      <c r="AR342" s="214"/>
      <c r="AS342" s="214"/>
      <c r="AT342" s="214"/>
      <c r="AU342" s="214"/>
      <c r="AV342" s="214"/>
      <c r="AW342" s="214"/>
      <c r="AX342" s="214"/>
      <c r="AY342" s="214"/>
      <c r="AZ342" s="214"/>
      <c r="BA342" s="214"/>
      <c r="BB342" s="214"/>
      <c r="BC342" s="214"/>
      <c r="BD342" s="214"/>
      <c r="BE342" s="214"/>
      <c r="BF342" s="214"/>
      <c r="BG342" s="214"/>
      <c r="BH342" s="214"/>
    </row>
    <row r="343" spans="1:60" outlineLevel="3" x14ac:dyDescent="0.2">
      <c r="A343" s="221"/>
      <c r="B343" s="222"/>
      <c r="C343" s="258" t="s">
        <v>790</v>
      </c>
      <c r="D343" s="252"/>
      <c r="E343" s="252"/>
      <c r="F343" s="252"/>
      <c r="G343" s="252"/>
      <c r="H343" s="224"/>
      <c r="I343" s="224"/>
      <c r="J343" s="224"/>
      <c r="K343" s="224"/>
      <c r="L343" s="224"/>
      <c r="M343" s="224"/>
      <c r="N343" s="223"/>
      <c r="O343" s="223"/>
      <c r="P343" s="223"/>
      <c r="Q343" s="223"/>
      <c r="R343" s="224"/>
      <c r="S343" s="224"/>
      <c r="T343" s="224"/>
      <c r="U343" s="224"/>
      <c r="V343" s="224"/>
      <c r="W343" s="224"/>
      <c r="X343" s="224"/>
      <c r="Y343" s="224"/>
      <c r="Z343" s="214"/>
      <c r="AA343" s="214"/>
      <c r="AB343" s="214"/>
      <c r="AC343" s="214"/>
      <c r="AD343" s="214"/>
      <c r="AE343" s="214"/>
      <c r="AF343" s="214"/>
      <c r="AG343" s="214" t="s">
        <v>320</v>
      </c>
      <c r="AH343" s="214"/>
      <c r="AI343" s="214"/>
      <c r="AJ343" s="214"/>
      <c r="AK343" s="214"/>
      <c r="AL343" s="214"/>
      <c r="AM343" s="214"/>
      <c r="AN343" s="214"/>
      <c r="AO343" s="214"/>
      <c r="AP343" s="214"/>
      <c r="AQ343" s="214"/>
      <c r="AR343" s="214"/>
      <c r="AS343" s="214"/>
      <c r="AT343" s="214"/>
      <c r="AU343" s="214"/>
      <c r="AV343" s="214"/>
      <c r="AW343" s="214"/>
      <c r="AX343" s="214"/>
      <c r="AY343" s="214"/>
      <c r="AZ343" s="214"/>
      <c r="BA343" s="214"/>
      <c r="BB343" s="214"/>
      <c r="BC343" s="214"/>
      <c r="BD343" s="214"/>
      <c r="BE343" s="214"/>
      <c r="BF343" s="214"/>
      <c r="BG343" s="214"/>
      <c r="BH343" s="214"/>
    </row>
    <row r="344" spans="1:60" outlineLevel="3" x14ac:dyDescent="0.2">
      <c r="A344" s="221"/>
      <c r="B344" s="222"/>
      <c r="C344" s="258" t="s">
        <v>791</v>
      </c>
      <c r="D344" s="252"/>
      <c r="E344" s="252"/>
      <c r="F344" s="252"/>
      <c r="G344" s="252"/>
      <c r="H344" s="224"/>
      <c r="I344" s="224"/>
      <c r="J344" s="224"/>
      <c r="K344" s="224"/>
      <c r="L344" s="224"/>
      <c r="M344" s="224"/>
      <c r="N344" s="223"/>
      <c r="O344" s="223"/>
      <c r="P344" s="223"/>
      <c r="Q344" s="223"/>
      <c r="R344" s="224"/>
      <c r="S344" s="224"/>
      <c r="T344" s="224"/>
      <c r="U344" s="224"/>
      <c r="V344" s="224"/>
      <c r="W344" s="224"/>
      <c r="X344" s="224"/>
      <c r="Y344" s="224"/>
      <c r="Z344" s="214"/>
      <c r="AA344" s="214"/>
      <c r="AB344" s="214"/>
      <c r="AC344" s="214"/>
      <c r="AD344" s="214"/>
      <c r="AE344" s="214"/>
      <c r="AF344" s="214"/>
      <c r="AG344" s="214" t="s">
        <v>320</v>
      </c>
      <c r="AH344" s="214"/>
      <c r="AI344" s="214"/>
      <c r="AJ344" s="214"/>
      <c r="AK344" s="214"/>
      <c r="AL344" s="214"/>
      <c r="AM344" s="214"/>
      <c r="AN344" s="214"/>
      <c r="AO344" s="214"/>
      <c r="AP344" s="214"/>
      <c r="AQ344" s="214"/>
      <c r="AR344" s="214"/>
      <c r="AS344" s="214"/>
      <c r="AT344" s="214"/>
      <c r="AU344" s="214"/>
      <c r="AV344" s="214"/>
      <c r="AW344" s="214"/>
      <c r="AX344" s="214"/>
      <c r="AY344" s="214"/>
      <c r="AZ344" s="214"/>
      <c r="BA344" s="214"/>
      <c r="BB344" s="214"/>
      <c r="BC344" s="214"/>
      <c r="BD344" s="214"/>
      <c r="BE344" s="214"/>
      <c r="BF344" s="214"/>
      <c r="BG344" s="214"/>
      <c r="BH344" s="214"/>
    </row>
    <row r="345" spans="1:60" outlineLevel="3" x14ac:dyDescent="0.2">
      <c r="A345" s="221"/>
      <c r="B345" s="222"/>
      <c r="C345" s="258" t="s">
        <v>792</v>
      </c>
      <c r="D345" s="252"/>
      <c r="E345" s="252"/>
      <c r="F345" s="252"/>
      <c r="G345" s="252"/>
      <c r="H345" s="224"/>
      <c r="I345" s="224"/>
      <c r="J345" s="224"/>
      <c r="K345" s="224"/>
      <c r="L345" s="224"/>
      <c r="M345" s="224"/>
      <c r="N345" s="223"/>
      <c r="O345" s="223"/>
      <c r="P345" s="223"/>
      <c r="Q345" s="223"/>
      <c r="R345" s="224"/>
      <c r="S345" s="224"/>
      <c r="T345" s="224"/>
      <c r="U345" s="224"/>
      <c r="V345" s="224"/>
      <c r="W345" s="224"/>
      <c r="X345" s="224"/>
      <c r="Y345" s="224"/>
      <c r="Z345" s="214"/>
      <c r="AA345" s="214"/>
      <c r="AB345" s="214"/>
      <c r="AC345" s="214"/>
      <c r="AD345" s="214"/>
      <c r="AE345" s="214"/>
      <c r="AF345" s="214"/>
      <c r="AG345" s="214" t="s">
        <v>320</v>
      </c>
      <c r="AH345" s="214"/>
      <c r="AI345" s="214"/>
      <c r="AJ345" s="214"/>
      <c r="AK345" s="214"/>
      <c r="AL345" s="214"/>
      <c r="AM345" s="214"/>
      <c r="AN345" s="214"/>
      <c r="AO345" s="214"/>
      <c r="AP345" s="214"/>
      <c r="AQ345" s="214"/>
      <c r="AR345" s="214"/>
      <c r="AS345" s="214"/>
      <c r="AT345" s="214"/>
      <c r="AU345" s="214"/>
      <c r="AV345" s="214"/>
      <c r="AW345" s="214"/>
      <c r="AX345" s="214"/>
      <c r="AY345" s="214"/>
      <c r="AZ345" s="214"/>
      <c r="BA345" s="214"/>
      <c r="BB345" s="214"/>
      <c r="BC345" s="214"/>
      <c r="BD345" s="214"/>
      <c r="BE345" s="214"/>
      <c r="BF345" s="214"/>
      <c r="BG345" s="214"/>
      <c r="BH345" s="214"/>
    </row>
    <row r="346" spans="1:60" outlineLevel="3" x14ac:dyDescent="0.2">
      <c r="A346" s="221"/>
      <c r="B346" s="222"/>
      <c r="C346" s="258" t="s">
        <v>793</v>
      </c>
      <c r="D346" s="252"/>
      <c r="E346" s="252"/>
      <c r="F346" s="252"/>
      <c r="G346" s="252"/>
      <c r="H346" s="224"/>
      <c r="I346" s="224"/>
      <c r="J346" s="224"/>
      <c r="K346" s="224"/>
      <c r="L346" s="224"/>
      <c r="M346" s="224"/>
      <c r="N346" s="223"/>
      <c r="O346" s="223"/>
      <c r="P346" s="223"/>
      <c r="Q346" s="223"/>
      <c r="R346" s="224"/>
      <c r="S346" s="224"/>
      <c r="T346" s="224"/>
      <c r="U346" s="224"/>
      <c r="V346" s="224"/>
      <c r="W346" s="224"/>
      <c r="X346" s="224"/>
      <c r="Y346" s="224"/>
      <c r="Z346" s="214"/>
      <c r="AA346" s="214"/>
      <c r="AB346" s="214"/>
      <c r="AC346" s="214"/>
      <c r="AD346" s="214"/>
      <c r="AE346" s="214"/>
      <c r="AF346" s="214"/>
      <c r="AG346" s="214" t="s">
        <v>320</v>
      </c>
      <c r="AH346" s="214"/>
      <c r="AI346" s="214"/>
      <c r="AJ346" s="214"/>
      <c r="AK346" s="214"/>
      <c r="AL346" s="214"/>
      <c r="AM346" s="214"/>
      <c r="AN346" s="214"/>
      <c r="AO346" s="214"/>
      <c r="AP346" s="214"/>
      <c r="AQ346" s="214"/>
      <c r="AR346" s="214"/>
      <c r="AS346" s="214"/>
      <c r="AT346" s="214"/>
      <c r="AU346" s="214"/>
      <c r="AV346" s="214"/>
      <c r="AW346" s="214"/>
      <c r="AX346" s="214"/>
      <c r="AY346" s="214"/>
      <c r="AZ346" s="214"/>
      <c r="BA346" s="214"/>
      <c r="BB346" s="214"/>
      <c r="BC346" s="214"/>
      <c r="BD346" s="214"/>
      <c r="BE346" s="214"/>
      <c r="BF346" s="214"/>
      <c r="BG346" s="214"/>
      <c r="BH346" s="214"/>
    </row>
    <row r="347" spans="1:60" outlineLevel="2" x14ac:dyDescent="0.2">
      <c r="A347" s="221"/>
      <c r="B347" s="222"/>
      <c r="C347" s="268" t="s">
        <v>2774</v>
      </c>
      <c r="D347" s="262"/>
      <c r="E347" s="263">
        <v>3.02</v>
      </c>
      <c r="F347" s="224"/>
      <c r="G347" s="224"/>
      <c r="H347" s="224"/>
      <c r="I347" s="224"/>
      <c r="J347" s="224"/>
      <c r="K347" s="224"/>
      <c r="L347" s="224"/>
      <c r="M347" s="224"/>
      <c r="N347" s="223"/>
      <c r="O347" s="223"/>
      <c r="P347" s="223"/>
      <c r="Q347" s="223"/>
      <c r="R347" s="224"/>
      <c r="S347" s="224"/>
      <c r="T347" s="224"/>
      <c r="U347" s="224"/>
      <c r="V347" s="224"/>
      <c r="W347" s="224"/>
      <c r="X347" s="224"/>
      <c r="Y347" s="224"/>
      <c r="Z347" s="214"/>
      <c r="AA347" s="214"/>
      <c r="AB347" s="214"/>
      <c r="AC347" s="214"/>
      <c r="AD347" s="214"/>
      <c r="AE347" s="214"/>
      <c r="AF347" s="214"/>
      <c r="AG347" s="214" t="s">
        <v>371</v>
      </c>
      <c r="AH347" s="214">
        <v>5</v>
      </c>
      <c r="AI347" s="214"/>
      <c r="AJ347" s="214"/>
      <c r="AK347" s="214"/>
      <c r="AL347" s="214"/>
      <c r="AM347" s="214"/>
      <c r="AN347" s="214"/>
      <c r="AO347" s="214"/>
      <c r="AP347" s="214"/>
      <c r="AQ347" s="214"/>
      <c r="AR347" s="214"/>
      <c r="AS347" s="214"/>
      <c r="AT347" s="214"/>
      <c r="AU347" s="214"/>
      <c r="AV347" s="214"/>
      <c r="AW347" s="214"/>
      <c r="AX347" s="214"/>
      <c r="AY347" s="214"/>
      <c r="AZ347" s="214"/>
      <c r="BA347" s="214"/>
      <c r="BB347" s="214"/>
      <c r="BC347" s="214"/>
      <c r="BD347" s="214"/>
      <c r="BE347" s="214"/>
      <c r="BF347" s="214"/>
      <c r="BG347" s="214"/>
      <c r="BH347" s="214"/>
    </row>
    <row r="348" spans="1:60" outlineLevel="1" x14ac:dyDescent="0.2">
      <c r="A348" s="236">
        <v>103</v>
      </c>
      <c r="B348" s="237" t="s">
        <v>794</v>
      </c>
      <c r="C348" s="254" t="s">
        <v>795</v>
      </c>
      <c r="D348" s="238" t="s">
        <v>379</v>
      </c>
      <c r="E348" s="239">
        <v>3.02</v>
      </c>
      <c r="F348" s="240"/>
      <c r="G348" s="241">
        <f>ROUND(E348*F348,2)</f>
        <v>0</v>
      </c>
      <c r="H348" s="240"/>
      <c r="I348" s="241">
        <f>ROUND(E348*H348,2)</f>
        <v>0</v>
      </c>
      <c r="J348" s="240"/>
      <c r="K348" s="241">
        <f>ROUND(E348*J348,2)</f>
        <v>0</v>
      </c>
      <c r="L348" s="241">
        <v>12</v>
      </c>
      <c r="M348" s="241">
        <f>G348*(1+L348/100)</f>
        <v>0</v>
      </c>
      <c r="N348" s="239">
        <v>2.1000000000000001E-4</v>
      </c>
      <c r="O348" s="239">
        <f>ROUND(E348*N348,2)</f>
        <v>0</v>
      </c>
      <c r="P348" s="239">
        <v>0</v>
      </c>
      <c r="Q348" s="239">
        <f>ROUND(E348*P348,2)</f>
        <v>0</v>
      </c>
      <c r="R348" s="241" t="s">
        <v>786</v>
      </c>
      <c r="S348" s="241" t="s">
        <v>315</v>
      </c>
      <c r="T348" s="242" t="s">
        <v>315</v>
      </c>
      <c r="U348" s="224">
        <v>0.05</v>
      </c>
      <c r="V348" s="224">
        <f>ROUND(E348*U348,2)</f>
        <v>0.15</v>
      </c>
      <c r="W348" s="224"/>
      <c r="X348" s="224" t="s">
        <v>336</v>
      </c>
      <c r="Y348" s="224" t="s">
        <v>317</v>
      </c>
      <c r="Z348" s="214"/>
      <c r="AA348" s="214"/>
      <c r="AB348" s="214"/>
      <c r="AC348" s="214"/>
      <c r="AD348" s="214"/>
      <c r="AE348" s="214"/>
      <c r="AF348" s="214"/>
      <c r="AG348" s="214" t="s">
        <v>337</v>
      </c>
      <c r="AH348" s="214"/>
      <c r="AI348" s="214"/>
      <c r="AJ348" s="214"/>
      <c r="AK348" s="214"/>
      <c r="AL348" s="214"/>
      <c r="AM348" s="214"/>
      <c r="AN348" s="214"/>
      <c r="AO348" s="214"/>
      <c r="AP348" s="214"/>
      <c r="AQ348" s="214"/>
      <c r="AR348" s="214"/>
      <c r="AS348" s="214"/>
      <c r="AT348" s="214"/>
      <c r="AU348" s="214"/>
      <c r="AV348" s="214"/>
      <c r="AW348" s="214"/>
      <c r="AX348" s="214"/>
      <c r="AY348" s="214"/>
      <c r="AZ348" s="214"/>
      <c r="BA348" s="214"/>
      <c r="BB348" s="214"/>
      <c r="BC348" s="214"/>
      <c r="BD348" s="214"/>
      <c r="BE348" s="214"/>
      <c r="BF348" s="214"/>
      <c r="BG348" s="214"/>
      <c r="BH348" s="214"/>
    </row>
    <row r="349" spans="1:60" outlineLevel="2" x14ac:dyDescent="0.2">
      <c r="A349" s="221"/>
      <c r="B349" s="222"/>
      <c r="C349" s="255" t="s">
        <v>796</v>
      </c>
      <c r="D349" s="243"/>
      <c r="E349" s="243"/>
      <c r="F349" s="243"/>
      <c r="G349" s="243"/>
      <c r="H349" s="224"/>
      <c r="I349" s="224"/>
      <c r="J349" s="224"/>
      <c r="K349" s="224"/>
      <c r="L349" s="224"/>
      <c r="M349" s="224"/>
      <c r="N349" s="223"/>
      <c r="O349" s="223"/>
      <c r="P349" s="223"/>
      <c r="Q349" s="223"/>
      <c r="R349" s="224"/>
      <c r="S349" s="224"/>
      <c r="T349" s="224"/>
      <c r="U349" s="224"/>
      <c r="V349" s="224"/>
      <c r="W349" s="224"/>
      <c r="X349" s="224"/>
      <c r="Y349" s="224"/>
      <c r="Z349" s="214"/>
      <c r="AA349" s="214"/>
      <c r="AB349" s="214"/>
      <c r="AC349" s="214"/>
      <c r="AD349" s="214"/>
      <c r="AE349" s="214"/>
      <c r="AF349" s="214"/>
      <c r="AG349" s="214" t="s">
        <v>320</v>
      </c>
      <c r="AH349" s="214"/>
      <c r="AI349" s="214"/>
      <c r="AJ349" s="214"/>
      <c r="AK349" s="214"/>
      <c r="AL349" s="214"/>
      <c r="AM349" s="214"/>
      <c r="AN349" s="214"/>
      <c r="AO349" s="214"/>
      <c r="AP349" s="214"/>
      <c r="AQ349" s="214"/>
      <c r="AR349" s="214"/>
      <c r="AS349" s="214"/>
      <c r="AT349" s="214"/>
      <c r="AU349" s="214"/>
      <c r="AV349" s="214"/>
      <c r="AW349" s="214"/>
      <c r="AX349" s="214"/>
      <c r="AY349" s="214"/>
      <c r="AZ349" s="214"/>
      <c r="BA349" s="214"/>
      <c r="BB349" s="214"/>
      <c r="BC349" s="214"/>
      <c r="BD349" s="214"/>
      <c r="BE349" s="214"/>
      <c r="BF349" s="214"/>
      <c r="BG349" s="214"/>
      <c r="BH349" s="214"/>
    </row>
    <row r="350" spans="1:60" outlineLevel="2" x14ac:dyDescent="0.2">
      <c r="A350" s="221"/>
      <c r="B350" s="222"/>
      <c r="C350" s="268" t="s">
        <v>2774</v>
      </c>
      <c r="D350" s="262"/>
      <c r="E350" s="263">
        <v>3.02</v>
      </c>
      <c r="F350" s="224"/>
      <c r="G350" s="224"/>
      <c r="H350" s="224"/>
      <c r="I350" s="224"/>
      <c r="J350" s="224"/>
      <c r="K350" s="224"/>
      <c r="L350" s="224"/>
      <c r="M350" s="224"/>
      <c r="N350" s="223"/>
      <c r="O350" s="223"/>
      <c r="P350" s="223"/>
      <c r="Q350" s="223"/>
      <c r="R350" s="224"/>
      <c r="S350" s="224"/>
      <c r="T350" s="224"/>
      <c r="U350" s="224"/>
      <c r="V350" s="224"/>
      <c r="W350" s="224"/>
      <c r="X350" s="224"/>
      <c r="Y350" s="224"/>
      <c r="Z350" s="214"/>
      <c r="AA350" s="214"/>
      <c r="AB350" s="214"/>
      <c r="AC350" s="214"/>
      <c r="AD350" s="214"/>
      <c r="AE350" s="214"/>
      <c r="AF350" s="214"/>
      <c r="AG350" s="214" t="s">
        <v>371</v>
      </c>
      <c r="AH350" s="214">
        <v>5</v>
      </c>
      <c r="AI350" s="214"/>
      <c r="AJ350" s="214"/>
      <c r="AK350" s="214"/>
      <c r="AL350" s="214"/>
      <c r="AM350" s="214"/>
      <c r="AN350" s="214"/>
      <c r="AO350" s="214"/>
      <c r="AP350" s="214"/>
      <c r="AQ350" s="214"/>
      <c r="AR350" s="214"/>
      <c r="AS350" s="214"/>
      <c r="AT350" s="214"/>
      <c r="AU350" s="214"/>
      <c r="AV350" s="214"/>
      <c r="AW350" s="214"/>
      <c r="AX350" s="214"/>
      <c r="AY350" s="214"/>
      <c r="AZ350" s="214"/>
      <c r="BA350" s="214"/>
      <c r="BB350" s="214"/>
      <c r="BC350" s="214"/>
      <c r="BD350" s="214"/>
      <c r="BE350" s="214"/>
      <c r="BF350" s="214"/>
      <c r="BG350" s="214"/>
      <c r="BH350" s="214"/>
    </row>
    <row r="351" spans="1:60" ht="22.5" outlineLevel="1" x14ac:dyDescent="0.2">
      <c r="A351" s="236">
        <v>104</v>
      </c>
      <c r="B351" s="237" t="s">
        <v>797</v>
      </c>
      <c r="C351" s="254" t="s">
        <v>798</v>
      </c>
      <c r="D351" s="238" t="s">
        <v>379</v>
      </c>
      <c r="E351" s="239">
        <v>3.02</v>
      </c>
      <c r="F351" s="240"/>
      <c r="G351" s="241">
        <f>ROUND(E351*F351,2)</f>
        <v>0</v>
      </c>
      <c r="H351" s="240"/>
      <c r="I351" s="241">
        <f>ROUND(E351*H351,2)</f>
        <v>0</v>
      </c>
      <c r="J351" s="240"/>
      <c r="K351" s="241">
        <f>ROUND(E351*J351,2)</f>
        <v>0</v>
      </c>
      <c r="L351" s="241">
        <v>12</v>
      </c>
      <c r="M351" s="241">
        <f>G351*(1+L351/100)</f>
        <v>0</v>
      </c>
      <c r="N351" s="239">
        <v>5.0400000000000002E-3</v>
      </c>
      <c r="O351" s="239">
        <f>ROUND(E351*N351,2)</f>
        <v>0.02</v>
      </c>
      <c r="P351" s="239">
        <v>0</v>
      </c>
      <c r="Q351" s="239">
        <f>ROUND(E351*P351,2)</f>
        <v>0</v>
      </c>
      <c r="R351" s="241" t="s">
        <v>786</v>
      </c>
      <c r="S351" s="241" t="s">
        <v>315</v>
      </c>
      <c r="T351" s="242" t="s">
        <v>315</v>
      </c>
      <c r="U351" s="224">
        <v>0.98</v>
      </c>
      <c r="V351" s="224">
        <f>ROUND(E351*U351,2)</f>
        <v>2.96</v>
      </c>
      <c r="W351" s="224"/>
      <c r="X351" s="224" t="s">
        <v>336</v>
      </c>
      <c r="Y351" s="224" t="s">
        <v>317</v>
      </c>
      <c r="Z351" s="214"/>
      <c r="AA351" s="214"/>
      <c r="AB351" s="214"/>
      <c r="AC351" s="214"/>
      <c r="AD351" s="214"/>
      <c r="AE351" s="214"/>
      <c r="AF351" s="214"/>
      <c r="AG351" s="214" t="s">
        <v>337</v>
      </c>
      <c r="AH351" s="214"/>
      <c r="AI351" s="214"/>
      <c r="AJ351" s="214"/>
      <c r="AK351" s="214"/>
      <c r="AL351" s="214"/>
      <c r="AM351" s="214"/>
      <c r="AN351" s="214"/>
      <c r="AO351" s="214"/>
      <c r="AP351" s="214"/>
      <c r="AQ351" s="214"/>
      <c r="AR351" s="214"/>
      <c r="AS351" s="214"/>
      <c r="AT351" s="214"/>
      <c r="AU351" s="214"/>
      <c r="AV351" s="214"/>
      <c r="AW351" s="214"/>
      <c r="AX351" s="214"/>
      <c r="AY351" s="214"/>
      <c r="AZ351" s="214"/>
      <c r="BA351" s="214"/>
      <c r="BB351" s="214"/>
      <c r="BC351" s="214"/>
      <c r="BD351" s="214"/>
      <c r="BE351" s="214"/>
      <c r="BF351" s="214"/>
      <c r="BG351" s="214"/>
      <c r="BH351" s="214"/>
    </row>
    <row r="352" spans="1:60" outlineLevel="2" x14ac:dyDescent="0.2">
      <c r="A352" s="221"/>
      <c r="B352" s="222"/>
      <c r="C352" s="268" t="s">
        <v>1202</v>
      </c>
      <c r="D352" s="262"/>
      <c r="E352" s="263"/>
      <c r="F352" s="224"/>
      <c r="G352" s="224"/>
      <c r="H352" s="224"/>
      <c r="I352" s="224"/>
      <c r="J352" s="224"/>
      <c r="K352" s="224"/>
      <c r="L352" s="224"/>
      <c r="M352" s="224"/>
      <c r="N352" s="223"/>
      <c r="O352" s="223"/>
      <c r="P352" s="223"/>
      <c r="Q352" s="223"/>
      <c r="R352" s="224"/>
      <c r="S352" s="224"/>
      <c r="T352" s="224"/>
      <c r="U352" s="224"/>
      <c r="V352" s="224"/>
      <c r="W352" s="224"/>
      <c r="X352" s="224"/>
      <c r="Y352" s="224"/>
      <c r="Z352" s="214"/>
      <c r="AA352" s="214"/>
      <c r="AB352" s="214"/>
      <c r="AC352" s="214"/>
      <c r="AD352" s="214"/>
      <c r="AE352" s="214"/>
      <c r="AF352" s="214"/>
      <c r="AG352" s="214" t="s">
        <v>371</v>
      </c>
      <c r="AH352" s="214">
        <v>0</v>
      </c>
      <c r="AI352" s="214"/>
      <c r="AJ352" s="214"/>
      <c r="AK352" s="214"/>
      <c r="AL352" s="214"/>
      <c r="AM352" s="214"/>
      <c r="AN352" s="214"/>
      <c r="AO352" s="214"/>
      <c r="AP352" s="214"/>
      <c r="AQ352" s="214"/>
      <c r="AR352" s="214"/>
      <c r="AS352" s="214"/>
      <c r="AT352" s="214"/>
      <c r="AU352" s="214"/>
      <c r="AV352" s="214"/>
      <c r="AW352" s="214"/>
      <c r="AX352" s="214"/>
      <c r="AY352" s="214"/>
      <c r="AZ352" s="214"/>
      <c r="BA352" s="214"/>
      <c r="BB352" s="214"/>
      <c r="BC352" s="214"/>
      <c r="BD352" s="214"/>
      <c r="BE352" s="214"/>
      <c r="BF352" s="214"/>
      <c r="BG352" s="214"/>
      <c r="BH352" s="214"/>
    </row>
    <row r="353" spans="1:60" outlineLevel="3" x14ac:dyDescent="0.2">
      <c r="A353" s="221"/>
      <c r="B353" s="222"/>
      <c r="C353" s="268" t="s">
        <v>2729</v>
      </c>
      <c r="D353" s="262"/>
      <c r="E353" s="263">
        <v>2</v>
      </c>
      <c r="F353" s="224"/>
      <c r="G353" s="224"/>
      <c r="H353" s="224"/>
      <c r="I353" s="224"/>
      <c r="J353" s="224"/>
      <c r="K353" s="224"/>
      <c r="L353" s="224"/>
      <c r="M353" s="224"/>
      <c r="N353" s="223"/>
      <c r="O353" s="223"/>
      <c r="P353" s="223"/>
      <c r="Q353" s="223"/>
      <c r="R353" s="224"/>
      <c r="S353" s="224"/>
      <c r="T353" s="224"/>
      <c r="U353" s="224"/>
      <c r="V353" s="224"/>
      <c r="W353" s="224"/>
      <c r="X353" s="224"/>
      <c r="Y353" s="224"/>
      <c r="Z353" s="214"/>
      <c r="AA353" s="214"/>
      <c r="AB353" s="214"/>
      <c r="AC353" s="214"/>
      <c r="AD353" s="214"/>
      <c r="AE353" s="214"/>
      <c r="AF353" s="214"/>
      <c r="AG353" s="214" t="s">
        <v>371</v>
      </c>
      <c r="AH353" s="214">
        <v>0</v>
      </c>
      <c r="AI353" s="214"/>
      <c r="AJ353" s="214"/>
      <c r="AK353" s="214"/>
      <c r="AL353" s="214"/>
      <c r="AM353" s="214"/>
      <c r="AN353" s="214"/>
      <c r="AO353" s="214"/>
      <c r="AP353" s="214"/>
      <c r="AQ353" s="214"/>
      <c r="AR353" s="214"/>
      <c r="AS353" s="214"/>
      <c r="AT353" s="214"/>
      <c r="AU353" s="214"/>
      <c r="AV353" s="214"/>
      <c r="AW353" s="214"/>
      <c r="AX353" s="214"/>
      <c r="AY353" s="214"/>
      <c r="AZ353" s="214"/>
      <c r="BA353" s="214"/>
      <c r="BB353" s="214"/>
      <c r="BC353" s="214"/>
      <c r="BD353" s="214"/>
      <c r="BE353" s="214"/>
      <c r="BF353" s="214"/>
      <c r="BG353" s="214"/>
      <c r="BH353" s="214"/>
    </row>
    <row r="354" spans="1:60" outlineLevel="3" x14ac:dyDescent="0.2">
      <c r="A354" s="221"/>
      <c r="B354" s="222"/>
      <c r="C354" s="268" t="s">
        <v>2728</v>
      </c>
      <c r="D354" s="262"/>
      <c r="E354" s="263">
        <v>1.02</v>
      </c>
      <c r="F354" s="224"/>
      <c r="G354" s="224"/>
      <c r="H354" s="224"/>
      <c r="I354" s="224"/>
      <c r="J354" s="224"/>
      <c r="K354" s="224"/>
      <c r="L354" s="224"/>
      <c r="M354" s="224"/>
      <c r="N354" s="223"/>
      <c r="O354" s="223"/>
      <c r="P354" s="223"/>
      <c r="Q354" s="223"/>
      <c r="R354" s="224"/>
      <c r="S354" s="224"/>
      <c r="T354" s="224"/>
      <c r="U354" s="224"/>
      <c r="V354" s="224"/>
      <c r="W354" s="224"/>
      <c r="X354" s="224"/>
      <c r="Y354" s="224"/>
      <c r="Z354" s="214"/>
      <c r="AA354" s="214"/>
      <c r="AB354" s="214"/>
      <c r="AC354" s="214"/>
      <c r="AD354" s="214"/>
      <c r="AE354" s="214"/>
      <c r="AF354" s="214"/>
      <c r="AG354" s="214" t="s">
        <v>371</v>
      </c>
      <c r="AH354" s="214">
        <v>0</v>
      </c>
      <c r="AI354" s="214"/>
      <c r="AJ354" s="214"/>
      <c r="AK354" s="214"/>
      <c r="AL354" s="214"/>
      <c r="AM354" s="214"/>
      <c r="AN354" s="214"/>
      <c r="AO354" s="214"/>
      <c r="AP354" s="214"/>
      <c r="AQ354" s="214"/>
      <c r="AR354" s="214"/>
      <c r="AS354" s="214"/>
      <c r="AT354" s="214"/>
      <c r="AU354" s="214"/>
      <c r="AV354" s="214"/>
      <c r="AW354" s="214"/>
      <c r="AX354" s="214"/>
      <c r="AY354" s="214"/>
      <c r="AZ354" s="214"/>
      <c r="BA354" s="214"/>
      <c r="BB354" s="214"/>
      <c r="BC354" s="214"/>
      <c r="BD354" s="214"/>
      <c r="BE354" s="214"/>
      <c r="BF354" s="214"/>
      <c r="BG354" s="214"/>
      <c r="BH354" s="214"/>
    </row>
    <row r="355" spans="1:60" outlineLevel="1" x14ac:dyDescent="0.2">
      <c r="A355" s="236">
        <v>105</v>
      </c>
      <c r="B355" s="237" t="s">
        <v>800</v>
      </c>
      <c r="C355" s="254" t="s">
        <v>801</v>
      </c>
      <c r="D355" s="238" t="s">
        <v>403</v>
      </c>
      <c r="E355" s="239">
        <v>10.44</v>
      </c>
      <c r="F355" s="240"/>
      <c r="G355" s="241">
        <f>ROUND(E355*F355,2)</f>
        <v>0</v>
      </c>
      <c r="H355" s="240"/>
      <c r="I355" s="241">
        <f>ROUND(E355*H355,2)</f>
        <v>0</v>
      </c>
      <c r="J355" s="240"/>
      <c r="K355" s="241">
        <f>ROUND(E355*J355,2)</f>
        <v>0</v>
      </c>
      <c r="L355" s="241">
        <v>12</v>
      </c>
      <c r="M355" s="241">
        <f>G355*(1+L355/100)</f>
        <v>0</v>
      </c>
      <c r="N355" s="239">
        <v>4.0000000000000003E-5</v>
      </c>
      <c r="O355" s="239">
        <f>ROUND(E355*N355,2)</f>
        <v>0</v>
      </c>
      <c r="P355" s="239">
        <v>0</v>
      </c>
      <c r="Q355" s="239">
        <f>ROUND(E355*P355,2)</f>
        <v>0</v>
      </c>
      <c r="R355" s="241" t="s">
        <v>786</v>
      </c>
      <c r="S355" s="241" t="s">
        <v>315</v>
      </c>
      <c r="T355" s="242" t="s">
        <v>315</v>
      </c>
      <c r="U355" s="224">
        <v>7.0000000000000007E-2</v>
      </c>
      <c r="V355" s="224">
        <f>ROUND(E355*U355,2)</f>
        <v>0.73</v>
      </c>
      <c r="W355" s="224"/>
      <c r="X355" s="224" t="s">
        <v>336</v>
      </c>
      <c r="Y355" s="224" t="s">
        <v>317</v>
      </c>
      <c r="Z355" s="214"/>
      <c r="AA355" s="214"/>
      <c r="AB355" s="214"/>
      <c r="AC355" s="214"/>
      <c r="AD355" s="214"/>
      <c r="AE355" s="214"/>
      <c r="AF355" s="214"/>
      <c r="AG355" s="214" t="s">
        <v>337</v>
      </c>
      <c r="AH355" s="214"/>
      <c r="AI355" s="214"/>
      <c r="AJ355" s="214"/>
      <c r="AK355" s="214"/>
      <c r="AL355" s="214"/>
      <c r="AM355" s="214"/>
      <c r="AN355" s="214"/>
      <c r="AO355" s="214"/>
      <c r="AP355" s="214"/>
      <c r="AQ355" s="214"/>
      <c r="AR355" s="214"/>
      <c r="AS355" s="214"/>
      <c r="AT355" s="214"/>
      <c r="AU355" s="214"/>
      <c r="AV355" s="214"/>
      <c r="AW355" s="214"/>
      <c r="AX355" s="214"/>
      <c r="AY355" s="214"/>
      <c r="AZ355" s="214"/>
      <c r="BA355" s="214"/>
      <c r="BB355" s="214"/>
      <c r="BC355" s="214"/>
      <c r="BD355" s="214"/>
      <c r="BE355" s="214"/>
      <c r="BF355" s="214"/>
      <c r="BG355" s="214"/>
      <c r="BH355" s="214"/>
    </row>
    <row r="356" spans="1:60" outlineLevel="2" x14ac:dyDescent="0.2">
      <c r="A356" s="221"/>
      <c r="B356" s="222"/>
      <c r="C356" s="255" t="s">
        <v>802</v>
      </c>
      <c r="D356" s="243"/>
      <c r="E356" s="243"/>
      <c r="F356" s="243"/>
      <c r="G356" s="243"/>
      <c r="H356" s="224"/>
      <c r="I356" s="224"/>
      <c r="J356" s="224"/>
      <c r="K356" s="224"/>
      <c r="L356" s="224"/>
      <c r="M356" s="224"/>
      <c r="N356" s="223"/>
      <c r="O356" s="223"/>
      <c r="P356" s="223"/>
      <c r="Q356" s="223"/>
      <c r="R356" s="224"/>
      <c r="S356" s="224"/>
      <c r="T356" s="224"/>
      <c r="U356" s="224"/>
      <c r="V356" s="224"/>
      <c r="W356" s="224"/>
      <c r="X356" s="224"/>
      <c r="Y356" s="224"/>
      <c r="Z356" s="214"/>
      <c r="AA356" s="214"/>
      <c r="AB356" s="214"/>
      <c r="AC356" s="214"/>
      <c r="AD356" s="214"/>
      <c r="AE356" s="214"/>
      <c r="AF356" s="214"/>
      <c r="AG356" s="214" t="s">
        <v>320</v>
      </c>
      <c r="AH356" s="214"/>
      <c r="AI356" s="214"/>
      <c r="AJ356" s="214"/>
      <c r="AK356" s="214"/>
      <c r="AL356" s="214"/>
      <c r="AM356" s="214"/>
      <c r="AN356" s="214"/>
      <c r="AO356" s="214"/>
      <c r="AP356" s="214"/>
      <c r="AQ356" s="214"/>
      <c r="AR356" s="214"/>
      <c r="AS356" s="214"/>
      <c r="AT356" s="214"/>
      <c r="AU356" s="214"/>
      <c r="AV356" s="214"/>
      <c r="AW356" s="214"/>
      <c r="AX356" s="214"/>
      <c r="AY356" s="214"/>
      <c r="AZ356" s="214"/>
      <c r="BA356" s="214"/>
      <c r="BB356" s="214"/>
      <c r="BC356" s="214"/>
      <c r="BD356" s="214"/>
      <c r="BE356" s="214"/>
      <c r="BF356" s="214"/>
      <c r="BG356" s="214"/>
      <c r="BH356" s="214"/>
    </row>
    <row r="357" spans="1:60" outlineLevel="2" x14ac:dyDescent="0.2">
      <c r="A357" s="221"/>
      <c r="B357" s="222"/>
      <c r="C357" s="268" t="s">
        <v>1202</v>
      </c>
      <c r="D357" s="262"/>
      <c r="E357" s="263"/>
      <c r="F357" s="224"/>
      <c r="G357" s="224"/>
      <c r="H357" s="224"/>
      <c r="I357" s="224"/>
      <c r="J357" s="224"/>
      <c r="K357" s="224"/>
      <c r="L357" s="224"/>
      <c r="M357" s="224"/>
      <c r="N357" s="223"/>
      <c r="O357" s="223"/>
      <c r="P357" s="223"/>
      <c r="Q357" s="223"/>
      <c r="R357" s="224"/>
      <c r="S357" s="224"/>
      <c r="T357" s="224"/>
      <c r="U357" s="224"/>
      <c r="V357" s="224"/>
      <c r="W357" s="224"/>
      <c r="X357" s="224"/>
      <c r="Y357" s="224"/>
      <c r="Z357" s="214"/>
      <c r="AA357" s="214"/>
      <c r="AB357" s="214"/>
      <c r="AC357" s="214"/>
      <c r="AD357" s="214"/>
      <c r="AE357" s="214"/>
      <c r="AF357" s="214"/>
      <c r="AG357" s="214" t="s">
        <v>371</v>
      </c>
      <c r="AH357" s="214">
        <v>0</v>
      </c>
      <c r="AI357" s="214"/>
      <c r="AJ357" s="214"/>
      <c r="AK357" s="214"/>
      <c r="AL357" s="214"/>
      <c r="AM357" s="214"/>
      <c r="AN357" s="214"/>
      <c r="AO357" s="214"/>
      <c r="AP357" s="214"/>
      <c r="AQ357" s="214"/>
      <c r="AR357" s="214"/>
      <c r="AS357" s="214"/>
      <c r="AT357" s="214"/>
      <c r="AU357" s="214"/>
      <c r="AV357" s="214"/>
      <c r="AW357" s="214"/>
      <c r="AX357" s="214"/>
      <c r="AY357" s="214"/>
      <c r="AZ357" s="214"/>
      <c r="BA357" s="214"/>
      <c r="BB357" s="214"/>
      <c r="BC357" s="214"/>
      <c r="BD357" s="214"/>
      <c r="BE357" s="214"/>
      <c r="BF357" s="214"/>
      <c r="BG357" s="214"/>
      <c r="BH357" s="214"/>
    </row>
    <row r="358" spans="1:60" outlineLevel="3" x14ac:dyDescent="0.2">
      <c r="A358" s="221"/>
      <c r="B358" s="222"/>
      <c r="C358" s="268" t="s">
        <v>2732</v>
      </c>
      <c r="D358" s="262"/>
      <c r="E358" s="263">
        <v>6.34</v>
      </c>
      <c r="F358" s="224"/>
      <c r="G358" s="224"/>
      <c r="H358" s="224"/>
      <c r="I358" s="224"/>
      <c r="J358" s="224"/>
      <c r="K358" s="224"/>
      <c r="L358" s="224"/>
      <c r="M358" s="224"/>
      <c r="N358" s="223"/>
      <c r="O358" s="223"/>
      <c r="P358" s="223"/>
      <c r="Q358" s="223"/>
      <c r="R358" s="224"/>
      <c r="S358" s="224"/>
      <c r="T358" s="224"/>
      <c r="U358" s="224"/>
      <c r="V358" s="224"/>
      <c r="W358" s="224"/>
      <c r="X358" s="224"/>
      <c r="Y358" s="224"/>
      <c r="Z358" s="214"/>
      <c r="AA358" s="214"/>
      <c r="AB358" s="214"/>
      <c r="AC358" s="214"/>
      <c r="AD358" s="214"/>
      <c r="AE358" s="214"/>
      <c r="AF358" s="214"/>
      <c r="AG358" s="214" t="s">
        <v>371</v>
      </c>
      <c r="AH358" s="214">
        <v>0</v>
      </c>
      <c r="AI358" s="214"/>
      <c r="AJ358" s="214"/>
      <c r="AK358" s="214"/>
      <c r="AL358" s="214"/>
      <c r="AM358" s="214"/>
      <c r="AN358" s="214"/>
      <c r="AO358" s="214"/>
      <c r="AP358" s="214"/>
      <c r="AQ358" s="214"/>
      <c r="AR358" s="214"/>
      <c r="AS358" s="214"/>
      <c r="AT358" s="214"/>
      <c r="AU358" s="214"/>
      <c r="AV358" s="214"/>
      <c r="AW358" s="214"/>
      <c r="AX358" s="214"/>
      <c r="AY358" s="214"/>
      <c r="AZ358" s="214"/>
      <c r="BA358" s="214"/>
      <c r="BB358" s="214"/>
      <c r="BC358" s="214"/>
      <c r="BD358" s="214"/>
      <c r="BE358" s="214"/>
      <c r="BF358" s="214"/>
      <c r="BG358" s="214"/>
      <c r="BH358" s="214"/>
    </row>
    <row r="359" spans="1:60" outlineLevel="3" x14ac:dyDescent="0.2">
      <c r="A359" s="221"/>
      <c r="B359" s="222"/>
      <c r="C359" s="268" t="s">
        <v>2731</v>
      </c>
      <c r="D359" s="262"/>
      <c r="E359" s="263">
        <v>4.0999999999999996</v>
      </c>
      <c r="F359" s="224"/>
      <c r="G359" s="224"/>
      <c r="H359" s="224"/>
      <c r="I359" s="224"/>
      <c r="J359" s="224"/>
      <c r="K359" s="224"/>
      <c r="L359" s="224"/>
      <c r="M359" s="224"/>
      <c r="N359" s="223"/>
      <c r="O359" s="223"/>
      <c r="P359" s="223"/>
      <c r="Q359" s="223"/>
      <c r="R359" s="224"/>
      <c r="S359" s="224"/>
      <c r="T359" s="224"/>
      <c r="U359" s="224"/>
      <c r="V359" s="224"/>
      <c r="W359" s="224"/>
      <c r="X359" s="224"/>
      <c r="Y359" s="224"/>
      <c r="Z359" s="214"/>
      <c r="AA359" s="214"/>
      <c r="AB359" s="214"/>
      <c r="AC359" s="214"/>
      <c r="AD359" s="214"/>
      <c r="AE359" s="214"/>
      <c r="AF359" s="214"/>
      <c r="AG359" s="214" t="s">
        <v>371</v>
      </c>
      <c r="AH359" s="214">
        <v>0</v>
      </c>
      <c r="AI359" s="214"/>
      <c r="AJ359" s="214"/>
      <c r="AK359" s="214"/>
      <c r="AL359" s="214"/>
      <c r="AM359" s="214"/>
      <c r="AN359" s="214"/>
      <c r="AO359" s="214"/>
      <c r="AP359" s="214"/>
      <c r="AQ359" s="214"/>
      <c r="AR359" s="214"/>
      <c r="AS359" s="214"/>
      <c r="AT359" s="214"/>
      <c r="AU359" s="214"/>
      <c r="AV359" s="214"/>
      <c r="AW359" s="214"/>
      <c r="AX359" s="214"/>
      <c r="AY359" s="214"/>
      <c r="AZ359" s="214"/>
      <c r="BA359" s="214"/>
      <c r="BB359" s="214"/>
      <c r="BC359" s="214"/>
      <c r="BD359" s="214"/>
      <c r="BE359" s="214"/>
      <c r="BF359" s="214"/>
      <c r="BG359" s="214"/>
      <c r="BH359" s="214"/>
    </row>
    <row r="360" spans="1:60" ht="22.5" outlineLevel="1" x14ac:dyDescent="0.2">
      <c r="A360" s="236">
        <v>106</v>
      </c>
      <c r="B360" s="237" t="s">
        <v>805</v>
      </c>
      <c r="C360" s="254" t="s">
        <v>806</v>
      </c>
      <c r="D360" s="238" t="s">
        <v>379</v>
      </c>
      <c r="E360" s="239">
        <v>3.3220000000000001</v>
      </c>
      <c r="F360" s="240"/>
      <c r="G360" s="241">
        <f>ROUND(E360*F360,2)</f>
        <v>0</v>
      </c>
      <c r="H360" s="240"/>
      <c r="I360" s="241">
        <f>ROUND(E360*H360,2)</f>
        <v>0</v>
      </c>
      <c r="J360" s="240"/>
      <c r="K360" s="241">
        <f>ROUND(E360*J360,2)</f>
        <v>0</v>
      </c>
      <c r="L360" s="241">
        <v>12</v>
      </c>
      <c r="M360" s="241">
        <f>G360*(1+L360/100)</f>
        <v>0</v>
      </c>
      <c r="N360" s="239">
        <v>1.7399999999999999E-2</v>
      </c>
      <c r="O360" s="239">
        <f>ROUND(E360*N360,2)</f>
        <v>0.06</v>
      </c>
      <c r="P360" s="239">
        <v>0</v>
      </c>
      <c r="Q360" s="239">
        <f>ROUND(E360*P360,2)</f>
        <v>0</v>
      </c>
      <c r="R360" s="241" t="s">
        <v>428</v>
      </c>
      <c r="S360" s="241" t="s">
        <v>315</v>
      </c>
      <c r="T360" s="242" t="s">
        <v>315</v>
      </c>
      <c r="U360" s="224">
        <v>0</v>
      </c>
      <c r="V360" s="224">
        <f>ROUND(E360*U360,2)</f>
        <v>0</v>
      </c>
      <c r="W360" s="224"/>
      <c r="X360" s="224" t="s">
        <v>429</v>
      </c>
      <c r="Y360" s="224" t="s">
        <v>317</v>
      </c>
      <c r="Z360" s="214"/>
      <c r="AA360" s="214"/>
      <c r="AB360" s="214"/>
      <c r="AC360" s="214"/>
      <c r="AD360" s="214"/>
      <c r="AE360" s="214"/>
      <c r="AF360" s="214"/>
      <c r="AG360" s="214" t="s">
        <v>728</v>
      </c>
      <c r="AH360" s="214"/>
      <c r="AI360" s="214"/>
      <c r="AJ360" s="214"/>
      <c r="AK360" s="214"/>
      <c r="AL360" s="214"/>
      <c r="AM360" s="214"/>
      <c r="AN360" s="214"/>
      <c r="AO360" s="214"/>
      <c r="AP360" s="214"/>
      <c r="AQ360" s="214"/>
      <c r="AR360" s="214"/>
      <c r="AS360" s="214"/>
      <c r="AT360" s="214"/>
      <c r="AU360" s="214"/>
      <c r="AV360" s="214"/>
      <c r="AW360" s="214"/>
      <c r="AX360" s="214"/>
      <c r="AY360" s="214"/>
      <c r="AZ360" s="214"/>
      <c r="BA360" s="214"/>
      <c r="BB360" s="214"/>
      <c r="BC360" s="214"/>
      <c r="BD360" s="214"/>
      <c r="BE360" s="214"/>
      <c r="BF360" s="214"/>
      <c r="BG360" s="214"/>
      <c r="BH360" s="214"/>
    </row>
    <row r="361" spans="1:60" outlineLevel="2" x14ac:dyDescent="0.2">
      <c r="A361" s="221"/>
      <c r="B361" s="222"/>
      <c r="C361" s="255" t="s">
        <v>807</v>
      </c>
      <c r="D361" s="243"/>
      <c r="E361" s="243"/>
      <c r="F361" s="243"/>
      <c r="G361" s="243"/>
      <c r="H361" s="224"/>
      <c r="I361" s="224"/>
      <c r="J361" s="224"/>
      <c r="K361" s="224"/>
      <c r="L361" s="224"/>
      <c r="M361" s="224"/>
      <c r="N361" s="223"/>
      <c r="O361" s="223"/>
      <c r="P361" s="223"/>
      <c r="Q361" s="223"/>
      <c r="R361" s="224"/>
      <c r="S361" s="224"/>
      <c r="T361" s="224"/>
      <c r="U361" s="224"/>
      <c r="V361" s="224"/>
      <c r="W361" s="224"/>
      <c r="X361" s="224"/>
      <c r="Y361" s="224"/>
      <c r="Z361" s="214"/>
      <c r="AA361" s="214"/>
      <c r="AB361" s="214"/>
      <c r="AC361" s="214"/>
      <c r="AD361" s="214"/>
      <c r="AE361" s="214"/>
      <c r="AF361" s="214"/>
      <c r="AG361" s="214" t="s">
        <v>320</v>
      </c>
      <c r="AH361" s="214"/>
      <c r="AI361" s="214"/>
      <c r="AJ361" s="214"/>
      <c r="AK361" s="214"/>
      <c r="AL361" s="214"/>
      <c r="AM361" s="214"/>
      <c r="AN361" s="214"/>
      <c r="AO361" s="214"/>
      <c r="AP361" s="214"/>
      <c r="AQ361" s="214"/>
      <c r="AR361" s="214"/>
      <c r="AS361" s="214"/>
      <c r="AT361" s="214"/>
      <c r="AU361" s="214"/>
      <c r="AV361" s="214"/>
      <c r="AW361" s="214"/>
      <c r="AX361" s="214"/>
      <c r="AY361" s="214"/>
      <c r="AZ361" s="214"/>
      <c r="BA361" s="214"/>
      <c r="BB361" s="214"/>
      <c r="BC361" s="214"/>
      <c r="BD361" s="214"/>
      <c r="BE361" s="214"/>
      <c r="BF361" s="214"/>
      <c r="BG361" s="214"/>
      <c r="BH361" s="214"/>
    </row>
    <row r="362" spans="1:60" outlineLevel="2" x14ac:dyDescent="0.2">
      <c r="A362" s="221"/>
      <c r="B362" s="222"/>
      <c r="C362" s="268" t="s">
        <v>2802</v>
      </c>
      <c r="D362" s="262"/>
      <c r="E362" s="263">
        <v>3.3220000000000001</v>
      </c>
      <c r="F362" s="224"/>
      <c r="G362" s="224"/>
      <c r="H362" s="224"/>
      <c r="I362" s="224"/>
      <c r="J362" s="224"/>
      <c r="K362" s="224"/>
      <c r="L362" s="224"/>
      <c r="M362" s="224"/>
      <c r="N362" s="223"/>
      <c r="O362" s="223"/>
      <c r="P362" s="223"/>
      <c r="Q362" s="223"/>
      <c r="R362" s="224"/>
      <c r="S362" s="224"/>
      <c r="T362" s="224"/>
      <c r="U362" s="224"/>
      <c r="V362" s="224"/>
      <c r="W362" s="224"/>
      <c r="X362" s="224"/>
      <c r="Y362" s="224"/>
      <c r="Z362" s="214"/>
      <c r="AA362" s="214"/>
      <c r="AB362" s="214"/>
      <c r="AC362" s="214"/>
      <c r="AD362" s="214"/>
      <c r="AE362" s="214"/>
      <c r="AF362" s="214"/>
      <c r="AG362" s="214" t="s">
        <v>371</v>
      </c>
      <c r="AH362" s="214">
        <v>0</v>
      </c>
      <c r="AI362" s="214"/>
      <c r="AJ362" s="214"/>
      <c r="AK362" s="214"/>
      <c r="AL362" s="214"/>
      <c r="AM362" s="214"/>
      <c r="AN362" s="214"/>
      <c r="AO362" s="214"/>
      <c r="AP362" s="214"/>
      <c r="AQ362" s="214"/>
      <c r="AR362" s="214"/>
      <c r="AS362" s="214"/>
      <c r="AT362" s="214"/>
      <c r="AU362" s="214"/>
      <c r="AV362" s="214"/>
      <c r="AW362" s="214"/>
      <c r="AX362" s="214"/>
      <c r="AY362" s="214"/>
      <c r="AZ362" s="214"/>
      <c r="BA362" s="214"/>
      <c r="BB362" s="214"/>
      <c r="BC362" s="214"/>
      <c r="BD362" s="214"/>
      <c r="BE362" s="214"/>
      <c r="BF362" s="214"/>
      <c r="BG362" s="214"/>
      <c r="BH362" s="214"/>
    </row>
    <row r="363" spans="1:60" ht="33.75" outlineLevel="1" x14ac:dyDescent="0.2">
      <c r="A363" s="236">
        <v>107</v>
      </c>
      <c r="B363" s="237" t="s">
        <v>1966</v>
      </c>
      <c r="C363" s="254" t="s">
        <v>1967</v>
      </c>
      <c r="D363" s="238" t="s">
        <v>403</v>
      </c>
      <c r="E363" s="239">
        <v>1.2</v>
      </c>
      <c r="F363" s="240"/>
      <c r="G363" s="241">
        <f>ROUND(E363*F363,2)</f>
        <v>0</v>
      </c>
      <c r="H363" s="240"/>
      <c r="I363" s="241">
        <f>ROUND(E363*H363,2)</f>
        <v>0</v>
      </c>
      <c r="J363" s="240"/>
      <c r="K363" s="241">
        <f>ROUND(E363*J363,2)</f>
        <v>0</v>
      </c>
      <c r="L363" s="241">
        <v>12</v>
      </c>
      <c r="M363" s="241">
        <f>G363*(1+L363/100)</f>
        <v>0</v>
      </c>
      <c r="N363" s="239">
        <v>1.3999999999999999E-4</v>
      </c>
      <c r="O363" s="239">
        <f>ROUND(E363*N363,2)</f>
        <v>0</v>
      </c>
      <c r="P363" s="239">
        <v>0</v>
      </c>
      <c r="Q363" s="239">
        <f>ROUND(E363*P363,2)</f>
        <v>0</v>
      </c>
      <c r="R363" s="241" t="s">
        <v>786</v>
      </c>
      <c r="S363" s="241" t="s">
        <v>315</v>
      </c>
      <c r="T363" s="242" t="s">
        <v>315</v>
      </c>
      <c r="U363" s="224">
        <v>0.15</v>
      </c>
      <c r="V363" s="224">
        <f>ROUND(E363*U363,2)</f>
        <v>0.18</v>
      </c>
      <c r="W363" s="224"/>
      <c r="X363" s="224" t="s">
        <v>336</v>
      </c>
      <c r="Y363" s="224" t="s">
        <v>317</v>
      </c>
      <c r="Z363" s="214"/>
      <c r="AA363" s="214"/>
      <c r="AB363" s="214"/>
      <c r="AC363" s="214"/>
      <c r="AD363" s="214"/>
      <c r="AE363" s="214"/>
      <c r="AF363" s="214"/>
      <c r="AG363" s="214" t="s">
        <v>337</v>
      </c>
      <c r="AH363" s="214"/>
      <c r="AI363" s="214"/>
      <c r="AJ363" s="214"/>
      <c r="AK363" s="214"/>
      <c r="AL363" s="214"/>
      <c r="AM363" s="214"/>
      <c r="AN363" s="214"/>
      <c r="AO363" s="214"/>
      <c r="AP363" s="214"/>
      <c r="AQ363" s="214"/>
      <c r="AR363" s="214"/>
      <c r="AS363" s="214"/>
      <c r="AT363" s="214"/>
      <c r="AU363" s="214"/>
      <c r="AV363" s="214"/>
      <c r="AW363" s="214"/>
      <c r="AX363" s="214"/>
      <c r="AY363" s="214"/>
      <c r="AZ363" s="214"/>
      <c r="BA363" s="214"/>
      <c r="BB363" s="214"/>
      <c r="BC363" s="214"/>
      <c r="BD363" s="214"/>
      <c r="BE363" s="214"/>
      <c r="BF363" s="214"/>
      <c r="BG363" s="214"/>
      <c r="BH363" s="214"/>
    </row>
    <row r="364" spans="1:60" outlineLevel="2" x14ac:dyDescent="0.2">
      <c r="A364" s="221"/>
      <c r="B364" s="222"/>
      <c r="C364" s="268" t="s">
        <v>2803</v>
      </c>
      <c r="D364" s="262"/>
      <c r="E364" s="263">
        <v>1.2</v>
      </c>
      <c r="F364" s="224"/>
      <c r="G364" s="224"/>
      <c r="H364" s="224"/>
      <c r="I364" s="224"/>
      <c r="J364" s="224"/>
      <c r="K364" s="224"/>
      <c r="L364" s="224"/>
      <c r="M364" s="224"/>
      <c r="N364" s="223"/>
      <c r="O364" s="223"/>
      <c r="P364" s="223"/>
      <c r="Q364" s="223"/>
      <c r="R364" s="224"/>
      <c r="S364" s="224"/>
      <c r="T364" s="224"/>
      <c r="U364" s="224"/>
      <c r="V364" s="224"/>
      <c r="W364" s="224"/>
      <c r="X364" s="224"/>
      <c r="Y364" s="224"/>
      <c r="Z364" s="214"/>
      <c r="AA364" s="214"/>
      <c r="AB364" s="214"/>
      <c r="AC364" s="214"/>
      <c r="AD364" s="214"/>
      <c r="AE364" s="214"/>
      <c r="AF364" s="214"/>
      <c r="AG364" s="214" t="s">
        <v>371</v>
      </c>
      <c r="AH364" s="214">
        <v>0</v>
      </c>
      <c r="AI364" s="214"/>
      <c r="AJ364" s="214"/>
      <c r="AK364" s="214"/>
      <c r="AL364" s="214"/>
      <c r="AM364" s="214"/>
      <c r="AN364" s="214"/>
      <c r="AO364" s="214"/>
      <c r="AP364" s="214"/>
      <c r="AQ364" s="214"/>
      <c r="AR364" s="214"/>
      <c r="AS364" s="214"/>
      <c r="AT364" s="214"/>
      <c r="AU364" s="214"/>
      <c r="AV364" s="214"/>
      <c r="AW364" s="214"/>
      <c r="AX364" s="214"/>
      <c r="AY364" s="214"/>
      <c r="AZ364" s="214"/>
      <c r="BA364" s="214"/>
      <c r="BB364" s="214"/>
      <c r="BC364" s="214"/>
      <c r="BD364" s="214"/>
      <c r="BE364" s="214"/>
      <c r="BF364" s="214"/>
      <c r="BG364" s="214"/>
      <c r="BH364" s="214"/>
    </row>
    <row r="365" spans="1:60" ht="22.5" outlineLevel="1" x14ac:dyDescent="0.2">
      <c r="A365" s="236">
        <v>108</v>
      </c>
      <c r="B365" s="237" t="s">
        <v>809</v>
      </c>
      <c r="C365" s="254" t="s">
        <v>810</v>
      </c>
      <c r="D365" s="238" t="s">
        <v>811</v>
      </c>
      <c r="E365" s="239">
        <v>25.67</v>
      </c>
      <c r="F365" s="240"/>
      <c r="G365" s="241">
        <f>ROUND(E365*F365,2)</f>
        <v>0</v>
      </c>
      <c r="H365" s="240"/>
      <c r="I365" s="241">
        <f>ROUND(E365*H365,2)</f>
        <v>0</v>
      </c>
      <c r="J365" s="240"/>
      <c r="K365" s="241">
        <f>ROUND(E365*J365,2)</f>
        <v>0</v>
      </c>
      <c r="L365" s="241">
        <v>12</v>
      </c>
      <c r="M365" s="241">
        <f>G365*(1+L365/100)</f>
        <v>0</v>
      </c>
      <c r="N365" s="239">
        <v>1E-3</v>
      </c>
      <c r="O365" s="239">
        <f>ROUND(E365*N365,2)</f>
        <v>0.03</v>
      </c>
      <c r="P365" s="239">
        <v>0</v>
      </c>
      <c r="Q365" s="239">
        <f>ROUND(E365*P365,2)</f>
        <v>0</v>
      </c>
      <c r="R365" s="241" t="s">
        <v>428</v>
      </c>
      <c r="S365" s="241" t="s">
        <v>315</v>
      </c>
      <c r="T365" s="242" t="s">
        <v>315</v>
      </c>
      <c r="U365" s="224">
        <v>0</v>
      </c>
      <c r="V365" s="224">
        <f>ROUND(E365*U365,2)</f>
        <v>0</v>
      </c>
      <c r="W365" s="224"/>
      <c r="X365" s="224" t="s">
        <v>429</v>
      </c>
      <c r="Y365" s="224" t="s">
        <v>317</v>
      </c>
      <c r="Z365" s="214"/>
      <c r="AA365" s="214"/>
      <c r="AB365" s="214"/>
      <c r="AC365" s="214"/>
      <c r="AD365" s="214"/>
      <c r="AE365" s="214"/>
      <c r="AF365" s="214"/>
      <c r="AG365" s="214" t="s">
        <v>430</v>
      </c>
      <c r="AH365" s="214"/>
      <c r="AI365" s="214"/>
      <c r="AJ365" s="214"/>
      <c r="AK365" s="214"/>
      <c r="AL365" s="214"/>
      <c r="AM365" s="214"/>
      <c r="AN365" s="214"/>
      <c r="AO365" s="214"/>
      <c r="AP365" s="214"/>
      <c r="AQ365" s="214"/>
      <c r="AR365" s="214"/>
      <c r="AS365" s="214"/>
      <c r="AT365" s="214"/>
      <c r="AU365" s="214"/>
      <c r="AV365" s="214"/>
      <c r="AW365" s="214"/>
      <c r="AX365" s="214"/>
      <c r="AY365" s="214"/>
      <c r="AZ365" s="214"/>
      <c r="BA365" s="214"/>
      <c r="BB365" s="214"/>
      <c r="BC365" s="214"/>
      <c r="BD365" s="214"/>
      <c r="BE365" s="214"/>
      <c r="BF365" s="214"/>
      <c r="BG365" s="214"/>
      <c r="BH365" s="214"/>
    </row>
    <row r="366" spans="1:60" outlineLevel="2" x14ac:dyDescent="0.2">
      <c r="A366" s="221"/>
      <c r="B366" s="222"/>
      <c r="C366" s="268" t="s">
        <v>2804</v>
      </c>
      <c r="D366" s="262"/>
      <c r="E366" s="263">
        <v>25.67</v>
      </c>
      <c r="F366" s="224"/>
      <c r="G366" s="224"/>
      <c r="H366" s="224"/>
      <c r="I366" s="224"/>
      <c r="J366" s="224"/>
      <c r="K366" s="224"/>
      <c r="L366" s="224"/>
      <c r="M366" s="224"/>
      <c r="N366" s="223"/>
      <c r="O366" s="223"/>
      <c r="P366" s="223"/>
      <c r="Q366" s="223"/>
      <c r="R366" s="224"/>
      <c r="S366" s="224"/>
      <c r="T366" s="224"/>
      <c r="U366" s="224"/>
      <c r="V366" s="224"/>
      <c r="W366" s="224"/>
      <c r="X366" s="224"/>
      <c r="Y366" s="224"/>
      <c r="Z366" s="214"/>
      <c r="AA366" s="214"/>
      <c r="AB366" s="214"/>
      <c r="AC366" s="214"/>
      <c r="AD366" s="214"/>
      <c r="AE366" s="214"/>
      <c r="AF366" s="214"/>
      <c r="AG366" s="214" t="s">
        <v>371</v>
      </c>
      <c r="AH366" s="214">
        <v>0</v>
      </c>
      <c r="AI366" s="214"/>
      <c r="AJ366" s="214"/>
      <c r="AK366" s="214"/>
      <c r="AL366" s="214"/>
      <c r="AM366" s="214"/>
      <c r="AN366" s="214"/>
      <c r="AO366" s="214"/>
      <c r="AP366" s="214"/>
      <c r="AQ366" s="214"/>
      <c r="AR366" s="214"/>
      <c r="AS366" s="214"/>
      <c r="AT366" s="214"/>
      <c r="AU366" s="214"/>
      <c r="AV366" s="214"/>
      <c r="AW366" s="214"/>
      <c r="AX366" s="214"/>
      <c r="AY366" s="214"/>
      <c r="AZ366" s="214"/>
      <c r="BA366" s="214"/>
      <c r="BB366" s="214"/>
      <c r="BC366" s="214"/>
      <c r="BD366" s="214"/>
      <c r="BE366" s="214"/>
      <c r="BF366" s="214"/>
      <c r="BG366" s="214"/>
      <c r="BH366" s="214"/>
    </row>
    <row r="367" spans="1:60" outlineLevel="1" x14ac:dyDescent="0.2">
      <c r="A367" s="236">
        <v>109</v>
      </c>
      <c r="B367" s="237" t="s">
        <v>1476</v>
      </c>
      <c r="C367" s="254" t="s">
        <v>1477</v>
      </c>
      <c r="D367" s="238" t="s">
        <v>581</v>
      </c>
      <c r="E367" s="239">
        <v>9.9909999999999999E-2</v>
      </c>
      <c r="F367" s="240"/>
      <c r="G367" s="241">
        <f>ROUND(E367*F367,2)</f>
        <v>0</v>
      </c>
      <c r="H367" s="240"/>
      <c r="I367" s="241">
        <f>ROUND(E367*H367,2)</f>
        <v>0</v>
      </c>
      <c r="J367" s="240"/>
      <c r="K367" s="241">
        <f>ROUND(E367*J367,2)</f>
        <v>0</v>
      </c>
      <c r="L367" s="241">
        <v>12</v>
      </c>
      <c r="M367" s="241">
        <f>G367*(1+L367/100)</f>
        <v>0</v>
      </c>
      <c r="N367" s="239">
        <v>0</v>
      </c>
      <c r="O367" s="239">
        <f>ROUND(E367*N367,2)</f>
        <v>0</v>
      </c>
      <c r="P367" s="239">
        <v>0</v>
      </c>
      <c r="Q367" s="239">
        <f>ROUND(E367*P367,2)</f>
        <v>0</v>
      </c>
      <c r="R367" s="241" t="s">
        <v>786</v>
      </c>
      <c r="S367" s="241" t="s">
        <v>315</v>
      </c>
      <c r="T367" s="242" t="s">
        <v>315</v>
      </c>
      <c r="U367" s="224">
        <v>1.2649999999999999</v>
      </c>
      <c r="V367" s="224">
        <f>ROUND(E367*U367,2)</f>
        <v>0.13</v>
      </c>
      <c r="W367" s="224"/>
      <c r="X367" s="224" t="s">
        <v>582</v>
      </c>
      <c r="Y367" s="224" t="s">
        <v>317</v>
      </c>
      <c r="Z367" s="214"/>
      <c r="AA367" s="214"/>
      <c r="AB367" s="214"/>
      <c r="AC367" s="214"/>
      <c r="AD367" s="214"/>
      <c r="AE367" s="214"/>
      <c r="AF367" s="214"/>
      <c r="AG367" s="214" t="s">
        <v>583</v>
      </c>
      <c r="AH367" s="214"/>
      <c r="AI367" s="214"/>
      <c r="AJ367" s="214"/>
      <c r="AK367" s="214"/>
      <c r="AL367" s="214"/>
      <c r="AM367" s="214"/>
      <c r="AN367" s="214"/>
      <c r="AO367" s="214"/>
      <c r="AP367" s="214"/>
      <c r="AQ367" s="214"/>
      <c r="AR367" s="214"/>
      <c r="AS367" s="214"/>
      <c r="AT367" s="214"/>
      <c r="AU367" s="214"/>
      <c r="AV367" s="214"/>
      <c r="AW367" s="214"/>
      <c r="AX367" s="214"/>
      <c r="AY367" s="214"/>
      <c r="AZ367" s="214"/>
      <c r="BA367" s="214"/>
      <c r="BB367" s="214"/>
      <c r="BC367" s="214"/>
      <c r="BD367" s="214"/>
      <c r="BE367" s="214"/>
      <c r="BF367" s="214"/>
      <c r="BG367" s="214"/>
      <c r="BH367" s="214"/>
    </row>
    <row r="368" spans="1:60" outlineLevel="2" x14ac:dyDescent="0.2">
      <c r="A368" s="221"/>
      <c r="B368" s="222"/>
      <c r="C368" s="267" t="s">
        <v>608</v>
      </c>
      <c r="D368" s="266"/>
      <c r="E368" s="266"/>
      <c r="F368" s="266"/>
      <c r="G368" s="266"/>
      <c r="H368" s="224"/>
      <c r="I368" s="224"/>
      <c r="J368" s="224"/>
      <c r="K368" s="224"/>
      <c r="L368" s="224"/>
      <c r="M368" s="224"/>
      <c r="N368" s="223"/>
      <c r="O368" s="223"/>
      <c r="P368" s="223"/>
      <c r="Q368" s="223"/>
      <c r="R368" s="224"/>
      <c r="S368" s="224"/>
      <c r="T368" s="224"/>
      <c r="U368" s="224"/>
      <c r="V368" s="224"/>
      <c r="W368" s="224"/>
      <c r="X368" s="224"/>
      <c r="Y368" s="224"/>
      <c r="Z368" s="214"/>
      <c r="AA368" s="214"/>
      <c r="AB368" s="214"/>
      <c r="AC368" s="214"/>
      <c r="AD368" s="214"/>
      <c r="AE368" s="214"/>
      <c r="AF368" s="214"/>
      <c r="AG368" s="214" t="s">
        <v>369</v>
      </c>
      <c r="AH368" s="214"/>
      <c r="AI368" s="214"/>
      <c r="AJ368" s="214"/>
      <c r="AK368" s="214"/>
      <c r="AL368" s="214"/>
      <c r="AM368" s="214"/>
      <c r="AN368" s="214"/>
      <c r="AO368" s="214"/>
      <c r="AP368" s="214"/>
      <c r="AQ368" s="214"/>
      <c r="AR368" s="214"/>
      <c r="AS368" s="214"/>
      <c r="AT368" s="214"/>
      <c r="AU368" s="214"/>
      <c r="AV368" s="214"/>
      <c r="AW368" s="214"/>
      <c r="AX368" s="214"/>
      <c r="AY368" s="214"/>
      <c r="AZ368" s="214"/>
      <c r="BA368" s="214"/>
      <c r="BB368" s="214"/>
      <c r="BC368" s="214"/>
      <c r="BD368" s="214"/>
      <c r="BE368" s="214"/>
      <c r="BF368" s="214"/>
      <c r="BG368" s="214"/>
      <c r="BH368" s="214"/>
    </row>
    <row r="369" spans="1:60" x14ac:dyDescent="0.2">
      <c r="A369" s="229" t="s">
        <v>310</v>
      </c>
      <c r="B369" s="230" t="s">
        <v>260</v>
      </c>
      <c r="C369" s="253" t="s">
        <v>261</v>
      </c>
      <c r="D369" s="231"/>
      <c r="E369" s="232"/>
      <c r="F369" s="233"/>
      <c r="G369" s="233">
        <f>SUMIF(AG370:AG383,"&lt;&gt;NOR",G370:G383)</f>
        <v>0</v>
      </c>
      <c r="H369" s="233"/>
      <c r="I369" s="233">
        <f>SUM(I370:I383)</f>
        <v>0</v>
      </c>
      <c r="J369" s="233"/>
      <c r="K369" s="233">
        <f>SUM(K370:K383)</f>
        <v>0</v>
      </c>
      <c r="L369" s="233"/>
      <c r="M369" s="233">
        <f>SUM(M370:M383)</f>
        <v>0</v>
      </c>
      <c r="N369" s="232"/>
      <c r="O369" s="232">
        <f>SUM(O370:O383)</f>
        <v>0.77</v>
      </c>
      <c r="P369" s="232"/>
      <c r="Q369" s="232">
        <f>SUM(Q370:Q383)</f>
        <v>0</v>
      </c>
      <c r="R369" s="233"/>
      <c r="S369" s="233"/>
      <c r="T369" s="234"/>
      <c r="U369" s="228"/>
      <c r="V369" s="228">
        <f>SUM(V370:V383)</f>
        <v>31.180000000000003</v>
      </c>
      <c r="W369" s="228"/>
      <c r="X369" s="228"/>
      <c r="Y369" s="228"/>
      <c r="AG369" t="s">
        <v>311</v>
      </c>
    </row>
    <row r="370" spans="1:60" outlineLevel="1" x14ac:dyDescent="0.2">
      <c r="A370" s="236">
        <v>110</v>
      </c>
      <c r="B370" s="237" t="s">
        <v>857</v>
      </c>
      <c r="C370" s="254" t="s">
        <v>858</v>
      </c>
      <c r="D370" s="238" t="s">
        <v>379</v>
      </c>
      <c r="E370" s="239">
        <v>29.288</v>
      </c>
      <c r="F370" s="240"/>
      <c r="G370" s="241">
        <f>ROUND(E370*F370,2)</f>
        <v>0</v>
      </c>
      <c r="H370" s="240"/>
      <c r="I370" s="241">
        <f>ROUND(E370*H370,2)</f>
        <v>0</v>
      </c>
      <c r="J370" s="240"/>
      <c r="K370" s="241">
        <f>ROUND(E370*J370,2)</f>
        <v>0</v>
      </c>
      <c r="L370" s="241">
        <v>12</v>
      </c>
      <c r="M370" s="241">
        <f>G370*(1+L370/100)</f>
        <v>0</v>
      </c>
      <c r="N370" s="239">
        <v>2.1000000000000001E-4</v>
      </c>
      <c r="O370" s="239">
        <f>ROUND(E370*N370,2)</f>
        <v>0.01</v>
      </c>
      <c r="P370" s="239">
        <v>0</v>
      </c>
      <c r="Q370" s="239">
        <f>ROUND(E370*P370,2)</f>
        <v>0</v>
      </c>
      <c r="R370" s="241" t="s">
        <v>786</v>
      </c>
      <c r="S370" s="241" t="s">
        <v>315</v>
      </c>
      <c r="T370" s="242" t="s">
        <v>315</v>
      </c>
      <c r="U370" s="224">
        <v>0.05</v>
      </c>
      <c r="V370" s="224">
        <f>ROUND(E370*U370,2)</f>
        <v>1.46</v>
      </c>
      <c r="W370" s="224"/>
      <c r="X370" s="224" t="s">
        <v>336</v>
      </c>
      <c r="Y370" s="224" t="s">
        <v>317</v>
      </c>
      <c r="Z370" s="214"/>
      <c r="AA370" s="214"/>
      <c r="AB370" s="214"/>
      <c r="AC370" s="214"/>
      <c r="AD370" s="214"/>
      <c r="AE370" s="214"/>
      <c r="AF370" s="214"/>
      <c r="AG370" s="214" t="s">
        <v>337</v>
      </c>
      <c r="AH370" s="214"/>
      <c r="AI370" s="214"/>
      <c r="AJ370" s="214"/>
      <c r="AK370" s="214"/>
      <c r="AL370" s="214"/>
      <c r="AM370" s="214"/>
      <c r="AN370" s="214"/>
      <c r="AO370" s="214"/>
      <c r="AP370" s="214"/>
      <c r="AQ370" s="214"/>
      <c r="AR370" s="214"/>
      <c r="AS370" s="214"/>
      <c r="AT370" s="214"/>
      <c r="AU370" s="214"/>
      <c r="AV370" s="214"/>
      <c r="AW370" s="214"/>
      <c r="AX370" s="214"/>
      <c r="AY370" s="214"/>
      <c r="AZ370" s="214"/>
      <c r="BA370" s="214"/>
      <c r="BB370" s="214"/>
      <c r="BC370" s="214"/>
      <c r="BD370" s="214"/>
      <c r="BE370" s="214"/>
      <c r="BF370" s="214"/>
      <c r="BG370" s="214"/>
      <c r="BH370" s="214"/>
    </row>
    <row r="371" spans="1:60" outlineLevel="2" x14ac:dyDescent="0.2">
      <c r="A371" s="221"/>
      <c r="B371" s="222"/>
      <c r="C371" s="255" t="s">
        <v>1231</v>
      </c>
      <c r="D371" s="243"/>
      <c r="E371" s="243"/>
      <c r="F371" s="243"/>
      <c r="G371" s="243"/>
      <c r="H371" s="224"/>
      <c r="I371" s="224"/>
      <c r="J371" s="224"/>
      <c r="K371" s="224"/>
      <c r="L371" s="224"/>
      <c r="M371" s="224"/>
      <c r="N371" s="223"/>
      <c r="O371" s="223"/>
      <c r="P371" s="223"/>
      <c r="Q371" s="223"/>
      <c r="R371" s="224"/>
      <c r="S371" s="224"/>
      <c r="T371" s="224"/>
      <c r="U371" s="224"/>
      <c r="V371" s="224"/>
      <c r="W371" s="224"/>
      <c r="X371" s="224"/>
      <c r="Y371" s="224"/>
      <c r="Z371" s="214"/>
      <c r="AA371" s="214"/>
      <c r="AB371" s="214"/>
      <c r="AC371" s="214"/>
      <c r="AD371" s="214"/>
      <c r="AE371" s="214"/>
      <c r="AF371" s="214"/>
      <c r="AG371" s="214" t="s">
        <v>320</v>
      </c>
      <c r="AH371" s="214"/>
      <c r="AI371" s="214"/>
      <c r="AJ371" s="214"/>
      <c r="AK371" s="214"/>
      <c r="AL371" s="214"/>
      <c r="AM371" s="214"/>
      <c r="AN371" s="214"/>
      <c r="AO371" s="214"/>
      <c r="AP371" s="214"/>
      <c r="AQ371" s="214"/>
      <c r="AR371" s="214"/>
      <c r="AS371" s="214"/>
      <c r="AT371" s="214"/>
      <c r="AU371" s="214"/>
      <c r="AV371" s="214"/>
      <c r="AW371" s="214"/>
      <c r="AX371" s="214"/>
      <c r="AY371" s="214"/>
      <c r="AZ371" s="214"/>
      <c r="BA371" s="214"/>
      <c r="BB371" s="214"/>
      <c r="BC371" s="214"/>
      <c r="BD371" s="214"/>
      <c r="BE371" s="214"/>
      <c r="BF371" s="214"/>
      <c r="BG371" s="214"/>
      <c r="BH371" s="214"/>
    </row>
    <row r="372" spans="1:60" outlineLevel="2" x14ac:dyDescent="0.2">
      <c r="A372" s="221"/>
      <c r="B372" s="222"/>
      <c r="C372" s="268" t="s">
        <v>2773</v>
      </c>
      <c r="D372" s="262"/>
      <c r="E372" s="263">
        <v>29.288</v>
      </c>
      <c r="F372" s="224"/>
      <c r="G372" s="224"/>
      <c r="H372" s="224"/>
      <c r="I372" s="224"/>
      <c r="J372" s="224"/>
      <c r="K372" s="224"/>
      <c r="L372" s="224"/>
      <c r="M372" s="224"/>
      <c r="N372" s="223"/>
      <c r="O372" s="223"/>
      <c r="P372" s="223"/>
      <c r="Q372" s="223"/>
      <c r="R372" s="224"/>
      <c r="S372" s="224"/>
      <c r="T372" s="224"/>
      <c r="U372" s="224"/>
      <c r="V372" s="224"/>
      <c r="W372" s="224"/>
      <c r="X372" s="224"/>
      <c r="Y372" s="224"/>
      <c r="Z372" s="214"/>
      <c r="AA372" s="214"/>
      <c r="AB372" s="214"/>
      <c r="AC372" s="214"/>
      <c r="AD372" s="214"/>
      <c r="AE372" s="214"/>
      <c r="AF372" s="214"/>
      <c r="AG372" s="214" t="s">
        <v>371</v>
      </c>
      <c r="AH372" s="214">
        <v>5</v>
      </c>
      <c r="AI372" s="214"/>
      <c r="AJ372" s="214"/>
      <c r="AK372" s="214"/>
      <c r="AL372" s="214"/>
      <c r="AM372" s="214"/>
      <c r="AN372" s="214"/>
      <c r="AO372" s="214"/>
      <c r="AP372" s="214"/>
      <c r="AQ372" s="214"/>
      <c r="AR372" s="214"/>
      <c r="AS372" s="214"/>
      <c r="AT372" s="214"/>
      <c r="AU372" s="214"/>
      <c r="AV372" s="214"/>
      <c r="AW372" s="214"/>
      <c r="AX372" s="214"/>
      <c r="AY372" s="214"/>
      <c r="AZ372" s="214"/>
      <c r="BA372" s="214"/>
      <c r="BB372" s="214"/>
      <c r="BC372" s="214"/>
      <c r="BD372" s="214"/>
      <c r="BE372" s="214"/>
      <c r="BF372" s="214"/>
      <c r="BG372" s="214"/>
      <c r="BH372" s="214"/>
    </row>
    <row r="373" spans="1:60" ht="22.5" outlineLevel="1" x14ac:dyDescent="0.2">
      <c r="A373" s="236">
        <v>111</v>
      </c>
      <c r="B373" s="237" t="s">
        <v>860</v>
      </c>
      <c r="C373" s="254" t="s">
        <v>861</v>
      </c>
      <c r="D373" s="238" t="s">
        <v>379</v>
      </c>
      <c r="E373" s="239">
        <v>29.288</v>
      </c>
      <c r="F373" s="240"/>
      <c r="G373" s="241">
        <f>ROUND(E373*F373,2)</f>
        <v>0</v>
      </c>
      <c r="H373" s="240"/>
      <c r="I373" s="241">
        <f>ROUND(E373*H373,2)</f>
        <v>0</v>
      </c>
      <c r="J373" s="240"/>
      <c r="K373" s="241">
        <f>ROUND(E373*J373,2)</f>
        <v>0</v>
      </c>
      <c r="L373" s="241">
        <v>12</v>
      </c>
      <c r="M373" s="241">
        <f>G373*(1+L373/100)</f>
        <v>0</v>
      </c>
      <c r="N373" s="239">
        <v>5.2399999999999999E-3</v>
      </c>
      <c r="O373" s="239">
        <f>ROUND(E373*N373,2)</f>
        <v>0.15</v>
      </c>
      <c r="P373" s="239">
        <v>0</v>
      </c>
      <c r="Q373" s="239">
        <f>ROUND(E373*P373,2)</f>
        <v>0</v>
      </c>
      <c r="R373" s="241" t="s">
        <v>786</v>
      </c>
      <c r="S373" s="241" t="s">
        <v>315</v>
      </c>
      <c r="T373" s="242" t="s">
        <v>315</v>
      </c>
      <c r="U373" s="224">
        <v>0.95840000000000003</v>
      </c>
      <c r="V373" s="224">
        <f>ROUND(E373*U373,2)</f>
        <v>28.07</v>
      </c>
      <c r="W373" s="224"/>
      <c r="X373" s="224" t="s">
        <v>336</v>
      </c>
      <c r="Y373" s="224" t="s">
        <v>317</v>
      </c>
      <c r="Z373" s="214"/>
      <c r="AA373" s="214"/>
      <c r="AB373" s="214"/>
      <c r="AC373" s="214"/>
      <c r="AD373" s="214"/>
      <c r="AE373" s="214"/>
      <c r="AF373" s="214"/>
      <c r="AG373" s="214" t="s">
        <v>367</v>
      </c>
      <c r="AH373" s="214"/>
      <c r="AI373" s="214"/>
      <c r="AJ373" s="214"/>
      <c r="AK373" s="214"/>
      <c r="AL373" s="214"/>
      <c r="AM373" s="214"/>
      <c r="AN373" s="214"/>
      <c r="AO373" s="214"/>
      <c r="AP373" s="214"/>
      <c r="AQ373" s="214"/>
      <c r="AR373" s="214"/>
      <c r="AS373" s="214"/>
      <c r="AT373" s="214"/>
      <c r="AU373" s="214"/>
      <c r="AV373" s="214"/>
      <c r="AW373" s="214"/>
      <c r="AX373" s="214"/>
      <c r="AY373" s="214"/>
      <c r="AZ373" s="214"/>
      <c r="BA373" s="214"/>
      <c r="BB373" s="214"/>
      <c r="BC373" s="214"/>
      <c r="BD373" s="214"/>
      <c r="BE373" s="214"/>
      <c r="BF373" s="214"/>
      <c r="BG373" s="214"/>
      <c r="BH373" s="214"/>
    </row>
    <row r="374" spans="1:60" outlineLevel="2" x14ac:dyDescent="0.2">
      <c r="A374" s="221"/>
      <c r="B374" s="222"/>
      <c r="C374" s="268" t="s">
        <v>991</v>
      </c>
      <c r="D374" s="262"/>
      <c r="E374" s="263"/>
      <c r="F374" s="224"/>
      <c r="G374" s="224"/>
      <c r="H374" s="224"/>
      <c r="I374" s="224"/>
      <c r="J374" s="224"/>
      <c r="K374" s="224"/>
      <c r="L374" s="224"/>
      <c r="M374" s="224"/>
      <c r="N374" s="223"/>
      <c r="O374" s="223"/>
      <c r="P374" s="223"/>
      <c r="Q374" s="223"/>
      <c r="R374" s="224"/>
      <c r="S374" s="224"/>
      <c r="T374" s="224"/>
      <c r="U374" s="224"/>
      <c r="V374" s="224"/>
      <c r="W374" s="224"/>
      <c r="X374" s="224"/>
      <c r="Y374" s="224"/>
      <c r="Z374" s="214"/>
      <c r="AA374" s="214"/>
      <c r="AB374" s="214"/>
      <c r="AC374" s="214"/>
      <c r="AD374" s="214"/>
      <c r="AE374" s="214"/>
      <c r="AF374" s="214"/>
      <c r="AG374" s="214" t="s">
        <v>371</v>
      </c>
      <c r="AH374" s="214">
        <v>0</v>
      </c>
      <c r="AI374" s="214"/>
      <c r="AJ374" s="214"/>
      <c r="AK374" s="214"/>
      <c r="AL374" s="214"/>
      <c r="AM374" s="214"/>
      <c r="AN374" s="214"/>
      <c r="AO374" s="214"/>
      <c r="AP374" s="214"/>
      <c r="AQ374" s="214"/>
      <c r="AR374" s="214"/>
      <c r="AS374" s="214"/>
      <c r="AT374" s="214"/>
      <c r="AU374" s="214"/>
      <c r="AV374" s="214"/>
      <c r="AW374" s="214"/>
      <c r="AX374" s="214"/>
      <c r="AY374" s="214"/>
      <c r="AZ374" s="214"/>
      <c r="BA374" s="214"/>
      <c r="BB374" s="214"/>
      <c r="BC374" s="214"/>
      <c r="BD374" s="214"/>
      <c r="BE374" s="214"/>
      <c r="BF374" s="214"/>
      <c r="BG374" s="214"/>
      <c r="BH374" s="214"/>
    </row>
    <row r="375" spans="1:60" outlineLevel="3" x14ac:dyDescent="0.2">
      <c r="A375" s="221"/>
      <c r="B375" s="222"/>
      <c r="C375" s="268" t="s">
        <v>2736</v>
      </c>
      <c r="D375" s="262"/>
      <c r="E375" s="263">
        <v>16.57</v>
      </c>
      <c r="F375" s="224"/>
      <c r="G375" s="224"/>
      <c r="H375" s="224"/>
      <c r="I375" s="224"/>
      <c r="J375" s="224"/>
      <c r="K375" s="224"/>
      <c r="L375" s="224"/>
      <c r="M375" s="224"/>
      <c r="N375" s="223"/>
      <c r="O375" s="223"/>
      <c r="P375" s="223"/>
      <c r="Q375" s="223"/>
      <c r="R375" s="224"/>
      <c r="S375" s="224"/>
      <c r="T375" s="224"/>
      <c r="U375" s="224"/>
      <c r="V375" s="224"/>
      <c r="W375" s="224"/>
      <c r="X375" s="224"/>
      <c r="Y375" s="224"/>
      <c r="Z375" s="214"/>
      <c r="AA375" s="214"/>
      <c r="AB375" s="214"/>
      <c r="AC375" s="214"/>
      <c r="AD375" s="214"/>
      <c r="AE375" s="214"/>
      <c r="AF375" s="214"/>
      <c r="AG375" s="214" t="s">
        <v>371</v>
      </c>
      <c r="AH375" s="214">
        <v>0</v>
      </c>
      <c r="AI375" s="214"/>
      <c r="AJ375" s="214"/>
      <c r="AK375" s="214"/>
      <c r="AL375" s="214"/>
      <c r="AM375" s="214"/>
      <c r="AN375" s="214"/>
      <c r="AO375" s="214"/>
      <c r="AP375" s="214"/>
      <c r="AQ375" s="214"/>
      <c r="AR375" s="214"/>
      <c r="AS375" s="214"/>
      <c r="AT375" s="214"/>
      <c r="AU375" s="214"/>
      <c r="AV375" s="214"/>
      <c r="AW375" s="214"/>
      <c r="AX375" s="214"/>
      <c r="AY375" s="214"/>
      <c r="AZ375" s="214"/>
      <c r="BA375" s="214"/>
      <c r="BB375" s="214"/>
      <c r="BC375" s="214"/>
      <c r="BD375" s="214"/>
      <c r="BE375" s="214"/>
      <c r="BF375" s="214"/>
      <c r="BG375" s="214"/>
      <c r="BH375" s="214"/>
    </row>
    <row r="376" spans="1:60" outlineLevel="3" x14ac:dyDescent="0.2">
      <c r="A376" s="221"/>
      <c r="B376" s="222"/>
      <c r="C376" s="268" t="s">
        <v>2737</v>
      </c>
      <c r="D376" s="262"/>
      <c r="E376" s="263">
        <v>10.708</v>
      </c>
      <c r="F376" s="224"/>
      <c r="G376" s="224"/>
      <c r="H376" s="224"/>
      <c r="I376" s="224"/>
      <c r="J376" s="224"/>
      <c r="K376" s="224"/>
      <c r="L376" s="224"/>
      <c r="M376" s="224"/>
      <c r="N376" s="223"/>
      <c r="O376" s="223"/>
      <c r="P376" s="223"/>
      <c r="Q376" s="223"/>
      <c r="R376" s="224"/>
      <c r="S376" s="224"/>
      <c r="T376" s="224"/>
      <c r="U376" s="224"/>
      <c r="V376" s="224"/>
      <c r="W376" s="224"/>
      <c r="X376" s="224"/>
      <c r="Y376" s="224"/>
      <c r="Z376" s="214"/>
      <c r="AA376" s="214"/>
      <c r="AB376" s="214"/>
      <c r="AC376" s="214"/>
      <c r="AD376" s="214"/>
      <c r="AE376" s="214"/>
      <c r="AF376" s="214"/>
      <c r="AG376" s="214" t="s">
        <v>371</v>
      </c>
      <c r="AH376" s="214">
        <v>0</v>
      </c>
      <c r="AI376" s="214"/>
      <c r="AJ376" s="214"/>
      <c r="AK376" s="214"/>
      <c r="AL376" s="214"/>
      <c r="AM376" s="214"/>
      <c r="AN376" s="214"/>
      <c r="AO376" s="214"/>
      <c r="AP376" s="214"/>
      <c r="AQ376" s="214"/>
      <c r="AR376" s="214"/>
      <c r="AS376" s="214"/>
      <c r="AT376" s="214"/>
      <c r="AU376" s="214"/>
      <c r="AV376" s="214"/>
      <c r="AW376" s="214"/>
      <c r="AX376" s="214"/>
      <c r="AY376" s="214"/>
      <c r="AZ376" s="214"/>
      <c r="BA376" s="214"/>
      <c r="BB376" s="214"/>
      <c r="BC376" s="214"/>
      <c r="BD376" s="214"/>
      <c r="BE376" s="214"/>
      <c r="BF376" s="214"/>
      <c r="BG376" s="214"/>
      <c r="BH376" s="214"/>
    </row>
    <row r="377" spans="1:60" outlineLevel="3" x14ac:dyDescent="0.2">
      <c r="A377" s="221"/>
      <c r="B377" s="222"/>
      <c r="C377" s="268" t="s">
        <v>2738</v>
      </c>
      <c r="D377" s="262"/>
      <c r="E377" s="263">
        <v>2.0099999999999998</v>
      </c>
      <c r="F377" s="224"/>
      <c r="G377" s="224"/>
      <c r="H377" s="224"/>
      <c r="I377" s="224"/>
      <c r="J377" s="224"/>
      <c r="K377" s="224"/>
      <c r="L377" s="224"/>
      <c r="M377" s="224"/>
      <c r="N377" s="223"/>
      <c r="O377" s="223"/>
      <c r="P377" s="223"/>
      <c r="Q377" s="223"/>
      <c r="R377" s="224"/>
      <c r="S377" s="224"/>
      <c r="T377" s="224"/>
      <c r="U377" s="224"/>
      <c r="V377" s="224"/>
      <c r="W377" s="224"/>
      <c r="X377" s="224"/>
      <c r="Y377" s="224"/>
      <c r="Z377" s="214"/>
      <c r="AA377" s="214"/>
      <c r="AB377" s="214"/>
      <c r="AC377" s="214"/>
      <c r="AD377" s="214"/>
      <c r="AE377" s="214"/>
      <c r="AF377" s="214"/>
      <c r="AG377" s="214" t="s">
        <v>371</v>
      </c>
      <c r="AH377" s="214">
        <v>0</v>
      </c>
      <c r="AI377" s="214"/>
      <c r="AJ377" s="214"/>
      <c r="AK377" s="214"/>
      <c r="AL377" s="214"/>
      <c r="AM377" s="214"/>
      <c r="AN377" s="214"/>
      <c r="AO377" s="214"/>
      <c r="AP377" s="214"/>
      <c r="AQ377" s="214"/>
      <c r="AR377" s="214"/>
      <c r="AS377" s="214"/>
      <c r="AT377" s="214"/>
      <c r="AU377" s="214"/>
      <c r="AV377" s="214"/>
      <c r="AW377" s="214"/>
      <c r="AX377" s="214"/>
      <c r="AY377" s="214"/>
      <c r="AZ377" s="214"/>
      <c r="BA377" s="214"/>
      <c r="BB377" s="214"/>
      <c r="BC377" s="214"/>
      <c r="BD377" s="214"/>
      <c r="BE377" s="214"/>
      <c r="BF377" s="214"/>
      <c r="BG377" s="214"/>
      <c r="BH377" s="214"/>
    </row>
    <row r="378" spans="1:60" ht="22.5" outlineLevel="1" x14ac:dyDescent="0.2">
      <c r="A378" s="236">
        <v>112</v>
      </c>
      <c r="B378" s="237" t="s">
        <v>862</v>
      </c>
      <c r="C378" s="254" t="s">
        <v>863</v>
      </c>
      <c r="D378" s="238" t="s">
        <v>403</v>
      </c>
      <c r="E378" s="239">
        <v>5.6</v>
      </c>
      <c r="F378" s="240"/>
      <c r="G378" s="241">
        <f>ROUND(E378*F378,2)</f>
        <v>0</v>
      </c>
      <c r="H378" s="240"/>
      <c r="I378" s="241">
        <f>ROUND(E378*H378,2)</f>
        <v>0</v>
      </c>
      <c r="J378" s="240"/>
      <c r="K378" s="241">
        <f>ROUND(E378*J378,2)</f>
        <v>0</v>
      </c>
      <c r="L378" s="241">
        <v>12</v>
      </c>
      <c r="M378" s="241">
        <f>G378*(1+L378/100)</f>
        <v>0</v>
      </c>
      <c r="N378" s="239">
        <v>6.6E-4</v>
      </c>
      <c r="O378" s="239">
        <f>ROUND(E378*N378,2)</f>
        <v>0</v>
      </c>
      <c r="P378" s="239">
        <v>0</v>
      </c>
      <c r="Q378" s="239">
        <f>ROUND(E378*P378,2)</f>
        <v>0</v>
      </c>
      <c r="R378" s="241" t="s">
        <v>786</v>
      </c>
      <c r="S378" s="241" t="s">
        <v>315</v>
      </c>
      <c r="T378" s="242" t="s">
        <v>315</v>
      </c>
      <c r="U378" s="224">
        <v>0.12</v>
      </c>
      <c r="V378" s="224">
        <f>ROUND(E378*U378,2)</f>
        <v>0.67</v>
      </c>
      <c r="W378" s="224"/>
      <c r="X378" s="224" t="s">
        <v>336</v>
      </c>
      <c r="Y378" s="224" t="s">
        <v>317</v>
      </c>
      <c r="Z378" s="214"/>
      <c r="AA378" s="214"/>
      <c r="AB378" s="214"/>
      <c r="AC378" s="214"/>
      <c r="AD378" s="214"/>
      <c r="AE378" s="214"/>
      <c r="AF378" s="214"/>
      <c r="AG378" s="214" t="s">
        <v>337</v>
      </c>
      <c r="AH378" s="214"/>
      <c r="AI378" s="214"/>
      <c r="AJ378" s="214"/>
      <c r="AK378" s="214"/>
      <c r="AL378" s="214"/>
      <c r="AM378" s="214"/>
      <c r="AN378" s="214"/>
      <c r="AO378" s="214"/>
      <c r="AP378" s="214"/>
      <c r="AQ378" s="214"/>
      <c r="AR378" s="214"/>
      <c r="AS378" s="214"/>
      <c r="AT378" s="214"/>
      <c r="AU378" s="214"/>
      <c r="AV378" s="214"/>
      <c r="AW378" s="214"/>
      <c r="AX378" s="214"/>
      <c r="AY378" s="214"/>
      <c r="AZ378" s="214"/>
      <c r="BA378" s="214"/>
      <c r="BB378" s="214"/>
      <c r="BC378" s="214"/>
      <c r="BD378" s="214"/>
      <c r="BE378" s="214"/>
      <c r="BF378" s="214"/>
      <c r="BG378" s="214"/>
      <c r="BH378" s="214"/>
    </row>
    <row r="379" spans="1:60" outlineLevel="2" x14ac:dyDescent="0.2">
      <c r="A379" s="221"/>
      <c r="B379" s="222"/>
      <c r="C379" s="268" t="s">
        <v>2688</v>
      </c>
      <c r="D379" s="262"/>
      <c r="E379" s="263">
        <v>5.6</v>
      </c>
      <c r="F379" s="224"/>
      <c r="G379" s="224"/>
      <c r="H379" s="224"/>
      <c r="I379" s="224"/>
      <c r="J379" s="224"/>
      <c r="K379" s="224"/>
      <c r="L379" s="224"/>
      <c r="M379" s="224"/>
      <c r="N379" s="223"/>
      <c r="O379" s="223"/>
      <c r="P379" s="223"/>
      <c r="Q379" s="223"/>
      <c r="R379" s="224"/>
      <c r="S379" s="224"/>
      <c r="T379" s="224"/>
      <c r="U379" s="224"/>
      <c r="V379" s="224"/>
      <c r="W379" s="224"/>
      <c r="X379" s="224"/>
      <c r="Y379" s="224"/>
      <c r="Z379" s="214"/>
      <c r="AA379" s="214"/>
      <c r="AB379" s="214"/>
      <c r="AC379" s="214"/>
      <c r="AD379" s="214"/>
      <c r="AE379" s="214"/>
      <c r="AF379" s="214"/>
      <c r="AG379" s="214" t="s">
        <v>371</v>
      </c>
      <c r="AH379" s="214">
        <v>0</v>
      </c>
      <c r="AI379" s="214"/>
      <c r="AJ379" s="214"/>
      <c r="AK379" s="214"/>
      <c r="AL379" s="214"/>
      <c r="AM379" s="214"/>
      <c r="AN379" s="214"/>
      <c r="AO379" s="214"/>
      <c r="AP379" s="214"/>
      <c r="AQ379" s="214"/>
      <c r="AR379" s="214"/>
      <c r="AS379" s="214"/>
      <c r="AT379" s="214"/>
      <c r="AU379" s="214"/>
      <c r="AV379" s="214"/>
      <c r="AW379" s="214"/>
      <c r="AX379" s="214"/>
      <c r="AY379" s="214"/>
      <c r="AZ379" s="214"/>
      <c r="BA379" s="214"/>
      <c r="BB379" s="214"/>
      <c r="BC379" s="214"/>
      <c r="BD379" s="214"/>
      <c r="BE379" s="214"/>
      <c r="BF379" s="214"/>
      <c r="BG379" s="214"/>
      <c r="BH379" s="214"/>
    </row>
    <row r="380" spans="1:60" ht="22.5" outlineLevel="1" x14ac:dyDescent="0.2">
      <c r="A380" s="236">
        <v>113</v>
      </c>
      <c r="B380" s="237" t="s">
        <v>865</v>
      </c>
      <c r="C380" s="254" t="s">
        <v>866</v>
      </c>
      <c r="D380" s="238" t="s">
        <v>379</v>
      </c>
      <c r="E380" s="239">
        <v>32.216799999999999</v>
      </c>
      <c r="F380" s="240"/>
      <c r="G380" s="241">
        <f>ROUND(E380*F380,2)</f>
        <v>0</v>
      </c>
      <c r="H380" s="240"/>
      <c r="I380" s="241">
        <f>ROUND(E380*H380,2)</f>
        <v>0</v>
      </c>
      <c r="J380" s="240"/>
      <c r="K380" s="241">
        <f>ROUND(E380*J380,2)</f>
        <v>0</v>
      </c>
      <c r="L380" s="241">
        <v>12</v>
      </c>
      <c r="M380" s="241">
        <f>G380*(1+L380/100)</f>
        <v>0</v>
      </c>
      <c r="N380" s="239">
        <v>1.9E-2</v>
      </c>
      <c r="O380" s="239">
        <f>ROUND(E380*N380,2)</f>
        <v>0.61</v>
      </c>
      <c r="P380" s="239">
        <v>0</v>
      </c>
      <c r="Q380" s="239">
        <f>ROUND(E380*P380,2)</f>
        <v>0</v>
      </c>
      <c r="R380" s="241" t="s">
        <v>428</v>
      </c>
      <c r="S380" s="241" t="s">
        <v>315</v>
      </c>
      <c r="T380" s="242" t="s">
        <v>315</v>
      </c>
      <c r="U380" s="224">
        <v>0</v>
      </c>
      <c r="V380" s="224">
        <f>ROUND(E380*U380,2)</f>
        <v>0</v>
      </c>
      <c r="W380" s="224"/>
      <c r="X380" s="224" t="s">
        <v>429</v>
      </c>
      <c r="Y380" s="224" t="s">
        <v>317</v>
      </c>
      <c r="Z380" s="214"/>
      <c r="AA380" s="214"/>
      <c r="AB380" s="214"/>
      <c r="AC380" s="214"/>
      <c r="AD380" s="214"/>
      <c r="AE380" s="214"/>
      <c r="AF380" s="214"/>
      <c r="AG380" s="214" t="s">
        <v>728</v>
      </c>
      <c r="AH380" s="214"/>
      <c r="AI380" s="214"/>
      <c r="AJ380" s="214"/>
      <c r="AK380" s="214"/>
      <c r="AL380" s="214"/>
      <c r="AM380" s="214"/>
      <c r="AN380" s="214"/>
      <c r="AO380" s="214"/>
      <c r="AP380" s="214"/>
      <c r="AQ380" s="214"/>
      <c r="AR380" s="214"/>
      <c r="AS380" s="214"/>
      <c r="AT380" s="214"/>
      <c r="AU380" s="214"/>
      <c r="AV380" s="214"/>
      <c r="AW380" s="214"/>
      <c r="AX380" s="214"/>
      <c r="AY380" s="214"/>
      <c r="AZ380" s="214"/>
      <c r="BA380" s="214"/>
      <c r="BB380" s="214"/>
      <c r="BC380" s="214"/>
      <c r="BD380" s="214"/>
      <c r="BE380" s="214"/>
      <c r="BF380" s="214"/>
      <c r="BG380" s="214"/>
      <c r="BH380" s="214"/>
    </row>
    <row r="381" spans="1:60" outlineLevel="2" x14ac:dyDescent="0.2">
      <c r="A381" s="221"/>
      <c r="B381" s="222"/>
      <c r="C381" s="255" t="s">
        <v>807</v>
      </c>
      <c r="D381" s="243"/>
      <c r="E381" s="243"/>
      <c r="F381" s="243"/>
      <c r="G381" s="243"/>
      <c r="H381" s="224"/>
      <c r="I381" s="224"/>
      <c r="J381" s="224"/>
      <c r="K381" s="224"/>
      <c r="L381" s="224"/>
      <c r="M381" s="224"/>
      <c r="N381" s="223"/>
      <c r="O381" s="223"/>
      <c r="P381" s="223"/>
      <c r="Q381" s="223"/>
      <c r="R381" s="224"/>
      <c r="S381" s="224"/>
      <c r="T381" s="224"/>
      <c r="U381" s="224"/>
      <c r="V381" s="224"/>
      <c r="W381" s="224"/>
      <c r="X381" s="224"/>
      <c r="Y381" s="224"/>
      <c r="Z381" s="214"/>
      <c r="AA381" s="214"/>
      <c r="AB381" s="214"/>
      <c r="AC381" s="214"/>
      <c r="AD381" s="214"/>
      <c r="AE381" s="214"/>
      <c r="AF381" s="214"/>
      <c r="AG381" s="214" t="s">
        <v>320</v>
      </c>
      <c r="AH381" s="214"/>
      <c r="AI381" s="214"/>
      <c r="AJ381" s="214"/>
      <c r="AK381" s="214"/>
      <c r="AL381" s="214"/>
      <c r="AM381" s="214"/>
      <c r="AN381" s="214"/>
      <c r="AO381" s="214"/>
      <c r="AP381" s="214"/>
      <c r="AQ381" s="214"/>
      <c r="AR381" s="214"/>
      <c r="AS381" s="214"/>
      <c r="AT381" s="214"/>
      <c r="AU381" s="214"/>
      <c r="AV381" s="214"/>
      <c r="AW381" s="214"/>
      <c r="AX381" s="214"/>
      <c r="AY381" s="214"/>
      <c r="AZ381" s="214"/>
      <c r="BA381" s="214"/>
      <c r="BB381" s="214"/>
      <c r="BC381" s="214"/>
      <c r="BD381" s="214"/>
      <c r="BE381" s="214"/>
      <c r="BF381" s="214"/>
      <c r="BG381" s="214"/>
      <c r="BH381" s="214"/>
    </row>
    <row r="382" spans="1:60" outlineLevel="2" x14ac:dyDescent="0.2">
      <c r="A382" s="221"/>
      <c r="B382" s="222"/>
      <c r="C382" s="268" t="s">
        <v>2805</v>
      </c>
      <c r="D382" s="262"/>
      <c r="E382" s="263">
        <v>32.216799999999999</v>
      </c>
      <c r="F382" s="224"/>
      <c r="G382" s="224"/>
      <c r="H382" s="224"/>
      <c r="I382" s="224"/>
      <c r="J382" s="224"/>
      <c r="K382" s="224"/>
      <c r="L382" s="224"/>
      <c r="M382" s="224"/>
      <c r="N382" s="223"/>
      <c r="O382" s="223"/>
      <c r="P382" s="223"/>
      <c r="Q382" s="223"/>
      <c r="R382" s="224"/>
      <c r="S382" s="224"/>
      <c r="T382" s="224"/>
      <c r="U382" s="224"/>
      <c r="V382" s="224"/>
      <c r="W382" s="224"/>
      <c r="X382" s="224"/>
      <c r="Y382" s="224"/>
      <c r="Z382" s="214"/>
      <c r="AA382" s="214"/>
      <c r="AB382" s="214"/>
      <c r="AC382" s="214"/>
      <c r="AD382" s="214"/>
      <c r="AE382" s="214"/>
      <c r="AF382" s="214"/>
      <c r="AG382" s="214" t="s">
        <v>371</v>
      </c>
      <c r="AH382" s="214">
        <v>0</v>
      </c>
      <c r="AI382" s="214"/>
      <c r="AJ382" s="214"/>
      <c r="AK382" s="214"/>
      <c r="AL382" s="214"/>
      <c r="AM382" s="214"/>
      <c r="AN382" s="214"/>
      <c r="AO382" s="214"/>
      <c r="AP382" s="214"/>
      <c r="AQ382" s="214"/>
      <c r="AR382" s="214"/>
      <c r="AS382" s="214"/>
      <c r="AT382" s="214"/>
      <c r="AU382" s="214"/>
      <c r="AV382" s="214"/>
      <c r="AW382" s="214"/>
      <c r="AX382" s="214"/>
      <c r="AY382" s="214"/>
      <c r="AZ382" s="214"/>
      <c r="BA382" s="214"/>
      <c r="BB382" s="214"/>
      <c r="BC382" s="214"/>
      <c r="BD382" s="214"/>
      <c r="BE382" s="214"/>
      <c r="BF382" s="214"/>
      <c r="BG382" s="214"/>
      <c r="BH382" s="214"/>
    </row>
    <row r="383" spans="1:60" outlineLevel="1" x14ac:dyDescent="0.2">
      <c r="A383" s="245">
        <v>114</v>
      </c>
      <c r="B383" s="246" t="s">
        <v>1493</v>
      </c>
      <c r="C383" s="256" t="s">
        <v>1494</v>
      </c>
      <c r="D383" s="247" t="s">
        <v>581</v>
      </c>
      <c r="E383" s="248">
        <v>0.77542999999999995</v>
      </c>
      <c r="F383" s="249"/>
      <c r="G383" s="250">
        <f>ROUND(E383*F383,2)</f>
        <v>0</v>
      </c>
      <c r="H383" s="249"/>
      <c r="I383" s="250">
        <f>ROUND(E383*H383,2)</f>
        <v>0</v>
      </c>
      <c r="J383" s="249"/>
      <c r="K383" s="250">
        <f>ROUND(E383*J383,2)</f>
        <v>0</v>
      </c>
      <c r="L383" s="250">
        <v>12</v>
      </c>
      <c r="M383" s="250">
        <f>G383*(1+L383/100)</f>
        <v>0</v>
      </c>
      <c r="N383" s="248">
        <v>0</v>
      </c>
      <c r="O383" s="248">
        <f>ROUND(E383*N383,2)</f>
        <v>0</v>
      </c>
      <c r="P383" s="248">
        <v>0</v>
      </c>
      <c r="Q383" s="248">
        <f>ROUND(E383*P383,2)</f>
        <v>0</v>
      </c>
      <c r="R383" s="250" t="s">
        <v>786</v>
      </c>
      <c r="S383" s="250" t="s">
        <v>315</v>
      </c>
      <c r="T383" s="251" t="s">
        <v>315</v>
      </c>
      <c r="U383" s="224">
        <v>1.2649999999999999</v>
      </c>
      <c r="V383" s="224">
        <f>ROUND(E383*U383,2)</f>
        <v>0.98</v>
      </c>
      <c r="W383" s="224"/>
      <c r="X383" s="224" t="s">
        <v>582</v>
      </c>
      <c r="Y383" s="224" t="s">
        <v>317</v>
      </c>
      <c r="Z383" s="214"/>
      <c r="AA383" s="214"/>
      <c r="AB383" s="214"/>
      <c r="AC383" s="214"/>
      <c r="AD383" s="214"/>
      <c r="AE383" s="214"/>
      <c r="AF383" s="214"/>
      <c r="AG383" s="214" t="s">
        <v>1236</v>
      </c>
      <c r="AH383" s="214"/>
      <c r="AI383" s="214"/>
      <c r="AJ383" s="214"/>
      <c r="AK383" s="214"/>
      <c r="AL383" s="214"/>
      <c r="AM383" s="214"/>
      <c r="AN383" s="214"/>
      <c r="AO383" s="214"/>
      <c r="AP383" s="214"/>
      <c r="AQ383" s="214"/>
      <c r="AR383" s="214"/>
      <c r="AS383" s="214"/>
      <c r="AT383" s="214"/>
      <c r="AU383" s="214"/>
      <c r="AV383" s="214"/>
      <c r="AW383" s="214"/>
      <c r="AX383" s="214"/>
      <c r="AY383" s="214"/>
      <c r="AZ383" s="214"/>
      <c r="BA383" s="214"/>
      <c r="BB383" s="214"/>
      <c r="BC383" s="214"/>
      <c r="BD383" s="214"/>
      <c r="BE383" s="214"/>
      <c r="BF383" s="214"/>
      <c r="BG383" s="214"/>
      <c r="BH383" s="214"/>
    </row>
    <row r="384" spans="1:60" x14ac:dyDescent="0.2">
      <c r="A384" s="229" t="s">
        <v>310</v>
      </c>
      <c r="B384" s="230" t="s">
        <v>262</v>
      </c>
      <c r="C384" s="253" t="s">
        <v>263</v>
      </c>
      <c r="D384" s="231"/>
      <c r="E384" s="232"/>
      <c r="F384" s="233"/>
      <c r="G384" s="233">
        <f>SUMIF(AG385:AG387,"&lt;&gt;NOR",G385:G387)</f>
        <v>0</v>
      </c>
      <c r="H384" s="233"/>
      <c r="I384" s="233">
        <f>SUM(I385:I387)</f>
        <v>0</v>
      </c>
      <c r="J384" s="233"/>
      <c r="K384" s="233">
        <f>SUM(K385:K387)</f>
        <v>0</v>
      </c>
      <c r="L384" s="233"/>
      <c r="M384" s="233">
        <f>SUM(M385:M387)</f>
        <v>0</v>
      </c>
      <c r="N384" s="232"/>
      <c r="O384" s="232">
        <f>SUM(O385:O387)</f>
        <v>0</v>
      </c>
      <c r="P384" s="232"/>
      <c r="Q384" s="232">
        <f>SUM(Q385:Q387)</f>
        <v>0</v>
      </c>
      <c r="R384" s="233"/>
      <c r="S384" s="233"/>
      <c r="T384" s="234"/>
      <c r="U384" s="228"/>
      <c r="V384" s="228">
        <f>SUM(V385:V387)</f>
        <v>0.5</v>
      </c>
      <c r="W384" s="228"/>
      <c r="X384" s="228"/>
      <c r="Y384" s="228"/>
      <c r="AG384" t="s">
        <v>311</v>
      </c>
    </row>
    <row r="385" spans="1:60" ht="22.5" outlineLevel="1" x14ac:dyDescent="0.2">
      <c r="A385" s="236">
        <v>115</v>
      </c>
      <c r="B385" s="237" t="s">
        <v>870</v>
      </c>
      <c r="C385" s="254" t="s">
        <v>871</v>
      </c>
      <c r="D385" s="238" t="s">
        <v>379</v>
      </c>
      <c r="E385" s="239">
        <v>1.2350000000000001</v>
      </c>
      <c r="F385" s="240"/>
      <c r="G385" s="241">
        <f>ROUND(E385*F385,2)</f>
        <v>0</v>
      </c>
      <c r="H385" s="240"/>
      <c r="I385" s="241">
        <f>ROUND(E385*H385,2)</f>
        <v>0</v>
      </c>
      <c r="J385" s="240"/>
      <c r="K385" s="241">
        <f>ROUND(E385*J385,2)</f>
        <v>0</v>
      </c>
      <c r="L385" s="241">
        <v>12</v>
      </c>
      <c r="M385" s="241">
        <f>G385*(1+L385/100)</f>
        <v>0</v>
      </c>
      <c r="N385" s="239">
        <v>3.1E-4</v>
      </c>
      <c r="O385" s="239">
        <f>ROUND(E385*N385,2)</f>
        <v>0</v>
      </c>
      <c r="P385" s="239">
        <v>0</v>
      </c>
      <c r="Q385" s="239">
        <f>ROUND(E385*P385,2)</f>
        <v>0</v>
      </c>
      <c r="R385" s="241" t="s">
        <v>872</v>
      </c>
      <c r="S385" s="241" t="s">
        <v>315</v>
      </c>
      <c r="T385" s="242" t="s">
        <v>315</v>
      </c>
      <c r="U385" s="224">
        <v>0.40300000000000002</v>
      </c>
      <c r="V385" s="224">
        <f>ROUND(E385*U385,2)</f>
        <v>0.5</v>
      </c>
      <c r="W385" s="224"/>
      <c r="X385" s="224" t="s">
        <v>336</v>
      </c>
      <c r="Y385" s="224" t="s">
        <v>317</v>
      </c>
      <c r="Z385" s="214"/>
      <c r="AA385" s="214"/>
      <c r="AB385" s="214"/>
      <c r="AC385" s="214"/>
      <c r="AD385" s="214"/>
      <c r="AE385" s="214"/>
      <c r="AF385" s="214"/>
      <c r="AG385" s="214" t="s">
        <v>337</v>
      </c>
      <c r="AH385" s="214"/>
      <c r="AI385" s="214"/>
      <c r="AJ385" s="214"/>
      <c r="AK385" s="214"/>
      <c r="AL385" s="214"/>
      <c r="AM385" s="214"/>
      <c r="AN385" s="214"/>
      <c r="AO385" s="214"/>
      <c r="AP385" s="214"/>
      <c r="AQ385" s="214"/>
      <c r="AR385" s="214"/>
      <c r="AS385" s="214"/>
      <c r="AT385" s="214"/>
      <c r="AU385" s="214"/>
      <c r="AV385" s="214"/>
      <c r="AW385" s="214"/>
      <c r="AX385" s="214"/>
      <c r="AY385" s="214"/>
      <c r="AZ385" s="214"/>
      <c r="BA385" s="214"/>
      <c r="BB385" s="214"/>
      <c r="BC385" s="214"/>
      <c r="BD385" s="214"/>
      <c r="BE385" s="214"/>
      <c r="BF385" s="214"/>
      <c r="BG385" s="214"/>
      <c r="BH385" s="214"/>
    </row>
    <row r="386" spans="1:60" outlineLevel="2" x14ac:dyDescent="0.2">
      <c r="A386" s="221"/>
      <c r="B386" s="222"/>
      <c r="C386" s="255" t="s">
        <v>873</v>
      </c>
      <c r="D386" s="243"/>
      <c r="E386" s="243"/>
      <c r="F386" s="243"/>
      <c r="G386" s="243"/>
      <c r="H386" s="224"/>
      <c r="I386" s="224"/>
      <c r="J386" s="224"/>
      <c r="K386" s="224"/>
      <c r="L386" s="224"/>
      <c r="M386" s="224"/>
      <c r="N386" s="223"/>
      <c r="O386" s="223"/>
      <c r="P386" s="223"/>
      <c r="Q386" s="223"/>
      <c r="R386" s="224"/>
      <c r="S386" s="224"/>
      <c r="T386" s="224"/>
      <c r="U386" s="224"/>
      <c r="V386" s="224"/>
      <c r="W386" s="224"/>
      <c r="X386" s="224"/>
      <c r="Y386" s="224"/>
      <c r="Z386" s="214"/>
      <c r="AA386" s="214"/>
      <c r="AB386" s="214"/>
      <c r="AC386" s="214"/>
      <c r="AD386" s="214"/>
      <c r="AE386" s="214"/>
      <c r="AF386" s="214"/>
      <c r="AG386" s="214" t="s">
        <v>320</v>
      </c>
      <c r="AH386" s="214"/>
      <c r="AI386" s="214"/>
      <c r="AJ386" s="214"/>
      <c r="AK386" s="214"/>
      <c r="AL386" s="214"/>
      <c r="AM386" s="214"/>
      <c r="AN386" s="214"/>
      <c r="AO386" s="214"/>
      <c r="AP386" s="214"/>
      <c r="AQ386" s="214"/>
      <c r="AR386" s="214"/>
      <c r="AS386" s="214"/>
      <c r="AT386" s="214"/>
      <c r="AU386" s="214"/>
      <c r="AV386" s="214"/>
      <c r="AW386" s="214"/>
      <c r="AX386" s="214"/>
      <c r="AY386" s="214"/>
      <c r="AZ386" s="214"/>
      <c r="BA386" s="214"/>
      <c r="BB386" s="214"/>
      <c r="BC386" s="214"/>
      <c r="BD386" s="214"/>
      <c r="BE386" s="214"/>
      <c r="BF386" s="214"/>
      <c r="BG386" s="214"/>
      <c r="BH386" s="214"/>
    </row>
    <row r="387" spans="1:60" outlineLevel="2" x14ac:dyDescent="0.2">
      <c r="A387" s="221"/>
      <c r="B387" s="222"/>
      <c r="C387" s="268" t="s">
        <v>2689</v>
      </c>
      <c r="D387" s="262"/>
      <c r="E387" s="263">
        <v>1.2350000000000001</v>
      </c>
      <c r="F387" s="224"/>
      <c r="G387" s="224"/>
      <c r="H387" s="224"/>
      <c r="I387" s="224"/>
      <c r="J387" s="224"/>
      <c r="K387" s="224"/>
      <c r="L387" s="224"/>
      <c r="M387" s="224"/>
      <c r="N387" s="223"/>
      <c r="O387" s="223"/>
      <c r="P387" s="223"/>
      <c r="Q387" s="223"/>
      <c r="R387" s="224"/>
      <c r="S387" s="224"/>
      <c r="T387" s="224"/>
      <c r="U387" s="224"/>
      <c r="V387" s="224"/>
      <c r="W387" s="224"/>
      <c r="X387" s="224"/>
      <c r="Y387" s="224"/>
      <c r="Z387" s="214"/>
      <c r="AA387" s="214"/>
      <c r="AB387" s="214"/>
      <c r="AC387" s="214"/>
      <c r="AD387" s="214"/>
      <c r="AE387" s="214"/>
      <c r="AF387" s="214"/>
      <c r="AG387" s="214" t="s">
        <v>371</v>
      </c>
      <c r="AH387" s="214">
        <v>0</v>
      </c>
      <c r="AI387" s="214"/>
      <c r="AJ387" s="214"/>
      <c r="AK387" s="214"/>
      <c r="AL387" s="214"/>
      <c r="AM387" s="214"/>
      <c r="AN387" s="214"/>
      <c r="AO387" s="214"/>
      <c r="AP387" s="214"/>
      <c r="AQ387" s="214"/>
      <c r="AR387" s="214"/>
      <c r="AS387" s="214"/>
      <c r="AT387" s="214"/>
      <c r="AU387" s="214"/>
      <c r="AV387" s="214"/>
      <c r="AW387" s="214"/>
      <c r="AX387" s="214"/>
      <c r="AY387" s="214"/>
      <c r="AZ387" s="214"/>
      <c r="BA387" s="214"/>
      <c r="BB387" s="214"/>
      <c r="BC387" s="214"/>
      <c r="BD387" s="214"/>
      <c r="BE387" s="214"/>
      <c r="BF387" s="214"/>
      <c r="BG387" s="214"/>
      <c r="BH387" s="214"/>
    </row>
    <row r="388" spans="1:60" x14ac:dyDescent="0.2">
      <c r="A388" s="229" t="s">
        <v>310</v>
      </c>
      <c r="B388" s="230" t="s">
        <v>264</v>
      </c>
      <c r="C388" s="253" t="s">
        <v>265</v>
      </c>
      <c r="D388" s="231"/>
      <c r="E388" s="232"/>
      <c r="F388" s="233"/>
      <c r="G388" s="233">
        <f>SUMIF(AG389:AG422,"&lt;&gt;NOR",G389:G422)</f>
        <v>0</v>
      </c>
      <c r="H388" s="233"/>
      <c r="I388" s="233">
        <f>SUM(I389:I422)</f>
        <v>0</v>
      </c>
      <c r="J388" s="233"/>
      <c r="K388" s="233">
        <f>SUM(K389:K422)</f>
        <v>0</v>
      </c>
      <c r="L388" s="233"/>
      <c r="M388" s="233">
        <f>SUM(M389:M422)</f>
        <v>0</v>
      </c>
      <c r="N388" s="232"/>
      <c r="O388" s="232">
        <f>SUM(O389:O422)</f>
        <v>0.05</v>
      </c>
      <c r="P388" s="232"/>
      <c r="Q388" s="232">
        <f>SUM(Q389:Q422)</f>
        <v>0.03</v>
      </c>
      <c r="R388" s="233"/>
      <c r="S388" s="233"/>
      <c r="T388" s="234"/>
      <c r="U388" s="228"/>
      <c r="V388" s="228">
        <f>SUM(V389:V422)</f>
        <v>15.559999999999999</v>
      </c>
      <c r="W388" s="228"/>
      <c r="X388" s="228"/>
      <c r="Y388" s="228"/>
      <c r="AG388" t="s">
        <v>311</v>
      </c>
    </row>
    <row r="389" spans="1:60" outlineLevel="1" x14ac:dyDescent="0.2">
      <c r="A389" s="236">
        <v>116</v>
      </c>
      <c r="B389" s="237" t="s">
        <v>881</v>
      </c>
      <c r="C389" s="254" t="s">
        <v>882</v>
      </c>
      <c r="D389" s="238" t="s">
        <v>379</v>
      </c>
      <c r="E389" s="239">
        <v>8.4648000000000003</v>
      </c>
      <c r="F389" s="240"/>
      <c r="G389" s="241">
        <f>ROUND(E389*F389,2)</f>
        <v>0</v>
      </c>
      <c r="H389" s="240"/>
      <c r="I389" s="241">
        <f>ROUND(E389*H389,2)</f>
        <v>0</v>
      </c>
      <c r="J389" s="240"/>
      <c r="K389" s="241">
        <f>ROUND(E389*J389,2)</f>
        <v>0</v>
      </c>
      <c r="L389" s="241">
        <v>12</v>
      </c>
      <c r="M389" s="241">
        <f>G389*(1+L389/100)</f>
        <v>0</v>
      </c>
      <c r="N389" s="239">
        <v>1.0000000000000001E-5</v>
      </c>
      <c r="O389" s="239">
        <f>ROUND(E389*N389,2)</f>
        <v>0</v>
      </c>
      <c r="P389" s="239">
        <v>0</v>
      </c>
      <c r="Q389" s="239">
        <f>ROUND(E389*P389,2)</f>
        <v>0</v>
      </c>
      <c r="R389" s="241" t="s">
        <v>877</v>
      </c>
      <c r="S389" s="241" t="s">
        <v>315</v>
      </c>
      <c r="T389" s="242" t="s">
        <v>315</v>
      </c>
      <c r="U389" s="224">
        <v>0.03</v>
      </c>
      <c r="V389" s="224">
        <f>ROUND(E389*U389,2)</f>
        <v>0.25</v>
      </c>
      <c r="W389" s="224"/>
      <c r="X389" s="224" t="s">
        <v>336</v>
      </c>
      <c r="Y389" s="224" t="s">
        <v>317</v>
      </c>
      <c r="Z389" s="214"/>
      <c r="AA389" s="214"/>
      <c r="AB389" s="214"/>
      <c r="AC389" s="214"/>
      <c r="AD389" s="214"/>
      <c r="AE389" s="214"/>
      <c r="AF389" s="214"/>
      <c r="AG389" s="214" t="s">
        <v>367</v>
      </c>
      <c r="AH389" s="214"/>
      <c r="AI389" s="214"/>
      <c r="AJ389" s="214"/>
      <c r="AK389" s="214"/>
      <c r="AL389" s="214"/>
      <c r="AM389" s="214"/>
      <c r="AN389" s="214"/>
      <c r="AO389" s="214"/>
      <c r="AP389" s="214"/>
      <c r="AQ389" s="214"/>
      <c r="AR389" s="214"/>
      <c r="AS389" s="214"/>
      <c r="AT389" s="214"/>
      <c r="AU389" s="214"/>
      <c r="AV389" s="214"/>
      <c r="AW389" s="214"/>
      <c r="AX389" s="214"/>
      <c r="AY389" s="214"/>
      <c r="AZ389" s="214"/>
      <c r="BA389" s="214"/>
      <c r="BB389" s="214"/>
      <c r="BC389" s="214"/>
      <c r="BD389" s="214"/>
      <c r="BE389" s="214"/>
      <c r="BF389" s="214"/>
      <c r="BG389" s="214"/>
      <c r="BH389" s="214"/>
    </row>
    <row r="390" spans="1:60" outlineLevel="2" x14ac:dyDescent="0.2">
      <c r="A390" s="221"/>
      <c r="B390" s="222"/>
      <c r="C390" s="268" t="s">
        <v>2208</v>
      </c>
      <c r="D390" s="262"/>
      <c r="E390" s="263">
        <v>1.6548</v>
      </c>
      <c r="F390" s="224"/>
      <c r="G390" s="224"/>
      <c r="H390" s="224"/>
      <c r="I390" s="224"/>
      <c r="J390" s="224"/>
      <c r="K390" s="224"/>
      <c r="L390" s="224"/>
      <c r="M390" s="224"/>
      <c r="N390" s="223"/>
      <c r="O390" s="223"/>
      <c r="P390" s="223"/>
      <c r="Q390" s="223"/>
      <c r="R390" s="224"/>
      <c r="S390" s="224"/>
      <c r="T390" s="224"/>
      <c r="U390" s="224"/>
      <c r="V390" s="224"/>
      <c r="W390" s="224"/>
      <c r="X390" s="224"/>
      <c r="Y390" s="224"/>
      <c r="Z390" s="214"/>
      <c r="AA390" s="214"/>
      <c r="AB390" s="214"/>
      <c r="AC390" s="214"/>
      <c r="AD390" s="214"/>
      <c r="AE390" s="214"/>
      <c r="AF390" s="214"/>
      <c r="AG390" s="214" t="s">
        <v>371</v>
      </c>
      <c r="AH390" s="214">
        <v>0</v>
      </c>
      <c r="AI390" s="214"/>
      <c r="AJ390" s="214"/>
      <c r="AK390" s="214"/>
      <c r="AL390" s="214"/>
      <c r="AM390" s="214"/>
      <c r="AN390" s="214"/>
      <c r="AO390" s="214"/>
      <c r="AP390" s="214"/>
      <c r="AQ390" s="214"/>
      <c r="AR390" s="214"/>
      <c r="AS390" s="214"/>
      <c r="AT390" s="214"/>
      <c r="AU390" s="214"/>
      <c r="AV390" s="214"/>
      <c r="AW390" s="214"/>
      <c r="AX390" s="214"/>
      <c r="AY390" s="214"/>
      <c r="AZ390" s="214"/>
      <c r="BA390" s="214"/>
      <c r="BB390" s="214"/>
      <c r="BC390" s="214"/>
      <c r="BD390" s="214"/>
      <c r="BE390" s="214"/>
      <c r="BF390" s="214"/>
      <c r="BG390" s="214"/>
      <c r="BH390" s="214"/>
    </row>
    <row r="391" spans="1:60" outlineLevel="3" x14ac:dyDescent="0.2">
      <c r="A391" s="221"/>
      <c r="B391" s="222"/>
      <c r="C391" s="268" t="s">
        <v>2739</v>
      </c>
      <c r="D391" s="262"/>
      <c r="E391" s="263">
        <v>2.3639999999999999</v>
      </c>
      <c r="F391" s="224"/>
      <c r="G391" s="224"/>
      <c r="H391" s="224"/>
      <c r="I391" s="224"/>
      <c r="J391" s="224"/>
      <c r="K391" s="224"/>
      <c r="L391" s="224"/>
      <c r="M391" s="224"/>
      <c r="N391" s="223"/>
      <c r="O391" s="223"/>
      <c r="P391" s="223"/>
      <c r="Q391" s="223"/>
      <c r="R391" s="224"/>
      <c r="S391" s="224"/>
      <c r="T391" s="224"/>
      <c r="U391" s="224"/>
      <c r="V391" s="224"/>
      <c r="W391" s="224"/>
      <c r="X391" s="224"/>
      <c r="Y391" s="224"/>
      <c r="Z391" s="214"/>
      <c r="AA391" s="214"/>
      <c r="AB391" s="214"/>
      <c r="AC391" s="214"/>
      <c r="AD391" s="214"/>
      <c r="AE391" s="214"/>
      <c r="AF391" s="214"/>
      <c r="AG391" s="214" t="s">
        <v>371</v>
      </c>
      <c r="AH391" s="214">
        <v>0</v>
      </c>
      <c r="AI391" s="214"/>
      <c r="AJ391" s="214"/>
      <c r="AK391" s="214"/>
      <c r="AL391" s="214"/>
      <c r="AM391" s="214"/>
      <c r="AN391" s="214"/>
      <c r="AO391" s="214"/>
      <c r="AP391" s="214"/>
      <c r="AQ391" s="214"/>
      <c r="AR391" s="214"/>
      <c r="AS391" s="214"/>
      <c r="AT391" s="214"/>
      <c r="AU391" s="214"/>
      <c r="AV391" s="214"/>
      <c r="AW391" s="214"/>
      <c r="AX391" s="214"/>
      <c r="AY391" s="214"/>
      <c r="AZ391" s="214"/>
      <c r="BA391" s="214"/>
      <c r="BB391" s="214"/>
      <c r="BC391" s="214"/>
      <c r="BD391" s="214"/>
      <c r="BE391" s="214"/>
      <c r="BF391" s="214"/>
      <c r="BG391" s="214"/>
      <c r="BH391" s="214"/>
    </row>
    <row r="392" spans="1:60" outlineLevel="3" x14ac:dyDescent="0.2">
      <c r="A392" s="221"/>
      <c r="B392" s="222"/>
      <c r="C392" s="268" t="s">
        <v>2209</v>
      </c>
      <c r="D392" s="262"/>
      <c r="E392" s="263">
        <v>1.7729999999999999</v>
      </c>
      <c r="F392" s="224"/>
      <c r="G392" s="224"/>
      <c r="H392" s="224"/>
      <c r="I392" s="224"/>
      <c r="J392" s="224"/>
      <c r="K392" s="224"/>
      <c r="L392" s="224"/>
      <c r="M392" s="224"/>
      <c r="N392" s="223"/>
      <c r="O392" s="223"/>
      <c r="P392" s="223"/>
      <c r="Q392" s="223"/>
      <c r="R392" s="224"/>
      <c r="S392" s="224"/>
      <c r="T392" s="224"/>
      <c r="U392" s="224"/>
      <c r="V392" s="224"/>
      <c r="W392" s="224"/>
      <c r="X392" s="224"/>
      <c r="Y392" s="224"/>
      <c r="Z392" s="214"/>
      <c r="AA392" s="214"/>
      <c r="AB392" s="214"/>
      <c r="AC392" s="214"/>
      <c r="AD392" s="214"/>
      <c r="AE392" s="214"/>
      <c r="AF392" s="214"/>
      <c r="AG392" s="214" t="s">
        <v>371</v>
      </c>
      <c r="AH392" s="214">
        <v>0</v>
      </c>
      <c r="AI392" s="214"/>
      <c r="AJ392" s="214"/>
      <c r="AK392" s="214"/>
      <c r="AL392" s="214"/>
      <c r="AM392" s="214"/>
      <c r="AN392" s="214"/>
      <c r="AO392" s="214"/>
      <c r="AP392" s="214"/>
      <c r="AQ392" s="214"/>
      <c r="AR392" s="214"/>
      <c r="AS392" s="214"/>
      <c r="AT392" s="214"/>
      <c r="AU392" s="214"/>
      <c r="AV392" s="214"/>
      <c r="AW392" s="214"/>
      <c r="AX392" s="214"/>
      <c r="AY392" s="214"/>
      <c r="AZ392" s="214"/>
      <c r="BA392" s="214"/>
      <c r="BB392" s="214"/>
      <c r="BC392" s="214"/>
      <c r="BD392" s="214"/>
      <c r="BE392" s="214"/>
      <c r="BF392" s="214"/>
      <c r="BG392" s="214"/>
      <c r="BH392" s="214"/>
    </row>
    <row r="393" spans="1:60" outlineLevel="3" x14ac:dyDescent="0.2">
      <c r="A393" s="221"/>
      <c r="B393" s="222"/>
      <c r="C393" s="268" t="s">
        <v>2740</v>
      </c>
      <c r="D393" s="262"/>
      <c r="E393" s="263">
        <v>2.34</v>
      </c>
      <c r="F393" s="224"/>
      <c r="G393" s="224"/>
      <c r="H393" s="224"/>
      <c r="I393" s="224"/>
      <c r="J393" s="224"/>
      <c r="K393" s="224"/>
      <c r="L393" s="224"/>
      <c r="M393" s="224"/>
      <c r="N393" s="223"/>
      <c r="O393" s="223"/>
      <c r="P393" s="223"/>
      <c r="Q393" s="223"/>
      <c r="R393" s="224"/>
      <c r="S393" s="224"/>
      <c r="T393" s="224"/>
      <c r="U393" s="224"/>
      <c r="V393" s="224"/>
      <c r="W393" s="224"/>
      <c r="X393" s="224"/>
      <c r="Y393" s="224"/>
      <c r="Z393" s="214"/>
      <c r="AA393" s="214"/>
      <c r="AB393" s="214"/>
      <c r="AC393" s="214"/>
      <c r="AD393" s="214"/>
      <c r="AE393" s="214"/>
      <c r="AF393" s="214"/>
      <c r="AG393" s="214" t="s">
        <v>371</v>
      </c>
      <c r="AH393" s="214">
        <v>0</v>
      </c>
      <c r="AI393" s="214"/>
      <c r="AJ393" s="214"/>
      <c r="AK393" s="214"/>
      <c r="AL393" s="214"/>
      <c r="AM393" s="214"/>
      <c r="AN393" s="214"/>
      <c r="AO393" s="214"/>
      <c r="AP393" s="214"/>
      <c r="AQ393" s="214"/>
      <c r="AR393" s="214"/>
      <c r="AS393" s="214"/>
      <c r="AT393" s="214"/>
      <c r="AU393" s="214"/>
      <c r="AV393" s="214"/>
      <c r="AW393" s="214"/>
      <c r="AX393" s="214"/>
      <c r="AY393" s="214"/>
      <c r="AZ393" s="214"/>
      <c r="BA393" s="214"/>
      <c r="BB393" s="214"/>
      <c r="BC393" s="214"/>
      <c r="BD393" s="214"/>
      <c r="BE393" s="214"/>
      <c r="BF393" s="214"/>
      <c r="BG393" s="214"/>
      <c r="BH393" s="214"/>
    </row>
    <row r="394" spans="1:60" outlineLevel="3" x14ac:dyDescent="0.2">
      <c r="A394" s="221"/>
      <c r="B394" s="222"/>
      <c r="C394" s="268" t="s">
        <v>1019</v>
      </c>
      <c r="D394" s="262"/>
      <c r="E394" s="263">
        <v>0.33300000000000002</v>
      </c>
      <c r="F394" s="224"/>
      <c r="G394" s="224"/>
      <c r="H394" s="224"/>
      <c r="I394" s="224"/>
      <c r="J394" s="224"/>
      <c r="K394" s="224"/>
      <c r="L394" s="224"/>
      <c r="M394" s="224"/>
      <c r="N394" s="223"/>
      <c r="O394" s="223"/>
      <c r="P394" s="223"/>
      <c r="Q394" s="223"/>
      <c r="R394" s="224"/>
      <c r="S394" s="224"/>
      <c r="T394" s="224"/>
      <c r="U394" s="224"/>
      <c r="V394" s="224"/>
      <c r="W394" s="224"/>
      <c r="X394" s="224"/>
      <c r="Y394" s="224"/>
      <c r="Z394" s="214"/>
      <c r="AA394" s="214"/>
      <c r="AB394" s="214"/>
      <c r="AC394" s="214"/>
      <c r="AD394" s="214"/>
      <c r="AE394" s="214"/>
      <c r="AF394" s="214"/>
      <c r="AG394" s="214" t="s">
        <v>371</v>
      </c>
      <c r="AH394" s="214">
        <v>0</v>
      </c>
      <c r="AI394" s="214"/>
      <c r="AJ394" s="214"/>
      <c r="AK394" s="214"/>
      <c r="AL394" s="214"/>
      <c r="AM394" s="214"/>
      <c r="AN394" s="214"/>
      <c r="AO394" s="214"/>
      <c r="AP394" s="214"/>
      <c r="AQ394" s="214"/>
      <c r="AR394" s="214"/>
      <c r="AS394" s="214"/>
      <c r="AT394" s="214"/>
      <c r="AU394" s="214"/>
      <c r="AV394" s="214"/>
      <c r="AW394" s="214"/>
      <c r="AX394" s="214"/>
      <c r="AY394" s="214"/>
      <c r="AZ394" s="214"/>
      <c r="BA394" s="214"/>
      <c r="BB394" s="214"/>
      <c r="BC394" s="214"/>
      <c r="BD394" s="214"/>
      <c r="BE394" s="214"/>
      <c r="BF394" s="214"/>
      <c r="BG394" s="214"/>
      <c r="BH394" s="214"/>
    </row>
    <row r="395" spans="1:60" outlineLevel="1" x14ac:dyDescent="0.2">
      <c r="A395" s="236">
        <v>117</v>
      </c>
      <c r="B395" s="237" t="s">
        <v>885</v>
      </c>
      <c r="C395" s="254" t="s">
        <v>886</v>
      </c>
      <c r="D395" s="238" t="s">
        <v>379</v>
      </c>
      <c r="E395" s="239">
        <v>23.58</v>
      </c>
      <c r="F395" s="240"/>
      <c r="G395" s="241">
        <f>ROUND(E395*F395,2)</f>
        <v>0</v>
      </c>
      <c r="H395" s="240"/>
      <c r="I395" s="241">
        <f>ROUND(E395*H395,2)</f>
        <v>0</v>
      </c>
      <c r="J395" s="240"/>
      <c r="K395" s="241">
        <f>ROUND(E395*J395,2)</f>
        <v>0</v>
      </c>
      <c r="L395" s="241">
        <v>12</v>
      </c>
      <c r="M395" s="241">
        <f>G395*(1+L395/100)</f>
        <v>0</v>
      </c>
      <c r="N395" s="239">
        <v>3.5E-4</v>
      </c>
      <c r="O395" s="239">
        <f>ROUND(E395*N395,2)</f>
        <v>0.01</v>
      </c>
      <c r="P395" s="239">
        <v>0</v>
      </c>
      <c r="Q395" s="239">
        <f>ROUND(E395*P395,2)</f>
        <v>0</v>
      </c>
      <c r="R395" s="241" t="s">
        <v>877</v>
      </c>
      <c r="S395" s="241" t="s">
        <v>315</v>
      </c>
      <c r="T395" s="242" t="s">
        <v>315</v>
      </c>
      <c r="U395" s="224">
        <v>0.01</v>
      </c>
      <c r="V395" s="224">
        <f>ROUND(E395*U395,2)</f>
        <v>0.24</v>
      </c>
      <c r="W395" s="224"/>
      <c r="X395" s="224" t="s">
        <v>336</v>
      </c>
      <c r="Y395" s="224" t="s">
        <v>317</v>
      </c>
      <c r="Z395" s="214"/>
      <c r="AA395" s="214"/>
      <c r="AB395" s="214"/>
      <c r="AC395" s="214"/>
      <c r="AD395" s="214"/>
      <c r="AE395" s="214"/>
      <c r="AF395" s="214"/>
      <c r="AG395" s="214" t="s">
        <v>367</v>
      </c>
      <c r="AH395" s="214"/>
      <c r="AI395" s="214"/>
      <c r="AJ395" s="214"/>
      <c r="AK395" s="214"/>
      <c r="AL395" s="214"/>
      <c r="AM395" s="214"/>
      <c r="AN395" s="214"/>
      <c r="AO395" s="214"/>
      <c r="AP395" s="214"/>
      <c r="AQ395" s="214"/>
      <c r="AR395" s="214"/>
      <c r="AS395" s="214"/>
      <c r="AT395" s="214"/>
      <c r="AU395" s="214"/>
      <c r="AV395" s="214"/>
      <c r="AW395" s="214"/>
      <c r="AX395" s="214"/>
      <c r="AY395" s="214"/>
      <c r="AZ395" s="214"/>
      <c r="BA395" s="214"/>
      <c r="BB395" s="214"/>
      <c r="BC395" s="214"/>
      <c r="BD395" s="214"/>
      <c r="BE395" s="214"/>
      <c r="BF395" s="214"/>
      <c r="BG395" s="214"/>
      <c r="BH395" s="214"/>
    </row>
    <row r="396" spans="1:60" outlineLevel="2" x14ac:dyDescent="0.2">
      <c r="A396" s="221"/>
      <c r="B396" s="222"/>
      <c r="C396" s="268" t="s">
        <v>2728</v>
      </c>
      <c r="D396" s="262"/>
      <c r="E396" s="263">
        <v>1.02</v>
      </c>
      <c r="F396" s="224"/>
      <c r="G396" s="224"/>
      <c r="H396" s="224"/>
      <c r="I396" s="224"/>
      <c r="J396" s="224"/>
      <c r="K396" s="224"/>
      <c r="L396" s="224"/>
      <c r="M396" s="224"/>
      <c r="N396" s="223"/>
      <c r="O396" s="223"/>
      <c r="P396" s="223"/>
      <c r="Q396" s="223"/>
      <c r="R396" s="224"/>
      <c r="S396" s="224"/>
      <c r="T396" s="224"/>
      <c r="U396" s="224"/>
      <c r="V396" s="224"/>
      <c r="W396" s="224"/>
      <c r="X396" s="224"/>
      <c r="Y396" s="224"/>
      <c r="Z396" s="214"/>
      <c r="AA396" s="214"/>
      <c r="AB396" s="214"/>
      <c r="AC396" s="214"/>
      <c r="AD396" s="214"/>
      <c r="AE396" s="214"/>
      <c r="AF396" s="214"/>
      <c r="AG396" s="214" t="s">
        <v>371</v>
      </c>
      <c r="AH396" s="214">
        <v>0</v>
      </c>
      <c r="AI396" s="214"/>
      <c r="AJ396" s="214"/>
      <c r="AK396" s="214"/>
      <c r="AL396" s="214"/>
      <c r="AM396" s="214"/>
      <c r="AN396" s="214"/>
      <c r="AO396" s="214"/>
      <c r="AP396" s="214"/>
      <c r="AQ396" s="214"/>
      <c r="AR396" s="214"/>
      <c r="AS396" s="214"/>
      <c r="AT396" s="214"/>
      <c r="AU396" s="214"/>
      <c r="AV396" s="214"/>
      <c r="AW396" s="214"/>
      <c r="AX396" s="214"/>
      <c r="AY396" s="214"/>
      <c r="AZ396" s="214"/>
      <c r="BA396" s="214"/>
      <c r="BB396" s="214"/>
      <c r="BC396" s="214"/>
      <c r="BD396" s="214"/>
      <c r="BE396" s="214"/>
      <c r="BF396" s="214"/>
      <c r="BG396" s="214"/>
      <c r="BH396" s="214"/>
    </row>
    <row r="397" spans="1:60" outlineLevel="3" x14ac:dyDescent="0.2">
      <c r="A397" s="221"/>
      <c r="B397" s="222"/>
      <c r="C397" s="268" t="s">
        <v>2729</v>
      </c>
      <c r="D397" s="262"/>
      <c r="E397" s="263">
        <v>2</v>
      </c>
      <c r="F397" s="224"/>
      <c r="G397" s="224"/>
      <c r="H397" s="224"/>
      <c r="I397" s="224"/>
      <c r="J397" s="224"/>
      <c r="K397" s="224"/>
      <c r="L397" s="224"/>
      <c r="M397" s="224"/>
      <c r="N397" s="223"/>
      <c r="O397" s="223"/>
      <c r="P397" s="223"/>
      <c r="Q397" s="223"/>
      <c r="R397" s="224"/>
      <c r="S397" s="224"/>
      <c r="T397" s="224"/>
      <c r="U397" s="224"/>
      <c r="V397" s="224"/>
      <c r="W397" s="224"/>
      <c r="X397" s="224"/>
      <c r="Y397" s="224"/>
      <c r="Z397" s="214"/>
      <c r="AA397" s="214"/>
      <c r="AB397" s="214"/>
      <c r="AC397" s="214"/>
      <c r="AD397" s="214"/>
      <c r="AE397" s="214"/>
      <c r="AF397" s="214"/>
      <c r="AG397" s="214" t="s">
        <v>371</v>
      </c>
      <c r="AH397" s="214">
        <v>0</v>
      </c>
      <c r="AI397" s="214"/>
      <c r="AJ397" s="214"/>
      <c r="AK397" s="214"/>
      <c r="AL397" s="214"/>
      <c r="AM397" s="214"/>
      <c r="AN397" s="214"/>
      <c r="AO397" s="214"/>
      <c r="AP397" s="214"/>
      <c r="AQ397" s="214"/>
      <c r="AR397" s="214"/>
      <c r="AS397" s="214"/>
      <c r="AT397" s="214"/>
      <c r="AU397" s="214"/>
      <c r="AV397" s="214"/>
      <c r="AW397" s="214"/>
      <c r="AX397" s="214"/>
      <c r="AY397" s="214"/>
      <c r="AZ397" s="214"/>
      <c r="BA397" s="214"/>
      <c r="BB397" s="214"/>
      <c r="BC397" s="214"/>
      <c r="BD397" s="214"/>
      <c r="BE397" s="214"/>
      <c r="BF397" s="214"/>
      <c r="BG397" s="214"/>
      <c r="BH397" s="214"/>
    </row>
    <row r="398" spans="1:60" outlineLevel="3" x14ac:dyDescent="0.2">
      <c r="A398" s="221"/>
      <c r="B398" s="222"/>
      <c r="C398" s="268" t="s">
        <v>2730</v>
      </c>
      <c r="D398" s="262"/>
      <c r="E398" s="263">
        <v>20.56</v>
      </c>
      <c r="F398" s="224"/>
      <c r="G398" s="224"/>
      <c r="H398" s="224"/>
      <c r="I398" s="224"/>
      <c r="J398" s="224"/>
      <c r="K398" s="224"/>
      <c r="L398" s="224"/>
      <c r="M398" s="224"/>
      <c r="N398" s="223"/>
      <c r="O398" s="223"/>
      <c r="P398" s="223"/>
      <c r="Q398" s="223"/>
      <c r="R398" s="224"/>
      <c r="S398" s="224"/>
      <c r="T398" s="224"/>
      <c r="U398" s="224"/>
      <c r="V398" s="224"/>
      <c r="W398" s="224"/>
      <c r="X398" s="224"/>
      <c r="Y398" s="224"/>
      <c r="Z398" s="214"/>
      <c r="AA398" s="214"/>
      <c r="AB398" s="214"/>
      <c r="AC398" s="214"/>
      <c r="AD398" s="214"/>
      <c r="AE398" s="214"/>
      <c r="AF398" s="214"/>
      <c r="AG398" s="214" t="s">
        <v>371</v>
      </c>
      <c r="AH398" s="214">
        <v>0</v>
      </c>
      <c r="AI398" s="214"/>
      <c r="AJ398" s="214"/>
      <c r="AK398" s="214"/>
      <c r="AL398" s="214"/>
      <c r="AM398" s="214"/>
      <c r="AN398" s="214"/>
      <c r="AO398" s="214"/>
      <c r="AP398" s="214"/>
      <c r="AQ398" s="214"/>
      <c r="AR398" s="214"/>
      <c r="AS398" s="214"/>
      <c r="AT398" s="214"/>
      <c r="AU398" s="214"/>
      <c r="AV398" s="214"/>
      <c r="AW398" s="214"/>
      <c r="AX398" s="214"/>
      <c r="AY398" s="214"/>
      <c r="AZ398" s="214"/>
      <c r="BA398" s="214"/>
      <c r="BB398" s="214"/>
      <c r="BC398" s="214"/>
      <c r="BD398" s="214"/>
      <c r="BE398" s="214"/>
      <c r="BF398" s="214"/>
      <c r="BG398" s="214"/>
      <c r="BH398" s="214"/>
    </row>
    <row r="399" spans="1:60" outlineLevel="1" x14ac:dyDescent="0.2">
      <c r="A399" s="236">
        <v>118</v>
      </c>
      <c r="B399" s="237" t="s">
        <v>887</v>
      </c>
      <c r="C399" s="254" t="s">
        <v>888</v>
      </c>
      <c r="D399" s="238" t="s">
        <v>379</v>
      </c>
      <c r="E399" s="239">
        <v>88.694199999999995</v>
      </c>
      <c r="F399" s="240"/>
      <c r="G399" s="241">
        <f>ROUND(E399*F399,2)</f>
        <v>0</v>
      </c>
      <c r="H399" s="240"/>
      <c r="I399" s="241">
        <f>ROUND(E399*H399,2)</f>
        <v>0</v>
      </c>
      <c r="J399" s="240"/>
      <c r="K399" s="241">
        <f>ROUND(E399*J399,2)</f>
        <v>0</v>
      </c>
      <c r="L399" s="241">
        <v>12</v>
      </c>
      <c r="M399" s="241">
        <f>G399*(1+L399/100)</f>
        <v>0</v>
      </c>
      <c r="N399" s="239">
        <v>0</v>
      </c>
      <c r="O399" s="239">
        <f>ROUND(E399*N399,2)</f>
        <v>0</v>
      </c>
      <c r="P399" s="239">
        <v>0</v>
      </c>
      <c r="Q399" s="239">
        <f>ROUND(E399*P399,2)</f>
        <v>0</v>
      </c>
      <c r="R399" s="241" t="s">
        <v>877</v>
      </c>
      <c r="S399" s="241" t="s">
        <v>315</v>
      </c>
      <c r="T399" s="242" t="s">
        <v>315</v>
      </c>
      <c r="U399" s="224">
        <v>0.01</v>
      </c>
      <c r="V399" s="224">
        <f>ROUND(E399*U399,2)</f>
        <v>0.89</v>
      </c>
      <c r="W399" s="224"/>
      <c r="X399" s="224" t="s">
        <v>336</v>
      </c>
      <c r="Y399" s="224" t="s">
        <v>317</v>
      </c>
      <c r="Z399" s="214"/>
      <c r="AA399" s="214"/>
      <c r="AB399" s="214"/>
      <c r="AC399" s="214"/>
      <c r="AD399" s="214"/>
      <c r="AE399" s="214"/>
      <c r="AF399" s="214"/>
      <c r="AG399" s="214" t="s">
        <v>367</v>
      </c>
      <c r="AH399" s="214"/>
      <c r="AI399" s="214"/>
      <c r="AJ399" s="214"/>
      <c r="AK399" s="214"/>
      <c r="AL399" s="214"/>
      <c r="AM399" s="214"/>
      <c r="AN399" s="214"/>
      <c r="AO399" s="214"/>
      <c r="AP399" s="214"/>
      <c r="AQ399" s="214"/>
      <c r="AR399" s="214"/>
      <c r="AS399" s="214"/>
      <c r="AT399" s="214"/>
      <c r="AU399" s="214"/>
      <c r="AV399" s="214"/>
      <c r="AW399" s="214"/>
      <c r="AX399" s="214"/>
      <c r="AY399" s="214"/>
      <c r="AZ399" s="214"/>
      <c r="BA399" s="214"/>
      <c r="BB399" s="214"/>
      <c r="BC399" s="214"/>
      <c r="BD399" s="214"/>
      <c r="BE399" s="214"/>
      <c r="BF399" s="214"/>
      <c r="BG399" s="214"/>
      <c r="BH399" s="214"/>
    </row>
    <row r="400" spans="1:60" outlineLevel="2" x14ac:dyDescent="0.2">
      <c r="A400" s="221"/>
      <c r="B400" s="222"/>
      <c r="C400" s="268" t="s">
        <v>2806</v>
      </c>
      <c r="D400" s="262"/>
      <c r="E400" s="263">
        <v>88.694199999999995</v>
      </c>
      <c r="F400" s="224"/>
      <c r="G400" s="224"/>
      <c r="H400" s="224"/>
      <c r="I400" s="224"/>
      <c r="J400" s="224"/>
      <c r="K400" s="224"/>
      <c r="L400" s="224"/>
      <c r="M400" s="224"/>
      <c r="N400" s="223"/>
      <c r="O400" s="223"/>
      <c r="P400" s="223"/>
      <c r="Q400" s="223"/>
      <c r="R400" s="224"/>
      <c r="S400" s="224"/>
      <c r="T400" s="224"/>
      <c r="U400" s="224"/>
      <c r="V400" s="224"/>
      <c r="W400" s="224"/>
      <c r="X400" s="224"/>
      <c r="Y400" s="224"/>
      <c r="Z400" s="214"/>
      <c r="AA400" s="214"/>
      <c r="AB400" s="214"/>
      <c r="AC400" s="214"/>
      <c r="AD400" s="214"/>
      <c r="AE400" s="214"/>
      <c r="AF400" s="214"/>
      <c r="AG400" s="214" t="s">
        <v>371</v>
      </c>
      <c r="AH400" s="214">
        <v>5</v>
      </c>
      <c r="AI400" s="214"/>
      <c r="AJ400" s="214"/>
      <c r="AK400" s="214"/>
      <c r="AL400" s="214"/>
      <c r="AM400" s="214"/>
      <c r="AN400" s="214"/>
      <c r="AO400" s="214"/>
      <c r="AP400" s="214"/>
      <c r="AQ400" s="214"/>
      <c r="AR400" s="214"/>
      <c r="AS400" s="214"/>
      <c r="AT400" s="214"/>
      <c r="AU400" s="214"/>
      <c r="AV400" s="214"/>
      <c r="AW400" s="214"/>
      <c r="AX400" s="214"/>
      <c r="AY400" s="214"/>
      <c r="AZ400" s="214"/>
      <c r="BA400" s="214"/>
      <c r="BB400" s="214"/>
      <c r="BC400" s="214"/>
      <c r="BD400" s="214"/>
      <c r="BE400" s="214"/>
      <c r="BF400" s="214"/>
      <c r="BG400" s="214"/>
      <c r="BH400" s="214"/>
    </row>
    <row r="401" spans="1:60" outlineLevel="1" x14ac:dyDescent="0.2">
      <c r="A401" s="236">
        <v>119</v>
      </c>
      <c r="B401" s="237" t="s">
        <v>875</v>
      </c>
      <c r="C401" s="254" t="s">
        <v>876</v>
      </c>
      <c r="D401" s="238" t="s">
        <v>379</v>
      </c>
      <c r="E401" s="239">
        <v>33.155729999999998</v>
      </c>
      <c r="F401" s="240"/>
      <c r="G401" s="241">
        <f>ROUND(E401*F401,2)</f>
        <v>0</v>
      </c>
      <c r="H401" s="240"/>
      <c r="I401" s="241">
        <f>ROUND(E401*H401,2)</f>
        <v>0</v>
      </c>
      <c r="J401" s="240"/>
      <c r="K401" s="241">
        <f>ROUND(E401*J401,2)</f>
        <v>0</v>
      </c>
      <c r="L401" s="241">
        <v>12</v>
      </c>
      <c r="M401" s="241">
        <f>G401*(1+L401/100)</f>
        <v>0</v>
      </c>
      <c r="N401" s="239">
        <v>0</v>
      </c>
      <c r="O401" s="239">
        <f>ROUND(E401*N401,2)</f>
        <v>0</v>
      </c>
      <c r="P401" s="239">
        <v>8.9999999999999998E-4</v>
      </c>
      <c r="Q401" s="239">
        <f>ROUND(E401*P401,2)</f>
        <v>0.03</v>
      </c>
      <c r="R401" s="241" t="s">
        <v>877</v>
      </c>
      <c r="S401" s="241" t="s">
        <v>315</v>
      </c>
      <c r="T401" s="242" t="s">
        <v>315</v>
      </c>
      <c r="U401" s="224">
        <v>0.08</v>
      </c>
      <c r="V401" s="224">
        <f>ROUND(E401*U401,2)</f>
        <v>2.65</v>
      </c>
      <c r="W401" s="224"/>
      <c r="X401" s="224" t="s">
        <v>336</v>
      </c>
      <c r="Y401" s="224" t="s">
        <v>317</v>
      </c>
      <c r="Z401" s="214"/>
      <c r="AA401" s="214"/>
      <c r="AB401" s="214"/>
      <c r="AC401" s="214"/>
      <c r="AD401" s="214"/>
      <c r="AE401" s="214"/>
      <c r="AF401" s="214"/>
      <c r="AG401" s="214" t="s">
        <v>367</v>
      </c>
      <c r="AH401" s="214"/>
      <c r="AI401" s="214"/>
      <c r="AJ401" s="214"/>
      <c r="AK401" s="214"/>
      <c r="AL401" s="214"/>
      <c r="AM401" s="214"/>
      <c r="AN401" s="214"/>
      <c r="AO401" s="214"/>
      <c r="AP401" s="214"/>
      <c r="AQ401" s="214"/>
      <c r="AR401" s="214"/>
      <c r="AS401" s="214"/>
      <c r="AT401" s="214"/>
      <c r="AU401" s="214"/>
      <c r="AV401" s="214"/>
      <c r="AW401" s="214"/>
      <c r="AX401" s="214"/>
      <c r="AY401" s="214"/>
      <c r="AZ401" s="214"/>
      <c r="BA401" s="214"/>
      <c r="BB401" s="214"/>
      <c r="BC401" s="214"/>
      <c r="BD401" s="214"/>
      <c r="BE401" s="214"/>
      <c r="BF401" s="214"/>
      <c r="BG401" s="214"/>
      <c r="BH401" s="214"/>
    </row>
    <row r="402" spans="1:60" outlineLevel="2" x14ac:dyDescent="0.2">
      <c r="A402" s="221"/>
      <c r="B402" s="222"/>
      <c r="C402" s="268" t="s">
        <v>1975</v>
      </c>
      <c r="D402" s="262"/>
      <c r="E402" s="263"/>
      <c r="F402" s="224"/>
      <c r="G402" s="224"/>
      <c r="H402" s="224"/>
      <c r="I402" s="224"/>
      <c r="J402" s="224"/>
      <c r="K402" s="224"/>
      <c r="L402" s="224"/>
      <c r="M402" s="224"/>
      <c r="N402" s="223"/>
      <c r="O402" s="223"/>
      <c r="P402" s="223"/>
      <c r="Q402" s="223"/>
      <c r="R402" s="224"/>
      <c r="S402" s="224"/>
      <c r="T402" s="224"/>
      <c r="U402" s="224"/>
      <c r="V402" s="224"/>
      <c r="W402" s="224"/>
      <c r="X402" s="224"/>
      <c r="Y402" s="224"/>
      <c r="Z402" s="214"/>
      <c r="AA402" s="214"/>
      <c r="AB402" s="214"/>
      <c r="AC402" s="214"/>
      <c r="AD402" s="214"/>
      <c r="AE402" s="214"/>
      <c r="AF402" s="214"/>
      <c r="AG402" s="214" t="s">
        <v>371</v>
      </c>
      <c r="AH402" s="214">
        <v>0</v>
      </c>
      <c r="AI402" s="214"/>
      <c r="AJ402" s="214"/>
      <c r="AK402" s="214"/>
      <c r="AL402" s="214"/>
      <c r="AM402" s="214"/>
      <c r="AN402" s="214"/>
      <c r="AO402" s="214"/>
      <c r="AP402" s="214"/>
      <c r="AQ402" s="214"/>
      <c r="AR402" s="214"/>
      <c r="AS402" s="214"/>
      <c r="AT402" s="214"/>
      <c r="AU402" s="214"/>
      <c r="AV402" s="214"/>
      <c r="AW402" s="214"/>
      <c r="AX402" s="214"/>
      <c r="AY402" s="214"/>
      <c r="AZ402" s="214"/>
      <c r="BA402" s="214"/>
      <c r="BB402" s="214"/>
      <c r="BC402" s="214"/>
      <c r="BD402" s="214"/>
      <c r="BE402" s="214"/>
      <c r="BF402" s="214"/>
      <c r="BG402" s="214"/>
      <c r="BH402" s="214"/>
    </row>
    <row r="403" spans="1:60" outlineLevel="3" x14ac:dyDescent="0.2">
      <c r="A403" s="221"/>
      <c r="B403" s="222"/>
      <c r="C403" s="268" t="s">
        <v>878</v>
      </c>
      <c r="D403" s="262"/>
      <c r="E403" s="263"/>
      <c r="F403" s="224"/>
      <c r="G403" s="224"/>
      <c r="H403" s="224"/>
      <c r="I403" s="224"/>
      <c r="J403" s="224"/>
      <c r="K403" s="224"/>
      <c r="L403" s="224"/>
      <c r="M403" s="224"/>
      <c r="N403" s="223"/>
      <c r="O403" s="223"/>
      <c r="P403" s="223"/>
      <c r="Q403" s="223"/>
      <c r="R403" s="224"/>
      <c r="S403" s="224"/>
      <c r="T403" s="224"/>
      <c r="U403" s="224"/>
      <c r="V403" s="224"/>
      <c r="W403" s="224"/>
      <c r="X403" s="224"/>
      <c r="Y403" s="224"/>
      <c r="Z403" s="214"/>
      <c r="AA403" s="214"/>
      <c r="AB403" s="214"/>
      <c r="AC403" s="214"/>
      <c r="AD403" s="214"/>
      <c r="AE403" s="214"/>
      <c r="AF403" s="214"/>
      <c r="AG403" s="214" t="s">
        <v>371</v>
      </c>
      <c r="AH403" s="214">
        <v>0</v>
      </c>
      <c r="AI403" s="214"/>
      <c r="AJ403" s="214"/>
      <c r="AK403" s="214"/>
      <c r="AL403" s="214"/>
      <c r="AM403" s="214"/>
      <c r="AN403" s="214"/>
      <c r="AO403" s="214"/>
      <c r="AP403" s="214"/>
      <c r="AQ403" s="214"/>
      <c r="AR403" s="214"/>
      <c r="AS403" s="214"/>
      <c r="AT403" s="214"/>
      <c r="AU403" s="214"/>
      <c r="AV403" s="214"/>
      <c r="AW403" s="214"/>
      <c r="AX403" s="214"/>
      <c r="AY403" s="214"/>
      <c r="AZ403" s="214"/>
      <c r="BA403" s="214"/>
      <c r="BB403" s="214"/>
      <c r="BC403" s="214"/>
      <c r="BD403" s="214"/>
      <c r="BE403" s="214"/>
      <c r="BF403" s="214"/>
      <c r="BG403" s="214"/>
      <c r="BH403" s="214"/>
    </row>
    <row r="404" spans="1:60" outlineLevel="3" x14ac:dyDescent="0.2">
      <c r="A404" s="221"/>
      <c r="B404" s="222"/>
      <c r="C404" s="269" t="s">
        <v>480</v>
      </c>
      <c r="D404" s="264"/>
      <c r="E404" s="265"/>
      <c r="F404" s="224"/>
      <c r="G404" s="224"/>
      <c r="H404" s="224"/>
      <c r="I404" s="224"/>
      <c r="J404" s="224"/>
      <c r="K404" s="224"/>
      <c r="L404" s="224"/>
      <c r="M404" s="224"/>
      <c r="N404" s="223"/>
      <c r="O404" s="223"/>
      <c r="P404" s="223"/>
      <c r="Q404" s="223"/>
      <c r="R404" s="224"/>
      <c r="S404" s="224"/>
      <c r="T404" s="224"/>
      <c r="U404" s="224"/>
      <c r="V404" s="224"/>
      <c r="W404" s="224"/>
      <c r="X404" s="224"/>
      <c r="Y404" s="224"/>
      <c r="Z404" s="214"/>
      <c r="AA404" s="214"/>
      <c r="AB404" s="214"/>
      <c r="AC404" s="214"/>
      <c r="AD404" s="214"/>
      <c r="AE404" s="214"/>
      <c r="AF404" s="214"/>
      <c r="AG404" s="214" t="s">
        <v>371</v>
      </c>
      <c r="AH404" s="214"/>
      <c r="AI404" s="214"/>
      <c r="AJ404" s="214"/>
      <c r="AK404" s="214"/>
      <c r="AL404" s="214"/>
      <c r="AM404" s="214"/>
      <c r="AN404" s="214"/>
      <c r="AO404" s="214"/>
      <c r="AP404" s="214"/>
      <c r="AQ404" s="214"/>
      <c r="AR404" s="214"/>
      <c r="AS404" s="214"/>
      <c r="AT404" s="214"/>
      <c r="AU404" s="214"/>
      <c r="AV404" s="214"/>
      <c r="AW404" s="214"/>
      <c r="AX404" s="214"/>
      <c r="AY404" s="214"/>
      <c r="AZ404" s="214"/>
      <c r="BA404" s="214"/>
      <c r="BB404" s="214"/>
      <c r="BC404" s="214"/>
      <c r="BD404" s="214"/>
      <c r="BE404" s="214"/>
      <c r="BF404" s="214"/>
      <c r="BG404" s="214"/>
      <c r="BH404" s="214"/>
    </row>
    <row r="405" spans="1:60" outlineLevel="3" x14ac:dyDescent="0.2">
      <c r="A405" s="221"/>
      <c r="B405" s="222"/>
      <c r="C405" s="270" t="s">
        <v>2807</v>
      </c>
      <c r="D405" s="264"/>
      <c r="E405" s="265">
        <v>68.243250000000003</v>
      </c>
      <c r="F405" s="224"/>
      <c r="G405" s="224"/>
      <c r="H405" s="224"/>
      <c r="I405" s="224"/>
      <c r="J405" s="224"/>
      <c r="K405" s="224"/>
      <c r="L405" s="224"/>
      <c r="M405" s="224"/>
      <c r="N405" s="223"/>
      <c r="O405" s="223"/>
      <c r="P405" s="223"/>
      <c r="Q405" s="223"/>
      <c r="R405" s="224"/>
      <c r="S405" s="224"/>
      <c r="T405" s="224"/>
      <c r="U405" s="224"/>
      <c r="V405" s="224"/>
      <c r="W405" s="224"/>
      <c r="X405" s="224"/>
      <c r="Y405" s="224"/>
      <c r="Z405" s="214"/>
      <c r="AA405" s="214"/>
      <c r="AB405" s="214"/>
      <c r="AC405" s="214"/>
      <c r="AD405" s="214"/>
      <c r="AE405" s="214"/>
      <c r="AF405" s="214"/>
      <c r="AG405" s="214" t="s">
        <v>371</v>
      </c>
      <c r="AH405" s="214">
        <v>2</v>
      </c>
      <c r="AI405" s="214"/>
      <c r="AJ405" s="214"/>
      <c r="AK405" s="214"/>
      <c r="AL405" s="214"/>
      <c r="AM405" s="214"/>
      <c r="AN405" s="214"/>
      <c r="AO405" s="214"/>
      <c r="AP405" s="214"/>
      <c r="AQ405" s="214"/>
      <c r="AR405" s="214"/>
      <c r="AS405" s="214"/>
      <c r="AT405" s="214"/>
      <c r="AU405" s="214"/>
      <c r="AV405" s="214"/>
      <c r="AW405" s="214"/>
      <c r="AX405" s="214"/>
      <c r="AY405" s="214"/>
      <c r="AZ405" s="214"/>
      <c r="BA405" s="214"/>
      <c r="BB405" s="214"/>
      <c r="BC405" s="214"/>
      <c r="BD405" s="214"/>
      <c r="BE405" s="214"/>
      <c r="BF405" s="214"/>
      <c r="BG405" s="214"/>
      <c r="BH405" s="214"/>
    </row>
    <row r="406" spans="1:60" outlineLevel="3" x14ac:dyDescent="0.2">
      <c r="A406" s="221"/>
      <c r="B406" s="222"/>
      <c r="C406" s="270" t="s">
        <v>2808</v>
      </c>
      <c r="D406" s="264"/>
      <c r="E406" s="265">
        <v>9.0869999999999997</v>
      </c>
      <c r="F406" s="224"/>
      <c r="G406" s="224"/>
      <c r="H406" s="224"/>
      <c r="I406" s="224"/>
      <c r="J406" s="224"/>
      <c r="K406" s="224"/>
      <c r="L406" s="224"/>
      <c r="M406" s="224"/>
      <c r="N406" s="223"/>
      <c r="O406" s="223"/>
      <c r="P406" s="223"/>
      <c r="Q406" s="223"/>
      <c r="R406" s="224"/>
      <c r="S406" s="224"/>
      <c r="T406" s="224"/>
      <c r="U406" s="224"/>
      <c r="V406" s="224"/>
      <c r="W406" s="224"/>
      <c r="X406" s="224"/>
      <c r="Y406" s="224"/>
      <c r="Z406" s="214"/>
      <c r="AA406" s="214"/>
      <c r="AB406" s="214"/>
      <c r="AC406" s="214"/>
      <c r="AD406" s="214"/>
      <c r="AE406" s="214"/>
      <c r="AF406" s="214"/>
      <c r="AG406" s="214" t="s">
        <v>371</v>
      </c>
      <c r="AH406" s="214">
        <v>2</v>
      </c>
      <c r="AI406" s="214"/>
      <c r="AJ406" s="214"/>
      <c r="AK406" s="214"/>
      <c r="AL406" s="214"/>
      <c r="AM406" s="214"/>
      <c r="AN406" s="214"/>
      <c r="AO406" s="214"/>
      <c r="AP406" s="214"/>
      <c r="AQ406" s="214"/>
      <c r="AR406" s="214"/>
      <c r="AS406" s="214"/>
      <c r="AT406" s="214"/>
      <c r="AU406" s="214"/>
      <c r="AV406" s="214"/>
      <c r="AW406" s="214"/>
      <c r="AX406" s="214"/>
      <c r="AY406" s="214"/>
      <c r="AZ406" s="214"/>
      <c r="BA406" s="214"/>
      <c r="BB406" s="214"/>
      <c r="BC406" s="214"/>
      <c r="BD406" s="214"/>
      <c r="BE406" s="214"/>
      <c r="BF406" s="214"/>
      <c r="BG406" s="214"/>
      <c r="BH406" s="214"/>
    </row>
    <row r="407" spans="1:60" outlineLevel="3" x14ac:dyDescent="0.2">
      <c r="A407" s="221"/>
      <c r="B407" s="222"/>
      <c r="C407" s="270" t="s">
        <v>2809</v>
      </c>
      <c r="D407" s="264"/>
      <c r="E407" s="265">
        <v>-9.0088000000000008</v>
      </c>
      <c r="F407" s="224"/>
      <c r="G407" s="224"/>
      <c r="H407" s="224"/>
      <c r="I407" s="224"/>
      <c r="J407" s="224"/>
      <c r="K407" s="224"/>
      <c r="L407" s="224"/>
      <c r="M407" s="224"/>
      <c r="N407" s="223"/>
      <c r="O407" s="223"/>
      <c r="P407" s="223"/>
      <c r="Q407" s="223"/>
      <c r="R407" s="224"/>
      <c r="S407" s="224"/>
      <c r="T407" s="224"/>
      <c r="U407" s="224"/>
      <c r="V407" s="224"/>
      <c r="W407" s="224"/>
      <c r="X407" s="224"/>
      <c r="Y407" s="224"/>
      <c r="Z407" s="214"/>
      <c r="AA407" s="214"/>
      <c r="AB407" s="214"/>
      <c r="AC407" s="214"/>
      <c r="AD407" s="214"/>
      <c r="AE407" s="214"/>
      <c r="AF407" s="214"/>
      <c r="AG407" s="214" t="s">
        <v>371</v>
      </c>
      <c r="AH407" s="214">
        <v>2</v>
      </c>
      <c r="AI407" s="214"/>
      <c r="AJ407" s="214"/>
      <c r="AK407" s="214"/>
      <c r="AL407" s="214"/>
      <c r="AM407" s="214"/>
      <c r="AN407" s="214"/>
      <c r="AO407" s="214"/>
      <c r="AP407" s="214"/>
      <c r="AQ407" s="214"/>
      <c r="AR407" s="214"/>
      <c r="AS407" s="214"/>
      <c r="AT407" s="214"/>
      <c r="AU407" s="214"/>
      <c r="AV407" s="214"/>
      <c r="AW407" s="214"/>
      <c r="AX407" s="214"/>
      <c r="AY407" s="214"/>
      <c r="AZ407" s="214"/>
      <c r="BA407" s="214"/>
      <c r="BB407" s="214"/>
      <c r="BC407" s="214"/>
      <c r="BD407" s="214"/>
      <c r="BE407" s="214"/>
      <c r="BF407" s="214"/>
      <c r="BG407" s="214"/>
      <c r="BH407" s="214"/>
    </row>
    <row r="408" spans="1:60" outlineLevel="3" x14ac:dyDescent="0.2">
      <c r="A408" s="221"/>
      <c r="B408" s="222"/>
      <c r="C408" s="270" t="s">
        <v>2810</v>
      </c>
      <c r="D408" s="264"/>
      <c r="E408" s="265">
        <v>-2.0099999999999998</v>
      </c>
      <c r="F408" s="224"/>
      <c r="G408" s="224"/>
      <c r="H408" s="224"/>
      <c r="I408" s="224"/>
      <c r="J408" s="224"/>
      <c r="K408" s="224"/>
      <c r="L408" s="224"/>
      <c r="M408" s="224"/>
      <c r="N408" s="223"/>
      <c r="O408" s="223"/>
      <c r="P408" s="223"/>
      <c r="Q408" s="223"/>
      <c r="R408" s="224"/>
      <c r="S408" s="224"/>
      <c r="T408" s="224"/>
      <c r="U408" s="224"/>
      <c r="V408" s="224"/>
      <c r="W408" s="224"/>
      <c r="X408" s="224"/>
      <c r="Y408" s="224"/>
      <c r="Z408" s="214"/>
      <c r="AA408" s="214"/>
      <c r="AB408" s="214"/>
      <c r="AC408" s="214"/>
      <c r="AD408" s="214"/>
      <c r="AE408" s="214"/>
      <c r="AF408" s="214"/>
      <c r="AG408" s="214" t="s">
        <v>371</v>
      </c>
      <c r="AH408" s="214">
        <v>2</v>
      </c>
      <c r="AI408" s="214"/>
      <c r="AJ408" s="214"/>
      <c r="AK408" s="214"/>
      <c r="AL408" s="214"/>
      <c r="AM408" s="214"/>
      <c r="AN408" s="214"/>
      <c r="AO408" s="214"/>
      <c r="AP408" s="214"/>
      <c r="AQ408" s="214"/>
      <c r="AR408" s="214"/>
      <c r="AS408" s="214"/>
      <c r="AT408" s="214"/>
      <c r="AU408" s="214"/>
      <c r="AV408" s="214"/>
      <c r="AW408" s="214"/>
      <c r="AX408" s="214"/>
      <c r="AY408" s="214"/>
      <c r="AZ408" s="214"/>
      <c r="BA408" s="214"/>
      <c r="BB408" s="214"/>
      <c r="BC408" s="214"/>
      <c r="BD408" s="214"/>
      <c r="BE408" s="214"/>
      <c r="BF408" s="214"/>
      <c r="BG408" s="214"/>
      <c r="BH408" s="214"/>
    </row>
    <row r="409" spans="1:60" outlineLevel="3" x14ac:dyDescent="0.2">
      <c r="A409" s="221"/>
      <c r="B409" s="222"/>
      <c r="C409" s="269" t="s">
        <v>483</v>
      </c>
      <c r="D409" s="264"/>
      <c r="E409" s="265"/>
      <c r="F409" s="224"/>
      <c r="G409" s="224"/>
      <c r="H409" s="224"/>
      <c r="I409" s="224"/>
      <c r="J409" s="224"/>
      <c r="K409" s="224"/>
      <c r="L409" s="224"/>
      <c r="M409" s="224"/>
      <c r="N409" s="223"/>
      <c r="O409" s="223"/>
      <c r="P409" s="223"/>
      <c r="Q409" s="223"/>
      <c r="R409" s="224"/>
      <c r="S409" s="224"/>
      <c r="T409" s="224"/>
      <c r="U409" s="224"/>
      <c r="V409" s="224"/>
      <c r="W409" s="224"/>
      <c r="X409" s="224"/>
      <c r="Y409" s="224"/>
      <c r="Z409" s="214"/>
      <c r="AA409" s="214"/>
      <c r="AB409" s="214"/>
      <c r="AC409" s="214"/>
      <c r="AD409" s="214"/>
      <c r="AE409" s="214"/>
      <c r="AF409" s="214"/>
      <c r="AG409" s="214" t="s">
        <v>371</v>
      </c>
      <c r="AH409" s="214"/>
      <c r="AI409" s="214"/>
      <c r="AJ409" s="214"/>
      <c r="AK409" s="214"/>
      <c r="AL409" s="214"/>
      <c r="AM409" s="214"/>
      <c r="AN409" s="214"/>
      <c r="AO409" s="214"/>
      <c r="AP409" s="214"/>
      <c r="AQ409" s="214"/>
      <c r="AR409" s="214"/>
      <c r="AS409" s="214"/>
      <c r="AT409" s="214"/>
      <c r="AU409" s="214"/>
      <c r="AV409" s="214"/>
      <c r="AW409" s="214"/>
      <c r="AX409" s="214"/>
      <c r="AY409" s="214"/>
      <c r="AZ409" s="214"/>
      <c r="BA409" s="214"/>
      <c r="BB409" s="214"/>
      <c r="BC409" s="214"/>
      <c r="BD409" s="214"/>
      <c r="BE409" s="214"/>
      <c r="BF409" s="214"/>
      <c r="BG409" s="214"/>
      <c r="BH409" s="214"/>
    </row>
    <row r="410" spans="1:60" outlineLevel="3" x14ac:dyDescent="0.2">
      <c r="A410" s="221"/>
      <c r="B410" s="222"/>
      <c r="C410" s="268" t="s">
        <v>2811</v>
      </c>
      <c r="D410" s="262"/>
      <c r="E410" s="263">
        <v>33.155729999999998</v>
      </c>
      <c r="F410" s="224"/>
      <c r="G410" s="224"/>
      <c r="H410" s="224"/>
      <c r="I410" s="224"/>
      <c r="J410" s="224"/>
      <c r="K410" s="224"/>
      <c r="L410" s="224"/>
      <c r="M410" s="224"/>
      <c r="N410" s="223"/>
      <c r="O410" s="223"/>
      <c r="P410" s="223"/>
      <c r="Q410" s="223"/>
      <c r="R410" s="224"/>
      <c r="S410" s="224"/>
      <c r="T410" s="224"/>
      <c r="U410" s="224"/>
      <c r="V410" s="224"/>
      <c r="W410" s="224"/>
      <c r="X410" s="224"/>
      <c r="Y410" s="224"/>
      <c r="Z410" s="214"/>
      <c r="AA410" s="214"/>
      <c r="AB410" s="214"/>
      <c r="AC410" s="214"/>
      <c r="AD410" s="214"/>
      <c r="AE410" s="214"/>
      <c r="AF410" s="214"/>
      <c r="AG410" s="214" t="s">
        <v>371</v>
      </c>
      <c r="AH410" s="214">
        <v>0</v>
      </c>
      <c r="AI410" s="214"/>
      <c r="AJ410" s="214"/>
      <c r="AK410" s="214"/>
      <c r="AL410" s="214"/>
      <c r="AM410" s="214"/>
      <c r="AN410" s="214"/>
      <c r="AO410" s="214"/>
      <c r="AP410" s="214"/>
      <c r="AQ410" s="214"/>
      <c r="AR410" s="214"/>
      <c r="AS410" s="214"/>
      <c r="AT410" s="214"/>
      <c r="AU410" s="214"/>
      <c r="AV410" s="214"/>
      <c r="AW410" s="214"/>
      <c r="AX410" s="214"/>
      <c r="AY410" s="214"/>
      <c r="AZ410" s="214"/>
      <c r="BA410" s="214"/>
      <c r="BB410" s="214"/>
      <c r="BC410" s="214"/>
      <c r="BD410" s="214"/>
      <c r="BE410" s="214"/>
      <c r="BF410" s="214"/>
      <c r="BG410" s="214"/>
      <c r="BH410" s="214"/>
    </row>
    <row r="411" spans="1:60" outlineLevel="1" x14ac:dyDescent="0.2">
      <c r="A411" s="236">
        <v>120</v>
      </c>
      <c r="B411" s="237" t="s">
        <v>900</v>
      </c>
      <c r="C411" s="254" t="s">
        <v>901</v>
      </c>
      <c r="D411" s="238" t="s">
        <v>379</v>
      </c>
      <c r="E411" s="239">
        <v>88.694199999999995</v>
      </c>
      <c r="F411" s="240"/>
      <c r="G411" s="241">
        <f>ROUND(E411*F411,2)</f>
        <v>0</v>
      </c>
      <c r="H411" s="240"/>
      <c r="I411" s="241">
        <f>ROUND(E411*H411,2)</f>
        <v>0</v>
      </c>
      <c r="J411" s="240"/>
      <c r="K411" s="241">
        <f>ROUND(E411*J411,2)</f>
        <v>0</v>
      </c>
      <c r="L411" s="241">
        <v>12</v>
      </c>
      <c r="M411" s="241">
        <f>G411*(1+L411/100)</f>
        <v>0</v>
      </c>
      <c r="N411" s="239">
        <v>4.2000000000000002E-4</v>
      </c>
      <c r="O411" s="239">
        <f>ROUND(E411*N411,2)</f>
        <v>0.04</v>
      </c>
      <c r="P411" s="239">
        <v>0</v>
      </c>
      <c r="Q411" s="239">
        <f>ROUND(E411*P411,2)</f>
        <v>0</v>
      </c>
      <c r="R411" s="241" t="s">
        <v>587</v>
      </c>
      <c r="S411" s="241" t="s">
        <v>315</v>
      </c>
      <c r="T411" s="242" t="s">
        <v>315</v>
      </c>
      <c r="U411" s="224">
        <v>0.13</v>
      </c>
      <c r="V411" s="224">
        <f>ROUND(E411*U411,2)</f>
        <v>11.53</v>
      </c>
      <c r="W411" s="224"/>
      <c r="X411" s="224" t="s">
        <v>588</v>
      </c>
      <c r="Y411" s="224" t="s">
        <v>317</v>
      </c>
      <c r="Z411" s="214"/>
      <c r="AA411" s="214"/>
      <c r="AB411" s="214"/>
      <c r="AC411" s="214"/>
      <c r="AD411" s="214"/>
      <c r="AE411" s="214"/>
      <c r="AF411" s="214"/>
      <c r="AG411" s="214" t="s">
        <v>601</v>
      </c>
      <c r="AH411" s="214"/>
      <c r="AI411" s="214"/>
      <c r="AJ411" s="214"/>
      <c r="AK411" s="214"/>
      <c r="AL411" s="214"/>
      <c r="AM411" s="214"/>
      <c r="AN411" s="214"/>
      <c r="AO411" s="214"/>
      <c r="AP411" s="214"/>
      <c r="AQ411" s="214"/>
      <c r="AR411" s="214"/>
      <c r="AS411" s="214"/>
      <c r="AT411" s="214"/>
      <c r="AU411" s="214"/>
      <c r="AV411" s="214"/>
      <c r="AW411" s="214"/>
      <c r="AX411" s="214"/>
      <c r="AY411" s="214"/>
      <c r="AZ411" s="214"/>
      <c r="BA411" s="214"/>
      <c r="BB411" s="214"/>
      <c r="BC411" s="214"/>
      <c r="BD411" s="214"/>
      <c r="BE411" s="214"/>
      <c r="BF411" s="214"/>
      <c r="BG411" s="214"/>
      <c r="BH411" s="214"/>
    </row>
    <row r="412" spans="1:60" outlineLevel="2" x14ac:dyDescent="0.2">
      <c r="A412" s="221"/>
      <c r="B412" s="222"/>
      <c r="C412" s="268" t="s">
        <v>991</v>
      </c>
      <c r="D412" s="262"/>
      <c r="E412" s="263"/>
      <c r="F412" s="224"/>
      <c r="G412" s="224"/>
      <c r="H412" s="224"/>
      <c r="I412" s="224"/>
      <c r="J412" s="224"/>
      <c r="K412" s="224"/>
      <c r="L412" s="224"/>
      <c r="M412" s="224"/>
      <c r="N412" s="223"/>
      <c r="O412" s="223"/>
      <c r="P412" s="223"/>
      <c r="Q412" s="223"/>
      <c r="R412" s="224"/>
      <c r="S412" s="224"/>
      <c r="T412" s="224"/>
      <c r="U412" s="224"/>
      <c r="V412" s="224"/>
      <c r="W412" s="224"/>
      <c r="X412" s="224"/>
      <c r="Y412" s="224"/>
      <c r="Z412" s="214"/>
      <c r="AA412" s="214"/>
      <c r="AB412" s="214"/>
      <c r="AC412" s="214"/>
      <c r="AD412" s="214"/>
      <c r="AE412" s="214"/>
      <c r="AF412" s="214"/>
      <c r="AG412" s="214" t="s">
        <v>371</v>
      </c>
      <c r="AH412" s="214">
        <v>0</v>
      </c>
      <c r="AI412" s="214"/>
      <c r="AJ412" s="214"/>
      <c r="AK412" s="214"/>
      <c r="AL412" s="214"/>
      <c r="AM412" s="214"/>
      <c r="AN412" s="214"/>
      <c r="AO412" s="214"/>
      <c r="AP412" s="214"/>
      <c r="AQ412" s="214"/>
      <c r="AR412" s="214"/>
      <c r="AS412" s="214"/>
      <c r="AT412" s="214"/>
      <c r="AU412" s="214"/>
      <c r="AV412" s="214"/>
      <c r="AW412" s="214"/>
      <c r="AX412" s="214"/>
      <c r="AY412" s="214"/>
      <c r="AZ412" s="214"/>
      <c r="BA412" s="214"/>
      <c r="BB412" s="214"/>
      <c r="BC412" s="214"/>
      <c r="BD412" s="214"/>
      <c r="BE412" s="214"/>
      <c r="BF412" s="214"/>
      <c r="BG412" s="214"/>
      <c r="BH412" s="214"/>
    </row>
    <row r="413" spans="1:60" outlineLevel="3" x14ac:dyDescent="0.2">
      <c r="A413" s="221"/>
      <c r="B413" s="222"/>
      <c r="C413" s="268" t="s">
        <v>878</v>
      </c>
      <c r="D413" s="262"/>
      <c r="E413" s="263"/>
      <c r="F413" s="224"/>
      <c r="G413" s="224"/>
      <c r="H413" s="224"/>
      <c r="I413" s="224"/>
      <c r="J413" s="224"/>
      <c r="K413" s="224"/>
      <c r="L413" s="224"/>
      <c r="M413" s="224"/>
      <c r="N413" s="223"/>
      <c r="O413" s="223"/>
      <c r="P413" s="223"/>
      <c r="Q413" s="223"/>
      <c r="R413" s="224"/>
      <c r="S413" s="224"/>
      <c r="T413" s="224"/>
      <c r="U413" s="224"/>
      <c r="V413" s="224"/>
      <c r="W413" s="224"/>
      <c r="X413" s="224"/>
      <c r="Y413" s="224"/>
      <c r="Z413" s="214"/>
      <c r="AA413" s="214"/>
      <c r="AB413" s="214"/>
      <c r="AC413" s="214"/>
      <c r="AD413" s="214"/>
      <c r="AE413" s="214"/>
      <c r="AF413" s="214"/>
      <c r="AG413" s="214" t="s">
        <v>371</v>
      </c>
      <c r="AH413" s="214">
        <v>0</v>
      </c>
      <c r="AI413" s="214"/>
      <c r="AJ413" s="214"/>
      <c r="AK413" s="214"/>
      <c r="AL413" s="214"/>
      <c r="AM413" s="214"/>
      <c r="AN413" s="214"/>
      <c r="AO413" s="214"/>
      <c r="AP413" s="214"/>
      <c r="AQ413" s="214"/>
      <c r="AR413" s="214"/>
      <c r="AS413" s="214"/>
      <c r="AT413" s="214"/>
      <c r="AU413" s="214"/>
      <c r="AV413" s="214"/>
      <c r="AW413" s="214"/>
      <c r="AX413" s="214"/>
      <c r="AY413" s="214"/>
      <c r="AZ413" s="214"/>
      <c r="BA413" s="214"/>
      <c r="BB413" s="214"/>
      <c r="BC413" s="214"/>
      <c r="BD413" s="214"/>
      <c r="BE413" s="214"/>
      <c r="BF413" s="214"/>
      <c r="BG413" s="214"/>
      <c r="BH413" s="214"/>
    </row>
    <row r="414" spans="1:60" outlineLevel="3" x14ac:dyDescent="0.2">
      <c r="A414" s="221"/>
      <c r="B414" s="222"/>
      <c r="C414" s="268" t="s">
        <v>991</v>
      </c>
      <c r="D414" s="262"/>
      <c r="E414" s="263"/>
      <c r="F414" s="224"/>
      <c r="G414" s="224"/>
      <c r="H414" s="224"/>
      <c r="I414" s="224"/>
      <c r="J414" s="224"/>
      <c r="K414" s="224"/>
      <c r="L414" s="224"/>
      <c r="M414" s="224"/>
      <c r="N414" s="223"/>
      <c r="O414" s="223"/>
      <c r="P414" s="223"/>
      <c r="Q414" s="223"/>
      <c r="R414" s="224"/>
      <c r="S414" s="224"/>
      <c r="T414" s="224"/>
      <c r="U414" s="224"/>
      <c r="V414" s="224"/>
      <c r="W414" s="224"/>
      <c r="X414" s="224"/>
      <c r="Y414" s="224"/>
      <c r="Z414" s="214"/>
      <c r="AA414" s="214"/>
      <c r="AB414" s="214"/>
      <c r="AC414" s="214"/>
      <c r="AD414" s="214"/>
      <c r="AE414" s="214"/>
      <c r="AF414" s="214"/>
      <c r="AG414" s="214" t="s">
        <v>371</v>
      </c>
      <c r="AH414" s="214">
        <v>0</v>
      </c>
      <c r="AI414" s="214"/>
      <c r="AJ414" s="214"/>
      <c r="AK414" s="214"/>
      <c r="AL414" s="214"/>
      <c r="AM414" s="214"/>
      <c r="AN414" s="214"/>
      <c r="AO414" s="214"/>
      <c r="AP414" s="214"/>
      <c r="AQ414" s="214"/>
      <c r="AR414" s="214"/>
      <c r="AS414" s="214"/>
      <c r="AT414" s="214"/>
      <c r="AU414" s="214"/>
      <c r="AV414" s="214"/>
      <c r="AW414" s="214"/>
      <c r="AX414" s="214"/>
      <c r="AY414" s="214"/>
      <c r="AZ414" s="214"/>
      <c r="BA414" s="214"/>
      <c r="BB414" s="214"/>
      <c r="BC414" s="214"/>
      <c r="BD414" s="214"/>
      <c r="BE414" s="214"/>
      <c r="BF414" s="214"/>
      <c r="BG414" s="214"/>
      <c r="BH414" s="214"/>
    </row>
    <row r="415" spans="1:60" outlineLevel="3" x14ac:dyDescent="0.2">
      <c r="A415" s="221"/>
      <c r="B415" s="222"/>
      <c r="C415" s="268" t="s">
        <v>2812</v>
      </c>
      <c r="D415" s="262"/>
      <c r="E415" s="263">
        <v>67.046000000000006</v>
      </c>
      <c r="F415" s="224"/>
      <c r="G415" s="224"/>
      <c r="H415" s="224"/>
      <c r="I415" s="224"/>
      <c r="J415" s="224"/>
      <c r="K415" s="224"/>
      <c r="L415" s="224"/>
      <c r="M415" s="224"/>
      <c r="N415" s="223"/>
      <c r="O415" s="223"/>
      <c r="P415" s="223"/>
      <c r="Q415" s="223"/>
      <c r="R415" s="224"/>
      <c r="S415" s="224"/>
      <c r="T415" s="224"/>
      <c r="U415" s="224"/>
      <c r="V415" s="224"/>
      <c r="W415" s="224"/>
      <c r="X415" s="224"/>
      <c r="Y415" s="224"/>
      <c r="Z415" s="214"/>
      <c r="AA415" s="214"/>
      <c r="AB415" s="214"/>
      <c r="AC415" s="214"/>
      <c r="AD415" s="214"/>
      <c r="AE415" s="214"/>
      <c r="AF415" s="214"/>
      <c r="AG415" s="214" t="s">
        <v>371</v>
      </c>
      <c r="AH415" s="214">
        <v>0</v>
      </c>
      <c r="AI415" s="214"/>
      <c r="AJ415" s="214"/>
      <c r="AK415" s="214"/>
      <c r="AL415" s="214"/>
      <c r="AM415" s="214"/>
      <c r="AN415" s="214"/>
      <c r="AO415" s="214"/>
      <c r="AP415" s="214"/>
      <c r="AQ415" s="214"/>
      <c r="AR415" s="214"/>
      <c r="AS415" s="214"/>
      <c r="AT415" s="214"/>
      <c r="AU415" s="214"/>
      <c r="AV415" s="214"/>
      <c r="AW415" s="214"/>
      <c r="AX415" s="214"/>
      <c r="AY415" s="214"/>
      <c r="AZ415" s="214"/>
      <c r="BA415" s="214"/>
      <c r="BB415" s="214"/>
      <c r="BC415" s="214"/>
      <c r="BD415" s="214"/>
      <c r="BE415" s="214"/>
      <c r="BF415" s="214"/>
      <c r="BG415" s="214"/>
      <c r="BH415" s="214"/>
    </row>
    <row r="416" spans="1:60" outlineLevel="3" x14ac:dyDescent="0.2">
      <c r="A416" s="221"/>
      <c r="B416" s="222"/>
      <c r="C416" s="268" t="s">
        <v>2742</v>
      </c>
      <c r="D416" s="262"/>
      <c r="E416" s="263">
        <v>9.0869999999999997</v>
      </c>
      <c r="F416" s="224"/>
      <c r="G416" s="224"/>
      <c r="H416" s="224"/>
      <c r="I416" s="224"/>
      <c r="J416" s="224"/>
      <c r="K416" s="224"/>
      <c r="L416" s="224"/>
      <c r="M416" s="224"/>
      <c r="N416" s="223"/>
      <c r="O416" s="223"/>
      <c r="P416" s="223"/>
      <c r="Q416" s="223"/>
      <c r="R416" s="224"/>
      <c r="S416" s="224"/>
      <c r="T416" s="224"/>
      <c r="U416" s="224"/>
      <c r="V416" s="224"/>
      <c r="W416" s="224"/>
      <c r="X416" s="224"/>
      <c r="Y416" s="224"/>
      <c r="Z416" s="214"/>
      <c r="AA416" s="214"/>
      <c r="AB416" s="214"/>
      <c r="AC416" s="214"/>
      <c r="AD416" s="214"/>
      <c r="AE416" s="214"/>
      <c r="AF416" s="214"/>
      <c r="AG416" s="214" t="s">
        <v>371</v>
      </c>
      <c r="AH416" s="214">
        <v>0</v>
      </c>
      <c r="AI416" s="214"/>
      <c r="AJ416" s="214"/>
      <c r="AK416" s="214"/>
      <c r="AL416" s="214"/>
      <c r="AM416" s="214"/>
      <c r="AN416" s="214"/>
      <c r="AO416" s="214"/>
      <c r="AP416" s="214"/>
      <c r="AQ416" s="214"/>
      <c r="AR416" s="214"/>
      <c r="AS416" s="214"/>
      <c r="AT416" s="214"/>
      <c r="AU416" s="214"/>
      <c r="AV416" s="214"/>
      <c r="AW416" s="214"/>
      <c r="AX416" s="214"/>
      <c r="AY416" s="214"/>
      <c r="AZ416" s="214"/>
      <c r="BA416" s="214"/>
      <c r="BB416" s="214"/>
      <c r="BC416" s="214"/>
      <c r="BD416" s="214"/>
      <c r="BE416" s="214"/>
      <c r="BF416" s="214"/>
      <c r="BG416" s="214"/>
      <c r="BH416" s="214"/>
    </row>
    <row r="417" spans="1:60" outlineLevel="3" x14ac:dyDescent="0.2">
      <c r="A417" s="221"/>
      <c r="B417" s="222"/>
      <c r="C417" s="268" t="s">
        <v>2743</v>
      </c>
      <c r="D417" s="262"/>
      <c r="E417" s="263">
        <v>-9.0088000000000008</v>
      </c>
      <c r="F417" s="224"/>
      <c r="G417" s="224"/>
      <c r="H417" s="224"/>
      <c r="I417" s="224"/>
      <c r="J417" s="224"/>
      <c r="K417" s="224"/>
      <c r="L417" s="224"/>
      <c r="M417" s="224"/>
      <c r="N417" s="223"/>
      <c r="O417" s="223"/>
      <c r="P417" s="223"/>
      <c r="Q417" s="223"/>
      <c r="R417" s="224"/>
      <c r="S417" s="224"/>
      <c r="T417" s="224"/>
      <c r="U417" s="224"/>
      <c r="V417" s="224"/>
      <c r="W417" s="224"/>
      <c r="X417" s="224"/>
      <c r="Y417" s="224"/>
      <c r="Z417" s="214"/>
      <c r="AA417" s="214"/>
      <c r="AB417" s="214"/>
      <c r="AC417" s="214"/>
      <c r="AD417" s="214"/>
      <c r="AE417" s="214"/>
      <c r="AF417" s="214"/>
      <c r="AG417" s="214" t="s">
        <v>371</v>
      </c>
      <c r="AH417" s="214">
        <v>0</v>
      </c>
      <c r="AI417" s="214"/>
      <c r="AJ417" s="214"/>
      <c r="AK417" s="214"/>
      <c r="AL417" s="214"/>
      <c r="AM417" s="214"/>
      <c r="AN417" s="214"/>
      <c r="AO417" s="214"/>
      <c r="AP417" s="214"/>
      <c r="AQ417" s="214"/>
      <c r="AR417" s="214"/>
      <c r="AS417" s="214"/>
      <c r="AT417" s="214"/>
      <c r="AU417" s="214"/>
      <c r="AV417" s="214"/>
      <c r="AW417" s="214"/>
      <c r="AX417" s="214"/>
      <c r="AY417" s="214"/>
      <c r="AZ417" s="214"/>
      <c r="BA417" s="214"/>
      <c r="BB417" s="214"/>
      <c r="BC417" s="214"/>
      <c r="BD417" s="214"/>
      <c r="BE417" s="214"/>
      <c r="BF417" s="214"/>
      <c r="BG417" s="214"/>
      <c r="BH417" s="214"/>
    </row>
    <row r="418" spans="1:60" outlineLevel="3" x14ac:dyDescent="0.2">
      <c r="A418" s="221"/>
      <c r="B418" s="222"/>
      <c r="C418" s="268" t="s">
        <v>2744</v>
      </c>
      <c r="D418" s="262"/>
      <c r="E418" s="263">
        <v>-2.0099999999999998</v>
      </c>
      <c r="F418" s="224"/>
      <c r="G418" s="224"/>
      <c r="H418" s="224"/>
      <c r="I418" s="224"/>
      <c r="J418" s="224"/>
      <c r="K418" s="224"/>
      <c r="L418" s="224"/>
      <c r="M418" s="224"/>
      <c r="N418" s="223"/>
      <c r="O418" s="223"/>
      <c r="P418" s="223"/>
      <c r="Q418" s="223"/>
      <c r="R418" s="224"/>
      <c r="S418" s="224"/>
      <c r="T418" s="224"/>
      <c r="U418" s="224"/>
      <c r="V418" s="224"/>
      <c r="W418" s="224"/>
      <c r="X418" s="224"/>
      <c r="Y418" s="224"/>
      <c r="Z418" s="214"/>
      <c r="AA418" s="214"/>
      <c r="AB418" s="214"/>
      <c r="AC418" s="214"/>
      <c r="AD418" s="214"/>
      <c r="AE418" s="214"/>
      <c r="AF418" s="214"/>
      <c r="AG418" s="214" t="s">
        <v>371</v>
      </c>
      <c r="AH418" s="214">
        <v>0</v>
      </c>
      <c r="AI418" s="214"/>
      <c r="AJ418" s="214"/>
      <c r="AK418" s="214"/>
      <c r="AL418" s="214"/>
      <c r="AM418" s="214"/>
      <c r="AN418" s="214"/>
      <c r="AO418" s="214"/>
      <c r="AP418" s="214"/>
      <c r="AQ418" s="214"/>
      <c r="AR418" s="214"/>
      <c r="AS418" s="214"/>
      <c r="AT418" s="214"/>
      <c r="AU418" s="214"/>
      <c r="AV418" s="214"/>
      <c r="AW418" s="214"/>
      <c r="AX418" s="214"/>
      <c r="AY418" s="214"/>
      <c r="AZ418" s="214"/>
      <c r="BA418" s="214"/>
      <c r="BB418" s="214"/>
      <c r="BC418" s="214"/>
      <c r="BD418" s="214"/>
      <c r="BE418" s="214"/>
      <c r="BF418" s="214"/>
      <c r="BG418" s="214"/>
      <c r="BH418" s="214"/>
    </row>
    <row r="419" spans="1:60" outlineLevel="3" x14ac:dyDescent="0.2">
      <c r="A419" s="221"/>
      <c r="B419" s="222"/>
      <c r="C419" s="268" t="s">
        <v>905</v>
      </c>
      <c r="D419" s="262"/>
      <c r="E419" s="263"/>
      <c r="F419" s="224"/>
      <c r="G419" s="224"/>
      <c r="H419" s="224"/>
      <c r="I419" s="224"/>
      <c r="J419" s="224"/>
      <c r="K419" s="224"/>
      <c r="L419" s="224"/>
      <c r="M419" s="224"/>
      <c r="N419" s="223"/>
      <c r="O419" s="223"/>
      <c r="P419" s="223"/>
      <c r="Q419" s="223"/>
      <c r="R419" s="224"/>
      <c r="S419" s="224"/>
      <c r="T419" s="224"/>
      <c r="U419" s="224"/>
      <c r="V419" s="224"/>
      <c r="W419" s="224"/>
      <c r="X419" s="224"/>
      <c r="Y419" s="224"/>
      <c r="Z419" s="214"/>
      <c r="AA419" s="214"/>
      <c r="AB419" s="214"/>
      <c r="AC419" s="214"/>
      <c r="AD419" s="214"/>
      <c r="AE419" s="214"/>
      <c r="AF419" s="214"/>
      <c r="AG419" s="214" t="s">
        <v>371</v>
      </c>
      <c r="AH419" s="214">
        <v>0</v>
      </c>
      <c r="AI419" s="214"/>
      <c r="AJ419" s="214"/>
      <c r="AK419" s="214"/>
      <c r="AL419" s="214"/>
      <c r="AM419" s="214"/>
      <c r="AN419" s="214"/>
      <c r="AO419" s="214"/>
      <c r="AP419" s="214"/>
      <c r="AQ419" s="214"/>
      <c r="AR419" s="214"/>
      <c r="AS419" s="214"/>
      <c r="AT419" s="214"/>
      <c r="AU419" s="214"/>
      <c r="AV419" s="214"/>
      <c r="AW419" s="214"/>
      <c r="AX419" s="214"/>
      <c r="AY419" s="214"/>
      <c r="AZ419" s="214"/>
      <c r="BA419" s="214"/>
      <c r="BB419" s="214"/>
      <c r="BC419" s="214"/>
      <c r="BD419" s="214"/>
      <c r="BE419" s="214"/>
      <c r="BF419" s="214"/>
      <c r="BG419" s="214"/>
      <c r="BH419" s="214"/>
    </row>
    <row r="420" spans="1:60" outlineLevel="3" x14ac:dyDescent="0.2">
      <c r="A420" s="221"/>
      <c r="B420" s="222"/>
      <c r="C420" s="268" t="s">
        <v>2728</v>
      </c>
      <c r="D420" s="262"/>
      <c r="E420" s="263">
        <v>1.02</v>
      </c>
      <c r="F420" s="224"/>
      <c r="G420" s="224"/>
      <c r="H420" s="224"/>
      <c r="I420" s="224"/>
      <c r="J420" s="224"/>
      <c r="K420" s="224"/>
      <c r="L420" s="224"/>
      <c r="M420" s="224"/>
      <c r="N420" s="223"/>
      <c r="O420" s="223"/>
      <c r="P420" s="223"/>
      <c r="Q420" s="223"/>
      <c r="R420" s="224"/>
      <c r="S420" s="224"/>
      <c r="T420" s="224"/>
      <c r="U420" s="224"/>
      <c r="V420" s="224"/>
      <c r="W420" s="224"/>
      <c r="X420" s="224"/>
      <c r="Y420" s="224"/>
      <c r="Z420" s="214"/>
      <c r="AA420" s="214"/>
      <c r="AB420" s="214"/>
      <c r="AC420" s="214"/>
      <c r="AD420" s="214"/>
      <c r="AE420" s="214"/>
      <c r="AF420" s="214"/>
      <c r="AG420" s="214" t="s">
        <v>371</v>
      </c>
      <c r="AH420" s="214">
        <v>0</v>
      </c>
      <c r="AI420" s="214"/>
      <c r="AJ420" s="214"/>
      <c r="AK420" s="214"/>
      <c r="AL420" s="214"/>
      <c r="AM420" s="214"/>
      <c r="AN420" s="214"/>
      <c r="AO420" s="214"/>
      <c r="AP420" s="214"/>
      <c r="AQ420" s="214"/>
      <c r="AR420" s="214"/>
      <c r="AS420" s="214"/>
      <c r="AT420" s="214"/>
      <c r="AU420" s="214"/>
      <c r="AV420" s="214"/>
      <c r="AW420" s="214"/>
      <c r="AX420" s="214"/>
      <c r="AY420" s="214"/>
      <c r="AZ420" s="214"/>
      <c r="BA420" s="214"/>
      <c r="BB420" s="214"/>
      <c r="BC420" s="214"/>
      <c r="BD420" s="214"/>
      <c r="BE420" s="214"/>
      <c r="BF420" s="214"/>
      <c r="BG420" s="214"/>
      <c r="BH420" s="214"/>
    </row>
    <row r="421" spans="1:60" outlineLevel="3" x14ac:dyDescent="0.2">
      <c r="A421" s="221"/>
      <c r="B421" s="222"/>
      <c r="C421" s="268" t="s">
        <v>2729</v>
      </c>
      <c r="D421" s="262"/>
      <c r="E421" s="263">
        <v>2</v>
      </c>
      <c r="F421" s="224"/>
      <c r="G421" s="224"/>
      <c r="H421" s="224"/>
      <c r="I421" s="224"/>
      <c r="J421" s="224"/>
      <c r="K421" s="224"/>
      <c r="L421" s="224"/>
      <c r="M421" s="224"/>
      <c r="N421" s="223"/>
      <c r="O421" s="223"/>
      <c r="P421" s="223"/>
      <c r="Q421" s="223"/>
      <c r="R421" s="224"/>
      <c r="S421" s="224"/>
      <c r="T421" s="224"/>
      <c r="U421" s="224"/>
      <c r="V421" s="224"/>
      <c r="W421" s="224"/>
      <c r="X421" s="224"/>
      <c r="Y421" s="224"/>
      <c r="Z421" s="214"/>
      <c r="AA421" s="214"/>
      <c r="AB421" s="214"/>
      <c r="AC421" s="214"/>
      <c r="AD421" s="214"/>
      <c r="AE421" s="214"/>
      <c r="AF421" s="214"/>
      <c r="AG421" s="214" t="s">
        <v>371</v>
      </c>
      <c r="AH421" s="214">
        <v>0</v>
      </c>
      <c r="AI421" s="214"/>
      <c r="AJ421" s="214"/>
      <c r="AK421" s="214"/>
      <c r="AL421" s="214"/>
      <c r="AM421" s="214"/>
      <c r="AN421" s="214"/>
      <c r="AO421" s="214"/>
      <c r="AP421" s="214"/>
      <c r="AQ421" s="214"/>
      <c r="AR421" s="214"/>
      <c r="AS421" s="214"/>
      <c r="AT421" s="214"/>
      <c r="AU421" s="214"/>
      <c r="AV421" s="214"/>
      <c r="AW421" s="214"/>
      <c r="AX421" s="214"/>
      <c r="AY421" s="214"/>
      <c r="AZ421" s="214"/>
      <c r="BA421" s="214"/>
      <c r="BB421" s="214"/>
      <c r="BC421" s="214"/>
      <c r="BD421" s="214"/>
      <c r="BE421" s="214"/>
      <c r="BF421" s="214"/>
      <c r="BG421" s="214"/>
      <c r="BH421" s="214"/>
    </row>
    <row r="422" spans="1:60" outlineLevel="3" x14ac:dyDescent="0.2">
      <c r="A422" s="221"/>
      <c r="B422" s="222"/>
      <c r="C422" s="268" t="s">
        <v>2730</v>
      </c>
      <c r="D422" s="262"/>
      <c r="E422" s="263">
        <v>20.56</v>
      </c>
      <c r="F422" s="224"/>
      <c r="G422" s="224"/>
      <c r="H422" s="224"/>
      <c r="I422" s="224"/>
      <c r="J422" s="224"/>
      <c r="K422" s="224"/>
      <c r="L422" s="224"/>
      <c r="M422" s="224"/>
      <c r="N422" s="223"/>
      <c r="O422" s="223"/>
      <c r="P422" s="223"/>
      <c r="Q422" s="223"/>
      <c r="R422" s="224"/>
      <c r="S422" s="224"/>
      <c r="T422" s="224"/>
      <c r="U422" s="224"/>
      <c r="V422" s="224"/>
      <c r="W422" s="224"/>
      <c r="X422" s="224"/>
      <c r="Y422" s="224"/>
      <c r="Z422" s="214"/>
      <c r="AA422" s="214"/>
      <c r="AB422" s="214"/>
      <c r="AC422" s="214"/>
      <c r="AD422" s="214"/>
      <c r="AE422" s="214"/>
      <c r="AF422" s="214"/>
      <c r="AG422" s="214" t="s">
        <v>371</v>
      </c>
      <c r="AH422" s="214">
        <v>0</v>
      </c>
      <c r="AI422" s="214"/>
      <c r="AJ422" s="214"/>
      <c r="AK422" s="214"/>
      <c r="AL422" s="214"/>
      <c r="AM422" s="214"/>
      <c r="AN422" s="214"/>
      <c r="AO422" s="214"/>
      <c r="AP422" s="214"/>
      <c r="AQ422" s="214"/>
      <c r="AR422" s="214"/>
      <c r="AS422" s="214"/>
      <c r="AT422" s="214"/>
      <c r="AU422" s="214"/>
      <c r="AV422" s="214"/>
      <c r="AW422" s="214"/>
      <c r="AX422" s="214"/>
      <c r="AY422" s="214"/>
      <c r="AZ422" s="214"/>
      <c r="BA422" s="214"/>
      <c r="BB422" s="214"/>
      <c r="BC422" s="214"/>
      <c r="BD422" s="214"/>
      <c r="BE422" s="214"/>
      <c r="BF422" s="214"/>
      <c r="BG422" s="214"/>
      <c r="BH422" s="214"/>
    </row>
    <row r="423" spans="1:60" x14ac:dyDescent="0.2">
      <c r="A423" s="229" t="s">
        <v>310</v>
      </c>
      <c r="B423" s="230" t="s">
        <v>270</v>
      </c>
      <c r="C423" s="253" t="s">
        <v>271</v>
      </c>
      <c r="D423" s="231"/>
      <c r="E423" s="232"/>
      <c r="F423" s="233"/>
      <c r="G423" s="233">
        <f>SUMIF(AG424:AG424,"&lt;&gt;NOR",G424:G424)</f>
        <v>0</v>
      </c>
      <c r="H423" s="233"/>
      <c r="I423" s="233">
        <f>SUM(I424:I424)</f>
        <v>0</v>
      </c>
      <c r="J423" s="233"/>
      <c r="K423" s="233">
        <f>SUM(K424:K424)</f>
        <v>0</v>
      </c>
      <c r="L423" s="233"/>
      <c r="M423" s="233">
        <f>SUM(M424:M424)</f>
        <v>0</v>
      </c>
      <c r="N423" s="232"/>
      <c r="O423" s="232">
        <f>SUM(O424:O424)</f>
        <v>0</v>
      </c>
      <c r="P423" s="232"/>
      <c r="Q423" s="232">
        <f>SUM(Q424:Q424)</f>
        <v>0</v>
      </c>
      <c r="R423" s="233"/>
      <c r="S423" s="233"/>
      <c r="T423" s="234"/>
      <c r="U423" s="228"/>
      <c r="V423" s="228">
        <f>SUM(V424:V424)</f>
        <v>0</v>
      </c>
      <c r="W423" s="228"/>
      <c r="X423" s="228"/>
      <c r="Y423" s="228"/>
      <c r="AG423" t="s">
        <v>311</v>
      </c>
    </row>
    <row r="424" spans="1:60" outlineLevel="1" x14ac:dyDescent="0.2">
      <c r="A424" s="245">
        <v>121</v>
      </c>
      <c r="B424" s="246" t="s">
        <v>906</v>
      </c>
      <c r="C424" s="256" t="s">
        <v>907</v>
      </c>
      <c r="D424" s="247" t="s">
        <v>330</v>
      </c>
      <c r="E424" s="248">
        <v>1</v>
      </c>
      <c r="F424" s="249"/>
      <c r="G424" s="250">
        <f>ROUND(E424*F424,2)</f>
        <v>0</v>
      </c>
      <c r="H424" s="249"/>
      <c r="I424" s="250">
        <f>ROUND(E424*H424,2)</f>
        <v>0</v>
      </c>
      <c r="J424" s="249"/>
      <c r="K424" s="250">
        <f>ROUND(E424*J424,2)</f>
        <v>0</v>
      </c>
      <c r="L424" s="250">
        <v>12</v>
      </c>
      <c r="M424" s="250">
        <f>G424*(1+L424/100)</f>
        <v>0</v>
      </c>
      <c r="N424" s="248">
        <v>0</v>
      </c>
      <c r="O424" s="248">
        <f>ROUND(E424*N424,2)</f>
        <v>0</v>
      </c>
      <c r="P424" s="248">
        <v>0</v>
      </c>
      <c r="Q424" s="248">
        <f>ROUND(E424*P424,2)</f>
        <v>0</v>
      </c>
      <c r="R424" s="250"/>
      <c r="S424" s="250" t="s">
        <v>331</v>
      </c>
      <c r="T424" s="251" t="s">
        <v>316</v>
      </c>
      <c r="U424" s="224">
        <v>0</v>
      </c>
      <c r="V424" s="224">
        <f>ROUND(E424*U424,2)</f>
        <v>0</v>
      </c>
      <c r="W424" s="224"/>
      <c r="X424" s="224" t="s">
        <v>336</v>
      </c>
      <c r="Y424" s="224" t="s">
        <v>317</v>
      </c>
      <c r="Z424" s="214"/>
      <c r="AA424" s="214"/>
      <c r="AB424" s="214"/>
      <c r="AC424" s="214"/>
      <c r="AD424" s="214"/>
      <c r="AE424" s="214"/>
      <c r="AF424" s="214"/>
      <c r="AG424" s="214" t="s">
        <v>337</v>
      </c>
      <c r="AH424" s="214"/>
      <c r="AI424" s="214"/>
      <c r="AJ424" s="214"/>
      <c r="AK424" s="214"/>
      <c r="AL424" s="214"/>
      <c r="AM424" s="214"/>
      <c r="AN424" s="214"/>
      <c r="AO424" s="214"/>
      <c r="AP424" s="214"/>
      <c r="AQ424" s="214"/>
      <c r="AR424" s="214"/>
      <c r="AS424" s="214"/>
      <c r="AT424" s="214"/>
      <c r="AU424" s="214"/>
      <c r="AV424" s="214"/>
      <c r="AW424" s="214"/>
      <c r="AX424" s="214"/>
      <c r="AY424" s="214"/>
      <c r="AZ424" s="214"/>
      <c r="BA424" s="214"/>
      <c r="BB424" s="214"/>
      <c r="BC424" s="214"/>
      <c r="BD424" s="214"/>
      <c r="BE424" s="214"/>
      <c r="BF424" s="214"/>
      <c r="BG424" s="214"/>
      <c r="BH424" s="214"/>
    </row>
    <row r="425" spans="1:60" x14ac:dyDescent="0.2">
      <c r="A425" s="229" t="s">
        <v>310</v>
      </c>
      <c r="B425" s="230" t="s">
        <v>276</v>
      </c>
      <c r="C425" s="253" t="s">
        <v>277</v>
      </c>
      <c r="D425" s="231"/>
      <c r="E425" s="232"/>
      <c r="F425" s="233"/>
      <c r="G425" s="233">
        <f>SUMIF(AG426:AG426,"&lt;&gt;NOR",G426:G426)</f>
        <v>0</v>
      </c>
      <c r="H425" s="233"/>
      <c r="I425" s="233">
        <f>SUM(I426:I426)</f>
        <v>0</v>
      </c>
      <c r="J425" s="233"/>
      <c r="K425" s="233">
        <f>SUM(K426:K426)</f>
        <v>0</v>
      </c>
      <c r="L425" s="233"/>
      <c r="M425" s="233">
        <f>SUM(M426:M426)</f>
        <v>0</v>
      </c>
      <c r="N425" s="232"/>
      <c r="O425" s="232">
        <f>SUM(O426:O426)</f>
        <v>0</v>
      </c>
      <c r="P425" s="232"/>
      <c r="Q425" s="232">
        <f>SUM(Q426:Q426)</f>
        <v>0</v>
      </c>
      <c r="R425" s="233"/>
      <c r="S425" s="233"/>
      <c r="T425" s="234"/>
      <c r="U425" s="228"/>
      <c r="V425" s="228">
        <f>SUM(V426:V426)</f>
        <v>0</v>
      </c>
      <c r="W425" s="228"/>
      <c r="X425" s="228"/>
      <c r="Y425" s="228"/>
      <c r="AG425" t="s">
        <v>311</v>
      </c>
    </row>
    <row r="426" spans="1:60" ht="22.5" outlineLevel="1" x14ac:dyDescent="0.2">
      <c r="A426" s="245">
        <v>122</v>
      </c>
      <c r="B426" s="246" t="s">
        <v>908</v>
      </c>
      <c r="C426" s="256" t="s">
        <v>909</v>
      </c>
      <c r="D426" s="247" t="s">
        <v>330</v>
      </c>
      <c r="E426" s="248">
        <v>1</v>
      </c>
      <c r="F426" s="249"/>
      <c r="G426" s="250">
        <f>ROUND(E426*F426,2)</f>
        <v>0</v>
      </c>
      <c r="H426" s="249"/>
      <c r="I426" s="250">
        <f>ROUND(E426*H426,2)</f>
        <v>0</v>
      </c>
      <c r="J426" s="249"/>
      <c r="K426" s="250">
        <f>ROUND(E426*J426,2)</f>
        <v>0</v>
      </c>
      <c r="L426" s="250">
        <v>12</v>
      </c>
      <c r="M426" s="250">
        <f>G426*(1+L426/100)</f>
        <v>0</v>
      </c>
      <c r="N426" s="248">
        <v>0</v>
      </c>
      <c r="O426" s="248">
        <f>ROUND(E426*N426,2)</f>
        <v>0</v>
      </c>
      <c r="P426" s="248">
        <v>0</v>
      </c>
      <c r="Q426" s="248">
        <f>ROUND(E426*P426,2)</f>
        <v>0</v>
      </c>
      <c r="R426" s="250"/>
      <c r="S426" s="250" t="s">
        <v>331</v>
      </c>
      <c r="T426" s="251" t="s">
        <v>316</v>
      </c>
      <c r="U426" s="224">
        <v>0</v>
      </c>
      <c r="V426" s="224">
        <f>ROUND(E426*U426,2)</f>
        <v>0</v>
      </c>
      <c r="W426" s="224"/>
      <c r="X426" s="224" t="s">
        <v>336</v>
      </c>
      <c r="Y426" s="224" t="s">
        <v>317</v>
      </c>
      <c r="Z426" s="214"/>
      <c r="AA426" s="214"/>
      <c r="AB426" s="214"/>
      <c r="AC426" s="214"/>
      <c r="AD426" s="214"/>
      <c r="AE426" s="214"/>
      <c r="AF426" s="214"/>
      <c r="AG426" s="214" t="s">
        <v>367</v>
      </c>
      <c r="AH426" s="214"/>
      <c r="AI426" s="214"/>
      <c r="AJ426" s="214"/>
      <c r="AK426" s="214"/>
      <c r="AL426" s="214"/>
      <c r="AM426" s="214"/>
      <c r="AN426" s="214"/>
      <c r="AO426" s="214"/>
      <c r="AP426" s="214"/>
      <c r="AQ426" s="214"/>
      <c r="AR426" s="214"/>
      <c r="AS426" s="214"/>
      <c r="AT426" s="214"/>
      <c r="AU426" s="214"/>
      <c r="AV426" s="214"/>
      <c r="AW426" s="214"/>
      <c r="AX426" s="214"/>
      <c r="AY426" s="214"/>
      <c r="AZ426" s="214"/>
      <c r="BA426" s="214"/>
      <c r="BB426" s="214"/>
      <c r="BC426" s="214"/>
      <c r="BD426" s="214"/>
      <c r="BE426" s="214"/>
      <c r="BF426" s="214"/>
      <c r="BG426" s="214"/>
      <c r="BH426" s="214"/>
    </row>
    <row r="427" spans="1:60" x14ac:dyDescent="0.2">
      <c r="A427" s="229" t="s">
        <v>310</v>
      </c>
      <c r="B427" s="230" t="s">
        <v>217</v>
      </c>
      <c r="C427" s="253" t="s">
        <v>218</v>
      </c>
      <c r="D427" s="231"/>
      <c r="E427" s="232"/>
      <c r="F427" s="233"/>
      <c r="G427" s="233">
        <f>SUMIF(AG428:AG469,"&lt;&gt;NOR",G428:G469)</f>
        <v>0</v>
      </c>
      <c r="H427" s="233"/>
      <c r="I427" s="233">
        <f>SUM(I428:I469)</f>
        <v>0</v>
      </c>
      <c r="J427" s="233"/>
      <c r="K427" s="233">
        <f>SUM(K428:K469)</f>
        <v>0</v>
      </c>
      <c r="L427" s="233"/>
      <c r="M427" s="233">
        <f>SUM(M428:M469)</f>
        <v>0</v>
      </c>
      <c r="N427" s="232"/>
      <c r="O427" s="232">
        <f>SUM(O428:O469)</f>
        <v>0</v>
      </c>
      <c r="P427" s="232"/>
      <c r="Q427" s="232">
        <f>SUM(Q428:Q469)</f>
        <v>0</v>
      </c>
      <c r="R427" s="233"/>
      <c r="S427" s="233"/>
      <c r="T427" s="234"/>
      <c r="U427" s="228"/>
      <c r="V427" s="228">
        <f>SUM(V428:V469)</f>
        <v>39.620000000000005</v>
      </c>
      <c r="W427" s="228"/>
      <c r="X427" s="228"/>
      <c r="Y427" s="228"/>
      <c r="AG427" t="s">
        <v>311</v>
      </c>
    </row>
    <row r="428" spans="1:60" ht="22.5" outlineLevel="1" x14ac:dyDescent="0.2">
      <c r="A428" s="236">
        <v>123</v>
      </c>
      <c r="B428" s="237" t="s">
        <v>910</v>
      </c>
      <c r="C428" s="254" t="s">
        <v>1257</v>
      </c>
      <c r="D428" s="238" t="s">
        <v>581</v>
      </c>
      <c r="E428" s="239">
        <v>6.9817600000000004</v>
      </c>
      <c r="F428" s="240"/>
      <c r="G428" s="241">
        <f>ROUND(E428*F428,2)</f>
        <v>0</v>
      </c>
      <c r="H428" s="240"/>
      <c r="I428" s="241">
        <f>ROUND(E428*H428,2)</f>
        <v>0</v>
      </c>
      <c r="J428" s="240"/>
      <c r="K428" s="241">
        <f>ROUND(E428*J428,2)</f>
        <v>0</v>
      </c>
      <c r="L428" s="241">
        <v>12</v>
      </c>
      <c r="M428" s="241">
        <f>G428*(1+L428/100)</f>
        <v>0</v>
      </c>
      <c r="N428" s="239">
        <v>0</v>
      </c>
      <c r="O428" s="239">
        <f>ROUND(E428*N428,2)</f>
        <v>0</v>
      </c>
      <c r="P428" s="239">
        <v>0</v>
      </c>
      <c r="Q428" s="239">
        <f>ROUND(E428*P428,2)</f>
        <v>0</v>
      </c>
      <c r="R428" s="241" t="s">
        <v>519</v>
      </c>
      <c r="S428" s="241" t="s">
        <v>315</v>
      </c>
      <c r="T428" s="242" t="s">
        <v>315</v>
      </c>
      <c r="U428" s="224">
        <v>2.0089999999999999</v>
      </c>
      <c r="V428" s="224">
        <f>ROUND(E428*U428,2)</f>
        <v>14.03</v>
      </c>
      <c r="W428" s="224"/>
      <c r="X428" s="224" t="s">
        <v>336</v>
      </c>
      <c r="Y428" s="224" t="s">
        <v>317</v>
      </c>
      <c r="Z428" s="214"/>
      <c r="AA428" s="214"/>
      <c r="AB428" s="214"/>
      <c r="AC428" s="214"/>
      <c r="AD428" s="214"/>
      <c r="AE428" s="214"/>
      <c r="AF428" s="214"/>
      <c r="AG428" s="214" t="s">
        <v>337</v>
      </c>
      <c r="AH428" s="214"/>
      <c r="AI428" s="214"/>
      <c r="AJ428" s="214"/>
      <c r="AK428" s="214"/>
      <c r="AL428" s="214"/>
      <c r="AM428" s="214"/>
      <c r="AN428" s="214"/>
      <c r="AO428" s="214"/>
      <c r="AP428" s="214"/>
      <c r="AQ428" s="214"/>
      <c r="AR428" s="214"/>
      <c r="AS428" s="214"/>
      <c r="AT428" s="214"/>
      <c r="AU428" s="214"/>
      <c r="AV428" s="214"/>
      <c r="AW428" s="214"/>
      <c r="AX428" s="214"/>
      <c r="AY428" s="214"/>
      <c r="AZ428" s="214"/>
      <c r="BA428" s="214"/>
      <c r="BB428" s="214"/>
      <c r="BC428" s="214"/>
      <c r="BD428" s="214"/>
      <c r="BE428" s="214"/>
      <c r="BF428" s="214"/>
      <c r="BG428" s="214"/>
      <c r="BH428" s="214"/>
    </row>
    <row r="429" spans="1:60" outlineLevel="2" x14ac:dyDescent="0.2">
      <c r="A429" s="221"/>
      <c r="B429" s="222"/>
      <c r="C429" s="268" t="s">
        <v>2813</v>
      </c>
      <c r="D429" s="262"/>
      <c r="E429" s="263">
        <v>5.2108100000000004</v>
      </c>
      <c r="F429" s="224"/>
      <c r="G429" s="224"/>
      <c r="H429" s="224"/>
      <c r="I429" s="224"/>
      <c r="J429" s="224"/>
      <c r="K429" s="224"/>
      <c r="L429" s="224"/>
      <c r="M429" s="224"/>
      <c r="N429" s="223"/>
      <c r="O429" s="223"/>
      <c r="P429" s="223"/>
      <c r="Q429" s="223"/>
      <c r="R429" s="224"/>
      <c r="S429" s="224"/>
      <c r="T429" s="224"/>
      <c r="U429" s="224"/>
      <c r="V429" s="224"/>
      <c r="W429" s="224"/>
      <c r="X429" s="224"/>
      <c r="Y429" s="224"/>
      <c r="Z429" s="214"/>
      <c r="AA429" s="214"/>
      <c r="AB429" s="214"/>
      <c r="AC429" s="214"/>
      <c r="AD429" s="214"/>
      <c r="AE429" s="214"/>
      <c r="AF429" s="214"/>
      <c r="AG429" s="214" t="s">
        <v>371</v>
      </c>
      <c r="AH429" s="214">
        <v>5</v>
      </c>
      <c r="AI429" s="214"/>
      <c r="AJ429" s="214"/>
      <c r="AK429" s="214"/>
      <c r="AL429" s="214"/>
      <c r="AM429" s="214"/>
      <c r="AN429" s="214"/>
      <c r="AO429" s="214"/>
      <c r="AP429" s="214"/>
      <c r="AQ429" s="214"/>
      <c r="AR429" s="214"/>
      <c r="AS429" s="214"/>
      <c r="AT429" s="214"/>
      <c r="AU429" s="214"/>
      <c r="AV429" s="214"/>
      <c r="AW429" s="214"/>
      <c r="AX429" s="214"/>
      <c r="AY429" s="214"/>
      <c r="AZ429" s="214"/>
      <c r="BA429" s="214"/>
      <c r="BB429" s="214"/>
      <c r="BC429" s="214"/>
      <c r="BD429" s="214"/>
      <c r="BE429" s="214"/>
      <c r="BF429" s="214"/>
      <c r="BG429" s="214"/>
      <c r="BH429" s="214"/>
    </row>
    <row r="430" spans="1:60" outlineLevel="3" x14ac:dyDescent="0.2">
      <c r="A430" s="221"/>
      <c r="B430" s="222"/>
      <c r="C430" s="268" t="s">
        <v>2814</v>
      </c>
      <c r="D430" s="262"/>
      <c r="E430" s="263">
        <v>1.51946</v>
      </c>
      <c r="F430" s="224"/>
      <c r="G430" s="224"/>
      <c r="H430" s="224"/>
      <c r="I430" s="224"/>
      <c r="J430" s="224"/>
      <c r="K430" s="224"/>
      <c r="L430" s="224"/>
      <c r="M430" s="224"/>
      <c r="N430" s="223"/>
      <c r="O430" s="223"/>
      <c r="P430" s="223"/>
      <c r="Q430" s="223"/>
      <c r="R430" s="224"/>
      <c r="S430" s="224"/>
      <c r="T430" s="224"/>
      <c r="U430" s="224"/>
      <c r="V430" s="224"/>
      <c r="W430" s="224"/>
      <c r="X430" s="224"/>
      <c r="Y430" s="224"/>
      <c r="Z430" s="214"/>
      <c r="AA430" s="214"/>
      <c r="AB430" s="214"/>
      <c r="AC430" s="214"/>
      <c r="AD430" s="214"/>
      <c r="AE430" s="214"/>
      <c r="AF430" s="214"/>
      <c r="AG430" s="214" t="s">
        <v>371</v>
      </c>
      <c r="AH430" s="214">
        <v>5</v>
      </c>
      <c r="AI430" s="214"/>
      <c r="AJ430" s="214"/>
      <c r="AK430" s="214"/>
      <c r="AL430" s="214"/>
      <c r="AM430" s="214"/>
      <c r="AN430" s="214"/>
      <c r="AO430" s="214"/>
      <c r="AP430" s="214"/>
      <c r="AQ430" s="214"/>
      <c r="AR430" s="214"/>
      <c r="AS430" s="214"/>
      <c r="AT430" s="214"/>
      <c r="AU430" s="214"/>
      <c r="AV430" s="214"/>
      <c r="AW430" s="214"/>
      <c r="AX430" s="214"/>
      <c r="AY430" s="214"/>
      <c r="AZ430" s="214"/>
      <c r="BA430" s="214"/>
      <c r="BB430" s="214"/>
      <c r="BC430" s="214"/>
      <c r="BD430" s="214"/>
      <c r="BE430" s="214"/>
      <c r="BF430" s="214"/>
      <c r="BG430" s="214"/>
      <c r="BH430" s="214"/>
    </row>
    <row r="431" spans="1:60" outlineLevel="3" x14ac:dyDescent="0.2">
      <c r="A431" s="221"/>
      <c r="B431" s="222"/>
      <c r="C431" s="268" t="s">
        <v>2815</v>
      </c>
      <c r="D431" s="262"/>
      <c r="E431" s="263">
        <v>0.24321999999999999</v>
      </c>
      <c r="F431" s="224"/>
      <c r="G431" s="224"/>
      <c r="H431" s="224"/>
      <c r="I431" s="224"/>
      <c r="J431" s="224"/>
      <c r="K431" s="224"/>
      <c r="L431" s="224"/>
      <c r="M431" s="224"/>
      <c r="N431" s="223"/>
      <c r="O431" s="223"/>
      <c r="P431" s="223"/>
      <c r="Q431" s="223"/>
      <c r="R431" s="224"/>
      <c r="S431" s="224"/>
      <c r="T431" s="224"/>
      <c r="U431" s="224"/>
      <c r="V431" s="224"/>
      <c r="W431" s="224"/>
      <c r="X431" s="224"/>
      <c r="Y431" s="224"/>
      <c r="Z431" s="214"/>
      <c r="AA431" s="214"/>
      <c r="AB431" s="214"/>
      <c r="AC431" s="214"/>
      <c r="AD431" s="214"/>
      <c r="AE431" s="214"/>
      <c r="AF431" s="214"/>
      <c r="AG431" s="214" t="s">
        <v>371</v>
      </c>
      <c r="AH431" s="214">
        <v>5</v>
      </c>
      <c r="AI431" s="214"/>
      <c r="AJ431" s="214"/>
      <c r="AK431" s="214"/>
      <c r="AL431" s="214"/>
      <c r="AM431" s="214"/>
      <c r="AN431" s="214"/>
      <c r="AO431" s="214"/>
      <c r="AP431" s="214"/>
      <c r="AQ431" s="214"/>
      <c r="AR431" s="214"/>
      <c r="AS431" s="214"/>
      <c r="AT431" s="214"/>
      <c r="AU431" s="214"/>
      <c r="AV431" s="214"/>
      <c r="AW431" s="214"/>
      <c r="AX431" s="214"/>
      <c r="AY431" s="214"/>
      <c r="AZ431" s="214"/>
      <c r="BA431" s="214"/>
      <c r="BB431" s="214"/>
      <c r="BC431" s="214"/>
      <c r="BD431" s="214"/>
      <c r="BE431" s="214"/>
      <c r="BF431" s="214"/>
      <c r="BG431" s="214"/>
      <c r="BH431" s="214"/>
    </row>
    <row r="432" spans="1:60" outlineLevel="3" x14ac:dyDescent="0.2">
      <c r="A432" s="221"/>
      <c r="B432" s="222"/>
      <c r="C432" s="268" t="s">
        <v>2816</v>
      </c>
      <c r="D432" s="262"/>
      <c r="E432" s="263">
        <v>8.26E-3</v>
      </c>
      <c r="F432" s="224"/>
      <c r="G432" s="224"/>
      <c r="H432" s="224"/>
      <c r="I432" s="224"/>
      <c r="J432" s="224"/>
      <c r="K432" s="224"/>
      <c r="L432" s="224"/>
      <c r="M432" s="224"/>
      <c r="N432" s="223"/>
      <c r="O432" s="223"/>
      <c r="P432" s="223"/>
      <c r="Q432" s="223"/>
      <c r="R432" s="224"/>
      <c r="S432" s="224"/>
      <c r="T432" s="224"/>
      <c r="U432" s="224"/>
      <c r="V432" s="224"/>
      <c r="W432" s="224"/>
      <c r="X432" s="224"/>
      <c r="Y432" s="224"/>
      <c r="Z432" s="214"/>
      <c r="AA432" s="214"/>
      <c r="AB432" s="214"/>
      <c r="AC432" s="214"/>
      <c r="AD432" s="214"/>
      <c r="AE432" s="214"/>
      <c r="AF432" s="214"/>
      <c r="AG432" s="214" t="s">
        <v>371</v>
      </c>
      <c r="AH432" s="214">
        <v>5</v>
      </c>
      <c r="AI432" s="214"/>
      <c r="AJ432" s="214"/>
      <c r="AK432" s="214"/>
      <c r="AL432" s="214"/>
      <c r="AM432" s="214"/>
      <c r="AN432" s="214"/>
      <c r="AO432" s="214"/>
      <c r="AP432" s="214"/>
      <c r="AQ432" s="214"/>
      <c r="AR432" s="214"/>
      <c r="AS432" s="214"/>
      <c r="AT432" s="214"/>
      <c r="AU432" s="214"/>
      <c r="AV432" s="214"/>
      <c r="AW432" s="214"/>
      <c r="AX432" s="214"/>
      <c r="AY432" s="214"/>
      <c r="AZ432" s="214"/>
      <c r="BA432" s="214"/>
      <c r="BB432" s="214"/>
      <c r="BC432" s="214"/>
      <c r="BD432" s="214"/>
      <c r="BE432" s="214"/>
      <c r="BF432" s="214"/>
      <c r="BG432" s="214"/>
      <c r="BH432" s="214"/>
    </row>
    <row r="433" spans="1:60" ht="22.5" outlineLevel="1" x14ac:dyDescent="0.2">
      <c r="A433" s="236">
        <v>124</v>
      </c>
      <c r="B433" s="237" t="s">
        <v>1260</v>
      </c>
      <c r="C433" s="254" t="s">
        <v>1261</v>
      </c>
      <c r="D433" s="238" t="s">
        <v>581</v>
      </c>
      <c r="E433" s="239">
        <v>13.963509999999999</v>
      </c>
      <c r="F433" s="240"/>
      <c r="G433" s="241">
        <f>ROUND(E433*F433,2)</f>
        <v>0</v>
      </c>
      <c r="H433" s="240"/>
      <c r="I433" s="241">
        <f>ROUND(E433*H433,2)</f>
        <v>0</v>
      </c>
      <c r="J433" s="240"/>
      <c r="K433" s="241">
        <f>ROUND(E433*J433,2)</f>
        <v>0</v>
      </c>
      <c r="L433" s="241">
        <v>12</v>
      </c>
      <c r="M433" s="241">
        <f>G433*(1+L433/100)</f>
        <v>0</v>
      </c>
      <c r="N433" s="239">
        <v>0</v>
      </c>
      <c r="O433" s="239">
        <f>ROUND(E433*N433,2)</f>
        <v>0</v>
      </c>
      <c r="P433" s="239">
        <v>0</v>
      </c>
      <c r="Q433" s="239">
        <f>ROUND(E433*P433,2)</f>
        <v>0</v>
      </c>
      <c r="R433" s="241" t="s">
        <v>519</v>
      </c>
      <c r="S433" s="241" t="s">
        <v>315</v>
      </c>
      <c r="T433" s="242" t="s">
        <v>315</v>
      </c>
      <c r="U433" s="224">
        <v>0.95899999999999996</v>
      </c>
      <c r="V433" s="224">
        <f>ROUND(E433*U433,2)</f>
        <v>13.39</v>
      </c>
      <c r="W433" s="224"/>
      <c r="X433" s="224" t="s">
        <v>336</v>
      </c>
      <c r="Y433" s="224" t="s">
        <v>317</v>
      </c>
      <c r="Z433" s="214"/>
      <c r="AA433" s="214"/>
      <c r="AB433" s="214"/>
      <c r="AC433" s="214"/>
      <c r="AD433" s="214"/>
      <c r="AE433" s="214"/>
      <c r="AF433" s="214"/>
      <c r="AG433" s="214" t="s">
        <v>337</v>
      </c>
      <c r="AH433" s="214"/>
      <c r="AI433" s="214"/>
      <c r="AJ433" s="214"/>
      <c r="AK433" s="214"/>
      <c r="AL433" s="214"/>
      <c r="AM433" s="214"/>
      <c r="AN433" s="214"/>
      <c r="AO433" s="214"/>
      <c r="AP433" s="214"/>
      <c r="AQ433" s="214"/>
      <c r="AR433" s="214"/>
      <c r="AS433" s="214"/>
      <c r="AT433" s="214"/>
      <c r="AU433" s="214"/>
      <c r="AV433" s="214"/>
      <c r="AW433" s="214"/>
      <c r="AX433" s="214"/>
      <c r="AY433" s="214"/>
      <c r="AZ433" s="214"/>
      <c r="BA433" s="214"/>
      <c r="BB433" s="214"/>
      <c r="BC433" s="214"/>
      <c r="BD433" s="214"/>
      <c r="BE433" s="214"/>
      <c r="BF433" s="214"/>
      <c r="BG433" s="214"/>
      <c r="BH433" s="214"/>
    </row>
    <row r="434" spans="1:60" outlineLevel="2" x14ac:dyDescent="0.2">
      <c r="A434" s="221"/>
      <c r="B434" s="222"/>
      <c r="C434" s="268" t="s">
        <v>2817</v>
      </c>
      <c r="D434" s="262"/>
      <c r="E434" s="263">
        <v>13.963509999999999</v>
      </c>
      <c r="F434" s="224"/>
      <c r="G434" s="224"/>
      <c r="H434" s="224"/>
      <c r="I434" s="224"/>
      <c r="J434" s="224"/>
      <c r="K434" s="224"/>
      <c r="L434" s="224"/>
      <c r="M434" s="224"/>
      <c r="N434" s="223"/>
      <c r="O434" s="223"/>
      <c r="P434" s="223"/>
      <c r="Q434" s="223"/>
      <c r="R434" s="224"/>
      <c r="S434" s="224"/>
      <c r="T434" s="224"/>
      <c r="U434" s="224"/>
      <c r="V434" s="224"/>
      <c r="W434" s="224"/>
      <c r="X434" s="224"/>
      <c r="Y434" s="224"/>
      <c r="Z434" s="214"/>
      <c r="AA434" s="214"/>
      <c r="AB434" s="214"/>
      <c r="AC434" s="214"/>
      <c r="AD434" s="214"/>
      <c r="AE434" s="214"/>
      <c r="AF434" s="214"/>
      <c r="AG434" s="214" t="s">
        <v>371</v>
      </c>
      <c r="AH434" s="214">
        <v>5</v>
      </c>
      <c r="AI434" s="214"/>
      <c r="AJ434" s="214"/>
      <c r="AK434" s="214"/>
      <c r="AL434" s="214"/>
      <c r="AM434" s="214"/>
      <c r="AN434" s="214"/>
      <c r="AO434" s="214"/>
      <c r="AP434" s="214"/>
      <c r="AQ434" s="214"/>
      <c r="AR434" s="214"/>
      <c r="AS434" s="214"/>
      <c r="AT434" s="214"/>
      <c r="AU434" s="214"/>
      <c r="AV434" s="214"/>
      <c r="AW434" s="214"/>
      <c r="AX434" s="214"/>
      <c r="AY434" s="214"/>
      <c r="AZ434" s="214"/>
      <c r="BA434" s="214"/>
      <c r="BB434" s="214"/>
      <c r="BC434" s="214"/>
      <c r="BD434" s="214"/>
      <c r="BE434" s="214"/>
      <c r="BF434" s="214"/>
      <c r="BG434" s="214"/>
      <c r="BH434" s="214"/>
    </row>
    <row r="435" spans="1:60" ht="22.5" outlineLevel="1" x14ac:dyDescent="0.2">
      <c r="A435" s="236">
        <v>125</v>
      </c>
      <c r="B435" s="237" t="s">
        <v>914</v>
      </c>
      <c r="C435" s="254" t="s">
        <v>1263</v>
      </c>
      <c r="D435" s="238" t="s">
        <v>581</v>
      </c>
      <c r="E435" s="239">
        <v>6.9817600000000004</v>
      </c>
      <c r="F435" s="240"/>
      <c r="G435" s="241">
        <f>ROUND(E435*F435,2)</f>
        <v>0</v>
      </c>
      <c r="H435" s="240"/>
      <c r="I435" s="241">
        <f>ROUND(E435*H435,2)</f>
        <v>0</v>
      </c>
      <c r="J435" s="240"/>
      <c r="K435" s="241">
        <f>ROUND(E435*J435,2)</f>
        <v>0</v>
      </c>
      <c r="L435" s="241">
        <v>12</v>
      </c>
      <c r="M435" s="241">
        <f>G435*(1+L435/100)</f>
        <v>0</v>
      </c>
      <c r="N435" s="239">
        <v>0</v>
      </c>
      <c r="O435" s="239">
        <f>ROUND(E435*N435,2)</f>
        <v>0</v>
      </c>
      <c r="P435" s="239">
        <v>0</v>
      </c>
      <c r="Q435" s="239">
        <f>ROUND(E435*P435,2)</f>
        <v>0</v>
      </c>
      <c r="R435" s="241" t="s">
        <v>519</v>
      </c>
      <c r="S435" s="241" t="s">
        <v>315</v>
      </c>
      <c r="T435" s="242" t="s">
        <v>315</v>
      </c>
      <c r="U435" s="224">
        <v>0.49</v>
      </c>
      <c r="V435" s="224">
        <f>ROUND(E435*U435,2)</f>
        <v>3.42</v>
      </c>
      <c r="W435" s="224"/>
      <c r="X435" s="224" t="s">
        <v>336</v>
      </c>
      <c r="Y435" s="224" t="s">
        <v>317</v>
      </c>
      <c r="Z435" s="214"/>
      <c r="AA435" s="214"/>
      <c r="AB435" s="214"/>
      <c r="AC435" s="214"/>
      <c r="AD435" s="214"/>
      <c r="AE435" s="214"/>
      <c r="AF435" s="214"/>
      <c r="AG435" s="214" t="s">
        <v>337</v>
      </c>
      <c r="AH435" s="214"/>
      <c r="AI435" s="214"/>
      <c r="AJ435" s="214"/>
      <c r="AK435" s="214"/>
      <c r="AL435" s="214"/>
      <c r="AM435" s="214"/>
      <c r="AN435" s="214"/>
      <c r="AO435" s="214"/>
      <c r="AP435" s="214"/>
      <c r="AQ435" s="214"/>
      <c r="AR435" s="214"/>
      <c r="AS435" s="214"/>
      <c r="AT435" s="214"/>
      <c r="AU435" s="214"/>
      <c r="AV435" s="214"/>
      <c r="AW435" s="214"/>
      <c r="AX435" s="214"/>
      <c r="AY435" s="214"/>
      <c r="AZ435" s="214"/>
      <c r="BA435" s="214"/>
      <c r="BB435" s="214"/>
      <c r="BC435" s="214"/>
      <c r="BD435" s="214"/>
      <c r="BE435" s="214"/>
      <c r="BF435" s="214"/>
      <c r="BG435" s="214"/>
      <c r="BH435" s="214"/>
    </row>
    <row r="436" spans="1:60" outlineLevel="2" x14ac:dyDescent="0.2">
      <c r="A436" s="221"/>
      <c r="B436" s="222"/>
      <c r="C436" s="255" t="s">
        <v>916</v>
      </c>
      <c r="D436" s="243"/>
      <c r="E436" s="243"/>
      <c r="F436" s="243"/>
      <c r="G436" s="243"/>
      <c r="H436" s="224"/>
      <c r="I436" s="224"/>
      <c r="J436" s="224"/>
      <c r="K436" s="224"/>
      <c r="L436" s="224"/>
      <c r="M436" s="224"/>
      <c r="N436" s="223"/>
      <c r="O436" s="223"/>
      <c r="P436" s="223"/>
      <c r="Q436" s="223"/>
      <c r="R436" s="224"/>
      <c r="S436" s="224"/>
      <c r="T436" s="224"/>
      <c r="U436" s="224"/>
      <c r="V436" s="224"/>
      <c r="W436" s="224"/>
      <c r="X436" s="224"/>
      <c r="Y436" s="224"/>
      <c r="Z436" s="214"/>
      <c r="AA436" s="214"/>
      <c r="AB436" s="214"/>
      <c r="AC436" s="214"/>
      <c r="AD436" s="214"/>
      <c r="AE436" s="214"/>
      <c r="AF436" s="214"/>
      <c r="AG436" s="214" t="s">
        <v>320</v>
      </c>
      <c r="AH436" s="214"/>
      <c r="AI436" s="214"/>
      <c r="AJ436" s="214"/>
      <c r="AK436" s="214"/>
      <c r="AL436" s="214"/>
      <c r="AM436" s="214"/>
      <c r="AN436" s="214"/>
      <c r="AO436" s="214"/>
      <c r="AP436" s="214"/>
      <c r="AQ436" s="214"/>
      <c r="AR436" s="214"/>
      <c r="AS436" s="214"/>
      <c r="AT436" s="214"/>
      <c r="AU436" s="214"/>
      <c r="AV436" s="214"/>
      <c r="AW436" s="214"/>
      <c r="AX436" s="214"/>
      <c r="AY436" s="214"/>
      <c r="AZ436" s="214"/>
      <c r="BA436" s="214"/>
      <c r="BB436" s="214"/>
      <c r="BC436" s="214"/>
      <c r="BD436" s="214"/>
      <c r="BE436" s="214"/>
      <c r="BF436" s="214"/>
      <c r="BG436" s="214"/>
      <c r="BH436" s="214"/>
    </row>
    <row r="437" spans="1:60" outlineLevel="2" x14ac:dyDescent="0.2">
      <c r="A437" s="221"/>
      <c r="B437" s="222"/>
      <c r="C437" s="268" t="s">
        <v>2818</v>
      </c>
      <c r="D437" s="262"/>
      <c r="E437" s="263">
        <v>6.9817600000000004</v>
      </c>
      <c r="F437" s="224"/>
      <c r="G437" s="224"/>
      <c r="H437" s="224"/>
      <c r="I437" s="224"/>
      <c r="J437" s="224"/>
      <c r="K437" s="224"/>
      <c r="L437" s="224"/>
      <c r="M437" s="224"/>
      <c r="N437" s="223"/>
      <c r="O437" s="223"/>
      <c r="P437" s="223"/>
      <c r="Q437" s="223"/>
      <c r="R437" s="224"/>
      <c r="S437" s="224"/>
      <c r="T437" s="224"/>
      <c r="U437" s="224"/>
      <c r="V437" s="224"/>
      <c r="W437" s="224"/>
      <c r="X437" s="224"/>
      <c r="Y437" s="224"/>
      <c r="Z437" s="214"/>
      <c r="AA437" s="214"/>
      <c r="AB437" s="214"/>
      <c r="AC437" s="214"/>
      <c r="AD437" s="214"/>
      <c r="AE437" s="214"/>
      <c r="AF437" s="214"/>
      <c r="AG437" s="214" t="s">
        <v>371</v>
      </c>
      <c r="AH437" s="214">
        <v>5</v>
      </c>
      <c r="AI437" s="214"/>
      <c r="AJ437" s="214"/>
      <c r="AK437" s="214"/>
      <c r="AL437" s="214"/>
      <c r="AM437" s="214"/>
      <c r="AN437" s="214"/>
      <c r="AO437" s="214"/>
      <c r="AP437" s="214"/>
      <c r="AQ437" s="214"/>
      <c r="AR437" s="214"/>
      <c r="AS437" s="214"/>
      <c r="AT437" s="214"/>
      <c r="AU437" s="214"/>
      <c r="AV437" s="214"/>
      <c r="AW437" s="214"/>
      <c r="AX437" s="214"/>
      <c r="AY437" s="214"/>
      <c r="AZ437" s="214"/>
      <c r="BA437" s="214"/>
      <c r="BB437" s="214"/>
      <c r="BC437" s="214"/>
      <c r="BD437" s="214"/>
      <c r="BE437" s="214"/>
      <c r="BF437" s="214"/>
      <c r="BG437" s="214"/>
      <c r="BH437" s="214"/>
    </row>
    <row r="438" spans="1:60" outlineLevel="1" x14ac:dyDescent="0.2">
      <c r="A438" s="236">
        <v>126</v>
      </c>
      <c r="B438" s="237" t="s">
        <v>918</v>
      </c>
      <c r="C438" s="254" t="s">
        <v>919</v>
      </c>
      <c r="D438" s="238" t="s">
        <v>581</v>
      </c>
      <c r="E438" s="239">
        <v>97.744590000000002</v>
      </c>
      <c r="F438" s="240"/>
      <c r="G438" s="241">
        <f>ROUND(E438*F438,2)</f>
        <v>0</v>
      </c>
      <c r="H438" s="240"/>
      <c r="I438" s="241">
        <f>ROUND(E438*H438,2)</f>
        <v>0</v>
      </c>
      <c r="J438" s="240"/>
      <c r="K438" s="241">
        <f>ROUND(E438*J438,2)</f>
        <v>0</v>
      </c>
      <c r="L438" s="241">
        <v>12</v>
      </c>
      <c r="M438" s="241">
        <f>G438*(1+L438/100)</f>
        <v>0</v>
      </c>
      <c r="N438" s="239">
        <v>0</v>
      </c>
      <c r="O438" s="239">
        <f>ROUND(E438*N438,2)</f>
        <v>0</v>
      </c>
      <c r="P438" s="239">
        <v>0</v>
      </c>
      <c r="Q438" s="239">
        <f>ROUND(E438*P438,2)</f>
        <v>0</v>
      </c>
      <c r="R438" s="241" t="s">
        <v>519</v>
      </c>
      <c r="S438" s="241" t="s">
        <v>315</v>
      </c>
      <c r="T438" s="242" t="s">
        <v>315</v>
      </c>
      <c r="U438" s="224">
        <v>0</v>
      </c>
      <c r="V438" s="224">
        <f>ROUND(E438*U438,2)</f>
        <v>0</v>
      </c>
      <c r="W438" s="224"/>
      <c r="X438" s="224" t="s">
        <v>336</v>
      </c>
      <c r="Y438" s="224" t="s">
        <v>317</v>
      </c>
      <c r="Z438" s="214"/>
      <c r="AA438" s="214"/>
      <c r="AB438" s="214"/>
      <c r="AC438" s="214"/>
      <c r="AD438" s="214"/>
      <c r="AE438" s="214"/>
      <c r="AF438" s="214"/>
      <c r="AG438" s="214" t="s">
        <v>337</v>
      </c>
      <c r="AH438" s="214"/>
      <c r="AI438" s="214"/>
      <c r="AJ438" s="214"/>
      <c r="AK438" s="214"/>
      <c r="AL438" s="214"/>
      <c r="AM438" s="214"/>
      <c r="AN438" s="214"/>
      <c r="AO438" s="214"/>
      <c r="AP438" s="214"/>
      <c r="AQ438" s="214"/>
      <c r="AR438" s="214"/>
      <c r="AS438" s="214"/>
      <c r="AT438" s="214"/>
      <c r="AU438" s="214"/>
      <c r="AV438" s="214"/>
      <c r="AW438" s="214"/>
      <c r="AX438" s="214"/>
      <c r="AY438" s="214"/>
      <c r="AZ438" s="214"/>
      <c r="BA438" s="214"/>
      <c r="BB438" s="214"/>
      <c r="BC438" s="214"/>
      <c r="BD438" s="214"/>
      <c r="BE438" s="214"/>
      <c r="BF438" s="214"/>
      <c r="BG438" s="214"/>
      <c r="BH438" s="214"/>
    </row>
    <row r="439" spans="1:60" outlineLevel="2" x14ac:dyDescent="0.2">
      <c r="A439" s="221"/>
      <c r="B439" s="222"/>
      <c r="C439" s="268" t="s">
        <v>2819</v>
      </c>
      <c r="D439" s="262"/>
      <c r="E439" s="263">
        <v>97.744590000000002</v>
      </c>
      <c r="F439" s="224"/>
      <c r="G439" s="224"/>
      <c r="H439" s="224"/>
      <c r="I439" s="224"/>
      <c r="J439" s="224"/>
      <c r="K439" s="224"/>
      <c r="L439" s="224"/>
      <c r="M439" s="224"/>
      <c r="N439" s="223"/>
      <c r="O439" s="223"/>
      <c r="P439" s="223"/>
      <c r="Q439" s="223"/>
      <c r="R439" s="224"/>
      <c r="S439" s="224"/>
      <c r="T439" s="224"/>
      <c r="U439" s="224"/>
      <c r="V439" s="224"/>
      <c r="W439" s="224"/>
      <c r="X439" s="224"/>
      <c r="Y439" s="224"/>
      <c r="Z439" s="214"/>
      <c r="AA439" s="214"/>
      <c r="AB439" s="214"/>
      <c r="AC439" s="214"/>
      <c r="AD439" s="214"/>
      <c r="AE439" s="214"/>
      <c r="AF439" s="214"/>
      <c r="AG439" s="214" t="s">
        <v>371</v>
      </c>
      <c r="AH439" s="214">
        <v>5</v>
      </c>
      <c r="AI439" s="214"/>
      <c r="AJ439" s="214"/>
      <c r="AK439" s="214"/>
      <c r="AL439" s="214"/>
      <c r="AM439" s="214"/>
      <c r="AN439" s="214"/>
      <c r="AO439" s="214"/>
      <c r="AP439" s="214"/>
      <c r="AQ439" s="214"/>
      <c r="AR439" s="214"/>
      <c r="AS439" s="214"/>
      <c r="AT439" s="214"/>
      <c r="AU439" s="214"/>
      <c r="AV439" s="214"/>
      <c r="AW439" s="214"/>
      <c r="AX439" s="214"/>
      <c r="AY439" s="214"/>
      <c r="AZ439" s="214"/>
      <c r="BA439" s="214"/>
      <c r="BB439" s="214"/>
      <c r="BC439" s="214"/>
      <c r="BD439" s="214"/>
      <c r="BE439" s="214"/>
      <c r="BF439" s="214"/>
      <c r="BG439" s="214"/>
      <c r="BH439" s="214"/>
    </row>
    <row r="440" spans="1:60" ht="22.5" outlineLevel="1" x14ac:dyDescent="0.2">
      <c r="A440" s="236">
        <v>127</v>
      </c>
      <c r="B440" s="237" t="s">
        <v>921</v>
      </c>
      <c r="C440" s="254" t="s">
        <v>1266</v>
      </c>
      <c r="D440" s="238" t="s">
        <v>581</v>
      </c>
      <c r="E440" s="239">
        <v>6.9817600000000004</v>
      </c>
      <c r="F440" s="240"/>
      <c r="G440" s="241">
        <f>ROUND(E440*F440,2)</f>
        <v>0</v>
      </c>
      <c r="H440" s="240"/>
      <c r="I440" s="241">
        <f>ROUND(E440*H440,2)</f>
        <v>0</v>
      </c>
      <c r="J440" s="240"/>
      <c r="K440" s="241">
        <f>ROUND(E440*J440,2)</f>
        <v>0</v>
      </c>
      <c r="L440" s="241">
        <v>12</v>
      </c>
      <c r="M440" s="241">
        <f>G440*(1+L440/100)</f>
        <v>0</v>
      </c>
      <c r="N440" s="239">
        <v>0</v>
      </c>
      <c r="O440" s="239">
        <f>ROUND(E440*N440,2)</f>
        <v>0</v>
      </c>
      <c r="P440" s="239">
        <v>0</v>
      </c>
      <c r="Q440" s="239">
        <f>ROUND(E440*P440,2)</f>
        <v>0</v>
      </c>
      <c r="R440" s="241" t="s">
        <v>519</v>
      </c>
      <c r="S440" s="241" t="s">
        <v>315</v>
      </c>
      <c r="T440" s="242" t="s">
        <v>315</v>
      </c>
      <c r="U440" s="224">
        <v>0.94199999999999995</v>
      </c>
      <c r="V440" s="224">
        <f>ROUND(E440*U440,2)</f>
        <v>6.58</v>
      </c>
      <c r="W440" s="224"/>
      <c r="X440" s="224" t="s">
        <v>336</v>
      </c>
      <c r="Y440" s="224" t="s">
        <v>317</v>
      </c>
      <c r="Z440" s="214"/>
      <c r="AA440" s="214"/>
      <c r="AB440" s="214"/>
      <c r="AC440" s="214"/>
      <c r="AD440" s="214"/>
      <c r="AE440" s="214"/>
      <c r="AF440" s="214"/>
      <c r="AG440" s="214" t="s">
        <v>337</v>
      </c>
      <c r="AH440" s="214"/>
      <c r="AI440" s="214"/>
      <c r="AJ440" s="214"/>
      <c r="AK440" s="214"/>
      <c r="AL440" s="214"/>
      <c r="AM440" s="214"/>
      <c r="AN440" s="214"/>
      <c r="AO440" s="214"/>
      <c r="AP440" s="214"/>
      <c r="AQ440" s="214"/>
      <c r="AR440" s="214"/>
      <c r="AS440" s="214"/>
      <c r="AT440" s="214"/>
      <c r="AU440" s="214"/>
      <c r="AV440" s="214"/>
      <c r="AW440" s="214"/>
      <c r="AX440" s="214"/>
      <c r="AY440" s="214"/>
      <c r="AZ440" s="214"/>
      <c r="BA440" s="214"/>
      <c r="BB440" s="214"/>
      <c r="BC440" s="214"/>
      <c r="BD440" s="214"/>
      <c r="BE440" s="214"/>
      <c r="BF440" s="214"/>
      <c r="BG440" s="214"/>
      <c r="BH440" s="214"/>
    </row>
    <row r="441" spans="1:60" outlineLevel="2" x14ac:dyDescent="0.2">
      <c r="A441" s="221"/>
      <c r="B441" s="222"/>
      <c r="C441" s="268" t="s">
        <v>2818</v>
      </c>
      <c r="D441" s="262"/>
      <c r="E441" s="263">
        <v>6.9817600000000004</v>
      </c>
      <c r="F441" s="224"/>
      <c r="G441" s="224"/>
      <c r="H441" s="224"/>
      <c r="I441" s="224"/>
      <c r="J441" s="224"/>
      <c r="K441" s="224"/>
      <c r="L441" s="224"/>
      <c r="M441" s="224"/>
      <c r="N441" s="223"/>
      <c r="O441" s="223"/>
      <c r="P441" s="223"/>
      <c r="Q441" s="223"/>
      <c r="R441" s="224"/>
      <c r="S441" s="224"/>
      <c r="T441" s="224"/>
      <c r="U441" s="224"/>
      <c r="V441" s="224"/>
      <c r="W441" s="224"/>
      <c r="X441" s="224"/>
      <c r="Y441" s="224"/>
      <c r="Z441" s="214"/>
      <c r="AA441" s="214"/>
      <c r="AB441" s="214"/>
      <c r="AC441" s="214"/>
      <c r="AD441" s="214"/>
      <c r="AE441" s="214"/>
      <c r="AF441" s="214"/>
      <c r="AG441" s="214" t="s">
        <v>371</v>
      </c>
      <c r="AH441" s="214">
        <v>5</v>
      </c>
      <c r="AI441" s="214"/>
      <c r="AJ441" s="214"/>
      <c r="AK441" s="214"/>
      <c r="AL441" s="214"/>
      <c r="AM441" s="214"/>
      <c r="AN441" s="214"/>
      <c r="AO441" s="214"/>
      <c r="AP441" s="214"/>
      <c r="AQ441" s="214"/>
      <c r="AR441" s="214"/>
      <c r="AS441" s="214"/>
      <c r="AT441" s="214"/>
      <c r="AU441" s="214"/>
      <c r="AV441" s="214"/>
      <c r="AW441" s="214"/>
      <c r="AX441" s="214"/>
      <c r="AY441" s="214"/>
      <c r="AZ441" s="214"/>
      <c r="BA441" s="214"/>
      <c r="BB441" s="214"/>
      <c r="BC441" s="214"/>
      <c r="BD441" s="214"/>
      <c r="BE441" s="214"/>
      <c r="BF441" s="214"/>
      <c r="BG441" s="214"/>
      <c r="BH441" s="214"/>
    </row>
    <row r="442" spans="1:60" ht="22.5" outlineLevel="1" x14ac:dyDescent="0.2">
      <c r="A442" s="236">
        <v>128</v>
      </c>
      <c r="B442" s="237" t="s">
        <v>923</v>
      </c>
      <c r="C442" s="254" t="s">
        <v>924</v>
      </c>
      <c r="D442" s="238" t="s">
        <v>581</v>
      </c>
      <c r="E442" s="239">
        <v>20.945270000000001</v>
      </c>
      <c r="F442" s="240"/>
      <c r="G442" s="241">
        <f>ROUND(E442*F442,2)</f>
        <v>0</v>
      </c>
      <c r="H442" s="240"/>
      <c r="I442" s="241">
        <f>ROUND(E442*H442,2)</f>
        <v>0</v>
      </c>
      <c r="J442" s="240"/>
      <c r="K442" s="241">
        <f>ROUND(E442*J442,2)</f>
        <v>0</v>
      </c>
      <c r="L442" s="241">
        <v>12</v>
      </c>
      <c r="M442" s="241">
        <f>G442*(1+L442/100)</f>
        <v>0</v>
      </c>
      <c r="N442" s="239">
        <v>0</v>
      </c>
      <c r="O442" s="239">
        <f>ROUND(E442*N442,2)</f>
        <v>0</v>
      </c>
      <c r="P442" s="239">
        <v>0</v>
      </c>
      <c r="Q442" s="239">
        <f>ROUND(E442*P442,2)</f>
        <v>0</v>
      </c>
      <c r="R442" s="241" t="s">
        <v>519</v>
      </c>
      <c r="S442" s="241" t="s">
        <v>315</v>
      </c>
      <c r="T442" s="242" t="s">
        <v>315</v>
      </c>
      <c r="U442" s="224">
        <v>0.105</v>
      </c>
      <c r="V442" s="224">
        <f>ROUND(E442*U442,2)</f>
        <v>2.2000000000000002</v>
      </c>
      <c r="W442" s="224"/>
      <c r="X442" s="224" t="s">
        <v>336</v>
      </c>
      <c r="Y442" s="224" t="s">
        <v>317</v>
      </c>
      <c r="Z442" s="214"/>
      <c r="AA442" s="214"/>
      <c r="AB442" s="214"/>
      <c r="AC442" s="214"/>
      <c r="AD442" s="214"/>
      <c r="AE442" s="214"/>
      <c r="AF442" s="214"/>
      <c r="AG442" s="214" t="s">
        <v>337</v>
      </c>
      <c r="AH442" s="214"/>
      <c r="AI442" s="214"/>
      <c r="AJ442" s="214"/>
      <c r="AK442" s="214"/>
      <c r="AL442" s="214"/>
      <c r="AM442" s="214"/>
      <c r="AN442" s="214"/>
      <c r="AO442" s="214"/>
      <c r="AP442" s="214"/>
      <c r="AQ442" s="214"/>
      <c r="AR442" s="214"/>
      <c r="AS442" s="214"/>
      <c r="AT442" s="214"/>
      <c r="AU442" s="214"/>
      <c r="AV442" s="214"/>
      <c r="AW442" s="214"/>
      <c r="AX442" s="214"/>
      <c r="AY442" s="214"/>
      <c r="AZ442" s="214"/>
      <c r="BA442" s="214"/>
      <c r="BB442" s="214"/>
      <c r="BC442" s="214"/>
      <c r="BD442" s="214"/>
      <c r="BE442" s="214"/>
      <c r="BF442" s="214"/>
      <c r="BG442" s="214"/>
      <c r="BH442" s="214"/>
    </row>
    <row r="443" spans="1:60" outlineLevel="2" x14ac:dyDescent="0.2">
      <c r="A443" s="221"/>
      <c r="B443" s="222"/>
      <c r="C443" s="268" t="s">
        <v>2820</v>
      </c>
      <c r="D443" s="262"/>
      <c r="E443" s="263">
        <v>20.945270000000001</v>
      </c>
      <c r="F443" s="224"/>
      <c r="G443" s="224"/>
      <c r="H443" s="224"/>
      <c r="I443" s="224"/>
      <c r="J443" s="224"/>
      <c r="K443" s="224"/>
      <c r="L443" s="224"/>
      <c r="M443" s="224"/>
      <c r="N443" s="223"/>
      <c r="O443" s="223"/>
      <c r="P443" s="223"/>
      <c r="Q443" s="223"/>
      <c r="R443" s="224"/>
      <c r="S443" s="224"/>
      <c r="T443" s="224"/>
      <c r="U443" s="224"/>
      <c r="V443" s="224"/>
      <c r="W443" s="224"/>
      <c r="X443" s="224"/>
      <c r="Y443" s="224"/>
      <c r="Z443" s="214"/>
      <c r="AA443" s="214"/>
      <c r="AB443" s="214"/>
      <c r="AC443" s="214"/>
      <c r="AD443" s="214"/>
      <c r="AE443" s="214"/>
      <c r="AF443" s="214"/>
      <c r="AG443" s="214" t="s">
        <v>371</v>
      </c>
      <c r="AH443" s="214">
        <v>5</v>
      </c>
      <c r="AI443" s="214"/>
      <c r="AJ443" s="214"/>
      <c r="AK443" s="214"/>
      <c r="AL443" s="214"/>
      <c r="AM443" s="214"/>
      <c r="AN443" s="214"/>
      <c r="AO443" s="214"/>
      <c r="AP443" s="214"/>
      <c r="AQ443" s="214"/>
      <c r="AR443" s="214"/>
      <c r="AS443" s="214"/>
      <c r="AT443" s="214"/>
      <c r="AU443" s="214"/>
      <c r="AV443" s="214"/>
      <c r="AW443" s="214"/>
      <c r="AX443" s="214"/>
      <c r="AY443" s="214"/>
      <c r="AZ443" s="214"/>
      <c r="BA443" s="214"/>
      <c r="BB443" s="214"/>
      <c r="BC443" s="214"/>
      <c r="BD443" s="214"/>
      <c r="BE443" s="214"/>
      <c r="BF443" s="214"/>
      <c r="BG443" s="214"/>
      <c r="BH443" s="214"/>
    </row>
    <row r="444" spans="1:60" outlineLevel="1" x14ac:dyDescent="0.2">
      <c r="A444" s="236">
        <v>129</v>
      </c>
      <c r="B444" s="237" t="s">
        <v>926</v>
      </c>
      <c r="C444" s="254" t="s">
        <v>1268</v>
      </c>
      <c r="D444" s="238" t="s">
        <v>581</v>
      </c>
      <c r="E444" s="239">
        <v>5.2108100000000004</v>
      </c>
      <c r="F444" s="240"/>
      <c r="G444" s="241">
        <f>ROUND(E444*F444,2)</f>
        <v>0</v>
      </c>
      <c r="H444" s="240"/>
      <c r="I444" s="241">
        <f>ROUND(E444*H444,2)</f>
        <v>0</v>
      </c>
      <c r="J444" s="240"/>
      <c r="K444" s="241">
        <f>ROUND(E444*J444,2)</f>
        <v>0</v>
      </c>
      <c r="L444" s="241">
        <v>12</v>
      </c>
      <c r="M444" s="241">
        <f>G444*(1+L444/100)</f>
        <v>0</v>
      </c>
      <c r="N444" s="239">
        <v>0</v>
      </c>
      <c r="O444" s="239">
        <f>ROUND(E444*N444,2)</f>
        <v>0</v>
      </c>
      <c r="P444" s="239">
        <v>0</v>
      </c>
      <c r="Q444" s="239">
        <f>ROUND(E444*P444,2)</f>
        <v>0</v>
      </c>
      <c r="R444" s="241" t="s">
        <v>519</v>
      </c>
      <c r="S444" s="241" t="s">
        <v>315</v>
      </c>
      <c r="T444" s="242" t="s">
        <v>315</v>
      </c>
      <c r="U444" s="224">
        <v>0</v>
      </c>
      <c r="V444" s="224">
        <f>ROUND(E444*U444,2)</f>
        <v>0</v>
      </c>
      <c r="W444" s="224"/>
      <c r="X444" s="224" t="s">
        <v>336</v>
      </c>
      <c r="Y444" s="224" t="s">
        <v>317</v>
      </c>
      <c r="Z444" s="214"/>
      <c r="AA444" s="214"/>
      <c r="AB444" s="214"/>
      <c r="AC444" s="214"/>
      <c r="AD444" s="214"/>
      <c r="AE444" s="214"/>
      <c r="AF444" s="214"/>
      <c r="AG444" s="214" t="s">
        <v>367</v>
      </c>
      <c r="AH444" s="214"/>
      <c r="AI444" s="214"/>
      <c r="AJ444" s="214"/>
      <c r="AK444" s="214"/>
      <c r="AL444" s="214"/>
      <c r="AM444" s="214"/>
      <c r="AN444" s="214"/>
      <c r="AO444" s="214"/>
      <c r="AP444" s="214"/>
      <c r="AQ444" s="214"/>
      <c r="AR444" s="214"/>
      <c r="AS444" s="214"/>
      <c r="AT444" s="214"/>
      <c r="AU444" s="214"/>
      <c r="AV444" s="214"/>
      <c r="AW444" s="214"/>
      <c r="AX444" s="214"/>
      <c r="AY444" s="214"/>
      <c r="AZ444" s="214"/>
      <c r="BA444" s="214"/>
      <c r="BB444" s="214"/>
      <c r="BC444" s="214"/>
      <c r="BD444" s="214"/>
      <c r="BE444" s="214"/>
      <c r="BF444" s="214"/>
      <c r="BG444" s="214"/>
      <c r="BH444" s="214"/>
    </row>
    <row r="445" spans="1:60" outlineLevel="2" x14ac:dyDescent="0.2">
      <c r="A445" s="221"/>
      <c r="B445" s="222"/>
      <c r="C445" s="255" t="s">
        <v>928</v>
      </c>
      <c r="D445" s="243"/>
      <c r="E445" s="243"/>
      <c r="F445" s="243"/>
      <c r="G445" s="243"/>
      <c r="H445" s="224"/>
      <c r="I445" s="224"/>
      <c r="J445" s="224"/>
      <c r="K445" s="224"/>
      <c r="L445" s="224"/>
      <c r="M445" s="224"/>
      <c r="N445" s="223"/>
      <c r="O445" s="223"/>
      <c r="P445" s="223"/>
      <c r="Q445" s="223"/>
      <c r="R445" s="224"/>
      <c r="S445" s="224"/>
      <c r="T445" s="224"/>
      <c r="U445" s="224"/>
      <c r="V445" s="224"/>
      <c r="W445" s="224"/>
      <c r="X445" s="224"/>
      <c r="Y445" s="224"/>
      <c r="Z445" s="214"/>
      <c r="AA445" s="214"/>
      <c r="AB445" s="214"/>
      <c r="AC445" s="214"/>
      <c r="AD445" s="214"/>
      <c r="AE445" s="214"/>
      <c r="AF445" s="214"/>
      <c r="AG445" s="214" t="s">
        <v>320</v>
      </c>
      <c r="AH445" s="214"/>
      <c r="AI445" s="214"/>
      <c r="AJ445" s="214"/>
      <c r="AK445" s="214"/>
      <c r="AL445" s="214"/>
      <c r="AM445" s="214"/>
      <c r="AN445" s="214"/>
      <c r="AO445" s="214"/>
      <c r="AP445" s="214"/>
      <c r="AQ445" s="214"/>
      <c r="AR445" s="214"/>
      <c r="AS445" s="214"/>
      <c r="AT445" s="214"/>
      <c r="AU445" s="214"/>
      <c r="AV445" s="214"/>
      <c r="AW445" s="214"/>
      <c r="AX445" s="214"/>
      <c r="AY445" s="214"/>
      <c r="AZ445" s="214"/>
      <c r="BA445" s="214"/>
      <c r="BB445" s="214"/>
      <c r="BC445" s="214"/>
      <c r="BD445" s="214"/>
      <c r="BE445" s="214"/>
      <c r="BF445" s="214"/>
      <c r="BG445" s="214"/>
      <c r="BH445" s="214"/>
    </row>
    <row r="446" spans="1:60" outlineLevel="2" x14ac:dyDescent="0.2">
      <c r="A446" s="221"/>
      <c r="B446" s="222"/>
      <c r="C446" s="268" t="s">
        <v>2821</v>
      </c>
      <c r="D446" s="262"/>
      <c r="E446" s="263">
        <v>0.67647999999999997</v>
      </c>
      <c r="F446" s="224"/>
      <c r="G446" s="224"/>
      <c r="H446" s="224"/>
      <c r="I446" s="224"/>
      <c r="J446" s="224"/>
      <c r="K446" s="224"/>
      <c r="L446" s="224"/>
      <c r="M446" s="224"/>
      <c r="N446" s="223"/>
      <c r="O446" s="223"/>
      <c r="P446" s="223"/>
      <c r="Q446" s="223"/>
      <c r="R446" s="224"/>
      <c r="S446" s="224"/>
      <c r="T446" s="224"/>
      <c r="U446" s="224"/>
      <c r="V446" s="224"/>
      <c r="W446" s="224"/>
      <c r="X446" s="224"/>
      <c r="Y446" s="224"/>
      <c r="Z446" s="214"/>
      <c r="AA446" s="214"/>
      <c r="AB446" s="214"/>
      <c r="AC446" s="214"/>
      <c r="AD446" s="214"/>
      <c r="AE446" s="214"/>
      <c r="AF446" s="214"/>
      <c r="AG446" s="214" t="s">
        <v>371</v>
      </c>
      <c r="AH446" s="214">
        <v>7</v>
      </c>
      <c r="AI446" s="214"/>
      <c r="AJ446" s="214"/>
      <c r="AK446" s="214"/>
      <c r="AL446" s="214"/>
      <c r="AM446" s="214"/>
      <c r="AN446" s="214"/>
      <c r="AO446" s="214"/>
      <c r="AP446" s="214"/>
      <c r="AQ446" s="214"/>
      <c r="AR446" s="214"/>
      <c r="AS446" s="214"/>
      <c r="AT446" s="214"/>
      <c r="AU446" s="214"/>
      <c r="AV446" s="214"/>
      <c r="AW446" s="214"/>
      <c r="AX446" s="214"/>
      <c r="AY446" s="214"/>
      <c r="AZ446" s="214"/>
      <c r="BA446" s="214"/>
      <c r="BB446" s="214"/>
      <c r="BC446" s="214"/>
      <c r="BD446" s="214"/>
      <c r="BE446" s="214"/>
      <c r="BF446" s="214"/>
      <c r="BG446" s="214"/>
      <c r="BH446" s="214"/>
    </row>
    <row r="447" spans="1:60" outlineLevel="3" x14ac:dyDescent="0.2">
      <c r="A447" s="221"/>
      <c r="B447" s="222"/>
      <c r="C447" s="268" t="s">
        <v>2822</v>
      </c>
      <c r="D447" s="262"/>
      <c r="E447" s="263">
        <v>1.179</v>
      </c>
      <c r="F447" s="224"/>
      <c r="G447" s="224"/>
      <c r="H447" s="224"/>
      <c r="I447" s="224"/>
      <c r="J447" s="224"/>
      <c r="K447" s="224"/>
      <c r="L447" s="224"/>
      <c r="M447" s="224"/>
      <c r="N447" s="223"/>
      <c r="O447" s="223"/>
      <c r="P447" s="223"/>
      <c r="Q447" s="223"/>
      <c r="R447" s="224"/>
      <c r="S447" s="224"/>
      <c r="T447" s="224"/>
      <c r="U447" s="224"/>
      <c r="V447" s="224"/>
      <c r="W447" s="224"/>
      <c r="X447" s="224"/>
      <c r="Y447" s="224"/>
      <c r="Z447" s="214"/>
      <c r="AA447" s="214"/>
      <c r="AB447" s="214"/>
      <c r="AC447" s="214"/>
      <c r="AD447" s="214"/>
      <c r="AE447" s="214"/>
      <c r="AF447" s="214"/>
      <c r="AG447" s="214" t="s">
        <v>371</v>
      </c>
      <c r="AH447" s="214">
        <v>7</v>
      </c>
      <c r="AI447" s="214"/>
      <c r="AJ447" s="214"/>
      <c r="AK447" s="214"/>
      <c r="AL447" s="214"/>
      <c r="AM447" s="214"/>
      <c r="AN447" s="214"/>
      <c r="AO447" s="214"/>
      <c r="AP447" s="214"/>
      <c r="AQ447" s="214"/>
      <c r="AR447" s="214"/>
      <c r="AS447" s="214"/>
      <c r="AT447" s="214"/>
      <c r="AU447" s="214"/>
      <c r="AV447" s="214"/>
      <c r="AW447" s="214"/>
      <c r="AX447" s="214"/>
      <c r="AY447" s="214"/>
      <c r="AZ447" s="214"/>
      <c r="BA447" s="214"/>
      <c r="BB447" s="214"/>
      <c r="BC447" s="214"/>
      <c r="BD447" s="214"/>
      <c r="BE447" s="214"/>
      <c r="BF447" s="214"/>
      <c r="BG447" s="214"/>
      <c r="BH447" s="214"/>
    </row>
    <row r="448" spans="1:60" outlineLevel="3" x14ac:dyDescent="0.2">
      <c r="A448" s="221"/>
      <c r="B448" s="222"/>
      <c r="C448" s="268" t="s">
        <v>2823</v>
      </c>
      <c r="D448" s="262"/>
      <c r="E448" s="263">
        <v>1.434E-2</v>
      </c>
      <c r="F448" s="224"/>
      <c r="G448" s="224"/>
      <c r="H448" s="224"/>
      <c r="I448" s="224"/>
      <c r="J448" s="224"/>
      <c r="K448" s="224"/>
      <c r="L448" s="224"/>
      <c r="M448" s="224"/>
      <c r="N448" s="223"/>
      <c r="O448" s="223"/>
      <c r="P448" s="223"/>
      <c r="Q448" s="223"/>
      <c r="R448" s="224"/>
      <c r="S448" s="224"/>
      <c r="T448" s="224"/>
      <c r="U448" s="224"/>
      <c r="V448" s="224"/>
      <c r="W448" s="224"/>
      <c r="X448" s="224"/>
      <c r="Y448" s="224"/>
      <c r="Z448" s="214"/>
      <c r="AA448" s="214"/>
      <c r="AB448" s="214"/>
      <c r="AC448" s="214"/>
      <c r="AD448" s="214"/>
      <c r="AE448" s="214"/>
      <c r="AF448" s="214"/>
      <c r="AG448" s="214" t="s">
        <v>371</v>
      </c>
      <c r="AH448" s="214">
        <v>7</v>
      </c>
      <c r="AI448" s="214"/>
      <c r="AJ448" s="214"/>
      <c r="AK448" s="214"/>
      <c r="AL448" s="214"/>
      <c r="AM448" s="214"/>
      <c r="AN448" s="214"/>
      <c r="AO448" s="214"/>
      <c r="AP448" s="214"/>
      <c r="AQ448" s="214"/>
      <c r="AR448" s="214"/>
      <c r="AS448" s="214"/>
      <c r="AT448" s="214"/>
      <c r="AU448" s="214"/>
      <c r="AV448" s="214"/>
      <c r="AW448" s="214"/>
      <c r="AX448" s="214"/>
      <c r="AY448" s="214"/>
      <c r="AZ448" s="214"/>
      <c r="BA448" s="214"/>
      <c r="BB448" s="214"/>
      <c r="BC448" s="214"/>
      <c r="BD448" s="214"/>
      <c r="BE448" s="214"/>
      <c r="BF448" s="214"/>
      <c r="BG448" s="214"/>
      <c r="BH448" s="214"/>
    </row>
    <row r="449" spans="1:60" outlineLevel="3" x14ac:dyDescent="0.2">
      <c r="A449" s="221"/>
      <c r="B449" s="222"/>
      <c r="C449" s="268" t="s">
        <v>2824</v>
      </c>
      <c r="D449" s="262"/>
      <c r="E449" s="263">
        <v>1.57087</v>
      </c>
      <c r="F449" s="224"/>
      <c r="G449" s="224"/>
      <c r="H449" s="224"/>
      <c r="I449" s="224"/>
      <c r="J449" s="224"/>
      <c r="K449" s="224"/>
      <c r="L449" s="224"/>
      <c r="M449" s="224"/>
      <c r="N449" s="223"/>
      <c r="O449" s="223"/>
      <c r="P449" s="223"/>
      <c r="Q449" s="223"/>
      <c r="R449" s="224"/>
      <c r="S449" s="224"/>
      <c r="T449" s="224"/>
      <c r="U449" s="224"/>
      <c r="V449" s="224"/>
      <c r="W449" s="224"/>
      <c r="X449" s="224"/>
      <c r="Y449" s="224"/>
      <c r="Z449" s="214"/>
      <c r="AA449" s="214"/>
      <c r="AB449" s="214"/>
      <c r="AC449" s="214"/>
      <c r="AD449" s="214"/>
      <c r="AE449" s="214"/>
      <c r="AF449" s="214"/>
      <c r="AG449" s="214" t="s">
        <v>371</v>
      </c>
      <c r="AH449" s="214">
        <v>7</v>
      </c>
      <c r="AI449" s="214"/>
      <c r="AJ449" s="214"/>
      <c r="AK449" s="214"/>
      <c r="AL449" s="214"/>
      <c r="AM449" s="214"/>
      <c r="AN449" s="214"/>
      <c r="AO449" s="214"/>
      <c r="AP449" s="214"/>
      <c r="AQ449" s="214"/>
      <c r="AR449" s="214"/>
      <c r="AS449" s="214"/>
      <c r="AT449" s="214"/>
      <c r="AU449" s="214"/>
      <c r="AV449" s="214"/>
      <c r="AW449" s="214"/>
      <c r="AX449" s="214"/>
      <c r="AY449" s="214"/>
      <c r="AZ449" s="214"/>
      <c r="BA449" s="214"/>
      <c r="BB449" s="214"/>
      <c r="BC449" s="214"/>
      <c r="BD449" s="214"/>
      <c r="BE449" s="214"/>
      <c r="BF449" s="214"/>
      <c r="BG449" s="214"/>
      <c r="BH449" s="214"/>
    </row>
    <row r="450" spans="1:60" outlineLevel="3" x14ac:dyDescent="0.2">
      <c r="A450" s="221"/>
      <c r="B450" s="222"/>
      <c r="C450" s="268" t="s">
        <v>2825</v>
      </c>
      <c r="D450" s="262"/>
      <c r="E450" s="263">
        <v>0.20799999999999999</v>
      </c>
      <c r="F450" s="224"/>
      <c r="G450" s="224"/>
      <c r="H450" s="224"/>
      <c r="I450" s="224"/>
      <c r="J450" s="224"/>
      <c r="K450" s="224"/>
      <c r="L450" s="224"/>
      <c r="M450" s="224"/>
      <c r="N450" s="223"/>
      <c r="O450" s="223"/>
      <c r="P450" s="223"/>
      <c r="Q450" s="223"/>
      <c r="R450" s="224"/>
      <c r="S450" s="224"/>
      <c r="T450" s="224"/>
      <c r="U450" s="224"/>
      <c r="V450" s="224"/>
      <c r="W450" s="224"/>
      <c r="X450" s="224"/>
      <c r="Y450" s="224"/>
      <c r="Z450" s="214"/>
      <c r="AA450" s="214"/>
      <c r="AB450" s="214"/>
      <c r="AC450" s="214"/>
      <c r="AD450" s="214"/>
      <c r="AE450" s="214"/>
      <c r="AF450" s="214"/>
      <c r="AG450" s="214" t="s">
        <v>371</v>
      </c>
      <c r="AH450" s="214">
        <v>7</v>
      </c>
      <c r="AI450" s="214"/>
      <c r="AJ450" s="214"/>
      <c r="AK450" s="214"/>
      <c r="AL450" s="214"/>
      <c r="AM450" s="214"/>
      <c r="AN450" s="214"/>
      <c r="AO450" s="214"/>
      <c r="AP450" s="214"/>
      <c r="AQ450" s="214"/>
      <c r="AR450" s="214"/>
      <c r="AS450" s="214"/>
      <c r="AT450" s="214"/>
      <c r="AU450" s="214"/>
      <c r="AV450" s="214"/>
      <c r="AW450" s="214"/>
      <c r="AX450" s="214"/>
      <c r="AY450" s="214"/>
      <c r="AZ450" s="214"/>
      <c r="BA450" s="214"/>
      <c r="BB450" s="214"/>
      <c r="BC450" s="214"/>
      <c r="BD450" s="214"/>
      <c r="BE450" s="214"/>
      <c r="BF450" s="214"/>
      <c r="BG450" s="214"/>
      <c r="BH450" s="214"/>
    </row>
    <row r="451" spans="1:60" outlineLevel="3" x14ac:dyDescent="0.2">
      <c r="A451" s="221"/>
      <c r="B451" s="222"/>
      <c r="C451" s="268" t="s">
        <v>2826</v>
      </c>
      <c r="D451" s="262"/>
      <c r="E451" s="263">
        <v>0.44400000000000001</v>
      </c>
      <c r="F451" s="224"/>
      <c r="G451" s="224"/>
      <c r="H451" s="224"/>
      <c r="I451" s="224"/>
      <c r="J451" s="224"/>
      <c r="K451" s="224"/>
      <c r="L451" s="224"/>
      <c r="M451" s="224"/>
      <c r="N451" s="223"/>
      <c r="O451" s="223"/>
      <c r="P451" s="223"/>
      <c r="Q451" s="223"/>
      <c r="R451" s="224"/>
      <c r="S451" s="224"/>
      <c r="T451" s="224"/>
      <c r="U451" s="224"/>
      <c r="V451" s="224"/>
      <c r="W451" s="224"/>
      <c r="X451" s="224"/>
      <c r="Y451" s="224"/>
      <c r="Z451" s="214"/>
      <c r="AA451" s="214"/>
      <c r="AB451" s="214"/>
      <c r="AC451" s="214"/>
      <c r="AD451" s="214"/>
      <c r="AE451" s="214"/>
      <c r="AF451" s="214"/>
      <c r="AG451" s="214" t="s">
        <v>371</v>
      </c>
      <c r="AH451" s="214">
        <v>7</v>
      </c>
      <c r="AI451" s="214"/>
      <c r="AJ451" s="214"/>
      <c r="AK451" s="214"/>
      <c r="AL451" s="214"/>
      <c r="AM451" s="214"/>
      <c r="AN451" s="214"/>
      <c r="AO451" s="214"/>
      <c r="AP451" s="214"/>
      <c r="AQ451" s="214"/>
      <c r="AR451" s="214"/>
      <c r="AS451" s="214"/>
      <c r="AT451" s="214"/>
      <c r="AU451" s="214"/>
      <c r="AV451" s="214"/>
      <c r="AW451" s="214"/>
      <c r="AX451" s="214"/>
      <c r="AY451" s="214"/>
      <c r="AZ451" s="214"/>
      <c r="BA451" s="214"/>
      <c r="BB451" s="214"/>
      <c r="BC451" s="214"/>
      <c r="BD451" s="214"/>
      <c r="BE451" s="214"/>
      <c r="BF451" s="214"/>
      <c r="BG451" s="214"/>
      <c r="BH451" s="214"/>
    </row>
    <row r="452" spans="1:60" outlineLevel="3" x14ac:dyDescent="0.2">
      <c r="A452" s="221"/>
      <c r="B452" s="222"/>
      <c r="C452" s="268" t="s">
        <v>2827</v>
      </c>
      <c r="D452" s="262"/>
      <c r="E452" s="263">
        <v>0.33012000000000002</v>
      </c>
      <c r="F452" s="224"/>
      <c r="G452" s="224"/>
      <c r="H452" s="224"/>
      <c r="I452" s="224"/>
      <c r="J452" s="224"/>
      <c r="K452" s="224"/>
      <c r="L452" s="224"/>
      <c r="M452" s="224"/>
      <c r="N452" s="223"/>
      <c r="O452" s="223"/>
      <c r="P452" s="223"/>
      <c r="Q452" s="223"/>
      <c r="R452" s="224"/>
      <c r="S452" s="224"/>
      <c r="T452" s="224"/>
      <c r="U452" s="224"/>
      <c r="V452" s="224"/>
      <c r="W452" s="224"/>
      <c r="X452" s="224"/>
      <c r="Y452" s="224"/>
      <c r="Z452" s="214"/>
      <c r="AA452" s="214"/>
      <c r="AB452" s="214"/>
      <c r="AC452" s="214"/>
      <c r="AD452" s="214"/>
      <c r="AE452" s="214"/>
      <c r="AF452" s="214"/>
      <c r="AG452" s="214" t="s">
        <v>371</v>
      </c>
      <c r="AH452" s="214">
        <v>7</v>
      </c>
      <c r="AI452" s="214"/>
      <c r="AJ452" s="214"/>
      <c r="AK452" s="214"/>
      <c r="AL452" s="214"/>
      <c r="AM452" s="214"/>
      <c r="AN452" s="214"/>
      <c r="AO452" s="214"/>
      <c r="AP452" s="214"/>
      <c r="AQ452" s="214"/>
      <c r="AR452" s="214"/>
      <c r="AS452" s="214"/>
      <c r="AT452" s="214"/>
      <c r="AU452" s="214"/>
      <c r="AV452" s="214"/>
      <c r="AW452" s="214"/>
      <c r="AX452" s="214"/>
      <c r="AY452" s="214"/>
      <c r="AZ452" s="214"/>
      <c r="BA452" s="214"/>
      <c r="BB452" s="214"/>
      <c r="BC452" s="214"/>
      <c r="BD452" s="214"/>
      <c r="BE452" s="214"/>
      <c r="BF452" s="214"/>
      <c r="BG452" s="214"/>
      <c r="BH452" s="214"/>
    </row>
    <row r="453" spans="1:60" outlineLevel="3" x14ac:dyDescent="0.2">
      <c r="A453" s="221"/>
      <c r="B453" s="222"/>
      <c r="C453" s="268" t="s">
        <v>2828</v>
      </c>
      <c r="D453" s="262"/>
      <c r="E453" s="263">
        <v>0.33012000000000002</v>
      </c>
      <c r="F453" s="224"/>
      <c r="G453" s="224"/>
      <c r="H453" s="224"/>
      <c r="I453" s="224"/>
      <c r="J453" s="224"/>
      <c r="K453" s="224"/>
      <c r="L453" s="224"/>
      <c r="M453" s="224"/>
      <c r="N453" s="223"/>
      <c r="O453" s="223"/>
      <c r="P453" s="223"/>
      <c r="Q453" s="223"/>
      <c r="R453" s="224"/>
      <c r="S453" s="224"/>
      <c r="T453" s="224"/>
      <c r="U453" s="224"/>
      <c r="V453" s="224"/>
      <c r="W453" s="224"/>
      <c r="X453" s="224"/>
      <c r="Y453" s="224"/>
      <c r="Z453" s="214"/>
      <c r="AA453" s="214"/>
      <c r="AB453" s="214"/>
      <c r="AC453" s="214"/>
      <c r="AD453" s="214"/>
      <c r="AE453" s="214"/>
      <c r="AF453" s="214"/>
      <c r="AG453" s="214" t="s">
        <v>371</v>
      </c>
      <c r="AH453" s="214">
        <v>7</v>
      </c>
      <c r="AI453" s="214"/>
      <c r="AJ453" s="214"/>
      <c r="AK453" s="214"/>
      <c r="AL453" s="214"/>
      <c r="AM453" s="214"/>
      <c r="AN453" s="214"/>
      <c r="AO453" s="214"/>
      <c r="AP453" s="214"/>
      <c r="AQ453" s="214"/>
      <c r="AR453" s="214"/>
      <c r="AS453" s="214"/>
      <c r="AT453" s="214"/>
      <c r="AU453" s="214"/>
      <c r="AV453" s="214"/>
      <c r="AW453" s="214"/>
      <c r="AX453" s="214"/>
      <c r="AY453" s="214"/>
      <c r="AZ453" s="214"/>
      <c r="BA453" s="214"/>
      <c r="BB453" s="214"/>
      <c r="BC453" s="214"/>
      <c r="BD453" s="214"/>
      <c r="BE453" s="214"/>
      <c r="BF453" s="214"/>
      <c r="BG453" s="214"/>
      <c r="BH453" s="214"/>
    </row>
    <row r="454" spans="1:60" outlineLevel="3" x14ac:dyDescent="0.2">
      <c r="A454" s="221"/>
      <c r="B454" s="222"/>
      <c r="C454" s="268" t="s">
        <v>2829</v>
      </c>
      <c r="D454" s="262"/>
      <c r="E454" s="263">
        <v>0.42443999999999998</v>
      </c>
      <c r="F454" s="224"/>
      <c r="G454" s="224"/>
      <c r="H454" s="224"/>
      <c r="I454" s="224"/>
      <c r="J454" s="224"/>
      <c r="K454" s="224"/>
      <c r="L454" s="224"/>
      <c r="M454" s="224"/>
      <c r="N454" s="223"/>
      <c r="O454" s="223"/>
      <c r="P454" s="223"/>
      <c r="Q454" s="223"/>
      <c r="R454" s="224"/>
      <c r="S454" s="224"/>
      <c r="T454" s="224"/>
      <c r="U454" s="224"/>
      <c r="V454" s="224"/>
      <c r="W454" s="224"/>
      <c r="X454" s="224"/>
      <c r="Y454" s="224"/>
      <c r="Z454" s="214"/>
      <c r="AA454" s="214"/>
      <c r="AB454" s="214"/>
      <c r="AC454" s="214"/>
      <c r="AD454" s="214"/>
      <c r="AE454" s="214"/>
      <c r="AF454" s="214"/>
      <c r="AG454" s="214" t="s">
        <v>371</v>
      </c>
      <c r="AH454" s="214">
        <v>7</v>
      </c>
      <c r="AI454" s="214"/>
      <c r="AJ454" s="214"/>
      <c r="AK454" s="214"/>
      <c r="AL454" s="214"/>
      <c r="AM454" s="214"/>
      <c r="AN454" s="214"/>
      <c r="AO454" s="214"/>
      <c r="AP454" s="214"/>
      <c r="AQ454" s="214"/>
      <c r="AR454" s="214"/>
      <c r="AS454" s="214"/>
      <c r="AT454" s="214"/>
      <c r="AU454" s="214"/>
      <c r="AV454" s="214"/>
      <c r="AW454" s="214"/>
      <c r="AX454" s="214"/>
      <c r="AY454" s="214"/>
      <c r="AZ454" s="214"/>
      <c r="BA454" s="214"/>
      <c r="BB454" s="214"/>
      <c r="BC454" s="214"/>
      <c r="BD454" s="214"/>
      <c r="BE454" s="214"/>
      <c r="BF454" s="214"/>
      <c r="BG454" s="214"/>
      <c r="BH454" s="214"/>
    </row>
    <row r="455" spans="1:60" outlineLevel="3" x14ac:dyDescent="0.2">
      <c r="A455" s="221"/>
      <c r="B455" s="222"/>
      <c r="C455" s="268" t="s">
        <v>2830</v>
      </c>
      <c r="D455" s="262"/>
      <c r="E455" s="263">
        <v>3.5999999999999999E-3</v>
      </c>
      <c r="F455" s="224"/>
      <c r="G455" s="224"/>
      <c r="H455" s="224"/>
      <c r="I455" s="224"/>
      <c r="J455" s="224"/>
      <c r="K455" s="224"/>
      <c r="L455" s="224"/>
      <c r="M455" s="224"/>
      <c r="N455" s="223"/>
      <c r="O455" s="223"/>
      <c r="P455" s="223"/>
      <c r="Q455" s="223"/>
      <c r="R455" s="224"/>
      <c r="S455" s="224"/>
      <c r="T455" s="224"/>
      <c r="U455" s="224"/>
      <c r="V455" s="224"/>
      <c r="W455" s="224"/>
      <c r="X455" s="224"/>
      <c r="Y455" s="224"/>
      <c r="Z455" s="214"/>
      <c r="AA455" s="214"/>
      <c r="AB455" s="214"/>
      <c r="AC455" s="214"/>
      <c r="AD455" s="214"/>
      <c r="AE455" s="214"/>
      <c r="AF455" s="214"/>
      <c r="AG455" s="214" t="s">
        <v>371</v>
      </c>
      <c r="AH455" s="214">
        <v>7</v>
      </c>
      <c r="AI455" s="214"/>
      <c r="AJ455" s="214"/>
      <c r="AK455" s="214"/>
      <c r="AL455" s="214"/>
      <c r="AM455" s="214"/>
      <c r="AN455" s="214"/>
      <c r="AO455" s="214"/>
      <c r="AP455" s="214"/>
      <c r="AQ455" s="214"/>
      <c r="AR455" s="214"/>
      <c r="AS455" s="214"/>
      <c r="AT455" s="214"/>
      <c r="AU455" s="214"/>
      <c r="AV455" s="214"/>
      <c r="AW455" s="214"/>
      <c r="AX455" s="214"/>
      <c r="AY455" s="214"/>
      <c r="AZ455" s="214"/>
      <c r="BA455" s="214"/>
      <c r="BB455" s="214"/>
      <c r="BC455" s="214"/>
      <c r="BD455" s="214"/>
      <c r="BE455" s="214"/>
      <c r="BF455" s="214"/>
      <c r="BG455" s="214"/>
      <c r="BH455" s="214"/>
    </row>
    <row r="456" spans="1:60" outlineLevel="3" x14ac:dyDescent="0.2">
      <c r="A456" s="221"/>
      <c r="B456" s="222"/>
      <c r="C456" s="268" t="s">
        <v>2831</v>
      </c>
      <c r="D456" s="262"/>
      <c r="E456" s="263">
        <v>2.9839999999999998E-2</v>
      </c>
      <c r="F456" s="224"/>
      <c r="G456" s="224"/>
      <c r="H456" s="224"/>
      <c r="I456" s="224"/>
      <c r="J456" s="224"/>
      <c r="K456" s="224"/>
      <c r="L456" s="224"/>
      <c r="M456" s="224"/>
      <c r="N456" s="223"/>
      <c r="O456" s="223"/>
      <c r="P456" s="223"/>
      <c r="Q456" s="223"/>
      <c r="R456" s="224"/>
      <c r="S456" s="224"/>
      <c r="T456" s="224"/>
      <c r="U456" s="224"/>
      <c r="V456" s="224"/>
      <c r="W456" s="224"/>
      <c r="X456" s="224"/>
      <c r="Y456" s="224"/>
      <c r="Z456" s="214"/>
      <c r="AA456" s="214"/>
      <c r="AB456" s="214"/>
      <c r="AC456" s="214"/>
      <c r="AD456" s="214"/>
      <c r="AE456" s="214"/>
      <c r="AF456" s="214"/>
      <c r="AG456" s="214" t="s">
        <v>371</v>
      </c>
      <c r="AH456" s="214">
        <v>7</v>
      </c>
      <c r="AI456" s="214"/>
      <c r="AJ456" s="214"/>
      <c r="AK456" s="214"/>
      <c r="AL456" s="214"/>
      <c r="AM456" s="214"/>
      <c r="AN456" s="214"/>
      <c r="AO456" s="214"/>
      <c r="AP456" s="214"/>
      <c r="AQ456" s="214"/>
      <c r="AR456" s="214"/>
      <c r="AS456" s="214"/>
      <c r="AT456" s="214"/>
      <c r="AU456" s="214"/>
      <c r="AV456" s="214"/>
      <c r="AW456" s="214"/>
      <c r="AX456" s="214"/>
      <c r="AY456" s="214"/>
      <c r="AZ456" s="214"/>
      <c r="BA456" s="214"/>
      <c r="BB456" s="214"/>
      <c r="BC456" s="214"/>
      <c r="BD456" s="214"/>
      <c r="BE456" s="214"/>
      <c r="BF456" s="214"/>
      <c r="BG456" s="214"/>
      <c r="BH456" s="214"/>
    </row>
    <row r="457" spans="1:60" ht="22.5" outlineLevel="1" x14ac:dyDescent="0.2">
      <c r="A457" s="236">
        <v>130</v>
      </c>
      <c r="B457" s="237" t="s">
        <v>1286</v>
      </c>
      <c r="C457" s="254" t="s">
        <v>1533</v>
      </c>
      <c r="D457" s="238" t="s">
        <v>581</v>
      </c>
      <c r="E457" s="239">
        <v>1.51946</v>
      </c>
      <c r="F457" s="240"/>
      <c r="G457" s="241">
        <f>ROUND(E457*F457,2)</f>
        <v>0</v>
      </c>
      <c r="H457" s="240"/>
      <c r="I457" s="241">
        <f>ROUND(E457*H457,2)</f>
        <v>0</v>
      </c>
      <c r="J457" s="240"/>
      <c r="K457" s="241">
        <f>ROUND(E457*J457,2)</f>
        <v>0</v>
      </c>
      <c r="L457" s="241">
        <v>12</v>
      </c>
      <c r="M457" s="241">
        <f>G457*(1+L457/100)</f>
        <v>0</v>
      </c>
      <c r="N457" s="239">
        <v>0</v>
      </c>
      <c r="O457" s="239">
        <f>ROUND(E457*N457,2)</f>
        <v>0</v>
      </c>
      <c r="P457" s="239">
        <v>0</v>
      </c>
      <c r="Q457" s="239">
        <f>ROUND(E457*P457,2)</f>
        <v>0</v>
      </c>
      <c r="R457" s="241" t="s">
        <v>519</v>
      </c>
      <c r="S457" s="241" t="s">
        <v>315</v>
      </c>
      <c r="T457" s="242" t="s">
        <v>315</v>
      </c>
      <c r="U457" s="224">
        <v>0</v>
      </c>
      <c r="V457" s="224">
        <f>ROUND(E457*U457,2)</f>
        <v>0</v>
      </c>
      <c r="W457" s="224"/>
      <c r="X457" s="224" t="s">
        <v>336</v>
      </c>
      <c r="Y457" s="224" t="s">
        <v>317</v>
      </c>
      <c r="Z457" s="214"/>
      <c r="AA457" s="214"/>
      <c r="AB457" s="214"/>
      <c r="AC457" s="214"/>
      <c r="AD457" s="214"/>
      <c r="AE457" s="214"/>
      <c r="AF457" s="214"/>
      <c r="AG457" s="214" t="s">
        <v>337</v>
      </c>
      <c r="AH457" s="214"/>
      <c r="AI457" s="214"/>
      <c r="AJ457" s="214"/>
      <c r="AK457" s="214"/>
      <c r="AL457" s="214"/>
      <c r="AM457" s="214"/>
      <c r="AN457" s="214"/>
      <c r="AO457" s="214"/>
      <c r="AP457" s="214"/>
      <c r="AQ457" s="214"/>
      <c r="AR457" s="214"/>
      <c r="AS457" s="214"/>
      <c r="AT457" s="214"/>
      <c r="AU457" s="214"/>
      <c r="AV457" s="214"/>
      <c r="AW457" s="214"/>
      <c r="AX457" s="214"/>
      <c r="AY457" s="214"/>
      <c r="AZ457" s="214"/>
      <c r="BA457" s="214"/>
      <c r="BB457" s="214"/>
      <c r="BC457" s="214"/>
      <c r="BD457" s="214"/>
      <c r="BE457" s="214"/>
      <c r="BF457" s="214"/>
      <c r="BG457" s="214"/>
      <c r="BH457" s="214"/>
    </row>
    <row r="458" spans="1:60" outlineLevel="2" x14ac:dyDescent="0.2">
      <c r="A458" s="221"/>
      <c r="B458" s="222"/>
      <c r="C458" s="268" t="s">
        <v>2832</v>
      </c>
      <c r="D458" s="262"/>
      <c r="E458" s="263">
        <v>6.0400000000000002E-2</v>
      </c>
      <c r="F458" s="224"/>
      <c r="G458" s="224"/>
      <c r="H458" s="224"/>
      <c r="I458" s="224"/>
      <c r="J458" s="224"/>
      <c r="K458" s="224"/>
      <c r="L458" s="224"/>
      <c r="M458" s="224"/>
      <c r="N458" s="223"/>
      <c r="O458" s="223"/>
      <c r="P458" s="223"/>
      <c r="Q458" s="223"/>
      <c r="R458" s="224"/>
      <c r="S458" s="224"/>
      <c r="T458" s="224"/>
      <c r="U458" s="224"/>
      <c r="V458" s="224"/>
      <c r="W458" s="224"/>
      <c r="X458" s="224"/>
      <c r="Y458" s="224"/>
      <c r="Z458" s="214"/>
      <c r="AA458" s="214"/>
      <c r="AB458" s="214"/>
      <c r="AC458" s="214"/>
      <c r="AD458" s="214"/>
      <c r="AE458" s="214"/>
      <c r="AF458" s="214"/>
      <c r="AG458" s="214" t="s">
        <v>371</v>
      </c>
      <c r="AH458" s="214">
        <v>7</v>
      </c>
      <c r="AI458" s="214"/>
      <c r="AJ458" s="214"/>
      <c r="AK458" s="214"/>
      <c r="AL458" s="214"/>
      <c r="AM458" s="214"/>
      <c r="AN458" s="214"/>
      <c r="AO458" s="214"/>
      <c r="AP458" s="214"/>
      <c r="AQ458" s="214"/>
      <c r="AR458" s="214"/>
      <c r="AS458" s="214"/>
      <c r="AT458" s="214"/>
      <c r="AU458" s="214"/>
      <c r="AV458" s="214"/>
      <c r="AW458" s="214"/>
      <c r="AX458" s="214"/>
      <c r="AY458" s="214"/>
      <c r="AZ458" s="214"/>
      <c r="BA458" s="214"/>
      <c r="BB458" s="214"/>
      <c r="BC458" s="214"/>
      <c r="BD458" s="214"/>
      <c r="BE458" s="214"/>
      <c r="BF458" s="214"/>
      <c r="BG458" s="214"/>
      <c r="BH458" s="214"/>
    </row>
    <row r="459" spans="1:60" outlineLevel="3" x14ac:dyDescent="0.2">
      <c r="A459" s="221"/>
      <c r="B459" s="222"/>
      <c r="C459" s="268" t="s">
        <v>2833</v>
      </c>
      <c r="D459" s="262"/>
      <c r="E459" s="263">
        <v>1.39577</v>
      </c>
      <c r="F459" s="224"/>
      <c r="G459" s="224"/>
      <c r="H459" s="224"/>
      <c r="I459" s="224"/>
      <c r="J459" s="224"/>
      <c r="K459" s="224"/>
      <c r="L459" s="224"/>
      <c r="M459" s="224"/>
      <c r="N459" s="223"/>
      <c r="O459" s="223"/>
      <c r="P459" s="223"/>
      <c r="Q459" s="223"/>
      <c r="R459" s="224"/>
      <c r="S459" s="224"/>
      <c r="T459" s="224"/>
      <c r="U459" s="224"/>
      <c r="V459" s="224"/>
      <c r="W459" s="224"/>
      <c r="X459" s="224"/>
      <c r="Y459" s="224"/>
      <c r="Z459" s="214"/>
      <c r="AA459" s="214"/>
      <c r="AB459" s="214"/>
      <c r="AC459" s="214"/>
      <c r="AD459" s="214"/>
      <c r="AE459" s="214"/>
      <c r="AF459" s="214"/>
      <c r="AG459" s="214" t="s">
        <v>371</v>
      </c>
      <c r="AH459" s="214">
        <v>7</v>
      </c>
      <c r="AI459" s="214"/>
      <c r="AJ459" s="214"/>
      <c r="AK459" s="214"/>
      <c r="AL459" s="214"/>
      <c r="AM459" s="214"/>
      <c r="AN459" s="214"/>
      <c r="AO459" s="214"/>
      <c r="AP459" s="214"/>
      <c r="AQ459" s="214"/>
      <c r="AR459" s="214"/>
      <c r="AS459" s="214"/>
      <c r="AT459" s="214"/>
      <c r="AU459" s="214"/>
      <c r="AV459" s="214"/>
      <c r="AW459" s="214"/>
      <c r="AX459" s="214"/>
      <c r="AY459" s="214"/>
      <c r="AZ459" s="214"/>
      <c r="BA459" s="214"/>
      <c r="BB459" s="214"/>
      <c r="BC459" s="214"/>
      <c r="BD459" s="214"/>
      <c r="BE459" s="214"/>
      <c r="BF459" s="214"/>
      <c r="BG459" s="214"/>
      <c r="BH459" s="214"/>
    </row>
    <row r="460" spans="1:60" outlineLevel="3" x14ac:dyDescent="0.2">
      <c r="A460" s="221"/>
      <c r="B460" s="222"/>
      <c r="C460" s="268" t="s">
        <v>2834</v>
      </c>
      <c r="D460" s="262"/>
      <c r="E460" s="263">
        <v>1.9460000000000002E-2</v>
      </c>
      <c r="F460" s="224"/>
      <c r="G460" s="224"/>
      <c r="H460" s="224"/>
      <c r="I460" s="224"/>
      <c r="J460" s="224"/>
      <c r="K460" s="224"/>
      <c r="L460" s="224"/>
      <c r="M460" s="224"/>
      <c r="N460" s="223"/>
      <c r="O460" s="223"/>
      <c r="P460" s="223"/>
      <c r="Q460" s="223"/>
      <c r="R460" s="224"/>
      <c r="S460" s="224"/>
      <c r="T460" s="224"/>
      <c r="U460" s="224"/>
      <c r="V460" s="224"/>
      <c r="W460" s="224"/>
      <c r="X460" s="224"/>
      <c r="Y460" s="224"/>
      <c r="Z460" s="214"/>
      <c r="AA460" s="214"/>
      <c r="AB460" s="214"/>
      <c r="AC460" s="214"/>
      <c r="AD460" s="214"/>
      <c r="AE460" s="214"/>
      <c r="AF460" s="214"/>
      <c r="AG460" s="214" t="s">
        <v>371</v>
      </c>
      <c r="AH460" s="214">
        <v>7</v>
      </c>
      <c r="AI460" s="214"/>
      <c r="AJ460" s="214"/>
      <c r="AK460" s="214"/>
      <c r="AL460" s="214"/>
      <c r="AM460" s="214"/>
      <c r="AN460" s="214"/>
      <c r="AO460" s="214"/>
      <c r="AP460" s="214"/>
      <c r="AQ460" s="214"/>
      <c r="AR460" s="214"/>
      <c r="AS460" s="214"/>
      <c r="AT460" s="214"/>
      <c r="AU460" s="214"/>
      <c r="AV460" s="214"/>
      <c r="AW460" s="214"/>
      <c r="AX460" s="214"/>
      <c r="AY460" s="214"/>
      <c r="AZ460" s="214"/>
      <c r="BA460" s="214"/>
      <c r="BB460" s="214"/>
      <c r="BC460" s="214"/>
      <c r="BD460" s="214"/>
      <c r="BE460" s="214"/>
      <c r="BF460" s="214"/>
      <c r="BG460" s="214"/>
      <c r="BH460" s="214"/>
    </row>
    <row r="461" spans="1:60" outlineLevel="3" x14ac:dyDescent="0.2">
      <c r="A461" s="221"/>
      <c r="B461" s="222"/>
      <c r="C461" s="268" t="s">
        <v>2835</v>
      </c>
      <c r="D461" s="262"/>
      <c r="E461" s="263">
        <v>1.933E-2</v>
      </c>
      <c r="F461" s="224"/>
      <c r="G461" s="224"/>
      <c r="H461" s="224"/>
      <c r="I461" s="224"/>
      <c r="J461" s="224"/>
      <c r="K461" s="224"/>
      <c r="L461" s="224"/>
      <c r="M461" s="224"/>
      <c r="N461" s="223"/>
      <c r="O461" s="223"/>
      <c r="P461" s="223"/>
      <c r="Q461" s="223"/>
      <c r="R461" s="224"/>
      <c r="S461" s="224"/>
      <c r="T461" s="224"/>
      <c r="U461" s="224"/>
      <c r="V461" s="224"/>
      <c r="W461" s="224"/>
      <c r="X461" s="224"/>
      <c r="Y461" s="224"/>
      <c r="Z461" s="214"/>
      <c r="AA461" s="214"/>
      <c r="AB461" s="214"/>
      <c r="AC461" s="214"/>
      <c r="AD461" s="214"/>
      <c r="AE461" s="214"/>
      <c r="AF461" s="214"/>
      <c r="AG461" s="214" t="s">
        <v>371</v>
      </c>
      <c r="AH461" s="214">
        <v>7</v>
      </c>
      <c r="AI461" s="214"/>
      <c r="AJ461" s="214"/>
      <c r="AK461" s="214"/>
      <c r="AL461" s="214"/>
      <c r="AM461" s="214"/>
      <c r="AN461" s="214"/>
      <c r="AO461" s="214"/>
      <c r="AP461" s="214"/>
      <c r="AQ461" s="214"/>
      <c r="AR461" s="214"/>
      <c r="AS461" s="214"/>
      <c r="AT461" s="214"/>
      <c r="AU461" s="214"/>
      <c r="AV461" s="214"/>
      <c r="AW461" s="214"/>
      <c r="AX461" s="214"/>
      <c r="AY461" s="214"/>
      <c r="AZ461" s="214"/>
      <c r="BA461" s="214"/>
      <c r="BB461" s="214"/>
      <c r="BC461" s="214"/>
      <c r="BD461" s="214"/>
      <c r="BE461" s="214"/>
      <c r="BF461" s="214"/>
      <c r="BG461" s="214"/>
      <c r="BH461" s="214"/>
    </row>
    <row r="462" spans="1:60" outlineLevel="3" x14ac:dyDescent="0.2">
      <c r="A462" s="221"/>
      <c r="B462" s="222"/>
      <c r="C462" s="268" t="s">
        <v>2836</v>
      </c>
      <c r="D462" s="262"/>
      <c r="E462" s="263">
        <v>2.4500000000000001E-2</v>
      </c>
      <c r="F462" s="224"/>
      <c r="G462" s="224"/>
      <c r="H462" s="224"/>
      <c r="I462" s="224"/>
      <c r="J462" s="224"/>
      <c r="K462" s="224"/>
      <c r="L462" s="224"/>
      <c r="M462" s="224"/>
      <c r="N462" s="223"/>
      <c r="O462" s="223"/>
      <c r="P462" s="223"/>
      <c r="Q462" s="223"/>
      <c r="R462" s="224"/>
      <c r="S462" s="224"/>
      <c r="T462" s="224"/>
      <c r="U462" s="224"/>
      <c r="V462" s="224"/>
      <c r="W462" s="224"/>
      <c r="X462" s="224"/>
      <c r="Y462" s="224"/>
      <c r="Z462" s="214"/>
      <c r="AA462" s="214"/>
      <c r="AB462" s="214"/>
      <c r="AC462" s="214"/>
      <c r="AD462" s="214"/>
      <c r="AE462" s="214"/>
      <c r="AF462" s="214"/>
      <c r="AG462" s="214" t="s">
        <v>371</v>
      </c>
      <c r="AH462" s="214">
        <v>7</v>
      </c>
      <c r="AI462" s="214"/>
      <c r="AJ462" s="214"/>
      <c r="AK462" s="214"/>
      <c r="AL462" s="214"/>
      <c r="AM462" s="214"/>
      <c r="AN462" s="214"/>
      <c r="AO462" s="214"/>
      <c r="AP462" s="214"/>
      <c r="AQ462" s="214"/>
      <c r="AR462" s="214"/>
      <c r="AS462" s="214"/>
      <c r="AT462" s="214"/>
      <c r="AU462" s="214"/>
      <c r="AV462" s="214"/>
      <c r="AW462" s="214"/>
      <c r="AX462" s="214"/>
      <c r="AY462" s="214"/>
      <c r="AZ462" s="214"/>
      <c r="BA462" s="214"/>
      <c r="BB462" s="214"/>
      <c r="BC462" s="214"/>
      <c r="BD462" s="214"/>
      <c r="BE462" s="214"/>
      <c r="BF462" s="214"/>
      <c r="BG462" s="214"/>
      <c r="BH462" s="214"/>
    </row>
    <row r="463" spans="1:60" outlineLevel="1" x14ac:dyDescent="0.2">
      <c r="A463" s="236">
        <v>131</v>
      </c>
      <c r="B463" s="237" t="s">
        <v>1529</v>
      </c>
      <c r="C463" s="254" t="s">
        <v>1530</v>
      </c>
      <c r="D463" s="238" t="s">
        <v>581</v>
      </c>
      <c r="E463" s="239">
        <v>0.24321999999999999</v>
      </c>
      <c r="F463" s="240"/>
      <c r="G463" s="241">
        <f>ROUND(E463*F463,2)</f>
        <v>0</v>
      </c>
      <c r="H463" s="240"/>
      <c r="I463" s="241">
        <f>ROUND(E463*H463,2)</f>
        <v>0</v>
      </c>
      <c r="J463" s="240"/>
      <c r="K463" s="241">
        <f>ROUND(E463*J463,2)</f>
        <v>0</v>
      </c>
      <c r="L463" s="241">
        <v>12</v>
      </c>
      <c r="M463" s="241">
        <f>G463*(1+L463/100)</f>
        <v>0</v>
      </c>
      <c r="N463" s="239">
        <v>0</v>
      </c>
      <c r="O463" s="239">
        <f>ROUND(E463*N463,2)</f>
        <v>0</v>
      </c>
      <c r="P463" s="239">
        <v>0</v>
      </c>
      <c r="Q463" s="239">
        <f>ROUND(E463*P463,2)</f>
        <v>0</v>
      </c>
      <c r="R463" s="241" t="s">
        <v>519</v>
      </c>
      <c r="S463" s="241" t="s">
        <v>315</v>
      </c>
      <c r="T463" s="242" t="s">
        <v>315</v>
      </c>
      <c r="U463" s="224">
        <v>0</v>
      </c>
      <c r="V463" s="224">
        <f>ROUND(E463*U463,2)</f>
        <v>0</v>
      </c>
      <c r="W463" s="224"/>
      <c r="X463" s="224" t="s">
        <v>336</v>
      </c>
      <c r="Y463" s="224" t="s">
        <v>317</v>
      </c>
      <c r="Z463" s="214"/>
      <c r="AA463" s="214"/>
      <c r="AB463" s="214"/>
      <c r="AC463" s="214"/>
      <c r="AD463" s="214"/>
      <c r="AE463" s="214"/>
      <c r="AF463" s="214"/>
      <c r="AG463" s="214" t="s">
        <v>337</v>
      </c>
      <c r="AH463" s="214"/>
      <c r="AI463" s="214"/>
      <c r="AJ463" s="214"/>
      <c r="AK463" s="214"/>
      <c r="AL463" s="214"/>
      <c r="AM463" s="214"/>
      <c r="AN463" s="214"/>
      <c r="AO463" s="214"/>
      <c r="AP463" s="214"/>
      <c r="AQ463" s="214"/>
      <c r="AR463" s="214"/>
      <c r="AS463" s="214"/>
      <c r="AT463" s="214"/>
      <c r="AU463" s="214"/>
      <c r="AV463" s="214"/>
      <c r="AW463" s="214"/>
      <c r="AX463" s="214"/>
      <c r="AY463" s="214"/>
      <c r="AZ463" s="214"/>
      <c r="BA463" s="214"/>
      <c r="BB463" s="214"/>
      <c r="BC463" s="214"/>
      <c r="BD463" s="214"/>
      <c r="BE463" s="214"/>
      <c r="BF463" s="214"/>
      <c r="BG463" s="214"/>
      <c r="BH463" s="214"/>
    </row>
    <row r="464" spans="1:60" outlineLevel="2" x14ac:dyDescent="0.2">
      <c r="A464" s="221"/>
      <c r="B464" s="222"/>
      <c r="C464" s="255" t="s">
        <v>1531</v>
      </c>
      <c r="D464" s="243"/>
      <c r="E464" s="243"/>
      <c r="F464" s="243"/>
      <c r="G464" s="243"/>
      <c r="H464" s="224"/>
      <c r="I464" s="224"/>
      <c r="J464" s="224"/>
      <c r="K464" s="224"/>
      <c r="L464" s="224"/>
      <c r="M464" s="224"/>
      <c r="N464" s="223"/>
      <c r="O464" s="223"/>
      <c r="P464" s="223"/>
      <c r="Q464" s="223"/>
      <c r="R464" s="224"/>
      <c r="S464" s="224"/>
      <c r="T464" s="224"/>
      <c r="U464" s="224"/>
      <c r="V464" s="224"/>
      <c r="W464" s="224"/>
      <c r="X464" s="224"/>
      <c r="Y464" s="224"/>
      <c r="Z464" s="214"/>
      <c r="AA464" s="214"/>
      <c r="AB464" s="214"/>
      <c r="AC464" s="214"/>
      <c r="AD464" s="214"/>
      <c r="AE464" s="214"/>
      <c r="AF464" s="214"/>
      <c r="AG464" s="214" t="s">
        <v>320</v>
      </c>
      <c r="AH464" s="214"/>
      <c r="AI464" s="214"/>
      <c r="AJ464" s="214"/>
      <c r="AK464" s="214"/>
      <c r="AL464" s="214"/>
      <c r="AM464" s="214"/>
      <c r="AN464" s="214"/>
      <c r="AO464" s="214"/>
      <c r="AP464" s="214"/>
      <c r="AQ464" s="214"/>
      <c r="AR464" s="214"/>
      <c r="AS464" s="214"/>
      <c r="AT464" s="214"/>
      <c r="AU464" s="214"/>
      <c r="AV464" s="214"/>
      <c r="AW464" s="214"/>
      <c r="AX464" s="214"/>
      <c r="AY464" s="214"/>
      <c r="AZ464" s="214"/>
      <c r="BA464" s="214"/>
      <c r="BB464" s="214"/>
      <c r="BC464" s="214"/>
      <c r="BD464" s="214"/>
      <c r="BE464" s="214"/>
      <c r="BF464" s="214"/>
      <c r="BG464" s="214"/>
      <c r="BH464" s="214"/>
    </row>
    <row r="465" spans="1:60" outlineLevel="2" x14ac:dyDescent="0.2">
      <c r="A465" s="221"/>
      <c r="B465" s="222"/>
      <c r="C465" s="268" t="s">
        <v>2837</v>
      </c>
      <c r="D465" s="262"/>
      <c r="E465" s="263">
        <v>0.24321999999999999</v>
      </c>
      <c r="F465" s="224"/>
      <c r="G465" s="224"/>
      <c r="H465" s="224"/>
      <c r="I465" s="224"/>
      <c r="J465" s="224"/>
      <c r="K465" s="224"/>
      <c r="L465" s="224"/>
      <c r="M465" s="224"/>
      <c r="N465" s="223"/>
      <c r="O465" s="223"/>
      <c r="P465" s="223"/>
      <c r="Q465" s="223"/>
      <c r="R465" s="224"/>
      <c r="S465" s="224"/>
      <c r="T465" s="224"/>
      <c r="U465" s="224"/>
      <c r="V465" s="224"/>
      <c r="W465" s="224"/>
      <c r="X465" s="224"/>
      <c r="Y465" s="224"/>
      <c r="Z465" s="214"/>
      <c r="AA465" s="214"/>
      <c r="AB465" s="214"/>
      <c r="AC465" s="214"/>
      <c r="AD465" s="214"/>
      <c r="AE465" s="214"/>
      <c r="AF465" s="214"/>
      <c r="AG465" s="214" t="s">
        <v>371</v>
      </c>
      <c r="AH465" s="214">
        <v>7</v>
      </c>
      <c r="AI465" s="214"/>
      <c r="AJ465" s="214"/>
      <c r="AK465" s="214"/>
      <c r="AL465" s="214"/>
      <c r="AM465" s="214"/>
      <c r="AN465" s="214"/>
      <c r="AO465" s="214"/>
      <c r="AP465" s="214"/>
      <c r="AQ465" s="214"/>
      <c r="AR465" s="214"/>
      <c r="AS465" s="214"/>
      <c r="AT465" s="214"/>
      <c r="AU465" s="214"/>
      <c r="AV465" s="214"/>
      <c r="AW465" s="214"/>
      <c r="AX465" s="214"/>
      <c r="AY465" s="214"/>
      <c r="AZ465" s="214"/>
      <c r="BA465" s="214"/>
      <c r="BB465" s="214"/>
      <c r="BC465" s="214"/>
      <c r="BD465" s="214"/>
      <c r="BE465" s="214"/>
      <c r="BF465" s="214"/>
      <c r="BG465" s="214"/>
      <c r="BH465" s="214"/>
    </row>
    <row r="466" spans="1:60" outlineLevel="1" x14ac:dyDescent="0.2">
      <c r="A466" s="236">
        <v>132</v>
      </c>
      <c r="B466" s="237" t="s">
        <v>2838</v>
      </c>
      <c r="C466" s="254" t="s">
        <v>2839</v>
      </c>
      <c r="D466" s="238" t="s">
        <v>581</v>
      </c>
      <c r="E466" s="239">
        <v>8.26E-3</v>
      </c>
      <c r="F466" s="240"/>
      <c r="G466" s="241">
        <f>ROUND(E466*F466,2)</f>
        <v>0</v>
      </c>
      <c r="H466" s="240"/>
      <c r="I466" s="241">
        <f>ROUND(E466*H466,2)</f>
        <v>0</v>
      </c>
      <c r="J466" s="240"/>
      <c r="K466" s="241">
        <f>ROUND(E466*J466,2)</f>
        <v>0</v>
      </c>
      <c r="L466" s="241">
        <v>12</v>
      </c>
      <c r="M466" s="241">
        <f>G466*(1+L466/100)</f>
        <v>0</v>
      </c>
      <c r="N466" s="239">
        <v>0</v>
      </c>
      <c r="O466" s="239">
        <f>ROUND(E466*N466,2)</f>
        <v>0</v>
      </c>
      <c r="P466" s="239">
        <v>0</v>
      </c>
      <c r="Q466" s="239">
        <f>ROUND(E466*P466,2)</f>
        <v>0</v>
      </c>
      <c r="R466" s="241" t="s">
        <v>519</v>
      </c>
      <c r="S466" s="241" t="s">
        <v>315</v>
      </c>
      <c r="T466" s="242" t="s">
        <v>315</v>
      </c>
      <c r="U466" s="224">
        <v>0</v>
      </c>
      <c r="V466" s="224">
        <f>ROUND(E466*U466,2)</f>
        <v>0</v>
      </c>
      <c r="W466" s="224"/>
      <c r="X466" s="224" t="s">
        <v>336</v>
      </c>
      <c r="Y466" s="224" t="s">
        <v>317</v>
      </c>
      <c r="Z466" s="214"/>
      <c r="AA466" s="214"/>
      <c r="AB466" s="214"/>
      <c r="AC466" s="214"/>
      <c r="AD466" s="214"/>
      <c r="AE466" s="214"/>
      <c r="AF466" s="214"/>
      <c r="AG466" s="214" t="s">
        <v>337</v>
      </c>
      <c r="AH466" s="214"/>
      <c r="AI466" s="214"/>
      <c r="AJ466" s="214"/>
      <c r="AK466" s="214"/>
      <c r="AL466" s="214"/>
      <c r="AM466" s="214"/>
      <c r="AN466" s="214"/>
      <c r="AO466" s="214"/>
      <c r="AP466" s="214"/>
      <c r="AQ466" s="214"/>
      <c r="AR466" s="214"/>
      <c r="AS466" s="214"/>
      <c r="AT466" s="214"/>
      <c r="AU466" s="214"/>
      <c r="AV466" s="214"/>
      <c r="AW466" s="214"/>
      <c r="AX466" s="214"/>
      <c r="AY466" s="214"/>
      <c r="AZ466" s="214"/>
      <c r="BA466" s="214"/>
      <c r="BB466" s="214"/>
      <c r="BC466" s="214"/>
      <c r="BD466" s="214"/>
      <c r="BE466" s="214"/>
      <c r="BF466" s="214"/>
      <c r="BG466" s="214"/>
      <c r="BH466" s="214"/>
    </row>
    <row r="467" spans="1:60" outlineLevel="2" x14ac:dyDescent="0.2">
      <c r="A467" s="221"/>
      <c r="B467" s="222"/>
      <c r="C467" s="268" t="s">
        <v>2840</v>
      </c>
      <c r="D467" s="262"/>
      <c r="E467" s="263"/>
      <c r="F467" s="224"/>
      <c r="G467" s="224"/>
      <c r="H467" s="224"/>
      <c r="I467" s="224"/>
      <c r="J467" s="224"/>
      <c r="K467" s="224"/>
      <c r="L467" s="224"/>
      <c r="M467" s="224"/>
      <c r="N467" s="223"/>
      <c r="O467" s="223"/>
      <c r="P467" s="223"/>
      <c r="Q467" s="223"/>
      <c r="R467" s="224"/>
      <c r="S467" s="224"/>
      <c r="T467" s="224"/>
      <c r="U467" s="224"/>
      <c r="V467" s="224"/>
      <c r="W467" s="224"/>
      <c r="X467" s="224"/>
      <c r="Y467" s="224"/>
      <c r="Z467" s="214"/>
      <c r="AA467" s="214"/>
      <c r="AB467" s="214"/>
      <c r="AC467" s="214"/>
      <c r="AD467" s="214"/>
      <c r="AE467" s="214"/>
      <c r="AF467" s="214"/>
      <c r="AG467" s="214" t="s">
        <v>371</v>
      </c>
      <c r="AH467" s="214">
        <v>7</v>
      </c>
      <c r="AI467" s="214"/>
      <c r="AJ467" s="214"/>
      <c r="AK467" s="214"/>
      <c r="AL467" s="214"/>
      <c r="AM467" s="214"/>
      <c r="AN467" s="214"/>
      <c r="AO467" s="214"/>
      <c r="AP467" s="214"/>
      <c r="AQ467" s="214"/>
      <c r="AR467" s="214"/>
      <c r="AS467" s="214"/>
      <c r="AT467" s="214"/>
      <c r="AU467" s="214"/>
      <c r="AV467" s="214"/>
      <c r="AW467" s="214"/>
      <c r="AX467" s="214"/>
      <c r="AY467" s="214"/>
      <c r="AZ467" s="214"/>
      <c r="BA467" s="214"/>
      <c r="BB467" s="214"/>
      <c r="BC467" s="214"/>
      <c r="BD467" s="214"/>
      <c r="BE467" s="214"/>
      <c r="BF467" s="214"/>
      <c r="BG467" s="214"/>
      <c r="BH467" s="214"/>
    </row>
    <row r="468" spans="1:60" outlineLevel="3" x14ac:dyDescent="0.2">
      <c r="A468" s="221"/>
      <c r="B468" s="222"/>
      <c r="C468" s="268" t="s">
        <v>2841</v>
      </c>
      <c r="D468" s="262"/>
      <c r="E468" s="263">
        <v>1.4599999999999999E-3</v>
      </c>
      <c r="F468" s="224"/>
      <c r="G468" s="224"/>
      <c r="H468" s="224"/>
      <c r="I468" s="224"/>
      <c r="J468" s="224"/>
      <c r="K468" s="224"/>
      <c r="L468" s="224"/>
      <c r="M468" s="224"/>
      <c r="N468" s="223"/>
      <c r="O468" s="223"/>
      <c r="P468" s="223"/>
      <c r="Q468" s="223"/>
      <c r="R468" s="224"/>
      <c r="S468" s="224"/>
      <c r="T468" s="224"/>
      <c r="U468" s="224"/>
      <c r="V468" s="224"/>
      <c r="W468" s="224"/>
      <c r="X468" s="224"/>
      <c r="Y468" s="224"/>
      <c r="Z468" s="214"/>
      <c r="AA468" s="214"/>
      <c r="AB468" s="214"/>
      <c r="AC468" s="214"/>
      <c r="AD468" s="214"/>
      <c r="AE468" s="214"/>
      <c r="AF468" s="214"/>
      <c r="AG468" s="214" t="s">
        <v>371</v>
      </c>
      <c r="AH468" s="214">
        <v>7</v>
      </c>
      <c r="AI468" s="214"/>
      <c r="AJ468" s="214"/>
      <c r="AK468" s="214"/>
      <c r="AL468" s="214"/>
      <c r="AM468" s="214"/>
      <c r="AN468" s="214"/>
      <c r="AO468" s="214"/>
      <c r="AP468" s="214"/>
      <c r="AQ468" s="214"/>
      <c r="AR468" s="214"/>
      <c r="AS468" s="214"/>
      <c r="AT468" s="214"/>
      <c r="AU468" s="214"/>
      <c r="AV468" s="214"/>
      <c r="AW468" s="214"/>
      <c r="AX468" s="214"/>
      <c r="AY468" s="214"/>
      <c r="AZ468" s="214"/>
      <c r="BA468" s="214"/>
      <c r="BB468" s="214"/>
      <c r="BC468" s="214"/>
      <c r="BD468" s="214"/>
      <c r="BE468" s="214"/>
      <c r="BF468" s="214"/>
      <c r="BG468" s="214"/>
      <c r="BH468" s="214"/>
    </row>
    <row r="469" spans="1:60" outlineLevel="3" x14ac:dyDescent="0.2">
      <c r="A469" s="221"/>
      <c r="B469" s="222"/>
      <c r="C469" s="268" t="s">
        <v>2842</v>
      </c>
      <c r="D469" s="262"/>
      <c r="E469" s="263">
        <v>6.8100000000000001E-3</v>
      </c>
      <c r="F469" s="224"/>
      <c r="G469" s="224"/>
      <c r="H469" s="224"/>
      <c r="I469" s="224"/>
      <c r="J469" s="224"/>
      <c r="K469" s="224"/>
      <c r="L469" s="224"/>
      <c r="M469" s="224"/>
      <c r="N469" s="223"/>
      <c r="O469" s="223"/>
      <c r="P469" s="223"/>
      <c r="Q469" s="223"/>
      <c r="R469" s="224"/>
      <c r="S469" s="224"/>
      <c r="T469" s="224"/>
      <c r="U469" s="224"/>
      <c r="V469" s="224"/>
      <c r="W469" s="224"/>
      <c r="X469" s="224"/>
      <c r="Y469" s="224"/>
      <c r="Z469" s="214"/>
      <c r="AA469" s="214"/>
      <c r="AB469" s="214"/>
      <c r="AC469" s="214"/>
      <c r="AD469" s="214"/>
      <c r="AE469" s="214"/>
      <c r="AF469" s="214"/>
      <c r="AG469" s="214" t="s">
        <v>371</v>
      </c>
      <c r="AH469" s="214">
        <v>7</v>
      </c>
      <c r="AI469" s="214"/>
      <c r="AJ469" s="214"/>
      <c r="AK469" s="214"/>
      <c r="AL469" s="214"/>
      <c r="AM469" s="214"/>
      <c r="AN469" s="214"/>
      <c r="AO469" s="214"/>
      <c r="AP469" s="214"/>
      <c r="AQ469" s="214"/>
      <c r="AR469" s="214"/>
      <c r="AS469" s="214"/>
      <c r="AT469" s="214"/>
      <c r="AU469" s="214"/>
      <c r="AV469" s="214"/>
      <c r="AW469" s="214"/>
      <c r="AX469" s="214"/>
      <c r="AY469" s="214"/>
      <c r="AZ469" s="214"/>
      <c r="BA469" s="214"/>
      <c r="BB469" s="214"/>
      <c r="BC469" s="214"/>
      <c r="BD469" s="214"/>
      <c r="BE469" s="214"/>
      <c r="BF469" s="214"/>
      <c r="BG469" s="214"/>
      <c r="BH469" s="214"/>
    </row>
    <row r="470" spans="1:60" x14ac:dyDescent="0.2">
      <c r="A470" s="3"/>
      <c r="B470" s="4"/>
      <c r="C470" s="259"/>
      <c r="D470" s="6"/>
      <c r="E470" s="3"/>
      <c r="F470" s="3"/>
      <c r="G470" s="3"/>
      <c r="H470" s="3"/>
      <c r="I470" s="3"/>
      <c r="J470" s="3"/>
      <c r="K470" s="3"/>
      <c r="L470" s="3"/>
      <c r="M470" s="3"/>
      <c r="N470" s="3"/>
      <c r="O470" s="3"/>
      <c r="P470" s="3"/>
      <c r="Q470" s="3"/>
      <c r="R470" s="3"/>
      <c r="S470" s="3"/>
      <c r="T470" s="3"/>
      <c r="U470" s="3"/>
      <c r="V470" s="3"/>
      <c r="W470" s="3"/>
      <c r="X470" s="3"/>
      <c r="Y470" s="3"/>
      <c r="AE470">
        <v>12</v>
      </c>
      <c r="AF470">
        <v>21</v>
      </c>
      <c r="AG470" t="s">
        <v>296</v>
      </c>
    </row>
    <row r="471" spans="1:60" x14ac:dyDescent="0.2">
      <c r="A471" s="217"/>
      <c r="B471" s="218" t="s">
        <v>29</v>
      </c>
      <c r="C471" s="260"/>
      <c r="D471" s="219"/>
      <c r="E471" s="220"/>
      <c r="F471" s="220"/>
      <c r="G471" s="235">
        <f>G8+G11+G29+G66+G71+G82+G87+G102+G150+G153+G166+G185+G205+G207+G232+G238+G244+G279+G296+G337+G369+G384+G388+G423+G425+G427</f>
        <v>0</v>
      </c>
      <c r="H471" s="3"/>
      <c r="I471" s="3"/>
      <c r="J471" s="3"/>
      <c r="K471" s="3"/>
      <c r="L471" s="3"/>
      <c r="M471" s="3"/>
      <c r="N471" s="3"/>
      <c r="O471" s="3"/>
      <c r="P471" s="3"/>
      <c r="Q471" s="3"/>
      <c r="R471" s="3"/>
      <c r="S471" s="3"/>
      <c r="T471" s="3"/>
      <c r="U471" s="3"/>
      <c r="V471" s="3"/>
      <c r="W471" s="3"/>
      <c r="X471" s="3"/>
      <c r="Y471" s="3"/>
      <c r="AE471">
        <f>SUMIF(L7:L469,AE470,G7:G469)</f>
        <v>0</v>
      </c>
      <c r="AF471">
        <f>SUMIF(L7:L469,AF470,G7:G469)</f>
        <v>0</v>
      </c>
      <c r="AG471" t="s">
        <v>360</v>
      </c>
    </row>
    <row r="472" spans="1:60" x14ac:dyDescent="0.2">
      <c r="C472" s="261"/>
      <c r="D472" s="10"/>
      <c r="AG472" t="s">
        <v>361</v>
      </c>
    </row>
    <row r="473" spans="1:60" x14ac:dyDescent="0.2">
      <c r="D473" s="10"/>
    </row>
    <row r="474" spans="1:60" x14ac:dyDescent="0.2">
      <c r="D474" s="10"/>
    </row>
    <row r="475" spans="1:60" x14ac:dyDescent="0.2">
      <c r="D475" s="10"/>
    </row>
    <row r="476" spans="1:60" x14ac:dyDescent="0.2">
      <c r="D476" s="10"/>
    </row>
    <row r="477" spans="1:60" x14ac:dyDescent="0.2">
      <c r="D477" s="10"/>
    </row>
    <row r="478" spans="1:60" x14ac:dyDescent="0.2">
      <c r="D478" s="10"/>
    </row>
    <row r="479" spans="1:60" x14ac:dyDescent="0.2">
      <c r="D479" s="10"/>
    </row>
    <row r="480" spans="1:60"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lpq72V8JvzrHxYbFdjX4h4yb9LheJTl+N/TvdQ+E/JhyUzb0zbObXoQhCA6wIcKgwNygkx6Ewkg9s9sLMhZxg==" saltValue="dXqCVHCHzomrYBYrVQ0ywA==" spinCount="100000" sheet="1" formatRows="0"/>
  <mergeCells count="78">
    <mergeCell ref="C371:G371"/>
    <mergeCell ref="C381:G381"/>
    <mergeCell ref="C386:G386"/>
    <mergeCell ref="C436:G436"/>
    <mergeCell ref="C445:G445"/>
    <mergeCell ref="C464:G464"/>
    <mergeCell ref="C345:G345"/>
    <mergeCell ref="C346:G346"/>
    <mergeCell ref="C349:G349"/>
    <mergeCell ref="C356:G356"/>
    <mergeCell ref="C361:G361"/>
    <mergeCell ref="C368:G368"/>
    <mergeCell ref="C321:G321"/>
    <mergeCell ref="C336:G336"/>
    <mergeCell ref="C341:G341"/>
    <mergeCell ref="C342:G342"/>
    <mergeCell ref="C343:G343"/>
    <mergeCell ref="C344:G344"/>
    <mergeCell ref="C311:G311"/>
    <mergeCell ref="C313:G313"/>
    <mergeCell ref="C316:G316"/>
    <mergeCell ref="C317:G317"/>
    <mergeCell ref="C318:G318"/>
    <mergeCell ref="C319:G319"/>
    <mergeCell ref="C295:G295"/>
    <mergeCell ref="C306:G306"/>
    <mergeCell ref="C307:G307"/>
    <mergeCell ref="C308:G308"/>
    <mergeCell ref="C309:G309"/>
    <mergeCell ref="C310:G310"/>
    <mergeCell ref="C231:G231"/>
    <mergeCell ref="C234:G234"/>
    <mergeCell ref="C237:G237"/>
    <mergeCell ref="C278:G278"/>
    <mergeCell ref="C281:G281"/>
    <mergeCell ref="C287:G287"/>
    <mergeCell ref="C200:G200"/>
    <mergeCell ref="C202:G202"/>
    <mergeCell ref="C204:G204"/>
    <mergeCell ref="C211:G211"/>
    <mergeCell ref="C222:G222"/>
    <mergeCell ref="C223:G223"/>
    <mergeCell ref="C188:G188"/>
    <mergeCell ref="C190:G190"/>
    <mergeCell ref="C191:G191"/>
    <mergeCell ref="C193:G193"/>
    <mergeCell ref="C195:G195"/>
    <mergeCell ref="C197:G197"/>
    <mergeCell ref="C152:G152"/>
    <mergeCell ref="C161:G161"/>
    <mergeCell ref="C168:G168"/>
    <mergeCell ref="C169:G169"/>
    <mergeCell ref="C184:G184"/>
    <mergeCell ref="C187:G187"/>
    <mergeCell ref="C115:G115"/>
    <mergeCell ref="C129:G129"/>
    <mergeCell ref="C139:G139"/>
    <mergeCell ref="C140:G140"/>
    <mergeCell ref="C146:G146"/>
    <mergeCell ref="C149:G149"/>
    <mergeCell ref="C96:G96"/>
    <mergeCell ref="C97:G97"/>
    <mergeCell ref="C98:G98"/>
    <mergeCell ref="C99:G99"/>
    <mergeCell ref="C100:G100"/>
    <mergeCell ref="C110:G110"/>
    <mergeCell ref="C37:G37"/>
    <mergeCell ref="C44:G44"/>
    <mergeCell ref="C57:G57"/>
    <mergeCell ref="C73:G73"/>
    <mergeCell ref="C76:G76"/>
    <mergeCell ref="C79:G79"/>
    <mergeCell ref="A1:G1"/>
    <mergeCell ref="C2:G2"/>
    <mergeCell ref="C3:G3"/>
    <mergeCell ref="C4:G4"/>
    <mergeCell ref="C27:G27"/>
    <mergeCell ref="C34:G3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8" customWidth="1"/>
    <col min="3" max="3" width="63.28515625" style="178"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9" t="s">
        <v>362</v>
      </c>
      <c r="B1" s="199"/>
      <c r="C1" s="199"/>
      <c r="D1" s="199"/>
      <c r="E1" s="199"/>
      <c r="F1" s="199"/>
      <c r="G1" s="199"/>
      <c r="AG1" t="s">
        <v>282</v>
      </c>
    </row>
    <row r="2" spans="1:60" ht="24.95" customHeight="1" x14ac:dyDescent="0.2">
      <c r="A2" s="200" t="s">
        <v>7</v>
      </c>
      <c r="B2" s="49" t="s">
        <v>43</v>
      </c>
      <c r="C2" s="203" t="s">
        <v>44</v>
      </c>
      <c r="D2" s="201"/>
      <c r="E2" s="201"/>
      <c r="F2" s="201"/>
      <c r="G2" s="202"/>
      <c r="AG2" t="s">
        <v>283</v>
      </c>
    </row>
    <row r="3" spans="1:60" ht="24.95" customHeight="1" x14ac:dyDescent="0.2">
      <c r="A3" s="200" t="s">
        <v>8</v>
      </c>
      <c r="B3" s="49" t="s">
        <v>56</v>
      </c>
      <c r="C3" s="203" t="s">
        <v>57</v>
      </c>
      <c r="D3" s="201"/>
      <c r="E3" s="201"/>
      <c r="F3" s="201"/>
      <c r="G3" s="202"/>
      <c r="AC3" s="178" t="s">
        <v>283</v>
      </c>
      <c r="AG3" t="s">
        <v>286</v>
      </c>
    </row>
    <row r="4" spans="1:60" ht="24.95" customHeight="1" x14ac:dyDescent="0.2">
      <c r="A4" s="204" t="s">
        <v>9</v>
      </c>
      <c r="B4" s="205" t="s">
        <v>80</v>
      </c>
      <c r="C4" s="206" t="s">
        <v>81</v>
      </c>
      <c r="D4" s="207"/>
      <c r="E4" s="207"/>
      <c r="F4" s="207"/>
      <c r="G4" s="208"/>
      <c r="AG4" t="s">
        <v>287</v>
      </c>
    </row>
    <row r="5" spans="1:60" x14ac:dyDescent="0.2">
      <c r="D5" s="10"/>
    </row>
    <row r="6" spans="1:60" ht="38.25" x14ac:dyDescent="0.2">
      <c r="A6" s="210" t="s">
        <v>288</v>
      </c>
      <c r="B6" s="212" t="s">
        <v>289</v>
      </c>
      <c r="C6" s="212" t="s">
        <v>290</v>
      </c>
      <c r="D6" s="211" t="s">
        <v>291</v>
      </c>
      <c r="E6" s="210" t="s">
        <v>292</v>
      </c>
      <c r="F6" s="209" t="s">
        <v>293</v>
      </c>
      <c r="G6" s="210" t="s">
        <v>29</v>
      </c>
      <c r="H6" s="213" t="s">
        <v>30</v>
      </c>
      <c r="I6" s="213" t="s">
        <v>294</v>
      </c>
      <c r="J6" s="213" t="s">
        <v>31</v>
      </c>
      <c r="K6" s="213" t="s">
        <v>295</v>
      </c>
      <c r="L6" s="213" t="s">
        <v>296</v>
      </c>
      <c r="M6" s="213" t="s">
        <v>297</v>
      </c>
      <c r="N6" s="213" t="s">
        <v>298</v>
      </c>
      <c r="O6" s="213" t="s">
        <v>299</v>
      </c>
      <c r="P6" s="213" t="s">
        <v>300</v>
      </c>
      <c r="Q6" s="213" t="s">
        <v>301</v>
      </c>
      <c r="R6" s="213" t="s">
        <v>302</v>
      </c>
      <c r="S6" s="213" t="s">
        <v>303</v>
      </c>
      <c r="T6" s="213" t="s">
        <v>304</v>
      </c>
      <c r="U6" s="213" t="s">
        <v>305</v>
      </c>
      <c r="V6" s="213" t="s">
        <v>306</v>
      </c>
      <c r="W6" s="213" t="s">
        <v>307</v>
      </c>
      <c r="X6" s="213" t="s">
        <v>308</v>
      </c>
      <c r="Y6" s="213" t="s">
        <v>309</v>
      </c>
    </row>
    <row r="7" spans="1:60" hidden="1" x14ac:dyDescent="0.2">
      <c r="A7" s="3"/>
      <c r="B7" s="4"/>
      <c r="C7" s="4"/>
      <c r="D7" s="6"/>
      <c r="E7" s="215"/>
      <c r="F7" s="216"/>
      <c r="G7" s="216"/>
      <c r="H7" s="216"/>
      <c r="I7" s="216"/>
      <c r="J7" s="216"/>
      <c r="K7" s="216"/>
      <c r="L7" s="216"/>
      <c r="M7" s="216"/>
      <c r="N7" s="215"/>
      <c r="O7" s="215"/>
      <c r="P7" s="215"/>
      <c r="Q7" s="215"/>
      <c r="R7" s="216"/>
      <c r="S7" s="216"/>
      <c r="T7" s="216"/>
      <c r="U7" s="216"/>
      <c r="V7" s="216"/>
      <c r="W7" s="216"/>
      <c r="X7" s="216"/>
      <c r="Y7" s="216"/>
    </row>
    <row r="8" spans="1:60" x14ac:dyDescent="0.2">
      <c r="A8" s="229" t="s">
        <v>310</v>
      </c>
      <c r="B8" s="230" t="s">
        <v>181</v>
      </c>
      <c r="C8" s="253" t="s">
        <v>182</v>
      </c>
      <c r="D8" s="231"/>
      <c r="E8" s="232"/>
      <c r="F8" s="233"/>
      <c r="G8" s="233">
        <f>SUMIF(AG9:AG25,"&lt;&gt;NOR",G9:G25)</f>
        <v>0</v>
      </c>
      <c r="H8" s="233"/>
      <c r="I8" s="233">
        <f>SUM(I9:I25)</f>
        <v>0</v>
      </c>
      <c r="J8" s="233"/>
      <c r="K8" s="233">
        <f>SUM(K9:K25)</f>
        <v>0</v>
      </c>
      <c r="L8" s="233"/>
      <c r="M8" s="233">
        <f>SUM(M9:M25)</f>
        <v>0</v>
      </c>
      <c r="N8" s="232"/>
      <c r="O8" s="232">
        <f>SUM(O9:O25)</f>
        <v>3.0100000000000002</v>
      </c>
      <c r="P8" s="232"/>
      <c r="Q8" s="232">
        <f>SUM(Q9:Q25)</f>
        <v>0</v>
      </c>
      <c r="R8" s="233"/>
      <c r="S8" s="233"/>
      <c r="T8" s="234"/>
      <c r="U8" s="228"/>
      <c r="V8" s="228">
        <f>SUM(V9:V25)</f>
        <v>28.63</v>
      </c>
      <c r="W8" s="228"/>
      <c r="X8" s="228"/>
      <c r="Y8" s="228"/>
      <c r="AG8" t="s">
        <v>311</v>
      </c>
    </row>
    <row r="9" spans="1:60" outlineLevel="1" x14ac:dyDescent="0.2">
      <c r="A9" s="236">
        <v>1</v>
      </c>
      <c r="B9" s="237" t="s">
        <v>1299</v>
      </c>
      <c r="C9" s="254" t="s">
        <v>1300</v>
      </c>
      <c r="D9" s="238" t="s">
        <v>375</v>
      </c>
      <c r="E9" s="239">
        <v>1</v>
      </c>
      <c r="F9" s="240"/>
      <c r="G9" s="241">
        <f>ROUND(E9*F9,2)</f>
        <v>0</v>
      </c>
      <c r="H9" s="240"/>
      <c r="I9" s="241">
        <f>ROUND(E9*H9,2)</f>
        <v>0</v>
      </c>
      <c r="J9" s="240"/>
      <c r="K9" s="241">
        <f>ROUND(E9*J9,2)</f>
        <v>0</v>
      </c>
      <c r="L9" s="241">
        <v>12</v>
      </c>
      <c r="M9" s="241">
        <f>G9*(1+L9/100)</f>
        <v>0</v>
      </c>
      <c r="N9" s="239">
        <v>3.73E-2</v>
      </c>
      <c r="O9" s="239">
        <f>ROUND(E9*N9,2)</f>
        <v>0.04</v>
      </c>
      <c r="P9" s="239">
        <v>0</v>
      </c>
      <c r="Q9" s="239">
        <f>ROUND(E9*P9,2)</f>
        <v>0</v>
      </c>
      <c r="R9" s="241" t="s">
        <v>366</v>
      </c>
      <c r="S9" s="241" t="s">
        <v>315</v>
      </c>
      <c r="T9" s="242" t="s">
        <v>315</v>
      </c>
      <c r="U9" s="224">
        <v>0.40775</v>
      </c>
      <c r="V9" s="224">
        <f>ROUND(E9*U9,2)</f>
        <v>0.41</v>
      </c>
      <c r="W9" s="224"/>
      <c r="X9" s="224" t="s">
        <v>336</v>
      </c>
      <c r="Y9" s="224" t="s">
        <v>317</v>
      </c>
      <c r="Z9" s="214"/>
      <c r="AA9" s="214"/>
      <c r="AB9" s="214"/>
      <c r="AC9" s="214"/>
      <c r="AD9" s="214"/>
      <c r="AE9" s="214"/>
      <c r="AF9" s="214"/>
      <c r="AG9" s="214" t="s">
        <v>367</v>
      </c>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row>
    <row r="10" spans="1:60" outlineLevel="2" x14ac:dyDescent="0.2">
      <c r="A10" s="221"/>
      <c r="B10" s="222"/>
      <c r="C10" s="267" t="s">
        <v>1296</v>
      </c>
      <c r="D10" s="266"/>
      <c r="E10" s="266"/>
      <c r="F10" s="266"/>
      <c r="G10" s="266"/>
      <c r="H10" s="224"/>
      <c r="I10" s="224"/>
      <c r="J10" s="224"/>
      <c r="K10" s="224"/>
      <c r="L10" s="224"/>
      <c r="M10" s="224"/>
      <c r="N10" s="223"/>
      <c r="O10" s="223"/>
      <c r="P10" s="223"/>
      <c r="Q10" s="223"/>
      <c r="R10" s="224"/>
      <c r="S10" s="224"/>
      <c r="T10" s="224"/>
      <c r="U10" s="224"/>
      <c r="V10" s="224"/>
      <c r="W10" s="224"/>
      <c r="X10" s="224"/>
      <c r="Y10" s="224"/>
      <c r="Z10" s="214"/>
      <c r="AA10" s="214"/>
      <c r="AB10" s="214"/>
      <c r="AC10" s="214"/>
      <c r="AD10" s="214"/>
      <c r="AE10" s="214"/>
      <c r="AF10" s="214"/>
      <c r="AG10" s="214" t="s">
        <v>369</v>
      </c>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outlineLevel="2" x14ac:dyDescent="0.2">
      <c r="A11" s="221"/>
      <c r="B11" s="222"/>
      <c r="C11" s="268" t="s">
        <v>1301</v>
      </c>
      <c r="D11" s="262"/>
      <c r="E11" s="263">
        <v>1</v>
      </c>
      <c r="F11" s="224"/>
      <c r="G11" s="224"/>
      <c r="H11" s="224"/>
      <c r="I11" s="224"/>
      <c r="J11" s="224"/>
      <c r="K11" s="224"/>
      <c r="L11" s="224"/>
      <c r="M11" s="224"/>
      <c r="N11" s="223"/>
      <c r="O11" s="223"/>
      <c r="P11" s="223"/>
      <c r="Q11" s="223"/>
      <c r="R11" s="224"/>
      <c r="S11" s="224"/>
      <c r="T11" s="224"/>
      <c r="U11" s="224"/>
      <c r="V11" s="224"/>
      <c r="W11" s="224"/>
      <c r="X11" s="224"/>
      <c r="Y11" s="224"/>
      <c r="Z11" s="214"/>
      <c r="AA11" s="214"/>
      <c r="AB11" s="214"/>
      <c r="AC11" s="214"/>
      <c r="AD11" s="214"/>
      <c r="AE11" s="214"/>
      <c r="AF11" s="214"/>
      <c r="AG11" s="214" t="s">
        <v>371</v>
      </c>
      <c r="AH11" s="214">
        <v>0</v>
      </c>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ht="22.5" outlineLevel="1" x14ac:dyDescent="0.2">
      <c r="A12" s="236">
        <v>2</v>
      </c>
      <c r="B12" s="237" t="s">
        <v>2452</v>
      </c>
      <c r="C12" s="254" t="s">
        <v>968</v>
      </c>
      <c r="D12" s="238" t="s">
        <v>379</v>
      </c>
      <c r="E12" s="239">
        <v>1.3</v>
      </c>
      <c r="F12" s="240"/>
      <c r="G12" s="241">
        <f>ROUND(E12*F12,2)</f>
        <v>0</v>
      </c>
      <c r="H12" s="240"/>
      <c r="I12" s="241">
        <f>ROUND(E12*H12,2)</f>
        <v>0</v>
      </c>
      <c r="J12" s="240"/>
      <c r="K12" s="241">
        <f>ROUND(E12*J12,2)</f>
        <v>0</v>
      </c>
      <c r="L12" s="241">
        <v>12</v>
      </c>
      <c r="M12" s="241">
        <f>G12*(1+L12/100)</f>
        <v>0</v>
      </c>
      <c r="N12" s="239">
        <v>0.25713999999999998</v>
      </c>
      <c r="O12" s="239">
        <f>ROUND(E12*N12,2)</f>
        <v>0.33</v>
      </c>
      <c r="P12" s="239">
        <v>0</v>
      </c>
      <c r="Q12" s="239">
        <f>ROUND(E12*P12,2)</f>
        <v>0</v>
      </c>
      <c r="R12" s="241" t="s">
        <v>366</v>
      </c>
      <c r="S12" s="241" t="s">
        <v>315</v>
      </c>
      <c r="T12" s="242" t="s">
        <v>315</v>
      </c>
      <c r="U12" s="224">
        <v>1.621</v>
      </c>
      <c r="V12" s="224">
        <f>ROUND(E12*U12,2)</f>
        <v>2.11</v>
      </c>
      <c r="W12" s="224"/>
      <c r="X12" s="224" t="s">
        <v>336</v>
      </c>
      <c r="Y12" s="224" t="s">
        <v>317</v>
      </c>
      <c r="Z12" s="214"/>
      <c r="AA12" s="214"/>
      <c r="AB12" s="214"/>
      <c r="AC12" s="214"/>
      <c r="AD12" s="214"/>
      <c r="AE12" s="214"/>
      <c r="AF12" s="214"/>
      <c r="AG12" s="214" t="s">
        <v>337</v>
      </c>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ht="22.5" outlineLevel="2" x14ac:dyDescent="0.2">
      <c r="A13" s="221"/>
      <c r="B13" s="222"/>
      <c r="C13" s="267" t="s">
        <v>969</v>
      </c>
      <c r="D13" s="266"/>
      <c r="E13" s="266"/>
      <c r="F13" s="266"/>
      <c r="G13" s="266"/>
      <c r="H13" s="224"/>
      <c r="I13" s="224"/>
      <c r="J13" s="224"/>
      <c r="K13" s="224"/>
      <c r="L13" s="224"/>
      <c r="M13" s="224"/>
      <c r="N13" s="223"/>
      <c r="O13" s="223"/>
      <c r="P13" s="223"/>
      <c r="Q13" s="223"/>
      <c r="R13" s="224"/>
      <c r="S13" s="224"/>
      <c r="T13" s="224"/>
      <c r="U13" s="224"/>
      <c r="V13" s="224"/>
      <c r="W13" s="224"/>
      <c r="X13" s="224"/>
      <c r="Y13" s="224"/>
      <c r="Z13" s="214"/>
      <c r="AA13" s="214"/>
      <c r="AB13" s="214"/>
      <c r="AC13" s="214"/>
      <c r="AD13" s="214"/>
      <c r="AE13" s="214"/>
      <c r="AF13" s="214"/>
      <c r="AG13" s="214" t="s">
        <v>369</v>
      </c>
      <c r="AH13" s="214"/>
      <c r="AI13" s="214"/>
      <c r="AJ13" s="214"/>
      <c r="AK13" s="214"/>
      <c r="AL13" s="214"/>
      <c r="AM13" s="214"/>
      <c r="AN13" s="214"/>
      <c r="AO13" s="214"/>
      <c r="AP13" s="214"/>
      <c r="AQ13" s="214"/>
      <c r="AR13" s="214"/>
      <c r="AS13" s="214"/>
      <c r="AT13" s="214"/>
      <c r="AU13" s="214"/>
      <c r="AV13" s="214"/>
      <c r="AW13" s="214"/>
      <c r="AX13" s="214"/>
      <c r="AY13" s="214"/>
      <c r="AZ13" s="214"/>
      <c r="BA13" s="244" t="str">
        <f>C13</f>
        <v>ve vybouraných otvorech, s vysekáním kapes pro zavázání, z jakýchkoliv cihel, z pomocného pracovního lešení o výšce podlahy do 1900 mm a pro zatížení do 1,5 kPa,</v>
      </c>
      <c r="BB13" s="214"/>
      <c r="BC13" s="214"/>
      <c r="BD13" s="214"/>
      <c r="BE13" s="214"/>
      <c r="BF13" s="214"/>
      <c r="BG13" s="214"/>
      <c r="BH13" s="214"/>
    </row>
    <row r="14" spans="1:60" outlineLevel="2" x14ac:dyDescent="0.2">
      <c r="A14" s="221"/>
      <c r="B14" s="222"/>
      <c r="C14" s="268" t="s">
        <v>2453</v>
      </c>
      <c r="D14" s="262"/>
      <c r="E14" s="263">
        <v>1.3</v>
      </c>
      <c r="F14" s="224"/>
      <c r="G14" s="224"/>
      <c r="H14" s="224"/>
      <c r="I14" s="224"/>
      <c r="J14" s="224"/>
      <c r="K14" s="224"/>
      <c r="L14" s="224"/>
      <c r="M14" s="224"/>
      <c r="N14" s="223"/>
      <c r="O14" s="223"/>
      <c r="P14" s="223"/>
      <c r="Q14" s="223"/>
      <c r="R14" s="224"/>
      <c r="S14" s="224"/>
      <c r="T14" s="224"/>
      <c r="U14" s="224"/>
      <c r="V14" s="224"/>
      <c r="W14" s="224"/>
      <c r="X14" s="224"/>
      <c r="Y14" s="224"/>
      <c r="Z14" s="214"/>
      <c r="AA14" s="214"/>
      <c r="AB14" s="214"/>
      <c r="AC14" s="214"/>
      <c r="AD14" s="214"/>
      <c r="AE14" s="214"/>
      <c r="AF14" s="214"/>
      <c r="AG14" s="214" t="s">
        <v>371</v>
      </c>
      <c r="AH14" s="214">
        <v>0</v>
      </c>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ht="22.5" outlineLevel="1" x14ac:dyDescent="0.2">
      <c r="A15" s="236">
        <v>3</v>
      </c>
      <c r="B15" s="237" t="s">
        <v>2452</v>
      </c>
      <c r="C15" s="254" t="s">
        <v>968</v>
      </c>
      <c r="D15" s="238" t="s">
        <v>379</v>
      </c>
      <c r="E15" s="239">
        <v>1.6850000000000001</v>
      </c>
      <c r="F15" s="240"/>
      <c r="G15" s="241">
        <f>ROUND(E15*F15,2)</f>
        <v>0</v>
      </c>
      <c r="H15" s="240"/>
      <c r="I15" s="241">
        <f>ROUND(E15*H15,2)</f>
        <v>0</v>
      </c>
      <c r="J15" s="240"/>
      <c r="K15" s="241">
        <f>ROUND(E15*J15,2)</f>
        <v>0</v>
      </c>
      <c r="L15" s="241">
        <v>12</v>
      </c>
      <c r="M15" s="241">
        <f>G15*(1+L15/100)</f>
        <v>0</v>
      </c>
      <c r="N15" s="239">
        <v>0.25713999999999998</v>
      </c>
      <c r="O15" s="239">
        <f>ROUND(E15*N15,2)</f>
        <v>0.43</v>
      </c>
      <c r="P15" s="239">
        <v>0</v>
      </c>
      <c r="Q15" s="239">
        <f>ROUND(E15*P15,2)</f>
        <v>0</v>
      </c>
      <c r="R15" s="241" t="s">
        <v>366</v>
      </c>
      <c r="S15" s="241" t="s">
        <v>315</v>
      </c>
      <c r="T15" s="242" t="s">
        <v>315</v>
      </c>
      <c r="U15" s="224">
        <v>1.621</v>
      </c>
      <c r="V15" s="224">
        <f>ROUND(E15*U15,2)</f>
        <v>2.73</v>
      </c>
      <c r="W15" s="224"/>
      <c r="X15" s="224" t="s">
        <v>336</v>
      </c>
      <c r="Y15" s="224" t="s">
        <v>317</v>
      </c>
      <c r="Z15" s="214"/>
      <c r="AA15" s="214"/>
      <c r="AB15" s="214"/>
      <c r="AC15" s="214"/>
      <c r="AD15" s="214"/>
      <c r="AE15" s="214"/>
      <c r="AF15" s="214"/>
      <c r="AG15" s="214" t="s">
        <v>337</v>
      </c>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ht="22.5" outlineLevel="2" x14ac:dyDescent="0.2">
      <c r="A16" s="221"/>
      <c r="B16" s="222"/>
      <c r="C16" s="267" t="s">
        <v>969</v>
      </c>
      <c r="D16" s="266"/>
      <c r="E16" s="266"/>
      <c r="F16" s="266"/>
      <c r="G16" s="266"/>
      <c r="H16" s="224"/>
      <c r="I16" s="224"/>
      <c r="J16" s="224"/>
      <c r="K16" s="224"/>
      <c r="L16" s="224"/>
      <c r="M16" s="224"/>
      <c r="N16" s="223"/>
      <c r="O16" s="223"/>
      <c r="P16" s="223"/>
      <c r="Q16" s="223"/>
      <c r="R16" s="224"/>
      <c r="S16" s="224"/>
      <c r="T16" s="224"/>
      <c r="U16" s="224"/>
      <c r="V16" s="224"/>
      <c r="W16" s="224"/>
      <c r="X16" s="224"/>
      <c r="Y16" s="224"/>
      <c r="Z16" s="214"/>
      <c r="AA16" s="214"/>
      <c r="AB16" s="214"/>
      <c r="AC16" s="214"/>
      <c r="AD16" s="214"/>
      <c r="AE16" s="214"/>
      <c r="AF16" s="214"/>
      <c r="AG16" s="214" t="s">
        <v>369</v>
      </c>
      <c r="AH16" s="214"/>
      <c r="AI16" s="214"/>
      <c r="AJ16" s="214"/>
      <c r="AK16" s="214"/>
      <c r="AL16" s="214"/>
      <c r="AM16" s="214"/>
      <c r="AN16" s="214"/>
      <c r="AO16" s="214"/>
      <c r="AP16" s="214"/>
      <c r="AQ16" s="214"/>
      <c r="AR16" s="214"/>
      <c r="AS16" s="214"/>
      <c r="AT16" s="214"/>
      <c r="AU16" s="214"/>
      <c r="AV16" s="214"/>
      <c r="AW16" s="214"/>
      <c r="AX16" s="214"/>
      <c r="AY16" s="214"/>
      <c r="AZ16" s="214"/>
      <c r="BA16" s="244" t="str">
        <f>C16</f>
        <v>ve vybouraných otvorech, s vysekáním kapes pro zavázání, z jakýchkoliv cihel, z pomocného pracovního lešení o výšce podlahy do 1900 mm a pro zatížení do 1,5 kPa,</v>
      </c>
      <c r="BB16" s="214"/>
      <c r="BC16" s="214"/>
      <c r="BD16" s="214"/>
      <c r="BE16" s="214"/>
      <c r="BF16" s="214"/>
      <c r="BG16" s="214"/>
      <c r="BH16" s="214"/>
    </row>
    <row r="17" spans="1:60" outlineLevel="2" x14ac:dyDescent="0.2">
      <c r="A17" s="221"/>
      <c r="B17" s="222"/>
      <c r="C17" s="268" t="s">
        <v>2843</v>
      </c>
      <c r="D17" s="262"/>
      <c r="E17" s="263">
        <v>1.6850000000000001</v>
      </c>
      <c r="F17" s="224"/>
      <c r="G17" s="224"/>
      <c r="H17" s="224"/>
      <c r="I17" s="224"/>
      <c r="J17" s="224"/>
      <c r="K17" s="224"/>
      <c r="L17" s="224"/>
      <c r="M17" s="224"/>
      <c r="N17" s="223"/>
      <c r="O17" s="223"/>
      <c r="P17" s="223"/>
      <c r="Q17" s="223"/>
      <c r="R17" s="224"/>
      <c r="S17" s="224"/>
      <c r="T17" s="224"/>
      <c r="U17" s="224"/>
      <c r="V17" s="224"/>
      <c r="W17" s="224"/>
      <c r="X17" s="224"/>
      <c r="Y17" s="224"/>
      <c r="Z17" s="214"/>
      <c r="AA17" s="214"/>
      <c r="AB17" s="214"/>
      <c r="AC17" s="214"/>
      <c r="AD17" s="214"/>
      <c r="AE17" s="214"/>
      <c r="AF17" s="214"/>
      <c r="AG17" s="214" t="s">
        <v>371</v>
      </c>
      <c r="AH17" s="214">
        <v>0</v>
      </c>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ht="22.5" outlineLevel="1" x14ac:dyDescent="0.2">
      <c r="A18" s="236">
        <v>4</v>
      </c>
      <c r="B18" s="237" t="s">
        <v>2449</v>
      </c>
      <c r="C18" s="254" t="s">
        <v>2450</v>
      </c>
      <c r="D18" s="238" t="s">
        <v>365</v>
      </c>
      <c r="E18" s="239">
        <v>0.39867000000000002</v>
      </c>
      <c r="F18" s="240"/>
      <c r="G18" s="241">
        <f>ROUND(E18*F18,2)</f>
        <v>0</v>
      </c>
      <c r="H18" s="240"/>
      <c r="I18" s="241">
        <f>ROUND(E18*H18,2)</f>
        <v>0</v>
      </c>
      <c r="J18" s="240"/>
      <c r="K18" s="241">
        <f>ROUND(E18*J18,2)</f>
        <v>0</v>
      </c>
      <c r="L18" s="241">
        <v>12</v>
      </c>
      <c r="M18" s="241">
        <f>G18*(1+L18/100)</f>
        <v>0</v>
      </c>
      <c r="N18" s="239">
        <v>0.58179999999999998</v>
      </c>
      <c r="O18" s="239">
        <f>ROUND(E18*N18,2)</f>
        <v>0.23</v>
      </c>
      <c r="P18" s="239">
        <v>0</v>
      </c>
      <c r="Q18" s="239">
        <f>ROUND(E18*P18,2)</f>
        <v>0</v>
      </c>
      <c r="R18" s="241" t="s">
        <v>366</v>
      </c>
      <c r="S18" s="241" t="s">
        <v>315</v>
      </c>
      <c r="T18" s="242" t="s">
        <v>315</v>
      </c>
      <c r="U18" s="224">
        <v>7.3976800000000003</v>
      </c>
      <c r="V18" s="224">
        <f>ROUND(E18*U18,2)</f>
        <v>2.95</v>
      </c>
      <c r="W18" s="224"/>
      <c r="X18" s="224" t="s">
        <v>336</v>
      </c>
      <c r="Y18" s="224" t="s">
        <v>317</v>
      </c>
      <c r="Z18" s="214"/>
      <c r="AA18" s="214"/>
      <c r="AB18" s="214"/>
      <c r="AC18" s="214"/>
      <c r="AD18" s="214"/>
      <c r="AE18" s="214"/>
      <c r="AF18" s="214"/>
      <c r="AG18" s="214" t="s">
        <v>337</v>
      </c>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2" x14ac:dyDescent="0.2">
      <c r="A19" s="221"/>
      <c r="B19" s="222"/>
      <c r="C19" s="267" t="s">
        <v>1296</v>
      </c>
      <c r="D19" s="266"/>
      <c r="E19" s="266"/>
      <c r="F19" s="266"/>
      <c r="G19" s="266"/>
      <c r="H19" s="224"/>
      <c r="I19" s="224"/>
      <c r="J19" s="224"/>
      <c r="K19" s="224"/>
      <c r="L19" s="224"/>
      <c r="M19" s="224"/>
      <c r="N19" s="223"/>
      <c r="O19" s="223"/>
      <c r="P19" s="223"/>
      <c r="Q19" s="223"/>
      <c r="R19" s="224"/>
      <c r="S19" s="224"/>
      <c r="T19" s="224"/>
      <c r="U19" s="224"/>
      <c r="V19" s="224"/>
      <c r="W19" s="224"/>
      <c r="X19" s="224"/>
      <c r="Y19" s="224"/>
      <c r="Z19" s="214"/>
      <c r="AA19" s="214"/>
      <c r="AB19" s="214"/>
      <c r="AC19" s="214"/>
      <c r="AD19" s="214"/>
      <c r="AE19" s="214"/>
      <c r="AF19" s="214"/>
      <c r="AG19" s="214" t="s">
        <v>369</v>
      </c>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2" x14ac:dyDescent="0.2">
      <c r="A20" s="221"/>
      <c r="B20" s="222"/>
      <c r="C20" s="268" t="s">
        <v>2844</v>
      </c>
      <c r="D20" s="262"/>
      <c r="E20" s="263">
        <v>0.39867000000000002</v>
      </c>
      <c r="F20" s="224"/>
      <c r="G20" s="224"/>
      <c r="H20" s="224"/>
      <c r="I20" s="224"/>
      <c r="J20" s="224"/>
      <c r="K20" s="224"/>
      <c r="L20" s="224"/>
      <c r="M20" s="224"/>
      <c r="N20" s="223"/>
      <c r="O20" s="223"/>
      <c r="P20" s="223"/>
      <c r="Q20" s="223"/>
      <c r="R20" s="224"/>
      <c r="S20" s="224"/>
      <c r="T20" s="224"/>
      <c r="U20" s="224"/>
      <c r="V20" s="224"/>
      <c r="W20" s="224"/>
      <c r="X20" s="224"/>
      <c r="Y20" s="224"/>
      <c r="Z20" s="214"/>
      <c r="AA20" s="214"/>
      <c r="AB20" s="214"/>
      <c r="AC20" s="214"/>
      <c r="AD20" s="214"/>
      <c r="AE20" s="214"/>
      <c r="AF20" s="214"/>
      <c r="AG20" s="214" t="s">
        <v>371</v>
      </c>
      <c r="AH20" s="214">
        <v>0</v>
      </c>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ht="22.5" outlineLevel="1" x14ac:dyDescent="0.2">
      <c r="A21" s="236">
        <v>5</v>
      </c>
      <c r="B21" s="237" t="s">
        <v>1294</v>
      </c>
      <c r="C21" s="254" t="s">
        <v>1295</v>
      </c>
      <c r="D21" s="238" t="s">
        <v>365</v>
      </c>
      <c r="E21" s="239">
        <v>3.2010000000000001</v>
      </c>
      <c r="F21" s="240"/>
      <c r="G21" s="241">
        <f>ROUND(E21*F21,2)</f>
        <v>0</v>
      </c>
      <c r="H21" s="240"/>
      <c r="I21" s="241">
        <f>ROUND(E21*H21,2)</f>
        <v>0</v>
      </c>
      <c r="J21" s="240"/>
      <c r="K21" s="241">
        <f>ROUND(E21*J21,2)</f>
        <v>0</v>
      </c>
      <c r="L21" s="241">
        <v>12</v>
      </c>
      <c r="M21" s="241">
        <f>G21*(1+L21/100)</f>
        <v>0</v>
      </c>
      <c r="N21" s="239">
        <v>0.58069999999999999</v>
      </c>
      <c r="O21" s="239">
        <f>ROUND(E21*N21,2)</f>
        <v>1.86</v>
      </c>
      <c r="P21" s="239">
        <v>0</v>
      </c>
      <c r="Q21" s="239">
        <f>ROUND(E21*P21,2)</f>
        <v>0</v>
      </c>
      <c r="R21" s="241" t="s">
        <v>366</v>
      </c>
      <c r="S21" s="241" t="s">
        <v>315</v>
      </c>
      <c r="T21" s="242" t="s">
        <v>315</v>
      </c>
      <c r="U21" s="224">
        <v>6.1074200000000003</v>
      </c>
      <c r="V21" s="224">
        <f>ROUND(E21*U21,2)</f>
        <v>19.55</v>
      </c>
      <c r="W21" s="224"/>
      <c r="X21" s="224" t="s">
        <v>336</v>
      </c>
      <c r="Y21" s="224" t="s">
        <v>317</v>
      </c>
      <c r="Z21" s="214"/>
      <c r="AA21" s="214"/>
      <c r="AB21" s="214"/>
      <c r="AC21" s="214"/>
      <c r="AD21" s="214"/>
      <c r="AE21" s="214"/>
      <c r="AF21" s="214"/>
      <c r="AG21" s="214" t="s">
        <v>337</v>
      </c>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2" x14ac:dyDescent="0.2">
      <c r="A22" s="221"/>
      <c r="B22" s="222"/>
      <c r="C22" s="267" t="s">
        <v>1296</v>
      </c>
      <c r="D22" s="266"/>
      <c r="E22" s="266"/>
      <c r="F22" s="266"/>
      <c r="G22" s="266"/>
      <c r="H22" s="224"/>
      <c r="I22" s="224"/>
      <c r="J22" s="224"/>
      <c r="K22" s="224"/>
      <c r="L22" s="224"/>
      <c r="M22" s="224"/>
      <c r="N22" s="223"/>
      <c r="O22" s="223"/>
      <c r="P22" s="223"/>
      <c r="Q22" s="223"/>
      <c r="R22" s="224"/>
      <c r="S22" s="224"/>
      <c r="T22" s="224"/>
      <c r="U22" s="224"/>
      <c r="V22" s="224"/>
      <c r="W22" s="224"/>
      <c r="X22" s="224"/>
      <c r="Y22" s="224"/>
      <c r="Z22" s="214"/>
      <c r="AA22" s="214"/>
      <c r="AB22" s="214"/>
      <c r="AC22" s="214"/>
      <c r="AD22" s="214"/>
      <c r="AE22" s="214"/>
      <c r="AF22" s="214"/>
      <c r="AG22" s="214" t="s">
        <v>369</v>
      </c>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2" x14ac:dyDescent="0.2">
      <c r="A23" s="221"/>
      <c r="B23" s="222"/>
      <c r="C23" s="268" t="s">
        <v>2845</v>
      </c>
      <c r="D23" s="262"/>
      <c r="E23" s="263">
        <v>3.2010000000000001</v>
      </c>
      <c r="F23" s="224"/>
      <c r="G23" s="224"/>
      <c r="H23" s="224"/>
      <c r="I23" s="224"/>
      <c r="J23" s="224"/>
      <c r="K23" s="224"/>
      <c r="L23" s="224"/>
      <c r="M23" s="224"/>
      <c r="N23" s="223"/>
      <c r="O23" s="223"/>
      <c r="P23" s="223"/>
      <c r="Q23" s="223"/>
      <c r="R23" s="224"/>
      <c r="S23" s="224"/>
      <c r="T23" s="224"/>
      <c r="U23" s="224"/>
      <c r="V23" s="224"/>
      <c r="W23" s="224"/>
      <c r="X23" s="224"/>
      <c r="Y23" s="224"/>
      <c r="Z23" s="214"/>
      <c r="AA23" s="214"/>
      <c r="AB23" s="214"/>
      <c r="AC23" s="214"/>
      <c r="AD23" s="214"/>
      <c r="AE23" s="214"/>
      <c r="AF23" s="214"/>
      <c r="AG23" s="214" t="s">
        <v>371</v>
      </c>
      <c r="AH23" s="214">
        <v>0</v>
      </c>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1" x14ac:dyDescent="0.2">
      <c r="A24" s="236">
        <v>6</v>
      </c>
      <c r="B24" s="237" t="s">
        <v>377</v>
      </c>
      <c r="C24" s="254" t="s">
        <v>378</v>
      </c>
      <c r="D24" s="238" t="s">
        <v>379</v>
      </c>
      <c r="E24" s="239">
        <v>1.08</v>
      </c>
      <c r="F24" s="240"/>
      <c r="G24" s="241">
        <f>ROUND(E24*F24,2)</f>
        <v>0</v>
      </c>
      <c r="H24" s="240"/>
      <c r="I24" s="241">
        <f>ROUND(E24*H24,2)</f>
        <v>0</v>
      </c>
      <c r="J24" s="240"/>
      <c r="K24" s="241">
        <f>ROUND(E24*J24,2)</f>
        <v>0</v>
      </c>
      <c r="L24" s="241">
        <v>12</v>
      </c>
      <c r="M24" s="241">
        <f>G24*(1+L24/100)</f>
        <v>0</v>
      </c>
      <c r="N24" s="239">
        <v>0.1114</v>
      </c>
      <c r="O24" s="239">
        <f>ROUND(E24*N24,2)</f>
        <v>0.12</v>
      </c>
      <c r="P24" s="239">
        <v>0</v>
      </c>
      <c r="Q24" s="239">
        <f>ROUND(E24*P24,2)</f>
        <v>0</v>
      </c>
      <c r="R24" s="241" t="s">
        <v>380</v>
      </c>
      <c r="S24" s="241" t="s">
        <v>315</v>
      </c>
      <c r="T24" s="242" t="s">
        <v>315</v>
      </c>
      <c r="U24" s="224">
        <v>0.81899999999999995</v>
      </c>
      <c r="V24" s="224">
        <f>ROUND(E24*U24,2)</f>
        <v>0.88</v>
      </c>
      <c r="W24" s="224"/>
      <c r="X24" s="224" t="s">
        <v>336</v>
      </c>
      <c r="Y24" s="224" t="s">
        <v>317</v>
      </c>
      <c r="Z24" s="214"/>
      <c r="AA24" s="214"/>
      <c r="AB24" s="214"/>
      <c r="AC24" s="214"/>
      <c r="AD24" s="214"/>
      <c r="AE24" s="214"/>
      <c r="AF24" s="214"/>
      <c r="AG24" s="214" t="s">
        <v>367</v>
      </c>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2" x14ac:dyDescent="0.2">
      <c r="A25" s="221"/>
      <c r="B25" s="222"/>
      <c r="C25" s="268" t="s">
        <v>2846</v>
      </c>
      <c r="D25" s="262"/>
      <c r="E25" s="263">
        <v>1.08</v>
      </c>
      <c r="F25" s="224"/>
      <c r="G25" s="224"/>
      <c r="H25" s="224"/>
      <c r="I25" s="224"/>
      <c r="J25" s="224"/>
      <c r="K25" s="224"/>
      <c r="L25" s="224"/>
      <c r="M25" s="224"/>
      <c r="N25" s="223"/>
      <c r="O25" s="223"/>
      <c r="P25" s="223"/>
      <c r="Q25" s="223"/>
      <c r="R25" s="224"/>
      <c r="S25" s="224"/>
      <c r="T25" s="224"/>
      <c r="U25" s="224"/>
      <c r="V25" s="224"/>
      <c r="W25" s="224"/>
      <c r="X25" s="224"/>
      <c r="Y25" s="224"/>
      <c r="Z25" s="214"/>
      <c r="AA25" s="214"/>
      <c r="AB25" s="214"/>
      <c r="AC25" s="214"/>
      <c r="AD25" s="214"/>
      <c r="AE25" s="214"/>
      <c r="AF25" s="214"/>
      <c r="AG25" s="214" t="s">
        <v>371</v>
      </c>
      <c r="AH25" s="214">
        <v>0</v>
      </c>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x14ac:dyDescent="0.2">
      <c r="A26" s="229" t="s">
        <v>310</v>
      </c>
      <c r="B26" s="230" t="s">
        <v>185</v>
      </c>
      <c r="C26" s="253" t="s">
        <v>186</v>
      </c>
      <c r="D26" s="231"/>
      <c r="E26" s="232"/>
      <c r="F26" s="233"/>
      <c r="G26" s="233">
        <f>SUMIF(AG27:AG35,"&lt;&gt;NOR",G27:G35)</f>
        <v>0</v>
      </c>
      <c r="H26" s="233"/>
      <c r="I26" s="233">
        <f>SUM(I27:I35)</f>
        <v>0</v>
      </c>
      <c r="J26" s="233"/>
      <c r="K26" s="233">
        <f>SUM(K27:K35)</f>
        <v>0</v>
      </c>
      <c r="L26" s="233"/>
      <c r="M26" s="233">
        <f>SUM(M27:M35)</f>
        <v>0</v>
      </c>
      <c r="N26" s="232"/>
      <c r="O26" s="232">
        <f>SUM(O27:O35)</f>
        <v>0.52</v>
      </c>
      <c r="P26" s="232"/>
      <c r="Q26" s="232">
        <f>SUM(Q27:Q35)</f>
        <v>0</v>
      </c>
      <c r="R26" s="233"/>
      <c r="S26" s="233"/>
      <c r="T26" s="234"/>
      <c r="U26" s="228"/>
      <c r="V26" s="228">
        <f>SUM(V27:V35)</f>
        <v>17.169999999999998</v>
      </c>
      <c r="W26" s="228"/>
      <c r="X26" s="228"/>
      <c r="Y26" s="228"/>
      <c r="AG26" t="s">
        <v>311</v>
      </c>
    </row>
    <row r="27" spans="1:60" ht="33.75" outlineLevel="1" x14ac:dyDescent="0.2">
      <c r="A27" s="236">
        <v>7</v>
      </c>
      <c r="B27" s="237" t="s">
        <v>1302</v>
      </c>
      <c r="C27" s="254" t="s">
        <v>1303</v>
      </c>
      <c r="D27" s="238" t="s">
        <v>379</v>
      </c>
      <c r="E27" s="239">
        <v>11.147</v>
      </c>
      <c r="F27" s="240"/>
      <c r="G27" s="241">
        <f>ROUND(E27*F27,2)</f>
        <v>0</v>
      </c>
      <c r="H27" s="240"/>
      <c r="I27" s="241">
        <f>ROUND(E27*H27,2)</f>
        <v>0</v>
      </c>
      <c r="J27" s="240"/>
      <c r="K27" s="241">
        <f>ROUND(E27*J27,2)</f>
        <v>0</v>
      </c>
      <c r="L27" s="241">
        <v>12</v>
      </c>
      <c r="M27" s="241">
        <f>G27*(1+L27/100)</f>
        <v>0</v>
      </c>
      <c r="N27" s="239">
        <v>4.5569999999999999E-2</v>
      </c>
      <c r="O27" s="239">
        <f>ROUND(E27*N27,2)</f>
        <v>0.51</v>
      </c>
      <c r="P27" s="239">
        <v>0</v>
      </c>
      <c r="Q27" s="239">
        <f>ROUND(E27*P27,2)</f>
        <v>0</v>
      </c>
      <c r="R27" s="241" t="s">
        <v>380</v>
      </c>
      <c r="S27" s="241" t="s">
        <v>315</v>
      </c>
      <c r="T27" s="242" t="s">
        <v>315</v>
      </c>
      <c r="U27" s="224">
        <v>1.2869999999999999</v>
      </c>
      <c r="V27" s="224">
        <f>ROUND(E27*U27,2)</f>
        <v>14.35</v>
      </c>
      <c r="W27" s="224"/>
      <c r="X27" s="224" t="s">
        <v>336</v>
      </c>
      <c r="Y27" s="224" t="s">
        <v>317</v>
      </c>
      <c r="Z27" s="214"/>
      <c r="AA27" s="214"/>
      <c r="AB27" s="214"/>
      <c r="AC27" s="214"/>
      <c r="AD27" s="214"/>
      <c r="AE27" s="214"/>
      <c r="AF27" s="214"/>
      <c r="AG27" s="214" t="s">
        <v>367</v>
      </c>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ht="22.5" outlineLevel="2" x14ac:dyDescent="0.2">
      <c r="A28" s="221"/>
      <c r="B28" s="222"/>
      <c r="C28" s="267" t="s">
        <v>385</v>
      </c>
      <c r="D28" s="266"/>
      <c r="E28" s="266"/>
      <c r="F28" s="266"/>
      <c r="G28" s="266"/>
      <c r="H28" s="224"/>
      <c r="I28" s="224"/>
      <c r="J28" s="224"/>
      <c r="K28" s="224"/>
      <c r="L28" s="224"/>
      <c r="M28" s="224"/>
      <c r="N28" s="223"/>
      <c r="O28" s="223"/>
      <c r="P28" s="223"/>
      <c r="Q28" s="223"/>
      <c r="R28" s="224"/>
      <c r="S28" s="224"/>
      <c r="T28" s="224"/>
      <c r="U28" s="224"/>
      <c r="V28" s="224"/>
      <c r="W28" s="224"/>
      <c r="X28" s="224"/>
      <c r="Y28" s="224"/>
      <c r="Z28" s="214"/>
      <c r="AA28" s="214"/>
      <c r="AB28" s="214"/>
      <c r="AC28" s="214"/>
      <c r="AD28" s="214"/>
      <c r="AE28" s="214"/>
      <c r="AF28" s="214"/>
      <c r="AG28" s="214" t="s">
        <v>369</v>
      </c>
      <c r="AH28" s="214"/>
      <c r="AI28" s="214"/>
      <c r="AJ28" s="214"/>
      <c r="AK28" s="214"/>
      <c r="AL28" s="214"/>
      <c r="AM28" s="214"/>
      <c r="AN28" s="214"/>
      <c r="AO28" s="214"/>
      <c r="AP28" s="214"/>
      <c r="AQ28" s="214"/>
      <c r="AR28" s="214"/>
      <c r="AS28" s="214"/>
      <c r="AT28" s="214"/>
      <c r="AU28" s="214"/>
      <c r="AV28" s="214"/>
      <c r="AW28" s="214"/>
      <c r="AX28" s="214"/>
      <c r="AY28" s="214"/>
      <c r="AZ28" s="214"/>
      <c r="BA28" s="244" t="str">
        <f>C28</f>
        <v>zřízení nosné konstrukce příčky, vložení tepelné izolace tl. do 5 cm, montáž desek, tmelení spár Q2 a úprava rohů. Včetně dodávek materiálu.</v>
      </c>
      <c r="BB28" s="214"/>
      <c r="BC28" s="214"/>
      <c r="BD28" s="214"/>
      <c r="BE28" s="214"/>
      <c r="BF28" s="214"/>
      <c r="BG28" s="214"/>
      <c r="BH28" s="214"/>
    </row>
    <row r="29" spans="1:60" outlineLevel="2" x14ac:dyDescent="0.2">
      <c r="A29" s="221"/>
      <c r="B29" s="222"/>
      <c r="C29" s="268" t="s">
        <v>2847</v>
      </c>
      <c r="D29" s="262"/>
      <c r="E29" s="263">
        <v>13.904999999999999</v>
      </c>
      <c r="F29" s="224"/>
      <c r="G29" s="224"/>
      <c r="H29" s="224"/>
      <c r="I29" s="224"/>
      <c r="J29" s="224"/>
      <c r="K29" s="224"/>
      <c r="L29" s="224"/>
      <c r="M29" s="224"/>
      <c r="N29" s="223"/>
      <c r="O29" s="223"/>
      <c r="P29" s="223"/>
      <c r="Q29" s="223"/>
      <c r="R29" s="224"/>
      <c r="S29" s="224"/>
      <c r="T29" s="224"/>
      <c r="U29" s="224"/>
      <c r="V29" s="224"/>
      <c r="W29" s="224"/>
      <c r="X29" s="224"/>
      <c r="Y29" s="224"/>
      <c r="Z29" s="214"/>
      <c r="AA29" s="214"/>
      <c r="AB29" s="214"/>
      <c r="AC29" s="214"/>
      <c r="AD29" s="214"/>
      <c r="AE29" s="214"/>
      <c r="AF29" s="214"/>
      <c r="AG29" s="214" t="s">
        <v>371</v>
      </c>
      <c r="AH29" s="214">
        <v>0</v>
      </c>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3" x14ac:dyDescent="0.2">
      <c r="A30" s="221"/>
      <c r="B30" s="222"/>
      <c r="C30" s="268" t="s">
        <v>1305</v>
      </c>
      <c r="D30" s="262"/>
      <c r="E30" s="263">
        <v>-2.758</v>
      </c>
      <c r="F30" s="224"/>
      <c r="G30" s="224"/>
      <c r="H30" s="224"/>
      <c r="I30" s="224"/>
      <c r="J30" s="224"/>
      <c r="K30" s="224"/>
      <c r="L30" s="224"/>
      <c r="M30" s="224"/>
      <c r="N30" s="223"/>
      <c r="O30" s="223"/>
      <c r="P30" s="223"/>
      <c r="Q30" s="223"/>
      <c r="R30" s="224"/>
      <c r="S30" s="224"/>
      <c r="T30" s="224"/>
      <c r="U30" s="224"/>
      <c r="V30" s="224"/>
      <c r="W30" s="224"/>
      <c r="X30" s="224"/>
      <c r="Y30" s="224"/>
      <c r="Z30" s="214"/>
      <c r="AA30" s="214"/>
      <c r="AB30" s="214"/>
      <c r="AC30" s="214"/>
      <c r="AD30" s="214"/>
      <c r="AE30" s="214"/>
      <c r="AF30" s="214"/>
      <c r="AG30" s="214" t="s">
        <v>371</v>
      </c>
      <c r="AH30" s="214">
        <v>0</v>
      </c>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ht="33.75" outlineLevel="1" x14ac:dyDescent="0.2">
      <c r="A31" s="236">
        <v>8</v>
      </c>
      <c r="B31" s="237" t="s">
        <v>393</v>
      </c>
      <c r="C31" s="254" t="s">
        <v>1306</v>
      </c>
      <c r="D31" s="238" t="s">
        <v>375</v>
      </c>
      <c r="E31" s="239">
        <v>2</v>
      </c>
      <c r="F31" s="240"/>
      <c r="G31" s="241">
        <f>ROUND(E31*F31,2)</f>
        <v>0</v>
      </c>
      <c r="H31" s="240"/>
      <c r="I31" s="241">
        <f>ROUND(E31*H31,2)</f>
        <v>0</v>
      </c>
      <c r="J31" s="240"/>
      <c r="K31" s="241">
        <f>ROUND(E31*J31,2)</f>
        <v>0</v>
      </c>
      <c r="L31" s="241">
        <v>12</v>
      </c>
      <c r="M31" s="241">
        <f>G31*(1+L31/100)</f>
        <v>0</v>
      </c>
      <c r="N31" s="239">
        <v>6.3200000000000001E-3</v>
      </c>
      <c r="O31" s="239">
        <f>ROUND(E31*N31,2)</f>
        <v>0.01</v>
      </c>
      <c r="P31" s="239">
        <v>0</v>
      </c>
      <c r="Q31" s="239">
        <f>ROUND(E31*P31,2)</f>
        <v>0</v>
      </c>
      <c r="R31" s="241" t="s">
        <v>380</v>
      </c>
      <c r="S31" s="241" t="s">
        <v>315</v>
      </c>
      <c r="T31" s="242" t="s">
        <v>315</v>
      </c>
      <c r="U31" s="224">
        <v>0.96</v>
      </c>
      <c r="V31" s="224">
        <f>ROUND(E31*U31,2)</f>
        <v>1.92</v>
      </c>
      <c r="W31" s="224"/>
      <c r="X31" s="224" t="s">
        <v>336</v>
      </c>
      <c r="Y31" s="224" t="s">
        <v>317</v>
      </c>
      <c r="Z31" s="214"/>
      <c r="AA31" s="214"/>
      <c r="AB31" s="214"/>
      <c r="AC31" s="214"/>
      <c r="AD31" s="214"/>
      <c r="AE31" s="214"/>
      <c r="AF31" s="214"/>
      <c r="AG31" s="214" t="s">
        <v>367</v>
      </c>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2" x14ac:dyDescent="0.2">
      <c r="A32" s="221"/>
      <c r="B32" s="222"/>
      <c r="C32" s="268" t="s">
        <v>1307</v>
      </c>
      <c r="D32" s="262"/>
      <c r="E32" s="263">
        <v>1</v>
      </c>
      <c r="F32" s="224"/>
      <c r="G32" s="224"/>
      <c r="H32" s="224"/>
      <c r="I32" s="224"/>
      <c r="J32" s="224"/>
      <c r="K32" s="224"/>
      <c r="L32" s="224"/>
      <c r="M32" s="224"/>
      <c r="N32" s="223"/>
      <c r="O32" s="223"/>
      <c r="P32" s="223"/>
      <c r="Q32" s="223"/>
      <c r="R32" s="224"/>
      <c r="S32" s="224"/>
      <c r="T32" s="224"/>
      <c r="U32" s="224"/>
      <c r="V32" s="224"/>
      <c r="W32" s="224"/>
      <c r="X32" s="224"/>
      <c r="Y32" s="224"/>
      <c r="Z32" s="214"/>
      <c r="AA32" s="214"/>
      <c r="AB32" s="214"/>
      <c r="AC32" s="214"/>
      <c r="AD32" s="214"/>
      <c r="AE32" s="214"/>
      <c r="AF32" s="214"/>
      <c r="AG32" s="214" t="s">
        <v>371</v>
      </c>
      <c r="AH32" s="214">
        <v>0</v>
      </c>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3" x14ac:dyDescent="0.2">
      <c r="A33" s="221"/>
      <c r="B33" s="222"/>
      <c r="C33" s="268" t="s">
        <v>1308</v>
      </c>
      <c r="D33" s="262"/>
      <c r="E33" s="263">
        <v>1</v>
      </c>
      <c r="F33" s="224"/>
      <c r="G33" s="224"/>
      <c r="H33" s="224"/>
      <c r="I33" s="224"/>
      <c r="J33" s="224"/>
      <c r="K33" s="224"/>
      <c r="L33" s="224"/>
      <c r="M33" s="224"/>
      <c r="N33" s="223"/>
      <c r="O33" s="223"/>
      <c r="P33" s="223"/>
      <c r="Q33" s="223"/>
      <c r="R33" s="224"/>
      <c r="S33" s="224"/>
      <c r="T33" s="224"/>
      <c r="U33" s="224"/>
      <c r="V33" s="224"/>
      <c r="W33" s="224"/>
      <c r="X33" s="224"/>
      <c r="Y33" s="224"/>
      <c r="Z33" s="214"/>
      <c r="AA33" s="214"/>
      <c r="AB33" s="214"/>
      <c r="AC33" s="214"/>
      <c r="AD33" s="214"/>
      <c r="AE33" s="214"/>
      <c r="AF33" s="214"/>
      <c r="AG33" s="214" t="s">
        <v>371</v>
      </c>
      <c r="AH33" s="214">
        <v>0</v>
      </c>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ht="22.5" outlineLevel="1" x14ac:dyDescent="0.2">
      <c r="A34" s="236">
        <v>9</v>
      </c>
      <c r="B34" s="237" t="s">
        <v>401</v>
      </c>
      <c r="C34" s="254" t="s">
        <v>1309</v>
      </c>
      <c r="D34" s="238" t="s">
        <v>403</v>
      </c>
      <c r="E34" s="239">
        <v>18</v>
      </c>
      <c r="F34" s="240"/>
      <c r="G34" s="241">
        <f>ROUND(E34*F34,2)</f>
        <v>0</v>
      </c>
      <c r="H34" s="240"/>
      <c r="I34" s="241">
        <f>ROUND(E34*H34,2)</f>
        <v>0</v>
      </c>
      <c r="J34" s="240"/>
      <c r="K34" s="241">
        <f>ROUND(E34*J34,2)</f>
        <v>0</v>
      </c>
      <c r="L34" s="241">
        <v>12</v>
      </c>
      <c r="M34" s="241">
        <f>G34*(1+L34/100)</f>
        <v>0</v>
      </c>
      <c r="N34" s="239">
        <v>1.3999999999999999E-4</v>
      </c>
      <c r="O34" s="239">
        <f>ROUND(E34*N34,2)</f>
        <v>0</v>
      </c>
      <c r="P34" s="239">
        <v>0</v>
      </c>
      <c r="Q34" s="239">
        <f>ROUND(E34*P34,2)</f>
        <v>0</v>
      </c>
      <c r="R34" s="241" t="s">
        <v>380</v>
      </c>
      <c r="S34" s="241" t="s">
        <v>315</v>
      </c>
      <c r="T34" s="242" t="s">
        <v>315</v>
      </c>
      <c r="U34" s="224">
        <v>0.05</v>
      </c>
      <c r="V34" s="224">
        <f>ROUND(E34*U34,2)</f>
        <v>0.9</v>
      </c>
      <c r="W34" s="224"/>
      <c r="X34" s="224" t="s">
        <v>336</v>
      </c>
      <c r="Y34" s="224" t="s">
        <v>317</v>
      </c>
      <c r="Z34" s="214"/>
      <c r="AA34" s="214"/>
      <c r="AB34" s="214"/>
      <c r="AC34" s="214"/>
      <c r="AD34" s="214"/>
      <c r="AE34" s="214"/>
      <c r="AF34" s="214"/>
      <c r="AG34" s="214" t="s">
        <v>367</v>
      </c>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2" x14ac:dyDescent="0.2">
      <c r="A35" s="221"/>
      <c r="B35" s="222"/>
      <c r="C35" s="268" t="s">
        <v>2848</v>
      </c>
      <c r="D35" s="262"/>
      <c r="E35" s="263">
        <v>18</v>
      </c>
      <c r="F35" s="224"/>
      <c r="G35" s="224"/>
      <c r="H35" s="224"/>
      <c r="I35" s="224"/>
      <c r="J35" s="224"/>
      <c r="K35" s="224"/>
      <c r="L35" s="224"/>
      <c r="M35" s="224"/>
      <c r="N35" s="223"/>
      <c r="O35" s="223"/>
      <c r="P35" s="223"/>
      <c r="Q35" s="223"/>
      <c r="R35" s="224"/>
      <c r="S35" s="224"/>
      <c r="T35" s="224"/>
      <c r="U35" s="224"/>
      <c r="V35" s="224"/>
      <c r="W35" s="224"/>
      <c r="X35" s="224"/>
      <c r="Y35" s="224"/>
      <c r="Z35" s="214"/>
      <c r="AA35" s="214"/>
      <c r="AB35" s="214"/>
      <c r="AC35" s="214"/>
      <c r="AD35" s="214"/>
      <c r="AE35" s="214"/>
      <c r="AF35" s="214"/>
      <c r="AG35" s="214" t="s">
        <v>371</v>
      </c>
      <c r="AH35" s="214">
        <v>0</v>
      </c>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x14ac:dyDescent="0.2">
      <c r="A36" s="229" t="s">
        <v>310</v>
      </c>
      <c r="B36" s="230" t="s">
        <v>191</v>
      </c>
      <c r="C36" s="253" t="s">
        <v>192</v>
      </c>
      <c r="D36" s="231"/>
      <c r="E36" s="232"/>
      <c r="F36" s="233"/>
      <c r="G36" s="233">
        <f>SUMIF(AG37:AG57,"&lt;&gt;NOR",G37:G57)</f>
        <v>0</v>
      </c>
      <c r="H36" s="233"/>
      <c r="I36" s="233">
        <f>SUM(I37:I57)</f>
        <v>0</v>
      </c>
      <c r="J36" s="233"/>
      <c r="K36" s="233">
        <f>SUM(K37:K57)</f>
        <v>0</v>
      </c>
      <c r="L36" s="233"/>
      <c r="M36" s="233">
        <f>SUM(M37:M57)</f>
        <v>0</v>
      </c>
      <c r="N36" s="232"/>
      <c r="O36" s="232">
        <f>SUM(O37:O57)</f>
        <v>0.43</v>
      </c>
      <c r="P36" s="232"/>
      <c r="Q36" s="232">
        <f>SUM(Q37:Q57)</f>
        <v>0</v>
      </c>
      <c r="R36" s="233"/>
      <c r="S36" s="233"/>
      <c r="T36" s="234"/>
      <c r="U36" s="228"/>
      <c r="V36" s="228">
        <f>SUM(V37:V57)</f>
        <v>40.380000000000003</v>
      </c>
      <c r="W36" s="228"/>
      <c r="X36" s="228"/>
      <c r="Y36" s="228"/>
      <c r="AG36" t="s">
        <v>311</v>
      </c>
    </row>
    <row r="37" spans="1:60" ht="33.75" outlineLevel="1" x14ac:dyDescent="0.2">
      <c r="A37" s="236">
        <v>10</v>
      </c>
      <c r="B37" s="237" t="s">
        <v>411</v>
      </c>
      <c r="C37" s="254" t="s">
        <v>412</v>
      </c>
      <c r="D37" s="238" t="s">
        <v>379</v>
      </c>
      <c r="E37" s="239">
        <v>34.949129999999997</v>
      </c>
      <c r="F37" s="240"/>
      <c r="G37" s="241">
        <f>ROUND(E37*F37,2)</f>
        <v>0</v>
      </c>
      <c r="H37" s="240"/>
      <c r="I37" s="241">
        <f>ROUND(E37*H37,2)</f>
        <v>0</v>
      </c>
      <c r="J37" s="240"/>
      <c r="K37" s="241">
        <f>ROUND(E37*J37,2)</f>
        <v>0</v>
      </c>
      <c r="L37" s="241">
        <v>12</v>
      </c>
      <c r="M37" s="241">
        <f>G37*(1+L37/100)</f>
        <v>0</v>
      </c>
      <c r="N37" s="239">
        <v>1.201E-2</v>
      </c>
      <c r="O37" s="239">
        <f>ROUND(E37*N37,2)</f>
        <v>0.42</v>
      </c>
      <c r="P37" s="239">
        <v>0</v>
      </c>
      <c r="Q37" s="239">
        <f>ROUND(E37*P37,2)</f>
        <v>0</v>
      </c>
      <c r="R37" s="241" t="s">
        <v>380</v>
      </c>
      <c r="S37" s="241" t="s">
        <v>315</v>
      </c>
      <c r="T37" s="242" t="s">
        <v>315</v>
      </c>
      <c r="U37" s="224">
        <v>0.95</v>
      </c>
      <c r="V37" s="224">
        <f>ROUND(E37*U37,2)</f>
        <v>33.200000000000003</v>
      </c>
      <c r="W37" s="224"/>
      <c r="X37" s="224" t="s">
        <v>336</v>
      </c>
      <c r="Y37" s="224" t="s">
        <v>317</v>
      </c>
      <c r="Z37" s="214"/>
      <c r="AA37" s="214"/>
      <c r="AB37" s="214"/>
      <c r="AC37" s="214"/>
      <c r="AD37" s="214"/>
      <c r="AE37" s="214"/>
      <c r="AF37" s="214"/>
      <c r="AG37" s="214" t="s">
        <v>367</v>
      </c>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2" x14ac:dyDescent="0.2">
      <c r="A38" s="221"/>
      <c r="B38" s="222"/>
      <c r="C38" s="255" t="s">
        <v>993</v>
      </c>
      <c r="D38" s="243"/>
      <c r="E38" s="243"/>
      <c r="F38" s="243"/>
      <c r="G38" s="243"/>
      <c r="H38" s="224"/>
      <c r="I38" s="224"/>
      <c r="J38" s="224"/>
      <c r="K38" s="224"/>
      <c r="L38" s="224"/>
      <c r="M38" s="224"/>
      <c r="N38" s="223"/>
      <c r="O38" s="223"/>
      <c r="P38" s="223"/>
      <c r="Q38" s="223"/>
      <c r="R38" s="224"/>
      <c r="S38" s="224"/>
      <c r="T38" s="224"/>
      <c r="U38" s="224"/>
      <c r="V38" s="224"/>
      <c r="W38" s="224"/>
      <c r="X38" s="224"/>
      <c r="Y38" s="224"/>
      <c r="Z38" s="214"/>
      <c r="AA38" s="214"/>
      <c r="AB38" s="214"/>
      <c r="AC38" s="214"/>
      <c r="AD38" s="214"/>
      <c r="AE38" s="214"/>
      <c r="AF38" s="214"/>
      <c r="AG38" s="214" t="s">
        <v>320</v>
      </c>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2" x14ac:dyDescent="0.2">
      <c r="A39" s="221"/>
      <c r="B39" s="222"/>
      <c r="C39" s="268" t="s">
        <v>991</v>
      </c>
      <c r="D39" s="262"/>
      <c r="E39" s="263"/>
      <c r="F39" s="224"/>
      <c r="G39" s="224"/>
      <c r="H39" s="224"/>
      <c r="I39" s="224"/>
      <c r="J39" s="224"/>
      <c r="K39" s="224"/>
      <c r="L39" s="224"/>
      <c r="M39" s="224"/>
      <c r="N39" s="223"/>
      <c r="O39" s="223"/>
      <c r="P39" s="223"/>
      <c r="Q39" s="223"/>
      <c r="R39" s="224"/>
      <c r="S39" s="224"/>
      <c r="T39" s="224"/>
      <c r="U39" s="224"/>
      <c r="V39" s="224"/>
      <c r="W39" s="224"/>
      <c r="X39" s="224"/>
      <c r="Y39" s="224"/>
      <c r="Z39" s="214"/>
      <c r="AA39" s="214"/>
      <c r="AB39" s="214"/>
      <c r="AC39" s="214"/>
      <c r="AD39" s="214"/>
      <c r="AE39" s="214"/>
      <c r="AF39" s="214"/>
      <c r="AG39" s="214" t="s">
        <v>371</v>
      </c>
      <c r="AH39" s="214">
        <v>0</v>
      </c>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3" x14ac:dyDescent="0.2">
      <c r="A40" s="221"/>
      <c r="B40" s="222"/>
      <c r="C40" s="268" t="s">
        <v>1394</v>
      </c>
      <c r="D40" s="262"/>
      <c r="E40" s="263"/>
      <c r="F40" s="224"/>
      <c r="G40" s="224"/>
      <c r="H40" s="224"/>
      <c r="I40" s="224"/>
      <c r="J40" s="224"/>
      <c r="K40" s="224"/>
      <c r="L40" s="224"/>
      <c r="M40" s="224"/>
      <c r="N40" s="223"/>
      <c r="O40" s="223"/>
      <c r="P40" s="223"/>
      <c r="Q40" s="223"/>
      <c r="R40" s="224"/>
      <c r="S40" s="224"/>
      <c r="T40" s="224"/>
      <c r="U40" s="224"/>
      <c r="V40" s="224"/>
      <c r="W40" s="224"/>
      <c r="X40" s="224"/>
      <c r="Y40" s="224"/>
      <c r="Z40" s="214"/>
      <c r="AA40" s="214"/>
      <c r="AB40" s="214"/>
      <c r="AC40" s="214"/>
      <c r="AD40" s="214"/>
      <c r="AE40" s="214"/>
      <c r="AF40" s="214"/>
      <c r="AG40" s="214" t="s">
        <v>371</v>
      </c>
      <c r="AH40" s="214">
        <v>0</v>
      </c>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3" x14ac:dyDescent="0.2">
      <c r="A41" s="221"/>
      <c r="B41" s="222"/>
      <c r="C41" s="268" t="s">
        <v>2849</v>
      </c>
      <c r="D41" s="262"/>
      <c r="E41" s="263">
        <v>5.5091299999999999</v>
      </c>
      <c r="F41" s="224"/>
      <c r="G41" s="224"/>
      <c r="H41" s="224"/>
      <c r="I41" s="224"/>
      <c r="J41" s="224"/>
      <c r="K41" s="224"/>
      <c r="L41" s="224"/>
      <c r="M41" s="224"/>
      <c r="N41" s="223"/>
      <c r="O41" s="223"/>
      <c r="P41" s="223"/>
      <c r="Q41" s="223"/>
      <c r="R41" s="224"/>
      <c r="S41" s="224"/>
      <c r="T41" s="224"/>
      <c r="U41" s="224"/>
      <c r="V41" s="224"/>
      <c r="W41" s="224"/>
      <c r="X41" s="224"/>
      <c r="Y41" s="224"/>
      <c r="Z41" s="214"/>
      <c r="AA41" s="214"/>
      <c r="AB41" s="214"/>
      <c r="AC41" s="214"/>
      <c r="AD41" s="214"/>
      <c r="AE41" s="214"/>
      <c r="AF41" s="214"/>
      <c r="AG41" s="214" t="s">
        <v>371</v>
      </c>
      <c r="AH41" s="214">
        <v>0</v>
      </c>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outlineLevel="3" x14ac:dyDescent="0.2">
      <c r="A42" s="221"/>
      <c r="B42" s="222"/>
      <c r="C42" s="268" t="s">
        <v>2850</v>
      </c>
      <c r="D42" s="262"/>
      <c r="E42" s="263">
        <v>1.21</v>
      </c>
      <c r="F42" s="224"/>
      <c r="G42" s="224"/>
      <c r="H42" s="224"/>
      <c r="I42" s="224"/>
      <c r="J42" s="224"/>
      <c r="K42" s="224"/>
      <c r="L42" s="224"/>
      <c r="M42" s="224"/>
      <c r="N42" s="223"/>
      <c r="O42" s="223"/>
      <c r="P42" s="223"/>
      <c r="Q42" s="223"/>
      <c r="R42" s="224"/>
      <c r="S42" s="224"/>
      <c r="T42" s="224"/>
      <c r="U42" s="224"/>
      <c r="V42" s="224"/>
      <c r="W42" s="224"/>
      <c r="X42" s="224"/>
      <c r="Y42" s="224"/>
      <c r="Z42" s="214"/>
      <c r="AA42" s="214"/>
      <c r="AB42" s="214"/>
      <c r="AC42" s="214"/>
      <c r="AD42" s="214"/>
      <c r="AE42" s="214"/>
      <c r="AF42" s="214"/>
      <c r="AG42" s="214" t="s">
        <v>371</v>
      </c>
      <c r="AH42" s="214">
        <v>0</v>
      </c>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outlineLevel="3" x14ac:dyDescent="0.2">
      <c r="A43" s="221"/>
      <c r="B43" s="222"/>
      <c r="C43" s="268" t="s">
        <v>2851</v>
      </c>
      <c r="D43" s="262"/>
      <c r="E43" s="263">
        <v>2.06</v>
      </c>
      <c r="F43" s="224"/>
      <c r="G43" s="224"/>
      <c r="H43" s="224"/>
      <c r="I43" s="224"/>
      <c r="J43" s="224"/>
      <c r="K43" s="224"/>
      <c r="L43" s="224"/>
      <c r="M43" s="224"/>
      <c r="N43" s="223"/>
      <c r="O43" s="223"/>
      <c r="P43" s="223"/>
      <c r="Q43" s="223"/>
      <c r="R43" s="224"/>
      <c r="S43" s="224"/>
      <c r="T43" s="224"/>
      <c r="U43" s="224"/>
      <c r="V43" s="224"/>
      <c r="W43" s="224"/>
      <c r="X43" s="224"/>
      <c r="Y43" s="224"/>
      <c r="Z43" s="214"/>
      <c r="AA43" s="214"/>
      <c r="AB43" s="214"/>
      <c r="AC43" s="214"/>
      <c r="AD43" s="214"/>
      <c r="AE43" s="214"/>
      <c r="AF43" s="214"/>
      <c r="AG43" s="214" t="s">
        <v>371</v>
      </c>
      <c r="AH43" s="214">
        <v>0</v>
      </c>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outlineLevel="3" x14ac:dyDescent="0.2">
      <c r="A44" s="221"/>
      <c r="B44" s="222"/>
      <c r="C44" s="268" t="s">
        <v>2852</v>
      </c>
      <c r="D44" s="262"/>
      <c r="E44" s="263">
        <v>26.17</v>
      </c>
      <c r="F44" s="224"/>
      <c r="G44" s="224"/>
      <c r="H44" s="224"/>
      <c r="I44" s="224"/>
      <c r="J44" s="224"/>
      <c r="K44" s="224"/>
      <c r="L44" s="224"/>
      <c r="M44" s="224"/>
      <c r="N44" s="223"/>
      <c r="O44" s="223"/>
      <c r="P44" s="223"/>
      <c r="Q44" s="223"/>
      <c r="R44" s="224"/>
      <c r="S44" s="224"/>
      <c r="T44" s="224"/>
      <c r="U44" s="224"/>
      <c r="V44" s="224"/>
      <c r="W44" s="224"/>
      <c r="X44" s="224"/>
      <c r="Y44" s="224"/>
      <c r="Z44" s="214"/>
      <c r="AA44" s="214"/>
      <c r="AB44" s="214"/>
      <c r="AC44" s="214"/>
      <c r="AD44" s="214"/>
      <c r="AE44" s="214"/>
      <c r="AF44" s="214"/>
      <c r="AG44" s="214" t="s">
        <v>371</v>
      </c>
      <c r="AH44" s="214">
        <v>0</v>
      </c>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ht="22.5" outlineLevel="1" x14ac:dyDescent="0.2">
      <c r="A45" s="236">
        <v>11</v>
      </c>
      <c r="B45" s="237" t="s">
        <v>416</v>
      </c>
      <c r="C45" s="254" t="s">
        <v>417</v>
      </c>
      <c r="D45" s="238" t="s">
        <v>379</v>
      </c>
      <c r="E45" s="239">
        <v>1.21</v>
      </c>
      <c r="F45" s="240"/>
      <c r="G45" s="241">
        <f>ROUND(E45*F45,2)</f>
        <v>0</v>
      </c>
      <c r="H45" s="240"/>
      <c r="I45" s="241">
        <f>ROUND(E45*H45,2)</f>
        <v>0</v>
      </c>
      <c r="J45" s="240"/>
      <c r="K45" s="241">
        <f>ROUND(E45*J45,2)</f>
        <v>0</v>
      </c>
      <c r="L45" s="241">
        <v>12</v>
      </c>
      <c r="M45" s="241">
        <f>G45*(1+L45/100)</f>
        <v>0</v>
      </c>
      <c r="N45" s="239">
        <v>0</v>
      </c>
      <c r="O45" s="239">
        <f>ROUND(E45*N45,2)</f>
        <v>0</v>
      </c>
      <c r="P45" s="239">
        <v>0</v>
      </c>
      <c r="Q45" s="239">
        <f>ROUND(E45*P45,2)</f>
        <v>0</v>
      </c>
      <c r="R45" s="241" t="s">
        <v>380</v>
      </c>
      <c r="S45" s="241" t="s">
        <v>315</v>
      </c>
      <c r="T45" s="242" t="s">
        <v>315</v>
      </c>
      <c r="U45" s="224">
        <v>0.57999999999999996</v>
      </c>
      <c r="V45" s="224">
        <f>ROUND(E45*U45,2)</f>
        <v>0.7</v>
      </c>
      <c r="W45" s="224"/>
      <c r="X45" s="224" t="s">
        <v>336</v>
      </c>
      <c r="Y45" s="224" t="s">
        <v>317</v>
      </c>
      <c r="Z45" s="214"/>
      <c r="AA45" s="214"/>
      <c r="AB45" s="214"/>
      <c r="AC45" s="214"/>
      <c r="AD45" s="214"/>
      <c r="AE45" s="214"/>
      <c r="AF45" s="214"/>
      <c r="AG45" s="214" t="s">
        <v>367</v>
      </c>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2" x14ac:dyDescent="0.2">
      <c r="A46" s="221"/>
      <c r="B46" s="222"/>
      <c r="C46" s="268" t="s">
        <v>2850</v>
      </c>
      <c r="D46" s="262"/>
      <c r="E46" s="263">
        <v>1.21</v>
      </c>
      <c r="F46" s="224"/>
      <c r="G46" s="224"/>
      <c r="H46" s="224"/>
      <c r="I46" s="224"/>
      <c r="J46" s="224"/>
      <c r="K46" s="224"/>
      <c r="L46" s="224"/>
      <c r="M46" s="224"/>
      <c r="N46" s="223"/>
      <c r="O46" s="223"/>
      <c r="P46" s="223"/>
      <c r="Q46" s="223"/>
      <c r="R46" s="224"/>
      <c r="S46" s="224"/>
      <c r="T46" s="224"/>
      <c r="U46" s="224"/>
      <c r="V46" s="224"/>
      <c r="W46" s="224"/>
      <c r="X46" s="224"/>
      <c r="Y46" s="224"/>
      <c r="Z46" s="214"/>
      <c r="AA46" s="214"/>
      <c r="AB46" s="214"/>
      <c r="AC46" s="214"/>
      <c r="AD46" s="214"/>
      <c r="AE46" s="214"/>
      <c r="AF46" s="214"/>
      <c r="AG46" s="214" t="s">
        <v>371</v>
      </c>
      <c r="AH46" s="214">
        <v>0</v>
      </c>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ht="22.5" outlineLevel="1" x14ac:dyDescent="0.2">
      <c r="A47" s="236">
        <v>12</v>
      </c>
      <c r="B47" s="237" t="s">
        <v>418</v>
      </c>
      <c r="C47" s="254" t="s">
        <v>419</v>
      </c>
      <c r="D47" s="238" t="s">
        <v>379</v>
      </c>
      <c r="E47" s="239">
        <v>2.06</v>
      </c>
      <c r="F47" s="240"/>
      <c r="G47" s="241">
        <f>ROUND(E47*F47,2)</f>
        <v>0</v>
      </c>
      <c r="H47" s="240"/>
      <c r="I47" s="241">
        <f>ROUND(E47*H47,2)</f>
        <v>0</v>
      </c>
      <c r="J47" s="240"/>
      <c r="K47" s="241">
        <f>ROUND(E47*J47,2)</f>
        <v>0</v>
      </c>
      <c r="L47" s="241">
        <v>12</v>
      </c>
      <c r="M47" s="241">
        <f>G47*(1+L47/100)</f>
        <v>0</v>
      </c>
      <c r="N47" s="239">
        <v>0</v>
      </c>
      <c r="O47" s="239">
        <f>ROUND(E47*N47,2)</f>
        <v>0</v>
      </c>
      <c r="P47" s="239">
        <v>0</v>
      </c>
      <c r="Q47" s="239">
        <f>ROUND(E47*P47,2)</f>
        <v>0</v>
      </c>
      <c r="R47" s="241" t="s">
        <v>380</v>
      </c>
      <c r="S47" s="241" t="s">
        <v>315</v>
      </c>
      <c r="T47" s="242" t="s">
        <v>315</v>
      </c>
      <c r="U47" s="224">
        <v>0.43</v>
      </c>
      <c r="V47" s="224">
        <f>ROUND(E47*U47,2)</f>
        <v>0.89</v>
      </c>
      <c r="W47" s="224"/>
      <c r="X47" s="224" t="s">
        <v>336</v>
      </c>
      <c r="Y47" s="224" t="s">
        <v>317</v>
      </c>
      <c r="Z47" s="214"/>
      <c r="AA47" s="214"/>
      <c r="AB47" s="214"/>
      <c r="AC47" s="214"/>
      <c r="AD47" s="214"/>
      <c r="AE47" s="214"/>
      <c r="AF47" s="214"/>
      <c r="AG47" s="214" t="s">
        <v>367</v>
      </c>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2" x14ac:dyDescent="0.2">
      <c r="A48" s="221"/>
      <c r="B48" s="222"/>
      <c r="C48" s="268" t="s">
        <v>2851</v>
      </c>
      <c r="D48" s="262"/>
      <c r="E48" s="263">
        <v>2.06</v>
      </c>
      <c r="F48" s="224"/>
      <c r="G48" s="224"/>
      <c r="H48" s="224"/>
      <c r="I48" s="224"/>
      <c r="J48" s="224"/>
      <c r="K48" s="224"/>
      <c r="L48" s="224"/>
      <c r="M48" s="224"/>
      <c r="N48" s="223"/>
      <c r="O48" s="223"/>
      <c r="P48" s="223"/>
      <c r="Q48" s="223"/>
      <c r="R48" s="224"/>
      <c r="S48" s="224"/>
      <c r="T48" s="224"/>
      <c r="U48" s="224"/>
      <c r="V48" s="224"/>
      <c r="W48" s="224"/>
      <c r="X48" s="224"/>
      <c r="Y48" s="224"/>
      <c r="Z48" s="214"/>
      <c r="AA48" s="214"/>
      <c r="AB48" s="214"/>
      <c r="AC48" s="214"/>
      <c r="AD48" s="214"/>
      <c r="AE48" s="214"/>
      <c r="AF48" s="214"/>
      <c r="AG48" s="214" t="s">
        <v>371</v>
      </c>
      <c r="AH48" s="214">
        <v>0</v>
      </c>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ht="22.5" outlineLevel="1" x14ac:dyDescent="0.2">
      <c r="A49" s="236">
        <v>13</v>
      </c>
      <c r="B49" s="237" t="s">
        <v>420</v>
      </c>
      <c r="C49" s="254" t="s">
        <v>421</v>
      </c>
      <c r="D49" s="238" t="s">
        <v>403</v>
      </c>
      <c r="E49" s="239">
        <v>41.8</v>
      </c>
      <c r="F49" s="240"/>
      <c r="G49" s="241">
        <f>ROUND(E49*F49,2)</f>
        <v>0</v>
      </c>
      <c r="H49" s="240"/>
      <c r="I49" s="241">
        <f>ROUND(E49*H49,2)</f>
        <v>0</v>
      </c>
      <c r="J49" s="240"/>
      <c r="K49" s="241">
        <f>ROUND(E49*J49,2)</f>
        <v>0</v>
      </c>
      <c r="L49" s="241">
        <v>12</v>
      </c>
      <c r="M49" s="241">
        <f>G49*(1+L49/100)</f>
        <v>0</v>
      </c>
      <c r="N49" s="239">
        <v>1.3999999999999999E-4</v>
      </c>
      <c r="O49" s="239">
        <f>ROUND(E49*N49,2)</f>
        <v>0.01</v>
      </c>
      <c r="P49" s="239">
        <v>0</v>
      </c>
      <c r="Q49" s="239">
        <f>ROUND(E49*P49,2)</f>
        <v>0</v>
      </c>
      <c r="R49" s="241" t="s">
        <v>380</v>
      </c>
      <c r="S49" s="241" t="s">
        <v>315</v>
      </c>
      <c r="T49" s="242" t="s">
        <v>315</v>
      </c>
      <c r="U49" s="224">
        <v>0.06</v>
      </c>
      <c r="V49" s="224">
        <f>ROUND(E49*U49,2)</f>
        <v>2.5099999999999998</v>
      </c>
      <c r="W49" s="224"/>
      <c r="X49" s="224" t="s">
        <v>336</v>
      </c>
      <c r="Y49" s="224" t="s">
        <v>317</v>
      </c>
      <c r="Z49" s="214"/>
      <c r="AA49" s="214"/>
      <c r="AB49" s="214"/>
      <c r="AC49" s="214"/>
      <c r="AD49" s="214"/>
      <c r="AE49" s="214"/>
      <c r="AF49" s="214"/>
      <c r="AG49" s="214" t="s">
        <v>367</v>
      </c>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2" x14ac:dyDescent="0.2">
      <c r="A50" s="221"/>
      <c r="B50" s="222"/>
      <c r="C50" s="268" t="s">
        <v>991</v>
      </c>
      <c r="D50" s="262"/>
      <c r="E50" s="263"/>
      <c r="F50" s="224"/>
      <c r="G50" s="224"/>
      <c r="H50" s="224"/>
      <c r="I50" s="224"/>
      <c r="J50" s="224"/>
      <c r="K50" s="224"/>
      <c r="L50" s="224"/>
      <c r="M50" s="224"/>
      <c r="N50" s="223"/>
      <c r="O50" s="223"/>
      <c r="P50" s="223"/>
      <c r="Q50" s="223"/>
      <c r="R50" s="224"/>
      <c r="S50" s="224"/>
      <c r="T50" s="224"/>
      <c r="U50" s="224"/>
      <c r="V50" s="224"/>
      <c r="W50" s="224"/>
      <c r="X50" s="224"/>
      <c r="Y50" s="224"/>
      <c r="Z50" s="214"/>
      <c r="AA50" s="214"/>
      <c r="AB50" s="214"/>
      <c r="AC50" s="214"/>
      <c r="AD50" s="214"/>
      <c r="AE50" s="214"/>
      <c r="AF50" s="214"/>
      <c r="AG50" s="214" t="s">
        <v>371</v>
      </c>
      <c r="AH50" s="214">
        <v>0</v>
      </c>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outlineLevel="3" x14ac:dyDescent="0.2">
      <c r="A51" s="221"/>
      <c r="B51" s="222"/>
      <c r="C51" s="268" t="s">
        <v>2853</v>
      </c>
      <c r="D51" s="262"/>
      <c r="E51" s="263">
        <v>10.42</v>
      </c>
      <c r="F51" s="224"/>
      <c r="G51" s="224"/>
      <c r="H51" s="224"/>
      <c r="I51" s="224"/>
      <c r="J51" s="224"/>
      <c r="K51" s="224"/>
      <c r="L51" s="224"/>
      <c r="M51" s="224"/>
      <c r="N51" s="223"/>
      <c r="O51" s="223"/>
      <c r="P51" s="223"/>
      <c r="Q51" s="223"/>
      <c r="R51" s="224"/>
      <c r="S51" s="224"/>
      <c r="T51" s="224"/>
      <c r="U51" s="224"/>
      <c r="V51" s="224"/>
      <c r="W51" s="224"/>
      <c r="X51" s="224"/>
      <c r="Y51" s="224"/>
      <c r="Z51" s="214"/>
      <c r="AA51" s="214"/>
      <c r="AB51" s="214"/>
      <c r="AC51" s="214"/>
      <c r="AD51" s="214"/>
      <c r="AE51" s="214"/>
      <c r="AF51" s="214"/>
      <c r="AG51" s="214" t="s">
        <v>371</v>
      </c>
      <c r="AH51" s="214">
        <v>0</v>
      </c>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3" x14ac:dyDescent="0.2">
      <c r="A52" s="221"/>
      <c r="B52" s="222"/>
      <c r="C52" s="268" t="s">
        <v>2854</v>
      </c>
      <c r="D52" s="262"/>
      <c r="E52" s="263">
        <v>4.5199999999999996</v>
      </c>
      <c r="F52" s="224"/>
      <c r="G52" s="224"/>
      <c r="H52" s="224"/>
      <c r="I52" s="224"/>
      <c r="J52" s="224"/>
      <c r="K52" s="224"/>
      <c r="L52" s="224"/>
      <c r="M52" s="224"/>
      <c r="N52" s="223"/>
      <c r="O52" s="223"/>
      <c r="P52" s="223"/>
      <c r="Q52" s="223"/>
      <c r="R52" s="224"/>
      <c r="S52" s="224"/>
      <c r="T52" s="224"/>
      <c r="U52" s="224"/>
      <c r="V52" s="224"/>
      <c r="W52" s="224"/>
      <c r="X52" s="224"/>
      <c r="Y52" s="224"/>
      <c r="Z52" s="214"/>
      <c r="AA52" s="214"/>
      <c r="AB52" s="214"/>
      <c r="AC52" s="214"/>
      <c r="AD52" s="214"/>
      <c r="AE52" s="214"/>
      <c r="AF52" s="214"/>
      <c r="AG52" s="214" t="s">
        <v>371</v>
      </c>
      <c r="AH52" s="214">
        <v>0</v>
      </c>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3" x14ac:dyDescent="0.2">
      <c r="A53" s="221"/>
      <c r="B53" s="222"/>
      <c r="C53" s="268" t="s">
        <v>2855</v>
      </c>
      <c r="D53" s="262"/>
      <c r="E53" s="263">
        <v>6.35</v>
      </c>
      <c r="F53" s="224"/>
      <c r="G53" s="224"/>
      <c r="H53" s="224"/>
      <c r="I53" s="224"/>
      <c r="J53" s="224"/>
      <c r="K53" s="224"/>
      <c r="L53" s="224"/>
      <c r="M53" s="224"/>
      <c r="N53" s="223"/>
      <c r="O53" s="223"/>
      <c r="P53" s="223"/>
      <c r="Q53" s="223"/>
      <c r="R53" s="224"/>
      <c r="S53" s="224"/>
      <c r="T53" s="224"/>
      <c r="U53" s="224"/>
      <c r="V53" s="224"/>
      <c r="W53" s="224"/>
      <c r="X53" s="224"/>
      <c r="Y53" s="224"/>
      <c r="Z53" s="214"/>
      <c r="AA53" s="214"/>
      <c r="AB53" s="214"/>
      <c r="AC53" s="214"/>
      <c r="AD53" s="214"/>
      <c r="AE53" s="214"/>
      <c r="AF53" s="214"/>
      <c r="AG53" s="214" t="s">
        <v>371</v>
      </c>
      <c r="AH53" s="214">
        <v>0</v>
      </c>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outlineLevel="3" x14ac:dyDescent="0.2">
      <c r="A54" s="221"/>
      <c r="B54" s="222"/>
      <c r="C54" s="268" t="s">
        <v>2856</v>
      </c>
      <c r="D54" s="262"/>
      <c r="E54" s="263">
        <v>20.51</v>
      </c>
      <c r="F54" s="224"/>
      <c r="G54" s="224"/>
      <c r="H54" s="224"/>
      <c r="I54" s="224"/>
      <c r="J54" s="224"/>
      <c r="K54" s="224"/>
      <c r="L54" s="224"/>
      <c r="M54" s="224"/>
      <c r="N54" s="223"/>
      <c r="O54" s="223"/>
      <c r="P54" s="223"/>
      <c r="Q54" s="223"/>
      <c r="R54" s="224"/>
      <c r="S54" s="224"/>
      <c r="T54" s="224"/>
      <c r="U54" s="224"/>
      <c r="V54" s="224"/>
      <c r="W54" s="224"/>
      <c r="X54" s="224"/>
      <c r="Y54" s="224"/>
      <c r="Z54" s="214"/>
      <c r="AA54" s="214"/>
      <c r="AB54" s="214"/>
      <c r="AC54" s="214"/>
      <c r="AD54" s="214"/>
      <c r="AE54" s="214"/>
      <c r="AF54" s="214"/>
      <c r="AG54" s="214" t="s">
        <v>371</v>
      </c>
      <c r="AH54" s="214">
        <v>0</v>
      </c>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ht="22.5" outlineLevel="1" x14ac:dyDescent="0.2">
      <c r="A55" s="236">
        <v>14</v>
      </c>
      <c r="B55" s="237" t="s">
        <v>423</v>
      </c>
      <c r="C55" s="254" t="s">
        <v>424</v>
      </c>
      <c r="D55" s="238" t="s">
        <v>375</v>
      </c>
      <c r="E55" s="239">
        <v>2</v>
      </c>
      <c r="F55" s="240"/>
      <c r="G55" s="241">
        <f>ROUND(E55*F55,2)</f>
        <v>0</v>
      </c>
      <c r="H55" s="240"/>
      <c r="I55" s="241">
        <f>ROUND(E55*H55,2)</f>
        <v>0</v>
      </c>
      <c r="J55" s="240"/>
      <c r="K55" s="241">
        <f>ROUND(E55*J55,2)</f>
        <v>0</v>
      </c>
      <c r="L55" s="241">
        <v>12</v>
      </c>
      <c r="M55" s="241">
        <f>G55*(1+L55/100)</f>
        <v>0</v>
      </c>
      <c r="N55" s="239">
        <v>2.4000000000000001E-4</v>
      </c>
      <c r="O55" s="239">
        <f>ROUND(E55*N55,2)</f>
        <v>0</v>
      </c>
      <c r="P55" s="239">
        <v>0</v>
      </c>
      <c r="Q55" s="239">
        <f>ROUND(E55*P55,2)</f>
        <v>0</v>
      </c>
      <c r="R55" s="241" t="s">
        <v>380</v>
      </c>
      <c r="S55" s="241" t="s">
        <v>315</v>
      </c>
      <c r="T55" s="242" t="s">
        <v>315</v>
      </c>
      <c r="U55" s="224">
        <v>1.54</v>
      </c>
      <c r="V55" s="224">
        <f>ROUND(E55*U55,2)</f>
        <v>3.08</v>
      </c>
      <c r="W55" s="224"/>
      <c r="X55" s="224" t="s">
        <v>336</v>
      </c>
      <c r="Y55" s="224" t="s">
        <v>317</v>
      </c>
      <c r="Z55" s="214"/>
      <c r="AA55" s="214"/>
      <c r="AB55" s="214"/>
      <c r="AC55" s="214"/>
      <c r="AD55" s="214"/>
      <c r="AE55" s="214"/>
      <c r="AF55" s="214"/>
      <c r="AG55" s="214" t="s">
        <v>337</v>
      </c>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outlineLevel="2" x14ac:dyDescent="0.2">
      <c r="A56" s="221"/>
      <c r="B56" s="222"/>
      <c r="C56" s="255" t="s">
        <v>425</v>
      </c>
      <c r="D56" s="243"/>
      <c r="E56" s="243"/>
      <c r="F56" s="243"/>
      <c r="G56" s="243"/>
      <c r="H56" s="224"/>
      <c r="I56" s="224"/>
      <c r="J56" s="224"/>
      <c r="K56" s="224"/>
      <c r="L56" s="224"/>
      <c r="M56" s="224"/>
      <c r="N56" s="223"/>
      <c r="O56" s="223"/>
      <c r="P56" s="223"/>
      <c r="Q56" s="223"/>
      <c r="R56" s="224"/>
      <c r="S56" s="224"/>
      <c r="T56" s="224"/>
      <c r="U56" s="224"/>
      <c r="V56" s="224"/>
      <c r="W56" s="224"/>
      <c r="X56" s="224"/>
      <c r="Y56" s="224"/>
      <c r="Z56" s="214"/>
      <c r="AA56" s="214"/>
      <c r="AB56" s="214"/>
      <c r="AC56" s="214"/>
      <c r="AD56" s="214"/>
      <c r="AE56" s="214"/>
      <c r="AF56" s="214"/>
      <c r="AG56" s="214" t="s">
        <v>320</v>
      </c>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ht="22.5" outlineLevel="1" x14ac:dyDescent="0.2">
      <c r="A57" s="245">
        <v>15</v>
      </c>
      <c r="B57" s="246" t="s">
        <v>426</v>
      </c>
      <c r="C57" s="256" t="s">
        <v>427</v>
      </c>
      <c r="D57" s="247" t="s">
        <v>375</v>
      </c>
      <c r="E57" s="248">
        <v>2</v>
      </c>
      <c r="F57" s="249"/>
      <c r="G57" s="250">
        <f>ROUND(E57*F57,2)</f>
        <v>0</v>
      </c>
      <c r="H57" s="249"/>
      <c r="I57" s="250">
        <f>ROUND(E57*H57,2)</f>
        <v>0</v>
      </c>
      <c r="J57" s="249"/>
      <c r="K57" s="250">
        <f>ROUND(E57*J57,2)</f>
        <v>0</v>
      </c>
      <c r="L57" s="250">
        <v>12</v>
      </c>
      <c r="M57" s="250">
        <f>G57*(1+L57/100)</f>
        <v>0</v>
      </c>
      <c r="N57" s="248">
        <v>8.4999999999999995E-4</v>
      </c>
      <c r="O57" s="248">
        <f>ROUND(E57*N57,2)</f>
        <v>0</v>
      </c>
      <c r="P57" s="248">
        <v>0</v>
      </c>
      <c r="Q57" s="248">
        <f>ROUND(E57*P57,2)</f>
        <v>0</v>
      </c>
      <c r="R57" s="250" t="s">
        <v>428</v>
      </c>
      <c r="S57" s="250" t="s">
        <v>315</v>
      </c>
      <c r="T57" s="251" t="s">
        <v>315</v>
      </c>
      <c r="U57" s="224">
        <v>0</v>
      </c>
      <c r="V57" s="224">
        <f>ROUND(E57*U57,2)</f>
        <v>0</v>
      </c>
      <c r="W57" s="224"/>
      <c r="X57" s="224" t="s">
        <v>429</v>
      </c>
      <c r="Y57" s="224" t="s">
        <v>317</v>
      </c>
      <c r="Z57" s="214"/>
      <c r="AA57" s="214"/>
      <c r="AB57" s="214"/>
      <c r="AC57" s="214"/>
      <c r="AD57" s="214"/>
      <c r="AE57" s="214"/>
      <c r="AF57" s="214"/>
      <c r="AG57" s="214" t="s">
        <v>430</v>
      </c>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x14ac:dyDescent="0.2">
      <c r="A58" s="229" t="s">
        <v>310</v>
      </c>
      <c r="B58" s="230" t="s">
        <v>193</v>
      </c>
      <c r="C58" s="253" t="s">
        <v>195</v>
      </c>
      <c r="D58" s="231"/>
      <c r="E58" s="232"/>
      <c r="F58" s="233"/>
      <c r="G58" s="233">
        <f>SUMIF(AG59:AG131,"&lt;&gt;NOR",G59:G131)</f>
        <v>0</v>
      </c>
      <c r="H58" s="233"/>
      <c r="I58" s="233">
        <f>SUM(I59:I131)</f>
        <v>0</v>
      </c>
      <c r="J58" s="233"/>
      <c r="K58" s="233">
        <f>SUM(K59:K131)</f>
        <v>0</v>
      </c>
      <c r="L58" s="233"/>
      <c r="M58" s="233">
        <f>SUM(M59:M131)</f>
        <v>0</v>
      </c>
      <c r="N58" s="232"/>
      <c r="O58" s="232">
        <f>SUM(O59:O131)</f>
        <v>4.8600000000000003</v>
      </c>
      <c r="P58" s="232"/>
      <c r="Q58" s="232">
        <f>SUM(Q59:Q131)</f>
        <v>0</v>
      </c>
      <c r="R58" s="233"/>
      <c r="S58" s="233"/>
      <c r="T58" s="234"/>
      <c r="U58" s="228"/>
      <c r="V58" s="228">
        <f>SUM(V59:V131)</f>
        <v>174.65</v>
      </c>
      <c r="W58" s="228"/>
      <c r="X58" s="228"/>
      <c r="Y58" s="228"/>
      <c r="AG58" t="s">
        <v>311</v>
      </c>
    </row>
    <row r="59" spans="1:60" ht="22.5" outlineLevel="1" x14ac:dyDescent="0.2">
      <c r="A59" s="236">
        <v>16</v>
      </c>
      <c r="B59" s="237" t="s">
        <v>2470</v>
      </c>
      <c r="C59" s="254" t="s">
        <v>2471</v>
      </c>
      <c r="D59" s="238" t="s">
        <v>379</v>
      </c>
      <c r="E59" s="239">
        <v>4.78</v>
      </c>
      <c r="F59" s="240"/>
      <c r="G59" s="241">
        <f>ROUND(E59*F59,2)</f>
        <v>0</v>
      </c>
      <c r="H59" s="240"/>
      <c r="I59" s="241">
        <f>ROUND(E59*H59,2)</f>
        <v>0</v>
      </c>
      <c r="J59" s="240"/>
      <c r="K59" s="241">
        <f>ROUND(E59*J59,2)</f>
        <v>0</v>
      </c>
      <c r="L59" s="241">
        <v>12</v>
      </c>
      <c r="M59" s="241">
        <f>G59*(1+L59/100)</f>
        <v>0</v>
      </c>
      <c r="N59" s="239">
        <v>2.9999999999999997E-4</v>
      </c>
      <c r="O59" s="239">
        <f>ROUND(E59*N59,2)</f>
        <v>0</v>
      </c>
      <c r="P59" s="239">
        <v>0</v>
      </c>
      <c r="Q59" s="239">
        <f>ROUND(E59*P59,2)</f>
        <v>0</v>
      </c>
      <c r="R59" s="241" t="s">
        <v>380</v>
      </c>
      <c r="S59" s="241" t="s">
        <v>315</v>
      </c>
      <c r="T59" s="242" t="s">
        <v>315</v>
      </c>
      <c r="U59" s="224">
        <v>8.8999999999999996E-2</v>
      </c>
      <c r="V59" s="224">
        <f>ROUND(E59*U59,2)</f>
        <v>0.43</v>
      </c>
      <c r="W59" s="224"/>
      <c r="X59" s="224" t="s">
        <v>336</v>
      </c>
      <c r="Y59" s="224" t="s">
        <v>317</v>
      </c>
      <c r="Z59" s="214"/>
      <c r="AA59" s="214"/>
      <c r="AB59" s="214"/>
      <c r="AC59" s="214"/>
      <c r="AD59" s="214"/>
      <c r="AE59" s="214"/>
      <c r="AF59" s="214"/>
      <c r="AG59" s="214" t="s">
        <v>337</v>
      </c>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outlineLevel="2" x14ac:dyDescent="0.2">
      <c r="A60" s="221"/>
      <c r="B60" s="222"/>
      <c r="C60" s="267" t="s">
        <v>437</v>
      </c>
      <c r="D60" s="266"/>
      <c r="E60" s="266"/>
      <c r="F60" s="266"/>
      <c r="G60" s="266"/>
      <c r="H60" s="224"/>
      <c r="I60" s="224"/>
      <c r="J60" s="224"/>
      <c r="K60" s="224"/>
      <c r="L60" s="224"/>
      <c r="M60" s="224"/>
      <c r="N60" s="223"/>
      <c r="O60" s="223"/>
      <c r="P60" s="223"/>
      <c r="Q60" s="223"/>
      <c r="R60" s="224"/>
      <c r="S60" s="224"/>
      <c r="T60" s="224"/>
      <c r="U60" s="224"/>
      <c r="V60" s="224"/>
      <c r="W60" s="224"/>
      <c r="X60" s="224"/>
      <c r="Y60" s="224"/>
      <c r="Z60" s="214"/>
      <c r="AA60" s="214"/>
      <c r="AB60" s="214"/>
      <c r="AC60" s="214"/>
      <c r="AD60" s="214"/>
      <c r="AE60" s="214"/>
      <c r="AF60" s="214"/>
      <c r="AG60" s="214" t="s">
        <v>369</v>
      </c>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2" x14ac:dyDescent="0.2">
      <c r="A61" s="221"/>
      <c r="B61" s="222"/>
      <c r="C61" s="268" t="s">
        <v>991</v>
      </c>
      <c r="D61" s="262"/>
      <c r="E61" s="263"/>
      <c r="F61" s="224"/>
      <c r="G61" s="224"/>
      <c r="H61" s="224"/>
      <c r="I61" s="224"/>
      <c r="J61" s="224"/>
      <c r="K61" s="224"/>
      <c r="L61" s="224"/>
      <c r="M61" s="224"/>
      <c r="N61" s="223"/>
      <c r="O61" s="223"/>
      <c r="P61" s="223"/>
      <c r="Q61" s="223"/>
      <c r="R61" s="224"/>
      <c r="S61" s="224"/>
      <c r="T61" s="224"/>
      <c r="U61" s="224"/>
      <c r="V61" s="224"/>
      <c r="W61" s="224"/>
      <c r="X61" s="224"/>
      <c r="Y61" s="224"/>
      <c r="Z61" s="214"/>
      <c r="AA61" s="214"/>
      <c r="AB61" s="214"/>
      <c r="AC61" s="214"/>
      <c r="AD61" s="214"/>
      <c r="AE61" s="214"/>
      <c r="AF61" s="214"/>
      <c r="AG61" s="214" t="s">
        <v>371</v>
      </c>
      <c r="AH61" s="214">
        <v>0</v>
      </c>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3" x14ac:dyDescent="0.2">
      <c r="A62" s="221"/>
      <c r="B62" s="222"/>
      <c r="C62" s="268" t="s">
        <v>2472</v>
      </c>
      <c r="D62" s="262"/>
      <c r="E62" s="263"/>
      <c r="F62" s="224"/>
      <c r="G62" s="224"/>
      <c r="H62" s="224"/>
      <c r="I62" s="224"/>
      <c r="J62" s="224"/>
      <c r="K62" s="224"/>
      <c r="L62" s="224"/>
      <c r="M62" s="224"/>
      <c r="N62" s="223"/>
      <c r="O62" s="223"/>
      <c r="P62" s="223"/>
      <c r="Q62" s="223"/>
      <c r="R62" s="224"/>
      <c r="S62" s="224"/>
      <c r="T62" s="224"/>
      <c r="U62" s="224"/>
      <c r="V62" s="224"/>
      <c r="W62" s="224"/>
      <c r="X62" s="224"/>
      <c r="Y62" s="224"/>
      <c r="Z62" s="214"/>
      <c r="AA62" s="214"/>
      <c r="AB62" s="214"/>
      <c r="AC62" s="214"/>
      <c r="AD62" s="214"/>
      <c r="AE62" s="214"/>
      <c r="AF62" s="214"/>
      <c r="AG62" s="214" t="s">
        <v>371</v>
      </c>
      <c r="AH62" s="214">
        <v>0</v>
      </c>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3" x14ac:dyDescent="0.2">
      <c r="A63" s="221"/>
      <c r="B63" s="222"/>
      <c r="C63" s="268" t="s">
        <v>2857</v>
      </c>
      <c r="D63" s="262"/>
      <c r="E63" s="263">
        <v>4.78</v>
      </c>
      <c r="F63" s="224"/>
      <c r="G63" s="224"/>
      <c r="H63" s="224"/>
      <c r="I63" s="224"/>
      <c r="J63" s="224"/>
      <c r="K63" s="224"/>
      <c r="L63" s="224"/>
      <c r="M63" s="224"/>
      <c r="N63" s="223"/>
      <c r="O63" s="223"/>
      <c r="P63" s="223"/>
      <c r="Q63" s="223"/>
      <c r="R63" s="224"/>
      <c r="S63" s="224"/>
      <c r="T63" s="224"/>
      <c r="U63" s="224"/>
      <c r="V63" s="224"/>
      <c r="W63" s="224"/>
      <c r="X63" s="224"/>
      <c r="Y63" s="224"/>
      <c r="Z63" s="214"/>
      <c r="AA63" s="214"/>
      <c r="AB63" s="214"/>
      <c r="AC63" s="214"/>
      <c r="AD63" s="214"/>
      <c r="AE63" s="214"/>
      <c r="AF63" s="214"/>
      <c r="AG63" s="214" t="s">
        <v>371</v>
      </c>
      <c r="AH63" s="214">
        <v>5</v>
      </c>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ht="22.5" outlineLevel="1" x14ac:dyDescent="0.2">
      <c r="A64" s="236">
        <v>17</v>
      </c>
      <c r="B64" s="237" t="s">
        <v>431</v>
      </c>
      <c r="C64" s="254" t="s">
        <v>432</v>
      </c>
      <c r="D64" s="238" t="s">
        <v>379</v>
      </c>
      <c r="E64" s="239">
        <v>125.6247</v>
      </c>
      <c r="F64" s="240"/>
      <c r="G64" s="241">
        <f>ROUND(E64*F64,2)</f>
        <v>0</v>
      </c>
      <c r="H64" s="240"/>
      <c r="I64" s="241">
        <f>ROUND(E64*H64,2)</f>
        <v>0</v>
      </c>
      <c r="J64" s="240"/>
      <c r="K64" s="241">
        <f>ROUND(E64*J64,2)</f>
        <v>0</v>
      </c>
      <c r="L64" s="241">
        <v>12</v>
      </c>
      <c r="M64" s="241">
        <f>G64*(1+L64/100)</f>
        <v>0</v>
      </c>
      <c r="N64" s="239">
        <v>8.0000000000000007E-5</v>
      </c>
      <c r="O64" s="239">
        <f>ROUND(E64*N64,2)</f>
        <v>0.01</v>
      </c>
      <c r="P64" s="239">
        <v>0</v>
      </c>
      <c r="Q64" s="239">
        <f>ROUND(E64*P64,2)</f>
        <v>0</v>
      </c>
      <c r="R64" s="241" t="s">
        <v>380</v>
      </c>
      <c r="S64" s="241" t="s">
        <v>315</v>
      </c>
      <c r="T64" s="242" t="s">
        <v>315</v>
      </c>
      <c r="U64" s="224">
        <v>0.12</v>
      </c>
      <c r="V64" s="224">
        <f>ROUND(E64*U64,2)</f>
        <v>15.07</v>
      </c>
      <c r="W64" s="224"/>
      <c r="X64" s="224" t="s">
        <v>336</v>
      </c>
      <c r="Y64" s="224" t="s">
        <v>317</v>
      </c>
      <c r="Z64" s="214"/>
      <c r="AA64" s="214"/>
      <c r="AB64" s="214"/>
      <c r="AC64" s="214"/>
      <c r="AD64" s="214"/>
      <c r="AE64" s="214"/>
      <c r="AF64" s="214"/>
      <c r="AG64" s="214" t="s">
        <v>367</v>
      </c>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outlineLevel="2" x14ac:dyDescent="0.2">
      <c r="A65" s="221"/>
      <c r="B65" s="222"/>
      <c r="C65" s="268" t="s">
        <v>2858</v>
      </c>
      <c r="D65" s="262"/>
      <c r="E65" s="263">
        <v>88.403899999999993</v>
      </c>
      <c r="F65" s="224"/>
      <c r="G65" s="224"/>
      <c r="H65" s="224"/>
      <c r="I65" s="224"/>
      <c r="J65" s="224"/>
      <c r="K65" s="224"/>
      <c r="L65" s="224"/>
      <c r="M65" s="224"/>
      <c r="N65" s="223"/>
      <c r="O65" s="223"/>
      <c r="P65" s="223"/>
      <c r="Q65" s="223"/>
      <c r="R65" s="224"/>
      <c r="S65" s="224"/>
      <c r="T65" s="224"/>
      <c r="U65" s="224"/>
      <c r="V65" s="224"/>
      <c r="W65" s="224"/>
      <c r="X65" s="224"/>
      <c r="Y65" s="224"/>
      <c r="Z65" s="214"/>
      <c r="AA65" s="214"/>
      <c r="AB65" s="214"/>
      <c r="AC65" s="214"/>
      <c r="AD65" s="214"/>
      <c r="AE65" s="214"/>
      <c r="AF65" s="214"/>
      <c r="AG65" s="214" t="s">
        <v>371</v>
      </c>
      <c r="AH65" s="214">
        <v>5</v>
      </c>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outlineLevel="3" x14ac:dyDescent="0.2">
      <c r="A66" s="221"/>
      <c r="B66" s="222"/>
      <c r="C66" s="268" t="s">
        <v>2859</v>
      </c>
      <c r="D66" s="262"/>
      <c r="E66" s="263">
        <v>27.678000000000001</v>
      </c>
      <c r="F66" s="224"/>
      <c r="G66" s="224"/>
      <c r="H66" s="224"/>
      <c r="I66" s="224"/>
      <c r="J66" s="224"/>
      <c r="K66" s="224"/>
      <c r="L66" s="224"/>
      <c r="M66" s="224"/>
      <c r="N66" s="223"/>
      <c r="O66" s="223"/>
      <c r="P66" s="223"/>
      <c r="Q66" s="223"/>
      <c r="R66" s="224"/>
      <c r="S66" s="224"/>
      <c r="T66" s="224"/>
      <c r="U66" s="224"/>
      <c r="V66" s="224"/>
      <c r="W66" s="224"/>
      <c r="X66" s="224"/>
      <c r="Y66" s="224"/>
      <c r="Z66" s="214"/>
      <c r="AA66" s="214"/>
      <c r="AB66" s="214"/>
      <c r="AC66" s="214"/>
      <c r="AD66" s="214"/>
      <c r="AE66" s="214"/>
      <c r="AF66" s="214"/>
      <c r="AG66" s="214" t="s">
        <v>371</v>
      </c>
      <c r="AH66" s="214">
        <v>5</v>
      </c>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3" x14ac:dyDescent="0.2">
      <c r="A67" s="221"/>
      <c r="B67" s="222"/>
      <c r="C67" s="268" t="s">
        <v>2860</v>
      </c>
      <c r="D67" s="262"/>
      <c r="E67" s="263">
        <v>9.5427999999999997</v>
      </c>
      <c r="F67" s="224"/>
      <c r="G67" s="224"/>
      <c r="H67" s="224"/>
      <c r="I67" s="224"/>
      <c r="J67" s="224"/>
      <c r="K67" s="224"/>
      <c r="L67" s="224"/>
      <c r="M67" s="224"/>
      <c r="N67" s="223"/>
      <c r="O67" s="223"/>
      <c r="P67" s="223"/>
      <c r="Q67" s="223"/>
      <c r="R67" s="224"/>
      <c r="S67" s="224"/>
      <c r="T67" s="224"/>
      <c r="U67" s="224"/>
      <c r="V67" s="224"/>
      <c r="W67" s="224"/>
      <c r="X67" s="224"/>
      <c r="Y67" s="224"/>
      <c r="Z67" s="214"/>
      <c r="AA67" s="214"/>
      <c r="AB67" s="214"/>
      <c r="AC67" s="214"/>
      <c r="AD67" s="214"/>
      <c r="AE67" s="214"/>
      <c r="AF67" s="214"/>
      <c r="AG67" s="214" t="s">
        <v>371</v>
      </c>
      <c r="AH67" s="214">
        <v>5</v>
      </c>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ht="22.5" outlineLevel="1" x14ac:dyDescent="0.2">
      <c r="A68" s="236">
        <v>18</v>
      </c>
      <c r="B68" s="237" t="s">
        <v>435</v>
      </c>
      <c r="C68" s="254" t="s">
        <v>436</v>
      </c>
      <c r="D68" s="238" t="s">
        <v>379</v>
      </c>
      <c r="E68" s="239">
        <v>88.403899999999993</v>
      </c>
      <c r="F68" s="240"/>
      <c r="G68" s="241">
        <f>ROUND(E68*F68,2)</f>
        <v>0</v>
      </c>
      <c r="H68" s="240"/>
      <c r="I68" s="241">
        <f>ROUND(E68*H68,2)</f>
        <v>0</v>
      </c>
      <c r="J68" s="240"/>
      <c r="K68" s="241">
        <f>ROUND(E68*J68,2)</f>
        <v>0</v>
      </c>
      <c r="L68" s="241">
        <v>12</v>
      </c>
      <c r="M68" s="241">
        <f>G68*(1+L68/100)</f>
        <v>0</v>
      </c>
      <c r="N68" s="239">
        <v>6.8999999999999999E-3</v>
      </c>
      <c r="O68" s="239">
        <f>ROUND(E68*N68,2)</f>
        <v>0.61</v>
      </c>
      <c r="P68" s="239">
        <v>0</v>
      </c>
      <c r="Q68" s="239">
        <f>ROUND(E68*P68,2)</f>
        <v>0</v>
      </c>
      <c r="R68" s="241" t="s">
        <v>380</v>
      </c>
      <c r="S68" s="241" t="s">
        <v>315</v>
      </c>
      <c r="T68" s="242" t="s">
        <v>315</v>
      </c>
      <c r="U68" s="224">
        <v>0.43</v>
      </c>
      <c r="V68" s="224">
        <f>ROUND(E68*U68,2)</f>
        <v>38.01</v>
      </c>
      <c r="W68" s="224"/>
      <c r="X68" s="224" t="s">
        <v>336</v>
      </c>
      <c r="Y68" s="224" t="s">
        <v>317</v>
      </c>
      <c r="Z68" s="214"/>
      <c r="AA68" s="214"/>
      <c r="AB68" s="214"/>
      <c r="AC68" s="214"/>
      <c r="AD68" s="214"/>
      <c r="AE68" s="214"/>
      <c r="AF68" s="214"/>
      <c r="AG68" s="214" t="s">
        <v>367</v>
      </c>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2" x14ac:dyDescent="0.2">
      <c r="A69" s="221"/>
      <c r="B69" s="222"/>
      <c r="C69" s="267" t="s">
        <v>437</v>
      </c>
      <c r="D69" s="266"/>
      <c r="E69" s="266"/>
      <c r="F69" s="266"/>
      <c r="G69" s="266"/>
      <c r="H69" s="224"/>
      <c r="I69" s="224"/>
      <c r="J69" s="224"/>
      <c r="K69" s="224"/>
      <c r="L69" s="224"/>
      <c r="M69" s="224"/>
      <c r="N69" s="223"/>
      <c r="O69" s="223"/>
      <c r="P69" s="223"/>
      <c r="Q69" s="223"/>
      <c r="R69" s="224"/>
      <c r="S69" s="224"/>
      <c r="T69" s="224"/>
      <c r="U69" s="224"/>
      <c r="V69" s="224"/>
      <c r="W69" s="224"/>
      <c r="X69" s="224"/>
      <c r="Y69" s="224"/>
      <c r="Z69" s="214"/>
      <c r="AA69" s="214"/>
      <c r="AB69" s="214"/>
      <c r="AC69" s="214"/>
      <c r="AD69" s="214"/>
      <c r="AE69" s="214"/>
      <c r="AF69" s="214"/>
      <c r="AG69" s="214" t="s">
        <v>369</v>
      </c>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outlineLevel="2" x14ac:dyDescent="0.2">
      <c r="A70" s="221"/>
      <c r="B70" s="222"/>
      <c r="C70" s="258" t="s">
        <v>2861</v>
      </c>
      <c r="D70" s="252"/>
      <c r="E70" s="252"/>
      <c r="F70" s="252"/>
      <c r="G70" s="252"/>
      <c r="H70" s="224"/>
      <c r="I70" s="224"/>
      <c r="J70" s="224"/>
      <c r="K70" s="224"/>
      <c r="L70" s="224"/>
      <c r="M70" s="224"/>
      <c r="N70" s="223"/>
      <c r="O70" s="223"/>
      <c r="P70" s="223"/>
      <c r="Q70" s="223"/>
      <c r="R70" s="224"/>
      <c r="S70" s="224"/>
      <c r="T70" s="224"/>
      <c r="U70" s="224"/>
      <c r="V70" s="224"/>
      <c r="W70" s="224"/>
      <c r="X70" s="224"/>
      <c r="Y70" s="224"/>
      <c r="Z70" s="214"/>
      <c r="AA70" s="214"/>
      <c r="AB70" s="214"/>
      <c r="AC70" s="214"/>
      <c r="AD70" s="214"/>
      <c r="AE70" s="214"/>
      <c r="AF70" s="214"/>
      <c r="AG70" s="214" t="s">
        <v>320</v>
      </c>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2" x14ac:dyDescent="0.2">
      <c r="A71" s="221"/>
      <c r="B71" s="222"/>
      <c r="C71" s="268" t="s">
        <v>991</v>
      </c>
      <c r="D71" s="262"/>
      <c r="E71" s="263"/>
      <c r="F71" s="224"/>
      <c r="G71" s="224"/>
      <c r="H71" s="224"/>
      <c r="I71" s="224"/>
      <c r="J71" s="224"/>
      <c r="K71" s="224"/>
      <c r="L71" s="224"/>
      <c r="M71" s="224"/>
      <c r="N71" s="223"/>
      <c r="O71" s="223"/>
      <c r="P71" s="223"/>
      <c r="Q71" s="223"/>
      <c r="R71" s="224"/>
      <c r="S71" s="224"/>
      <c r="T71" s="224"/>
      <c r="U71" s="224"/>
      <c r="V71" s="224"/>
      <c r="W71" s="224"/>
      <c r="X71" s="224"/>
      <c r="Y71" s="224"/>
      <c r="Z71" s="214"/>
      <c r="AA71" s="214"/>
      <c r="AB71" s="214"/>
      <c r="AC71" s="214"/>
      <c r="AD71" s="214"/>
      <c r="AE71" s="214"/>
      <c r="AF71" s="214"/>
      <c r="AG71" s="214" t="s">
        <v>371</v>
      </c>
      <c r="AH71" s="214">
        <v>0</v>
      </c>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outlineLevel="3" x14ac:dyDescent="0.2">
      <c r="A72" s="221"/>
      <c r="B72" s="222"/>
      <c r="C72" s="268" t="s">
        <v>1324</v>
      </c>
      <c r="D72" s="262"/>
      <c r="E72" s="263"/>
      <c r="F72" s="224"/>
      <c r="G72" s="224"/>
      <c r="H72" s="224"/>
      <c r="I72" s="224"/>
      <c r="J72" s="224"/>
      <c r="K72" s="224"/>
      <c r="L72" s="224"/>
      <c r="M72" s="224"/>
      <c r="N72" s="223"/>
      <c r="O72" s="223"/>
      <c r="P72" s="223"/>
      <c r="Q72" s="223"/>
      <c r="R72" s="224"/>
      <c r="S72" s="224"/>
      <c r="T72" s="224"/>
      <c r="U72" s="224"/>
      <c r="V72" s="224"/>
      <c r="W72" s="224"/>
      <c r="X72" s="224"/>
      <c r="Y72" s="224"/>
      <c r="Z72" s="214"/>
      <c r="AA72" s="214"/>
      <c r="AB72" s="214"/>
      <c r="AC72" s="214"/>
      <c r="AD72" s="214"/>
      <c r="AE72" s="214"/>
      <c r="AF72" s="214"/>
      <c r="AG72" s="214" t="s">
        <v>371</v>
      </c>
      <c r="AH72" s="214">
        <v>0</v>
      </c>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outlineLevel="3" x14ac:dyDescent="0.2">
      <c r="A73" s="221"/>
      <c r="B73" s="222"/>
      <c r="C73" s="268" t="s">
        <v>2862</v>
      </c>
      <c r="D73" s="262"/>
      <c r="E73" s="263">
        <v>41.4208</v>
      </c>
      <c r="F73" s="224"/>
      <c r="G73" s="224"/>
      <c r="H73" s="224"/>
      <c r="I73" s="224"/>
      <c r="J73" s="224"/>
      <c r="K73" s="224"/>
      <c r="L73" s="224"/>
      <c r="M73" s="224"/>
      <c r="N73" s="223"/>
      <c r="O73" s="223"/>
      <c r="P73" s="223"/>
      <c r="Q73" s="223"/>
      <c r="R73" s="224"/>
      <c r="S73" s="224"/>
      <c r="T73" s="224"/>
      <c r="U73" s="224"/>
      <c r="V73" s="224"/>
      <c r="W73" s="224"/>
      <c r="X73" s="224"/>
      <c r="Y73" s="224"/>
      <c r="Z73" s="214"/>
      <c r="AA73" s="214"/>
      <c r="AB73" s="214"/>
      <c r="AC73" s="214"/>
      <c r="AD73" s="214"/>
      <c r="AE73" s="214"/>
      <c r="AF73" s="214"/>
      <c r="AG73" s="214" t="s">
        <v>371</v>
      </c>
      <c r="AH73" s="214">
        <v>0</v>
      </c>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outlineLevel="3" x14ac:dyDescent="0.2">
      <c r="A74" s="221"/>
      <c r="B74" s="222"/>
      <c r="C74" s="268" t="s">
        <v>2863</v>
      </c>
      <c r="D74" s="262"/>
      <c r="E74" s="263">
        <v>2.5550000000000002</v>
      </c>
      <c r="F74" s="224"/>
      <c r="G74" s="224"/>
      <c r="H74" s="224"/>
      <c r="I74" s="224"/>
      <c r="J74" s="224"/>
      <c r="K74" s="224"/>
      <c r="L74" s="224"/>
      <c r="M74" s="224"/>
      <c r="N74" s="223"/>
      <c r="O74" s="223"/>
      <c r="P74" s="223"/>
      <c r="Q74" s="223"/>
      <c r="R74" s="224"/>
      <c r="S74" s="224"/>
      <c r="T74" s="224"/>
      <c r="U74" s="224"/>
      <c r="V74" s="224"/>
      <c r="W74" s="224"/>
      <c r="X74" s="224"/>
      <c r="Y74" s="224"/>
      <c r="Z74" s="214"/>
      <c r="AA74" s="214"/>
      <c r="AB74" s="214"/>
      <c r="AC74" s="214"/>
      <c r="AD74" s="214"/>
      <c r="AE74" s="214"/>
      <c r="AF74" s="214"/>
      <c r="AG74" s="214" t="s">
        <v>371</v>
      </c>
      <c r="AH74" s="214">
        <v>0</v>
      </c>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3" x14ac:dyDescent="0.2">
      <c r="A75" s="221"/>
      <c r="B75" s="222"/>
      <c r="C75" s="268" t="s">
        <v>2864</v>
      </c>
      <c r="D75" s="262"/>
      <c r="E75" s="263">
        <v>1.885</v>
      </c>
      <c r="F75" s="224"/>
      <c r="G75" s="224"/>
      <c r="H75" s="224"/>
      <c r="I75" s="224"/>
      <c r="J75" s="224"/>
      <c r="K75" s="224"/>
      <c r="L75" s="224"/>
      <c r="M75" s="224"/>
      <c r="N75" s="223"/>
      <c r="O75" s="223"/>
      <c r="P75" s="223"/>
      <c r="Q75" s="223"/>
      <c r="R75" s="224"/>
      <c r="S75" s="224"/>
      <c r="T75" s="224"/>
      <c r="U75" s="224"/>
      <c r="V75" s="224"/>
      <c r="W75" s="224"/>
      <c r="X75" s="224"/>
      <c r="Y75" s="224"/>
      <c r="Z75" s="214"/>
      <c r="AA75" s="214"/>
      <c r="AB75" s="214"/>
      <c r="AC75" s="214"/>
      <c r="AD75" s="214"/>
      <c r="AE75" s="214"/>
      <c r="AF75" s="214"/>
      <c r="AG75" s="214" t="s">
        <v>371</v>
      </c>
      <c r="AH75" s="214">
        <v>0</v>
      </c>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outlineLevel="3" x14ac:dyDescent="0.2">
      <c r="A76" s="221"/>
      <c r="B76" s="222"/>
      <c r="C76" s="268" t="s">
        <v>2865</v>
      </c>
      <c r="D76" s="262"/>
      <c r="E76" s="263">
        <v>1</v>
      </c>
      <c r="F76" s="224"/>
      <c r="G76" s="224"/>
      <c r="H76" s="224"/>
      <c r="I76" s="224"/>
      <c r="J76" s="224"/>
      <c r="K76" s="224"/>
      <c r="L76" s="224"/>
      <c r="M76" s="224"/>
      <c r="N76" s="223"/>
      <c r="O76" s="223"/>
      <c r="P76" s="223"/>
      <c r="Q76" s="223"/>
      <c r="R76" s="224"/>
      <c r="S76" s="224"/>
      <c r="T76" s="224"/>
      <c r="U76" s="224"/>
      <c r="V76" s="224"/>
      <c r="W76" s="224"/>
      <c r="X76" s="224"/>
      <c r="Y76" s="224"/>
      <c r="Z76" s="214"/>
      <c r="AA76" s="214"/>
      <c r="AB76" s="214"/>
      <c r="AC76" s="214"/>
      <c r="AD76" s="214"/>
      <c r="AE76" s="214"/>
      <c r="AF76" s="214"/>
      <c r="AG76" s="214" t="s">
        <v>371</v>
      </c>
      <c r="AH76" s="214">
        <v>0</v>
      </c>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outlineLevel="3" x14ac:dyDescent="0.2">
      <c r="A77" s="221"/>
      <c r="B77" s="222"/>
      <c r="C77" s="268" t="s">
        <v>2866</v>
      </c>
      <c r="D77" s="262"/>
      <c r="E77" s="263">
        <v>-14.347</v>
      </c>
      <c r="F77" s="224"/>
      <c r="G77" s="224"/>
      <c r="H77" s="224"/>
      <c r="I77" s="224"/>
      <c r="J77" s="224"/>
      <c r="K77" s="224"/>
      <c r="L77" s="224"/>
      <c r="M77" s="224"/>
      <c r="N77" s="223"/>
      <c r="O77" s="223"/>
      <c r="P77" s="223"/>
      <c r="Q77" s="223"/>
      <c r="R77" s="224"/>
      <c r="S77" s="224"/>
      <c r="T77" s="224"/>
      <c r="U77" s="224"/>
      <c r="V77" s="224"/>
      <c r="W77" s="224"/>
      <c r="X77" s="224"/>
      <c r="Y77" s="224"/>
      <c r="Z77" s="214"/>
      <c r="AA77" s="214"/>
      <c r="AB77" s="214"/>
      <c r="AC77" s="214"/>
      <c r="AD77" s="214"/>
      <c r="AE77" s="214"/>
      <c r="AF77" s="214"/>
      <c r="AG77" s="214" t="s">
        <v>371</v>
      </c>
      <c r="AH77" s="214">
        <v>0</v>
      </c>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outlineLevel="3" x14ac:dyDescent="0.2">
      <c r="A78" s="221"/>
      <c r="B78" s="222"/>
      <c r="C78" s="268" t="s">
        <v>2867</v>
      </c>
      <c r="D78" s="262"/>
      <c r="E78" s="263">
        <v>-5.1578999999999997</v>
      </c>
      <c r="F78" s="224"/>
      <c r="G78" s="224"/>
      <c r="H78" s="224"/>
      <c r="I78" s="224"/>
      <c r="J78" s="224"/>
      <c r="K78" s="224"/>
      <c r="L78" s="224"/>
      <c r="M78" s="224"/>
      <c r="N78" s="223"/>
      <c r="O78" s="223"/>
      <c r="P78" s="223"/>
      <c r="Q78" s="223"/>
      <c r="R78" s="224"/>
      <c r="S78" s="224"/>
      <c r="T78" s="224"/>
      <c r="U78" s="224"/>
      <c r="V78" s="224"/>
      <c r="W78" s="224"/>
      <c r="X78" s="224"/>
      <c r="Y78" s="224"/>
      <c r="Z78" s="214"/>
      <c r="AA78" s="214"/>
      <c r="AB78" s="214"/>
      <c r="AC78" s="214"/>
      <c r="AD78" s="214"/>
      <c r="AE78" s="214"/>
      <c r="AF78" s="214"/>
      <c r="AG78" s="214" t="s">
        <v>371</v>
      </c>
      <c r="AH78" s="214">
        <v>0</v>
      </c>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outlineLevel="3" x14ac:dyDescent="0.2">
      <c r="A79" s="221"/>
      <c r="B79" s="222"/>
      <c r="C79" s="268" t="s">
        <v>2868</v>
      </c>
      <c r="D79" s="262"/>
      <c r="E79" s="263">
        <v>60.96</v>
      </c>
      <c r="F79" s="224"/>
      <c r="G79" s="224"/>
      <c r="H79" s="224"/>
      <c r="I79" s="224"/>
      <c r="J79" s="224"/>
      <c r="K79" s="224"/>
      <c r="L79" s="224"/>
      <c r="M79" s="224"/>
      <c r="N79" s="223"/>
      <c r="O79" s="223"/>
      <c r="P79" s="223"/>
      <c r="Q79" s="223"/>
      <c r="R79" s="224"/>
      <c r="S79" s="224"/>
      <c r="T79" s="224"/>
      <c r="U79" s="224"/>
      <c r="V79" s="224"/>
      <c r="W79" s="224"/>
      <c r="X79" s="224"/>
      <c r="Y79" s="224"/>
      <c r="Z79" s="214"/>
      <c r="AA79" s="214"/>
      <c r="AB79" s="214"/>
      <c r="AC79" s="214"/>
      <c r="AD79" s="214"/>
      <c r="AE79" s="214"/>
      <c r="AF79" s="214"/>
      <c r="AG79" s="214" t="s">
        <v>371</v>
      </c>
      <c r="AH79" s="214">
        <v>0</v>
      </c>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outlineLevel="3" x14ac:dyDescent="0.2">
      <c r="A80" s="221"/>
      <c r="B80" s="222"/>
      <c r="C80" s="268" t="s">
        <v>2869</v>
      </c>
      <c r="D80" s="262"/>
      <c r="E80" s="263">
        <v>5.8440000000000003</v>
      </c>
      <c r="F80" s="224"/>
      <c r="G80" s="224"/>
      <c r="H80" s="224"/>
      <c r="I80" s="224"/>
      <c r="J80" s="224"/>
      <c r="K80" s="224"/>
      <c r="L80" s="224"/>
      <c r="M80" s="224"/>
      <c r="N80" s="223"/>
      <c r="O80" s="223"/>
      <c r="P80" s="223"/>
      <c r="Q80" s="223"/>
      <c r="R80" s="224"/>
      <c r="S80" s="224"/>
      <c r="T80" s="224"/>
      <c r="U80" s="224"/>
      <c r="V80" s="224"/>
      <c r="W80" s="224"/>
      <c r="X80" s="224"/>
      <c r="Y80" s="224"/>
      <c r="Z80" s="214"/>
      <c r="AA80" s="214"/>
      <c r="AB80" s="214"/>
      <c r="AC80" s="214"/>
      <c r="AD80" s="214"/>
      <c r="AE80" s="214"/>
      <c r="AF80" s="214"/>
      <c r="AG80" s="214" t="s">
        <v>371</v>
      </c>
      <c r="AH80" s="214">
        <v>0</v>
      </c>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outlineLevel="3" x14ac:dyDescent="0.2">
      <c r="A81" s="221"/>
      <c r="B81" s="222"/>
      <c r="C81" s="268" t="s">
        <v>2870</v>
      </c>
      <c r="D81" s="262"/>
      <c r="E81" s="263">
        <v>-5.7560000000000002</v>
      </c>
      <c r="F81" s="224"/>
      <c r="G81" s="224"/>
      <c r="H81" s="224"/>
      <c r="I81" s="224"/>
      <c r="J81" s="224"/>
      <c r="K81" s="224"/>
      <c r="L81" s="224"/>
      <c r="M81" s="224"/>
      <c r="N81" s="223"/>
      <c r="O81" s="223"/>
      <c r="P81" s="223"/>
      <c r="Q81" s="223"/>
      <c r="R81" s="224"/>
      <c r="S81" s="224"/>
      <c r="T81" s="224"/>
      <c r="U81" s="224"/>
      <c r="V81" s="224"/>
      <c r="W81" s="224"/>
      <c r="X81" s="224"/>
      <c r="Y81" s="224"/>
      <c r="Z81" s="214"/>
      <c r="AA81" s="214"/>
      <c r="AB81" s="214"/>
      <c r="AC81" s="214"/>
      <c r="AD81" s="214"/>
      <c r="AE81" s="214"/>
      <c r="AF81" s="214"/>
      <c r="AG81" s="214" t="s">
        <v>371</v>
      </c>
      <c r="AH81" s="214">
        <v>0</v>
      </c>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outlineLevel="1" x14ac:dyDescent="0.2">
      <c r="A82" s="236">
        <v>19</v>
      </c>
      <c r="B82" s="237" t="s">
        <v>445</v>
      </c>
      <c r="C82" s="254" t="s">
        <v>446</v>
      </c>
      <c r="D82" s="238" t="s">
        <v>379</v>
      </c>
      <c r="E82" s="239">
        <v>27.678000000000001</v>
      </c>
      <c r="F82" s="240"/>
      <c r="G82" s="241">
        <f>ROUND(E82*F82,2)</f>
        <v>0</v>
      </c>
      <c r="H82" s="240"/>
      <c r="I82" s="241">
        <f>ROUND(E82*H82,2)</f>
        <v>0</v>
      </c>
      <c r="J82" s="240"/>
      <c r="K82" s="241">
        <f>ROUND(E82*J82,2)</f>
        <v>0</v>
      </c>
      <c r="L82" s="241">
        <v>12</v>
      </c>
      <c r="M82" s="241">
        <f>G82*(1+L82/100)</f>
        <v>0</v>
      </c>
      <c r="N82" s="239">
        <v>6.0499999999999998E-3</v>
      </c>
      <c r="O82" s="239">
        <f>ROUND(E82*N82,2)</f>
        <v>0.17</v>
      </c>
      <c r="P82" s="239">
        <v>0</v>
      </c>
      <c r="Q82" s="239">
        <f>ROUND(E82*P82,2)</f>
        <v>0</v>
      </c>
      <c r="R82" s="241" t="s">
        <v>380</v>
      </c>
      <c r="S82" s="241" t="s">
        <v>315</v>
      </c>
      <c r="T82" s="242" t="s">
        <v>315</v>
      </c>
      <c r="U82" s="224">
        <v>8.1000000000000003E-2</v>
      </c>
      <c r="V82" s="224">
        <f>ROUND(E82*U82,2)</f>
        <v>2.2400000000000002</v>
      </c>
      <c r="W82" s="224"/>
      <c r="X82" s="224" t="s">
        <v>336</v>
      </c>
      <c r="Y82" s="224" t="s">
        <v>317</v>
      </c>
      <c r="Z82" s="214"/>
      <c r="AA82" s="214"/>
      <c r="AB82" s="214"/>
      <c r="AC82" s="214"/>
      <c r="AD82" s="214"/>
      <c r="AE82" s="214"/>
      <c r="AF82" s="214"/>
      <c r="AG82" s="214" t="s">
        <v>337</v>
      </c>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outlineLevel="2" x14ac:dyDescent="0.2">
      <c r="A83" s="221"/>
      <c r="B83" s="222"/>
      <c r="C83" s="267" t="s">
        <v>437</v>
      </c>
      <c r="D83" s="266"/>
      <c r="E83" s="266"/>
      <c r="F83" s="266"/>
      <c r="G83" s="266"/>
      <c r="H83" s="224"/>
      <c r="I83" s="224"/>
      <c r="J83" s="224"/>
      <c r="K83" s="224"/>
      <c r="L83" s="224"/>
      <c r="M83" s="224"/>
      <c r="N83" s="223"/>
      <c r="O83" s="223"/>
      <c r="P83" s="223"/>
      <c r="Q83" s="223"/>
      <c r="R83" s="224"/>
      <c r="S83" s="224"/>
      <c r="T83" s="224"/>
      <c r="U83" s="224"/>
      <c r="V83" s="224"/>
      <c r="W83" s="224"/>
      <c r="X83" s="224"/>
      <c r="Y83" s="224"/>
      <c r="Z83" s="214"/>
      <c r="AA83" s="214"/>
      <c r="AB83" s="214"/>
      <c r="AC83" s="214"/>
      <c r="AD83" s="214"/>
      <c r="AE83" s="214"/>
      <c r="AF83" s="214"/>
      <c r="AG83" s="214" t="s">
        <v>369</v>
      </c>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outlineLevel="2" x14ac:dyDescent="0.2">
      <c r="A84" s="221"/>
      <c r="B84" s="222"/>
      <c r="C84" s="268" t="s">
        <v>991</v>
      </c>
      <c r="D84" s="262"/>
      <c r="E84" s="263"/>
      <c r="F84" s="224"/>
      <c r="G84" s="224"/>
      <c r="H84" s="224"/>
      <c r="I84" s="224"/>
      <c r="J84" s="224"/>
      <c r="K84" s="224"/>
      <c r="L84" s="224"/>
      <c r="M84" s="224"/>
      <c r="N84" s="223"/>
      <c r="O84" s="223"/>
      <c r="P84" s="223"/>
      <c r="Q84" s="223"/>
      <c r="R84" s="224"/>
      <c r="S84" s="224"/>
      <c r="T84" s="224"/>
      <c r="U84" s="224"/>
      <c r="V84" s="224"/>
      <c r="W84" s="224"/>
      <c r="X84" s="224"/>
      <c r="Y84" s="224"/>
      <c r="Z84" s="214"/>
      <c r="AA84" s="214"/>
      <c r="AB84" s="214"/>
      <c r="AC84" s="214"/>
      <c r="AD84" s="214"/>
      <c r="AE84" s="214"/>
      <c r="AF84" s="214"/>
      <c r="AG84" s="214" t="s">
        <v>371</v>
      </c>
      <c r="AH84" s="214">
        <v>0</v>
      </c>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outlineLevel="3" x14ac:dyDescent="0.2">
      <c r="A85" s="221"/>
      <c r="B85" s="222"/>
      <c r="C85" s="268" t="s">
        <v>1332</v>
      </c>
      <c r="D85" s="262"/>
      <c r="E85" s="263"/>
      <c r="F85" s="224"/>
      <c r="G85" s="224"/>
      <c r="H85" s="224"/>
      <c r="I85" s="224"/>
      <c r="J85" s="224"/>
      <c r="K85" s="224"/>
      <c r="L85" s="224"/>
      <c r="M85" s="224"/>
      <c r="N85" s="223"/>
      <c r="O85" s="223"/>
      <c r="P85" s="223"/>
      <c r="Q85" s="223"/>
      <c r="R85" s="224"/>
      <c r="S85" s="224"/>
      <c r="T85" s="224"/>
      <c r="U85" s="224"/>
      <c r="V85" s="224"/>
      <c r="W85" s="224"/>
      <c r="X85" s="224"/>
      <c r="Y85" s="224"/>
      <c r="Z85" s="214"/>
      <c r="AA85" s="214"/>
      <c r="AB85" s="214"/>
      <c r="AC85" s="214"/>
      <c r="AD85" s="214"/>
      <c r="AE85" s="214"/>
      <c r="AF85" s="214"/>
      <c r="AG85" s="214" t="s">
        <v>371</v>
      </c>
      <c r="AH85" s="214">
        <v>0</v>
      </c>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outlineLevel="3" x14ac:dyDescent="0.2">
      <c r="A86" s="221"/>
      <c r="B86" s="222"/>
      <c r="C86" s="268" t="s">
        <v>2871</v>
      </c>
      <c r="D86" s="262"/>
      <c r="E86" s="263">
        <v>12.656000000000001</v>
      </c>
      <c r="F86" s="224"/>
      <c r="G86" s="224"/>
      <c r="H86" s="224"/>
      <c r="I86" s="224"/>
      <c r="J86" s="224"/>
      <c r="K86" s="224"/>
      <c r="L86" s="224"/>
      <c r="M86" s="224"/>
      <c r="N86" s="223"/>
      <c r="O86" s="223"/>
      <c r="P86" s="223"/>
      <c r="Q86" s="223"/>
      <c r="R86" s="224"/>
      <c r="S86" s="224"/>
      <c r="T86" s="224"/>
      <c r="U86" s="224"/>
      <c r="V86" s="224"/>
      <c r="W86" s="224"/>
      <c r="X86" s="224"/>
      <c r="Y86" s="224"/>
      <c r="Z86" s="214"/>
      <c r="AA86" s="214"/>
      <c r="AB86" s="214"/>
      <c r="AC86" s="214"/>
      <c r="AD86" s="214"/>
      <c r="AE86" s="214"/>
      <c r="AF86" s="214"/>
      <c r="AG86" s="214" t="s">
        <v>371</v>
      </c>
      <c r="AH86" s="214">
        <v>0</v>
      </c>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outlineLevel="3" x14ac:dyDescent="0.2">
      <c r="A87" s="221"/>
      <c r="B87" s="222"/>
      <c r="C87" s="268" t="s">
        <v>1893</v>
      </c>
      <c r="D87" s="262"/>
      <c r="E87" s="263">
        <v>-1.379</v>
      </c>
      <c r="F87" s="224"/>
      <c r="G87" s="224"/>
      <c r="H87" s="224"/>
      <c r="I87" s="224"/>
      <c r="J87" s="224"/>
      <c r="K87" s="224"/>
      <c r="L87" s="224"/>
      <c r="M87" s="224"/>
      <c r="N87" s="223"/>
      <c r="O87" s="223"/>
      <c r="P87" s="223"/>
      <c r="Q87" s="223"/>
      <c r="R87" s="224"/>
      <c r="S87" s="224"/>
      <c r="T87" s="224"/>
      <c r="U87" s="224"/>
      <c r="V87" s="224"/>
      <c r="W87" s="224"/>
      <c r="X87" s="224"/>
      <c r="Y87" s="224"/>
      <c r="Z87" s="214"/>
      <c r="AA87" s="214"/>
      <c r="AB87" s="214"/>
      <c r="AC87" s="214"/>
      <c r="AD87" s="214"/>
      <c r="AE87" s="214"/>
      <c r="AF87" s="214"/>
      <c r="AG87" s="214" t="s">
        <v>371</v>
      </c>
      <c r="AH87" s="214">
        <v>0</v>
      </c>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row>
    <row r="88" spans="1:60" outlineLevel="3" x14ac:dyDescent="0.2">
      <c r="A88" s="221"/>
      <c r="B88" s="222"/>
      <c r="C88" s="268" t="s">
        <v>2872</v>
      </c>
      <c r="D88" s="262"/>
      <c r="E88" s="263">
        <v>17.78</v>
      </c>
      <c r="F88" s="224"/>
      <c r="G88" s="224"/>
      <c r="H88" s="224"/>
      <c r="I88" s="224"/>
      <c r="J88" s="224"/>
      <c r="K88" s="224"/>
      <c r="L88" s="224"/>
      <c r="M88" s="224"/>
      <c r="N88" s="223"/>
      <c r="O88" s="223"/>
      <c r="P88" s="223"/>
      <c r="Q88" s="223"/>
      <c r="R88" s="224"/>
      <c r="S88" s="224"/>
      <c r="T88" s="224"/>
      <c r="U88" s="224"/>
      <c r="V88" s="224"/>
      <c r="W88" s="224"/>
      <c r="X88" s="224"/>
      <c r="Y88" s="224"/>
      <c r="Z88" s="214"/>
      <c r="AA88" s="214"/>
      <c r="AB88" s="214"/>
      <c r="AC88" s="214"/>
      <c r="AD88" s="214"/>
      <c r="AE88" s="214"/>
      <c r="AF88" s="214"/>
      <c r="AG88" s="214" t="s">
        <v>371</v>
      </c>
      <c r="AH88" s="214">
        <v>0</v>
      </c>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0" outlineLevel="3" x14ac:dyDescent="0.2">
      <c r="A89" s="221"/>
      <c r="B89" s="222"/>
      <c r="C89" s="268" t="s">
        <v>1893</v>
      </c>
      <c r="D89" s="262"/>
      <c r="E89" s="263">
        <v>-1.379</v>
      </c>
      <c r="F89" s="224"/>
      <c r="G89" s="224"/>
      <c r="H89" s="224"/>
      <c r="I89" s="224"/>
      <c r="J89" s="224"/>
      <c r="K89" s="224"/>
      <c r="L89" s="224"/>
      <c r="M89" s="224"/>
      <c r="N89" s="223"/>
      <c r="O89" s="223"/>
      <c r="P89" s="223"/>
      <c r="Q89" s="223"/>
      <c r="R89" s="224"/>
      <c r="S89" s="224"/>
      <c r="T89" s="224"/>
      <c r="U89" s="224"/>
      <c r="V89" s="224"/>
      <c r="W89" s="224"/>
      <c r="X89" s="224"/>
      <c r="Y89" s="224"/>
      <c r="Z89" s="214"/>
      <c r="AA89" s="214"/>
      <c r="AB89" s="214"/>
      <c r="AC89" s="214"/>
      <c r="AD89" s="214"/>
      <c r="AE89" s="214"/>
      <c r="AF89" s="214"/>
      <c r="AG89" s="214" t="s">
        <v>371</v>
      </c>
      <c r="AH89" s="214">
        <v>0</v>
      </c>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outlineLevel="1" x14ac:dyDescent="0.2">
      <c r="A90" s="236">
        <v>20</v>
      </c>
      <c r="B90" s="237" t="s">
        <v>451</v>
      </c>
      <c r="C90" s="254" t="s">
        <v>452</v>
      </c>
      <c r="D90" s="238" t="s">
        <v>379</v>
      </c>
      <c r="E90" s="239">
        <v>18.085000000000001</v>
      </c>
      <c r="F90" s="240"/>
      <c r="G90" s="241">
        <f>ROUND(E90*F90,2)</f>
        <v>0</v>
      </c>
      <c r="H90" s="240"/>
      <c r="I90" s="241">
        <f>ROUND(E90*H90,2)</f>
        <v>0</v>
      </c>
      <c r="J90" s="240"/>
      <c r="K90" s="241">
        <f>ROUND(E90*J90,2)</f>
        <v>0</v>
      </c>
      <c r="L90" s="241">
        <v>12</v>
      </c>
      <c r="M90" s="241">
        <f>G90*(1+L90/100)</f>
        <v>0</v>
      </c>
      <c r="N90" s="239">
        <v>4.0000000000000003E-5</v>
      </c>
      <c r="O90" s="239">
        <f>ROUND(E90*N90,2)</f>
        <v>0</v>
      </c>
      <c r="P90" s="239">
        <v>0</v>
      </c>
      <c r="Q90" s="239">
        <f>ROUND(E90*P90,2)</f>
        <v>0</v>
      </c>
      <c r="R90" s="241" t="s">
        <v>380</v>
      </c>
      <c r="S90" s="241" t="s">
        <v>315</v>
      </c>
      <c r="T90" s="242" t="s">
        <v>315</v>
      </c>
      <c r="U90" s="224">
        <v>7.8E-2</v>
      </c>
      <c r="V90" s="224">
        <f>ROUND(E90*U90,2)</f>
        <v>1.41</v>
      </c>
      <c r="W90" s="224"/>
      <c r="X90" s="224" t="s">
        <v>336</v>
      </c>
      <c r="Y90" s="224" t="s">
        <v>317</v>
      </c>
      <c r="Z90" s="214"/>
      <c r="AA90" s="214"/>
      <c r="AB90" s="214"/>
      <c r="AC90" s="214"/>
      <c r="AD90" s="214"/>
      <c r="AE90" s="214"/>
      <c r="AF90" s="214"/>
      <c r="AG90" s="214" t="s">
        <v>337</v>
      </c>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ht="22.5" outlineLevel="2" x14ac:dyDescent="0.2">
      <c r="A91" s="221"/>
      <c r="B91" s="222"/>
      <c r="C91" s="267" t="s">
        <v>453</v>
      </c>
      <c r="D91" s="266"/>
      <c r="E91" s="266"/>
      <c r="F91" s="266"/>
      <c r="G91" s="266"/>
      <c r="H91" s="224"/>
      <c r="I91" s="224"/>
      <c r="J91" s="224"/>
      <c r="K91" s="224"/>
      <c r="L91" s="224"/>
      <c r="M91" s="224"/>
      <c r="N91" s="223"/>
      <c r="O91" s="223"/>
      <c r="P91" s="223"/>
      <c r="Q91" s="223"/>
      <c r="R91" s="224"/>
      <c r="S91" s="224"/>
      <c r="T91" s="224"/>
      <c r="U91" s="224"/>
      <c r="V91" s="224"/>
      <c r="W91" s="224"/>
      <c r="X91" s="224"/>
      <c r="Y91" s="224"/>
      <c r="Z91" s="214"/>
      <c r="AA91" s="214"/>
      <c r="AB91" s="214"/>
      <c r="AC91" s="214"/>
      <c r="AD91" s="214"/>
      <c r="AE91" s="214"/>
      <c r="AF91" s="214"/>
      <c r="AG91" s="214" t="s">
        <v>369</v>
      </c>
      <c r="AH91" s="214"/>
      <c r="AI91" s="214"/>
      <c r="AJ91" s="214"/>
      <c r="AK91" s="214"/>
      <c r="AL91" s="214"/>
      <c r="AM91" s="214"/>
      <c r="AN91" s="214"/>
      <c r="AO91" s="214"/>
      <c r="AP91" s="214"/>
      <c r="AQ91" s="214"/>
      <c r="AR91" s="214"/>
      <c r="AS91" s="214"/>
      <c r="AT91" s="214"/>
      <c r="AU91" s="214"/>
      <c r="AV91" s="214"/>
      <c r="AW91" s="214"/>
      <c r="AX91" s="214"/>
      <c r="AY91" s="214"/>
      <c r="AZ91" s="214"/>
      <c r="BA91" s="244" t="str">
        <f>C91</f>
        <v>které se zřizují před úpravami povrchu, a obalení osazených dveřních zárubní před znečištěním při úpravách povrchu nástřikem plastických maltovin včetně pozdějšího odkrytí,</v>
      </c>
      <c r="BB91" s="214"/>
      <c r="BC91" s="214"/>
      <c r="BD91" s="214"/>
      <c r="BE91" s="214"/>
      <c r="BF91" s="214"/>
      <c r="BG91" s="214"/>
      <c r="BH91" s="214"/>
    </row>
    <row r="92" spans="1:60" outlineLevel="2" x14ac:dyDescent="0.2">
      <c r="A92" s="221"/>
      <c r="B92" s="222"/>
      <c r="C92" s="258" t="s">
        <v>454</v>
      </c>
      <c r="D92" s="252"/>
      <c r="E92" s="252"/>
      <c r="F92" s="252"/>
      <c r="G92" s="252"/>
      <c r="H92" s="224"/>
      <c r="I92" s="224"/>
      <c r="J92" s="224"/>
      <c r="K92" s="224"/>
      <c r="L92" s="224"/>
      <c r="M92" s="224"/>
      <c r="N92" s="223"/>
      <c r="O92" s="223"/>
      <c r="P92" s="223"/>
      <c r="Q92" s="223"/>
      <c r="R92" s="224"/>
      <c r="S92" s="224"/>
      <c r="T92" s="224"/>
      <c r="U92" s="224"/>
      <c r="V92" s="224"/>
      <c r="W92" s="224"/>
      <c r="X92" s="224"/>
      <c r="Y92" s="224"/>
      <c r="Z92" s="214"/>
      <c r="AA92" s="214"/>
      <c r="AB92" s="214"/>
      <c r="AC92" s="214"/>
      <c r="AD92" s="214"/>
      <c r="AE92" s="214"/>
      <c r="AF92" s="214"/>
      <c r="AG92" s="214" t="s">
        <v>320</v>
      </c>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row>
    <row r="93" spans="1:60" outlineLevel="2" x14ac:dyDescent="0.2">
      <c r="A93" s="221"/>
      <c r="B93" s="222"/>
      <c r="C93" s="268" t="s">
        <v>2346</v>
      </c>
      <c r="D93" s="262"/>
      <c r="E93" s="263">
        <v>3.1520000000000001</v>
      </c>
      <c r="F93" s="224"/>
      <c r="G93" s="224"/>
      <c r="H93" s="224"/>
      <c r="I93" s="224"/>
      <c r="J93" s="224"/>
      <c r="K93" s="224"/>
      <c r="L93" s="224"/>
      <c r="M93" s="224"/>
      <c r="N93" s="223"/>
      <c r="O93" s="223"/>
      <c r="P93" s="223"/>
      <c r="Q93" s="223"/>
      <c r="R93" s="224"/>
      <c r="S93" s="224"/>
      <c r="T93" s="224"/>
      <c r="U93" s="224"/>
      <c r="V93" s="224"/>
      <c r="W93" s="224"/>
      <c r="X93" s="224"/>
      <c r="Y93" s="224"/>
      <c r="Z93" s="214"/>
      <c r="AA93" s="214"/>
      <c r="AB93" s="214"/>
      <c r="AC93" s="214"/>
      <c r="AD93" s="214"/>
      <c r="AE93" s="214"/>
      <c r="AF93" s="214"/>
      <c r="AG93" s="214" t="s">
        <v>371</v>
      </c>
      <c r="AH93" s="214">
        <v>0</v>
      </c>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row>
    <row r="94" spans="1:60" outlineLevel="3" x14ac:dyDescent="0.2">
      <c r="A94" s="221"/>
      <c r="B94" s="222"/>
      <c r="C94" s="268" t="s">
        <v>1337</v>
      </c>
      <c r="D94" s="262"/>
      <c r="E94" s="263">
        <v>2.758</v>
      </c>
      <c r="F94" s="224"/>
      <c r="G94" s="224"/>
      <c r="H94" s="224"/>
      <c r="I94" s="224"/>
      <c r="J94" s="224"/>
      <c r="K94" s="224"/>
      <c r="L94" s="224"/>
      <c r="M94" s="224"/>
      <c r="N94" s="223"/>
      <c r="O94" s="223"/>
      <c r="P94" s="223"/>
      <c r="Q94" s="223"/>
      <c r="R94" s="224"/>
      <c r="S94" s="224"/>
      <c r="T94" s="224"/>
      <c r="U94" s="224"/>
      <c r="V94" s="224"/>
      <c r="W94" s="224"/>
      <c r="X94" s="224"/>
      <c r="Y94" s="224"/>
      <c r="Z94" s="214"/>
      <c r="AA94" s="214"/>
      <c r="AB94" s="214"/>
      <c r="AC94" s="214"/>
      <c r="AD94" s="214"/>
      <c r="AE94" s="214"/>
      <c r="AF94" s="214"/>
      <c r="AG94" s="214" t="s">
        <v>371</v>
      </c>
      <c r="AH94" s="214">
        <v>0</v>
      </c>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row>
    <row r="95" spans="1:60" outlineLevel="3" x14ac:dyDescent="0.2">
      <c r="A95" s="221"/>
      <c r="B95" s="222"/>
      <c r="C95" s="268" t="s">
        <v>1338</v>
      </c>
      <c r="D95" s="262"/>
      <c r="E95" s="263">
        <v>4.18</v>
      </c>
      <c r="F95" s="224"/>
      <c r="G95" s="224"/>
      <c r="H95" s="224"/>
      <c r="I95" s="224"/>
      <c r="J95" s="224"/>
      <c r="K95" s="224"/>
      <c r="L95" s="224"/>
      <c r="M95" s="224"/>
      <c r="N95" s="223"/>
      <c r="O95" s="223"/>
      <c r="P95" s="223"/>
      <c r="Q95" s="223"/>
      <c r="R95" s="224"/>
      <c r="S95" s="224"/>
      <c r="T95" s="224"/>
      <c r="U95" s="224"/>
      <c r="V95" s="224"/>
      <c r="W95" s="224"/>
      <c r="X95" s="224"/>
      <c r="Y95" s="224"/>
      <c r="Z95" s="214"/>
      <c r="AA95" s="214"/>
      <c r="AB95" s="214"/>
      <c r="AC95" s="214"/>
      <c r="AD95" s="214"/>
      <c r="AE95" s="214"/>
      <c r="AF95" s="214"/>
      <c r="AG95" s="214" t="s">
        <v>371</v>
      </c>
      <c r="AH95" s="214">
        <v>0</v>
      </c>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0" outlineLevel="3" x14ac:dyDescent="0.2">
      <c r="A96" s="221"/>
      <c r="B96" s="222"/>
      <c r="C96" s="268" t="s">
        <v>1339</v>
      </c>
      <c r="D96" s="262"/>
      <c r="E96" s="263">
        <v>7.9950000000000001</v>
      </c>
      <c r="F96" s="224"/>
      <c r="G96" s="224"/>
      <c r="H96" s="224"/>
      <c r="I96" s="224"/>
      <c r="J96" s="224"/>
      <c r="K96" s="224"/>
      <c r="L96" s="224"/>
      <c r="M96" s="224"/>
      <c r="N96" s="223"/>
      <c r="O96" s="223"/>
      <c r="P96" s="223"/>
      <c r="Q96" s="223"/>
      <c r="R96" s="224"/>
      <c r="S96" s="224"/>
      <c r="T96" s="224"/>
      <c r="U96" s="224"/>
      <c r="V96" s="224"/>
      <c r="W96" s="224"/>
      <c r="X96" s="224"/>
      <c r="Y96" s="224"/>
      <c r="Z96" s="214"/>
      <c r="AA96" s="214"/>
      <c r="AB96" s="214"/>
      <c r="AC96" s="214"/>
      <c r="AD96" s="214"/>
      <c r="AE96" s="214"/>
      <c r="AF96" s="214"/>
      <c r="AG96" s="214" t="s">
        <v>371</v>
      </c>
      <c r="AH96" s="214">
        <v>0</v>
      </c>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row>
    <row r="97" spans="1:60" ht="22.5" outlineLevel="1" x14ac:dyDescent="0.2">
      <c r="A97" s="236">
        <v>21</v>
      </c>
      <c r="B97" s="237" t="s">
        <v>2873</v>
      </c>
      <c r="C97" s="254" t="s">
        <v>2874</v>
      </c>
      <c r="D97" s="238" t="s">
        <v>379</v>
      </c>
      <c r="E97" s="239">
        <v>2.39</v>
      </c>
      <c r="F97" s="240"/>
      <c r="G97" s="241">
        <f>ROUND(E97*F97,2)</f>
        <v>0</v>
      </c>
      <c r="H97" s="240"/>
      <c r="I97" s="241">
        <f>ROUND(E97*H97,2)</f>
        <v>0</v>
      </c>
      <c r="J97" s="240"/>
      <c r="K97" s="241">
        <f>ROUND(E97*J97,2)</f>
        <v>0</v>
      </c>
      <c r="L97" s="241">
        <v>12</v>
      </c>
      <c r="M97" s="241">
        <f>G97*(1+L97/100)</f>
        <v>0</v>
      </c>
      <c r="N97" s="239">
        <v>3.3369999999999997E-2</v>
      </c>
      <c r="O97" s="239">
        <f>ROUND(E97*N97,2)</f>
        <v>0.08</v>
      </c>
      <c r="P97" s="239">
        <v>0</v>
      </c>
      <c r="Q97" s="239">
        <f>ROUND(E97*P97,2)</f>
        <v>0</v>
      </c>
      <c r="R97" s="241" t="s">
        <v>380</v>
      </c>
      <c r="S97" s="241" t="s">
        <v>315</v>
      </c>
      <c r="T97" s="242" t="s">
        <v>315</v>
      </c>
      <c r="U97" s="224">
        <v>1.08487</v>
      </c>
      <c r="V97" s="224">
        <f>ROUND(E97*U97,2)</f>
        <v>2.59</v>
      </c>
      <c r="W97" s="224"/>
      <c r="X97" s="224" t="s">
        <v>336</v>
      </c>
      <c r="Y97" s="224" t="s">
        <v>317</v>
      </c>
      <c r="Z97" s="214"/>
      <c r="AA97" s="214"/>
      <c r="AB97" s="214"/>
      <c r="AC97" s="214"/>
      <c r="AD97" s="214"/>
      <c r="AE97" s="214"/>
      <c r="AF97" s="214"/>
      <c r="AG97" s="214" t="s">
        <v>337</v>
      </c>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row>
    <row r="98" spans="1:60" outlineLevel="2" x14ac:dyDescent="0.2">
      <c r="A98" s="221"/>
      <c r="B98" s="222"/>
      <c r="C98" s="267" t="s">
        <v>1023</v>
      </c>
      <c r="D98" s="266"/>
      <c r="E98" s="266"/>
      <c r="F98" s="266"/>
      <c r="G98" s="266"/>
      <c r="H98" s="224"/>
      <c r="I98" s="224"/>
      <c r="J98" s="224"/>
      <c r="K98" s="224"/>
      <c r="L98" s="224"/>
      <c r="M98" s="224"/>
      <c r="N98" s="223"/>
      <c r="O98" s="223"/>
      <c r="P98" s="223"/>
      <c r="Q98" s="223"/>
      <c r="R98" s="224"/>
      <c r="S98" s="224"/>
      <c r="T98" s="224"/>
      <c r="U98" s="224"/>
      <c r="V98" s="224"/>
      <c r="W98" s="224"/>
      <c r="X98" s="224"/>
      <c r="Y98" s="224"/>
      <c r="Z98" s="214"/>
      <c r="AA98" s="214"/>
      <c r="AB98" s="214"/>
      <c r="AC98" s="214"/>
      <c r="AD98" s="214"/>
      <c r="AE98" s="214"/>
      <c r="AF98" s="214"/>
      <c r="AG98" s="214" t="s">
        <v>369</v>
      </c>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row>
    <row r="99" spans="1:60" outlineLevel="2" x14ac:dyDescent="0.2">
      <c r="A99" s="221"/>
      <c r="B99" s="222"/>
      <c r="C99" s="258" t="s">
        <v>2317</v>
      </c>
      <c r="D99" s="252"/>
      <c r="E99" s="252"/>
      <c r="F99" s="252"/>
      <c r="G99" s="252"/>
      <c r="H99" s="224"/>
      <c r="I99" s="224"/>
      <c r="J99" s="224"/>
      <c r="K99" s="224"/>
      <c r="L99" s="224"/>
      <c r="M99" s="224"/>
      <c r="N99" s="223"/>
      <c r="O99" s="223"/>
      <c r="P99" s="223"/>
      <c r="Q99" s="223"/>
      <c r="R99" s="224"/>
      <c r="S99" s="224"/>
      <c r="T99" s="224"/>
      <c r="U99" s="224"/>
      <c r="V99" s="224"/>
      <c r="W99" s="224"/>
      <c r="X99" s="224"/>
      <c r="Y99" s="224"/>
      <c r="Z99" s="214"/>
      <c r="AA99" s="214"/>
      <c r="AB99" s="214"/>
      <c r="AC99" s="214"/>
      <c r="AD99" s="214"/>
      <c r="AE99" s="214"/>
      <c r="AF99" s="214"/>
      <c r="AG99" s="214" t="s">
        <v>320</v>
      </c>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row>
    <row r="100" spans="1:60" outlineLevel="2" x14ac:dyDescent="0.2">
      <c r="A100" s="221"/>
      <c r="B100" s="222"/>
      <c r="C100" s="268" t="s">
        <v>2875</v>
      </c>
      <c r="D100" s="262"/>
      <c r="E100" s="263">
        <v>2.39</v>
      </c>
      <c r="F100" s="224"/>
      <c r="G100" s="224"/>
      <c r="H100" s="224"/>
      <c r="I100" s="224"/>
      <c r="J100" s="224"/>
      <c r="K100" s="224"/>
      <c r="L100" s="224"/>
      <c r="M100" s="224"/>
      <c r="N100" s="223"/>
      <c r="O100" s="223"/>
      <c r="P100" s="223"/>
      <c r="Q100" s="223"/>
      <c r="R100" s="224"/>
      <c r="S100" s="224"/>
      <c r="T100" s="224"/>
      <c r="U100" s="224"/>
      <c r="V100" s="224"/>
      <c r="W100" s="224"/>
      <c r="X100" s="224"/>
      <c r="Y100" s="224"/>
      <c r="Z100" s="214"/>
      <c r="AA100" s="214"/>
      <c r="AB100" s="214"/>
      <c r="AC100" s="214"/>
      <c r="AD100" s="214"/>
      <c r="AE100" s="214"/>
      <c r="AF100" s="214"/>
      <c r="AG100" s="214" t="s">
        <v>371</v>
      </c>
      <c r="AH100" s="214">
        <v>0</v>
      </c>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row>
    <row r="101" spans="1:60" ht="22.5" outlineLevel="1" x14ac:dyDescent="0.2">
      <c r="A101" s="236">
        <v>22</v>
      </c>
      <c r="B101" s="237" t="s">
        <v>2474</v>
      </c>
      <c r="C101" s="254" t="s">
        <v>1623</v>
      </c>
      <c r="D101" s="238" t="s">
        <v>379</v>
      </c>
      <c r="E101" s="239">
        <v>2.39</v>
      </c>
      <c r="F101" s="240"/>
      <c r="G101" s="241">
        <f>ROUND(E101*F101,2)</f>
        <v>0</v>
      </c>
      <c r="H101" s="240"/>
      <c r="I101" s="241">
        <f>ROUND(E101*H101,2)</f>
        <v>0</v>
      </c>
      <c r="J101" s="240"/>
      <c r="K101" s="241">
        <f>ROUND(E101*J101,2)</f>
        <v>0</v>
      </c>
      <c r="L101" s="241">
        <v>12</v>
      </c>
      <c r="M101" s="241">
        <f>G101*(1+L101/100)</f>
        <v>0</v>
      </c>
      <c r="N101" s="239">
        <v>4.8199999999999996E-3</v>
      </c>
      <c r="O101" s="239">
        <f>ROUND(E101*N101,2)</f>
        <v>0.01</v>
      </c>
      <c r="P101" s="239">
        <v>0</v>
      </c>
      <c r="Q101" s="239">
        <f>ROUND(E101*P101,2)</f>
        <v>0</v>
      </c>
      <c r="R101" s="241" t="s">
        <v>380</v>
      </c>
      <c r="S101" s="241" t="s">
        <v>315</v>
      </c>
      <c r="T101" s="242" t="s">
        <v>315</v>
      </c>
      <c r="U101" s="224">
        <v>0.48399999999999999</v>
      </c>
      <c r="V101" s="224">
        <f>ROUND(E101*U101,2)</f>
        <v>1.1599999999999999</v>
      </c>
      <c r="W101" s="224"/>
      <c r="X101" s="224" t="s">
        <v>336</v>
      </c>
      <c r="Y101" s="224" t="s">
        <v>317</v>
      </c>
      <c r="Z101" s="214"/>
      <c r="AA101" s="214"/>
      <c r="AB101" s="214"/>
      <c r="AC101" s="214"/>
      <c r="AD101" s="214"/>
      <c r="AE101" s="214"/>
      <c r="AF101" s="214"/>
      <c r="AG101" s="214" t="s">
        <v>337</v>
      </c>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row>
    <row r="102" spans="1:60" outlineLevel="2" x14ac:dyDescent="0.2">
      <c r="A102" s="221"/>
      <c r="B102" s="222"/>
      <c r="C102" s="267" t="s">
        <v>1624</v>
      </c>
      <c r="D102" s="266"/>
      <c r="E102" s="266"/>
      <c r="F102" s="266"/>
      <c r="G102" s="266"/>
      <c r="H102" s="224"/>
      <c r="I102" s="224"/>
      <c r="J102" s="224"/>
      <c r="K102" s="224"/>
      <c r="L102" s="224"/>
      <c r="M102" s="224"/>
      <c r="N102" s="223"/>
      <c r="O102" s="223"/>
      <c r="P102" s="223"/>
      <c r="Q102" s="223"/>
      <c r="R102" s="224"/>
      <c r="S102" s="224"/>
      <c r="T102" s="224"/>
      <c r="U102" s="224"/>
      <c r="V102" s="224"/>
      <c r="W102" s="224"/>
      <c r="X102" s="224"/>
      <c r="Y102" s="224"/>
      <c r="Z102" s="214"/>
      <c r="AA102" s="214"/>
      <c r="AB102" s="214"/>
      <c r="AC102" s="214"/>
      <c r="AD102" s="214"/>
      <c r="AE102" s="214"/>
      <c r="AF102" s="214"/>
      <c r="AG102" s="214" t="s">
        <v>369</v>
      </c>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row>
    <row r="103" spans="1:60" outlineLevel="2" x14ac:dyDescent="0.2">
      <c r="A103" s="221"/>
      <c r="B103" s="222"/>
      <c r="C103" s="268" t="s">
        <v>991</v>
      </c>
      <c r="D103" s="262"/>
      <c r="E103" s="263"/>
      <c r="F103" s="224"/>
      <c r="G103" s="224"/>
      <c r="H103" s="224"/>
      <c r="I103" s="224"/>
      <c r="J103" s="224"/>
      <c r="K103" s="224"/>
      <c r="L103" s="224"/>
      <c r="M103" s="224"/>
      <c r="N103" s="223"/>
      <c r="O103" s="223"/>
      <c r="P103" s="223"/>
      <c r="Q103" s="223"/>
      <c r="R103" s="224"/>
      <c r="S103" s="224"/>
      <c r="T103" s="224"/>
      <c r="U103" s="224"/>
      <c r="V103" s="224"/>
      <c r="W103" s="224"/>
      <c r="X103" s="224"/>
      <c r="Y103" s="224"/>
      <c r="Z103" s="214"/>
      <c r="AA103" s="214"/>
      <c r="AB103" s="214"/>
      <c r="AC103" s="214"/>
      <c r="AD103" s="214"/>
      <c r="AE103" s="214"/>
      <c r="AF103" s="214"/>
      <c r="AG103" s="214" t="s">
        <v>371</v>
      </c>
      <c r="AH103" s="214">
        <v>0</v>
      </c>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row>
    <row r="104" spans="1:60" outlineLevel="3" x14ac:dyDescent="0.2">
      <c r="A104" s="221"/>
      <c r="B104" s="222"/>
      <c r="C104" s="268" t="s">
        <v>2472</v>
      </c>
      <c r="D104" s="262"/>
      <c r="E104" s="263"/>
      <c r="F104" s="224"/>
      <c r="G104" s="224"/>
      <c r="H104" s="224"/>
      <c r="I104" s="224"/>
      <c r="J104" s="224"/>
      <c r="K104" s="224"/>
      <c r="L104" s="224"/>
      <c r="M104" s="224"/>
      <c r="N104" s="223"/>
      <c r="O104" s="223"/>
      <c r="P104" s="223"/>
      <c r="Q104" s="223"/>
      <c r="R104" s="224"/>
      <c r="S104" s="224"/>
      <c r="T104" s="224"/>
      <c r="U104" s="224"/>
      <c r="V104" s="224"/>
      <c r="W104" s="224"/>
      <c r="X104" s="224"/>
      <c r="Y104" s="224"/>
      <c r="Z104" s="214"/>
      <c r="AA104" s="214"/>
      <c r="AB104" s="214"/>
      <c r="AC104" s="214"/>
      <c r="AD104" s="214"/>
      <c r="AE104" s="214"/>
      <c r="AF104" s="214"/>
      <c r="AG104" s="214" t="s">
        <v>371</v>
      </c>
      <c r="AH104" s="214">
        <v>0</v>
      </c>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row>
    <row r="105" spans="1:60" outlineLevel="3" x14ac:dyDescent="0.2">
      <c r="A105" s="221"/>
      <c r="B105" s="222"/>
      <c r="C105" s="268" t="s">
        <v>2876</v>
      </c>
      <c r="D105" s="262"/>
      <c r="E105" s="263">
        <v>2.39</v>
      </c>
      <c r="F105" s="224"/>
      <c r="G105" s="224"/>
      <c r="H105" s="224"/>
      <c r="I105" s="224"/>
      <c r="J105" s="224"/>
      <c r="K105" s="224"/>
      <c r="L105" s="224"/>
      <c r="M105" s="224"/>
      <c r="N105" s="223"/>
      <c r="O105" s="223"/>
      <c r="P105" s="223"/>
      <c r="Q105" s="223"/>
      <c r="R105" s="224"/>
      <c r="S105" s="224"/>
      <c r="T105" s="224"/>
      <c r="U105" s="224"/>
      <c r="V105" s="224"/>
      <c r="W105" s="224"/>
      <c r="X105" s="224"/>
      <c r="Y105" s="224"/>
      <c r="Z105" s="214"/>
      <c r="AA105" s="214"/>
      <c r="AB105" s="214"/>
      <c r="AC105" s="214"/>
      <c r="AD105" s="214"/>
      <c r="AE105" s="214"/>
      <c r="AF105" s="214"/>
      <c r="AG105" s="214" t="s">
        <v>371</v>
      </c>
      <c r="AH105" s="214">
        <v>5</v>
      </c>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row>
    <row r="106" spans="1:60" ht="22.5" outlineLevel="1" x14ac:dyDescent="0.2">
      <c r="A106" s="236">
        <v>23</v>
      </c>
      <c r="B106" s="237" t="s">
        <v>1608</v>
      </c>
      <c r="C106" s="254" t="s">
        <v>1609</v>
      </c>
      <c r="D106" s="238" t="s">
        <v>379</v>
      </c>
      <c r="E106" s="239">
        <v>88.403899999999993</v>
      </c>
      <c r="F106" s="240"/>
      <c r="G106" s="241">
        <f>ROUND(E106*F106,2)</f>
        <v>0</v>
      </c>
      <c r="H106" s="240"/>
      <c r="I106" s="241">
        <f>ROUND(E106*H106,2)</f>
        <v>0</v>
      </c>
      <c r="J106" s="240"/>
      <c r="K106" s="241">
        <f>ROUND(E106*J106,2)</f>
        <v>0</v>
      </c>
      <c r="L106" s="241">
        <v>12</v>
      </c>
      <c r="M106" s="241">
        <f>G106*(1+L106/100)</f>
        <v>0</v>
      </c>
      <c r="N106" s="239">
        <v>2.46E-2</v>
      </c>
      <c r="O106" s="239">
        <f>ROUND(E106*N106,2)</f>
        <v>2.17</v>
      </c>
      <c r="P106" s="239">
        <v>0</v>
      </c>
      <c r="Q106" s="239">
        <f>ROUND(E106*P106,2)</f>
        <v>0</v>
      </c>
      <c r="R106" s="241" t="s">
        <v>366</v>
      </c>
      <c r="S106" s="241" t="s">
        <v>315</v>
      </c>
      <c r="T106" s="242" t="s">
        <v>315</v>
      </c>
      <c r="U106" s="224">
        <v>0.42759999999999998</v>
      </c>
      <c r="V106" s="224">
        <f>ROUND(E106*U106,2)</f>
        <v>37.799999999999997</v>
      </c>
      <c r="W106" s="224"/>
      <c r="X106" s="224" t="s">
        <v>336</v>
      </c>
      <c r="Y106" s="224" t="s">
        <v>317</v>
      </c>
      <c r="Z106" s="214"/>
      <c r="AA106" s="214"/>
      <c r="AB106" s="214"/>
      <c r="AC106" s="214"/>
      <c r="AD106" s="214"/>
      <c r="AE106" s="214"/>
      <c r="AF106" s="214"/>
      <c r="AG106" s="214" t="s">
        <v>367</v>
      </c>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row>
    <row r="107" spans="1:60" outlineLevel="2" x14ac:dyDescent="0.2">
      <c r="A107" s="221"/>
      <c r="B107" s="222"/>
      <c r="C107" s="255" t="s">
        <v>465</v>
      </c>
      <c r="D107" s="243"/>
      <c r="E107" s="243"/>
      <c r="F107" s="243"/>
      <c r="G107" s="243"/>
      <c r="H107" s="224"/>
      <c r="I107" s="224"/>
      <c r="J107" s="224"/>
      <c r="K107" s="224"/>
      <c r="L107" s="224"/>
      <c r="M107" s="224"/>
      <c r="N107" s="223"/>
      <c r="O107" s="223"/>
      <c r="P107" s="223"/>
      <c r="Q107" s="223"/>
      <c r="R107" s="224"/>
      <c r="S107" s="224"/>
      <c r="T107" s="224"/>
      <c r="U107" s="224"/>
      <c r="V107" s="224"/>
      <c r="W107" s="224"/>
      <c r="X107" s="224"/>
      <c r="Y107" s="224"/>
      <c r="Z107" s="214"/>
      <c r="AA107" s="214"/>
      <c r="AB107" s="214"/>
      <c r="AC107" s="214"/>
      <c r="AD107" s="214"/>
      <c r="AE107" s="214"/>
      <c r="AF107" s="214"/>
      <c r="AG107" s="214" t="s">
        <v>320</v>
      </c>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row>
    <row r="108" spans="1:60" outlineLevel="2" x14ac:dyDescent="0.2">
      <c r="A108" s="221"/>
      <c r="B108" s="222"/>
      <c r="C108" s="268" t="s">
        <v>991</v>
      </c>
      <c r="D108" s="262"/>
      <c r="E108" s="263"/>
      <c r="F108" s="224"/>
      <c r="G108" s="224"/>
      <c r="H108" s="224"/>
      <c r="I108" s="224"/>
      <c r="J108" s="224"/>
      <c r="K108" s="224"/>
      <c r="L108" s="224"/>
      <c r="M108" s="224"/>
      <c r="N108" s="223"/>
      <c r="O108" s="223"/>
      <c r="P108" s="223"/>
      <c r="Q108" s="223"/>
      <c r="R108" s="224"/>
      <c r="S108" s="224"/>
      <c r="T108" s="224"/>
      <c r="U108" s="224"/>
      <c r="V108" s="224"/>
      <c r="W108" s="224"/>
      <c r="X108" s="224"/>
      <c r="Y108" s="224"/>
      <c r="Z108" s="214"/>
      <c r="AA108" s="214"/>
      <c r="AB108" s="214"/>
      <c r="AC108" s="214"/>
      <c r="AD108" s="214"/>
      <c r="AE108" s="214"/>
      <c r="AF108" s="214"/>
      <c r="AG108" s="214" t="s">
        <v>371</v>
      </c>
      <c r="AH108" s="214">
        <v>0</v>
      </c>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row>
    <row r="109" spans="1:60" outlineLevel="3" x14ac:dyDescent="0.2">
      <c r="A109" s="221"/>
      <c r="B109" s="222"/>
      <c r="C109" s="268" t="s">
        <v>1324</v>
      </c>
      <c r="D109" s="262"/>
      <c r="E109" s="263"/>
      <c r="F109" s="224"/>
      <c r="G109" s="224"/>
      <c r="H109" s="224"/>
      <c r="I109" s="224"/>
      <c r="J109" s="224"/>
      <c r="K109" s="224"/>
      <c r="L109" s="224"/>
      <c r="M109" s="224"/>
      <c r="N109" s="223"/>
      <c r="O109" s="223"/>
      <c r="P109" s="223"/>
      <c r="Q109" s="223"/>
      <c r="R109" s="224"/>
      <c r="S109" s="224"/>
      <c r="T109" s="224"/>
      <c r="U109" s="224"/>
      <c r="V109" s="224"/>
      <c r="W109" s="224"/>
      <c r="X109" s="224"/>
      <c r="Y109" s="224"/>
      <c r="Z109" s="214"/>
      <c r="AA109" s="214"/>
      <c r="AB109" s="214"/>
      <c r="AC109" s="214"/>
      <c r="AD109" s="214"/>
      <c r="AE109" s="214"/>
      <c r="AF109" s="214"/>
      <c r="AG109" s="214" t="s">
        <v>371</v>
      </c>
      <c r="AH109" s="214">
        <v>0</v>
      </c>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row>
    <row r="110" spans="1:60" outlineLevel="3" x14ac:dyDescent="0.2">
      <c r="A110" s="221"/>
      <c r="B110" s="222"/>
      <c r="C110" s="268" t="s">
        <v>2862</v>
      </c>
      <c r="D110" s="262"/>
      <c r="E110" s="263">
        <v>41.4208</v>
      </c>
      <c r="F110" s="224"/>
      <c r="G110" s="224"/>
      <c r="H110" s="224"/>
      <c r="I110" s="224"/>
      <c r="J110" s="224"/>
      <c r="K110" s="224"/>
      <c r="L110" s="224"/>
      <c r="M110" s="224"/>
      <c r="N110" s="223"/>
      <c r="O110" s="223"/>
      <c r="P110" s="223"/>
      <c r="Q110" s="223"/>
      <c r="R110" s="224"/>
      <c r="S110" s="224"/>
      <c r="T110" s="224"/>
      <c r="U110" s="224"/>
      <c r="V110" s="224"/>
      <c r="W110" s="224"/>
      <c r="X110" s="224"/>
      <c r="Y110" s="224"/>
      <c r="Z110" s="214"/>
      <c r="AA110" s="214"/>
      <c r="AB110" s="214"/>
      <c r="AC110" s="214"/>
      <c r="AD110" s="214"/>
      <c r="AE110" s="214"/>
      <c r="AF110" s="214"/>
      <c r="AG110" s="214" t="s">
        <v>371</v>
      </c>
      <c r="AH110" s="214">
        <v>0</v>
      </c>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row>
    <row r="111" spans="1:60" outlineLevel="3" x14ac:dyDescent="0.2">
      <c r="A111" s="221"/>
      <c r="B111" s="222"/>
      <c r="C111" s="268" t="s">
        <v>2863</v>
      </c>
      <c r="D111" s="262"/>
      <c r="E111" s="263">
        <v>2.5550000000000002</v>
      </c>
      <c r="F111" s="224"/>
      <c r="G111" s="224"/>
      <c r="H111" s="224"/>
      <c r="I111" s="224"/>
      <c r="J111" s="224"/>
      <c r="K111" s="224"/>
      <c r="L111" s="224"/>
      <c r="M111" s="224"/>
      <c r="N111" s="223"/>
      <c r="O111" s="223"/>
      <c r="P111" s="223"/>
      <c r="Q111" s="223"/>
      <c r="R111" s="224"/>
      <c r="S111" s="224"/>
      <c r="T111" s="224"/>
      <c r="U111" s="224"/>
      <c r="V111" s="224"/>
      <c r="W111" s="224"/>
      <c r="X111" s="224"/>
      <c r="Y111" s="224"/>
      <c r="Z111" s="214"/>
      <c r="AA111" s="214"/>
      <c r="AB111" s="214"/>
      <c r="AC111" s="214"/>
      <c r="AD111" s="214"/>
      <c r="AE111" s="214"/>
      <c r="AF111" s="214"/>
      <c r="AG111" s="214" t="s">
        <v>371</v>
      </c>
      <c r="AH111" s="214">
        <v>0</v>
      </c>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row>
    <row r="112" spans="1:60" outlineLevel="3" x14ac:dyDescent="0.2">
      <c r="A112" s="221"/>
      <c r="B112" s="222"/>
      <c r="C112" s="268" t="s">
        <v>2864</v>
      </c>
      <c r="D112" s="262"/>
      <c r="E112" s="263">
        <v>1.885</v>
      </c>
      <c r="F112" s="224"/>
      <c r="G112" s="224"/>
      <c r="H112" s="224"/>
      <c r="I112" s="224"/>
      <c r="J112" s="224"/>
      <c r="K112" s="224"/>
      <c r="L112" s="224"/>
      <c r="M112" s="224"/>
      <c r="N112" s="223"/>
      <c r="O112" s="223"/>
      <c r="P112" s="223"/>
      <c r="Q112" s="223"/>
      <c r="R112" s="224"/>
      <c r="S112" s="224"/>
      <c r="T112" s="224"/>
      <c r="U112" s="224"/>
      <c r="V112" s="224"/>
      <c r="W112" s="224"/>
      <c r="X112" s="224"/>
      <c r="Y112" s="224"/>
      <c r="Z112" s="214"/>
      <c r="AA112" s="214"/>
      <c r="AB112" s="214"/>
      <c r="AC112" s="214"/>
      <c r="AD112" s="214"/>
      <c r="AE112" s="214"/>
      <c r="AF112" s="214"/>
      <c r="AG112" s="214" t="s">
        <v>371</v>
      </c>
      <c r="AH112" s="214">
        <v>0</v>
      </c>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row>
    <row r="113" spans="1:60" outlineLevel="3" x14ac:dyDescent="0.2">
      <c r="A113" s="221"/>
      <c r="B113" s="222"/>
      <c r="C113" s="268" t="s">
        <v>2865</v>
      </c>
      <c r="D113" s="262"/>
      <c r="E113" s="263">
        <v>1</v>
      </c>
      <c r="F113" s="224"/>
      <c r="G113" s="224"/>
      <c r="H113" s="224"/>
      <c r="I113" s="224"/>
      <c r="J113" s="224"/>
      <c r="K113" s="224"/>
      <c r="L113" s="224"/>
      <c r="M113" s="224"/>
      <c r="N113" s="223"/>
      <c r="O113" s="223"/>
      <c r="P113" s="223"/>
      <c r="Q113" s="223"/>
      <c r="R113" s="224"/>
      <c r="S113" s="224"/>
      <c r="T113" s="224"/>
      <c r="U113" s="224"/>
      <c r="V113" s="224"/>
      <c r="W113" s="224"/>
      <c r="X113" s="224"/>
      <c r="Y113" s="224"/>
      <c r="Z113" s="214"/>
      <c r="AA113" s="214"/>
      <c r="AB113" s="214"/>
      <c r="AC113" s="214"/>
      <c r="AD113" s="214"/>
      <c r="AE113" s="214"/>
      <c r="AF113" s="214"/>
      <c r="AG113" s="214" t="s">
        <v>371</v>
      </c>
      <c r="AH113" s="214">
        <v>0</v>
      </c>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row>
    <row r="114" spans="1:60" outlineLevel="3" x14ac:dyDescent="0.2">
      <c r="A114" s="221"/>
      <c r="B114" s="222"/>
      <c r="C114" s="268" t="s">
        <v>2866</v>
      </c>
      <c r="D114" s="262"/>
      <c r="E114" s="263">
        <v>-14.347</v>
      </c>
      <c r="F114" s="224"/>
      <c r="G114" s="224"/>
      <c r="H114" s="224"/>
      <c r="I114" s="224"/>
      <c r="J114" s="224"/>
      <c r="K114" s="224"/>
      <c r="L114" s="224"/>
      <c r="M114" s="224"/>
      <c r="N114" s="223"/>
      <c r="O114" s="223"/>
      <c r="P114" s="223"/>
      <c r="Q114" s="223"/>
      <c r="R114" s="224"/>
      <c r="S114" s="224"/>
      <c r="T114" s="224"/>
      <c r="U114" s="224"/>
      <c r="V114" s="224"/>
      <c r="W114" s="224"/>
      <c r="X114" s="224"/>
      <c r="Y114" s="224"/>
      <c r="Z114" s="214"/>
      <c r="AA114" s="214"/>
      <c r="AB114" s="214"/>
      <c r="AC114" s="214"/>
      <c r="AD114" s="214"/>
      <c r="AE114" s="214"/>
      <c r="AF114" s="214"/>
      <c r="AG114" s="214" t="s">
        <v>371</v>
      </c>
      <c r="AH114" s="214">
        <v>0</v>
      </c>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row>
    <row r="115" spans="1:60" outlineLevel="3" x14ac:dyDescent="0.2">
      <c r="A115" s="221"/>
      <c r="B115" s="222"/>
      <c r="C115" s="268" t="s">
        <v>2867</v>
      </c>
      <c r="D115" s="262"/>
      <c r="E115" s="263">
        <v>-5.1578999999999997</v>
      </c>
      <c r="F115" s="224"/>
      <c r="G115" s="224"/>
      <c r="H115" s="224"/>
      <c r="I115" s="224"/>
      <c r="J115" s="224"/>
      <c r="K115" s="224"/>
      <c r="L115" s="224"/>
      <c r="M115" s="224"/>
      <c r="N115" s="223"/>
      <c r="O115" s="223"/>
      <c r="P115" s="223"/>
      <c r="Q115" s="223"/>
      <c r="R115" s="224"/>
      <c r="S115" s="224"/>
      <c r="T115" s="224"/>
      <c r="U115" s="224"/>
      <c r="V115" s="224"/>
      <c r="W115" s="224"/>
      <c r="X115" s="224"/>
      <c r="Y115" s="224"/>
      <c r="Z115" s="214"/>
      <c r="AA115" s="214"/>
      <c r="AB115" s="214"/>
      <c r="AC115" s="214"/>
      <c r="AD115" s="214"/>
      <c r="AE115" s="214"/>
      <c r="AF115" s="214"/>
      <c r="AG115" s="214" t="s">
        <v>371</v>
      </c>
      <c r="AH115" s="214">
        <v>0</v>
      </c>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row>
    <row r="116" spans="1:60" outlineLevel="3" x14ac:dyDescent="0.2">
      <c r="A116" s="221"/>
      <c r="B116" s="222"/>
      <c r="C116" s="268" t="s">
        <v>2868</v>
      </c>
      <c r="D116" s="262"/>
      <c r="E116" s="263">
        <v>60.96</v>
      </c>
      <c r="F116" s="224"/>
      <c r="G116" s="224"/>
      <c r="H116" s="224"/>
      <c r="I116" s="224"/>
      <c r="J116" s="224"/>
      <c r="K116" s="224"/>
      <c r="L116" s="224"/>
      <c r="M116" s="224"/>
      <c r="N116" s="223"/>
      <c r="O116" s="223"/>
      <c r="P116" s="223"/>
      <c r="Q116" s="223"/>
      <c r="R116" s="224"/>
      <c r="S116" s="224"/>
      <c r="T116" s="224"/>
      <c r="U116" s="224"/>
      <c r="V116" s="224"/>
      <c r="W116" s="224"/>
      <c r="X116" s="224"/>
      <c r="Y116" s="224"/>
      <c r="Z116" s="214"/>
      <c r="AA116" s="214"/>
      <c r="AB116" s="214"/>
      <c r="AC116" s="214"/>
      <c r="AD116" s="214"/>
      <c r="AE116" s="214"/>
      <c r="AF116" s="214"/>
      <c r="AG116" s="214" t="s">
        <v>371</v>
      </c>
      <c r="AH116" s="214">
        <v>0</v>
      </c>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row>
    <row r="117" spans="1:60" outlineLevel="3" x14ac:dyDescent="0.2">
      <c r="A117" s="221"/>
      <c r="B117" s="222"/>
      <c r="C117" s="268" t="s">
        <v>2869</v>
      </c>
      <c r="D117" s="262"/>
      <c r="E117" s="263">
        <v>5.8440000000000003</v>
      </c>
      <c r="F117" s="224"/>
      <c r="G117" s="224"/>
      <c r="H117" s="224"/>
      <c r="I117" s="224"/>
      <c r="J117" s="224"/>
      <c r="K117" s="224"/>
      <c r="L117" s="224"/>
      <c r="M117" s="224"/>
      <c r="N117" s="223"/>
      <c r="O117" s="223"/>
      <c r="P117" s="223"/>
      <c r="Q117" s="223"/>
      <c r="R117" s="224"/>
      <c r="S117" s="224"/>
      <c r="T117" s="224"/>
      <c r="U117" s="224"/>
      <c r="V117" s="224"/>
      <c r="W117" s="224"/>
      <c r="X117" s="224"/>
      <c r="Y117" s="224"/>
      <c r="Z117" s="214"/>
      <c r="AA117" s="214"/>
      <c r="AB117" s="214"/>
      <c r="AC117" s="214"/>
      <c r="AD117" s="214"/>
      <c r="AE117" s="214"/>
      <c r="AF117" s="214"/>
      <c r="AG117" s="214" t="s">
        <v>371</v>
      </c>
      <c r="AH117" s="214">
        <v>0</v>
      </c>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row>
    <row r="118" spans="1:60" outlineLevel="3" x14ac:dyDescent="0.2">
      <c r="A118" s="221"/>
      <c r="B118" s="222"/>
      <c r="C118" s="268" t="s">
        <v>2870</v>
      </c>
      <c r="D118" s="262"/>
      <c r="E118" s="263">
        <v>-5.7560000000000002</v>
      </c>
      <c r="F118" s="224"/>
      <c r="G118" s="224"/>
      <c r="H118" s="224"/>
      <c r="I118" s="224"/>
      <c r="J118" s="224"/>
      <c r="K118" s="224"/>
      <c r="L118" s="224"/>
      <c r="M118" s="224"/>
      <c r="N118" s="223"/>
      <c r="O118" s="223"/>
      <c r="P118" s="223"/>
      <c r="Q118" s="223"/>
      <c r="R118" s="224"/>
      <c r="S118" s="224"/>
      <c r="T118" s="224"/>
      <c r="U118" s="224"/>
      <c r="V118" s="224"/>
      <c r="W118" s="224"/>
      <c r="X118" s="224"/>
      <c r="Y118" s="224"/>
      <c r="Z118" s="214"/>
      <c r="AA118" s="214"/>
      <c r="AB118" s="214"/>
      <c r="AC118" s="214"/>
      <c r="AD118" s="214"/>
      <c r="AE118" s="214"/>
      <c r="AF118" s="214"/>
      <c r="AG118" s="214" t="s">
        <v>371</v>
      </c>
      <c r="AH118" s="214">
        <v>0</v>
      </c>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row>
    <row r="119" spans="1:60" ht="22.5" outlineLevel="1" x14ac:dyDescent="0.2">
      <c r="A119" s="236">
        <v>24</v>
      </c>
      <c r="B119" s="237" t="s">
        <v>1021</v>
      </c>
      <c r="C119" s="254" t="s">
        <v>1022</v>
      </c>
      <c r="D119" s="238" t="s">
        <v>379</v>
      </c>
      <c r="E119" s="239">
        <v>9.5427999999999997</v>
      </c>
      <c r="F119" s="240"/>
      <c r="G119" s="241">
        <f>ROUND(E119*F119,2)</f>
        <v>0</v>
      </c>
      <c r="H119" s="240"/>
      <c r="I119" s="241">
        <f>ROUND(E119*H119,2)</f>
        <v>0</v>
      </c>
      <c r="J119" s="240"/>
      <c r="K119" s="241">
        <f>ROUND(E119*J119,2)</f>
        <v>0</v>
      </c>
      <c r="L119" s="241">
        <v>12</v>
      </c>
      <c r="M119" s="241">
        <f>G119*(1+L119/100)</f>
        <v>0</v>
      </c>
      <c r="N119" s="239">
        <v>3.2030000000000003E-2</v>
      </c>
      <c r="O119" s="239">
        <f>ROUND(E119*N119,2)</f>
        <v>0.31</v>
      </c>
      <c r="P119" s="239">
        <v>0</v>
      </c>
      <c r="Q119" s="239">
        <f>ROUND(E119*P119,2)</f>
        <v>0</v>
      </c>
      <c r="R119" s="241" t="s">
        <v>380</v>
      </c>
      <c r="S119" s="241" t="s">
        <v>315</v>
      </c>
      <c r="T119" s="242" t="s">
        <v>315</v>
      </c>
      <c r="U119" s="224">
        <v>0.81599999999999995</v>
      </c>
      <c r="V119" s="224">
        <f>ROUND(E119*U119,2)</f>
        <v>7.79</v>
      </c>
      <c r="W119" s="224"/>
      <c r="X119" s="224" t="s">
        <v>336</v>
      </c>
      <c r="Y119" s="224" t="s">
        <v>317</v>
      </c>
      <c r="Z119" s="214"/>
      <c r="AA119" s="214"/>
      <c r="AB119" s="214"/>
      <c r="AC119" s="214"/>
      <c r="AD119" s="214"/>
      <c r="AE119" s="214"/>
      <c r="AF119" s="214"/>
      <c r="AG119" s="214" t="s">
        <v>337</v>
      </c>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row>
    <row r="120" spans="1:60" outlineLevel="2" x14ac:dyDescent="0.2">
      <c r="A120" s="221"/>
      <c r="B120" s="222"/>
      <c r="C120" s="267" t="s">
        <v>1023</v>
      </c>
      <c r="D120" s="266"/>
      <c r="E120" s="266"/>
      <c r="F120" s="266"/>
      <c r="G120" s="266"/>
      <c r="H120" s="224"/>
      <c r="I120" s="224"/>
      <c r="J120" s="224"/>
      <c r="K120" s="224"/>
      <c r="L120" s="224"/>
      <c r="M120" s="224"/>
      <c r="N120" s="223"/>
      <c r="O120" s="223"/>
      <c r="P120" s="223"/>
      <c r="Q120" s="223"/>
      <c r="R120" s="224"/>
      <c r="S120" s="224"/>
      <c r="T120" s="224"/>
      <c r="U120" s="224"/>
      <c r="V120" s="224"/>
      <c r="W120" s="224"/>
      <c r="X120" s="224"/>
      <c r="Y120" s="224"/>
      <c r="Z120" s="214"/>
      <c r="AA120" s="214"/>
      <c r="AB120" s="214"/>
      <c r="AC120" s="214"/>
      <c r="AD120" s="214"/>
      <c r="AE120" s="214"/>
      <c r="AF120" s="214"/>
      <c r="AG120" s="214" t="s">
        <v>369</v>
      </c>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row>
    <row r="121" spans="1:60" outlineLevel="2" x14ac:dyDescent="0.2">
      <c r="A121" s="221"/>
      <c r="B121" s="222"/>
      <c r="C121" s="268" t="s">
        <v>1340</v>
      </c>
      <c r="D121" s="262"/>
      <c r="E121" s="263"/>
      <c r="F121" s="224"/>
      <c r="G121" s="224"/>
      <c r="H121" s="224"/>
      <c r="I121" s="224"/>
      <c r="J121" s="224"/>
      <c r="K121" s="224"/>
      <c r="L121" s="224"/>
      <c r="M121" s="224"/>
      <c r="N121" s="223"/>
      <c r="O121" s="223"/>
      <c r="P121" s="223"/>
      <c r="Q121" s="223"/>
      <c r="R121" s="224"/>
      <c r="S121" s="224"/>
      <c r="T121" s="224"/>
      <c r="U121" s="224"/>
      <c r="V121" s="224"/>
      <c r="W121" s="224"/>
      <c r="X121" s="224"/>
      <c r="Y121" s="224"/>
      <c r="Z121" s="214"/>
      <c r="AA121" s="214"/>
      <c r="AB121" s="214"/>
      <c r="AC121" s="214"/>
      <c r="AD121" s="214"/>
      <c r="AE121" s="214"/>
      <c r="AF121" s="214"/>
      <c r="AG121" s="214" t="s">
        <v>371</v>
      </c>
      <c r="AH121" s="214">
        <v>0</v>
      </c>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row>
    <row r="122" spans="1:60" outlineLevel="3" x14ac:dyDescent="0.2">
      <c r="A122" s="221"/>
      <c r="B122" s="222"/>
      <c r="C122" s="268" t="s">
        <v>2877</v>
      </c>
      <c r="D122" s="262"/>
      <c r="E122" s="263">
        <v>3.4649999999999999</v>
      </c>
      <c r="F122" s="224"/>
      <c r="G122" s="224"/>
      <c r="H122" s="224"/>
      <c r="I122" s="224"/>
      <c r="J122" s="224"/>
      <c r="K122" s="224"/>
      <c r="L122" s="224"/>
      <c r="M122" s="224"/>
      <c r="N122" s="223"/>
      <c r="O122" s="223"/>
      <c r="P122" s="223"/>
      <c r="Q122" s="223"/>
      <c r="R122" s="224"/>
      <c r="S122" s="224"/>
      <c r="T122" s="224"/>
      <c r="U122" s="224"/>
      <c r="V122" s="224"/>
      <c r="W122" s="224"/>
      <c r="X122" s="224"/>
      <c r="Y122" s="224"/>
      <c r="Z122" s="214"/>
      <c r="AA122" s="214"/>
      <c r="AB122" s="214"/>
      <c r="AC122" s="214"/>
      <c r="AD122" s="214"/>
      <c r="AE122" s="214"/>
      <c r="AF122" s="214"/>
      <c r="AG122" s="214" t="s">
        <v>371</v>
      </c>
      <c r="AH122" s="214">
        <v>0</v>
      </c>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row>
    <row r="123" spans="1:60" outlineLevel="3" x14ac:dyDescent="0.2">
      <c r="A123" s="221"/>
      <c r="B123" s="222"/>
      <c r="C123" s="268" t="s">
        <v>2878</v>
      </c>
      <c r="D123" s="262"/>
      <c r="E123" s="263">
        <v>3.9378000000000002</v>
      </c>
      <c r="F123" s="224"/>
      <c r="G123" s="224"/>
      <c r="H123" s="224"/>
      <c r="I123" s="224"/>
      <c r="J123" s="224"/>
      <c r="K123" s="224"/>
      <c r="L123" s="224"/>
      <c r="M123" s="224"/>
      <c r="N123" s="223"/>
      <c r="O123" s="223"/>
      <c r="P123" s="223"/>
      <c r="Q123" s="223"/>
      <c r="R123" s="224"/>
      <c r="S123" s="224"/>
      <c r="T123" s="224"/>
      <c r="U123" s="224"/>
      <c r="V123" s="224"/>
      <c r="W123" s="224"/>
      <c r="X123" s="224"/>
      <c r="Y123" s="224"/>
      <c r="Z123" s="214"/>
      <c r="AA123" s="214"/>
      <c r="AB123" s="214"/>
      <c r="AC123" s="214"/>
      <c r="AD123" s="214"/>
      <c r="AE123" s="214"/>
      <c r="AF123" s="214"/>
      <c r="AG123" s="214" t="s">
        <v>371</v>
      </c>
      <c r="AH123" s="214">
        <v>0</v>
      </c>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row>
    <row r="124" spans="1:60" outlineLevel="3" x14ac:dyDescent="0.2">
      <c r="A124" s="221"/>
      <c r="B124" s="222"/>
      <c r="C124" s="268" t="s">
        <v>2879</v>
      </c>
      <c r="D124" s="262"/>
      <c r="E124" s="263">
        <v>2.14</v>
      </c>
      <c r="F124" s="224"/>
      <c r="G124" s="224"/>
      <c r="H124" s="224"/>
      <c r="I124" s="224"/>
      <c r="J124" s="224"/>
      <c r="K124" s="224"/>
      <c r="L124" s="224"/>
      <c r="M124" s="224"/>
      <c r="N124" s="223"/>
      <c r="O124" s="223"/>
      <c r="P124" s="223"/>
      <c r="Q124" s="223"/>
      <c r="R124" s="224"/>
      <c r="S124" s="224"/>
      <c r="T124" s="224"/>
      <c r="U124" s="224"/>
      <c r="V124" s="224"/>
      <c r="W124" s="224"/>
      <c r="X124" s="224"/>
      <c r="Y124" s="224"/>
      <c r="Z124" s="214"/>
      <c r="AA124" s="214"/>
      <c r="AB124" s="214"/>
      <c r="AC124" s="214"/>
      <c r="AD124" s="214"/>
      <c r="AE124" s="214"/>
      <c r="AF124" s="214"/>
      <c r="AG124" s="214" t="s">
        <v>371</v>
      </c>
      <c r="AH124" s="214">
        <v>0</v>
      </c>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row>
    <row r="125" spans="1:60" ht="22.5" outlineLevel="1" x14ac:dyDescent="0.2">
      <c r="A125" s="236">
        <v>25</v>
      </c>
      <c r="B125" s="237" t="s">
        <v>457</v>
      </c>
      <c r="C125" s="254" t="s">
        <v>458</v>
      </c>
      <c r="D125" s="238" t="s">
        <v>379</v>
      </c>
      <c r="E125" s="239">
        <v>125.6247</v>
      </c>
      <c r="F125" s="240"/>
      <c r="G125" s="241">
        <f>ROUND(E125*F125,2)</f>
        <v>0</v>
      </c>
      <c r="H125" s="240"/>
      <c r="I125" s="241">
        <f>ROUND(E125*H125,2)</f>
        <v>0</v>
      </c>
      <c r="J125" s="240"/>
      <c r="K125" s="241">
        <f>ROUND(E125*J125,2)</f>
        <v>0</v>
      </c>
      <c r="L125" s="241">
        <v>12</v>
      </c>
      <c r="M125" s="241">
        <f>G125*(1+L125/100)</f>
        <v>0</v>
      </c>
      <c r="N125" s="239">
        <v>3.6099999999999999E-3</v>
      </c>
      <c r="O125" s="239">
        <f>ROUND(E125*N125,2)</f>
        <v>0.45</v>
      </c>
      <c r="P125" s="239">
        <v>0</v>
      </c>
      <c r="Q125" s="239">
        <f>ROUND(E125*P125,2)</f>
        <v>0</v>
      </c>
      <c r="R125" s="241" t="s">
        <v>380</v>
      </c>
      <c r="S125" s="241" t="s">
        <v>315</v>
      </c>
      <c r="T125" s="242" t="s">
        <v>315</v>
      </c>
      <c r="U125" s="224">
        <v>0.36</v>
      </c>
      <c r="V125" s="224">
        <f>ROUND(E125*U125,2)</f>
        <v>45.22</v>
      </c>
      <c r="W125" s="224"/>
      <c r="X125" s="224" t="s">
        <v>336</v>
      </c>
      <c r="Y125" s="224" t="s">
        <v>317</v>
      </c>
      <c r="Z125" s="214"/>
      <c r="AA125" s="214"/>
      <c r="AB125" s="214"/>
      <c r="AC125" s="214"/>
      <c r="AD125" s="214"/>
      <c r="AE125" s="214"/>
      <c r="AF125" s="214"/>
      <c r="AG125" s="214" t="s">
        <v>367</v>
      </c>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row>
    <row r="126" spans="1:60" outlineLevel="2" x14ac:dyDescent="0.2">
      <c r="A126" s="221"/>
      <c r="B126" s="222"/>
      <c r="C126" s="268" t="s">
        <v>2859</v>
      </c>
      <c r="D126" s="262"/>
      <c r="E126" s="263">
        <v>27.678000000000001</v>
      </c>
      <c r="F126" s="224"/>
      <c r="G126" s="224"/>
      <c r="H126" s="224"/>
      <c r="I126" s="224"/>
      <c r="J126" s="224"/>
      <c r="K126" s="224"/>
      <c r="L126" s="224"/>
      <c r="M126" s="224"/>
      <c r="N126" s="223"/>
      <c r="O126" s="223"/>
      <c r="P126" s="223"/>
      <c r="Q126" s="223"/>
      <c r="R126" s="224"/>
      <c r="S126" s="224"/>
      <c r="T126" s="224"/>
      <c r="U126" s="224"/>
      <c r="V126" s="224"/>
      <c r="W126" s="224"/>
      <c r="X126" s="224"/>
      <c r="Y126" s="224"/>
      <c r="Z126" s="214"/>
      <c r="AA126" s="214"/>
      <c r="AB126" s="214"/>
      <c r="AC126" s="214"/>
      <c r="AD126" s="214"/>
      <c r="AE126" s="214"/>
      <c r="AF126" s="214"/>
      <c r="AG126" s="214" t="s">
        <v>371</v>
      </c>
      <c r="AH126" s="214">
        <v>5</v>
      </c>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row>
    <row r="127" spans="1:60" outlineLevel="3" x14ac:dyDescent="0.2">
      <c r="A127" s="221"/>
      <c r="B127" s="222"/>
      <c r="C127" s="268" t="s">
        <v>2880</v>
      </c>
      <c r="D127" s="262"/>
      <c r="E127" s="263">
        <v>88.403899999999993</v>
      </c>
      <c r="F127" s="224"/>
      <c r="G127" s="224"/>
      <c r="H127" s="224"/>
      <c r="I127" s="224"/>
      <c r="J127" s="224"/>
      <c r="K127" s="224"/>
      <c r="L127" s="224"/>
      <c r="M127" s="224"/>
      <c r="N127" s="223"/>
      <c r="O127" s="223"/>
      <c r="P127" s="223"/>
      <c r="Q127" s="223"/>
      <c r="R127" s="224"/>
      <c r="S127" s="224"/>
      <c r="T127" s="224"/>
      <c r="U127" s="224"/>
      <c r="V127" s="224"/>
      <c r="W127" s="224"/>
      <c r="X127" s="224"/>
      <c r="Y127" s="224"/>
      <c r="Z127" s="214"/>
      <c r="AA127" s="214"/>
      <c r="AB127" s="214"/>
      <c r="AC127" s="214"/>
      <c r="AD127" s="214"/>
      <c r="AE127" s="214"/>
      <c r="AF127" s="214"/>
      <c r="AG127" s="214" t="s">
        <v>371</v>
      </c>
      <c r="AH127" s="214">
        <v>5</v>
      </c>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row>
    <row r="128" spans="1:60" outlineLevel="3" x14ac:dyDescent="0.2">
      <c r="A128" s="221"/>
      <c r="B128" s="222"/>
      <c r="C128" s="268" t="s">
        <v>2860</v>
      </c>
      <c r="D128" s="262"/>
      <c r="E128" s="263">
        <v>9.5427999999999997</v>
      </c>
      <c r="F128" s="224"/>
      <c r="G128" s="224"/>
      <c r="H128" s="224"/>
      <c r="I128" s="224"/>
      <c r="J128" s="224"/>
      <c r="K128" s="224"/>
      <c r="L128" s="224"/>
      <c r="M128" s="224"/>
      <c r="N128" s="223"/>
      <c r="O128" s="223"/>
      <c r="P128" s="223"/>
      <c r="Q128" s="223"/>
      <c r="R128" s="224"/>
      <c r="S128" s="224"/>
      <c r="T128" s="224"/>
      <c r="U128" s="224"/>
      <c r="V128" s="224"/>
      <c r="W128" s="224"/>
      <c r="X128" s="224"/>
      <c r="Y128" s="224"/>
      <c r="Z128" s="214"/>
      <c r="AA128" s="214"/>
      <c r="AB128" s="214"/>
      <c r="AC128" s="214"/>
      <c r="AD128" s="214"/>
      <c r="AE128" s="214"/>
      <c r="AF128" s="214"/>
      <c r="AG128" s="214" t="s">
        <v>371</v>
      </c>
      <c r="AH128" s="214">
        <v>5</v>
      </c>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row>
    <row r="129" spans="1:60" outlineLevel="1" x14ac:dyDescent="0.2">
      <c r="A129" s="236">
        <v>26</v>
      </c>
      <c r="B129" s="237" t="s">
        <v>466</v>
      </c>
      <c r="C129" s="254" t="s">
        <v>467</v>
      </c>
      <c r="D129" s="238" t="s">
        <v>403</v>
      </c>
      <c r="E129" s="239">
        <v>19.48</v>
      </c>
      <c r="F129" s="240"/>
      <c r="G129" s="241">
        <f>ROUND(E129*F129,2)</f>
        <v>0</v>
      </c>
      <c r="H129" s="240"/>
      <c r="I129" s="241">
        <f>ROUND(E129*H129,2)</f>
        <v>0</v>
      </c>
      <c r="J129" s="240"/>
      <c r="K129" s="241">
        <f>ROUND(E129*J129,2)</f>
        <v>0</v>
      </c>
      <c r="L129" s="241">
        <v>12</v>
      </c>
      <c r="M129" s="241">
        <f>G129*(1+L129/100)</f>
        <v>0</v>
      </c>
      <c r="N129" s="239">
        <v>5.3690000000000002E-2</v>
      </c>
      <c r="O129" s="239">
        <f>ROUND(E129*N129,2)</f>
        <v>1.05</v>
      </c>
      <c r="P129" s="239">
        <v>0</v>
      </c>
      <c r="Q129" s="239">
        <f>ROUND(E129*P129,2)</f>
        <v>0</v>
      </c>
      <c r="R129" s="241"/>
      <c r="S129" s="241" t="s">
        <v>331</v>
      </c>
      <c r="T129" s="242" t="s">
        <v>316</v>
      </c>
      <c r="U129" s="224">
        <v>1.17717</v>
      </c>
      <c r="V129" s="224">
        <f>ROUND(E129*U129,2)</f>
        <v>22.93</v>
      </c>
      <c r="W129" s="224"/>
      <c r="X129" s="224" t="s">
        <v>336</v>
      </c>
      <c r="Y129" s="224" t="s">
        <v>317</v>
      </c>
      <c r="Z129" s="214"/>
      <c r="AA129" s="214"/>
      <c r="AB129" s="214"/>
      <c r="AC129" s="214"/>
      <c r="AD129" s="214"/>
      <c r="AE129" s="214"/>
      <c r="AF129" s="214"/>
      <c r="AG129" s="214" t="s">
        <v>337</v>
      </c>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row>
    <row r="130" spans="1:60" outlineLevel="2" x14ac:dyDescent="0.2">
      <c r="A130" s="221"/>
      <c r="B130" s="222"/>
      <c r="C130" s="268" t="s">
        <v>2881</v>
      </c>
      <c r="D130" s="262"/>
      <c r="E130" s="263">
        <v>9.68</v>
      </c>
      <c r="F130" s="224"/>
      <c r="G130" s="224"/>
      <c r="H130" s="224"/>
      <c r="I130" s="224"/>
      <c r="J130" s="224"/>
      <c r="K130" s="224"/>
      <c r="L130" s="224"/>
      <c r="M130" s="224"/>
      <c r="N130" s="223"/>
      <c r="O130" s="223"/>
      <c r="P130" s="223"/>
      <c r="Q130" s="223"/>
      <c r="R130" s="224"/>
      <c r="S130" s="224"/>
      <c r="T130" s="224"/>
      <c r="U130" s="224"/>
      <c r="V130" s="224"/>
      <c r="W130" s="224"/>
      <c r="X130" s="224"/>
      <c r="Y130" s="224"/>
      <c r="Z130" s="214"/>
      <c r="AA130" s="214"/>
      <c r="AB130" s="214"/>
      <c r="AC130" s="214"/>
      <c r="AD130" s="214"/>
      <c r="AE130" s="214"/>
      <c r="AF130" s="214"/>
      <c r="AG130" s="214" t="s">
        <v>371</v>
      </c>
      <c r="AH130" s="214">
        <v>0</v>
      </c>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row>
    <row r="131" spans="1:60" outlineLevel="3" x14ac:dyDescent="0.2">
      <c r="A131" s="221"/>
      <c r="B131" s="222"/>
      <c r="C131" s="268" t="s">
        <v>2882</v>
      </c>
      <c r="D131" s="262"/>
      <c r="E131" s="263">
        <v>9.8000000000000007</v>
      </c>
      <c r="F131" s="224"/>
      <c r="G131" s="224"/>
      <c r="H131" s="224"/>
      <c r="I131" s="224"/>
      <c r="J131" s="224"/>
      <c r="K131" s="224"/>
      <c r="L131" s="224"/>
      <c r="M131" s="224"/>
      <c r="N131" s="223"/>
      <c r="O131" s="223"/>
      <c r="P131" s="223"/>
      <c r="Q131" s="223"/>
      <c r="R131" s="224"/>
      <c r="S131" s="224"/>
      <c r="T131" s="224"/>
      <c r="U131" s="224"/>
      <c r="V131" s="224"/>
      <c r="W131" s="224"/>
      <c r="X131" s="224"/>
      <c r="Y131" s="224"/>
      <c r="Z131" s="214"/>
      <c r="AA131" s="214"/>
      <c r="AB131" s="214"/>
      <c r="AC131" s="214"/>
      <c r="AD131" s="214"/>
      <c r="AE131" s="214"/>
      <c r="AF131" s="214"/>
      <c r="AG131" s="214" t="s">
        <v>371</v>
      </c>
      <c r="AH131" s="214">
        <v>0</v>
      </c>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row>
    <row r="132" spans="1:60" x14ac:dyDescent="0.2">
      <c r="A132" s="229" t="s">
        <v>310</v>
      </c>
      <c r="B132" s="230" t="s">
        <v>198</v>
      </c>
      <c r="C132" s="253" t="s">
        <v>199</v>
      </c>
      <c r="D132" s="231"/>
      <c r="E132" s="232"/>
      <c r="F132" s="233"/>
      <c r="G132" s="233">
        <f>SUMIF(AG133:AG149,"&lt;&gt;NOR",G133:G149)</f>
        <v>0</v>
      </c>
      <c r="H132" s="233"/>
      <c r="I132" s="233">
        <f>SUM(I133:I149)</f>
        <v>0</v>
      </c>
      <c r="J132" s="233"/>
      <c r="K132" s="233">
        <f>SUM(K133:K149)</f>
        <v>0</v>
      </c>
      <c r="L132" s="233"/>
      <c r="M132" s="233">
        <f>SUM(M133:M149)</f>
        <v>0</v>
      </c>
      <c r="N132" s="232"/>
      <c r="O132" s="232">
        <f>SUM(O133:O149)</f>
        <v>0.59</v>
      </c>
      <c r="P132" s="232"/>
      <c r="Q132" s="232">
        <f>SUM(Q133:Q149)</f>
        <v>0</v>
      </c>
      <c r="R132" s="233"/>
      <c r="S132" s="233"/>
      <c r="T132" s="234"/>
      <c r="U132" s="228"/>
      <c r="V132" s="228">
        <f>SUM(V133:V149)</f>
        <v>11.14</v>
      </c>
      <c r="W132" s="228"/>
      <c r="X132" s="228"/>
      <c r="Y132" s="228"/>
      <c r="AG132" t="s">
        <v>311</v>
      </c>
    </row>
    <row r="133" spans="1:60" ht="22.5" outlineLevel="1" x14ac:dyDescent="0.2">
      <c r="A133" s="236">
        <v>27</v>
      </c>
      <c r="B133" s="237" t="s">
        <v>475</v>
      </c>
      <c r="C133" s="254" t="s">
        <v>476</v>
      </c>
      <c r="D133" s="238" t="s">
        <v>365</v>
      </c>
      <c r="E133" s="239">
        <v>1.885</v>
      </c>
      <c r="F133" s="240"/>
      <c r="G133" s="241">
        <f>ROUND(E133*F133,2)</f>
        <v>0</v>
      </c>
      <c r="H133" s="240"/>
      <c r="I133" s="241">
        <f>ROUND(E133*H133,2)</f>
        <v>0</v>
      </c>
      <c r="J133" s="240"/>
      <c r="K133" s="241">
        <f>ROUND(E133*J133,2)</f>
        <v>0</v>
      </c>
      <c r="L133" s="241">
        <v>12</v>
      </c>
      <c r="M133" s="241">
        <f>G133*(1+L133/100)</f>
        <v>0</v>
      </c>
      <c r="N133" s="239">
        <v>0.30802000000000002</v>
      </c>
      <c r="O133" s="239">
        <f>ROUND(E133*N133,2)</f>
        <v>0.57999999999999996</v>
      </c>
      <c r="P133" s="239">
        <v>0</v>
      </c>
      <c r="Q133" s="239">
        <f>ROUND(E133*P133,2)</f>
        <v>0</v>
      </c>
      <c r="R133" s="241" t="s">
        <v>380</v>
      </c>
      <c r="S133" s="241" t="s">
        <v>315</v>
      </c>
      <c r="T133" s="242" t="s">
        <v>315</v>
      </c>
      <c r="U133" s="224">
        <v>5.24</v>
      </c>
      <c r="V133" s="224">
        <f>ROUND(E133*U133,2)</f>
        <v>9.8800000000000008</v>
      </c>
      <c r="W133" s="224"/>
      <c r="X133" s="224" t="s">
        <v>336</v>
      </c>
      <c r="Y133" s="224" t="s">
        <v>317</v>
      </c>
      <c r="Z133" s="214"/>
      <c r="AA133" s="214"/>
      <c r="AB133" s="214"/>
      <c r="AC133" s="214"/>
      <c r="AD133" s="214"/>
      <c r="AE133" s="214"/>
      <c r="AF133" s="214"/>
      <c r="AG133" s="214" t="s">
        <v>367</v>
      </c>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row>
    <row r="134" spans="1:60" outlineLevel="2" x14ac:dyDescent="0.2">
      <c r="A134" s="221"/>
      <c r="B134" s="222"/>
      <c r="C134" s="268" t="s">
        <v>991</v>
      </c>
      <c r="D134" s="262"/>
      <c r="E134" s="263"/>
      <c r="F134" s="224"/>
      <c r="G134" s="224"/>
      <c r="H134" s="224"/>
      <c r="I134" s="224"/>
      <c r="J134" s="224"/>
      <c r="K134" s="224"/>
      <c r="L134" s="224"/>
      <c r="M134" s="224"/>
      <c r="N134" s="223"/>
      <c r="O134" s="223"/>
      <c r="P134" s="223"/>
      <c r="Q134" s="223"/>
      <c r="R134" s="224"/>
      <c r="S134" s="224"/>
      <c r="T134" s="224"/>
      <c r="U134" s="224"/>
      <c r="V134" s="224"/>
      <c r="W134" s="224"/>
      <c r="X134" s="224"/>
      <c r="Y134" s="224"/>
      <c r="Z134" s="214"/>
      <c r="AA134" s="214"/>
      <c r="AB134" s="214"/>
      <c r="AC134" s="214"/>
      <c r="AD134" s="214"/>
      <c r="AE134" s="214"/>
      <c r="AF134" s="214"/>
      <c r="AG134" s="214" t="s">
        <v>371</v>
      </c>
      <c r="AH134" s="214">
        <v>0</v>
      </c>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row>
    <row r="135" spans="1:60" outlineLevel="3" x14ac:dyDescent="0.2">
      <c r="A135" s="221"/>
      <c r="B135" s="222"/>
      <c r="C135" s="268" t="s">
        <v>1482</v>
      </c>
      <c r="D135" s="262"/>
      <c r="E135" s="263"/>
      <c r="F135" s="224"/>
      <c r="G135" s="224"/>
      <c r="H135" s="224"/>
      <c r="I135" s="224"/>
      <c r="J135" s="224"/>
      <c r="K135" s="224"/>
      <c r="L135" s="224"/>
      <c r="M135" s="224"/>
      <c r="N135" s="223"/>
      <c r="O135" s="223"/>
      <c r="P135" s="223"/>
      <c r="Q135" s="223"/>
      <c r="R135" s="224"/>
      <c r="S135" s="224"/>
      <c r="T135" s="224"/>
      <c r="U135" s="224"/>
      <c r="V135" s="224"/>
      <c r="W135" s="224"/>
      <c r="X135" s="224"/>
      <c r="Y135" s="224"/>
      <c r="Z135" s="214"/>
      <c r="AA135" s="214"/>
      <c r="AB135" s="214"/>
      <c r="AC135" s="214"/>
      <c r="AD135" s="214"/>
      <c r="AE135" s="214"/>
      <c r="AF135" s="214"/>
      <c r="AG135" s="214" t="s">
        <v>371</v>
      </c>
      <c r="AH135" s="214">
        <v>0</v>
      </c>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row>
    <row r="136" spans="1:60" outlineLevel="3" x14ac:dyDescent="0.2">
      <c r="A136" s="221"/>
      <c r="B136" s="222"/>
      <c r="C136" s="269" t="s">
        <v>480</v>
      </c>
      <c r="D136" s="264"/>
      <c r="E136" s="265"/>
      <c r="F136" s="224"/>
      <c r="G136" s="224"/>
      <c r="H136" s="224"/>
      <c r="I136" s="224"/>
      <c r="J136" s="224"/>
      <c r="K136" s="224"/>
      <c r="L136" s="224"/>
      <c r="M136" s="224"/>
      <c r="N136" s="223"/>
      <c r="O136" s="223"/>
      <c r="P136" s="223"/>
      <c r="Q136" s="223"/>
      <c r="R136" s="224"/>
      <c r="S136" s="224"/>
      <c r="T136" s="224"/>
      <c r="U136" s="224"/>
      <c r="V136" s="224"/>
      <c r="W136" s="224"/>
      <c r="X136" s="224"/>
      <c r="Y136" s="224"/>
      <c r="Z136" s="214"/>
      <c r="AA136" s="214"/>
      <c r="AB136" s="214"/>
      <c r="AC136" s="214"/>
      <c r="AD136" s="214"/>
      <c r="AE136" s="214"/>
      <c r="AF136" s="214"/>
      <c r="AG136" s="214" t="s">
        <v>371</v>
      </c>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row>
    <row r="137" spans="1:60" outlineLevel="3" x14ac:dyDescent="0.2">
      <c r="A137" s="221"/>
      <c r="B137" s="222"/>
      <c r="C137" s="270" t="s">
        <v>2883</v>
      </c>
      <c r="D137" s="264"/>
      <c r="E137" s="265">
        <v>8.26</v>
      </c>
      <c r="F137" s="224"/>
      <c r="G137" s="224"/>
      <c r="H137" s="224"/>
      <c r="I137" s="224"/>
      <c r="J137" s="224"/>
      <c r="K137" s="224"/>
      <c r="L137" s="224"/>
      <c r="M137" s="224"/>
      <c r="N137" s="223"/>
      <c r="O137" s="223"/>
      <c r="P137" s="223"/>
      <c r="Q137" s="223"/>
      <c r="R137" s="224"/>
      <c r="S137" s="224"/>
      <c r="T137" s="224"/>
      <c r="U137" s="224"/>
      <c r="V137" s="224"/>
      <c r="W137" s="224"/>
      <c r="X137" s="224"/>
      <c r="Y137" s="224"/>
      <c r="Z137" s="214"/>
      <c r="AA137" s="214"/>
      <c r="AB137" s="214"/>
      <c r="AC137" s="214"/>
      <c r="AD137" s="214"/>
      <c r="AE137" s="214"/>
      <c r="AF137" s="214"/>
      <c r="AG137" s="214" t="s">
        <v>371</v>
      </c>
      <c r="AH137" s="214">
        <v>2</v>
      </c>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row>
    <row r="138" spans="1:60" outlineLevel="3" x14ac:dyDescent="0.2">
      <c r="A138" s="221"/>
      <c r="B138" s="222"/>
      <c r="C138" s="270" t="s">
        <v>2884</v>
      </c>
      <c r="D138" s="264"/>
      <c r="E138" s="265">
        <v>26.17</v>
      </c>
      <c r="F138" s="224"/>
      <c r="G138" s="224"/>
      <c r="H138" s="224"/>
      <c r="I138" s="224"/>
      <c r="J138" s="224"/>
      <c r="K138" s="224"/>
      <c r="L138" s="224"/>
      <c r="M138" s="224"/>
      <c r="N138" s="223"/>
      <c r="O138" s="223"/>
      <c r="P138" s="223"/>
      <c r="Q138" s="223"/>
      <c r="R138" s="224"/>
      <c r="S138" s="224"/>
      <c r="T138" s="224"/>
      <c r="U138" s="224"/>
      <c r="V138" s="224"/>
      <c r="W138" s="224"/>
      <c r="X138" s="224"/>
      <c r="Y138" s="224"/>
      <c r="Z138" s="214"/>
      <c r="AA138" s="214"/>
      <c r="AB138" s="214"/>
      <c r="AC138" s="214"/>
      <c r="AD138" s="214"/>
      <c r="AE138" s="214"/>
      <c r="AF138" s="214"/>
      <c r="AG138" s="214" t="s">
        <v>371</v>
      </c>
      <c r="AH138" s="214">
        <v>2</v>
      </c>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row>
    <row r="139" spans="1:60" outlineLevel="3" x14ac:dyDescent="0.2">
      <c r="A139" s="221"/>
      <c r="B139" s="222"/>
      <c r="C139" s="269" t="s">
        <v>483</v>
      </c>
      <c r="D139" s="264"/>
      <c r="E139" s="265"/>
      <c r="F139" s="224"/>
      <c r="G139" s="224"/>
      <c r="H139" s="224"/>
      <c r="I139" s="224"/>
      <c r="J139" s="224"/>
      <c r="K139" s="224"/>
      <c r="L139" s="224"/>
      <c r="M139" s="224"/>
      <c r="N139" s="223"/>
      <c r="O139" s="223"/>
      <c r="P139" s="223"/>
      <c r="Q139" s="223"/>
      <c r="R139" s="224"/>
      <c r="S139" s="224"/>
      <c r="T139" s="224"/>
      <c r="U139" s="224"/>
      <c r="V139" s="224"/>
      <c r="W139" s="224"/>
      <c r="X139" s="224"/>
      <c r="Y139" s="224"/>
      <c r="Z139" s="214"/>
      <c r="AA139" s="214"/>
      <c r="AB139" s="214"/>
      <c r="AC139" s="214"/>
      <c r="AD139" s="214"/>
      <c r="AE139" s="214"/>
      <c r="AF139" s="214"/>
      <c r="AG139" s="214" t="s">
        <v>371</v>
      </c>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row>
    <row r="140" spans="1:60" outlineLevel="3" x14ac:dyDescent="0.2">
      <c r="A140" s="221"/>
      <c r="B140" s="222"/>
      <c r="C140" s="268" t="s">
        <v>1345</v>
      </c>
      <c r="D140" s="262"/>
      <c r="E140" s="263"/>
      <c r="F140" s="224"/>
      <c r="G140" s="224"/>
      <c r="H140" s="224"/>
      <c r="I140" s="224"/>
      <c r="J140" s="224"/>
      <c r="K140" s="224"/>
      <c r="L140" s="224"/>
      <c r="M140" s="224"/>
      <c r="N140" s="223"/>
      <c r="O140" s="223"/>
      <c r="P140" s="223"/>
      <c r="Q140" s="223"/>
      <c r="R140" s="224"/>
      <c r="S140" s="224"/>
      <c r="T140" s="224"/>
      <c r="U140" s="224"/>
      <c r="V140" s="224"/>
      <c r="W140" s="224"/>
      <c r="X140" s="224"/>
      <c r="Y140" s="224"/>
      <c r="Z140" s="214"/>
      <c r="AA140" s="214"/>
      <c r="AB140" s="214"/>
      <c r="AC140" s="214"/>
      <c r="AD140" s="214"/>
      <c r="AE140" s="214"/>
      <c r="AF140" s="214"/>
      <c r="AG140" s="214" t="s">
        <v>371</v>
      </c>
      <c r="AH140" s="214">
        <v>0</v>
      </c>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row>
    <row r="141" spans="1:60" outlineLevel="3" x14ac:dyDescent="0.2">
      <c r="A141" s="221"/>
      <c r="B141" s="222"/>
      <c r="C141" s="269" t="s">
        <v>480</v>
      </c>
      <c r="D141" s="264"/>
      <c r="E141" s="265"/>
      <c r="F141" s="224"/>
      <c r="G141" s="224"/>
      <c r="H141" s="224"/>
      <c r="I141" s="224"/>
      <c r="J141" s="224"/>
      <c r="K141" s="224"/>
      <c r="L141" s="224"/>
      <c r="M141" s="224"/>
      <c r="N141" s="223"/>
      <c r="O141" s="223"/>
      <c r="P141" s="223"/>
      <c r="Q141" s="223"/>
      <c r="R141" s="224"/>
      <c r="S141" s="224"/>
      <c r="T141" s="224"/>
      <c r="U141" s="224"/>
      <c r="V141" s="224"/>
      <c r="W141" s="224"/>
      <c r="X141" s="224"/>
      <c r="Y141" s="224"/>
      <c r="Z141" s="214"/>
      <c r="AA141" s="214"/>
      <c r="AB141" s="214"/>
      <c r="AC141" s="214"/>
      <c r="AD141" s="214"/>
      <c r="AE141" s="214"/>
      <c r="AF141" s="214"/>
      <c r="AG141" s="214" t="s">
        <v>371</v>
      </c>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row>
    <row r="142" spans="1:60" outlineLevel="3" x14ac:dyDescent="0.2">
      <c r="A142" s="221"/>
      <c r="B142" s="222"/>
      <c r="C142" s="270" t="s">
        <v>2885</v>
      </c>
      <c r="D142" s="264"/>
      <c r="E142" s="265">
        <v>1.21</v>
      </c>
      <c r="F142" s="224"/>
      <c r="G142" s="224"/>
      <c r="H142" s="224"/>
      <c r="I142" s="224"/>
      <c r="J142" s="224"/>
      <c r="K142" s="224"/>
      <c r="L142" s="224"/>
      <c r="M142" s="224"/>
      <c r="N142" s="223"/>
      <c r="O142" s="223"/>
      <c r="P142" s="223"/>
      <c r="Q142" s="223"/>
      <c r="R142" s="224"/>
      <c r="S142" s="224"/>
      <c r="T142" s="224"/>
      <c r="U142" s="224"/>
      <c r="V142" s="224"/>
      <c r="W142" s="224"/>
      <c r="X142" s="224"/>
      <c r="Y142" s="224"/>
      <c r="Z142" s="214"/>
      <c r="AA142" s="214"/>
      <c r="AB142" s="214"/>
      <c r="AC142" s="214"/>
      <c r="AD142" s="214"/>
      <c r="AE142" s="214"/>
      <c r="AF142" s="214"/>
      <c r="AG142" s="214" t="s">
        <v>371</v>
      </c>
      <c r="AH142" s="214">
        <v>2</v>
      </c>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row>
    <row r="143" spans="1:60" outlineLevel="3" x14ac:dyDescent="0.2">
      <c r="A143" s="221"/>
      <c r="B143" s="222"/>
      <c r="C143" s="270" t="s">
        <v>2886</v>
      </c>
      <c r="D143" s="264"/>
      <c r="E143" s="265">
        <v>2.06</v>
      </c>
      <c r="F143" s="224"/>
      <c r="G143" s="224"/>
      <c r="H143" s="224"/>
      <c r="I143" s="224"/>
      <c r="J143" s="224"/>
      <c r="K143" s="224"/>
      <c r="L143" s="224"/>
      <c r="M143" s="224"/>
      <c r="N143" s="223"/>
      <c r="O143" s="223"/>
      <c r="P143" s="223"/>
      <c r="Q143" s="223"/>
      <c r="R143" s="224"/>
      <c r="S143" s="224"/>
      <c r="T143" s="224"/>
      <c r="U143" s="224"/>
      <c r="V143" s="224"/>
      <c r="W143" s="224"/>
      <c r="X143" s="224"/>
      <c r="Y143" s="224"/>
      <c r="Z143" s="214"/>
      <c r="AA143" s="214"/>
      <c r="AB143" s="214"/>
      <c r="AC143" s="214"/>
      <c r="AD143" s="214"/>
      <c r="AE143" s="214"/>
      <c r="AF143" s="214"/>
      <c r="AG143" s="214" t="s">
        <v>371</v>
      </c>
      <c r="AH143" s="214">
        <v>2</v>
      </c>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row>
    <row r="144" spans="1:60" outlineLevel="3" x14ac:dyDescent="0.2">
      <c r="A144" s="221"/>
      <c r="B144" s="222"/>
      <c r="C144" s="269" t="s">
        <v>483</v>
      </c>
      <c r="D144" s="264"/>
      <c r="E144" s="265"/>
      <c r="F144" s="224"/>
      <c r="G144" s="224"/>
      <c r="H144" s="224"/>
      <c r="I144" s="224"/>
      <c r="J144" s="224"/>
      <c r="K144" s="224"/>
      <c r="L144" s="224"/>
      <c r="M144" s="224"/>
      <c r="N144" s="223"/>
      <c r="O144" s="223"/>
      <c r="P144" s="223"/>
      <c r="Q144" s="223"/>
      <c r="R144" s="224"/>
      <c r="S144" s="224"/>
      <c r="T144" s="224"/>
      <c r="U144" s="224"/>
      <c r="V144" s="224"/>
      <c r="W144" s="224"/>
      <c r="X144" s="224"/>
      <c r="Y144" s="224"/>
      <c r="Z144" s="214"/>
      <c r="AA144" s="214"/>
      <c r="AB144" s="214"/>
      <c r="AC144" s="214"/>
      <c r="AD144" s="214"/>
      <c r="AE144" s="214"/>
      <c r="AF144" s="214"/>
      <c r="AG144" s="214" t="s">
        <v>371</v>
      </c>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row>
    <row r="145" spans="1:60" outlineLevel="3" x14ac:dyDescent="0.2">
      <c r="A145" s="221"/>
      <c r="B145" s="222"/>
      <c r="C145" s="268" t="s">
        <v>2887</v>
      </c>
      <c r="D145" s="262"/>
      <c r="E145" s="263">
        <v>1.885</v>
      </c>
      <c r="F145" s="224"/>
      <c r="G145" s="224"/>
      <c r="H145" s="224"/>
      <c r="I145" s="224"/>
      <c r="J145" s="224"/>
      <c r="K145" s="224"/>
      <c r="L145" s="224"/>
      <c r="M145" s="224"/>
      <c r="N145" s="223"/>
      <c r="O145" s="223"/>
      <c r="P145" s="223"/>
      <c r="Q145" s="223"/>
      <c r="R145" s="224"/>
      <c r="S145" s="224"/>
      <c r="T145" s="224"/>
      <c r="U145" s="224"/>
      <c r="V145" s="224"/>
      <c r="W145" s="224"/>
      <c r="X145" s="224"/>
      <c r="Y145" s="224"/>
      <c r="Z145" s="214"/>
      <c r="AA145" s="214"/>
      <c r="AB145" s="214"/>
      <c r="AC145" s="214"/>
      <c r="AD145" s="214"/>
      <c r="AE145" s="214"/>
      <c r="AF145" s="214"/>
      <c r="AG145" s="214" t="s">
        <v>371</v>
      </c>
      <c r="AH145" s="214">
        <v>0</v>
      </c>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row>
    <row r="146" spans="1:60" outlineLevel="1" x14ac:dyDescent="0.2">
      <c r="A146" s="245">
        <v>28</v>
      </c>
      <c r="B146" s="246" t="s">
        <v>485</v>
      </c>
      <c r="C146" s="256" t="s">
        <v>486</v>
      </c>
      <c r="D146" s="247" t="s">
        <v>379</v>
      </c>
      <c r="E146" s="248">
        <v>1</v>
      </c>
      <c r="F146" s="249"/>
      <c r="G146" s="250">
        <f>ROUND(E146*F146,2)</f>
        <v>0</v>
      </c>
      <c r="H146" s="249"/>
      <c r="I146" s="250">
        <f>ROUND(E146*H146,2)</f>
        <v>0</v>
      </c>
      <c r="J146" s="249"/>
      <c r="K146" s="250">
        <f>ROUND(E146*J146,2)</f>
        <v>0</v>
      </c>
      <c r="L146" s="250">
        <v>12</v>
      </c>
      <c r="M146" s="250">
        <f>G146*(1+L146/100)</f>
        <v>0</v>
      </c>
      <c r="N146" s="248">
        <v>1.41E-2</v>
      </c>
      <c r="O146" s="248">
        <f>ROUND(E146*N146,2)</f>
        <v>0.01</v>
      </c>
      <c r="P146" s="248">
        <v>0</v>
      </c>
      <c r="Q146" s="248">
        <f>ROUND(E146*P146,2)</f>
        <v>0</v>
      </c>
      <c r="R146" s="250" t="s">
        <v>380</v>
      </c>
      <c r="S146" s="250" t="s">
        <v>315</v>
      </c>
      <c r="T146" s="251" t="s">
        <v>315</v>
      </c>
      <c r="U146" s="224">
        <v>0.39600000000000002</v>
      </c>
      <c r="V146" s="224">
        <f>ROUND(E146*U146,2)</f>
        <v>0.4</v>
      </c>
      <c r="W146" s="224"/>
      <c r="X146" s="224" t="s">
        <v>336</v>
      </c>
      <c r="Y146" s="224" t="s">
        <v>317</v>
      </c>
      <c r="Z146" s="214"/>
      <c r="AA146" s="214"/>
      <c r="AB146" s="214"/>
      <c r="AC146" s="214"/>
      <c r="AD146" s="214"/>
      <c r="AE146" s="214"/>
      <c r="AF146" s="214"/>
      <c r="AG146" s="214" t="s">
        <v>367</v>
      </c>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row>
    <row r="147" spans="1:60" outlineLevel="1" x14ac:dyDescent="0.2">
      <c r="A147" s="245">
        <v>29</v>
      </c>
      <c r="B147" s="246" t="s">
        <v>487</v>
      </c>
      <c r="C147" s="256" t="s">
        <v>488</v>
      </c>
      <c r="D147" s="247" t="s">
        <v>379</v>
      </c>
      <c r="E147" s="248">
        <v>1</v>
      </c>
      <c r="F147" s="249"/>
      <c r="G147" s="250">
        <f>ROUND(E147*F147,2)</f>
        <v>0</v>
      </c>
      <c r="H147" s="249"/>
      <c r="I147" s="250">
        <f>ROUND(E147*H147,2)</f>
        <v>0</v>
      </c>
      <c r="J147" s="249"/>
      <c r="K147" s="250">
        <f>ROUND(E147*J147,2)</f>
        <v>0</v>
      </c>
      <c r="L147" s="250">
        <v>12</v>
      </c>
      <c r="M147" s="250">
        <f>G147*(1+L147/100)</f>
        <v>0</v>
      </c>
      <c r="N147" s="248">
        <v>0</v>
      </c>
      <c r="O147" s="248">
        <f>ROUND(E147*N147,2)</f>
        <v>0</v>
      </c>
      <c r="P147" s="248">
        <v>0</v>
      </c>
      <c r="Q147" s="248">
        <f>ROUND(E147*P147,2)</f>
        <v>0</v>
      </c>
      <c r="R147" s="250" t="s">
        <v>380</v>
      </c>
      <c r="S147" s="250" t="s">
        <v>315</v>
      </c>
      <c r="T147" s="251" t="s">
        <v>315</v>
      </c>
      <c r="U147" s="224">
        <v>0.24</v>
      </c>
      <c r="V147" s="224">
        <f>ROUND(E147*U147,2)</f>
        <v>0.24</v>
      </c>
      <c r="W147" s="224"/>
      <c r="X147" s="224" t="s">
        <v>336</v>
      </c>
      <c r="Y147" s="224" t="s">
        <v>317</v>
      </c>
      <c r="Z147" s="214"/>
      <c r="AA147" s="214"/>
      <c r="AB147" s="214"/>
      <c r="AC147" s="214"/>
      <c r="AD147" s="214"/>
      <c r="AE147" s="214"/>
      <c r="AF147" s="214"/>
      <c r="AG147" s="214" t="s">
        <v>367</v>
      </c>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row>
    <row r="148" spans="1:60" ht="22.5" outlineLevel="1" x14ac:dyDescent="0.2">
      <c r="A148" s="236">
        <v>30</v>
      </c>
      <c r="B148" s="237" t="s">
        <v>489</v>
      </c>
      <c r="C148" s="254" t="s">
        <v>490</v>
      </c>
      <c r="D148" s="238" t="s">
        <v>403</v>
      </c>
      <c r="E148" s="239">
        <v>15</v>
      </c>
      <c r="F148" s="240"/>
      <c r="G148" s="241">
        <f>ROUND(E148*F148,2)</f>
        <v>0</v>
      </c>
      <c r="H148" s="240"/>
      <c r="I148" s="241">
        <f>ROUND(E148*H148,2)</f>
        <v>0</v>
      </c>
      <c r="J148" s="240"/>
      <c r="K148" s="241">
        <f>ROUND(E148*J148,2)</f>
        <v>0</v>
      </c>
      <c r="L148" s="241">
        <v>12</v>
      </c>
      <c r="M148" s="241">
        <f>G148*(1+L148/100)</f>
        <v>0</v>
      </c>
      <c r="N148" s="239">
        <v>0</v>
      </c>
      <c r="O148" s="239">
        <f>ROUND(E148*N148,2)</f>
        <v>0</v>
      </c>
      <c r="P148" s="239">
        <v>0</v>
      </c>
      <c r="Q148" s="239">
        <f>ROUND(E148*P148,2)</f>
        <v>0</v>
      </c>
      <c r="R148" s="241" t="s">
        <v>380</v>
      </c>
      <c r="S148" s="241" t="s">
        <v>315</v>
      </c>
      <c r="T148" s="242" t="s">
        <v>315</v>
      </c>
      <c r="U148" s="224">
        <v>4.1200000000000001E-2</v>
      </c>
      <c r="V148" s="224">
        <f>ROUND(E148*U148,2)</f>
        <v>0.62</v>
      </c>
      <c r="W148" s="224"/>
      <c r="X148" s="224" t="s">
        <v>336</v>
      </c>
      <c r="Y148" s="224" t="s">
        <v>317</v>
      </c>
      <c r="Z148" s="214"/>
      <c r="AA148" s="214"/>
      <c r="AB148" s="214"/>
      <c r="AC148" s="214"/>
      <c r="AD148" s="214"/>
      <c r="AE148" s="214"/>
      <c r="AF148" s="214"/>
      <c r="AG148" s="214" t="s">
        <v>367</v>
      </c>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row>
    <row r="149" spans="1:60" outlineLevel="2" x14ac:dyDescent="0.2">
      <c r="A149" s="221"/>
      <c r="B149" s="222"/>
      <c r="C149" s="267" t="s">
        <v>491</v>
      </c>
      <c r="D149" s="266"/>
      <c r="E149" s="266"/>
      <c r="F149" s="266"/>
      <c r="G149" s="266"/>
      <c r="H149" s="224"/>
      <c r="I149" s="224"/>
      <c r="J149" s="224"/>
      <c r="K149" s="224"/>
      <c r="L149" s="224"/>
      <c r="M149" s="224"/>
      <c r="N149" s="223"/>
      <c r="O149" s="223"/>
      <c r="P149" s="223"/>
      <c r="Q149" s="223"/>
      <c r="R149" s="224"/>
      <c r="S149" s="224"/>
      <c r="T149" s="224"/>
      <c r="U149" s="224"/>
      <c r="V149" s="224"/>
      <c r="W149" s="224"/>
      <c r="X149" s="224"/>
      <c r="Y149" s="224"/>
      <c r="Z149" s="214"/>
      <c r="AA149" s="214"/>
      <c r="AB149" s="214"/>
      <c r="AC149" s="214"/>
      <c r="AD149" s="214"/>
      <c r="AE149" s="214"/>
      <c r="AF149" s="214"/>
      <c r="AG149" s="214" t="s">
        <v>369</v>
      </c>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row>
    <row r="150" spans="1:60" x14ac:dyDescent="0.2">
      <c r="A150" s="229" t="s">
        <v>310</v>
      </c>
      <c r="B150" s="230" t="s">
        <v>200</v>
      </c>
      <c r="C150" s="253" t="s">
        <v>201</v>
      </c>
      <c r="D150" s="231"/>
      <c r="E150" s="232"/>
      <c r="F150" s="233"/>
      <c r="G150" s="233">
        <f>SUMIF(AG151:AG163,"&lt;&gt;NOR",G151:G163)</f>
        <v>0</v>
      </c>
      <c r="H150" s="233"/>
      <c r="I150" s="233">
        <f>SUM(I151:I163)</f>
        <v>0</v>
      </c>
      <c r="J150" s="233"/>
      <c r="K150" s="233">
        <f>SUM(K151:K163)</f>
        <v>0</v>
      </c>
      <c r="L150" s="233"/>
      <c r="M150" s="233">
        <f>SUM(M151:M163)</f>
        <v>0</v>
      </c>
      <c r="N150" s="232"/>
      <c r="O150" s="232">
        <f>SUM(O151:O163)</f>
        <v>0.54</v>
      </c>
      <c r="P150" s="232"/>
      <c r="Q150" s="232">
        <f>SUM(Q151:Q163)</f>
        <v>0</v>
      </c>
      <c r="R150" s="233"/>
      <c r="S150" s="233"/>
      <c r="T150" s="234"/>
      <c r="U150" s="228"/>
      <c r="V150" s="228">
        <f>SUM(V151:V163)</f>
        <v>16.43</v>
      </c>
      <c r="W150" s="228"/>
      <c r="X150" s="228"/>
      <c r="Y150" s="228"/>
      <c r="AG150" t="s">
        <v>311</v>
      </c>
    </row>
    <row r="151" spans="1:60" ht="78.75" outlineLevel="1" x14ac:dyDescent="0.2">
      <c r="A151" s="236">
        <v>31</v>
      </c>
      <c r="B151" s="237" t="s">
        <v>1036</v>
      </c>
      <c r="C151" s="254" t="s">
        <v>1037</v>
      </c>
      <c r="D151" s="238" t="s">
        <v>375</v>
      </c>
      <c r="E151" s="239">
        <v>1</v>
      </c>
      <c r="F151" s="240"/>
      <c r="G151" s="241">
        <f>ROUND(E151*F151,2)</f>
        <v>0</v>
      </c>
      <c r="H151" s="240"/>
      <c r="I151" s="241">
        <f>ROUND(E151*H151,2)</f>
        <v>0</v>
      </c>
      <c r="J151" s="240"/>
      <c r="K151" s="241">
        <f>ROUND(E151*J151,2)</f>
        <v>0</v>
      </c>
      <c r="L151" s="241">
        <v>12</v>
      </c>
      <c r="M151" s="241">
        <f>G151*(1+L151/100)</f>
        <v>0</v>
      </c>
      <c r="N151" s="239">
        <v>3.7650000000000003E-2</v>
      </c>
      <c r="O151" s="239">
        <f>ROUND(E151*N151,2)</f>
        <v>0.04</v>
      </c>
      <c r="P151" s="239">
        <v>0</v>
      </c>
      <c r="Q151" s="239">
        <f>ROUND(E151*P151,2)</f>
        <v>0</v>
      </c>
      <c r="R151" s="241" t="s">
        <v>380</v>
      </c>
      <c r="S151" s="241" t="s">
        <v>315</v>
      </c>
      <c r="T151" s="242" t="s">
        <v>315</v>
      </c>
      <c r="U151" s="224">
        <v>2</v>
      </c>
      <c r="V151" s="224">
        <f>ROUND(E151*U151,2)</f>
        <v>2</v>
      </c>
      <c r="W151" s="224"/>
      <c r="X151" s="224" t="s">
        <v>336</v>
      </c>
      <c r="Y151" s="224" t="s">
        <v>317</v>
      </c>
      <c r="Z151" s="214"/>
      <c r="AA151" s="214"/>
      <c r="AB151" s="214"/>
      <c r="AC151" s="214"/>
      <c r="AD151" s="214"/>
      <c r="AE151" s="214"/>
      <c r="AF151" s="214"/>
      <c r="AG151" s="214" t="s">
        <v>367</v>
      </c>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row>
    <row r="152" spans="1:60" outlineLevel="2" x14ac:dyDescent="0.2">
      <c r="A152" s="221"/>
      <c r="B152" s="222"/>
      <c r="C152" s="267" t="s">
        <v>1034</v>
      </c>
      <c r="D152" s="266"/>
      <c r="E152" s="266"/>
      <c r="F152" s="266"/>
      <c r="G152" s="266"/>
      <c r="H152" s="224"/>
      <c r="I152" s="224"/>
      <c r="J152" s="224"/>
      <c r="K152" s="224"/>
      <c r="L152" s="224"/>
      <c r="M152" s="224"/>
      <c r="N152" s="223"/>
      <c r="O152" s="223"/>
      <c r="P152" s="223"/>
      <c r="Q152" s="223"/>
      <c r="R152" s="224"/>
      <c r="S152" s="224"/>
      <c r="T152" s="224"/>
      <c r="U152" s="224"/>
      <c r="V152" s="224"/>
      <c r="W152" s="224"/>
      <c r="X152" s="224"/>
      <c r="Y152" s="224"/>
      <c r="Z152" s="214"/>
      <c r="AA152" s="214"/>
      <c r="AB152" s="214"/>
      <c r="AC152" s="214"/>
      <c r="AD152" s="214"/>
      <c r="AE152" s="214"/>
      <c r="AF152" s="214"/>
      <c r="AG152" s="214" t="s">
        <v>369</v>
      </c>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row>
    <row r="153" spans="1:60" outlineLevel="2" x14ac:dyDescent="0.2">
      <c r="A153" s="221"/>
      <c r="B153" s="222"/>
      <c r="C153" s="268" t="s">
        <v>2510</v>
      </c>
      <c r="D153" s="262"/>
      <c r="E153" s="263">
        <v>1</v>
      </c>
      <c r="F153" s="224"/>
      <c r="G153" s="224"/>
      <c r="H153" s="224"/>
      <c r="I153" s="224"/>
      <c r="J153" s="224"/>
      <c r="K153" s="224"/>
      <c r="L153" s="224"/>
      <c r="M153" s="224"/>
      <c r="N153" s="223"/>
      <c r="O153" s="223"/>
      <c r="P153" s="223"/>
      <c r="Q153" s="223"/>
      <c r="R153" s="224"/>
      <c r="S153" s="224"/>
      <c r="T153" s="224"/>
      <c r="U153" s="224"/>
      <c r="V153" s="224"/>
      <c r="W153" s="224"/>
      <c r="X153" s="224"/>
      <c r="Y153" s="224"/>
      <c r="Z153" s="214"/>
      <c r="AA153" s="214"/>
      <c r="AB153" s="214"/>
      <c r="AC153" s="214"/>
      <c r="AD153" s="214"/>
      <c r="AE153" s="214"/>
      <c r="AF153" s="214"/>
      <c r="AG153" s="214" t="s">
        <v>371</v>
      </c>
      <c r="AH153" s="214">
        <v>0</v>
      </c>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row>
    <row r="154" spans="1:60" outlineLevel="1" x14ac:dyDescent="0.2">
      <c r="A154" s="236">
        <v>32</v>
      </c>
      <c r="B154" s="237" t="s">
        <v>1039</v>
      </c>
      <c r="C154" s="254" t="s">
        <v>1040</v>
      </c>
      <c r="D154" s="238" t="s">
        <v>375</v>
      </c>
      <c r="E154" s="239">
        <v>1</v>
      </c>
      <c r="F154" s="240"/>
      <c r="G154" s="241">
        <f>ROUND(E154*F154,2)</f>
        <v>0</v>
      </c>
      <c r="H154" s="240"/>
      <c r="I154" s="241">
        <f>ROUND(E154*H154,2)</f>
        <v>0</v>
      </c>
      <c r="J154" s="240"/>
      <c r="K154" s="241">
        <f>ROUND(E154*J154,2)</f>
        <v>0</v>
      </c>
      <c r="L154" s="241">
        <v>12</v>
      </c>
      <c r="M154" s="241">
        <f>G154*(1+L154/100)</f>
        <v>0</v>
      </c>
      <c r="N154" s="239">
        <v>0.49075000000000002</v>
      </c>
      <c r="O154" s="239">
        <f>ROUND(E154*N154,2)</f>
        <v>0.49</v>
      </c>
      <c r="P154" s="239">
        <v>0</v>
      </c>
      <c r="Q154" s="239">
        <f>ROUND(E154*P154,2)</f>
        <v>0</v>
      </c>
      <c r="R154" s="241" t="s">
        <v>380</v>
      </c>
      <c r="S154" s="241" t="s">
        <v>315</v>
      </c>
      <c r="T154" s="242" t="s">
        <v>315</v>
      </c>
      <c r="U154" s="224">
        <v>8.82</v>
      </c>
      <c r="V154" s="224">
        <f>ROUND(E154*U154,2)</f>
        <v>8.82</v>
      </c>
      <c r="W154" s="224"/>
      <c r="X154" s="224" t="s">
        <v>336</v>
      </c>
      <c r="Y154" s="224" t="s">
        <v>317</v>
      </c>
      <c r="Z154" s="214"/>
      <c r="AA154" s="214"/>
      <c r="AB154" s="214"/>
      <c r="AC154" s="214"/>
      <c r="AD154" s="214"/>
      <c r="AE154" s="214"/>
      <c r="AF154" s="214"/>
      <c r="AG154" s="214" t="s">
        <v>367</v>
      </c>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row>
    <row r="155" spans="1:60" ht="22.5" outlineLevel="2" x14ac:dyDescent="0.2">
      <c r="A155" s="221"/>
      <c r="B155" s="222"/>
      <c r="C155" s="267" t="s">
        <v>1041</v>
      </c>
      <c r="D155" s="266"/>
      <c r="E155" s="266"/>
      <c r="F155" s="266"/>
      <c r="G155" s="266"/>
      <c r="H155" s="224"/>
      <c r="I155" s="224"/>
      <c r="J155" s="224"/>
      <c r="K155" s="224"/>
      <c r="L155" s="224"/>
      <c r="M155" s="224"/>
      <c r="N155" s="223"/>
      <c r="O155" s="223"/>
      <c r="P155" s="223"/>
      <c r="Q155" s="223"/>
      <c r="R155" s="224"/>
      <c r="S155" s="224"/>
      <c r="T155" s="224"/>
      <c r="U155" s="224"/>
      <c r="V155" s="224"/>
      <c r="W155" s="224"/>
      <c r="X155" s="224"/>
      <c r="Y155" s="224"/>
      <c r="Z155" s="214"/>
      <c r="AA155" s="214"/>
      <c r="AB155" s="214"/>
      <c r="AC155" s="214"/>
      <c r="AD155" s="214"/>
      <c r="AE155" s="214"/>
      <c r="AF155" s="214"/>
      <c r="AG155" s="214" t="s">
        <v>369</v>
      </c>
      <c r="AH155" s="214"/>
      <c r="AI155" s="214"/>
      <c r="AJ155" s="214"/>
      <c r="AK155" s="214"/>
      <c r="AL155" s="214"/>
      <c r="AM155" s="214"/>
      <c r="AN155" s="214"/>
      <c r="AO155" s="214"/>
      <c r="AP155" s="214"/>
      <c r="AQ155" s="214"/>
      <c r="AR155" s="214"/>
      <c r="AS155" s="214"/>
      <c r="AT155" s="214"/>
      <c r="AU155" s="214"/>
      <c r="AV155" s="214"/>
      <c r="AW155" s="214"/>
      <c r="AX155" s="214"/>
      <c r="AY155" s="214"/>
      <c r="AZ155" s="214"/>
      <c r="BA155" s="244" t="str">
        <f>C155</f>
        <v>a protiplynových dveří bez nebo včetně dveřních křídel do vynechaného otvoru, s obetonováním , včetně manipulační dopravy, kotvení zárubně do zdiva  např. s uklínováním, s případným přivařením k obnažené výztuži, se zalitím, resp. zabetonováním, včetně bednění.</v>
      </c>
      <c r="BB155" s="214"/>
      <c r="BC155" s="214"/>
      <c r="BD155" s="214"/>
      <c r="BE155" s="214"/>
      <c r="BF155" s="214"/>
      <c r="BG155" s="214"/>
      <c r="BH155" s="214"/>
    </row>
    <row r="156" spans="1:60" outlineLevel="2" x14ac:dyDescent="0.2">
      <c r="A156" s="221"/>
      <c r="B156" s="222"/>
      <c r="C156" s="268" t="s">
        <v>1353</v>
      </c>
      <c r="D156" s="262"/>
      <c r="E156" s="263">
        <v>1</v>
      </c>
      <c r="F156" s="224"/>
      <c r="G156" s="224"/>
      <c r="H156" s="224"/>
      <c r="I156" s="224"/>
      <c r="J156" s="224"/>
      <c r="K156" s="224"/>
      <c r="L156" s="224"/>
      <c r="M156" s="224"/>
      <c r="N156" s="223"/>
      <c r="O156" s="223"/>
      <c r="P156" s="223"/>
      <c r="Q156" s="223"/>
      <c r="R156" s="224"/>
      <c r="S156" s="224"/>
      <c r="T156" s="224"/>
      <c r="U156" s="224"/>
      <c r="V156" s="224"/>
      <c r="W156" s="224"/>
      <c r="X156" s="224"/>
      <c r="Y156" s="224"/>
      <c r="Z156" s="214"/>
      <c r="AA156" s="214"/>
      <c r="AB156" s="214"/>
      <c r="AC156" s="214"/>
      <c r="AD156" s="214"/>
      <c r="AE156" s="214"/>
      <c r="AF156" s="214"/>
      <c r="AG156" s="214" t="s">
        <v>371</v>
      </c>
      <c r="AH156" s="214">
        <v>0</v>
      </c>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row>
    <row r="157" spans="1:60" ht="22.5" outlineLevel="1" x14ac:dyDescent="0.2">
      <c r="A157" s="236">
        <v>33</v>
      </c>
      <c r="B157" s="237" t="s">
        <v>1043</v>
      </c>
      <c r="C157" s="254" t="s">
        <v>1044</v>
      </c>
      <c r="D157" s="238" t="s">
        <v>375</v>
      </c>
      <c r="E157" s="239">
        <v>1</v>
      </c>
      <c r="F157" s="240"/>
      <c r="G157" s="241">
        <f>ROUND(E157*F157,2)</f>
        <v>0</v>
      </c>
      <c r="H157" s="240"/>
      <c r="I157" s="241">
        <f>ROUND(E157*H157,2)</f>
        <v>0</v>
      </c>
      <c r="J157" s="240"/>
      <c r="K157" s="241">
        <f>ROUND(E157*J157,2)</f>
        <v>0</v>
      </c>
      <c r="L157" s="241">
        <v>12</v>
      </c>
      <c r="M157" s="241">
        <f>G157*(1+L157/100)</f>
        <v>0</v>
      </c>
      <c r="N157" s="239">
        <v>1.2999999999999999E-2</v>
      </c>
      <c r="O157" s="239">
        <f>ROUND(E157*N157,2)</f>
        <v>0.01</v>
      </c>
      <c r="P157" s="239">
        <v>0</v>
      </c>
      <c r="Q157" s="239">
        <f>ROUND(E157*P157,2)</f>
        <v>0</v>
      </c>
      <c r="R157" s="241" t="s">
        <v>428</v>
      </c>
      <c r="S157" s="241" t="s">
        <v>315</v>
      </c>
      <c r="T157" s="242" t="s">
        <v>315</v>
      </c>
      <c r="U157" s="224">
        <v>0</v>
      </c>
      <c r="V157" s="224">
        <f>ROUND(E157*U157,2)</f>
        <v>0</v>
      </c>
      <c r="W157" s="224"/>
      <c r="X157" s="224" t="s">
        <v>429</v>
      </c>
      <c r="Y157" s="224" t="s">
        <v>317</v>
      </c>
      <c r="Z157" s="214"/>
      <c r="AA157" s="214"/>
      <c r="AB157" s="214"/>
      <c r="AC157" s="214"/>
      <c r="AD157" s="214"/>
      <c r="AE157" s="214"/>
      <c r="AF157" s="214"/>
      <c r="AG157" s="214" t="s">
        <v>430</v>
      </c>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row>
    <row r="158" spans="1:60" outlineLevel="2" x14ac:dyDescent="0.2">
      <c r="A158" s="221"/>
      <c r="B158" s="222"/>
      <c r="C158" s="268" t="s">
        <v>2888</v>
      </c>
      <c r="D158" s="262"/>
      <c r="E158" s="263">
        <v>1</v>
      </c>
      <c r="F158" s="224"/>
      <c r="G158" s="224"/>
      <c r="H158" s="224"/>
      <c r="I158" s="224"/>
      <c r="J158" s="224"/>
      <c r="K158" s="224"/>
      <c r="L158" s="224"/>
      <c r="M158" s="224"/>
      <c r="N158" s="223"/>
      <c r="O158" s="223"/>
      <c r="P158" s="223"/>
      <c r="Q158" s="223"/>
      <c r="R158" s="224"/>
      <c r="S158" s="224"/>
      <c r="T158" s="224"/>
      <c r="U158" s="224"/>
      <c r="V158" s="224"/>
      <c r="W158" s="224"/>
      <c r="X158" s="224"/>
      <c r="Y158" s="224"/>
      <c r="Z158" s="214"/>
      <c r="AA158" s="214"/>
      <c r="AB158" s="214"/>
      <c r="AC158" s="214"/>
      <c r="AD158" s="214"/>
      <c r="AE158" s="214"/>
      <c r="AF158" s="214"/>
      <c r="AG158" s="214" t="s">
        <v>371</v>
      </c>
      <c r="AH158" s="214">
        <v>0</v>
      </c>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row>
    <row r="159" spans="1:60" outlineLevel="1" x14ac:dyDescent="0.2">
      <c r="A159" s="236">
        <v>34</v>
      </c>
      <c r="B159" s="237" t="s">
        <v>493</v>
      </c>
      <c r="C159" s="254" t="s">
        <v>494</v>
      </c>
      <c r="D159" s="238" t="s">
        <v>403</v>
      </c>
      <c r="E159" s="239">
        <v>28.04</v>
      </c>
      <c r="F159" s="240"/>
      <c r="G159" s="241">
        <f>ROUND(E159*F159,2)</f>
        <v>0</v>
      </c>
      <c r="H159" s="240"/>
      <c r="I159" s="241">
        <f>ROUND(E159*H159,2)</f>
        <v>0</v>
      </c>
      <c r="J159" s="240"/>
      <c r="K159" s="241">
        <f>ROUND(E159*J159,2)</f>
        <v>0</v>
      </c>
      <c r="L159" s="241">
        <v>12</v>
      </c>
      <c r="M159" s="241">
        <f>G159*(1+L159/100)</f>
        <v>0</v>
      </c>
      <c r="N159" s="239">
        <v>0</v>
      </c>
      <c r="O159" s="239">
        <f>ROUND(E159*N159,2)</f>
        <v>0</v>
      </c>
      <c r="P159" s="239">
        <v>0</v>
      </c>
      <c r="Q159" s="239">
        <f>ROUND(E159*P159,2)</f>
        <v>0</v>
      </c>
      <c r="R159" s="241"/>
      <c r="S159" s="241" t="s">
        <v>331</v>
      </c>
      <c r="T159" s="242" t="s">
        <v>316</v>
      </c>
      <c r="U159" s="224">
        <v>0.2</v>
      </c>
      <c r="V159" s="224">
        <f>ROUND(E159*U159,2)</f>
        <v>5.61</v>
      </c>
      <c r="W159" s="224"/>
      <c r="X159" s="224" t="s">
        <v>336</v>
      </c>
      <c r="Y159" s="224" t="s">
        <v>317</v>
      </c>
      <c r="Z159" s="214"/>
      <c r="AA159" s="214"/>
      <c r="AB159" s="214"/>
      <c r="AC159" s="214"/>
      <c r="AD159" s="214"/>
      <c r="AE159" s="214"/>
      <c r="AF159" s="214"/>
      <c r="AG159" s="214" t="s">
        <v>337</v>
      </c>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row>
    <row r="160" spans="1:60" outlineLevel="2" x14ac:dyDescent="0.2">
      <c r="A160" s="221"/>
      <c r="B160" s="222"/>
      <c r="C160" s="255" t="s">
        <v>495</v>
      </c>
      <c r="D160" s="243"/>
      <c r="E160" s="243"/>
      <c r="F160" s="243"/>
      <c r="G160" s="243"/>
      <c r="H160" s="224"/>
      <c r="I160" s="224"/>
      <c r="J160" s="224"/>
      <c r="K160" s="224"/>
      <c r="L160" s="224"/>
      <c r="M160" s="224"/>
      <c r="N160" s="223"/>
      <c r="O160" s="223"/>
      <c r="P160" s="223"/>
      <c r="Q160" s="223"/>
      <c r="R160" s="224"/>
      <c r="S160" s="224"/>
      <c r="T160" s="224"/>
      <c r="U160" s="224"/>
      <c r="V160" s="224"/>
      <c r="W160" s="224"/>
      <c r="X160" s="224"/>
      <c r="Y160" s="224"/>
      <c r="Z160" s="214"/>
      <c r="AA160" s="214"/>
      <c r="AB160" s="214"/>
      <c r="AC160" s="214"/>
      <c r="AD160" s="214"/>
      <c r="AE160" s="214"/>
      <c r="AF160" s="214"/>
      <c r="AG160" s="214" t="s">
        <v>320</v>
      </c>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row>
    <row r="161" spans="1:60" outlineLevel="2" x14ac:dyDescent="0.2">
      <c r="A161" s="221"/>
      <c r="B161" s="222"/>
      <c r="C161" s="268" t="s">
        <v>2889</v>
      </c>
      <c r="D161" s="262"/>
      <c r="E161" s="263">
        <v>9.48</v>
      </c>
      <c r="F161" s="224"/>
      <c r="G161" s="224"/>
      <c r="H161" s="224"/>
      <c r="I161" s="224"/>
      <c r="J161" s="224"/>
      <c r="K161" s="224"/>
      <c r="L161" s="224"/>
      <c r="M161" s="224"/>
      <c r="N161" s="223"/>
      <c r="O161" s="223"/>
      <c r="P161" s="223"/>
      <c r="Q161" s="223"/>
      <c r="R161" s="224"/>
      <c r="S161" s="224"/>
      <c r="T161" s="224"/>
      <c r="U161" s="224"/>
      <c r="V161" s="224"/>
      <c r="W161" s="224"/>
      <c r="X161" s="224"/>
      <c r="Y161" s="224"/>
      <c r="Z161" s="214"/>
      <c r="AA161" s="214"/>
      <c r="AB161" s="214"/>
      <c r="AC161" s="214"/>
      <c r="AD161" s="214"/>
      <c r="AE161" s="214"/>
      <c r="AF161" s="214"/>
      <c r="AG161" s="214" t="s">
        <v>371</v>
      </c>
      <c r="AH161" s="214">
        <v>0</v>
      </c>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row>
    <row r="162" spans="1:60" outlineLevel="3" x14ac:dyDescent="0.2">
      <c r="A162" s="221"/>
      <c r="B162" s="222"/>
      <c r="C162" s="268" t="s">
        <v>1358</v>
      </c>
      <c r="D162" s="262"/>
      <c r="E162" s="263">
        <v>9.2799999999999994</v>
      </c>
      <c r="F162" s="224"/>
      <c r="G162" s="224"/>
      <c r="H162" s="224"/>
      <c r="I162" s="224"/>
      <c r="J162" s="224"/>
      <c r="K162" s="224"/>
      <c r="L162" s="224"/>
      <c r="M162" s="224"/>
      <c r="N162" s="223"/>
      <c r="O162" s="223"/>
      <c r="P162" s="223"/>
      <c r="Q162" s="223"/>
      <c r="R162" s="224"/>
      <c r="S162" s="224"/>
      <c r="T162" s="224"/>
      <c r="U162" s="224"/>
      <c r="V162" s="224"/>
      <c r="W162" s="224"/>
      <c r="X162" s="224"/>
      <c r="Y162" s="224"/>
      <c r="Z162" s="214"/>
      <c r="AA162" s="214"/>
      <c r="AB162" s="214"/>
      <c r="AC162" s="214"/>
      <c r="AD162" s="214"/>
      <c r="AE162" s="214"/>
      <c r="AF162" s="214"/>
      <c r="AG162" s="214" t="s">
        <v>371</v>
      </c>
      <c r="AH162" s="214">
        <v>0</v>
      </c>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row>
    <row r="163" spans="1:60" outlineLevel="3" x14ac:dyDescent="0.2">
      <c r="A163" s="221"/>
      <c r="B163" s="222"/>
      <c r="C163" s="268" t="s">
        <v>2890</v>
      </c>
      <c r="D163" s="262"/>
      <c r="E163" s="263">
        <v>9.2799999999999994</v>
      </c>
      <c r="F163" s="224"/>
      <c r="G163" s="224"/>
      <c r="H163" s="224"/>
      <c r="I163" s="224"/>
      <c r="J163" s="224"/>
      <c r="K163" s="224"/>
      <c r="L163" s="224"/>
      <c r="M163" s="224"/>
      <c r="N163" s="223"/>
      <c r="O163" s="223"/>
      <c r="P163" s="223"/>
      <c r="Q163" s="223"/>
      <c r="R163" s="224"/>
      <c r="S163" s="224"/>
      <c r="T163" s="224"/>
      <c r="U163" s="224"/>
      <c r="V163" s="224"/>
      <c r="W163" s="224"/>
      <c r="X163" s="224"/>
      <c r="Y163" s="224"/>
      <c r="Z163" s="214"/>
      <c r="AA163" s="214"/>
      <c r="AB163" s="214"/>
      <c r="AC163" s="214"/>
      <c r="AD163" s="214"/>
      <c r="AE163" s="214"/>
      <c r="AF163" s="214"/>
      <c r="AG163" s="214" t="s">
        <v>371</v>
      </c>
      <c r="AH163" s="214">
        <v>0</v>
      </c>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row>
    <row r="164" spans="1:60" x14ac:dyDescent="0.2">
      <c r="A164" s="229" t="s">
        <v>310</v>
      </c>
      <c r="B164" s="230" t="s">
        <v>202</v>
      </c>
      <c r="C164" s="253" t="s">
        <v>203</v>
      </c>
      <c r="D164" s="231"/>
      <c r="E164" s="232"/>
      <c r="F164" s="233"/>
      <c r="G164" s="233">
        <f>SUMIF(AG165:AG170,"&lt;&gt;NOR",G165:G170)</f>
        <v>0</v>
      </c>
      <c r="H164" s="233"/>
      <c r="I164" s="233">
        <f>SUM(I165:I170)</f>
        <v>0</v>
      </c>
      <c r="J164" s="233"/>
      <c r="K164" s="233">
        <f>SUM(K165:K170)</f>
        <v>0</v>
      </c>
      <c r="L164" s="233"/>
      <c r="M164" s="233">
        <f>SUM(M165:M170)</f>
        <v>0</v>
      </c>
      <c r="N164" s="232"/>
      <c r="O164" s="232">
        <f>SUM(O165:O170)</f>
        <v>0.06</v>
      </c>
      <c r="P164" s="232"/>
      <c r="Q164" s="232">
        <f>SUM(Q165:Q170)</f>
        <v>0</v>
      </c>
      <c r="R164" s="233"/>
      <c r="S164" s="233"/>
      <c r="T164" s="234"/>
      <c r="U164" s="228"/>
      <c r="V164" s="228">
        <f>SUM(V165:V170)</f>
        <v>7.92</v>
      </c>
      <c r="W164" s="228"/>
      <c r="X164" s="228"/>
      <c r="Y164" s="228"/>
      <c r="AG164" t="s">
        <v>311</v>
      </c>
    </row>
    <row r="165" spans="1:60" outlineLevel="1" x14ac:dyDescent="0.2">
      <c r="A165" s="236">
        <v>35</v>
      </c>
      <c r="B165" s="237" t="s">
        <v>500</v>
      </c>
      <c r="C165" s="254" t="s">
        <v>501</v>
      </c>
      <c r="D165" s="238" t="s">
        <v>379</v>
      </c>
      <c r="E165" s="239">
        <v>37.700000000000003</v>
      </c>
      <c r="F165" s="240"/>
      <c r="G165" s="241">
        <f>ROUND(E165*F165,2)</f>
        <v>0</v>
      </c>
      <c r="H165" s="240"/>
      <c r="I165" s="241">
        <f>ROUND(E165*H165,2)</f>
        <v>0</v>
      </c>
      <c r="J165" s="240"/>
      <c r="K165" s="241">
        <f>ROUND(E165*J165,2)</f>
        <v>0</v>
      </c>
      <c r="L165" s="241">
        <v>12</v>
      </c>
      <c r="M165" s="241">
        <f>G165*(1+L165/100)</f>
        <v>0</v>
      </c>
      <c r="N165" s="239">
        <v>1.58E-3</v>
      </c>
      <c r="O165" s="239">
        <f>ROUND(E165*N165,2)</f>
        <v>0.06</v>
      </c>
      <c r="P165" s="239">
        <v>0</v>
      </c>
      <c r="Q165" s="239">
        <f>ROUND(E165*P165,2)</f>
        <v>0</v>
      </c>
      <c r="R165" s="241" t="s">
        <v>502</v>
      </c>
      <c r="S165" s="241" t="s">
        <v>315</v>
      </c>
      <c r="T165" s="242" t="s">
        <v>315</v>
      </c>
      <c r="U165" s="224">
        <v>0.21</v>
      </c>
      <c r="V165" s="224">
        <f>ROUND(E165*U165,2)</f>
        <v>7.92</v>
      </c>
      <c r="W165" s="224"/>
      <c r="X165" s="224" t="s">
        <v>336</v>
      </c>
      <c r="Y165" s="224" t="s">
        <v>317</v>
      </c>
      <c r="Z165" s="214"/>
      <c r="AA165" s="214"/>
      <c r="AB165" s="214"/>
      <c r="AC165" s="214"/>
      <c r="AD165" s="214"/>
      <c r="AE165" s="214"/>
      <c r="AF165" s="214"/>
      <c r="AG165" s="214" t="s">
        <v>367</v>
      </c>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row>
    <row r="166" spans="1:60" outlineLevel="2" x14ac:dyDescent="0.2">
      <c r="A166" s="221"/>
      <c r="B166" s="222"/>
      <c r="C166" s="268" t="s">
        <v>991</v>
      </c>
      <c r="D166" s="262"/>
      <c r="E166" s="263"/>
      <c r="F166" s="224"/>
      <c r="G166" s="224"/>
      <c r="H166" s="224"/>
      <c r="I166" s="224"/>
      <c r="J166" s="224"/>
      <c r="K166" s="224"/>
      <c r="L166" s="224"/>
      <c r="M166" s="224"/>
      <c r="N166" s="223"/>
      <c r="O166" s="223"/>
      <c r="P166" s="223"/>
      <c r="Q166" s="223"/>
      <c r="R166" s="224"/>
      <c r="S166" s="224"/>
      <c r="T166" s="224"/>
      <c r="U166" s="224"/>
      <c r="V166" s="224"/>
      <c r="W166" s="224"/>
      <c r="X166" s="224"/>
      <c r="Y166" s="224"/>
      <c r="Z166" s="214"/>
      <c r="AA166" s="214"/>
      <c r="AB166" s="214"/>
      <c r="AC166" s="214"/>
      <c r="AD166" s="214"/>
      <c r="AE166" s="214"/>
      <c r="AF166" s="214"/>
      <c r="AG166" s="214" t="s">
        <v>371</v>
      </c>
      <c r="AH166" s="214">
        <v>0</v>
      </c>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row>
    <row r="167" spans="1:60" outlineLevel="3" x14ac:dyDescent="0.2">
      <c r="A167" s="221"/>
      <c r="B167" s="222"/>
      <c r="C167" s="268" t="s">
        <v>2891</v>
      </c>
      <c r="D167" s="262"/>
      <c r="E167" s="263">
        <v>8.26</v>
      </c>
      <c r="F167" s="224"/>
      <c r="G167" s="224"/>
      <c r="H167" s="224"/>
      <c r="I167" s="224"/>
      <c r="J167" s="224"/>
      <c r="K167" s="224"/>
      <c r="L167" s="224"/>
      <c r="M167" s="224"/>
      <c r="N167" s="223"/>
      <c r="O167" s="223"/>
      <c r="P167" s="223"/>
      <c r="Q167" s="223"/>
      <c r="R167" s="224"/>
      <c r="S167" s="224"/>
      <c r="T167" s="224"/>
      <c r="U167" s="224"/>
      <c r="V167" s="224"/>
      <c r="W167" s="224"/>
      <c r="X167" s="224"/>
      <c r="Y167" s="224"/>
      <c r="Z167" s="214"/>
      <c r="AA167" s="214"/>
      <c r="AB167" s="214"/>
      <c r="AC167" s="214"/>
      <c r="AD167" s="214"/>
      <c r="AE167" s="214"/>
      <c r="AF167" s="214"/>
      <c r="AG167" s="214" t="s">
        <v>371</v>
      </c>
      <c r="AH167" s="214">
        <v>0</v>
      </c>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row>
    <row r="168" spans="1:60" outlineLevel="3" x14ac:dyDescent="0.2">
      <c r="A168" s="221"/>
      <c r="B168" s="222"/>
      <c r="C168" s="268" t="s">
        <v>2850</v>
      </c>
      <c r="D168" s="262"/>
      <c r="E168" s="263">
        <v>1.21</v>
      </c>
      <c r="F168" s="224"/>
      <c r="G168" s="224"/>
      <c r="H168" s="224"/>
      <c r="I168" s="224"/>
      <c r="J168" s="224"/>
      <c r="K168" s="224"/>
      <c r="L168" s="224"/>
      <c r="M168" s="224"/>
      <c r="N168" s="223"/>
      <c r="O168" s="223"/>
      <c r="P168" s="223"/>
      <c r="Q168" s="223"/>
      <c r="R168" s="224"/>
      <c r="S168" s="224"/>
      <c r="T168" s="224"/>
      <c r="U168" s="224"/>
      <c r="V168" s="224"/>
      <c r="W168" s="224"/>
      <c r="X168" s="224"/>
      <c r="Y168" s="224"/>
      <c r="Z168" s="214"/>
      <c r="AA168" s="214"/>
      <c r="AB168" s="214"/>
      <c r="AC168" s="214"/>
      <c r="AD168" s="214"/>
      <c r="AE168" s="214"/>
      <c r="AF168" s="214"/>
      <c r="AG168" s="214" t="s">
        <v>371</v>
      </c>
      <c r="AH168" s="214">
        <v>0</v>
      </c>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row>
    <row r="169" spans="1:60" outlineLevel="3" x14ac:dyDescent="0.2">
      <c r="A169" s="221"/>
      <c r="B169" s="222"/>
      <c r="C169" s="268" t="s">
        <v>2851</v>
      </c>
      <c r="D169" s="262"/>
      <c r="E169" s="263">
        <v>2.06</v>
      </c>
      <c r="F169" s="224"/>
      <c r="G169" s="224"/>
      <c r="H169" s="224"/>
      <c r="I169" s="224"/>
      <c r="J169" s="224"/>
      <c r="K169" s="224"/>
      <c r="L169" s="224"/>
      <c r="M169" s="224"/>
      <c r="N169" s="223"/>
      <c r="O169" s="223"/>
      <c r="P169" s="223"/>
      <c r="Q169" s="223"/>
      <c r="R169" s="224"/>
      <c r="S169" s="224"/>
      <c r="T169" s="224"/>
      <c r="U169" s="224"/>
      <c r="V169" s="224"/>
      <c r="W169" s="224"/>
      <c r="X169" s="224"/>
      <c r="Y169" s="224"/>
      <c r="Z169" s="214"/>
      <c r="AA169" s="214"/>
      <c r="AB169" s="214"/>
      <c r="AC169" s="214"/>
      <c r="AD169" s="214"/>
      <c r="AE169" s="214"/>
      <c r="AF169" s="214"/>
      <c r="AG169" s="214" t="s">
        <v>371</v>
      </c>
      <c r="AH169" s="214">
        <v>0</v>
      </c>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row>
    <row r="170" spans="1:60" outlineLevel="3" x14ac:dyDescent="0.2">
      <c r="A170" s="221"/>
      <c r="B170" s="222"/>
      <c r="C170" s="268" t="s">
        <v>2852</v>
      </c>
      <c r="D170" s="262"/>
      <c r="E170" s="263">
        <v>26.17</v>
      </c>
      <c r="F170" s="224"/>
      <c r="G170" s="224"/>
      <c r="H170" s="224"/>
      <c r="I170" s="224"/>
      <c r="J170" s="224"/>
      <c r="K170" s="224"/>
      <c r="L170" s="224"/>
      <c r="M170" s="224"/>
      <c r="N170" s="223"/>
      <c r="O170" s="223"/>
      <c r="P170" s="223"/>
      <c r="Q170" s="223"/>
      <c r="R170" s="224"/>
      <c r="S170" s="224"/>
      <c r="T170" s="224"/>
      <c r="U170" s="224"/>
      <c r="V170" s="224"/>
      <c r="W170" s="224"/>
      <c r="X170" s="224"/>
      <c r="Y170" s="224"/>
      <c r="Z170" s="214"/>
      <c r="AA170" s="214"/>
      <c r="AB170" s="214"/>
      <c r="AC170" s="214"/>
      <c r="AD170" s="214"/>
      <c r="AE170" s="214"/>
      <c r="AF170" s="214"/>
      <c r="AG170" s="214" t="s">
        <v>371</v>
      </c>
      <c r="AH170" s="214">
        <v>0</v>
      </c>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row>
    <row r="171" spans="1:60" x14ac:dyDescent="0.2">
      <c r="A171" s="229" t="s">
        <v>310</v>
      </c>
      <c r="B171" s="230" t="s">
        <v>204</v>
      </c>
      <c r="C171" s="253" t="s">
        <v>206</v>
      </c>
      <c r="D171" s="231"/>
      <c r="E171" s="232"/>
      <c r="F171" s="233"/>
      <c r="G171" s="233">
        <f>SUMIF(AG172:AG187,"&lt;&gt;NOR",G172:G187)</f>
        <v>0</v>
      </c>
      <c r="H171" s="233"/>
      <c r="I171" s="233">
        <f>SUM(I172:I187)</f>
        <v>0</v>
      </c>
      <c r="J171" s="233"/>
      <c r="K171" s="233">
        <f>SUM(K172:K187)</f>
        <v>0</v>
      </c>
      <c r="L171" s="233"/>
      <c r="M171" s="233">
        <f>SUM(M172:M187)</f>
        <v>0</v>
      </c>
      <c r="N171" s="232"/>
      <c r="O171" s="232">
        <f>SUM(O172:O187)</f>
        <v>0</v>
      </c>
      <c r="P171" s="232"/>
      <c r="Q171" s="232">
        <f>SUM(Q172:Q187)</f>
        <v>0</v>
      </c>
      <c r="R171" s="233"/>
      <c r="S171" s="233"/>
      <c r="T171" s="234"/>
      <c r="U171" s="228"/>
      <c r="V171" s="228">
        <f>SUM(V172:V187)</f>
        <v>11.709999999999999</v>
      </c>
      <c r="W171" s="228"/>
      <c r="X171" s="228"/>
      <c r="Y171" s="228"/>
      <c r="AG171" t="s">
        <v>311</v>
      </c>
    </row>
    <row r="172" spans="1:60" ht="56.25" outlineLevel="1" x14ac:dyDescent="0.2">
      <c r="A172" s="236">
        <v>36</v>
      </c>
      <c r="B172" s="237" t="s">
        <v>503</v>
      </c>
      <c r="C172" s="254" t="s">
        <v>504</v>
      </c>
      <c r="D172" s="238" t="s">
        <v>379</v>
      </c>
      <c r="E172" s="239">
        <v>37.700000000000003</v>
      </c>
      <c r="F172" s="240"/>
      <c r="G172" s="241">
        <f>ROUND(E172*F172,2)</f>
        <v>0</v>
      </c>
      <c r="H172" s="240"/>
      <c r="I172" s="241">
        <f>ROUND(E172*H172,2)</f>
        <v>0</v>
      </c>
      <c r="J172" s="240"/>
      <c r="K172" s="241">
        <f>ROUND(E172*J172,2)</f>
        <v>0</v>
      </c>
      <c r="L172" s="241">
        <v>12</v>
      </c>
      <c r="M172" s="241">
        <f>G172*(1+L172/100)</f>
        <v>0</v>
      </c>
      <c r="N172" s="239">
        <v>4.0000000000000003E-5</v>
      </c>
      <c r="O172" s="239">
        <f>ROUND(E172*N172,2)</f>
        <v>0</v>
      </c>
      <c r="P172" s="239">
        <v>0</v>
      </c>
      <c r="Q172" s="239">
        <f>ROUND(E172*P172,2)</f>
        <v>0</v>
      </c>
      <c r="R172" s="241" t="s">
        <v>380</v>
      </c>
      <c r="S172" s="241" t="s">
        <v>315</v>
      </c>
      <c r="T172" s="242" t="s">
        <v>315</v>
      </c>
      <c r="U172" s="224">
        <v>0.31</v>
      </c>
      <c r="V172" s="224">
        <f>ROUND(E172*U172,2)</f>
        <v>11.69</v>
      </c>
      <c r="W172" s="224"/>
      <c r="X172" s="224" t="s">
        <v>336</v>
      </c>
      <c r="Y172" s="224" t="s">
        <v>317</v>
      </c>
      <c r="Z172" s="214"/>
      <c r="AA172" s="214"/>
      <c r="AB172" s="214"/>
      <c r="AC172" s="214"/>
      <c r="AD172" s="214"/>
      <c r="AE172" s="214"/>
      <c r="AF172" s="214"/>
      <c r="AG172" s="214" t="s">
        <v>367</v>
      </c>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row>
    <row r="173" spans="1:60" outlineLevel="2" x14ac:dyDescent="0.2">
      <c r="A173" s="221"/>
      <c r="B173" s="222"/>
      <c r="C173" s="268" t="s">
        <v>991</v>
      </c>
      <c r="D173" s="262"/>
      <c r="E173" s="263"/>
      <c r="F173" s="224"/>
      <c r="G173" s="224"/>
      <c r="H173" s="224"/>
      <c r="I173" s="224"/>
      <c r="J173" s="224"/>
      <c r="K173" s="224"/>
      <c r="L173" s="224"/>
      <c r="M173" s="224"/>
      <c r="N173" s="223"/>
      <c r="O173" s="223"/>
      <c r="P173" s="223"/>
      <c r="Q173" s="223"/>
      <c r="R173" s="224"/>
      <c r="S173" s="224"/>
      <c r="T173" s="224"/>
      <c r="U173" s="224"/>
      <c r="V173" s="224"/>
      <c r="W173" s="224"/>
      <c r="X173" s="224"/>
      <c r="Y173" s="224"/>
      <c r="Z173" s="214"/>
      <c r="AA173" s="214"/>
      <c r="AB173" s="214"/>
      <c r="AC173" s="214"/>
      <c r="AD173" s="214"/>
      <c r="AE173" s="214"/>
      <c r="AF173" s="214"/>
      <c r="AG173" s="214" t="s">
        <v>371</v>
      </c>
      <c r="AH173" s="214">
        <v>0</v>
      </c>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row>
    <row r="174" spans="1:60" outlineLevel="3" x14ac:dyDescent="0.2">
      <c r="A174" s="221"/>
      <c r="B174" s="222"/>
      <c r="C174" s="268" t="s">
        <v>1359</v>
      </c>
      <c r="D174" s="262"/>
      <c r="E174" s="263"/>
      <c r="F174" s="224"/>
      <c r="G174" s="224"/>
      <c r="H174" s="224"/>
      <c r="I174" s="224"/>
      <c r="J174" s="224"/>
      <c r="K174" s="224"/>
      <c r="L174" s="224"/>
      <c r="M174" s="224"/>
      <c r="N174" s="223"/>
      <c r="O174" s="223"/>
      <c r="P174" s="223"/>
      <c r="Q174" s="223"/>
      <c r="R174" s="224"/>
      <c r="S174" s="224"/>
      <c r="T174" s="224"/>
      <c r="U174" s="224"/>
      <c r="V174" s="224"/>
      <c r="W174" s="224"/>
      <c r="X174" s="224"/>
      <c r="Y174" s="224"/>
      <c r="Z174" s="214"/>
      <c r="AA174" s="214"/>
      <c r="AB174" s="214"/>
      <c r="AC174" s="214"/>
      <c r="AD174" s="214"/>
      <c r="AE174" s="214"/>
      <c r="AF174" s="214"/>
      <c r="AG174" s="214" t="s">
        <v>371</v>
      </c>
      <c r="AH174" s="214">
        <v>0</v>
      </c>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row>
    <row r="175" spans="1:60" outlineLevel="3" x14ac:dyDescent="0.2">
      <c r="A175" s="221"/>
      <c r="B175" s="222"/>
      <c r="C175" s="268" t="s">
        <v>2891</v>
      </c>
      <c r="D175" s="262"/>
      <c r="E175" s="263">
        <v>8.26</v>
      </c>
      <c r="F175" s="224"/>
      <c r="G175" s="224"/>
      <c r="H175" s="224"/>
      <c r="I175" s="224"/>
      <c r="J175" s="224"/>
      <c r="K175" s="224"/>
      <c r="L175" s="224"/>
      <c r="M175" s="224"/>
      <c r="N175" s="223"/>
      <c r="O175" s="223"/>
      <c r="P175" s="223"/>
      <c r="Q175" s="223"/>
      <c r="R175" s="224"/>
      <c r="S175" s="224"/>
      <c r="T175" s="224"/>
      <c r="U175" s="224"/>
      <c r="V175" s="224"/>
      <c r="W175" s="224"/>
      <c r="X175" s="224"/>
      <c r="Y175" s="224"/>
      <c r="Z175" s="214"/>
      <c r="AA175" s="214"/>
      <c r="AB175" s="214"/>
      <c r="AC175" s="214"/>
      <c r="AD175" s="214"/>
      <c r="AE175" s="214"/>
      <c r="AF175" s="214"/>
      <c r="AG175" s="214" t="s">
        <v>371</v>
      </c>
      <c r="AH175" s="214">
        <v>0</v>
      </c>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row>
    <row r="176" spans="1:60" outlineLevel="3" x14ac:dyDescent="0.2">
      <c r="A176" s="221"/>
      <c r="B176" s="222"/>
      <c r="C176" s="268" t="s">
        <v>2850</v>
      </c>
      <c r="D176" s="262"/>
      <c r="E176" s="263">
        <v>1.21</v>
      </c>
      <c r="F176" s="224"/>
      <c r="G176" s="224"/>
      <c r="H176" s="224"/>
      <c r="I176" s="224"/>
      <c r="J176" s="224"/>
      <c r="K176" s="224"/>
      <c r="L176" s="224"/>
      <c r="M176" s="224"/>
      <c r="N176" s="223"/>
      <c r="O176" s="223"/>
      <c r="P176" s="223"/>
      <c r="Q176" s="223"/>
      <c r="R176" s="224"/>
      <c r="S176" s="224"/>
      <c r="T176" s="224"/>
      <c r="U176" s="224"/>
      <c r="V176" s="224"/>
      <c r="W176" s="224"/>
      <c r="X176" s="224"/>
      <c r="Y176" s="224"/>
      <c r="Z176" s="214"/>
      <c r="AA176" s="214"/>
      <c r="AB176" s="214"/>
      <c r="AC176" s="214"/>
      <c r="AD176" s="214"/>
      <c r="AE176" s="214"/>
      <c r="AF176" s="214"/>
      <c r="AG176" s="214" t="s">
        <v>371</v>
      </c>
      <c r="AH176" s="214">
        <v>0</v>
      </c>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row>
    <row r="177" spans="1:60" outlineLevel="3" x14ac:dyDescent="0.2">
      <c r="A177" s="221"/>
      <c r="B177" s="222"/>
      <c r="C177" s="268" t="s">
        <v>2851</v>
      </c>
      <c r="D177" s="262"/>
      <c r="E177" s="263">
        <v>2.06</v>
      </c>
      <c r="F177" s="224"/>
      <c r="G177" s="224"/>
      <c r="H177" s="224"/>
      <c r="I177" s="224"/>
      <c r="J177" s="224"/>
      <c r="K177" s="224"/>
      <c r="L177" s="224"/>
      <c r="M177" s="224"/>
      <c r="N177" s="223"/>
      <c r="O177" s="223"/>
      <c r="P177" s="223"/>
      <c r="Q177" s="223"/>
      <c r="R177" s="224"/>
      <c r="S177" s="224"/>
      <c r="T177" s="224"/>
      <c r="U177" s="224"/>
      <c r="V177" s="224"/>
      <c r="W177" s="224"/>
      <c r="X177" s="224"/>
      <c r="Y177" s="224"/>
      <c r="Z177" s="214"/>
      <c r="AA177" s="214"/>
      <c r="AB177" s="214"/>
      <c r="AC177" s="214"/>
      <c r="AD177" s="214"/>
      <c r="AE177" s="214"/>
      <c r="AF177" s="214"/>
      <c r="AG177" s="214" t="s">
        <v>371</v>
      </c>
      <c r="AH177" s="214">
        <v>0</v>
      </c>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row>
    <row r="178" spans="1:60" outlineLevel="3" x14ac:dyDescent="0.2">
      <c r="A178" s="221"/>
      <c r="B178" s="222"/>
      <c r="C178" s="268" t="s">
        <v>2852</v>
      </c>
      <c r="D178" s="262"/>
      <c r="E178" s="263">
        <v>26.17</v>
      </c>
      <c r="F178" s="224"/>
      <c r="G178" s="224"/>
      <c r="H178" s="224"/>
      <c r="I178" s="224"/>
      <c r="J178" s="224"/>
      <c r="K178" s="224"/>
      <c r="L178" s="224"/>
      <c r="M178" s="224"/>
      <c r="N178" s="223"/>
      <c r="O178" s="223"/>
      <c r="P178" s="223"/>
      <c r="Q178" s="223"/>
      <c r="R178" s="224"/>
      <c r="S178" s="224"/>
      <c r="T178" s="224"/>
      <c r="U178" s="224"/>
      <c r="V178" s="224"/>
      <c r="W178" s="224"/>
      <c r="X178" s="224"/>
      <c r="Y178" s="224"/>
      <c r="Z178" s="214"/>
      <c r="AA178" s="214"/>
      <c r="AB178" s="214"/>
      <c r="AC178" s="214"/>
      <c r="AD178" s="214"/>
      <c r="AE178" s="214"/>
      <c r="AF178" s="214"/>
      <c r="AG178" s="214" t="s">
        <v>371</v>
      </c>
      <c r="AH178" s="214">
        <v>0</v>
      </c>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row>
    <row r="179" spans="1:60" outlineLevel="1" x14ac:dyDescent="0.2">
      <c r="A179" s="236">
        <v>37</v>
      </c>
      <c r="B179" s="237" t="s">
        <v>1360</v>
      </c>
      <c r="C179" s="254" t="s">
        <v>1361</v>
      </c>
      <c r="D179" s="238" t="s">
        <v>330</v>
      </c>
      <c r="E179" s="239">
        <v>1</v>
      </c>
      <c r="F179" s="240"/>
      <c r="G179" s="241">
        <f>ROUND(E179*F179,2)</f>
        <v>0</v>
      </c>
      <c r="H179" s="240"/>
      <c r="I179" s="241">
        <f>ROUND(E179*H179,2)</f>
        <v>0</v>
      </c>
      <c r="J179" s="240"/>
      <c r="K179" s="241">
        <f>ROUND(E179*J179,2)</f>
        <v>0</v>
      </c>
      <c r="L179" s="241">
        <v>12</v>
      </c>
      <c r="M179" s="241">
        <f>G179*(1+L179/100)</f>
        <v>0</v>
      </c>
      <c r="N179" s="239">
        <v>0</v>
      </c>
      <c r="O179" s="239">
        <f>ROUND(E179*N179,2)</f>
        <v>0</v>
      </c>
      <c r="P179" s="239">
        <v>0</v>
      </c>
      <c r="Q179" s="239">
        <f>ROUND(E179*P179,2)</f>
        <v>0</v>
      </c>
      <c r="R179" s="241"/>
      <c r="S179" s="241" t="s">
        <v>331</v>
      </c>
      <c r="T179" s="242" t="s">
        <v>316</v>
      </c>
      <c r="U179" s="224">
        <v>1.4999999999999999E-2</v>
      </c>
      <c r="V179" s="224">
        <f>ROUND(E179*U179,2)</f>
        <v>0.02</v>
      </c>
      <c r="W179" s="224"/>
      <c r="X179" s="224" t="s">
        <v>336</v>
      </c>
      <c r="Y179" s="224" t="s">
        <v>317</v>
      </c>
      <c r="Z179" s="214"/>
      <c r="AA179" s="214"/>
      <c r="AB179" s="214"/>
      <c r="AC179" s="214"/>
      <c r="AD179" s="214"/>
      <c r="AE179" s="214"/>
      <c r="AF179" s="214"/>
      <c r="AG179" s="214" t="s">
        <v>337</v>
      </c>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row>
    <row r="180" spans="1:60" outlineLevel="2" x14ac:dyDescent="0.2">
      <c r="A180" s="221"/>
      <c r="B180" s="222"/>
      <c r="C180" s="268" t="s">
        <v>2892</v>
      </c>
      <c r="D180" s="262"/>
      <c r="E180" s="263">
        <v>1</v>
      </c>
      <c r="F180" s="224"/>
      <c r="G180" s="224"/>
      <c r="H180" s="224"/>
      <c r="I180" s="224"/>
      <c r="J180" s="224"/>
      <c r="K180" s="224"/>
      <c r="L180" s="224"/>
      <c r="M180" s="224"/>
      <c r="N180" s="223"/>
      <c r="O180" s="223"/>
      <c r="P180" s="223"/>
      <c r="Q180" s="223"/>
      <c r="R180" s="224"/>
      <c r="S180" s="224"/>
      <c r="T180" s="224"/>
      <c r="U180" s="224"/>
      <c r="V180" s="224"/>
      <c r="W180" s="224"/>
      <c r="X180" s="224"/>
      <c r="Y180" s="224"/>
      <c r="Z180" s="214"/>
      <c r="AA180" s="214"/>
      <c r="AB180" s="214"/>
      <c r="AC180" s="214"/>
      <c r="AD180" s="214"/>
      <c r="AE180" s="214"/>
      <c r="AF180" s="214"/>
      <c r="AG180" s="214" t="s">
        <v>371</v>
      </c>
      <c r="AH180" s="214">
        <v>0</v>
      </c>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row>
    <row r="181" spans="1:60" outlineLevel="1" x14ac:dyDescent="0.2">
      <c r="A181" s="236">
        <v>38</v>
      </c>
      <c r="B181" s="237" t="s">
        <v>1053</v>
      </c>
      <c r="C181" s="254" t="s">
        <v>1054</v>
      </c>
      <c r="D181" s="238" t="s">
        <v>1055</v>
      </c>
      <c r="E181" s="239">
        <v>1</v>
      </c>
      <c r="F181" s="240"/>
      <c r="G181" s="241">
        <f>ROUND(E181*F181,2)</f>
        <v>0</v>
      </c>
      <c r="H181" s="240"/>
      <c r="I181" s="241">
        <f>ROUND(E181*H181,2)</f>
        <v>0</v>
      </c>
      <c r="J181" s="240"/>
      <c r="K181" s="241">
        <f>ROUND(E181*J181,2)</f>
        <v>0</v>
      </c>
      <c r="L181" s="241">
        <v>12</v>
      </c>
      <c r="M181" s="241">
        <f>G181*(1+L181/100)</f>
        <v>0</v>
      </c>
      <c r="N181" s="239">
        <v>0</v>
      </c>
      <c r="O181" s="239">
        <f>ROUND(E181*N181,2)</f>
        <v>0</v>
      </c>
      <c r="P181" s="239">
        <v>0</v>
      </c>
      <c r="Q181" s="239">
        <f>ROUND(E181*P181,2)</f>
        <v>0</v>
      </c>
      <c r="R181" s="241"/>
      <c r="S181" s="241" t="s">
        <v>331</v>
      </c>
      <c r="T181" s="242" t="s">
        <v>316</v>
      </c>
      <c r="U181" s="224">
        <v>0</v>
      </c>
      <c r="V181" s="224">
        <f>ROUND(E181*U181,2)</f>
        <v>0</v>
      </c>
      <c r="W181" s="224"/>
      <c r="X181" s="224" t="s">
        <v>336</v>
      </c>
      <c r="Y181" s="224" t="s">
        <v>317</v>
      </c>
      <c r="Z181" s="214"/>
      <c r="AA181" s="214"/>
      <c r="AB181" s="214"/>
      <c r="AC181" s="214"/>
      <c r="AD181" s="214"/>
      <c r="AE181" s="214"/>
      <c r="AF181" s="214"/>
      <c r="AG181" s="214" t="s">
        <v>367</v>
      </c>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row>
    <row r="182" spans="1:60" outlineLevel="2" x14ac:dyDescent="0.2">
      <c r="A182" s="221"/>
      <c r="B182" s="222"/>
      <c r="C182" s="255" t="s">
        <v>1056</v>
      </c>
      <c r="D182" s="243"/>
      <c r="E182" s="243"/>
      <c r="F182" s="243"/>
      <c r="G182" s="243"/>
      <c r="H182" s="224"/>
      <c r="I182" s="224"/>
      <c r="J182" s="224"/>
      <c r="K182" s="224"/>
      <c r="L182" s="224"/>
      <c r="M182" s="224"/>
      <c r="N182" s="223"/>
      <c r="O182" s="223"/>
      <c r="P182" s="223"/>
      <c r="Q182" s="223"/>
      <c r="R182" s="224"/>
      <c r="S182" s="224"/>
      <c r="T182" s="224"/>
      <c r="U182" s="224"/>
      <c r="V182" s="224"/>
      <c r="W182" s="224"/>
      <c r="X182" s="224"/>
      <c r="Y182" s="224"/>
      <c r="Z182" s="214"/>
      <c r="AA182" s="214"/>
      <c r="AB182" s="214"/>
      <c r="AC182" s="214"/>
      <c r="AD182" s="214"/>
      <c r="AE182" s="214"/>
      <c r="AF182" s="214"/>
      <c r="AG182" s="214" t="s">
        <v>320</v>
      </c>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row>
    <row r="183" spans="1:60" outlineLevel="3" x14ac:dyDescent="0.2">
      <c r="A183" s="221"/>
      <c r="B183" s="222"/>
      <c r="C183" s="258" t="s">
        <v>1057</v>
      </c>
      <c r="D183" s="252"/>
      <c r="E183" s="252"/>
      <c r="F183" s="252"/>
      <c r="G183" s="252"/>
      <c r="H183" s="224"/>
      <c r="I183" s="224"/>
      <c r="J183" s="224"/>
      <c r="K183" s="224"/>
      <c r="L183" s="224"/>
      <c r="M183" s="224"/>
      <c r="N183" s="223"/>
      <c r="O183" s="223"/>
      <c r="P183" s="223"/>
      <c r="Q183" s="223"/>
      <c r="R183" s="224"/>
      <c r="S183" s="224"/>
      <c r="T183" s="224"/>
      <c r="U183" s="224"/>
      <c r="V183" s="224"/>
      <c r="W183" s="224"/>
      <c r="X183" s="224"/>
      <c r="Y183" s="224"/>
      <c r="Z183" s="214"/>
      <c r="AA183" s="214"/>
      <c r="AB183" s="214"/>
      <c r="AC183" s="214"/>
      <c r="AD183" s="214"/>
      <c r="AE183" s="214"/>
      <c r="AF183" s="214"/>
      <c r="AG183" s="214" t="s">
        <v>320</v>
      </c>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row>
    <row r="184" spans="1:60" outlineLevel="3" x14ac:dyDescent="0.2">
      <c r="A184" s="221"/>
      <c r="B184" s="222"/>
      <c r="C184" s="258" t="s">
        <v>1058</v>
      </c>
      <c r="D184" s="252"/>
      <c r="E184" s="252"/>
      <c r="F184" s="252"/>
      <c r="G184" s="252"/>
      <c r="H184" s="224"/>
      <c r="I184" s="224"/>
      <c r="J184" s="224"/>
      <c r="K184" s="224"/>
      <c r="L184" s="224"/>
      <c r="M184" s="224"/>
      <c r="N184" s="223"/>
      <c r="O184" s="223"/>
      <c r="P184" s="223"/>
      <c r="Q184" s="223"/>
      <c r="R184" s="224"/>
      <c r="S184" s="224"/>
      <c r="T184" s="224"/>
      <c r="U184" s="224"/>
      <c r="V184" s="224"/>
      <c r="W184" s="224"/>
      <c r="X184" s="224"/>
      <c r="Y184" s="224"/>
      <c r="Z184" s="214"/>
      <c r="AA184" s="214"/>
      <c r="AB184" s="214"/>
      <c r="AC184" s="214"/>
      <c r="AD184" s="214"/>
      <c r="AE184" s="214"/>
      <c r="AF184" s="214"/>
      <c r="AG184" s="214" t="s">
        <v>320</v>
      </c>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row>
    <row r="185" spans="1:60" outlineLevel="3" x14ac:dyDescent="0.2">
      <c r="A185" s="221"/>
      <c r="B185" s="222"/>
      <c r="C185" s="258" t="s">
        <v>1059</v>
      </c>
      <c r="D185" s="252"/>
      <c r="E185" s="252"/>
      <c r="F185" s="252"/>
      <c r="G185" s="252"/>
      <c r="H185" s="224"/>
      <c r="I185" s="224"/>
      <c r="J185" s="224"/>
      <c r="K185" s="224"/>
      <c r="L185" s="224"/>
      <c r="M185" s="224"/>
      <c r="N185" s="223"/>
      <c r="O185" s="223"/>
      <c r="P185" s="223"/>
      <c r="Q185" s="223"/>
      <c r="R185" s="224"/>
      <c r="S185" s="224"/>
      <c r="T185" s="224"/>
      <c r="U185" s="224"/>
      <c r="V185" s="224"/>
      <c r="W185" s="224"/>
      <c r="X185" s="224"/>
      <c r="Y185" s="224"/>
      <c r="Z185" s="214"/>
      <c r="AA185" s="214"/>
      <c r="AB185" s="214"/>
      <c r="AC185" s="214"/>
      <c r="AD185" s="214"/>
      <c r="AE185" s="214"/>
      <c r="AF185" s="214"/>
      <c r="AG185" s="214" t="s">
        <v>320</v>
      </c>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row>
    <row r="186" spans="1:60" outlineLevel="3" x14ac:dyDescent="0.2">
      <c r="A186" s="221"/>
      <c r="B186" s="222"/>
      <c r="C186" s="258" t="s">
        <v>1060</v>
      </c>
      <c r="D186" s="252"/>
      <c r="E186" s="252"/>
      <c r="F186" s="252"/>
      <c r="G186" s="252"/>
      <c r="H186" s="224"/>
      <c r="I186" s="224"/>
      <c r="J186" s="224"/>
      <c r="K186" s="224"/>
      <c r="L186" s="224"/>
      <c r="M186" s="224"/>
      <c r="N186" s="223"/>
      <c r="O186" s="223"/>
      <c r="P186" s="223"/>
      <c r="Q186" s="223"/>
      <c r="R186" s="224"/>
      <c r="S186" s="224"/>
      <c r="T186" s="224"/>
      <c r="U186" s="224"/>
      <c r="V186" s="224"/>
      <c r="W186" s="224"/>
      <c r="X186" s="224"/>
      <c r="Y186" s="224"/>
      <c r="Z186" s="214"/>
      <c r="AA186" s="214"/>
      <c r="AB186" s="214"/>
      <c r="AC186" s="214"/>
      <c r="AD186" s="214"/>
      <c r="AE186" s="214"/>
      <c r="AF186" s="214"/>
      <c r="AG186" s="214" t="s">
        <v>320</v>
      </c>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row>
    <row r="187" spans="1:60" outlineLevel="2" x14ac:dyDescent="0.2">
      <c r="A187" s="221"/>
      <c r="B187" s="222"/>
      <c r="C187" s="268" t="s">
        <v>1061</v>
      </c>
      <c r="D187" s="262"/>
      <c r="E187" s="263">
        <v>1</v>
      </c>
      <c r="F187" s="224"/>
      <c r="G187" s="224"/>
      <c r="H187" s="224"/>
      <c r="I187" s="224"/>
      <c r="J187" s="224"/>
      <c r="K187" s="224"/>
      <c r="L187" s="224"/>
      <c r="M187" s="224"/>
      <c r="N187" s="223"/>
      <c r="O187" s="223"/>
      <c r="P187" s="223"/>
      <c r="Q187" s="223"/>
      <c r="R187" s="224"/>
      <c r="S187" s="224"/>
      <c r="T187" s="224"/>
      <c r="U187" s="224"/>
      <c r="V187" s="224"/>
      <c r="W187" s="224"/>
      <c r="X187" s="224"/>
      <c r="Y187" s="224"/>
      <c r="Z187" s="214"/>
      <c r="AA187" s="214"/>
      <c r="AB187" s="214"/>
      <c r="AC187" s="214"/>
      <c r="AD187" s="214"/>
      <c r="AE187" s="214"/>
      <c r="AF187" s="214"/>
      <c r="AG187" s="214" t="s">
        <v>371</v>
      </c>
      <c r="AH187" s="214">
        <v>0</v>
      </c>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row>
    <row r="188" spans="1:60" x14ac:dyDescent="0.2">
      <c r="A188" s="229" t="s">
        <v>310</v>
      </c>
      <c r="B188" s="230" t="s">
        <v>209</v>
      </c>
      <c r="C188" s="253" t="s">
        <v>210</v>
      </c>
      <c r="D188" s="231"/>
      <c r="E188" s="232"/>
      <c r="F188" s="233"/>
      <c r="G188" s="233">
        <f>SUMIF(AG189:AG243,"&lt;&gt;NOR",G189:G243)</f>
        <v>0</v>
      </c>
      <c r="H188" s="233"/>
      <c r="I188" s="233">
        <f>SUM(I189:I243)</f>
        <v>0</v>
      </c>
      <c r="J188" s="233"/>
      <c r="K188" s="233">
        <f>SUM(K189:K243)</f>
        <v>0</v>
      </c>
      <c r="L188" s="233"/>
      <c r="M188" s="233">
        <f>SUM(M189:M243)</f>
        <v>0</v>
      </c>
      <c r="N188" s="232"/>
      <c r="O188" s="232">
        <f>SUM(O189:O243)</f>
        <v>0</v>
      </c>
      <c r="P188" s="232"/>
      <c r="Q188" s="232">
        <f>SUM(Q189:Q243)</f>
        <v>12.060000000000002</v>
      </c>
      <c r="R188" s="233"/>
      <c r="S188" s="233"/>
      <c r="T188" s="234"/>
      <c r="U188" s="228"/>
      <c r="V188" s="228">
        <f>SUM(V189:V243)</f>
        <v>47.379999999999995</v>
      </c>
      <c r="W188" s="228"/>
      <c r="X188" s="228"/>
      <c r="Y188" s="228"/>
      <c r="AG188" t="s">
        <v>311</v>
      </c>
    </row>
    <row r="189" spans="1:60" ht="22.5" outlineLevel="1" x14ac:dyDescent="0.2">
      <c r="A189" s="236">
        <v>39</v>
      </c>
      <c r="B189" s="237" t="s">
        <v>527</v>
      </c>
      <c r="C189" s="254" t="s">
        <v>528</v>
      </c>
      <c r="D189" s="238" t="s">
        <v>365</v>
      </c>
      <c r="E189" s="239">
        <v>4.7103999999999999</v>
      </c>
      <c r="F189" s="240"/>
      <c r="G189" s="241">
        <f>ROUND(E189*F189,2)</f>
        <v>0</v>
      </c>
      <c r="H189" s="240"/>
      <c r="I189" s="241">
        <f>ROUND(E189*H189,2)</f>
        <v>0</v>
      </c>
      <c r="J189" s="240"/>
      <c r="K189" s="241">
        <f>ROUND(E189*J189,2)</f>
        <v>0</v>
      </c>
      <c r="L189" s="241">
        <v>12</v>
      </c>
      <c r="M189" s="241">
        <f>G189*(1+L189/100)</f>
        <v>0</v>
      </c>
      <c r="N189" s="239">
        <v>0</v>
      </c>
      <c r="O189" s="239">
        <f>ROUND(E189*N189,2)</f>
        <v>0</v>
      </c>
      <c r="P189" s="239">
        <v>1.4</v>
      </c>
      <c r="Q189" s="239">
        <f>ROUND(E189*P189,2)</f>
        <v>6.59</v>
      </c>
      <c r="R189" s="241" t="s">
        <v>519</v>
      </c>
      <c r="S189" s="241" t="s">
        <v>315</v>
      </c>
      <c r="T189" s="242" t="s">
        <v>315</v>
      </c>
      <c r="U189" s="224">
        <v>1.0509999999999999</v>
      </c>
      <c r="V189" s="224">
        <f>ROUND(E189*U189,2)</f>
        <v>4.95</v>
      </c>
      <c r="W189" s="224"/>
      <c r="X189" s="224" t="s">
        <v>336</v>
      </c>
      <c r="Y189" s="224" t="s">
        <v>317</v>
      </c>
      <c r="Z189" s="214"/>
      <c r="AA189" s="214"/>
      <c r="AB189" s="214"/>
      <c r="AC189" s="214"/>
      <c r="AD189" s="214"/>
      <c r="AE189" s="214"/>
      <c r="AF189" s="214"/>
      <c r="AG189" s="214" t="s">
        <v>337</v>
      </c>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row>
    <row r="190" spans="1:60" outlineLevel="2" x14ac:dyDescent="0.2">
      <c r="A190" s="221"/>
      <c r="B190" s="222"/>
      <c r="C190" s="268" t="s">
        <v>536</v>
      </c>
      <c r="D190" s="262"/>
      <c r="E190" s="263"/>
      <c r="F190" s="224"/>
      <c r="G190" s="224"/>
      <c r="H190" s="224"/>
      <c r="I190" s="224"/>
      <c r="J190" s="224"/>
      <c r="K190" s="224"/>
      <c r="L190" s="224"/>
      <c r="M190" s="224"/>
      <c r="N190" s="223"/>
      <c r="O190" s="223"/>
      <c r="P190" s="223"/>
      <c r="Q190" s="223"/>
      <c r="R190" s="224"/>
      <c r="S190" s="224"/>
      <c r="T190" s="224"/>
      <c r="U190" s="224"/>
      <c r="V190" s="224"/>
      <c r="W190" s="224"/>
      <c r="X190" s="224"/>
      <c r="Y190" s="224"/>
      <c r="Z190" s="214"/>
      <c r="AA190" s="214"/>
      <c r="AB190" s="214"/>
      <c r="AC190" s="214"/>
      <c r="AD190" s="214"/>
      <c r="AE190" s="214"/>
      <c r="AF190" s="214"/>
      <c r="AG190" s="214" t="s">
        <v>371</v>
      </c>
      <c r="AH190" s="214">
        <v>0</v>
      </c>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row>
    <row r="191" spans="1:60" outlineLevel="3" x14ac:dyDescent="0.2">
      <c r="A191" s="221"/>
      <c r="B191" s="222"/>
      <c r="C191" s="269" t="s">
        <v>480</v>
      </c>
      <c r="D191" s="264"/>
      <c r="E191" s="265"/>
      <c r="F191" s="224"/>
      <c r="G191" s="224"/>
      <c r="H191" s="224"/>
      <c r="I191" s="224"/>
      <c r="J191" s="224"/>
      <c r="K191" s="224"/>
      <c r="L191" s="224"/>
      <c r="M191" s="224"/>
      <c r="N191" s="223"/>
      <c r="O191" s="223"/>
      <c r="P191" s="223"/>
      <c r="Q191" s="223"/>
      <c r="R191" s="224"/>
      <c r="S191" s="224"/>
      <c r="T191" s="224"/>
      <c r="U191" s="224"/>
      <c r="V191" s="224"/>
      <c r="W191" s="224"/>
      <c r="X191" s="224"/>
      <c r="Y191" s="224"/>
      <c r="Z191" s="214"/>
      <c r="AA191" s="214"/>
      <c r="AB191" s="214"/>
      <c r="AC191" s="214"/>
      <c r="AD191" s="214"/>
      <c r="AE191" s="214"/>
      <c r="AF191" s="214"/>
      <c r="AG191" s="214" t="s">
        <v>371</v>
      </c>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row>
    <row r="192" spans="1:60" outlineLevel="3" x14ac:dyDescent="0.2">
      <c r="A192" s="221"/>
      <c r="B192" s="222"/>
      <c r="C192" s="270" t="s">
        <v>2885</v>
      </c>
      <c r="D192" s="264"/>
      <c r="E192" s="265">
        <v>1.21</v>
      </c>
      <c r="F192" s="224"/>
      <c r="G192" s="224"/>
      <c r="H192" s="224"/>
      <c r="I192" s="224"/>
      <c r="J192" s="224"/>
      <c r="K192" s="224"/>
      <c r="L192" s="224"/>
      <c r="M192" s="224"/>
      <c r="N192" s="223"/>
      <c r="O192" s="223"/>
      <c r="P192" s="223"/>
      <c r="Q192" s="223"/>
      <c r="R192" s="224"/>
      <c r="S192" s="224"/>
      <c r="T192" s="224"/>
      <c r="U192" s="224"/>
      <c r="V192" s="224"/>
      <c r="W192" s="224"/>
      <c r="X192" s="224"/>
      <c r="Y192" s="224"/>
      <c r="Z192" s="214"/>
      <c r="AA192" s="214"/>
      <c r="AB192" s="214"/>
      <c r="AC192" s="214"/>
      <c r="AD192" s="214"/>
      <c r="AE192" s="214"/>
      <c r="AF192" s="214"/>
      <c r="AG192" s="214" t="s">
        <v>371</v>
      </c>
      <c r="AH192" s="214">
        <v>2</v>
      </c>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row>
    <row r="193" spans="1:60" outlineLevel="3" x14ac:dyDescent="0.2">
      <c r="A193" s="221"/>
      <c r="B193" s="222"/>
      <c r="C193" s="270" t="s">
        <v>2886</v>
      </c>
      <c r="D193" s="264"/>
      <c r="E193" s="265">
        <v>2.06</v>
      </c>
      <c r="F193" s="224"/>
      <c r="G193" s="224"/>
      <c r="H193" s="224"/>
      <c r="I193" s="224"/>
      <c r="J193" s="224"/>
      <c r="K193" s="224"/>
      <c r="L193" s="224"/>
      <c r="M193" s="224"/>
      <c r="N193" s="223"/>
      <c r="O193" s="223"/>
      <c r="P193" s="223"/>
      <c r="Q193" s="223"/>
      <c r="R193" s="224"/>
      <c r="S193" s="224"/>
      <c r="T193" s="224"/>
      <c r="U193" s="224"/>
      <c r="V193" s="224"/>
      <c r="W193" s="224"/>
      <c r="X193" s="224"/>
      <c r="Y193" s="224"/>
      <c r="Z193" s="214"/>
      <c r="AA193" s="214"/>
      <c r="AB193" s="214"/>
      <c r="AC193" s="214"/>
      <c r="AD193" s="214"/>
      <c r="AE193" s="214"/>
      <c r="AF193" s="214"/>
      <c r="AG193" s="214" t="s">
        <v>371</v>
      </c>
      <c r="AH193" s="214">
        <v>2</v>
      </c>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row>
    <row r="194" spans="1:60" outlineLevel="3" x14ac:dyDescent="0.2">
      <c r="A194" s="221"/>
      <c r="B194" s="222"/>
      <c r="C194" s="270" t="s">
        <v>2893</v>
      </c>
      <c r="D194" s="264"/>
      <c r="E194" s="265">
        <v>26.17</v>
      </c>
      <c r="F194" s="224"/>
      <c r="G194" s="224"/>
      <c r="H194" s="224"/>
      <c r="I194" s="224"/>
      <c r="J194" s="224"/>
      <c r="K194" s="224"/>
      <c r="L194" s="224"/>
      <c r="M194" s="224"/>
      <c r="N194" s="223"/>
      <c r="O194" s="223"/>
      <c r="P194" s="223"/>
      <c r="Q194" s="223"/>
      <c r="R194" s="224"/>
      <c r="S194" s="224"/>
      <c r="T194" s="224"/>
      <c r="U194" s="224"/>
      <c r="V194" s="224"/>
      <c r="W194" s="224"/>
      <c r="X194" s="224"/>
      <c r="Y194" s="224"/>
      <c r="Z194" s="214"/>
      <c r="AA194" s="214"/>
      <c r="AB194" s="214"/>
      <c r="AC194" s="214"/>
      <c r="AD194" s="214"/>
      <c r="AE194" s="214"/>
      <c r="AF194" s="214"/>
      <c r="AG194" s="214" t="s">
        <v>371</v>
      </c>
      <c r="AH194" s="214">
        <v>2</v>
      </c>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row>
    <row r="195" spans="1:60" outlineLevel="3" x14ac:dyDescent="0.2">
      <c r="A195" s="221"/>
      <c r="B195" s="222"/>
      <c r="C195" s="269" t="s">
        <v>483</v>
      </c>
      <c r="D195" s="264"/>
      <c r="E195" s="265"/>
      <c r="F195" s="224"/>
      <c r="G195" s="224"/>
      <c r="H195" s="224"/>
      <c r="I195" s="224"/>
      <c r="J195" s="224"/>
      <c r="K195" s="224"/>
      <c r="L195" s="224"/>
      <c r="M195" s="224"/>
      <c r="N195" s="223"/>
      <c r="O195" s="223"/>
      <c r="P195" s="223"/>
      <c r="Q195" s="223"/>
      <c r="R195" s="224"/>
      <c r="S195" s="224"/>
      <c r="T195" s="224"/>
      <c r="U195" s="224"/>
      <c r="V195" s="224"/>
      <c r="W195" s="224"/>
      <c r="X195" s="224"/>
      <c r="Y195" s="224"/>
      <c r="Z195" s="214"/>
      <c r="AA195" s="214"/>
      <c r="AB195" s="214"/>
      <c r="AC195" s="214"/>
      <c r="AD195" s="214"/>
      <c r="AE195" s="214"/>
      <c r="AF195" s="214"/>
      <c r="AG195" s="214" t="s">
        <v>371</v>
      </c>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row>
    <row r="196" spans="1:60" outlineLevel="3" x14ac:dyDescent="0.2">
      <c r="A196" s="221"/>
      <c r="B196" s="222"/>
      <c r="C196" s="268" t="s">
        <v>2894</v>
      </c>
      <c r="D196" s="262"/>
      <c r="E196" s="263">
        <v>4.7103999999999999</v>
      </c>
      <c r="F196" s="224"/>
      <c r="G196" s="224"/>
      <c r="H196" s="224"/>
      <c r="I196" s="224"/>
      <c r="J196" s="224"/>
      <c r="K196" s="224"/>
      <c r="L196" s="224"/>
      <c r="M196" s="224"/>
      <c r="N196" s="223"/>
      <c r="O196" s="223"/>
      <c r="P196" s="223"/>
      <c r="Q196" s="223"/>
      <c r="R196" s="224"/>
      <c r="S196" s="224"/>
      <c r="T196" s="224"/>
      <c r="U196" s="224"/>
      <c r="V196" s="224"/>
      <c r="W196" s="224"/>
      <c r="X196" s="224"/>
      <c r="Y196" s="224"/>
      <c r="Z196" s="214"/>
      <c r="AA196" s="214"/>
      <c r="AB196" s="214"/>
      <c r="AC196" s="214"/>
      <c r="AD196" s="214"/>
      <c r="AE196" s="214"/>
      <c r="AF196" s="214"/>
      <c r="AG196" s="214" t="s">
        <v>371</v>
      </c>
      <c r="AH196" s="214">
        <v>0</v>
      </c>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row>
    <row r="197" spans="1:60" outlineLevel="1" x14ac:dyDescent="0.2">
      <c r="A197" s="236">
        <v>40</v>
      </c>
      <c r="B197" s="237" t="s">
        <v>538</v>
      </c>
      <c r="C197" s="254" t="s">
        <v>539</v>
      </c>
      <c r="D197" s="238" t="s">
        <v>375</v>
      </c>
      <c r="E197" s="239">
        <v>2</v>
      </c>
      <c r="F197" s="240"/>
      <c r="G197" s="241">
        <f>ROUND(E197*F197,2)</f>
        <v>0</v>
      </c>
      <c r="H197" s="240"/>
      <c r="I197" s="241">
        <f>ROUND(E197*H197,2)</f>
        <v>0</v>
      </c>
      <c r="J197" s="240"/>
      <c r="K197" s="241">
        <f>ROUND(E197*J197,2)</f>
        <v>0</v>
      </c>
      <c r="L197" s="241">
        <v>12</v>
      </c>
      <c r="M197" s="241">
        <f>G197*(1+L197/100)</f>
        <v>0</v>
      </c>
      <c r="N197" s="239">
        <v>0</v>
      </c>
      <c r="O197" s="239">
        <f>ROUND(E197*N197,2)</f>
        <v>0</v>
      </c>
      <c r="P197" s="239">
        <v>0</v>
      </c>
      <c r="Q197" s="239">
        <f>ROUND(E197*P197,2)</f>
        <v>0</v>
      </c>
      <c r="R197" s="241" t="s">
        <v>519</v>
      </c>
      <c r="S197" s="241" t="s">
        <v>315</v>
      </c>
      <c r="T197" s="242" t="s">
        <v>315</v>
      </c>
      <c r="U197" s="224">
        <v>0.05</v>
      </c>
      <c r="V197" s="224">
        <f>ROUND(E197*U197,2)</f>
        <v>0.1</v>
      </c>
      <c r="W197" s="224"/>
      <c r="X197" s="224" t="s">
        <v>336</v>
      </c>
      <c r="Y197" s="224" t="s">
        <v>317</v>
      </c>
      <c r="Z197" s="214"/>
      <c r="AA197" s="214"/>
      <c r="AB197" s="214"/>
      <c r="AC197" s="214"/>
      <c r="AD197" s="214"/>
      <c r="AE197" s="214"/>
      <c r="AF197" s="214"/>
      <c r="AG197" s="214" t="s">
        <v>367</v>
      </c>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row>
    <row r="198" spans="1:60" outlineLevel="2" x14ac:dyDescent="0.2">
      <c r="A198" s="221"/>
      <c r="B198" s="222"/>
      <c r="C198" s="267" t="s">
        <v>540</v>
      </c>
      <c r="D198" s="266"/>
      <c r="E198" s="266"/>
      <c r="F198" s="266"/>
      <c r="G198" s="266"/>
      <c r="H198" s="224"/>
      <c r="I198" s="224"/>
      <c r="J198" s="224"/>
      <c r="K198" s="224"/>
      <c r="L198" s="224"/>
      <c r="M198" s="224"/>
      <c r="N198" s="223"/>
      <c r="O198" s="223"/>
      <c r="P198" s="223"/>
      <c r="Q198" s="223"/>
      <c r="R198" s="224"/>
      <c r="S198" s="224"/>
      <c r="T198" s="224"/>
      <c r="U198" s="224"/>
      <c r="V198" s="224"/>
      <c r="W198" s="224"/>
      <c r="X198" s="224"/>
      <c r="Y198" s="224"/>
      <c r="Z198" s="214"/>
      <c r="AA198" s="214"/>
      <c r="AB198" s="214"/>
      <c r="AC198" s="214"/>
      <c r="AD198" s="214"/>
      <c r="AE198" s="214"/>
      <c r="AF198" s="214"/>
      <c r="AG198" s="214" t="s">
        <v>369</v>
      </c>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row>
    <row r="199" spans="1:60" outlineLevel="2" x14ac:dyDescent="0.2">
      <c r="A199" s="221"/>
      <c r="B199" s="222"/>
      <c r="C199" s="268" t="s">
        <v>536</v>
      </c>
      <c r="D199" s="262"/>
      <c r="E199" s="263"/>
      <c r="F199" s="224"/>
      <c r="G199" s="224"/>
      <c r="H199" s="224"/>
      <c r="I199" s="224"/>
      <c r="J199" s="224"/>
      <c r="K199" s="224"/>
      <c r="L199" s="224"/>
      <c r="M199" s="224"/>
      <c r="N199" s="223"/>
      <c r="O199" s="223"/>
      <c r="P199" s="223"/>
      <c r="Q199" s="223"/>
      <c r="R199" s="224"/>
      <c r="S199" s="224"/>
      <c r="T199" s="224"/>
      <c r="U199" s="224"/>
      <c r="V199" s="224"/>
      <c r="W199" s="224"/>
      <c r="X199" s="224"/>
      <c r="Y199" s="224"/>
      <c r="Z199" s="214"/>
      <c r="AA199" s="214"/>
      <c r="AB199" s="214"/>
      <c r="AC199" s="214"/>
      <c r="AD199" s="214"/>
      <c r="AE199" s="214"/>
      <c r="AF199" s="214"/>
      <c r="AG199" s="214" t="s">
        <v>371</v>
      </c>
      <c r="AH199" s="214">
        <v>0</v>
      </c>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row>
    <row r="200" spans="1:60" outlineLevel="3" x14ac:dyDescent="0.2">
      <c r="A200" s="221"/>
      <c r="B200" s="222"/>
      <c r="C200" s="268" t="s">
        <v>2895</v>
      </c>
      <c r="D200" s="262"/>
      <c r="E200" s="263">
        <v>1</v>
      </c>
      <c r="F200" s="224"/>
      <c r="G200" s="224"/>
      <c r="H200" s="224"/>
      <c r="I200" s="224"/>
      <c r="J200" s="224"/>
      <c r="K200" s="224"/>
      <c r="L200" s="224"/>
      <c r="M200" s="224"/>
      <c r="N200" s="223"/>
      <c r="O200" s="223"/>
      <c r="P200" s="223"/>
      <c r="Q200" s="223"/>
      <c r="R200" s="224"/>
      <c r="S200" s="224"/>
      <c r="T200" s="224"/>
      <c r="U200" s="224"/>
      <c r="V200" s="224"/>
      <c r="W200" s="224"/>
      <c r="X200" s="224"/>
      <c r="Y200" s="224"/>
      <c r="Z200" s="214"/>
      <c r="AA200" s="214"/>
      <c r="AB200" s="214"/>
      <c r="AC200" s="214"/>
      <c r="AD200" s="214"/>
      <c r="AE200" s="214"/>
      <c r="AF200" s="214"/>
      <c r="AG200" s="214" t="s">
        <v>371</v>
      </c>
      <c r="AH200" s="214">
        <v>0</v>
      </c>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row>
    <row r="201" spans="1:60" outlineLevel="3" x14ac:dyDescent="0.2">
      <c r="A201" s="221"/>
      <c r="B201" s="222"/>
      <c r="C201" s="268" t="s">
        <v>2896</v>
      </c>
      <c r="D201" s="262"/>
      <c r="E201" s="263">
        <v>1</v>
      </c>
      <c r="F201" s="224"/>
      <c r="G201" s="224"/>
      <c r="H201" s="224"/>
      <c r="I201" s="224"/>
      <c r="J201" s="224"/>
      <c r="K201" s="224"/>
      <c r="L201" s="224"/>
      <c r="M201" s="224"/>
      <c r="N201" s="223"/>
      <c r="O201" s="223"/>
      <c r="P201" s="223"/>
      <c r="Q201" s="223"/>
      <c r="R201" s="224"/>
      <c r="S201" s="224"/>
      <c r="T201" s="224"/>
      <c r="U201" s="224"/>
      <c r="V201" s="224"/>
      <c r="W201" s="224"/>
      <c r="X201" s="224"/>
      <c r="Y201" s="224"/>
      <c r="Z201" s="214"/>
      <c r="AA201" s="214"/>
      <c r="AB201" s="214"/>
      <c r="AC201" s="214"/>
      <c r="AD201" s="214"/>
      <c r="AE201" s="214"/>
      <c r="AF201" s="214"/>
      <c r="AG201" s="214" t="s">
        <v>371</v>
      </c>
      <c r="AH201" s="214">
        <v>0</v>
      </c>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row>
    <row r="202" spans="1:60" outlineLevel="1" x14ac:dyDescent="0.2">
      <c r="A202" s="236">
        <v>41</v>
      </c>
      <c r="B202" s="237" t="s">
        <v>1650</v>
      </c>
      <c r="C202" s="254" t="s">
        <v>1651</v>
      </c>
      <c r="D202" s="238" t="s">
        <v>379</v>
      </c>
      <c r="E202" s="239">
        <v>11.63</v>
      </c>
      <c r="F202" s="240"/>
      <c r="G202" s="241">
        <f>ROUND(E202*F202,2)</f>
        <v>0</v>
      </c>
      <c r="H202" s="240"/>
      <c r="I202" s="241">
        <f>ROUND(E202*H202,2)</f>
        <v>0</v>
      </c>
      <c r="J202" s="240"/>
      <c r="K202" s="241">
        <f>ROUND(E202*J202,2)</f>
        <v>0</v>
      </c>
      <c r="L202" s="241">
        <v>12</v>
      </c>
      <c r="M202" s="241">
        <f>G202*(1+L202/100)</f>
        <v>0</v>
      </c>
      <c r="N202" s="239">
        <v>0</v>
      </c>
      <c r="O202" s="239">
        <f>ROUND(E202*N202,2)</f>
        <v>0</v>
      </c>
      <c r="P202" s="239">
        <v>0.02</v>
      </c>
      <c r="Q202" s="239">
        <f>ROUND(E202*P202,2)</f>
        <v>0.23</v>
      </c>
      <c r="R202" s="241" t="s">
        <v>519</v>
      </c>
      <c r="S202" s="241" t="s">
        <v>315</v>
      </c>
      <c r="T202" s="242" t="s">
        <v>315</v>
      </c>
      <c r="U202" s="224">
        <v>0.14699999999999999</v>
      </c>
      <c r="V202" s="224">
        <f>ROUND(E202*U202,2)</f>
        <v>1.71</v>
      </c>
      <c r="W202" s="224"/>
      <c r="X202" s="224" t="s">
        <v>336</v>
      </c>
      <c r="Y202" s="224" t="s">
        <v>317</v>
      </c>
      <c r="Z202" s="214"/>
      <c r="AA202" s="214"/>
      <c r="AB202" s="214"/>
      <c r="AC202" s="214"/>
      <c r="AD202" s="214"/>
      <c r="AE202" s="214"/>
      <c r="AF202" s="214"/>
      <c r="AG202" s="214" t="s">
        <v>337</v>
      </c>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row>
    <row r="203" spans="1:60" outlineLevel="2" x14ac:dyDescent="0.2">
      <c r="A203" s="221"/>
      <c r="B203" s="222"/>
      <c r="C203" s="267" t="s">
        <v>535</v>
      </c>
      <c r="D203" s="266"/>
      <c r="E203" s="266"/>
      <c r="F203" s="266"/>
      <c r="G203" s="266"/>
      <c r="H203" s="224"/>
      <c r="I203" s="224"/>
      <c r="J203" s="224"/>
      <c r="K203" s="224"/>
      <c r="L203" s="224"/>
      <c r="M203" s="224"/>
      <c r="N203" s="223"/>
      <c r="O203" s="223"/>
      <c r="P203" s="223"/>
      <c r="Q203" s="223"/>
      <c r="R203" s="224"/>
      <c r="S203" s="224"/>
      <c r="T203" s="224"/>
      <c r="U203" s="224"/>
      <c r="V203" s="224"/>
      <c r="W203" s="224"/>
      <c r="X203" s="224"/>
      <c r="Y203" s="224"/>
      <c r="Z203" s="214"/>
      <c r="AA203" s="214"/>
      <c r="AB203" s="214"/>
      <c r="AC203" s="214"/>
      <c r="AD203" s="214"/>
      <c r="AE203" s="214"/>
      <c r="AF203" s="214"/>
      <c r="AG203" s="214" t="s">
        <v>369</v>
      </c>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row>
    <row r="204" spans="1:60" outlineLevel="2" x14ac:dyDescent="0.2">
      <c r="A204" s="221"/>
      <c r="B204" s="222"/>
      <c r="C204" s="268" t="s">
        <v>536</v>
      </c>
      <c r="D204" s="262"/>
      <c r="E204" s="263"/>
      <c r="F204" s="224"/>
      <c r="G204" s="224"/>
      <c r="H204" s="224"/>
      <c r="I204" s="224"/>
      <c r="J204" s="224"/>
      <c r="K204" s="224"/>
      <c r="L204" s="224"/>
      <c r="M204" s="224"/>
      <c r="N204" s="223"/>
      <c r="O204" s="223"/>
      <c r="P204" s="223"/>
      <c r="Q204" s="223"/>
      <c r="R204" s="224"/>
      <c r="S204" s="224"/>
      <c r="T204" s="224"/>
      <c r="U204" s="224"/>
      <c r="V204" s="224"/>
      <c r="W204" s="224"/>
      <c r="X204" s="224"/>
      <c r="Y204" s="224"/>
      <c r="Z204" s="214"/>
      <c r="AA204" s="214"/>
      <c r="AB204" s="214"/>
      <c r="AC204" s="214"/>
      <c r="AD204" s="214"/>
      <c r="AE204" s="214"/>
      <c r="AF204" s="214"/>
      <c r="AG204" s="214" t="s">
        <v>371</v>
      </c>
      <c r="AH204" s="214">
        <v>0</v>
      </c>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row>
    <row r="205" spans="1:60" outlineLevel="3" x14ac:dyDescent="0.2">
      <c r="A205" s="221"/>
      <c r="B205" s="222"/>
      <c r="C205" s="268" t="s">
        <v>2897</v>
      </c>
      <c r="D205" s="262"/>
      <c r="E205" s="263">
        <v>2.39</v>
      </c>
      <c r="F205" s="224"/>
      <c r="G205" s="224"/>
      <c r="H205" s="224"/>
      <c r="I205" s="224"/>
      <c r="J205" s="224"/>
      <c r="K205" s="224"/>
      <c r="L205" s="224"/>
      <c r="M205" s="224"/>
      <c r="N205" s="223"/>
      <c r="O205" s="223"/>
      <c r="P205" s="223"/>
      <c r="Q205" s="223"/>
      <c r="R205" s="224"/>
      <c r="S205" s="224"/>
      <c r="T205" s="224"/>
      <c r="U205" s="224"/>
      <c r="V205" s="224"/>
      <c r="W205" s="224"/>
      <c r="X205" s="224"/>
      <c r="Y205" s="224"/>
      <c r="Z205" s="214"/>
      <c r="AA205" s="214"/>
      <c r="AB205" s="214"/>
      <c r="AC205" s="214"/>
      <c r="AD205" s="214"/>
      <c r="AE205" s="214"/>
      <c r="AF205" s="214"/>
      <c r="AG205" s="214" t="s">
        <v>371</v>
      </c>
      <c r="AH205" s="214">
        <v>0</v>
      </c>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row>
    <row r="206" spans="1:60" outlineLevel="3" x14ac:dyDescent="0.2">
      <c r="A206" s="221"/>
      <c r="B206" s="222"/>
      <c r="C206" s="268" t="s">
        <v>2898</v>
      </c>
      <c r="D206" s="262"/>
      <c r="E206" s="263">
        <v>9.24</v>
      </c>
      <c r="F206" s="224"/>
      <c r="G206" s="224"/>
      <c r="H206" s="224"/>
      <c r="I206" s="224"/>
      <c r="J206" s="224"/>
      <c r="K206" s="224"/>
      <c r="L206" s="224"/>
      <c r="M206" s="224"/>
      <c r="N206" s="223"/>
      <c r="O206" s="223"/>
      <c r="P206" s="223"/>
      <c r="Q206" s="223"/>
      <c r="R206" s="224"/>
      <c r="S206" s="224"/>
      <c r="T206" s="224"/>
      <c r="U206" s="224"/>
      <c r="V206" s="224"/>
      <c r="W206" s="224"/>
      <c r="X206" s="224"/>
      <c r="Y206" s="224"/>
      <c r="Z206" s="214"/>
      <c r="AA206" s="214"/>
      <c r="AB206" s="214"/>
      <c r="AC206" s="214"/>
      <c r="AD206" s="214"/>
      <c r="AE206" s="214"/>
      <c r="AF206" s="214"/>
      <c r="AG206" s="214" t="s">
        <v>371</v>
      </c>
      <c r="AH206" s="214">
        <v>0</v>
      </c>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row>
    <row r="207" spans="1:60" ht="22.5" outlineLevel="1" x14ac:dyDescent="0.2">
      <c r="A207" s="236">
        <v>42</v>
      </c>
      <c r="B207" s="237" t="s">
        <v>552</v>
      </c>
      <c r="C207" s="254" t="s">
        <v>553</v>
      </c>
      <c r="D207" s="238" t="s">
        <v>379</v>
      </c>
      <c r="E207" s="239">
        <v>37.799999999999997</v>
      </c>
      <c r="F207" s="240"/>
      <c r="G207" s="241">
        <f>ROUND(E207*F207,2)</f>
        <v>0</v>
      </c>
      <c r="H207" s="240"/>
      <c r="I207" s="241">
        <f>ROUND(E207*H207,2)</f>
        <v>0</v>
      </c>
      <c r="J207" s="240"/>
      <c r="K207" s="241">
        <f>ROUND(E207*J207,2)</f>
        <v>0</v>
      </c>
      <c r="L207" s="241">
        <v>12</v>
      </c>
      <c r="M207" s="241">
        <f>G207*(1+L207/100)</f>
        <v>0</v>
      </c>
      <c r="N207" s="239">
        <v>0</v>
      </c>
      <c r="O207" s="239">
        <f>ROUND(E207*N207,2)</f>
        <v>0</v>
      </c>
      <c r="P207" s="239">
        <v>0.05</v>
      </c>
      <c r="Q207" s="239">
        <f>ROUND(E207*P207,2)</f>
        <v>1.89</v>
      </c>
      <c r="R207" s="241" t="s">
        <v>519</v>
      </c>
      <c r="S207" s="241" t="s">
        <v>315</v>
      </c>
      <c r="T207" s="242" t="s">
        <v>315</v>
      </c>
      <c r="U207" s="224">
        <v>0.46</v>
      </c>
      <c r="V207" s="224">
        <f>ROUND(E207*U207,2)</f>
        <v>17.39</v>
      </c>
      <c r="W207" s="224"/>
      <c r="X207" s="224" t="s">
        <v>336</v>
      </c>
      <c r="Y207" s="224" t="s">
        <v>317</v>
      </c>
      <c r="Z207" s="214"/>
      <c r="AA207" s="214"/>
      <c r="AB207" s="214"/>
      <c r="AC207" s="214"/>
      <c r="AD207" s="214"/>
      <c r="AE207" s="214"/>
      <c r="AF207" s="214"/>
      <c r="AG207" s="214" t="s">
        <v>367</v>
      </c>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row>
    <row r="208" spans="1:60" outlineLevel="2" x14ac:dyDescent="0.2">
      <c r="A208" s="221"/>
      <c r="B208" s="222"/>
      <c r="C208" s="268" t="s">
        <v>536</v>
      </c>
      <c r="D208" s="262"/>
      <c r="E208" s="263"/>
      <c r="F208" s="224"/>
      <c r="G208" s="224"/>
      <c r="H208" s="224"/>
      <c r="I208" s="224"/>
      <c r="J208" s="224"/>
      <c r="K208" s="224"/>
      <c r="L208" s="224"/>
      <c r="M208" s="224"/>
      <c r="N208" s="223"/>
      <c r="O208" s="223"/>
      <c r="P208" s="223"/>
      <c r="Q208" s="223"/>
      <c r="R208" s="224"/>
      <c r="S208" s="224"/>
      <c r="T208" s="224"/>
      <c r="U208" s="224"/>
      <c r="V208" s="224"/>
      <c r="W208" s="224"/>
      <c r="X208" s="224"/>
      <c r="Y208" s="224"/>
      <c r="Z208" s="214"/>
      <c r="AA208" s="214"/>
      <c r="AB208" s="214"/>
      <c r="AC208" s="214"/>
      <c r="AD208" s="214"/>
      <c r="AE208" s="214"/>
      <c r="AF208" s="214"/>
      <c r="AG208" s="214" t="s">
        <v>371</v>
      </c>
      <c r="AH208" s="214">
        <v>0</v>
      </c>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row>
    <row r="209" spans="1:60" outlineLevel="3" x14ac:dyDescent="0.2">
      <c r="A209" s="221"/>
      <c r="B209" s="222"/>
      <c r="C209" s="268" t="s">
        <v>2897</v>
      </c>
      <c r="D209" s="262"/>
      <c r="E209" s="263">
        <v>2.39</v>
      </c>
      <c r="F209" s="224"/>
      <c r="G209" s="224"/>
      <c r="H209" s="224"/>
      <c r="I209" s="224"/>
      <c r="J209" s="224"/>
      <c r="K209" s="224"/>
      <c r="L209" s="224"/>
      <c r="M209" s="224"/>
      <c r="N209" s="223"/>
      <c r="O209" s="223"/>
      <c r="P209" s="223"/>
      <c r="Q209" s="223"/>
      <c r="R209" s="224"/>
      <c r="S209" s="224"/>
      <c r="T209" s="224"/>
      <c r="U209" s="224"/>
      <c r="V209" s="224"/>
      <c r="W209" s="224"/>
      <c r="X209" s="224"/>
      <c r="Y209" s="224"/>
      <c r="Z209" s="214"/>
      <c r="AA209" s="214"/>
      <c r="AB209" s="214"/>
      <c r="AC209" s="214"/>
      <c r="AD209" s="214"/>
      <c r="AE209" s="214"/>
      <c r="AF209" s="214"/>
      <c r="AG209" s="214" t="s">
        <v>371</v>
      </c>
      <c r="AH209" s="214">
        <v>0</v>
      </c>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row>
    <row r="210" spans="1:60" outlineLevel="3" x14ac:dyDescent="0.2">
      <c r="A210" s="221"/>
      <c r="B210" s="222"/>
      <c r="C210" s="268" t="s">
        <v>2898</v>
      </c>
      <c r="D210" s="262"/>
      <c r="E210" s="263">
        <v>9.24</v>
      </c>
      <c r="F210" s="224"/>
      <c r="G210" s="224"/>
      <c r="H210" s="224"/>
      <c r="I210" s="224"/>
      <c r="J210" s="224"/>
      <c r="K210" s="224"/>
      <c r="L210" s="224"/>
      <c r="M210" s="224"/>
      <c r="N210" s="223"/>
      <c r="O210" s="223"/>
      <c r="P210" s="223"/>
      <c r="Q210" s="223"/>
      <c r="R210" s="224"/>
      <c r="S210" s="224"/>
      <c r="T210" s="224"/>
      <c r="U210" s="224"/>
      <c r="V210" s="224"/>
      <c r="W210" s="224"/>
      <c r="X210" s="224"/>
      <c r="Y210" s="224"/>
      <c r="Z210" s="214"/>
      <c r="AA210" s="214"/>
      <c r="AB210" s="214"/>
      <c r="AC210" s="214"/>
      <c r="AD210" s="214"/>
      <c r="AE210" s="214"/>
      <c r="AF210" s="214"/>
      <c r="AG210" s="214" t="s">
        <v>371</v>
      </c>
      <c r="AH210" s="214">
        <v>0</v>
      </c>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row>
    <row r="211" spans="1:60" outlineLevel="3" x14ac:dyDescent="0.2">
      <c r="A211" s="221"/>
      <c r="B211" s="222"/>
      <c r="C211" s="268" t="s">
        <v>2852</v>
      </c>
      <c r="D211" s="262"/>
      <c r="E211" s="263">
        <v>26.17</v>
      </c>
      <c r="F211" s="224"/>
      <c r="G211" s="224"/>
      <c r="H211" s="224"/>
      <c r="I211" s="224"/>
      <c r="J211" s="224"/>
      <c r="K211" s="224"/>
      <c r="L211" s="224"/>
      <c r="M211" s="224"/>
      <c r="N211" s="223"/>
      <c r="O211" s="223"/>
      <c r="P211" s="223"/>
      <c r="Q211" s="223"/>
      <c r="R211" s="224"/>
      <c r="S211" s="224"/>
      <c r="T211" s="224"/>
      <c r="U211" s="224"/>
      <c r="V211" s="224"/>
      <c r="W211" s="224"/>
      <c r="X211" s="224"/>
      <c r="Y211" s="224"/>
      <c r="Z211" s="214"/>
      <c r="AA211" s="214"/>
      <c r="AB211" s="214"/>
      <c r="AC211" s="214"/>
      <c r="AD211" s="214"/>
      <c r="AE211" s="214"/>
      <c r="AF211" s="214"/>
      <c r="AG211" s="214" t="s">
        <v>371</v>
      </c>
      <c r="AH211" s="214">
        <v>0</v>
      </c>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row>
    <row r="212" spans="1:60" ht="22.5" outlineLevel="1" x14ac:dyDescent="0.2">
      <c r="A212" s="236">
        <v>43</v>
      </c>
      <c r="B212" s="237" t="s">
        <v>557</v>
      </c>
      <c r="C212" s="254" t="s">
        <v>558</v>
      </c>
      <c r="D212" s="238" t="s">
        <v>379</v>
      </c>
      <c r="E212" s="239">
        <v>110.3133</v>
      </c>
      <c r="F212" s="240"/>
      <c r="G212" s="241">
        <f>ROUND(E212*F212,2)</f>
        <v>0</v>
      </c>
      <c r="H212" s="240"/>
      <c r="I212" s="241">
        <f>ROUND(E212*H212,2)</f>
        <v>0</v>
      </c>
      <c r="J212" s="240"/>
      <c r="K212" s="241">
        <f>ROUND(E212*J212,2)</f>
        <v>0</v>
      </c>
      <c r="L212" s="241">
        <v>12</v>
      </c>
      <c r="M212" s="241">
        <f>G212*(1+L212/100)</f>
        <v>0</v>
      </c>
      <c r="N212" s="239">
        <v>0</v>
      </c>
      <c r="O212" s="239">
        <f>ROUND(E212*N212,2)</f>
        <v>0</v>
      </c>
      <c r="P212" s="239">
        <v>0.02</v>
      </c>
      <c r="Q212" s="239">
        <f>ROUND(E212*P212,2)</f>
        <v>2.21</v>
      </c>
      <c r="R212" s="241" t="s">
        <v>519</v>
      </c>
      <c r="S212" s="241" t="s">
        <v>315</v>
      </c>
      <c r="T212" s="242" t="s">
        <v>315</v>
      </c>
      <c r="U212" s="224">
        <v>0.13</v>
      </c>
      <c r="V212" s="224">
        <f>ROUND(E212*U212,2)</f>
        <v>14.34</v>
      </c>
      <c r="W212" s="224"/>
      <c r="X212" s="224" t="s">
        <v>336</v>
      </c>
      <c r="Y212" s="224" t="s">
        <v>317</v>
      </c>
      <c r="Z212" s="214"/>
      <c r="AA212" s="214"/>
      <c r="AB212" s="214"/>
      <c r="AC212" s="214"/>
      <c r="AD212" s="214"/>
      <c r="AE212" s="214"/>
      <c r="AF212" s="214"/>
      <c r="AG212" s="214" t="s">
        <v>367</v>
      </c>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row>
    <row r="213" spans="1:60" outlineLevel="2" x14ac:dyDescent="0.2">
      <c r="A213" s="221"/>
      <c r="B213" s="222"/>
      <c r="C213" s="255" t="s">
        <v>559</v>
      </c>
      <c r="D213" s="243"/>
      <c r="E213" s="243"/>
      <c r="F213" s="243"/>
      <c r="G213" s="243"/>
      <c r="H213" s="224"/>
      <c r="I213" s="224"/>
      <c r="J213" s="224"/>
      <c r="K213" s="224"/>
      <c r="L213" s="224"/>
      <c r="M213" s="224"/>
      <c r="N213" s="223"/>
      <c r="O213" s="223"/>
      <c r="P213" s="223"/>
      <c r="Q213" s="223"/>
      <c r="R213" s="224"/>
      <c r="S213" s="224"/>
      <c r="T213" s="224"/>
      <c r="U213" s="224"/>
      <c r="V213" s="224"/>
      <c r="W213" s="224"/>
      <c r="X213" s="224"/>
      <c r="Y213" s="224"/>
      <c r="Z213" s="214"/>
      <c r="AA213" s="214"/>
      <c r="AB213" s="214"/>
      <c r="AC213" s="214"/>
      <c r="AD213" s="214"/>
      <c r="AE213" s="214"/>
      <c r="AF213" s="214"/>
      <c r="AG213" s="214" t="s">
        <v>320</v>
      </c>
      <c r="AH213" s="214"/>
      <c r="AI213" s="214"/>
      <c r="AJ213" s="214"/>
      <c r="AK213" s="214"/>
      <c r="AL213" s="214"/>
      <c r="AM213" s="214"/>
      <c r="AN213" s="214"/>
      <c r="AO213" s="214"/>
      <c r="AP213" s="214"/>
      <c r="AQ213" s="214"/>
      <c r="AR213" s="214"/>
      <c r="AS213" s="214"/>
      <c r="AT213" s="214"/>
      <c r="AU213" s="214"/>
      <c r="AV213" s="214"/>
      <c r="AW213" s="214"/>
      <c r="AX213" s="214"/>
      <c r="AY213" s="214"/>
      <c r="AZ213" s="214"/>
      <c r="BA213" s="244" t="str">
        <f>C213</f>
        <v>V položkách otlučení omítek stěn vnitřních i vnějších je započteno i vyškrabání spár a očištění zdiva.</v>
      </c>
      <c r="BB213" s="214"/>
      <c r="BC213" s="214"/>
      <c r="BD213" s="214"/>
      <c r="BE213" s="214"/>
      <c r="BF213" s="214"/>
      <c r="BG213" s="214"/>
      <c r="BH213" s="214"/>
    </row>
    <row r="214" spans="1:60" outlineLevel="2" x14ac:dyDescent="0.2">
      <c r="A214" s="221"/>
      <c r="B214" s="222"/>
      <c r="C214" s="268" t="s">
        <v>536</v>
      </c>
      <c r="D214" s="262"/>
      <c r="E214" s="263"/>
      <c r="F214" s="224"/>
      <c r="G214" s="224"/>
      <c r="H214" s="224"/>
      <c r="I214" s="224"/>
      <c r="J214" s="224"/>
      <c r="K214" s="224"/>
      <c r="L214" s="224"/>
      <c r="M214" s="224"/>
      <c r="N214" s="223"/>
      <c r="O214" s="223"/>
      <c r="P214" s="223"/>
      <c r="Q214" s="223"/>
      <c r="R214" s="224"/>
      <c r="S214" s="224"/>
      <c r="T214" s="224"/>
      <c r="U214" s="224"/>
      <c r="V214" s="224"/>
      <c r="W214" s="224"/>
      <c r="X214" s="224"/>
      <c r="Y214" s="224"/>
      <c r="Z214" s="214"/>
      <c r="AA214" s="214"/>
      <c r="AB214" s="214"/>
      <c r="AC214" s="214"/>
      <c r="AD214" s="214"/>
      <c r="AE214" s="214"/>
      <c r="AF214" s="214"/>
      <c r="AG214" s="214" t="s">
        <v>371</v>
      </c>
      <c r="AH214" s="214">
        <v>0</v>
      </c>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row>
    <row r="215" spans="1:60" outlineLevel="3" x14ac:dyDescent="0.2">
      <c r="A215" s="221"/>
      <c r="B215" s="222"/>
      <c r="C215" s="268" t="s">
        <v>2899</v>
      </c>
      <c r="D215" s="262"/>
      <c r="E215" s="263">
        <v>21.3658</v>
      </c>
      <c r="F215" s="224"/>
      <c r="G215" s="224"/>
      <c r="H215" s="224"/>
      <c r="I215" s="224"/>
      <c r="J215" s="224"/>
      <c r="K215" s="224"/>
      <c r="L215" s="224"/>
      <c r="M215" s="224"/>
      <c r="N215" s="223"/>
      <c r="O215" s="223"/>
      <c r="P215" s="223"/>
      <c r="Q215" s="223"/>
      <c r="R215" s="224"/>
      <c r="S215" s="224"/>
      <c r="T215" s="224"/>
      <c r="U215" s="224"/>
      <c r="V215" s="224"/>
      <c r="W215" s="224"/>
      <c r="X215" s="224"/>
      <c r="Y215" s="224"/>
      <c r="Z215" s="214"/>
      <c r="AA215" s="214"/>
      <c r="AB215" s="214"/>
      <c r="AC215" s="214"/>
      <c r="AD215" s="214"/>
      <c r="AE215" s="214"/>
      <c r="AF215" s="214"/>
      <c r="AG215" s="214" t="s">
        <v>371</v>
      </c>
      <c r="AH215" s="214">
        <v>0</v>
      </c>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row>
    <row r="216" spans="1:60" outlineLevel="3" x14ac:dyDescent="0.2">
      <c r="A216" s="221"/>
      <c r="B216" s="222"/>
      <c r="C216" s="268" t="s">
        <v>2900</v>
      </c>
      <c r="D216" s="262"/>
      <c r="E216" s="263">
        <v>3.9365000000000001</v>
      </c>
      <c r="F216" s="224"/>
      <c r="G216" s="224"/>
      <c r="H216" s="224"/>
      <c r="I216" s="224"/>
      <c r="J216" s="224"/>
      <c r="K216" s="224"/>
      <c r="L216" s="224"/>
      <c r="M216" s="224"/>
      <c r="N216" s="223"/>
      <c r="O216" s="223"/>
      <c r="P216" s="223"/>
      <c r="Q216" s="223"/>
      <c r="R216" s="224"/>
      <c r="S216" s="224"/>
      <c r="T216" s="224"/>
      <c r="U216" s="224"/>
      <c r="V216" s="224"/>
      <c r="W216" s="224"/>
      <c r="X216" s="224"/>
      <c r="Y216" s="224"/>
      <c r="Z216" s="214"/>
      <c r="AA216" s="214"/>
      <c r="AB216" s="214"/>
      <c r="AC216" s="214"/>
      <c r="AD216" s="214"/>
      <c r="AE216" s="214"/>
      <c r="AF216" s="214"/>
      <c r="AG216" s="214" t="s">
        <v>371</v>
      </c>
      <c r="AH216" s="214">
        <v>0</v>
      </c>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row>
    <row r="217" spans="1:60" outlineLevel="3" x14ac:dyDescent="0.2">
      <c r="A217" s="221"/>
      <c r="B217" s="222"/>
      <c r="C217" s="268" t="s">
        <v>2901</v>
      </c>
      <c r="D217" s="262"/>
      <c r="E217" s="263">
        <v>-12.085800000000001</v>
      </c>
      <c r="F217" s="224"/>
      <c r="G217" s="224"/>
      <c r="H217" s="224"/>
      <c r="I217" s="224"/>
      <c r="J217" s="224"/>
      <c r="K217" s="224"/>
      <c r="L217" s="224"/>
      <c r="M217" s="224"/>
      <c r="N217" s="223"/>
      <c r="O217" s="223"/>
      <c r="P217" s="223"/>
      <c r="Q217" s="223"/>
      <c r="R217" s="224"/>
      <c r="S217" s="224"/>
      <c r="T217" s="224"/>
      <c r="U217" s="224"/>
      <c r="V217" s="224"/>
      <c r="W217" s="224"/>
      <c r="X217" s="224"/>
      <c r="Y217" s="224"/>
      <c r="Z217" s="214"/>
      <c r="AA217" s="214"/>
      <c r="AB217" s="214"/>
      <c r="AC217" s="214"/>
      <c r="AD217" s="214"/>
      <c r="AE217" s="214"/>
      <c r="AF217" s="214"/>
      <c r="AG217" s="214" t="s">
        <v>371</v>
      </c>
      <c r="AH217" s="214">
        <v>0</v>
      </c>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row>
    <row r="218" spans="1:60" outlineLevel="3" x14ac:dyDescent="0.2">
      <c r="A218" s="221"/>
      <c r="B218" s="222"/>
      <c r="C218" s="268" t="s">
        <v>2902</v>
      </c>
      <c r="D218" s="262"/>
      <c r="E218" s="263">
        <v>37.268999999999998</v>
      </c>
      <c r="F218" s="224"/>
      <c r="G218" s="224"/>
      <c r="H218" s="224"/>
      <c r="I218" s="224"/>
      <c r="J218" s="224"/>
      <c r="K218" s="224"/>
      <c r="L218" s="224"/>
      <c r="M218" s="224"/>
      <c r="N218" s="223"/>
      <c r="O218" s="223"/>
      <c r="P218" s="223"/>
      <c r="Q218" s="223"/>
      <c r="R218" s="224"/>
      <c r="S218" s="224"/>
      <c r="T218" s="224"/>
      <c r="U218" s="224"/>
      <c r="V218" s="224"/>
      <c r="W218" s="224"/>
      <c r="X218" s="224"/>
      <c r="Y218" s="224"/>
      <c r="Z218" s="214"/>
      <c r="AA218" s="214"/>
      <c r="AB218" s="214"/>
      <c r="AC218" s="214"/>
      <c r="AD218" s="214"/>
      <c r="AE218" s="214"/>
      <c r="AF218" s="214"/>
      <c r="AG218" s="214" t="s">
        <v>371</v>
      </c>
      <c r="AH218" s="214">
        <v>0</v>
      </c>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row>
    <row r="219" spans="1:60" outlineLevel="3" x14ac:dyDescent="0.2">
      <c r="A219" s="221"/>
      <c r="B219" s="222"/>
      <c r="C219" s="268" t="s">
        <v>2903</v>
      </c>
      <c r="D219" s="262"/>
      <c r="E219" s="263">
        <v>4.7619999999999996</v>
      </c>
      <c r="F219" s="224"/>
      <c r="G219" s="224"/>
      <c r="H219" s="224"/>
      <c r="I219" s="224"/>
      <c r="J219" s="224"/>
      <c r="K219" s="224"/>
      <c r="L219" s="224"/>
      <c r="M219" s="224"/>
      <c r="N219" s="223"/>
      <c r="O219" s="223"/>
      <c r="P219" s="223"/>
      <c r="Q219" s="223"/>
      <c r="R219" s="224"/>
      <c r="S219" s="224"/>
      <c r="T219" s="224"/>
      <c r="U219" s="224"/>
      <c r="V219" s="224"/>
      <c r="W219" s="224"/>
      <c r="X219" s="224"/>
      <c r="Y219" s="224"/>
      <c r="Z219" s="214"/>
      <c r="AA219" s="214"/>
      <c r="AB219" s="214"/>
      <c r="AC219" s="214"/>
      <c r="AD219" s="214"/>
      <c r="AE219" s="214"/>
      <c r="AF219" s="214"/>
      <c r="AG219" s="214" t="s">
        <v>371</v>
      </c>
      <c r="AH219" s="214">
        <v>0</v>
      </c>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row>
    <row r="220" spans="1:60" outlineLevel="3" x14ac:dyDescent="0.2">
      <c r="A220" s="221"/>
      <c r="B220" s="222"/>
      <c r="C220" s="268" t="s">
        <v>2904</v>
      </c>
      <c r="D220" s="262"/>
      <c r="E220" s="263">
        <v>-3.3292999999999999</v>
      </c>
      <c r="F220" s="224"/>
      <c r="G220" s="224"/>
      <c r="H220" s="224"/>
      <c r="I220" s="224"/>
      <c r="J220" s="224"/>
      <c r="K220" s="224"/>
      <c r="L220" s="224"/>
      <c r="M220" s="224"/>
      <c r="N220" s="223"/>
      <c r="O220" s="223"/>
      <c r="P220" s="223"/>
      <c r="Q220" s="223"/>
      <c r="R220" s="224"/>
      <c r="S220" s="224"/>
      <c r="T220" s="224"/>
      <c r="U220" s="224"/>
      <c r="V220" s="224"/>
      <c r="W220" s="224"/>
      <c r="X220" s="224"/>
      <c r="Y220" s="224"/>
      <c r="Z220" s="214"/>
      <c r="AA220" s="214"/>
      <c r="AB220" s="214"/>
      <c r="AC220" s="214"/>
      <c r="AD220" s="214"/>
      <c r="AE220" s="214"/>
      <c r="AF220" s="214"/>
      <c r="AG220" s="214" t="s">
        <v>371</v>
      </c>
      <c r="AH220" s="214">
        <v>0</v>
      </c>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row>
    <row r="221" spans="1:60" outlineLevel="3" x14ac:dyDescent="0.2">
      <c r="A221" s="221"/>
      <c r="B221" s="222"/>
      <c r="C221" s="268" t="s">
        <v>2868</v>
      </c>
      <c r="D221" s="262"/>
      <c r="E221" s="263">
        <v>60.96</v>
      </c>
      <c r="F221" s="224"/>
      <c r="G221" s="224"/>
      <c r="H221" s="224"/>
      <c r="I221" s="224"/>
      <c r="J221" s="224"/>
      <c r="K221" s="224"/>
      <c r="L221" s="224"/>
      <c r="M221" s="224"/>
      <c r="N221" s="223"/>
      <c r="O221" s="223"/>
      <c r="P221" s="223"/>
      <c r="Q221" s="223"/>
      <c r="R221" s="224"/>
      <c r="S221" s="224"/>
      <c r="T221" s="224"/>
      <c r="U221" s="224"/>
      <c r="V221" s="224"/>
      <c r="W221" s="224"/>
      <c r="X221" s="224"/>
      <c r="Y221" s="224"/>
      <c r="Z221" s="214"/>
      <c r="AA221" s="214"/>
      <c r="AB221" s="214"/>
      <c r="AC221" s="214"/>
      <c r="AD221" s="214"/>
      <c r="AE221" s="214"/>
      <c r="AF221" s="214"/>
      <c r="AG221" s="214" t="s">
        <v>371</v>
      </c>
      <c r="AH221" s="214">
        <v>0</v>
      </c>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row>
    <row r="222" spans="1:60" outlineLevel="3" x14ac:dyDescent="0.2">
      <c r="A222" s="221"/>
      <c r="B222" s="222"/>
      <c r="C222" s="268" t="s">
        <v>2905</v>
      </c>
      <c r="D222" s="262"/>
      <c r="E222" s="263">
        <v>3.92</v>
      </c>
      <c r="F222" s="224"/>
      <c r="G222" s="224"/>
      <c r="H222" s="224"/>
      <c r="I222" s="224"/>
      <c r="J222" s="224"/>
      <c r="K222" s="224"/>
      <c r="L222" s="224"/>
      <c r="M222" s="224"/>
      <c r="N222" s="223"/>
      <c r="O222" s="223"/>
      <c r="P222" s="223"/>
      <c r="Q222" s="223"/>
      <c r="R222" s="224"/>
      <c r="S222" s="224"/>
      <c r="T222" s="224"/>
      <c r="U222" s="224"/>
      <c r="V222" s="224"/>
      <c r="W222" s="224"/>
      <c r="X222" s="224"/>
      <c r="Y222" s="224"/>
      <c r="Z222" s="214"/>
      <c r="AA222" s="214"/>
      <c r="AB222" s="214"/>
      <c r="AC222" s="214"/>
      <c r="AD222" s="214"/>
      <c r="AE222" s="214"/>
      <c r="AF222" s="214"/>
      <c r="AG222" s="214" t="s">
        <v>371</v>
      </c>
      <c r="AH222" s="214">
        <v>0</v>
      </c>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row>
    <row r="223" spans="1:60" outlineLevel="3" x14ac:dyDescent="0.2">
      <c r="A223" s="221"/>
      <c r="B223" s="222"/>
      <c r="C223" s="268" t="s">
        <v>2906</v>
      </c>
      <c r="D223" s="262"/>
      <c r="E223" s="263">
        <v>-6.4848999999999997</v>
      </c>
      <c r="F223" s="224"/>
      <c r="G223" s="224"/>
      <c r="H223" s="224"/>
      <c r="I223" s="224"/>
      <c r="J223" s="224"/>
      <c r="K223" s="224"/>
      <c r="L223" s="224"/>
      <c r="M223" s="224"/>
      <c r="N223" s="223"/>
      <c r="O223" s="223"/>
      <c r="P223" s="223"/>
      <c r="Q223" s="223"/>
      <c r="R223" s="224"/>
      <c r="S223" s="224"/>
      <c r="T223" s="224"/>
      <c r="U223" s="224"/>
      <c r="V223" s="224"/>
      <c r="W223" s="224"/>
      <c r="X223" s="224"/>
      <c r="Y223" s="224"/>
      <c r="Z223" s="214"/>
      <c r="AA223" s="214"/>
      <c r="AB223" s="214"/>
      <c r="AC223" s="214"/>
      <c r="AD223" s="214"/>
      <c r="AE223" s="214"/>
      <c r="AF223" s="214"/>
      <c r="AG223" s="214" t="s">
        <v>371</v>
      </c>
      <c r="AH223" s="214">
        <v>0</v>
      </c>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row>
    <row r="224" spans="1:60" outlineLevel="1" x14ac:dyDescent="0.2">
      <c r="A224" s="236">
        <v>44</v>
      </c>
      <c r="B224" s="237" t="s">
        <v>1081</v>
      </c>
      <c r="C224" s="254" t="s">
        <v>1082</v>
      </c>
      <c r="D224" s="238" t="s">
        <v>379</v>
      </c>
      <c r="E224" s="239">
        <v>3.448</v>
      </c>
      <c r="F224" s="240"/>
      <c r="G224" s="241">
        <f>ROUND(E224*F224,2)</f>
        <v>0</v>
      </c>
      <c r="H224" s="240"/>
      <c r="I224" s="241">
        <f>ROUND(E224*H224,2)</f>
        <v>0</v>
      </c>
      <c r="J224" s="240"/>
      <c r="K224" s="241">
        <f>ROUND(E224*J224,2)</f>
        <v>0</v>
      </c>
      <c r="L224" s="241">
        <v>12</v>
      </c>
      <c r="M224" s="241">
        <f>G224*(1+L224/100)</f>
        <v>0</v>
      </c>
      <c r="N224" s="239">
        <v>1.17E-3</v>
      </c>
      <c r="O224" s="239">
        <f>ROUND(E224*N224,2)</f>
        <v>0</v>
      </c>
      <c r="P224" s="239">
        <v>8.7999999999999995E-2</v>
      </c>
      <c r="Q224" s="239">
        <f>ROUND(E224*P224,2)</f>
        <v>0.3</v>
      </c>
      <c r="R224" s="241" t="s">
        <v>519</v>
      </c>
      <c r="S224" s="241" t="s">
        <v>315</v>
      </c>
      <c r="T224" s="242" t="s">
        <v>315</v>
      </c>
      <c r="U224" s="224">
        <v>0.55600000000000005</v>
      </c>
      <c r="V224" s="224">
        <f>ROUND(E224*U224,2)</f>
        <v>1.92</v>
      </c>
      <c r="W224" s="224"/>
      <c r="X224" s="224" t="s">
        <v>336</v>
      </c>
      <c r="Y224" s="224" t="s">
        <v>317</v>
      </c>
      <c r="Z224" s="214"/>
      <c r="AA224" s="214"/>
      <c r="AB224" s="214"/>
      <c r="AC224" s="214"/>
      <c r="AD224" s="214"/>
      <c r="AE224" s="214"/>
      <c r="AF224" s="214"/>
      <c r="AG224" s="214" t="s">
        <v>367</v>
      </c>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row>
    <row r="225" spans="1:60" outlineLevel="2" x14ac:dyDescent="0.2">
      <c r="A225" s="221"/>
      <c r="B225" s="222"/>
      <c r="C225" s="267" t="s">
        <v>549</v>
      </c>
      <c r="D225" s="266"/>
      <c r="E225" s="266"/>
      <c r="F225" s="266"/>
      <c r="G225" s="266"/>
      <c r="H225" s="224"/>
      <c r="I225" s="224"/>
      <c r="J225" s="224"/>
      <c r="K225" s="224"/>
      <c r="L225" s="224"/>
      <c r="M225" s="224"/>
      <c r="N225" s="223"/>
      <c r="O225" s="223"/>
      <c r="P225" s="223"/>
      <c r="Q225" s="223"/>
      <c r="R225" s="224"/>
      <c r="S225" s="224"/>
      <c r="T225" s="224"/>
      <c r="U225" s="224"/>
      <c r="V225" s="224"/>
      <c r="W225" s="224"/>
      <c r="X225" s="224"/>
      <c r="Y225" s="224"/>
      <c r="Z225" s="214"/>
      <c r="AA225" s="214"/>
      <c r="AB225" s="214"/>
      <c r="AC225" s="214"/>
      <c r="AD225" s="214"/>
      <c r="AE225" s="214"/>
      <c r="AF225" s="214"/>
      <c r="AG225" s="214" t="s">
        <v>369</v>
      </c>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row>
    <row r="226" spans="1:60" outlineLevel="2" x14ac:dyDescent="0.2">
      <c r="A226" s="221"/>
      <c r="B226" s="222"/>
      <c r="C226" s="268" t="s">
        <v>2541</v>
      </c>
      <c r="D226" s="262"/>
      <c r="E226" s="263">
        <v>1.8720000000000001</v>
      </c>
      <c r="F226" s="224"/>
      <c r="G226" s="224"/>
      <c r="H226" s="224"/>
      <c r="I226" s="224"/>
      <c r="J226" s="224"/>
      <c r="K226" s="224"/>
      <c r="L226" s="224"/>
      <c r="M226" s="224"/>
      <c r="N226" s="223"/>
      <c r="O226" s="223"/>
      <c r="P226" s="223"/>
      <c r="Q226" s="223"/>
      <c r="R226" s="224"/>
      <c r="S226" s="224"/>
      <c r="T226" s="224"/>
      <c r="U226" s="224"/>
      <c r="V226" s="224"/>
      <c r="W226" s="224"/>
      <c r="X226" s="224"/>
      <c r="Y226" s="224"/>
      <c r="Z226" s="214"/>
      <c r="AA226" s="214"/>
      <c r="AB226" s="214"/>
      <c r="AC226" s="214"/>
      <c r="AD226" s="214"/>
      <c r="AE226" s="214"/>
      <c r="AF226" s="214"/>
      <c r="AG226" s="214" t="s">
        <v>371</v>
      </c>
      <c r="AH226" s="214">
        <v>0</v>
      </c>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row>
    <row r="227" spans="1:60" outlineLevel="3" x14ac:dyDescent="0.2">
      <c r="A227" s="221"/>
      <c r="B227" s="222"/>
      <c r="C227" s="268" t="s">
        <v>1085</v>
      </c>
      <c r="D227" s="262"/>
      <c r="E227" s="263">
        <v>1.5760000000000001</v>
      </c>
      <c r="F227" s="224"/>
      <c r="G227" s="224"/>
      <c r="H227" s="224"/>
      <c r="I227" s="224"/>
      <c r="J227" s="224"/>
      <c r="K227" s="224"/>
      <c r="L227" s="224"/>
      <c r="M227" s="224"/>
      <c r="N227" s="223"/>
      <c r="O227" s="223"/>
      <c r="P227" s="223"/>
      <c r="Q227" s="223"/>
      <c r="R227" s="224"/>
      <c r="S227" s="224"/>
      <c r="T227" s="224"/>
      <c r="U227" s="224"/>
      <c r="V227" s="224"/>
      <c r="W227" s="224"/>
      <c r="X227" s="224"/>
      <c r="Y227" s="224"/>
      <c r="Z227" s="214"/>
      <c r="AA227" s="214"/>
      <c r="AB227" s="214"/>
      <c r="AC227" s="214"/>
      <c r="AD227" s="214"/>
      <c r="AE227" s="214"/>
      <c r="AF227" s="214"/>
      <c r="AG227" s="214" t="s">
        <v>371</v>
      </c>
      <c r="AH227" s="214">
        <v>0</v>
      </c>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row>
    <row r="228" spans="1:60" outlineLevel="1" x14ac:dyDescent="0.2">
      <c r="A228" s="236">
        <v>45</v>
      </c>
      <c r="B228" s="237" t="s">
        <v>2542</v>
      </c>
      <c r="C228" s="254" t="s">
        <v>2543</v>
      </c>
      <c r="D228" s="238" t="s">
        <v>379</v>
      </c>
      <c r="E228" s="239">
        <v>3.08</v>
      </c>
      <c r="F228" s="240"/>
      <c r="G228" s="241">
        <f>ROUND(E228*F228,2)</f>
        <v>0</v>
      </c>
      <c r="H228" s="240"/>
      <c r="I228" s="241">
        <f>ROUND(E228*H228,2)</f>
        <v>0</v>
      </c>
      <c r="J228" s="240"/>
      <c r="K228" s="241">
        <f>ROUND(E228*J228,2)</f>
        <v>0</v>
      </c>
      <c r="L228" s="241">
        <v>12</v>
      </c>
      <c r="M228" s="241">
        <f>G228*(1+L228/100)</f>
        <v>0</v>
      </c>
      <c r="N228" s="239">
        <v>1E-3</v>
      </c>
      <c r="O228" s="239">
        <f>ROUND(E228*N228,2)</f>
        <v>0</v>
      </c>
      <c r="P228" s="239">
        <v>6.7000000000000004E-2</v>
      </c>
      <c r="Q228" s="239">
        <f>ROUND(E228*P228,2)</f>
        <v>0.21</v>
      </c>
      <c r="R228" s="241" t="s">
        <v>519</v>
      </c>
      <c r="S228" s="241" t="s">
        <v>315</v>
      </c>
      <c r="T228" s="242" t="s">
        <v>315</v>
      </c>
      <c r="U228" s="224">
        <v>0.53300000000000003</v>
      </c>
      <c r="V228" s="224">
        <f>ROUND(E228*U228,2)</f>
        <v>1.64</v>
      </c>
      <c r="W228" s="224"/>
      <c r="X228" s="224" t="s">
        <v>336</v>
      </c>
      <c r="Y228" s="224" t="s">
        <v>317</v>
      </c>
      <c r="Z228" s="214"/>
      <c r="AA228" s="214"/>
      <c r="AB228" s="214"/>
      <c r="AC228" s="214"/>
      <c r="AD228" s="214"/>
      <c r="AE228" s="214"/>
      <c r="AF228" s="214"/>
      <c r="AG228" s="214" t="s">
        <v>337</v>
      </c>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row>
    <row r="229" spans="1:60" outlineLevel="2" x14ac:dyDescent="0.2">
      <c r="A229" s="221"/>
      <c r="B229" s="222"/>
      <c r="C229" s="267" t="s">
        <v>549</v>
      </c>
      <c r="D229" s="266"/>
      <c r="E229" s="266"/>
      <c r="F229" s="266"/>
      <c r="G229" s="266"/>
      <c r="H229" s="224"/>
      <c r="I229" s="224"/>
      <c r="J229" s="224"/>
      <c r="K229" s="224"/>
      <c r="L229" s="224"/>
      <c r="M229" s="224"/>
      <c r="N229" s="223"/>
      <c r="O229" s="223"/>
      <c r="P229" s="223"/>
      <c r="Q229" s="223"/>
      <c r="R229" s="224"/>
      <c r="S229" s="224"/>
      <c r="T229" s="224"/>
      <c r="U229" s="224"/>
      <c r="V229" s="224"/>
      <c r="W229" s="224"/>
      <c r="X229" s="224"/>
      <c r="Y229" s="224"/>
      <c r="Z229" s="214"/>
      <c r="AA229" s="214"/>
      <c r="AB229" s="214"/>
      <c r="AC229" s="214"/>
      <c r="AD229" s="214"/>
      <c r="AE229" s="214"/>
      <c r="AF229" s="214"/>
      <c r="AG229" s="214" t="s">
        <v>369</v>
      </c>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row>
    <row r="230" spans="1:60" outlineLevel="2" x14ac:dyDescent="0.2">
      <c r="A230" s="221"/>
      <c r="B230" s="222"/>
      <c r="C230" s="268" t="s">
        <v>2544</v>
      </c>
      <c r="D230" s="262"/>
      <c r="E230" s="263">
        <v>3.08</v>
      </c>
      <c r="F230" s="224"/>
      <c r="G230" s="224"/>
      <c r="H230" s="224"/>
      <c r="I230" s="224"/>
      <c r="J230" s="224"/>
      <c r="K230" s="224"/>
      <c r="L230" s="224"/>
      <c r="M230" s="224"/>
      <c r="N230" s="223"/>
      <c r="O230" s="223"/>
      <c r="P230" s="223"/>
      <c r="Q230" s="223"/>
      <c r="R230" s="224"/>
      <c r="S230" s="224"/>
      <c r="T230" s="224"/>
      <c r="U230" s="224"/>
      <c r="V230" s="224"/>
      <c r="W230" s="224"/>
      <c r="X230" s="224"/>
      <c r="Y230" s="224"/>
      <c r="Z230" s="214"/>
      <c r="AA230" s="214"/>
      <c r="AB230" s="214"/>
      <c r="AC230" s="214"/>
      <c r="AD230" s="214"/>
      <c r="AE230" s="214"/>
      <c r="AF230" s="214"/>
      <c r="AG230" s="214" t="s">
        <v>371</v>
      </c>
      <c r="AH230" s="214">
        <v>0</v>
      </c>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row>
    <row r="231" spans="1:60" outlineLevel="1" x14ac:dyDescent="0.2">
      <c r="A231" s="236">
        <v>46</v>
      </c>
      <c r="B231" s="237" t="s">
        <v>1379</v>
      </c>
      <c r="C231" s="254" t="s">
        <v>1380</v>
      </c>
      <c r="D231" s="238" t="s">
        <v>403</v>
      </c>
      <c r="E231" s="239">
        <v>0.4</v>
      </c>
      <c r="F231" s="240"/>
      <c r="G231" s="241">
        <f>ROUND(E231*F231,2)</f>
        <v>0</v>
      </c>
      <c r="H231" s="240"/>
      <c r="I231" s="241">
        <f>ROUND(E231*H231,2)</f>
        <v>0</v>
      </c>
      <c r="J231" s="240"/>
      <c r="K231" s="241">
        <f>ROUND(E231*J231,2)</f>
        <v>0</v>
      </c>
      <c r="L231" s="241">
        <v>12</v>
      </c>
      <c r="M231" s="241">
        <f>G231*(1+L231/100)</f>
        <v>0</v>
      </c>
      <c r="N231" s="239">
        <v>1.6299999999999999E-3</v>
      </c>
      <c r="O231" s="239">
        <f>ROUND(E231*N231,2)</f>
        <v>0</v>
      </c>
      <c r="P231" s="239">
        <v>2.3900000000000001E-2</v>
      </c>
      <c r="Q231" s="239">
        <f>ROUND(E231*P231,2)</f>
        <v>0.01</v>
      </c>
      <c r="R231" s="241" t="s">
        <v>519</v>
      </c>
      <c r="S231" s="241" t="s">
        <v>315</v>
      </c>
      <c r="T231" s="242" t="s">
        <v>315</v>
      </c>
      <c r="U231" s="224">
        <v>3.5</v>
      </c>
      <c r="V231" s="224">
        <f>ROUND(E231*U231,2)</f>
        <v>1.4</v>
      </c>
      <c r="W231" s="224"/>
      <c r="X231" s="224" t="s">
        <v>336</v>
      </c>
      <c r="Y231" s="224" t="s">
        <v>317</v>
      </c>
      <c r="Z231" s="214"/>
      <c r="AA231" s="214"/>
      <c r="AB231" s="214"/>
      <c r="AC231" s="214"/>
      <c r="AD231" s="214"/>
      <c r="AE231" s="214"/>
      <c r="AF231" s="214"/>
      <c r="AG231" s="214" t="s">
        <v>337</v>
      </c>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row>
    <row r="232" spans="1:60" outlineLevel="2" x14ac:dyDescent="0.2">
      <c r="A232" s="221"/>
      <c r="B232" s="222"/>
      <c r="C232" s="268" t="s">
        <v>2545</v>
      </c>
      <c r="D232" s="262"/>
      <c r="E232" s="263">
        <v>0.4</v>
      </c>
      <c r="F232" s="224"/>
      <c r="G232" s="224"/>
      <c r="H232" s="224"/>
      <c r="I232" s="224"/>
      <c r="J232" s="224"/>
      <c r="K232" s="224"/>
      <c r="L232" s="224"/>
      <c r="M232" s="224"/>
      <c r="N232" s="223"/>
      <c r="O232" s="223"/>
      <c r="P232" s="223"/>
      <c r="Q232" s="223"/>
      <c r="R232" s="224"/>
      <c r="S232" s="224"/>
      <c r="T232" s="224"/>
      <c r="U232" s="224"/>
      <c r="V232" s="224"/>
      <c r="W232" s="224"/>
      <c r="X232" s="224"/>
      <c r="Y232" s="224"/>
      <c r="Z232" s="214"/>
      <c r="AA232" s="214"/>
      <c r="AB232" s="214"/>
      <c r="AC232" s="214"/>
      <c r="AD232" s="214"/>
      <c r="AE232" s="214"/>
      <c r="AF232" s="214"/>
      <c r="AG232" s="214" t="s">
        <v>371</v>
      </c>
      <c r="AH232" s="214">
        <v>0</v>
      </c>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row>
    <row r="233" spans="1:60" ht="22.5" outlineLevel="1" x14ac:dyDescent="0.2">
      <c r="A233" s="236">
        <v>47</v>
      </c>
      <c r="B233" s="237" t="s">
        <v>2907</v>
      </c>
      <c r="C233" s="254" t="s">
        <v>2908</v>
      </c>
      <c r="D233" s="238" t="s">
        <v>379</v>
      </c>
      <c r="E233" s="239">
        <v>0.63</v>
      </c>
      <c r="F233" s="240"/>
      <c r="G233" s="241">
        <f>ROUND(E233*F233,2)</f>
        <v>0</v>
      </c>
      <c r="H233" s="240"/>
      <c r="I233" s="241">
        <f>ROUND(E233*H233,2)</f>
        <v>0</v>
      </c>
      <c r="J233" s="240"/>
      <c r="K233" s="241">
        <f>ROUND(E233*J233,2)</f>
        <v>0</v>
      </c>
      <c r="L233" s="241">
        <v>12</v>
      </c>
      <c r="M233" s="241">
        <f>G233*(1+L233/100)</f>
        <v>0</v>
      </c>
      <c r="N233" s="239">
        <v>3.4000000000000002E-4</v>
      </c>
      <c r="O233" s="239">
        <f>ROUND(E233*N233,2)</f>
        <v>0</v>
      </c>
      <c r="P233" s="239">
        <v>0.54500000000000004</v>
      </c>
      <c r="Q233" s="239">
        <f>ROUND(E233*P233,2)</f>
        <v>0.34</v>
      </c>
      <c r="R233" s="241" t="s">
        <v>519</v>
      </c>
      <c r="S233" s="241" t="s">
        <v>315</v>
      </c>
      <c r="T233" s="242" t="s">
        <v>315</v>
      </c>
      <c r="U233" s="224">
        <v>1.524</v>
      </c>
      <c r="V233" s="224">
        <f>ROUND(E233*U233,2)</f>
        <v>0.96</v>
      </c>
      <c r="W233" s="224"/>
      <c r="X233" s="224" t="s">
        <v>336</v>
      </c>
      <c r="Y233" s="224" t="s">
        <v>317</v>
      </c>
      <c r="Z233" s="214"/>
      <c r="AA233" s="214"/>
      <c r="AB233" s="214"/>
      <c r="AC233" s="214"/>
      <c r="AD233" s="214"/>
      <c r="AE233" s="214"/>
      <c r="AF233" s="214"/>
      <c r="AG233" s="214" t="s">
        <v>337</v>
      </c>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row>
    <row r="234" spans="1:60" outlineLevel="2" x14ac:dyDescent="0.2">
      <c r="A234" s="221"/>
      <c r="B234" s="222"/>
      <c r="C234" s="267" t="s">
        <v>2909</v>
      </c>
      <c r="D234" s="266"/>
      <c r="E234" s="266"/>
      <c r="F234" s="266"/>
      <c r="G234" s="266"/>
      <c r="H234" s="224"/>
      <c r="I234" s="224"/>
      <c r="J234" s="224"/>
      <c r="K234" s="224"/>
      <c r="L234" s="224"/>
      <c r="M234" s="224"/>
      <c r="N234" s="223"/>
      <c r="O234" s="223"/>
      <c r="P234" s="223"/>
      <c r="Q234" s="223"/>
      <c r="R234" s="224"/>
      <c r="S234" s="224"/>
      <c r="T234" s="224"/>
      <c r="U234" s="224"/>
      <c r="V234" s="224"/>
      <c r="W234" s="224"/>
      <c r="X234" s="224"/>
      <c r="Y234" s="224"/>
      <c r="Z234" s="214"/>
      <c r="AA234" s="214"/>
      <c r="AB234" s="214"/>
      <c r="AC234" s="214"/>
      <c r="AD234" s="214"/>
      <c r="AE234" s="214"/>
      <c r="AF234" s="214"/>
      <c r="AG234" s="214" t="s">
        <v>369</v>
      </c>
      <c r="AH234" s="214"/>
      <c r="AI234" s="214"/>
      <c r="AJ234" s="214"/>
      <c r="AK234" s="214"/>
      <c r="AL234" s="214"/>
      <c r="AM234" s="214"/>
      <c r="AN234" s="214"/>
      <c r="AO234" s="214"/>
      <c r="AP234" s="214"/>
      <c r="AQ234" s="214"/>
      <c r="AR234" s="214"/>
      <c r="AS234" s="214"/>
      <c r="AT234" s="214"/>
      <c r="AU234" s="214"/>
      <c r="AV234" s="214"/>
      <c r="AW234" s="214"/>
      <c r="AX234" s="214"/>
      <c r="AY234" s="214"/>
      <c r="AZ234" s="214"/>
      <c r="BA234" s="244" t="str">
        <f>C234</f>
        <v>z jakýchkoliv cihel pálených, včetně pomocného lešení o výšce podlahy do 1900 mm a pro zatížení do 1,5 kPa  (150 kg/m2),</v>
      </c>
      <c r="BB234" s="214"/>
      <c r="BC234" s="214"/>
      <c r="BD234" s="214"/>
      <c r="BE234" s="214"/>
      <c r="BF234" s="214"/>
      <c r="BG234" s="214"/>
      <c r="BH234" s="214"/>
    </row>
    <row r="235" spans="1:60" outlineLevel="2" x14ac:dyDescent="0.2">
      <c r="A235" s="221"/>
      <c r="B235" s="222"/>
      <c r="C235" s="268" t="s">
        <v>536</v>
      </c>
      <c r="D235" s="262"/>
      <c r="E235" s="263"/>
      <c r="F235" s="224"/>
      <c r="G235" s="224"/>
      <c r="H235" s="224"/>
      <c r="I235" s="224"/>
      <c r="J235" s="224"/>
      <c r="K235" s="224"/>
      <c r="L235" s="224"/>
      <c r="M235" s="224"/>
      <c r="N235" s="223"/>
      <c r="O235" s="223"/>
      <c r="P235" s="223"/>
      <c r="Q235" s="223"/>
      <c r="R235" s="224"/>
      <c r="S235" s="224"/>
      <c r="T235" s="224"/>
      <c r="U235" s="224"/>
      <c r="V235" s="224"/>
      <c r="W235" s="224"/>
      <c r="X235" s="224"/>
      <c r="Y235" s="224"/>
      <c r="Z235" s="214"/>
      <c r="AA235" s="214"/>
      <c r="AB235" s="214"/>
      <c r="AC235" s="214"/>
      <c r="AD235" s="214"/>
      <c r="AE235" s="214"/>
      <c r="AF235" s="214"/>
      <c r="AG235" s="214" t="s">
        <v>371</v>
      </c>
      <c r="AH235" s="214">
        <v>0</v>
      </c>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row>
    <row r="236" spans="1:60" outlineLevel="3" x14ac:dyDescent="0.2">
      <c r="A236" s="221"/>
      <c r="B236" s="222"/>
      <c r="C236" s="268" t="s">
        <v>2910</v>
      </c>
      <c r="D236" s="262"/>
      <c r="E236" s="263">
        <v>0.63</v>
      </c>
      <c r="F236" s="224"/>
      <c r="G236" s="224"/>
      <c r="H236" s="224"/>
      <c r="I236" s="224"/>
      <c r="J236" s="224"/>
      <c r="K236" s="224"/>
      <c r="L236" s="224"/>
      <c r="M236" s="224"/>
      <c r="N236" s="223"/>
      <c r="O236" s="223"/>
      <c r="P236" s="223"/>
      <c r="Q236" s="223"/>
      <c r="R236" s="224"/>
      <c r="S236" s="224"/>
      <c r="T236" s="224"/>
      <c r="U236" s="224"/>
      <c r="V236" s="224"/>
      <c r="W236" s="224"/>
      <c r="X236" s="224"/>
      <c r="Y236" s="224"/>
      <c r="Z236" s="214"/>
      <c r="AA236" s="214"/>
      <c r="AB236" s="214"/>
      <c r="AC236" s="214"/>
      <c r="AD236" s="214"/>
      <c r="AE236" s="214"/>
      <c r="AF236" s="214"/>
      <c r="AG236" s="214" t="s">
        <v>371</v>
      </c>
      <c r="AH236" s="214">
        <v>0</v>
      </c>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row>
    <row r="237" spans="1:60" outlineLevel="1" x14ac:dyDescent="0.2">
      <c r="A237" s="236">
        <v>48</v>
      </c>
      <c r="B237" s="237" t="s">
        <v>547</v>
      </c>
      <c r="C237" s="254" t="s">
        <v>548</v>
      </c>
      <c r="D237" s="238" t="s">
        <v>403</v>
      </c>
      <c r="E237" s="239">
        <v>7</v>
      </c>
      <c r="F237" s="240"/>
      <c r="G237" s="241">
        <f>ROUND(E237*F237,2)</f>
        <v>0</v>
      </c>
      <c r="H237" s="240"/>
      <c r="I237" s="241">
        <f>ROUND(E237*H237,2)</f>
        <v>0</v>
      </c>
      <c r="J237" s="240"/>
      <c r="K237" s="241">
        <f>ROUND(E237*J237,2)</f>
        <v>0</v>
      </c>
      <c r="L237" s="241">
        <v>12</v>
      </c>
      <c r="M237" s="241">
        <f>G237*(1+L237/100)</f>
        <v>0</v>
      </c>
      <c r="N237" s="239">
        <v>3.8000000000000002E-4</v>
      </c>
      <c r="O237" s="239">
        <f>ROUND(E237*N237,2)</f>
        <v>0</v>
      </c>
      <c r="P237" s="239">
        <v>1.2999999999999999E-2</v>
      </c>
      <c r="Q237" s="239">
        <f>ROUND(E237*P237,2)</f>
        <v>0.09</v>
      </c>
      <c r="R237" s="241" t="s">
        <v>519</v>
      </c>
      <c r="S237" s="241" t="s">
        <v>315</v>
      </c>
      <c r="T237" s="242" t="s">
        <v>315</v>
      </c>
      <c r="U237" s="224">
        <v>0.107</v>
      </c>
      <c r="V237" s="224">
        <f>ROUND(E237*U237,2)</f>
        <v>0.75</v>
      </c>
      <c r="W237" s="224"/>
      <c r="X237" s="224" t="s">
        <v>336</v>
      </c>
      <c r="Y237" s="224" t="s">
        <v>317</v>
      </c>
      <c r="Z237" s="214"/>
      <c r="AA237" s="214"/>
      <c r="AB237" s="214"/>
      <c r="AC237" s="214"/>
      <c r="AD237" s="214"/>
      <c r="AE237" s="214"/>
      <c r="AF237" s="214"/>
      <c r="AG237" s="214" t="s">
        <v>337</v>
      </c>
      <c r="AH237" s="214"/>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row>
    <row r="238" spans="1:60" outlineLevel="2" x14ac:dyDescent="0.2">
      <c r="A238" s="221"/>
      <c r="B238" s="222"/>
      <c r="C238" s="267" t="s">
        <v>549</v>
      </c>
      <c r="D238" s="266"/>
      <c r="E238" s="266"/>
      <c r="F238" s="266"/>
      <c r="G238" s="266"/>
      <c r="H238" s="224"/>
      <c r="I238" s="224"/>
      <c r="J238" s="224"/>
      <c r="K238" s="224"/>
      <c r="L238" s="224"/>
      <c r="M238" s="224"/>
      <c r="N238" s="223"/>
      <c r="O238" s="223"/>
      <c r="P238" s="223"/>
      <c r="Q238" s="223"/>
      <c r="R238" s="224"/>
      <c r="S238" s="224"/>
      <c r="T238" s="224"/>
      <c r="U238" s="224"/>
      <c r="V238" s="224"/>
      <c r="W238" s="224"/>
      <c r="X238" s="224"/>
      <c r="Y238" s="224"/>
      <c r="Z238" s="214"/>
      <c r="AA238" s="214"/>
      <c r="AB238" s="214"/>
      <c r="AC238" s="214"/>
      <c r="AD238" s="214"/>
      <c r="AE238" s="214"/>
      <c r="AF238" s="214"/>
      <c r="AG238" s="214" t="s">
        <v>369</v>
      </c>
      <c r="AH238" s="214"/>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row>
    <row r="239" spans="1:60" outlineLevel="2" x14ac:dyDescent="0.2">
      <c r="A239" s="221"/>
      <c r="B239" s="222"/>
      <c r="C239" s="268" t="s">
        <v>2669</v>
      </c>
      <c r="D239" s="262"/>
      <c r="E239" s="263">
        <v>7</v>
      </c>
      <c r="F239" s="224"/>
      <c r="G239" s="224"/>
      <c r="H239" s="224"/>
      <c r="I239" s="224"/>
      <c r="J239" s="224"/>
      <c r="K239" s="224"/>
      <c r="L239" s="224"/>
      <c r="M239" s="224"/>
      <c r="N239" s="223"/>
      <c r="O239" s="223"/>
      <c r="P239" s="223"/>
      <c r="Q239" s="223"/>
      <c r="R239" s="224"/>
      <c r="S239" s="224"/>
      <c r="T239" s="224"/>
      <c r="U239" s="224"/>
      <c r="V239" s="224"/>
      <c r="W239" s="224"/>
      <c r="X239" s="224"/>
      <c r="Y239" s="224"/>
      <c r="Z239" s="214"/>
      <c r="AA239" s="214"/>
      <c r="AB239" s="214"/>
      <c r="AC239" s="214"/>
      <c r="AD239" s="214"/>
      <c r="AE239" s="214"/>
      <c r="AF239" s="214"/>
      <c r="AG239" s="214" t="s">
        <v>371</v>
      </c>
      <c r="AH239" s="214">
        <v>0</v>
      </c>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row>
    <row r="240" spans="1:60" outlineLevel="1" x14ac:dyDescent="0.2">
      <c r="A240" s="236">
        <v>49</v>
      </c>
      <c r="B240" s="237" t="s">
        <v>577</v>
      </c>
      <c r="C240" s="254" t="s">
        <v>578</v>
      </c>
      <c r="D240" s="238" t="s">
        <v>403</v>
      </c>
      <c r="E240" s="239">
        <v>5</v>
      </c>
      <c r="F240" s="240"/>
      <c r="G240" s="241">
        <f>ROUND(E240*F240,2)</f>
        <v>0</v>
      </c>
      <c r="H240" s="240"/>
      <c r="I240" s="241">
        <f>ROUND(E240*H240,2)</f>
        <v>0</v>
      </c>
      <c r="J240" s="240"/>
      <c r="K240" s="241">
        <f>ROUND(E240*J240,2)</f>
        <v>0</v>
      </c>
      <c r="L240" s="241">
        <v>12</v>
      </c>
      <c r="M240" s="241">
        <f>G240*(1+L240/100)</f>
        <v>0</v>
      </c>
      <c r="N240" s="239">
        <v>5.9000000000000003E-4</v>
      </c>
      <c r="O240" s="239">
        <f>ROUND(E240*N240,2)</f>
        <v>0</v>
      </c>
      <c r="P240" s="239">
        <v>3.6999999999999998E-2</v>
      </c>
      <c r="Q240" s="239">
        <f>ROUND(E240*P240,2)</f>
        <v>0.19</v>
      </c>
      <c r="R240" s="241" t="s">
        <v>519</v>
      </c>
      <c r="S240" s="241" t="s">
        <v>315</v>
      </c>
      <c r="T240" s="242" t="s">
        <v>315</v>
      </c>
      <c r="U240" s="224">
        <v>0.443</v>
      </c>
      <c r="V240" s="224">
        <f>ROUND(E240*U240,2)</f>
        <v>2.2200000000000002</v>
      </c>
      <c r="W240" s="224"/>
      <c r="X240" s="224" t="s">
        <v>336</v>
      </c>
      <c r="Y240" s="224" t="s">
        <v>317</v>
      </c>
      <c r="Z240" s="214"/>
      <c r="AA240" s="214"/>
      <c r="AB240" s="214"/>
      <c r="AC240" s="214"/>
      <c r="AD240" s="214"/>
      <c r="AE240" s="214"/>
      <c r="AF240" s="214"/>
      <c r="AG240" s="214" t="s">
        <v>337</v>
      </c>
      <c r="AH240" s="214"/>
      <c r="AI240" s="214"/>
      <c r="AJ240" s="214"/>
      <c r="AK240" s="214"/>
      <c r="AL240" s="214"/>
      <c r="AM240" s="214"/>
      <c r="AN240" s="214"/>
      <c r="AO240" s="214"/>
      <c r="AP240" s="214"/>
      <c r="AQ240" s="214"/>
      <c r="AR240" s="214"/>
      <c r="AS240" s="214"/>
      <c r="AT240" s="214"/>
      <c r="AU240" s="214"/>
      <c r="AV240" s="214"/>
      <c r="AW240" s="214"/>
      <c r="AX240" s="214"/>
      <c r="AY240" s="214"/>
      <c r="AZ240" s="214"/>
      <c r="BA240" s="214"/>
      <c r="BB240" s="214"/>
      <c r="BC240" s="214"/>
      <c r="BD240" s="214"/>
      <c r="BE240" s="214"/>
      <c r="BF240" s="214"/>
      <c r="BG240" s="214"/>
      <c r="BH240" s="214"/>
    </row>
    <row r="241" spans="1:60" outlineLevel="2" x14ac:dyDescent="0.2">
      <c r="A241" s="221"/>
      <c r="B241" s="222"/>
      <c r="C241" s="267" t="s">
        <v>549</v>
      </c>
      <c r="D241" s="266"/>
      <c r="E241" s="266"/>
      <c r="F241" s="266"/>
      <c r="G241" s="266"/>
      <c r="H241" s="224"/>
      <c r="I241" s="224"/>
      <c r="J241" s="224"/>
      <c r="K241" s="224"/>
      <c r="L241" s="224"/>
      <c r="M241" s="224"/>
      <c r="N241" s="223"/>
      <c r="O241" s="223"/>
      <c r="P241" s="223"/>
      <c r="Q241" s="223"/>
      <c r="R241" s="224"/>
      <c r="S241" s="224"/>
      <c r="T241" s="224"/>
      <c r="U241" s="224"/>
      <c r="V241" s="224"/>
      <c r="W241" s="224"/>
      <c r="X241" s="224"/>
      <c r="Y241" s="224"/>
      <c r="Z241" s="214"/>
      <c r="AA241" s="214"/>
      <c r="AB241" s="214"/>
      <c r="AC241" s="214"/>
      <c r="AD241" s="214"/>
      <c r="AE241" s="214"/>
      <c r="AF241" s="214"/>
      <c r="AG241" s="214" t="s">
        <v>369</v>
      </c>
      <c r="AH241" s="214"/>
      <c r="AI241" s="214"/>
      <c r="AJ241" s="214"/>
      <c r="AK241" s="214"/>
      <c r="AL241" s="214"/>
      <c r="AM241" s="214"/>
      <c r="AN241" s="214"/>
      <c r="AO241" s="214"/>
      <c r="AP241" s="214"/>
      <c r="AQ241" s="214"/>
      <c r="AR241" s="214"/>
      <c r="AS241" s="214"/>
      <c r="AT241" s="214"/>
      <c r="AU241" s="214"/>
      <c r="AV241" s="214"/>
      <c r="AW241" s="214"/>
      <c r="AX241" s="214"/>
      <c r="AY241" s="214"/>
      <c r="AZ241" s="214"/>
      <c r="BA241" s="214"/>
      <c r="BB241" s="214"/>
      <c r="BC241" s="214"/>
      <c r="BD241" s="214"/>
      <c r="BE241" s="214"/>
      <c r="BF241" s="214"/>
      <c r="BG241" s="214"/>
      <c r="BH241" s="214"/>
    </row>
    <row r="242" spans="1:60" outlineLevel="1" x14ac:dyDescent="0.2">
      <c r="A242" s="236">
        <v>50</v>
      </c>
      <c r="B242" s="237" t="s">
        <v>569</v>
      </c>
      <c r="C242" s="254" t="s">
        <v>1387</v>
      </c>
      <c r="D242" s="238" t="s">
        <v>330</v>
      </c>
      <c r="E242" s="239">
        <v>1</v>
      </c>
      <c r="F242" s="240"/>
      <c r="G242" s="241">
        <f>ROUND(E242*F242,2)</f>
        <v>0</v>
      </c>
      <c r="H242" s="240"/>
      <c r="I242" s="241">
        <f>ROUND(E242*H242,2)</f>
        <v>0</v>
      </c>
      <c r="J242" s="240"/>
      <c r="K242" s="241">
        <f>ROUND(E242*J242,2)</f>
        <v>0</v>
      </c>
      <c r="L242" s="241">
        <v>12</v>
      </c>
      <c r="M242" s="241">
        <f>G242*(1+L242/100)</f>
        <v>0</v>
      </c>
      <c r="N242" s="239">
        <v>0</v>
      </c>
      <c r="O242" s="239">
        <f>ROUND(E242*N242,2)</f>
        <v>0</v>
      </c>
      <c r="P242" s="239">
        <v>0</v>
      </c>
      <c r="Q242" s="239">
        <f>ROUND(E242*P242,2)</f>
        <v>0</v>
      </c>
      <c r="R242" s="241"/>
      <c r="S242" s="241" t="s">
        <v>331</v>
      </c>
      <c r="T242" s="242" t="s">
        <v>316</v>
      </c>
      <c r="U242" s="224">
        <v>0</v>
      </c>
      <c r="V242" s="224">
        <f>ROUND(E242*U242,2)</f>
        <v>0</v>
      </c>
      <c r="W242" s="224"/>
      <c r="X242" s="224" t="s">
        <v>336</v>
      </c>
      <c r="Y242" s="224" t="s">
        <v>317</v>
      </c>
      <c r="Z242" s="214"/>
      <c r="AA242" s="214"/>
      <c r="AB242" s="214"/>
      <c r="AC242" s="214"/>
      <c r="AD242" s="214"/>
      <c r="AE242" s="214"/>
      <c r="AF242" s="214"/>
      <c r="AG242" s="214" t="s">
        <v>337</v>
      </c>
      <c r="AH242" s="214"/>
      <c r="AI242" s="214"/>
      <c r="AJ242" s="214"/>
      <c r="AK242" s="214"/>
      <c r="AL242" s="214"/>
      <c r="AM242" s="214"/>
      <c r="AN242" s="214"/>
      <c r="AO242" s="214"/>
      <c r="AP242" s="214"/>
      <c r="AQ242" s="214"/>
      <c r="AR242" s="214"/>
      <c r="AS242" s="214"/>
      <c r="AT242" s="214"/>
      <c r="AU242" s="214"/>
      <c r="AV242" s="214"/>
      <c r="AW242" s="214"/>
      <c r="AX242" s="214"/>
      <c r="AY242" s="214"/>
      <c r="AZ242" s="214"/>
      <c r="BA242" s="214"/>
      <c r="BB242" s="214"/>
      <c r="BC242" s="214"/>
      <c r="BD242" s="214"/>
      <c r="BE242" s="214"/>
      <c r="BF242" s="214"/>
      <c r="BG242" s="214"/>
      <c r="BH242" s="214"/>
    </row>
    <row r="243" spans="1:60" outlineLevel="2" x14ac:dyDescent="0.2">
      <c r="A243" s="221"/>
      <c r="B243" s="222"/>
      <c r="C243" s="268" t="s">
        <v>2238</v>
      </c>
      <c r="D243" s="262"/>
      <c r="E243" s="263">
        <v>1</v>
      </c>
      <c r="F243" s="224"/>
      <c r="G243" s="224"/>
      <c r="H243" s="224"/>
      <c r="I243" s="224"/>
      <c r="J243" s="224"/>
      <c r="K243" s="224"/>
      <c r="L243" s="224"/>
      <c r="M243" s="224"/>
      <c r="N243" s="223"/>
      <c r="O243" s="223"/>
      <c r="P243" s="223"/>
      <c r="Q243" s="223"/>
      <c r="R243" s="224"/>
      <c r="S243" s="224"/>
      <c r="T243" s="224"/>
      <c r="U243" s="224"/>
      <c r="V243" s="224"/>
      <c r="W243" s="224"/>
      <c r="X243" s="224"/>
      <c r="Y243" s="224"/>
      <c r="Z243" s="214"/>
      <c r="AA243" s="214"/>
      <c r="AB243" s="214"/>
      <c r="AC243" s="214"/>
      <c r="AD243" s="214"/>
      <c r="AE243" s="214"/>
      <c r="AF243" s="214"/>
      <c r="AG243" s="214" t="s">
        <v>371</v>
      </c>
      <c r="AH243" s="214">
        <v>0</v>
      </c>
      <c r="AI243" s="214"/>
      <c r="AJ243" s="214"/>
      <c r="AK243" s="214"/>
      <c r="AL243" s="214"/>
      <c r="AM243" s="214"/>
      <c r="AN243" s="214"/>
      <c r="AO243" s="214"/>
      <c r="AP243" s="214"/>
      <c r="AQ243" s="214"/>
      <c r="AR243" s="214"/>
      <c r="AS243" s="214"/>
      <c r="AT243" s="214"/>
      <c r="AU243" s="214"/>
      <c r="AV243" s="214"/>
      <c r="AW243" s="214"/>
      <c r="AX243" s="214"/>
      <c r="AY243" s="214"/>
      <c r="AZ243" s="214"/>
      <c r="BA243" s="214"/>
      <c r="BB243" s="214"/>
      <c r="BC243" s="214"/>
      <c r="BD243" s="214"/>
      <c r="BE243" s="214"/>
      <c r="BF243" s="214"/>
      <c r="BG243" s="214"/>
      <c r="BH243" s="214"/>
    </row>
    <row r="244" spans="1:60" x14ac:dyDescent="0.2">
      <c r="A244" s="229" t="s">
        <v>310</v>
      </c>
      <c r="B244" s="230" t="s">
        <v>211</v>
      </c>
      <c r="C244" s="253" t="s">
        <v>212</v>
      </c>
      <c r="D244" s="231"/>
      <c r="E244" s="232"/>
      <c r="F244" s="233"/>
      <c r="G244" s="233">
        <f>SUMIF(AG245:AG246,"&lt;&gt;NOR",G245:G246)</f>
        <v>0</v>
      </c>
      <c r="H244" s="233"/>
      <c r="I244" s="233">
        <f>SUM(I245:I246)</f>
        <v>0</v>
      </c>
      <c r="J244" s="233"/>
      <c r="K244" s="233">
        <f>SUM(K245:K246)</f>
        <v>0</v>
      </c>
      <c r="L244" s="233"/>
      <c r="M244" s="233">
        <f>SUM(M245:M246)</f>
        <v>0</v>
      </c>
      <c r="N244" s="232"/>
      <c r="O244" s="232">
        <f>SUM(O245:O246)</f>
        <v>0</v>
      </c>
      <c r="P244" s="232"/>
      <c r="Q244" s="232">
        <f>SUM(Q245:Q246)</f>
        <v>0</v>
      </c>
      <c r="R244" s="233"/>
      <c r="S244" s="233"/>
      <c r="T244" s="234"/>
      <c r="U244" s="228"/>
      <c r="V244" s="228">
        <f>SUM(V245:V246)</f>
        <v>55.21</v>
      </c>
      <c r="W244" s="228"/>
      <c r="X244" s="228"/>
      <c r="Y244" s="228"/>
      <c r="AG244" t="s">
        <v>311</v>
      </c>
    </row>
    <row r="245" spans="1:60" ht="22.5" outlineLevel="1" x14ac:dyDescent="0.2">
      <c r="A245" s="236">
        <v>51</v>
      </c>
      <c r="B245" s="237" t="s">
        <v>1102</v>
      </c>
      <c r="C245" s="254" t="s">
        <v>1103</v>
      </c>
      <c r="D245" s="238" t="s">
        <v>581</v>
      </c>
      <c r="E245" s="239">
        <v>10.038320000000001</v>
      </c>
      <c r="F245" s="240"/>
      <c r="G245" s="241">
        <f>ROUND(E245*F245,2)</f>
        <v>0</v>
      </c>
      <c r="H245" s="240"/>
      <c r="I245" s="241">
        <f>ROUND(E245*H245,2)</f>
        <v>0</v>
      </c>
      <c r="J245" s="240"/>
      <c r="K245" s="241">
        <f>ROUND(E245*J245,2)</f>
        <v>0</v>
      </c>
      <c r="L245" s="241">
        <v>12</v>
      </c>
      <c r="M245" s="241">
        <f>G245*(1+L245/100)</f>
        <v>0</v>
      </c>
      <c r="N245" s="239">
        <v>0</v>
      </c>
      <c r="O245" s="239">
        <f>ROUND(E245*N245,2)</f>
        <v>0</v>
      </c>
      <c r="P245" s="239">
        <v>0</v>
      </c>
      <c r="Q245" s="239">
        <f>ROUND(E245*P245,2)</f>
        <v>0</v>
      </c>
      <c r="R245" s="241" t="s">
        <v>366</v>
      </c>
      <c r="S245" s="241" t="s">
        <v>315</v>
      </c>
      <c r="T245" s="242" t="s">
        <v>315</v>
      </c>
      <c r="U245" s="224">
        <v>5.5</v>
      </c>
      <c r="V245" s="224">
        <f>ROUND(E245*U245,2)</f>
        <v>55.21</v>
      </c>
      <c r="W245" s="224"/>
      <c r="X245" s="224" t="s">
        <v>582</v>
      </c>
      <c r="Y245" s="224" t="s">
        <v>317</v>
      </c>
      <c r="Z245" s="214"/>
      <c r="AA245" s="214"/>
      <c r="AB245" s="214"/>
      <c r="AC245" s="214"/>
      <c r="AD245" s="214"/>
      <c r="AE245" s="214"/>
      <c r="AF245" s="214"/>
      <c r="AG245" s="214" t="s">
        <v>732</v>
      </c>
      <c r="AH245" s="214"/>
      <c r="AI245" s="214"/>
      <c r="AJ245" s="214"/>
      <c r="AK245" s="214"/>
      <c r="AL245" s="214"/>
      <c r="AM245" s="214"/>
      <c r="AN245" s="214"/>
      <c r="AO245" s="214"/>
      <c r="AP245" s="214"/>
      <c r="AQ245" s="214"/>
      <c r="AR245" s="214"/>
      <c r="AS245" s="214"/>
      <c r="AT245" s="214"/>
      <c r="AU245" s="214"/>
      <c r="AV245" s="214"/>
      <c r="AW245" s="214"/>
      <c r="AX245" s="214"/>
      <c r="AY245" s="214"/>
      <c r="AZ245" s="214"/>
      <c r="BA245" s="214"/>
      <c r="BB245" s="214"/>
      <c r="BC245" s="214"/>
      <c r="BD245" s="214"/>
      <c r="BE245" s="214"/>
      <c r="BF245" s="214"/>
      <c r="BG245" s="214"/>
      <c r="BH245" s="214"/>
    </row>
    <row r="246" spans="1:60" outlineLevel="2" x14ac:dyDescent="0.2">
      <c r="A246" s="221"/>
      <c r="B246" s="222"/>
      <c r="C246" s="267" t="s">
        <v>584</v>
      </c>
      <c r="D246" s="266"/>
      <c r="E246" s="266"/>
      <c r="F246" s="266"/>
      <c r="G246" s="266"/>
      <c r="H246" s="224"/>
      <c r="I246" s="224"/>
      <c r="J246" s="224"/>
      <c r="K246" s="224"/>
      <c r="L246" s="224"/>
      <c r="M246" s="224"/>
      <c r="N246" s="223"/>
      <c r="O246" s="223"/>
      <c r="P246" s="223"/>
      <c r="Q246" s="223"/>
      <c r="R246" s="224"/>
      <c r="S246" s="224"/>
      <c r="T246" s="224"/>
      <c r="U246" s="224"/>
      <c r="V246" s="224"/>
      <c r="W246" s="224"/>
      <c r="X246" s="224"/>
      <c r="Y246" s="224"/>
      <c r="Z246" s="214"/>
      <c r="AA246" s="214"/>
      <c r="AB246" s="214"/>
      <c r="AC246" s="214"/>
      <c r="AD246" s="214"/>
      <c r="AE246" s="214"/>
      <c r="AF246" s="214"/>
      <c r="AG246" s="214" t="s">
        <v>369</v>
      </c>
      <c r="AH246" s="214"/>
      <c r="AI246" s="214"/>
      <c r="AJ246" s="214"/>
      <c r="AK246" s="214"/>
      <c r="AL246" s="214"/>
      <c r="AM246" s="214"/>
      <c r="AN246" s="214"/>
      <c r="AO246" s="214"/>
      <c r="AP246" s="214"/>
      <c r="AQ246" s="214"/>
      <c r="AR246" s="214"/>
      <c r="AS246" s="214"/>
      <c r="AT246" s="214"/>
      <c r="AU246" s="214"/>
      <c r="AV246" s="214"/>
      <c r="AW246" s="214"/>
      <c r="AX246" s="214"/>
      <c r="AY246" s="214"/>
      <c r="AZ246" s="214"/>
      <c r="BA246" s="214"/>
      <c r="BB246" s="214"/>
      <c r="BC246" s="214"/>
      <c r="BD246" s="214"/>
      <c r="BE246" s="214"/>
      <c r="BF246" s="214"/>
      <c r="BG246" s="214"/>
      <c r="BH246" s="214"/>
    </row>
    <row r="247" spans="1:60" x14ac:dyDescent="0.2">
      <c r="A247" s="229" t="s">
        <v>310</v>
      </c>
      <c r="B247" s="230" t="s">
        <v>219</v>
      </c>
      <c r="C247" s="253" t="s">
        <v>220</v>
      </c>
      <c r="D247" s="231"/>
      <c r="E247" s="232"/>
      <c r="F247" s="233"/>
      <c r="G247" s="233">
        <f>SUMIF(AG248:AG254,"&lt;&gt;NOR",G248:G254)</f>
        <v>0</v>
      </c>
      <c r="H247" s="233"/>
      <c r="I247" s="233">
        <f>SUM(I248:I254)</f>
        <v>0</v>
      </c>
      <c r="J247" s="233"/>
      <c r="K247" s="233">
        <f>SUM(K248:K254)</f>
        <v>0</v>
      </c>
      <c r="L247" s="233"/>
      <c r="M247" s="233">
        <f>SUM(M248:M254)</f>
        <v>0</v>
      </c>
      <c r="N247" s="232"/>
      <c r="O247" s="232">
        <f>SUM(O248:O254)</f>
        <v>0.12</v>
      </c>
      <c r="P247" s="232"/>
      <c r="Q247" s="232">
        <f>SUM(Q248:Q254)</f>
        <v>0</v>
      </c>
      <c r="R247" s="233"/>
      <c r="S247" s="233"/>
      <c r="T247" s="234"/>
      <c r="U247" s="228"/>
      <c r="V247" s="228">
        <f>SUM(V248:V254)</f>
        <v>13.13</v>
      </c>
      <c r="W247" s="228"/>
      <c r="X247" s="228"/>
      <c r="Y247" s="228"/>
      <c r="AG247" t="s">
        <v>311</v>
      </c>
    </row>
    <row r="248" spans="1:60" ht="22.5" outlineLevel="1" x14ac:dyDescent="0.2">
      <c r="A248" s="236">
        <v>52</v>
      </c>
      <c r="B248" s="237" t="s">
        <v>585</v>
      </c>
      <c r="C248" s="254" t="s">
        <v>586</v>
      </c>
      <c r="D248" s="238" t="s">
        <v>379</v>
      </c>
      <c r="E248" s="239">
        <v>30.948</v>
      </c>
      <c r="F248" s="240"/>
      <c r="G248" s="241">
        <f>ROUND(E248*F248,2)</f>
        <v>0</v>
      </c>
      <c r="H248" s="240"/>
      <c r="I248" s="241">
        <f>ROUND(E248*H248,2)</f>
        <v>0</v>
      </c>
      <c r="J248" s="240"/>
      <c r="K248" s="241">
        <f>ROUND(E248*J248,2)</f>
        <v>0</v>
      </c>
      <c r="L248" s="241">
        <v>12</v>
      </c>
      <c r="M248" s="241">
        <f>G248*(1+L248/100)</f>
        <v>0</v>
      </c>
      <c r="N248" s="239">
        <v>3.7799999999999999E-3</v>
      </c>
      <c r="O248" s="239">
        <f>ROUND(E248*N248,2)</f>
        <v>0.12</v>
      </c>
      <c r="P248" s="239">
        <v>0</v>
      </c>
      <c r="Q248" s="239">
        <f>ROUND(E248*P248,2)</f>
        <v>0</v>
      </c>
      <c r="R248" s="241" t="s">
        <v>587</v>
      </c>
      <c r="S248" s="241" t="s">
        <v>315</v>
      </c>
      <c r="T248" s="242" t="s">
        <v>315</v>
      </c>
      <c r="U248" s="224">
        <v>0.42419000000000001</v>
      </c>
      <c r="V248" s="224">
        <f>ROUND(E248*U248,2)</f>
        <v>13.13</v>
      </c>
      <c r="W248" s="224"/>
      <c r="X248" s="224" t="s">
        <v>588</v>
      </c>
      <c r="Y248" s="224" t="s">
        <v>317</v>
      </c>
      <c r="Z248" s="214"/>
      <c r="AA248" s="214"/>
      <c r="AB248" s="214"/>
      <c r="AC248" s="214"/>
      <c r="AD248" s="214"/>
      <c r="AE248" s="214"/>
      <c r="AF248" s="214"/>
      <c r="AG248" s="214" t="s">
        <v>589</v>
      </c>
      <c r="AH248" s="214"/>
      <c r="AI248" s="214"/>
      <c r="AJ248" s="214"/>
      <c r="AK248" s="214"/>
      <c r="AL248" s="214"/>
      <c r="AM248" s="214"/>
      <c r="AN248" s="214"/>
      <c r="AO248" s="214"/>
      <c r="AP248" s="214"/>
      <c r="AQ248" s="214"/>
      <c r="AR248" s="214"/>
      <c r="AS248" s="214"/>
      <c r="AT248" s="214"/>
      <c r="AU248" s="214"/>
      <c r="AV248" s="214"/>
      <c r="AW248" s="214"/>
      <c r="AX248" s="214"/>
      <c r="AY248" s="214"/>
      <c r="AZ248" s="214"/>
      <c r="BA248" s="214"/>
      <c r="BB248" s="214"/>
      <c r="BC248" s="214"/>
      <c r="BD248" s="214"/>
      <c r="BE248" s="214"/>
      <c r="BF248" s="214"/>
      <c r="BG248" s="214"/>
      <c r="BH248" s="214"/>
    </row>
    <row r="249" spans="1:60" ht="22.5" outlineLevel="2" x14ac:dyDescent="0.2">
      <c r="A249" s="221"/>
      <c r="B249" s="222"/>
      <c r="C249" s="255" t="s">
        <v>590</v>
      </c>
      <c r="D249" s="243"/>
      <c r="E249" s="243"/>
      <c r="F249" s="243"/>
      <c r="G249" s="243"/>
      <c r="H249" s="224"/>
      <c r="I249" s="224"/>
      <c r="J249" s="224"/>
      <c r="K249" s="224"/>
      <c r="L249" s="224"/>
      <c r="M249" s="224"/>
      <c r="N249" s="223"/>
      <c r="O249" s="223"/>
      <c r="P249" s="223"/>
      <c r="Q249" s="223"/>
      <c r="R249" s="224"/>
      <c r="S249" s="224"/>
      <c r="T249" s="224"/>
      <c r="U249" s="224"/>
      <c r="V249" s="224"/>
      <c r="W249" s="224"/>
      <c r="X249" s="224"/>
      <c r="Y249" s="224"/>
      <c r="Z249" s="214"/>
      <c r="AA249" s="214"/>
      <c r="AB249" s="214"/>
      <c r="AC249" s="214"/>
      <c r="AD249" s="214"/>
      <c r="AE249" s="214"/>
      <c r="AF249" s="214"/>
      <c r="AG249" s="214" t="s">
        <v>320</v>
      </c>
      <c r="AH249" s="214"/>
      <c r="AI249" s="214"/>
      <c r="AJ249" s="214"/>
      <c r="AK249" s="214"/>
      <c r="AL249" s="214"/>
      <c r="AM249" s="214"/>
      <c r="AN249" s="214"/>
      <c r="AO249" s="214"/>
      <c r="AP249" s="214"/>
      <c r="AQ249" s="214"/>
      <c r="AR249" s="214"/>
      <c r="AS249" s="214"/>
      <c r="AT249" s="214"/>
      <c r="AU249" s="214"/>
      <c r="AV249" s="214"/>
      <c r="AW249" s="214"/>
      <c r="AX249" s="214"/>
      <c r="AY249" s="214"/>
      <c r="AZ249" s="214"/>
      <c r="BA249" s="244" t="str">
        <f>C249</f>
        <v>Nanesení hydroizolační stěrky ve dvou vrstvách. Vlepení těsnicí pásky do spoje podlaha-stěna, přitlačení a uhlazení, přetažení pásky další vrstvou izolační stěrky.</v>
      </c>
      <c r="BB249" s="214"/>
      <c r="BC249" s="214"/>
      <c r="BD249" s="214"/>
      <c r="BE249" s="214"/>
      <c r="BF249" s="214"/>
      <c r="BG249" s="214"/>
      <c r="BH249" s="214"/>
    </row>
    <row r="250" spans="1:60" outlineLevel="2" x14ac:dyDescent="0.2">
      <c r="A250" s="221"/>
      <c r="B250" s="222"/>
      <c r="C250" s="268" t="s">
        <v>991</v>
      </c>
      <c r="D250" s="262"/>
      <c r="E250" s="263"/>
      <c r="F250" s="224"/>
      <c r="G250" s="224"/>
      <c r="H250" s="224"/>
      <c r="I250" s="224"/>
      <c r="J250" s="224"/>
      <c r="K250" s="224"/>
      <c r="L250" s="224"/>
      <c r="M250" s="224"/>
      <c r="N250" s="223"/>
      <c r="O250" s="223"/>
      <c r="P250" s="223"/>
      <c r="Q250" s="223"/>
      <c r="R250" s="224"/>
      <c r="S250" s="224"/>
      <c r="T250" s="224"/>
      <c r="U250" s="224"/>
      <c r="V250" s="224"/>
      <c r="W250" s="224"/>
      <c r="X250" s="224"/>
      <c r="Y250" s="224"/>
      <c r="Z250" s="214"/>
      <c r="AA250" s="214"/>
      <c r="AB250" s="214"/>
      <c r="AC250" s="214"/>
      <c r="AD250" s="214"/>
      <c r="AE250" s="214"/>
      <c r="AF250" s="214"/>
      <c r="AG250" s="214" t="s">
        <v>371</v>
      </c>
      <c r="AH250" s="214">
        <v>0</v>
      </c>
      <c r="AI250" s="214"/>
      <c r="AJ250" s="214"/>
      <c r="AK250" s="214"/>
      <c r="AL250" s="214"/>
      <c r="AM250" s="214"/>
      <c r="AN250" s="214"/>
      <c r="AO250" s="214"/>
      <c r="AP250" s="214"/>
      <c r="AQ250" s="214"/>
      <c r="AR250" s="214"/>
      <c r="AS250" s="214"/>
      <c r="AT250" s="214"/>
      <c r="AU250" s="214"/>
      <c r="AV250" s="214"/>
      <c r="AW250" s="214"/>
      <c r="AX250" s="214"/>
      <c r="AY250" s="214"/>
      <c r="AZ250" s="214"/>
      <c r="BA250" s="214"/>
      <c r="BB250" s="214"/>
      <c r="BC250" s="214"/>
      <c r="BD250" s="214"/>
      <c r="BE250" s="214"/>
      <c r="BF250" s="214"/>
      <c r="BG250" s="214"/>
      <c r="BH250" s="214"/>
    </row>
    <row r="251" spans="1:60" outlineLevel="3" x14ac:dyDescent="0.2">
      <c r="A251" s="221"/>
      <c r="B251" s="222"/>
      <c r="C251" s="268" t="s">
        <v>591</v>
      </c>
      <c r="D251" s="262"/>
      <c r="E251" s="263"/>
      <c r="F251" s="224"/>
      <c r="G251" s="224"/>
      <c r="H251" s="224"/>
      <c r="I251" s="224"/>
      <c r="J251" s="224"/>
      <c r="K251" s="224"/>
      <c r="L251" s="224"/>
      <c r="M251" s="224"/>
      <c r="N251" s="223"/>
      <c r="O251" s="223"/>
      <c r="P251" s="223"/>
      <c r="Q251" s="223"/>
      <c r="R251" s="224"/>
      <c r="S251" s="224"/>
      <c r="T251" s="224"/>
      <c r="U251" s="224"/>
      <c r="V251" s="224"/>
      <c r="W251" s="224"/>
      <c r="X251" s="224"/>
      <c r="Y251" s="224"/>
      <c r="Z251" s="214"/>
      <c r="AA251" s="214"/>
      <c r="AB251" s="214"/>
      <c r="AC251" s="214"/>
      <c r="AD251" s="214"/>
      <c r="AE251" s="214"/>
      <c r="AF251" s="214"/>
      <c r="AG251" s="214" t="s">
        <v>371</v>
      </c>
      <c r="AH251" s="214">
        <v>0</v>
      </c>
      <c r="AI251" s="214"/>
      <c r="AJ251" s="214"/>
      <c r="AK251" s="214"/>
      <c r="AL251" s="214"/>
      <c r="AM251" s="214"/>
      <c r="AN251" s="214"/>
      <c r="AO251" s="214"/>
      <c r="AP251" s="214"/>
      <c r="AQ251" s="214"/>
      <c r="AR251" s="214"/>
      <c r="AS251" s="214"/>
      <c r="AT251" s="214"/>
      <c r="AU251" s="214"/>
      <c r="AV251" s="214"/>
      <c r="AW251" s="214"/>
      <c r="AX251" s="214"/>
      <c r="AY251" s="214"/>
      <c r="AZ251" s="214"/>
      <c r="BA251" s="214"/>
      <c r="BB251" s="214"/>
      <c r="BC251" s="214"/>
      <c r="BD251" s="214"/>
      <c r="BE251" s="214"/>
      <c r="BF251" s="214"/>
      <c r="BG251" s="214"/>
      <c r="BH251" s="214"/>
    </row>
    <row r="252" spans="1:60" outlineLevel="3" x14ac:dyDescent="0.2">
      <c r="A252" s="221"/>
      <c r="B252" s="222"/>
      <c r="C252" s="268" t="s">
        <v>2911</v>
      </c>
      <c r="D252" s="262"/>
      <c r="E252" s="263">
        <v>27.678000000000001</v>
      </c>
      <c r="F252" s="224"/>
      <c r="G252" s="224"/>
      <c r="H252" s="224"/>
      <c r="I252" s="224"/>
      <c r="J252" s="224"/>
      <c r="K252" s="224"/>
      <c r="L252" s="224"/>
      <c r="M252" s="224"/>
      <c r="N252" s="223"/>
      <c r="O252" s="223"/>
      <c r="P252" s="223"/>
      <c r="Q252" s="223"/>
      <c r="R252" s="224"/>
      <c r="S252" s="224"/>
      <c r="T252" s="224"/>
      <c r="U252" s="224"/>
      <c r="V252" s="224"/>
      <c r="W252" s="224"/>
      <c r="X252" s="224"/>
      <c r="Y252" s="224"/>
      <c r="Z252" s="214"/>
      <c r="AA252" s="214"/>
      <c r="AB252" s="214"/>
      <c r="AC252" s="214"/>
      <c r="AD252" s="214"/>
      <c r="AE252" s="214"/>
      <c r="AF252" s="214"/>
      <c r="AG252" s="214" t="s">
        <v>371</v>
      </c>
      <c r="AH252" s="214">
        <v>5</v>
      </c>
      <c r="AI252" s="214"/>
      <c r="AJ252" s="214"/>
      <c r="AK252" s="214"/>
      <c r="AL252" s="214"/>
      <c r="AM252" s="214"/>
      <c r="AN252" s="214"/>
      <c r="AO252" s="214"/>
      <c r="AP252" s="214"/>
      <c r="AQ252" s="214"/>
      <c r="AR252" s="214"/>
      <c r="AS252" s="214"/>
      <c r="AT252" s="214"/>
      <c r="AU252" s="214"/>
      <c r="AV252" s="214"/>
      <c r="AW252" s="214"/>
      <c r="AX252" s="214"/>
      <c r="AY252" s="214"/>
      <c r="AZ252" s="214"/>
      <c r="BA252" s="214"/>
      <c r="BB252" s="214"/>
      <c r="BC252" s="214"/>
      <c r="BD252" s="214"/>
      <c r="BE252" s="214"/>
      <c r="BF252" s="214"/>
      <c r="BG252" s="214"/>
      <c r="BH252" s="214"/>
    </row>
    <row r="253" spans="1:60" outlineLevel="3" x14ac:dyDescent="0.2">
      <c r="A253" s="221"/>
      <c r="B253" s="222"/>
      <c r="C253" s="268" t="s">
        <v>1393</v>
      </c>
      <c r="D253" s="262"/>
      <c r="E253" s="263"/>
      <c r="F253" s="224"/>
      <c r="G253" s="224"/>
      <c r="H253" s="224"/>
      <c r="I253" s="224"/>
      <c r="J253" s="224"/>
      <c r="K253" s="224"/>
      <c r="L253" s="224"/>
      <c r="M253" s="224"/>
      <c r="N253" s="223"/>
      <c r="O253" s="223"/>
      <c r="P253" s="223"/>
      <c r="Q253" s="223"/>
      <c r="R253" s="224"/>
      <c r="S253" s="224"/>
      <c r="T253" s="224"/>
      <c r="U253" s="224"/>
      <c r="V253" s="224"/>
      <c r="W253" s="224"/>
      <c r="X253" s="224"/>
      <c r="Y253" s="224"/>
      <c r="Z253" s="214"/>
      <c r="AA253" s="214"/>
      <c r="AB253" s="214"/>
      <c r="AC253" s="214"/>
      <c r="AD253" s="214"/>
      <c r="AE253" s="214"/>
      <c r="AF253" s="214"/>
      <c r="AG253" s="214" t="s">
        <v>371</v>
      </c>
      <c r="AH253" s="214">
        <v>0</v>
      </c>
      <c r="AI253" s="214"/>
      <c r="AJ253" s="214"/>
      <c r="AK253" s="214"/>
      <c r="AL253" s="214"/>
      <c r="AM253" s="214"/>
      <c r="AN253" s="214"/>
      <c r="AO253" s="214"/>
      <c r="AP253" s="214"/>
      <c r="AQ253" s="214"/>
      <c r="AR253" s="214"/>
      <c r="AS253" s="214"/>
      <c r="AT253" s="214"/>
      <c r="AU253" s="214"/>
      <c r="AV253" s="214"/>
      <c r="AW253" s="214"/>
      <c r="AX253" s="214"/>
      <c r="AY253" s="214"/>
      <c r="AZ253" s="214"/>
      <c r="BA253" s="214"/>
      <c r="BB253" s="214"/>
      <c r="BC253" s="214"/>
      <c r="BD253" s="214"/>
      <c r="BE253" s="214"/>
      <c r="BF253" s="214"/>
      <c r="BG253" s="214"/>
      <c r="BH253" s="214"/>
    </row>
    <row r="254" spans="1:60" outlineLevel="3" x14ac:dyDescent="0.2">
      <c r="A254" s="221"/>
      <c r="B254" s="222"/>
      <c r="C254" s="268" t="s">
        <v>2912</v>
      </c>
      <c r="D254" s="262"/>
      <c r="E254" s="263">
        <v>3.27</v>
      </c>
      <c r="F254" s="224"/>
      <c r="G254" s="224"/>
      <c r="H254" s="224"/>
      <c r="I254" s="224"/>
      <c r="J254" s="224"/>
      <c r="K254" s="224"/>
      <c r="L254" s="224"/>
      <c r="M254" s="224"/>
      <c r="N254" s="223"/>
      <c r="O254" s="223"/>
      <c r="P254" s="223"/>
      <c r="Q254" s="223"/>
      <c r="R254" s="224"/>
      <c r="S254" s="224"/>
      <c r="T254" s="224"/>
      <c r="U254" s="224"/>
      <c r="V254" s="224"/>
      <c r="W254" s="224"/>
      <c r="X254" s="224"/>
      <c r="Y254" s="224"/>
      <c r="Z254" s="214"/>
      <c r="AA254" s="214"/>
      <c r="AB254" s="214"/>
      <c r="AC254" s="214"/>
      <c r="AD254" s="214"/>
      <c r="AE254" s="214"/>
      <c r="AF254" s="214"/>
      <c r="AG254" s="214" t="s">
        <v>371</v>
      </c>
      <c r="AH254" s="214">
        <v>5</v>
      </c>
      <c r="AI254" s="214"/>
      <c r="AJ254" s="214"/>
      <c r="AK254" s="214"/>
      <c r="AL254" s="214"/>
      <c r="AM254" s="214"/>
      <c r="AN254" s="214"/>
      <c r="AO254" s="214"/>
      <c r="AP254" s="214"/>
      <c r="AQ254" s="214"/>
      <c r="AR254" s="214"/>
      <c r="AS254" s="214"/>
      <c r="AT254" s="214"/>
      <c r="AU254" s="214"/>
      <c r="AV254" s="214"/>
      <c r="AW254" s="214"/>
      <c r="AX254" s="214"/>
      <c r="AY254" s="214"/>
      <c r="AZ254" s="214"/>
      <c r="BA254" s="214"/>
      <c r="BB254" s="214"/>
      <c r="BC254" s="214"/>
      <c r="BD254" s="214"/>
      <c r="BE254" s="214"/>
      <c r="BF254" s="214"/>
      <c r="BG254" s="214"/>
      <c r="BH254" s="214"/>
    </row>
    <row r="255" spans="1:60" x14ac:dyDescent="0.2">
      <c r="A255" s="229" t="s">
        <v>310</v>
      </c>
      <c r="B255" s="230" t="s">
        <v>221</v>
      </c>
      <c r="C255" s="253" t="s">
        <v>222</v>
      </c>
      <c r="D255" s="231"/>
      <c r="E255" s="232"/>
      <c r="F255" s="233"/>
      <c r="G255" s="233">
        <f>SUMIF(AG256:AG289,"&lt;&gt;NOR",G256:G289)</f>
        <v>0</v>
      </c>
      <c r="H255" s="233"/>
      <c r="I255" s="233">
        <f>SUM(I256:I289)</f>
        <v>0</v>
      </c>
      <c r="J255" s="233"/>
      <c r="K255" s="233">
        <f>SUM(K256:K289)</f>
        <v>0</v>
      </c>
      <c r="L255" s="233"/>
      <c r="M255" s="233">
        <f>SUM(M256:M289)</f>
        <v>0</v>
      </c>
      <c r="N255" s="232"/>
      <c r="O255" s="232">
        <f>SUM(O256:O289)</f>
        <v>0.24000000000000002</v>
      </c>
      <c r="P255" s="232"/>
      <c r="Q255" s="232">
        <f>SUM(Q256:Q289)</f>
        <v>0</v>
      </c>
      <c r="R255" s="233"/>
      <c r="S255" s="233"/>
      <c r="T255" s="234"/>
      <c r="U255" s="228"/>
      <c r="V255" s="228">
        <f>SUM(V256:V289)</f>
        <v>16.3</v>
      </c>
      <c r="W255" s="228"/>
      <c r="X255" s="228"/>
      <c r="Y255" s="228"/>
      <c r="AG255" t="s">
        <v>311</v>
      </c>
    </row>
    <row r="256" spans="1:60" ht="22.5" outlineLevel="1" x14ac:dyDescent="0.2">
      <c r="A256" s="236">
        <v>53</v>
      </c>
      <c r="B256" s="237" t="s">
        <v>594</v>
      </c>
      <c r="C256" s="254" t="s">
        <v>595</v>
      </c>
      <c r="D256" s="238" t="s">
        <v>379</v>
      </c>
      <c r="E256" s="239">
        <v>33.87088</v>
      </c>
      <c r="F256" s="240"/>
      <c r="G256" s="241">
        <f>ROUND(E256*F256,2)</f>
        <v>0</v>
      </c>
      <c r="H256" s="240"/>
      <c r="I256" s="241">
        <f>ROUND(E256*H256,2)</f>
        <v>0</v>
      </c>
      <c r="J256" s="240"/>
      <c r="K256" s="241">
        <f>ROUND(E256*J256,2)</f>
        <v>0</v>
      </c>
      <c r="L256" s="241">
        <v>12</v>
      </c>
      <c r="M256" s="241">
        <f>G256*(1+L256/100)</f>
        <v>0</v>
      </c>
      <c r="N256" s="239">
        <v>1.6000000000000001E-4</v>
      </c>
      <c r="O256" s="239">
        <f>ROUND(E256*N256,2)</f>
        <v>0.01</v>
      </c>
      <c r="P256" s="239">
        <v>0</v>
      </c>
      <c r="Q256" s="239">
        <f>ROUND(E256*P256,2)</f>
        <v>0</v>
      </c>
      <c r="R256" s="241" t="s">
        <v>596</v>
      </c>
      <c r="S256" s="241" t="s">
        <v>315</v>
      </c>
      <c r="T256" s="242" t="s">
        <v>315</v>
      </c>
      <c r="U256" s="224">
        <v>0.16</v>
      </c>
      <c r="V256" s="224">
        <f>ROUND(E256*U256,2)</f>
        <v>5.42</v>
      </c>
      <c r="W256" s="224"/>
      <c r="X256" s="224" t="s">
        <v>336</v>
      </c>
      <c r="Y256" s="224" t="s">
        <v>317</v>
      </c>
      <c r="Z256" s="214"/>
      <c r="AA256" s="214"/>
      <c r="AB256" s="214"/>
      <c r="AC256" s="214"/>
      <c r="AD256" s="214"/>
      <c r="AE256" s="214"/>
      <c r="AF256" s="214"/>
      <c r="AG256" s="214" t="s">
        <v>337</v>
      </c>
      <c r="AH256" s="214"/>
      <c r="AI256" s="214"/>
      <c r="AJ256" s="214"/>
      <c r="AK256" s="214"/>
      <c r="AL256" s="214"/>
      <c r="AM256" s="214"/>
      <c r="AN256" s="214"/>
      <c r="AO256" s="214"/>
      <c r="AP256" s="214"/>
      <c r="AQ256" s="214"/>
      <c r="AR256" s="214"/>
      <c r="AS256" s="214"/>
      <c r="AT256" s="214"/>
      <c r="AU256" s="214"/>
      <c r="AV256" s="214"/>
      <c r="AW256" s="214"/>
      <c r="AX256" s="214"/>
      <c r="AY256" s="214"/>
      <c r="AZ256" s="214"/>
      <c r="BA256" s="214"/>
      <c r="BB256" s="214"/>
      <c r="BC256" s="214"/>
      <c r="BD256" s="214"/>
      <c r="BE256" s="214"/>
      <c r="BF256" s="214"/>
      <c r="BG256" s="214"/>
      <c r="BH256" s="214"/>
    </row>
    <row r="257" spans="1:60" outlineLevel="2" x14ac:dyDescent="0.2">
      <c r="A257" s="221"/>
      <c r="B257" s="222"/>
      <c r="C257" s="255" t="s">
        <v>1107</v>
      </c>
      <c r="D257" s="243"/>
      <c r="E257" s="243"/>
      <c r="F257" s="243"/>
      <c r="G257" s="243"/>
      <c r="H257" s="224"/>
      <c r="I257" s="224"/>
      <c r="J257" s="224"/>
      <c r="K257" s="224"/>
      <c r="L257" s="224"/>
      <c r="M257" s="224"/>
      <c r="N257" s="223"/>
      <c r="O257" s="223"/>
      <c r="P257" s="223"/>
      <c r="Q257" s="223"/>
      <c r="R257" s="224"/>
      <c r="S257" s="224"/>
      <c r="T257" s="224"/>
      <c r="U257" s="224"/>
      <c r="V257" s="224"/>
      <c r="W257" s="224"/>
      <c r="X257" s="224"/>
      <c r="Y257" s="224"/>
      <c r="Z257" s="214"/>
      <c r="AA257" s="214"/>
      <c r="AB257" s="214"/>
      <c r="AC257" s="214"/>
      <c r="AD257" s="214"/>
      <c r="AE257" s="214"/>
      <c r="AF257" s="214"/>
      <c r="AG257" s="214" t="s">
        <v>320</v>
      </c>
      <c r="AH257" s="214"/>
      <c r="AI257" s="214"/>
      <c r="AJ257" s="214"/>
      <c r="AK257" s="214"/>
      <c r="AL257" s="214"/>
      <c r="AM257" s="214"/>
      <c r="AN257" s="214"/>
      <c r="AO257" s="214"/>
      <c r="AP257" s="214"/>
      <c r="AQ257" s="214"/>
      <c r="AR257" s="214"/>
      <c r="AS257" s="214"/>
      <c r="AT257" s="214"/>
      <c r="AU257" s="214"/>
      <c r="AV257" s="214"/>
      <c r="AW257" s="214"/>
      <c r="AX257" s="214"/>
      <c r="AY257" s="214"/>
      <c r="AZ257" s="214"/>
      <c r="BA257" s="214"/>
      <c r="BB257" s="214"/>
      <c r="BC257" s="214"/>
      <c r="BD257" s="214"/>
      <c r="BE257" s="214"/>
      <c r="BF257" s="214"/>
      <c r="BG257" s="214"/>
      <c r="BH257" s="214"/>
    </row>
    <row r="258" spans="1:60" outlineLevel="2" x14ac:dyDescent="0.2">
      <c r="A258" s="221"/>
      <c r="B258" s="222"/>
      <c r="C258" s="268" t="s">
        <v>991</v>
      </c>
      <c r="D258" s="262"/>
      <c r="E258" s="263"/>
      <c r="F258" s="224"/>
      <c r="G258" s="224"/>
      <c r="H258" s="224"/>
      <c r="I258" s="224"/>
      <c r="J258" s="224"/>
      <c r="K258" s="224"/>
      <c r="L258" s="224"/>
      <c r="M258" s="224"/>
      <c r="N258" s="223"/>
      <c r="O258" s="223"/>
      <c r="P258" s="223"/>
      <c r="Q258" s="223"/>
      <c r="R258" s="224"/>
      <c r="S258" s="224"/>
      <c r="T258" s="224"/>
      <c r="U258" s="224"/>
      <c r="V258" s="224"/>
      <c r="W258" s="224"/>
      <c r="X258" s="224"/>
      <c r="Y258" s="224"/>
      <c r="Z258" s="214"/>
      <c r="AA258" s="214"/>
      <c r="AB258" s="214"/>
      <c r="AC258" s="214"/>
      <c r="AD258" s="214"/>
      <c r="AE258" s="214"/>
      <c r="AF258" s="214"/>
      <c r="AG258" s="214" t="s">
        <v>371</v>
      </c>
      <c r="AH258" s="214">
        <v>0</v>
      </c>
      <c r="AI258" s="214"/>
      <c r="AJ258" s="214"/>
      <c r="AK258" s="214"/>
      <c r="AL258" s="214"/>
      <c r="AM258" s="214"/>
      <c r="AN258" s="214"/>
      <c r="AO258" s="214"/>
      <c r="AP258" s="214"/>
      <c r="AQ258" s="214"/>
      <c r="AR258" s="214"/>
      <c r="AS258" s="214"/>
      <c r="AT258" s="214"/>
      <c r="AU258" s="214"/>
      <c r="AV258" s="214"/>
      <c r="AW258" s="214"/>
      <c r="AX258" s="214"/>
      <c r="AY258" s="214"/>
      <c r="AZ258" s="214"/>
      <c r="BA258" s="214"/>
      <c r="BB258" s="214"/>
      <c r="BC258" s="214"/>
      <c r="BD258" s="214"/>
      <c r="BE258" s="214"/>
      <c r="BF258" s="214"/>
      <c r="BG258" s="214"/>
      <c r="BH258" s="214"/>
    </row>
    <row r="259" spans="1:60" outlineLevel="3" x14ac:dyDescent="0.2">
      <c r="A259" s="221"/>
      <c r="B259" s="222"/>
      <c r="C259" s="268" t="s">
        <v>1395</v>
      </c>
      <c r="D259" s="262"/>
      <c r="E259" s="263"/>
      <c r="F259" s="224"/>
      <c r="G259" s="224"/>
      <c r="H259" s="224"/>
      <c r="I259" s="224"/>
      <c r="J259" s="224"/>
      <c r="K259" s="224"/>
      <c r="L259" s="224"/>
      <c r="M259" s="224"/>
      <c r="N259" s="223"/>
      <c r="O259" s="223"/>
      <c r="P259" s="223"/>
      <c r="Q259" s="223"/>
      <c r="R259" s="224"/>
      <c r="S259" s="224"/>
      <c r="T259" s="224"/>
      <c r="U259" s="224"/>
      <c r="V259" s="224"/>
      <c r="W259" s="224"/>
      <c r="X259" s="224"/>
      <c r="Y259" s="224"/>
      <c r="Z259" s="214"/>
      <c r="AA259" s="214"/>
      <c r="AB259" s="214"/>
      <c r="AC259" s="214"/>
      <c r="AD259" s="214"/>
      <c r="AE259" s="214"/>
      <c r="AF259" s="214"/>
      <c r="AG259" s="214" t="s">
        <v>371</v>
      </c>
      <c r="AH259" s="214">
        <v>0</v>
      </c>
      <c r="AI259" s="214"/>
      <c r="AJ259" s="214"/>
      <c r="AK259" s="214"/>
      <c r="AL259" s="214"/>
      <c r="AM259" s="214"/>
      <c r="AN259" s="214"/>
      <c r="AO259" s="214"/>
      <c r="AP259" s="214"/>
      <c r="AQ259" s="214"/>
      <c r="AR259" s="214"/>
      <c r="AS259" s="214"/>
      <c r="AT259" s="214"/>
      <c r="AU259" s="214"/>
      <c r="AV259" s="214"/>
      <c r="AW259" s="214"/>
      <c r="AX259" s="214"/>
      <c r="AY259" s="214"/>
      <c r="AZ259" s="214"/>
      <c r="BA259" s="214"/>
      <c r="BB259" s="214"/>
      <c r="BC259" s="214"/>
      <c r="BD259" s="214"/>
      <c r="BE259" s="214"/>
      <c r="BF259" s="214"/>
      <c r="BG259" s="214"/>
      <c r="BH259" s="214"/>
    </row>
    <row r="260" spans="1:60" outlineLevel="3" x14ac:dyDescent="0.2">
      <c r="A260" s="221"/>
      <c r="B260" s="222"/>
      <c r="C260" s="268" t="s">
        <v>2462</v>
      </c>
      <c r="D260" s="262"/>
      <c r="E260" s="263">
        <v>5.27088</v>
      </c>
      <c r="F260" s="224"/>
      <c r="G260" s="224"/>
      <c r="H260" s="224"/>
      <c r="I260" s="224"/>
      <c r="J260" s="224"/>
      <c r="K260" s="224"/>
      <c r="L260" s="224"/>
      <c r="M260" s="224"/>
      <c r="N260" s="223"/>
      <c r="O260" s="223"/>
      <c r="P260" s="223"/>
      <c r="Q260" s="223"/>
      <c r="R260" s="224"/>
      <c r="S260" s="224"/>
      <c r="T260" s="224"/>
      <c r="U260" s="224"/>
      <c r="V260" s="224"/>
      <c r="W260" s="224"/>
      <c r="X260" s="224"/>
      <c r="Y260" s="224"/>
      <c r="Z260" s="214"/>
      <c r="AA260" s="214"/>
      <c r="AB260" s="214"/>
      <c r="AC260" s="214"/>
      <c r="AD260" s="214"/>
      <c r="AE260" s="214"/>
      <c r="AF260" s="214"/>
      <c r="AG260" s="214" t="s">
        <v>371</v>
      </c>
      <c r="AH260" s="214">
        <v>0</v>
      </c>
      <c r="AI260" s="214"/>
      <c r="AJ260" s="214"/>
      <c r="AK260" s="214"/>
      <c r="AL260" s="214"/>
      <c r="AM260" s="214"/>
      <c r="AN260" s="214"/>
      <c r="AO260" s="214"/>
      <c r="AP260" s="214"/>
      <c r="AQ260" s="214"/>
      <c r="AR260" s="214"/>
      <c r="AS260" s="214"/>
      <c r="AT260" s="214"/>
      <c r="AU260" s="214"/>
      <c r="AV260" s="214"/>
      <c r="AW260" s="214"/>
      <c r="AX260" s="214"/>
      <c r="AY260" s="214"/>
      <c r="AZ260" s="214"/>
      <c r="BA260" s="214"/>
      <c r="BB260" s="214"/>
      <c r="BC260" s="214"/>
      <c r="BD260" s="214"/>
      <c r="BE260" s="214"/>
      <c r="BF260" s="214"/>
      <c r="BG260" s="214"/>
      <c r="BH260" s="214"/>
    </row>
    <row r="261" spans="1:60" outlineLevel="3" x14ac:dyDescent="0.2">
      <c r="A261" s="221"/>
      <c r="B261" s="222"/>
      <c r="C261" s="268" t="s">
        <v>1394</v>
      </c>
      <c r="D261" s="262"/>
      <c r="E261" s="263"/>
      <c r="F261" s="224"/>
      <c r="G261" s="224"/>
      <c r="H261" s="224"/>
      <c r="I261" s="224"/>
      <c r="J261" s="224"/>
      <c r="K261" s="224"/>
      <c r="L261" s="224"/>
      <c r="M261" s="224"/>
      <c r="N261" s="223"/>
      <c r="O261" s="223"/>
      <c r="P261" s="223"/>
      <c r="Q261" s="223"/>
      <c r="R261" s="224"/>
      <c r="S261" s="224"/>
      <c r="T261" s="224"/>
      <c r="U261" s="224"/>
      <c r="V261" s="224"/>
      <c r="W261" s="224"/>
      <c r="X261" s="224"/>
      <c r="Y261" s="224"/>
      <c r="Z261" s="214"/>
      <c r="AA261" s="214"/>
      <c r="AB261" s="214"/>
      <c r="AC261" s="214"/>
      <c r="AD261" s="214"/>
      <c r="AE261" s="214"/>
      <c r="AF261" s="214"/>
      <c r="AG261" s="214" t="s">
        <v>371</v>
      </c>
      <c r="AH261" s="214">
        <v>0</v>
      </c>
      <c r="AI261" s="214"/>
      <c r="AJ261" s="214"/>
      <c r="AK261" s="214"/>
      <c r="AL261" s="214"/>
      <c r="AM261" s="214"/>
      <c r="AN261" s="214"/>
      <c r="AO261" s="214"/>
      <c r="AP261" s="214"/>
      <c r="AQ261" s="214"/>
      <c r="AR261" s="214"/>
      <c r="AS261" s="214"/>
      <c r="AT261" s="214"/>
      <c r="AU261" s="214"/>
      <c r="AV261" s="214"/>
      <c r="AW261" s="214"/>
      <c r="AX261" s="214"/>
      <c r="AY261" s="214"/>
      <c r="AZ261" s="214"/>
      <c r="BA261" s="214"/>
      <c r="BB261" s="214"/>
      <c r="BC261" s="214"/>
      <c r="BD261" s="214"/>
      <c r="BE261" s="214"/>
      <c r="BF261" s="214"/>
      <c r="BG261" s="214"/>
      <c r="BH261" s="214"/>
    </row>
    <row r="262" spans="1:60" outlineLevel="3" x14ac:dyDescent="0.2">
      <c r="A262" s="221"/>
      <c r="B262" s="222"/>
      <c r="C262" s="268" t="s">
        <v>2463</v>
      </c>
      <c r="D262" s="262"/>
      <c r="E262" s="263">
        <v>25.06</v>
      </c>
      <c r="F262" s="224"/>
      <c r="G262" s="224"/>
      <c r="H262" s="224"/>
      <c r="I262" s="224"/>
      <c r="J262" s="224"/>
      <c r="K262" s="224"/>
      <c r="L262" s="224"/>
      <c r="M262" s="224"/>
      <c r="N262" s="223"/>
      <c r="O262" s="223"/>
      <c r="P262" s="223"/>
      <c r="Q262" s="223"/>
      <c r="R262" s="224"/>
      <c r="S262" s="224"/>
      <c r="T262" s="224"/>
      <c r="U262" s="224"/>
      <c r="V262" s="224"/>
      <c r="W262" s="224"/>
      <c r="X262" s="224"/>
      <c r="Y262" s="224"/>
      <c r="Z262" s="214"/>
      <c r="AA262" s="214"/>
      <c r="AB262" s="214"/>
      <c r="AC262" s="214"/>
      <c r="AD262" s="214"/>
      <c r="AE262" s="214"/>
      <c r="AF262" s="214"/>
      <c r="AG262" s="214" t="s">
        <v>371</v>
      </c>
      <c r="AH262" s="214">
        <v>0</v>
      </c>
      <c r="AI262" s="214"/>
      <c r="AJ262" s="214"/>
      <c r="AK262" s="214"/>
      <c r="AL262" s="214"/>
      <c r="AM262" s="214"/>
      <c r="AN262" s="214"/>
      <c r="AO262" s="214"/>
      <c r="AP262" s="214"/>
      <c r="AQ262" s="214"/>
      <c r="AR262" s="214"/>
      <c r="AS262" s="214"/>
      <c r="AT262" s="214"/>
      <c r="AU262" s="214"/>
      <c r="AV262" s="214"/>
      <c r="AW262" s="214"/>
      <c r="AX262" s="214"/>
      <c r="AY262" s="214"/>
      <c r="AZ262" s="214"/>
      <c r="BA262" s="214"/>
      <c r="BB262" s="214"/>
      <c r="BC262" s="214"/>
      <c r="BD262" s="214"/>
      <c r="BE262" s="214"/>
      <c r="BF262" s="214"/>
      <c r="BG262" s="214"/>
      <c r="BH262" s="214"/>
    </row>
    <row r="263" spans="1:60" outlineLevel="3" x14ac:dyDescent="0.2">
      <c r="A263" s="221"/>
      <c r="B263" s="222"/>
      <c r="C263" s="268" t="s">
        <v>2464</v>
      </c>
      <c r="D263" s="262"/>
      <c r="E263" s="263">
        <v>1.33</v>
      </c>
      <c r="F263" s="224"/>
      <c r="G263" s="224"/>
      <c r="H263" s="224"/>
      <c r="I263" s="224"/>
      <c r="J263" s="224"/>
      <c r="K263" s="224"/>
      <c r="L263" s="224"/>
      <c r="M263" s="224"/>
      <c r="N263" s="223"/>
      <c r="O263" s="223"/>
      <c r="P263" s="223"/>
      <c r="Q263" s="223"/>
      <c r="R263" s="224"/>
      <c r="S263" s="224"/>
      <c r="T263" s="224"/>
      <c r="U263" s="224"/>
      <c r="V263" s="224"/>
      <c r="W263" s="224"/>
      <c r="X263" s="224"/>
      <c r="Y263" s="224"/>
      <c r="Z263" s="214"/>
      <c r="AA263" s="214"/>
      <c r="AB263" s="214"/>
      <c r="AC263" s="214"/>
      <c r="AD263" s="214"/>
      <c r="AE263" s="214"/>
      <c r="AF263" s="214"/>
      <c r="AG263" s="214" t="s">
        <v>371</v>
      </c>
      <c r="AH263" s="214">
        <v>0</v>
      </c>
      <c r="AI263" s="214"/>
      <c r="AJ263" s="214"/>
      <c r="AK263" s="214"/>
      <c r="AL263" s="214"/>
      <c r="AM263" s="214"/>
      <c r="AN263" s="214"/>
      <c r="AO263" s="214"/>
      <c r="AP263" s="214"/>
      <c r="AQ263" s="214"/>
      <c r="AR263" s="214"/>
      <c r="AS263" s="214"/>
      <c r="AT263" s="214"/>
      <c r="AU263" s="214"/>
      <c r="AV263" s="214"/>
      <c r="AW263" s="214"/>
      <c r="AX263" s="214"/>
      <c r="AY263" s="214"/>
      <c r="AZ263" s="214"/>
      <c r="BA263" s="214"/>
      <c r="BB263" s="214"/>
      <c r="BC263" s="214"/>
      <c r="BD263" s="214"/>
      <c r="BE263" s="214"/>
      <c r="BF263" s="214"/>
      <c r="BG263" s="214"/>
      <c r="BH263" s="214"/>
    </row>
    <row r="264" spans="1:60" outlineLevel="3" x14ac:dyDescent="0.2">
      <c r="A264" s="221"/>
      <c r="B264" s="222"/>
      <c r="C264" s="268" t="s">
        <v>2465</v>
      </c>
      <c r="D264" s="262"/>
      <c r="E264" s="263">
        <v>2.21</v>
      </c>
      <c r="F264" s="224"/>
      <c r="G264" s="224"/>
      <c r="H264" s="224"/>
      <c r="I264" s="224"/>
      <c r="J264" s="224"/>
      <c r="K264" s="224"/>
      <c r="L264" s="224"/>
      <c r="M264" s="224"/>
      <c r="N264" s="223"/>
      <c r="O264" s="223"/>
      <c r="P264" s="223"/>
      <c r="Q264" s="223"/>
      <c r="R264" s="224"/>
      <c r="S264" s="224"/>
      <c r="T264" s="224"/>
      <c r="U264" s="224"/>
      <c r="V264" s="224"/>
      <c r="W264" s="224"/>
      <c r="X264" s="224"/>
      <c r="Y264" s="224"/>
      <c r="Z264" s="214"/>
      <c r="AA264" s="214"/>
      <c r="AB264" s="214"/>
      <c r="AC264" s="214"/>
      <c r="AD264" s="214"/>
      <c r="AE264" s="214"/>
      <c r="AF264" s="214"/>
      <c r="AG264" s="214" t="s">
        <v>371</v>
      </c>
      <c r="AH264" s="214">
        <v>0</v>
      </c>
      <c r="AI264" s="214"/>
      <c r="AJ264" s="214"/>
      <c r="AK264" s="214"/>
      <c r="AL264" s="214"/>
      <c r="AM264" s="214"/>
      <c r="AN264" s="214"/>
      <c r="AO264" s="214"/>
      <c r="AP264" s="214"/>
      <c r="AQ264" s="214"/>
      <c r="AR264" s="214"/>
      <c r="AS264" s="214"/>
      <c r="AT264" s="214"/>
      <c r="AU264" s="214"/>
      <c r="AV264" s="214"/>
      <c r="AW264" s="214"/>
      <c r="AX264" s="214"/>
      <c r="AY264" s="214"/>
      <c r="AZ264" s="214"/>
      <c r="BA264" s="214"/>
      <c r="BB264" s="214"/>
      <c r="BC264" s="214"/>
      <c r="BD264" s="214"/>
      <c r="BE264" s="214"/>
      <c r="BF264" s="214"/>
      <c r="BG264" s="214"/>
      <c r="BH264" s="214"/>
    </row>
    <row r="265" spans="1:60" ht="33.75" outlineLevel="1" x14ac:dyDescent="0.2">
      <c r="A265" s="236">
        <v>54</v>
      </c>
      <c r="B265" s="237" t="s">
        <v>599</v>
      </c>
      <c r="C265" s="254" t="s">
        <v>600</v>
      </c>
      <c r="D265" s="238" t="s">
        <v>379</v>
      </c>
      <c r="E265" s="239">
        <v>36.79</v>
      </c>
      <c r="F265" s="240"/>
      <c r="G265" s="241">
        <f>ROUND(E265*F265,2)</f>
        <v>0</v>
      </c>
      <c r="H265" s="240"/>
      <c r="I265" s="241">
        <f>ROUND(E265*H265,2)</f>
        <v>0</v>
      </c>
      <c r="J265" s="240"/>
      <c r="K265" s="241">
        <f>ROUND(E265*J265,2)</f>
        <v>0</v>
      </c>
      <c r="L265" s="241">
        <v>12</v>
      </c>
      <c r="M265" s="241">
        <f>G265*(1+L265/100)</f>
        <v>0</v>
      </c>
      <c r="N265" s="239">
        <v>5.8900000000000003E-3</v>
      </c>
      <c r="O265" s="239">
        <f>ROUND(E265*N265,2)</f>
        <v>0.22</v>
      </c>
      <c r="P265" s="239">
        <v>0</v>
      </c>
      <c r="Q265" s="239">
        <f>ROUND(E265*P265,2)</f>
        <v>0</v>
      </c>
      <c r="R265" s="241" t="s">
        <v>587</v>
      </c>
      <c r="S265" s="241" t="s">
        <v>315</v>
      </c>
      <c r="T265" s="242" t="s">
        <v>315</v>
      </c>
      <c r="U265" s="224">
        <v>0.14000000000000001</v>
      </c>
      <c r="V265" s="224">
        <f>ROUND(E265*U265,2)</f>
        <v>5.15</v>
      </c>
      <c r="W265" s="224"/>
      <c r="X265" s="224" t="s">
        <v>588</v>
      </c>
      <c r="Y265" s="224" t="s">
        <v>317</v>
      </c>
      <c r="Z265" s="214"/>
      <c r="AA265" s="214"/>
      <c r="AB265" s="214"/>
      <c r="AC265" s="214"/>
      <c r="AD265" s="214"/>
      <c r="AE265" s="214"/>
      <c r="AF265" s="214"/>
      <c r="AG265" s="214" t="s">
        <v>601</v>
      </c>
      <c r="AH265" s="214"/>
      <c r="AI265" s="214"/>
      <c r="AJ265" s="214"/>
      <c r="AK265" s="214"/>
      <c r="AL265" s="214"/>
      <c r="AM265" s="214"/>
      <c r="AN265" s="214"/>
      <c r="AO265" s="214"/>
      <c r="AP265" s="214"/>
      <c r="AQ265" s="214"/>
      <c r="AR265" s="214"/>
      <c r="AS265" s="214"/>
      <c r="AT265" s="214"/>
      <c r="AU265" s="214"/>
      <c r="AV265" s="214"/>
      <c r="AW265" s="214"/>
      <c r="AX265" s="214"/>
      <c r="AY265" s="214"/>
      <c r="AZ265" s="214"/>
      <c r="BA265" s="214"/>
      <c r="BB265" s="214"/>
      <c r="BC265" s="214"/>
      <c r="BD265" s="214"/>
      <c r="BE265" s="214"/>
      <c r="BF265" s="214"/>
      <c r="BG265" s="214"/>
      <c r="BH265" s="214"/>
    </row>
    <row r="266" spans="1:60" outlineLevel="2" x14ac:dyDescent="0.2">
      <c r="A266" s="221"/>
      <c r="B266" s="222"/>
      <c r="C266" s="268" t="s">
        <v>1482</v>
      </c>
      <c r="D266" s="262"/>
      <c r="E266" s="263"/>
      <c r="F266" s="224"/>
      <c r="G266" s="224"/>
      <c r="H266" s="224"/>
      <c r="I266" s="224"/>
      <c r="J266" s="224"/>
      <c r="K266" s="224"/>
      <c r="L266" s="224"/>
      <c r="M266" s="224"/>
      <c r="N266" s="223"/>
      <c r="O266" s="223"/>
      <c r="P266" s="223"/>
      <c r="Q266" s="223"/>
      <c r="R266" s="224"/>
      <c r="S266" s="224"/>
      <c r="T266" s="224"/>
      <c r="U266" s="224"/>
      <c r="V266" s="224"/>
      <c r="W266" s="224"/>
      <c r="X266" s="224"/>
      <c r="Y266" s="224"/>
      <c r="Z266" s="214"/>
      <c r="AA266" s="214"/>
      <c r="AB266" s="214"/>
      <c r="AC266" s="214"/>
      <c r="AD266" s="214"/>
      <c r="AE266" s="214"/>
      <c r="AF266" s="214"/>
      <c r="AG266" s="214" t="s">
        <v>371</v>
      </c>
      <c r="AH266" s="214">
        <v>0</v>
      </c>
      <c r="AI266" s="214"/>
      <c r="AJ266" s="214"/>
      <c r="AK266" s="214"/>
      <c r="AL266" s="214"/>
      <c r="AM266" s="214"/>
      <c r="AN266" s="214"/>
      <c r="AO266" s="214"/>
      <c r="AP266" s="214"/>
      <c r="AQ266" s="214"/>
      <c r="AR266" s="214"/>
      <c r="AS266" s="214"/>
      <c r="AT266" s="214"/>
      <c r="AU266" s="214"/>
      <c r="AV266" s="214"/>
      <c r="AW266" s="214"/>
      <c r="AX266" s="214"/>
      <c r="AY266" s="214"/>
      <c r="AZ266" s="214"/>
      <c r="BA266" s="214"/>
      <c r="BB266" s="214"/>
      <c r="BC266" s="214"/>
      <c r="BD266" s="214"/>
      <c r="BE266" s="214"/>
      <c r="BF266" s="214"/>
      <c r="BG266" s="214"/>
      <c r="BH266" s="214"/>
    </row>
    <row r="267" spans="1:60" outlineLevel="3" x14ac:dyDescent="0.2">
      <c r="A267" s="221"/>
      <c r="B267" s="222"/>
      <c r="C267" s="268" t="s">
        <v>2515</v>
      </c>
      <c r="D267" s="262"/>
      <c r="E267" s="263">
        <v>8.19</v>
      </c>
      <c r="F267" s="224"/>
      <c r="G267" s="224"/>
      <c r="H267" s="224"/>
      <c r="I267" s="224"/>
      <c r="J267" s="224"/>
      <c r="K267" s="224"/>
      <c r="L267" s="224"/>
      <c r="M267" s="224"/>
      <c r="N267" s="223"/>
      <c r="O267" s="223"/>
      <c r="P267" s="223"/>
      <c r="Q267" s="223"/>
      <c r="R267" s="224"/>
      <c r="S267" s="224"/>
      <c r="T267" s="224"/>
      <c r="U267" s="224"/>
      <c r="V267" s="224"/>
      <c r="W267" s="224"/>
      <c r="X267" s="224"/>
      <c r="Y267" s="224"/>
      <c r="Z267" s="214"/>
      <c r="AA267" s="214"/>
      <c r="AB267" s="214"/>
      <c r="AC267" s="214"/>
      <c r="AD267" s="214"/>
      <c r="AE267" s="214"/>
      <c r="AF267" s="214"/>
      <c r="AG267" s="214" t="s">
        <v>371</v>
      </c>
      <c r="AH267" s="214">
        <v>0</v>
      </c>
      <c r="AI267" s="214"/>
      <c r="AJ267" s="214"/>
      <c r="AK267" s="214"/>
      <c r="AL267" s="214"/>
      <c r="AM267" s="214"/>
      <c r="AN267" s="214"/>
      <c r="AO267" s="214"/>
      <c r="AP267" s="214"/>
      <c r="AQ267" s="214"/>
      <c r="AR267" s="214"/>
      <c r="AS267" s="214"/>
      <c r="AT267" s="214"/>
      <c r="AU267" s="214"/>
      <c r="AV267" s="214"/>
      <c r="AW267" s="214"/>
      <c r="AX267" s="214"/>
      <c r="AY267" s="214"/>
      <c r="AZ267" s="214"/>
      <c r="BA267" s="214"/>
      <c r="BB267" s="214"/>
      <c r="BC267" s="214"/>
      <c r="BD267" s="214"/>
      <c r="BE267" s="214"/>
      <c r="BF267" s="214"/>
      <c r="BG267" s="214"/>
      <c r="BH267" s="214"/>
    </row>
    <row r="268" spans="1:60" outlineLevel="3" x14ac:dyDescent="0.2">
      <c r="A268" s="221"/>
      <c r="B268" s="222"/>
      <c r="C268" s="268" t="s">
        <v>2463</v>
      </c>
      <c r="D268" s="262"/>
      <c r="E268" s="263">
        <v>25.06</v>
      </c>
      <c r="F268" s="224"/>
      <c r="G268" s="224"/>
      <c r="H268" s="224"/>
      <c r="I268" s="224"/>
      <c r="J268" s="224"/>
      <c r="K268" s="224"/>
      <c r="L268" s="224"/>
      <c r="M268" s="224"/>
      <c r="N268" s="223"/>
      <c r="O268" s="223"/>
      <c r="P268" s="223"/>
      <c r="Q268" s="223"/>
      <c r="R268" s="224"/>
      <c r="S268" s="224"/>
      <c r="T268" s="224"/>
      <c r="U268" s="224"/>
      <c r="V268" s="224"/>
      <c r="W268" s="224"/>
      <c r="X268" s="224"/>
      <c r="Y268" s="224"/>
      <c r="Z268" s="214"/>
      <c r="AA268" s="214"/>
      <c r="AB268" s="214"/>
      <c r="AC268" s="214"/>
      <c r="AD268" s="214"/>
      <c r="AE268" s="214"/>
      <c r="AF268" s="214"/>
      <c r="AG268" s="214" t="s">
        <v>371</v>
      </c>
      <c r="AH268" s="214">
        <v>0</v>
      </c>
      <c r="AI268" s="214"/>
      <c r="AJ268" s="214"/>
      <c r="AK268" s="214"/>
      <c r="AL268" s="214"/>
      <c r="AM268" s="214"/>
      <c r="AN268" s="214"/>
      <c r="AO268" s="214"/>
      <c r="AP268" s="214"/>
      <c r="AQ268" s="214"/>
      <c r="AR268" s="214"/>
      <c r="AS268" s="214"/>
      <c r="AT268" s="214"/>
      <c r="AU268" s="214"/>
      <c r="AV268" s="214"/>
      <c r="AW268" s="214"/>
      <c r="AX268" s="214"/>
      <c r="AY268" s="214"/>
      <c r="AZ268" s="214"/>
      <c r="BA268" s="214"/>
      <c r="BB268" s="214"/>
      <c r="BC268" s="214"/>
      <c r="BD268" s="214"/>
      <c r="BE268" s="214"/>
      <c r="BF268" s="214"/>
      <c r="BG268" s="214"/>
      <c r="BH268" s="214"/>
    </row>
    <row r="269" spans="1:60" outlineLevel="3" x14ac:dyDescent="0.2">
      <c r="A269" s="221"/>
      <c r="B269" s="222"/>
      <c r="C269" s="268" t="s">
        <v>1345</v>
      </c>
      <c r="D269" s="262"/>
      <c r="E269" s="263"/>
      <c r="F269" s="224"/>
      <c r="G269" s="224"/>
      <c r="H269" s="224"/>
      <c r="I269" s="224"/>
      <c r="J269" s="224"/>
      <c r="K269" s="224"/>
      <c r="L269" s="224"/>
      <c r="M269" s="224"/>
      <c r="N269" s="223"/>
      <c r="O269" s="223"/>
      <c r="P269" s="223"/>
      <c r="Q269" s="223"/>
      <c r="R269" s="224"/>
      <c r="S269" s="224"/>
      <c r="T269" s="224"/>
      <c r="U269" s="224"/>
      <c r="V269" s="224"/>
      <c r="W269" s="224"/>
      <c r="X269" s="224"/>
      <c r="Y269" s="224"/>
      <c r="Z269" s="214"/>
      <c r="AA269" s="214"/>
      <c r="AB269" s="214"/>
      <c r="AC269" s="214"/>
      <c r="AD269" s="214"/>
      <c r="AE269" s="214"/>
      <c r="AF269" s="214"/>
      <c r="AG269" s="214" t="s">
        <v>371</v>
      </c>
      <c r="AH269" s="214">
        <v>0</v>
      </c>
      <c r="AI269" s="214"/>
      <c r="AJ269" s="214"/>
      <c r="AK269" s="214"/>
      <c r="AL269" s="214"/>
      <c r="AM269" s="214"/>
      <c r="AN269" s="214"/>
      <c r="AO269" s="214"/>
      <c r="AP269" s="214"/>
      <c r="AQ269" s="214"/>
      <c r="AR269" s="214"/>
      <c r="AS269" s="214"/>
      <c r="AT269" s="214"/>
      <c r="AU269" s="214"/>
      <c r="AV269" s="214"/>
      <c r="AW269" s="214"/>
      <c r="AX269" s="214"/>
      <c r="AY269" s="214"/>
      <c r="AZ269" s="214"/>
      <c r="BA269" s="214"/>
      <c r="BB269" s="214"/>
      <c r="BC269" s="214"/>
      <c r="BD269" s="214"/>
      <c r="BE269" s="214"/>
      <c r="BF269" s="214"/>
      <c r="BG269" s="214"/>
      <c r="BH269" s="214"/>
    </row>
    <row r="270" spans="1:60" outlineLevel="3" x14ac:dyDescent="0.2">
      <c r="A270" s="221"/>
      <c r="B270" s="222"/>
      <c r="C270" s="268" t="s">
        <v>2464</v>
      </c>
      <c r="D270" s="262"/>
      <c r="E270" s="263">
        <v>1.33</v>
      </c>
      <c r="F270" s="224"/>
      <c r="G270" s="224"/>
      <c r="H270" s="224"/>
      <c r="I270" s="224"/>
      <c r="J270" s="224"/>
      <c r="K270" s="224"/>
      <c r="L270" s="224"/>
      <c r="M270" s="224"/>
      <c r="N270" s="223"/>
      <c r="O270" s="223"/>
      <c r="P270" s="223"/>
      <c r="Q270" s="223"/>
      <c r="R270" s="224"/>
      <c r="S270" s="224"/>
      <c r="T270" s="224"/>
      <c r="U270" s="224"/>
      <c r="V270" s="224"/>
      <c r="W270" s="224"/>
      <c r="X270" s="224"/>
      <c r="Y270" s="224"/>
      <c r="Z270" s="214"/>
      <c r="AA270" s="214"/>
      <c r="AB270" s="214"/>
      <c r="AC270" s="214"/>
      <c r="AD270" s="214"/>
      <c r="AE270" s="214"/>
      <c r="AF270" s="214"/>
      <c r="AG270" s="214" t="s">
        <v>371</v>
      </c>
      <c r="AH270" s="214">
        <v>0</v>
      </c>
      <c r="AI270" s="214"/>
      <c r="AJ270" s="214"/>
      <c r="AK270" s="214"/>
      <c r="AL270" s="214"/>
      <c r="AM270" s="214"/>
      <c r="AN270" s="214"/>
      <c r="AO270" s="214"/>
      <c r="AP270" s="214"/>
      <c r="AQ270" s="214"/>
      <c r="AR270" s="214"/>
      <c r="AS270" s="214"/>
      <c r="AT270" s="214"/>
      <c r="AU270" s="214"/>
      <c r="AV270" s="214"/>
      <c r="AW270" s="214"/>
      <c r="AX270" s="214"/>
      <c r="AY270" s="214"/>
      <c r="AZ270" s="214"/>
      <c r="BA270" s="214"/>
      <c r="BB270" s="214"/>
      <c r="BC270" s="214"/>
      <c r="BD270" s="214"/>
      <c r="BE270" s="214"/>
      <c r="BF270" s="214"/>
      <c r="BG270" s="214"/>
      <c r="BH270" s="214"/>
    </row>
    <row r="271" spans="1:60" outlineLevel="3" x14ac:dyDescent="0.2">
      <c r="A271" s="221"/>
      <c r="B271" s="222"/>
      <c r="C271" s="268" t="s">
        <v>2465</v>
      </c>
      <c r="D271" s="262"/>
      <c r="E271" s="263">
        <v>2.21</v>
      </c>
      <c r="F271" s="224"/>
      <c r="G271" s="224"/>
      <c r="H271" s="224"/>
      <c r="I271" s="224"/>
      <c r="J271" s="224"/>
      <c r="K271" s="224"/>
      <c r="L271" s="224"/>
      <c r="M271" s="224"/>
      <c r="N271" s="223"/>
      <c r="O271" s="223"/>
      <c r="P271" s="223"/>
      <c r="Q271" s="223"/>
      <c r="R271" s="224"/>
      <c r="S271" s="224"/>
      <c r="T271" s="224"/>
      <c r="U271" s="224"/>
      <c r="V271" s="224"/>
      <c r="W271" s="224"/>
      <c r="X271" s="224"/>
      <c r="Y271" s="224"/>
      <c r="Z271" s="214"/>
      <c r="AA271" s="214"/>
      <c r="AB271" s="214"/>
      <c r="AC271" s="214"/>
      <c r="AD271" s="214"/>
      <c r="AE271" s="214"/>
      <c r="AF271" s="214"/>
      <c r="AG271" s="214" t="s">
        <v>371</v>
      </c>
      <c r="AH271" s="214">
        <v>0</v>
      </c>
      <c r="AI271" s="214"/>
      <c r="AJ271" s="214"/>
      <c r="AK271" s="214"/>
      <c r="AL271" s="214"/>
      <c r="AM271" s="214"/>
      <c r="AN271" s="214"/>
      <c r="AO271" s="214"/>
      <c r="AP271" s="214"/>
      <c r="AQ271" s="214"/>
      <c r="AR271" s="214"/>
      <c r="AS271" s="214"/>
      <c r="AT271" s="214"/>
      <c r="AU271" s="214"/>
      <c r="AV271" s="214"/>
      <c r="AW271" s="214"/>
      <c r="AX271" s="214"/>
      <c r="AY271" s="214"/>
      <c r="AZ271" s="214"/>
      <c r="BA271" s="214"/>
      <c r="BB271" s="214"/>
      <c r="BC271" s="214"/>
      <c r="BD271" s="214"/>
      <c r="BE271" s="214"/>
      <c r="BF271" s="214"/>
      <c r="BG271" s="214"/>
      <c r="BH271" s="214"/>
    </row>
    <row r="272" spans="1:60" ht="22.5" outlineLevel="1" x14ac:dyDescent="0.2">
      <c r="A272" s="236">
        <v>55</v>
      </c>
      <c r="B272" s="237" t="s">
        <v>602</v>
      </c>
      <c r="C272" s="254" t="s">
        <v>603</v>
      </c>
      <c r="D272" s="238" t="s">
        <v>379</v>
      </c>
      <c r="E272" s="239">
        <v>73.58</v>
      </c>
      <c r="F272" s="240"/>
      <c r="G272" s="241">
        <f>ROUND(E272*F272,2)</f>
        <v>0</v>
      </c>
      <c r="H272" s="240"/>
      <c r="I272" s="241">
        <f>ROUND(E272*H272,2)</f>
        <v>0</v>
      </c>
      <c r="J272" s="240"/>
      <c r="K272" s="241">
        <f>ROUND(E272*J272,2)</f>
        <v>0</v>
      </c>
      <c r="L272" s="241">
        <v>12</v>
      </c>
      <c r="M272" s="241">
        <f>G272*(1+L272/100)</f>
        <v>0</v>
      </c>
      <c r="N272" s="239">
        <v>3.0000000000000001E-5</v>
      </c>
      <c r="O272" s="239">
        <f>ROUND(E272*N272,2)</f>
        <v>0</v>
      </c>
      <c r="P272" s="239">
        <v>0</v>
      </c>
      <c r="Q272" s="239">
        <f>ROUND(E272*P272,2)</f>
        <v>0</v>
      </c>
      <c r="R272" s="241" t="s">
        <v>596</v>
      </c>
      <c r="S272" s="241" t="s">
        <v>315</v>
      </c>
      <c r="T272" s="242" t="s">
        <v>315</v>
      </c>
      <c r="U272" s="224">
        <v>7.0000000000000007E-2</v>
      </c>
      <c r="V272" s="224">
        <f>ROUND(E272*U272,2)</f>
        <v>5.15</v>
      </c>
      <c r="W272" s="224"/>
      <c r="X272" s="224" t="s">
        <v>336</v>
      </c>
      <c r="Y272" s="224" t="s">
        <v>317</v>
      </c>
      <c r="Z272" s="214"/>
      <c r="AA272" s="214"/>
      <c r="AB272" s="214"/>
      <c r="AC272" s="214"/>
      <c r="AD272" s="214"/>
      <c r="AE272" s="214"/>
      <c r="AF272" s="214"/>
      <c r="AG272" s="214" t="s">
        <v>337</v>
      </c>
      <c r="AH272" s="214"/>
      <c r="AI272" s="214"/>
      <c r="AJ272" s="214"/>
      <c r="AK272" s="214"/>
      <c r="AL272" s="214"/>
      <c r="AM272" s="214"/>
      <c r="AN272" s="214"/>
      <c r="AO272" s="214"/>
      <c r="AP272" s="214"/>
      <c r="AQ272" s="214"/>
      <c r="AR272" s="214"/>
      <c r="AS272" s="214"/>
      <c r="AT272" s="214"/>
      <c r="AU272" s="214"/>
      <c r="AV272" s="214"/>
      <c r="AW272" s="214"/>
      <c r="AX272" s="214"/>
      <c r="AY272" s="214"/>
      <c r="AZ272" s="214"/>
      <c r="BA272" s="214"/>
      <c r="BB272" s="214"/>
      <c r="BC272" s="214"/>
      <c r="BD272" s="214"/>
      <c r="BE272" s="214"/>
      <c r="BF272" s="214"/>
      <c r="BG272" s="214"/>
      <c r="BH272" s="214"/>
    </row>
    <row r="273" spans="1:60" outlineLevel="2" x14ac:dyDescent="0.2">
      <c r="A273" s="221"/>
      <c r="B273" s="222"/>
      <c r="C273" s="268" t="s">
        <v>1482</v>
      </c>
      <c r="D273" s="262"/>
      <c r="E273" s="263"/>
      <c r="F273" s="224"/>
      <c r="G273" s="224"/>
      <c r="H273" s="224"/>
      <c r="I273" s="224"/>
      <c r="J273" s="224"/>
      <c r="K273" s="224"/>
      <c r="L273" s="224"/>
      <c r="M273" s="224"/>
      <c r="N273" s="223"/>
      <c r="O273" s="223"/>
      <c r="P273" s="223"/>
      <c r="Q273" s="223"/>
      <c r="R273" s="224"/>
      <c r="S273" s="224"/>
      <c r="T273" s="224"/>
      <c r="U273" s="224"/>
      <c r="V273" s="224"/>
      <c r="W273" s="224"/>
      <c r="X273" s="224"/>
      <c r="Y273" s="224"/>
      <c r="Z273" s="214"/>
      <c r="AA273" s="214"/>
      <c r="AB273" s="214"/>
      <c r="AC273" s="214"/>
      <c r="AD273" s="214"/>
      <c r="AE273" s="214"/>
      <c r="AF273" s="214"/>
      <c r="AG273" s="214" t="s">
        <v>371</v>
      </c>
      <c r="AH273" s="214">
        <v>0</v>
      </c>
      <c r="AI273" s="214"/>
      <c r="AJ273" s="214"/>
      <c r="AK273" s="214"/>
      <c r="AL273" s="214"/>
      <c r="AM273" s="214"/>
      <c r="AN273" s="214"/>
      <c r="AO273" s="214"/>
      <c r="AP273" s="214"/>
      <c r="AQ273" s="214"/>
      <c r="AR273" s="214"/>
      <c r="AS273" s="214"/>
      <c r="AT273" s="214"/>
      <c r="AU273" s="214"/>
      <c r="AV273" s="214"/>
      <c r="AW273" s="214"/>
      <c r="AX273" s="214"/>
      <c r="AY273" s="214"/>
      <c r="AZ273" s="214"/>
      <c r="BA273" s="214"/>
      <c r="BB273" s="214"/>
      <c r="BC273" s="214"/>
      <c r="BD273" s="214"/>
      <c r="BE273" s="214"/>
      <c r="BF273" s="214"/>
      <c r="BG273" s="214"/>
      <c r="BH273" s="214"/>
    </row>
    <row r="274" spans="1:60" outlineLevel="3" x14ac:dyDescent="0.2">
      <c r="A274" s="221"/>
      <c r="B274" s="222"/>
      <c r="C274" s="269" t="s">
        <v>480</v>
      </c>
      <c r="D274" s="264"/>
      <c r="E274" s="265"/>
      <c r="F274" s="224"/>
      <c r="G274" s="224"/>
      <c r="H274" s="224"/>
      <c r="I274" s="224"/>
      <c r="J274" s="224"/>
      <c r="K274" s="224"/>
      <c r="L274" s="224"/>
      <c r="M274" s="224"/>
      <c r="N274" s="223"/>
      <c r="O274" s="223"/>
      <c r="P274" s="223"/>
      <c r="Q274" s="223"/>
      <c r="R274" s="224"/>
      <c r="S274" s="224"/>
      <c r="T274" s="224"/>
      <c r="U274" s="224"/>
      <c r="V274" s="224"/>
      <c r="W274" s="224"/>
      <c r="X274" s="224"/>
      <c r="Y274" s="224"/>
      <c r="Z274" s="214"/>
      <c r="AA274" s="214"/>
      <c r="AB274" s="214"/>
      <c r="AC274" s="214"/>
      <c r="AD274" s="214"/>
      <c r="AE274" s="214"/>
      <c r="AF274" s="214"/>
      <c r="AG274" s="214" t="s">
        <v>371</v>
      </c>
      <c r="AH274" s="214"/>
      <c r="AI274" s="214"/>
      <c r="AJ274" s="214"/>
      <c r="AK274" s="214"/>
      <c r="AL274" s="214"/>
      <c r="AM274" s="214"/>
      <c r="AN274" s="214"/>
      <c r="AO274" s="214"/>
      <c r="AP274" s="214"/>
      <c r="AQ274" s="214"/>
      <c r="AR274" s="214"/>
      <c r="AS274" s="214"/>
      <c r="AT274" s="214"/>
      <c r="AU274" s="214"/>
      <c r="AV274" s="214"/>
      <c r="AW274" s="214"/>
      <c r="AX274" s="214"/>
      <c r="AY274" s="214"/>
      <c r="AZ274" s="214"/>
      <c r="BA274" s="214"/>
      <c r="BB274" s="214"/>
      <c r="BC274" s="214"/>
      <c r="BD274" s="214"/>
      <c r="BE274" s="214"/>
      <c r="BF274" s="214"/>
      <c r="BG274" s="214"/>
      <c r="BH274" s="214"/>
    </row>
    <row r="275" spans="1:60" outlineLevel="3" x14ac:dyDescent="0.2">
      <c r="A275" s="221"/>
      <c r="B275" s="222"/>
      <c r="C275" s="270" t="s">
        <v>2505</v>
      </c>
      <c r="D275" s="264"/>
      <c r="E275" s="265">
        <v>8.19</v>
      </c>
      <c r="F275" s="224"/>
      <c r="G275" s="224"/>
      <c r="H275" s="224"/>
      <c r="I275" s="224"/>
      <c r="J275" s="224"/>
      <c r="K275" s="224"/>
      <c r="L275" s="224"/>
      <c r="M275" s="224"/>
      <c r="N275" s="223"/>
      <c r="O275" s="223"/>
      <c r="P275" s="223"/>
      <c r="Q275" s="223"/>
      <c r="R275" s="224"/>
      <c r="S275" s="224"/>
      <c r="T275" s="224"/>
      <c r="U275" s="224"/>
      <c r="V275" s="224"/>
      <c r="W275" s="224"/>
      <c r="X275" s="224"/>
      <c r="Y275" s="224"/>
      <c r="Z275" s="214"/>
      <c r="AA275" s="214"/>
      <c r="AB275" s="214"/>
      <c r="AC275" s="214"/>
      <c r="AD275" s="214"/>
      <c r="AE275" s="214"/>
      <c r="AF275" s="214"/>
      <c r="AG275" s="214" t="s">
        <v>371</v>
      </c>
      <c r="AH275" s="214">
        <v>2</v>
      </c>
      <c r="AI275" s="214"/>
      <c r="AJ275" s="214"/>
      <c r="AK275" s="214"/>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row>
    <row r="276" spans="1:60" outlineLevel="3" x14ac:dyDescent="0.2">
      <c r="A276" s="221"/>
      <c r="B276" s="222"/>
      <c r="C276" s="270" t="s">
        <v>2506</v>
      </c>
      <c r="D276" s="264"/>
      <c r="E276" s="265">
        <v>25.06</v>
      </c>
      <c r="F276" s="224"/>
      <c r="G276" s="224"/>
      <c r="H276" s="224"/>
      <c r="I276" s="224"/>
      <c r="J276" s="224"/>
      <c r="K276" s="224"/>
      <c r="L276" s="224"/>
      <c r="M276" s="224"/>
      <c r="N276" s="223"/>
      <c r="O276" s="223"/>
      <c r="P276" s="223"/>
      <c r="Q276" s="223"/>
      <c r="R276" s="224"/>
      <c r="S276" s="224"/>
      <c r="T276" s="224"/>
      <c r="U276" s="224"/>
      <c r="V276" s="224"/>
      <c r="W276" s="224"/>
      <c r="X276" s="224"/>
      <c r="Y276" s="224"/>
      <c r="Z276" s="214"/>
      <c r="AA276" s="214"/>
      <c r="AB276" s="214"/>
      <c r="AC276" s="214"/>
      <c r="AD276" s="214"/>
      <c r="AE276" s="214"/>
      <c r="AF276" s="214"/>
      <c r="AG276" s="214" t="s">
        <v>371</v>
      </c>
      <c r="AH276" s="214">
        <v>2</v>
      </c>
      <c r="AI276" s="214"/>
      <c r="AJ276" s="214"/>
      <c r="AK276" s="214"/>
      <c r="AL276" s="214"/>
      <c r="AM276" s="214"/>
      <c r="AN276" s="214"/>
      <c r="AO276" s="214"/>
      <c r="AP276" s="214"/>
      <c r="AQ276" s="214"/>
      <c r="AR276" s="214"/>
      <c r="AS276" s="214"/>
      <c r="AT276" s="214"/>
      <c r="AU276" s="214"/>
      <c r="AV276" s="214"/>
      <c r="AW276" s="214"/>
      <c r="AX276" s="214"/>
      <c r="AY276" s="214"/>
      <c r="AZ276" s="214"/>
      <c r="BA276" s="214"/>
      <c r="BB276" s="214"/>
      <c r="BC276" s="214"/>
      <c r="BD276" s="214"/>
      <c r="BE276" s="214"/>
      <c r="BF276" s="214"/>
      <c r="BG276" s="214"/>
      <c r="BH276" s="214"/>
    </row>
    <row r="277" spans="1:60" outlineLevel="3" x14ac:dyDescent="0.2">
      <c r="A277" s="221"/>
      <c r="B277" s="222"/>
      <c r="C277" s="269" t="s">
        <v>483</v>
      </c>
      <c r="D277" s="264"/>
      <c r="E277" s="265"/>
      <c r="F277" s="224"/>
      <c r="G277" s="224"/>
      <c r="H277" s="224"/>
      <c r="I277" s="224"/>
      <c r="J277" s="224"/>
      <c r="K277" s="224"/>
      <c r="L277" s="224"/>
      <c r="M277" s="224"/>
      <c r="N277" s="223"/>
      <c r="O277" s="223"/>
      <c r="P277" s="223"/>
      <c r="Q277" s="223"/>
      <c r="R277" s="224"/>
      <c r="S277" s="224"/>
      <c r="T277" s="224"/>
      <c r="U277" s="224"/>
      <c r="V277" s="224"/>
      <c r="W277" s="224"/>
      <c r="X277" s="224"/>
      <c r="Y277" s="224"/>
      <c r="Z277" s="214"/>
      <c r="AA277" s="214"/>
      <c r="AB277" s="214"/>
      <c r="AC277" s="214"/>
      <c r="AD277" s="214"/>
      <c r="AE277" s="214"/>
      <c r="AF277" s="214"/>
      <c r="AG277" s="214" t="s">
        <v>371</v>
      </c>
      <c r="AH277" s="214"/>
      <c r="AI277" s="214"/>
      <c r="AJ277" s="214"/>
      <c r="AK277" s="214"/>
      <c r="AL277" s="214"/>
      <c r="AM277" s="214"/>
      <c r="AN277" s="214"/>
      <c r="AO277" s="214"/>
      <c r="AP277" s="214"/>
      <c r="AQ277" s="214"/>
      <c r="AR277" s="214"/>
      <c r="AS277" s="214"/>
      <c r="AT277" s="214"/>
      <c r="AU277" s="214"/>
      <c r="AV277" s="214"/>
      <c r="AW277" s="214"/>
      <c r="AX277" s="214"/>
      <c r="AY277" s="214"/>
      <c r="AZ277" s="214"/>
      <c r="BA277" s="214"/>
      <c r="BB277" s="214"/>
      <c r="BC277" s="214"/>
      <c r="BD277" s="214"/>
      <c r="BE277" s="214"/>
      <c r="BF277" s="214"/>
      <c r="BG277" s="214"/>
      <c r="BH277" s="214"/>
    </row>
    <row r="278" spans="1:60" outlineLevel="3" x14ac:dyDescent="0.2">
      <c r="A278" s="221"/>
      <c r="B278" s="222"/>
      <c r="C278" s="268" t="s">
        <v>1345</v>
      </c>
      <c r="D278" s="262"/>
      <c r="E278" s="263"/>
      <c r="F278" s="224"/>
      <c r="G278" s="224"/>
      <c r="H278" s="224"/>
      <c r="I278" s="224"/>
      <c r="J278" s="224"/>
      <c r="K278" s="224"/>
      <c r="L278" s="224"/>
      <c r="M278" s="224"/>
      <c r="N278" s="223"/>
      <c r="O278" s="223"/>
      <c r="P278" s="223"/>
      <c r="Q278" s="223"/>
      <c r="R278" s="224"/>
      <c r="S278" s="224"/>
      <c r="T278" s="224"/>
      <c r="U278" s="224"/>
      <c r="V278" s="224"/>
      <c r="W278" s="224"/>
      <c r="X278" s="224"/>
      <c r="Y278" s="224"/>
      <c r="Z278" s="214"/>
      <c r="AA278" s="214"/>
      <c r="AB278" s="214"/>
      <c r="AC278" s="214"/>
      <c r="AD278" s="214"/>
      <c r="AE278" s="214"/>
      <c r="AF278" s="214"/>
      <c r="AG278" s="214" t="s">
        <v>371</v>
      </c>
      <c r="AH278" s="214">
        <v>0</v>
      </c>
      <c r="AI278" s="214"/>
      <c r="AJ278" s="214"/>
      <c r="AK278" s="214"/>
      <c r="AL278" s="214"/>
      <c r="AM278" s="214"/>
      <c r="AN278" s="214"/>
      <c r="AO278" s="214"/>
      <c r="AP278" s="214"/>
      <c r="AQ278" s="214"/>
      <c r="AR278" s="214"/>
      <c r="AS278" s="214"/>
      <c r="AT278" s="214"/>
      <c r="AU278" s="214"/>
      <c r="AV278" s="214"/>
      <c r="AW278" s="214"/>
      <c r="AX278" s="214"/>
      <c r="AY278" s="214"/>
      <c r="AZ278" s="214"/>
      <c r="BA278" s="214"/>
      <c r="BB278" s="214"/>
      <c r="BC278" s="214"/>
      <c r="BD278" s="214"/>
      <c r="BE278" s="214"/>
      <c r="BF278" s="214"/>
      <c r="BG278" s="214"/>
      <c r="BH278" s="214"/>
    </row>
    <row r="279" spans="1:60" outlineLevel="3" x14ac:dyDescent="0.2">
      <c r="A279" s="221"/>
      <c r="B279" s="222"/>
      <c r="C279" s="269" t="s">
        <v>480</v>
      </c>
      <c r="D279" s="264"/>
      <c r="E279" s="265"/>
      <c r="F279" s="224"/>
      <c r="G279" s="224"/>
      <c r="H279" s="224"/>
      <c r="I279" s="224"/>
      <c r="J279" s="224"/>
      <c r="K279" s="224"/>
      <c r="L279" s="224"/>
      <c r="M279" s="224"/>
      <c r="N279" s="223"/>
      <c r="O279" s="223"/>
      <c r="P279" s="223"/>
      <c r="Q279" s="223"/>
      <c r="R279" s="224"/>
      <c r="S279" s="224"/>
      <c r="T279" s="224"/>
      <c r="U279" s="224"/>
      <c r="V279" s="224"/>
      <c r="W279" s="224"/>
      <c r="X279" s="224"/>
      <c r="Y279" s="224"/>
      <c r="Z279" s="214"/>
      <c r="AA279" s="214"/>
      <c r="AB279" s="214"/>
      <c r="AC279" s="214"/>
      <c r="AD279" s="214"/>
      <c r="AE279" s="214"/>
      <c r="AF279" s="214"/>
      <c r="AG279" s="214" t="s">
        <v>371</v>
      </c>
      <c r="AH279" s="214"/>
      <c r="AI279" s="214"/>
      <c r="AJ279" s="214"/>
      <c r="AK279" s="214"/>
      <c r="AL279" s="214"/>
      <c r="AM279" s="214"/>
      <c r="AN279" s="214"/>
      <c r="AO279" s="214"/>
      <c r="AP279" s="214"/>
      <c r="AQ279" s="214"/>
      <c r="AR279" s="214"/>
      <c r="AS279" s="214"/>
      <c r="AT279" s="214"/>
      <c r="AU279" s="214"/>
      <c r="AV279" s="214"/>
      <c r="AW279" s="214"/>
      <c r="AX279" s="214"/>
      <c r="AY279" s="214"/>
      <c r="AZ279" s="214"/>
      <c r="BA279" s="214"/>
      <c r="BB279" s="214"/>
      <c r="BC279" s="214"/>
      <c r="BD279" s="214"/>
      <c r="BE279" s="214"/>
      <c r="BF279" s="214"/>
      <c r="BG279" s="214"/>
      <c r="BH279" s="214"/>
    </row>
    <row r="280" spans="1:60" outlineLevel="3" x14ac:dyDescent="0.2">
      <c r="A280" s="221"/>
      <c r="B280" s="222"/>
      <c r="C280" s="270" t="s">
        <v>2507</v>
      </c>
      <c r="D280" s="264"/>
      <c r="E280" s="265">
        <v>1.33</v>
      </c>
      <c r="F280" s="224"/>
      <c r="G280" s="224"/>
      <c r="H280" s="224"/>
      <c r="I280" s="224"/>
      <c r="J280" s="224"/>
      <c r="K280" s="224"/>
      <c r="L280" s="224"/>
      <c r="M280" s="224"/>
      <c r="N280" s="223"/>
      <c r="O280" s="223"/>
      <c r="P280" s="223"/>
      <c r="Q280" s="223"/>
      <c r="R280" s="224"/>
      <c r="S280" s="224"/>
      <c r="T280" s="224"/>
      <c r="U280" s="224"/>
      <c r="V280" s="224"/>
      <c r="W280" s="224"/>
      <c r="X280" s="224"/>
      <c r="Y280" s="224"/>
      <c r="Z280" s="214"/>
      <c r="AA280" s="214"/>
      <c r="AB280" s="214"/>
      <c r="AC280" s="214"/>
      <c r="AD280" s="214"/>
      <c r="AE280" s="214"/>
      <c r="AF280" s="214"/>
      <c r="AG280" s="214" t="s">
        <v>371</v>
      </c>
      <c r="AH280" s="214">
        <v>2</v>
      </c>
      <c r="AI280" s="214"/>
      <c r="AJ280" s="214"/>
      <c r="AK280" s="214"/>
      <c r="AL280" s="214"/>
      <c r="AM280" s="214"/>
      <c r="AN280" s="214"/>
      <c r="AO280" s="214"/>
      <c r="AP280" s="214"/>
      <c r="AQ280" s="214"/>
      <c r="AR280" s="214"/>
      <c r="AS280" s="214"/>
      <c r="AT280" s="214"/>
      <c r="AU280" s="214"/>
      <c r="AV280" s="214"/>
      <c r="AW280" s="214"/>
      <c r="AX280" s="214"/>
      <c r="AY280" s="214"/>
      <c r="AZ280" s="214"/>
      <c r="BA280" s="214"/>
      <c r="BB280" s="214"/>
      <c r="BC280" s="214"/>
      <c r="BD280" s="214"/>
      <c r="BE280" s="214"/>
      <c r="BF280" s="214"/>
      <c r="BG280" s="214"/>
      <c r="BH280" s="214"/>
    </row>
    <row r="281" spans="1:60" outlineLevel="3" x14ac:dyDescent="0.2">
      <c r="A281" s="221"/>
      <c r="B281" s="222"/>
      <c r="C281" s="270" t="s">
        <v>2508</v>
      </c>
      <c r="D281" s="264"/>
      <c r="E281" s="265">
        <v>2.21</v>
      </c>
      <c r="F281" s="224"/>
      <c r="G281" s="224"/>
      <c r="H281" s="224"/>
      <c r="I281" s="224"/>
      <c r="J281" s="224"/>
      <c r="K281" s="224"/>
      <c r="L281" s="224"/>
      <c r="M281" s="224"/>
      <c r="N281" s="223"/>
      <c r="O281" s="223"/>
      <c r="P281" s="223"/>
      <c r="Q281" s="223"/>
      <c r="R281" s="224"/>
      <c r="S281" s="224"/>
      <c r="T281" s="224"/>
      <c r="U281" s="224"/>
      <c r="V281" s="224"/>
      <c r="W281" s="224"/>
      <c r="X281" s="224"/>
      <c r="Y281" s="224"/>
      <c r="Z281" s="214"/>
      <c r="AA281" s="214"/>
      <c r="AB281" s="214"/>
      <c r="AC281" s="214"/>
      <c r="AD281" s="214"/>
      <c r="AE281" s="214"/>
      <c r="AF281" s="214"/>
      <c r="AG281" s="214" t="s">
        <v>371</v>
      </c>
      <c r="AH281" s="214">
        <v>2</v>
      </c>
      <c r="AI281" s="214"/>
      <c r="AJ281" s="214"/>
      <c r="AK281" s="214"/>
      <c r="AL281" s="214"/>
      <c r="AM281" s="214"/>
      <c r="AN281" s="214"/>
      <c r="AO281" s="214"/>
      <c r="AP281" s="214"/>
      <c r="AQ281" s="214"/>
      <c r="AR281" s="214"/>
      <c r="AS281" s="214"/>
      <c r="AT281" s="214"/>
      <c r="AU281" s="214"/>
      <c r="AV281" s="214"/>
      <c r="AW281" s="214"/>
      <c r="AX281" s="214"/>
      <c r="AY281" s="214"/>
      <c r="AZ281" s="214"/>
      <c r="BA281" s="214"/>
      <c r="BB281" s="214"/>
      <c r="BC281" s="214"/>
      <c r="BD281" s="214"/>
      <c r="BE281" s="214"/>
      <c r="BF281" s="214"/>
      <c r="BG281" s="214"/>
      <c r="BH281" s="214"/>
    </row>
    <row r="282" spans="1:60" outlineLevel="3" x14ac:dyDescent="0.2">
      <c r="A282" s="221"/>
      <c r="B282" s="222"/>
      <c r="C282" s="269" t="s">
        <v>483</v>
      </c>
      <c r="D282" s="264"/>
      <c r="E282" s="265"/>
      <c r="F282" s="224"/>
      <c r="G282" s="224"/>
      <c r="H282" s="224"/>
      <c r="I282" s="224"/>
      <c r="J282" s="224"/>
      <c r="K282" s="224"/>
      <c r="L282" s="224"/>
      <c r="M282" s="224"/>
      <c r="N282" s="223"/>
      <c r="O282" s="223"/>
      <c r="P282" s="223"/>
      <c r="Q282" s="223"/>
      <c r="R282" s="224"/>
      <c r="S282" s="224"/>
      <c r="T282" s="224"/>
      <c r="U282" s="224"/>
      <c r="V282" s="224"/>
      <c r="W282" s="224"/>
      <c r="X282" s="224"/>
      <c r="Y282" s="224"/>
      <c r="Z282" s="214"/>
      <c r="AA282" s="214"/>
      <c r="AB282" s="214"/>
      <c r="AC282" s="214"/>
      <c r="AD282" s="214"/>
      <c r="AE282" s="214"/>
      <c r="AF282" s="214"/>
      <c r="AG282" s="214" t="s">
        <v>371</v>
      </c>
      <c r="AH282" s="214"/>
      <c r="AI282" s="214"/>
      <c r="AJ282" s="214"/>
      <c r="AK282" s="214"/>
      <c r="AL282" s="214"/>
      <c r="AM282" s="214"/>
      <c r="AN282" s="214"/>
      <c r="AO282" s="214"/>
      <c r="AP282" s="214"/>
      <c r="AQ282" s="214"/>
      <c r="AR282" s="214"/>
      <c r="AS282" s="214"/>
      <c r="AT282" s="214"/>
      <c r="AU282" s="214"/>
      <c r="AV282" s="214"/>
      <c r="AW282" s="214"/>
      <c r="AX282" s="214"/>
      <c r="AY282" s="214"/>
      <c r="AZ282" s="214"/>
      <c r="BA282" s="214"/>
      <c r="BB282" s="214"/>
      <c r="BC282" s="214"/>
      <c r="BD282" s="214"/>
      <c r="BE282" s="214"/>
      <c r="BF282" s="214"/>
      <c r="BG282" s="214"/>
      <c r="BH282" s="214"/>
    </row>
    <row r="283" spans="1:60" outlineLevel="3" x14ac:dyDescent="0.2">
      <c r="A283" s="221"/>
      <c r="B283" s="222"/>
      <c r="C283" s="268" t="s">
        <v>354</v>
      </c>
      <c r="D283" s="262"/>
      <c r="E283" s="263"/>
      <c r="F283" s="224"/>
      <c r="G283" s="224"/>
      <c r="H283" s="224"/>
      <c r="I283" s="224"/>
      <c r="J283" s="224"/>
      <c r="K283" s="224"/>
      <c r="L283" s="224"/>
      <c r="M283" s="224"/>
      <c r="N283" s="223"/>
      <c r="O283" s="223"/>
      <c r="P283" s="223"/>
      <c r="Q283" s="223"/>
      <c r="R283" s="224"/>
      <c r="S283" s="224"/>
      <c r="T283" s="224"/>
      <c r="U283" s="224"/>
      <c r="V283" s="224"/>
      <c r="W283" s="224"/>
      <c r="X283" s="224"/>
      <c r="Y283" s="224"/>
      <c r="Z283" s="214"/>
      <c r="AA283" s="214"/>
      <c r="AB283" s="214"/>
      <c r="AC283" s="214"/>
      <c r="AD283" s="214"/>
      <c r="AE283" s="214"/>
      <c r="AF283" s="214"/>
      <c r="AG283" s="214" t="s">
        <v>371</v>
      </c>
      <c r="AH283" s="214">
        <v>0</v>
      </c>
      <c r="AI283" s="214"/>
      <c r="AJ283" s="214"/>
      <c r="AK283" s="214"/>
      <c r="AL283" s="214"/>
      <c r="AM283" s="214"/>
      <c r="AN283" s="214"/>
      <c r="AO283" s="214"/>
      <c r="AP283" s="214"/>
      <c r="AQ283" s="214"/>
      <c r="AR283" s="214"/>
      <c r="AS283" s="214"/>
      <c r="AT283" s="214"/>
      <c r="AU283" s="214"/>
      <c r="AV283" s="214"/>
      <c r="AW283" s="214"/>
      <c r="AX283" s="214"/>
      <c r="AY283" s="214"/>
      <c r="AZ283" s="214"/>
      <c r="BA283" s="214"/>
      <c r="BB283" s="214"/>
      <c r="BC283" s="214"/>
      <c r="BD283" s="214"/>
      <c r="BE283" s="214"/>
      <c r="BF283" s="214"/>
      <c r="BG283" s="214"/>
      <c r="BH283" s="214"/>
    </row>
    <row r="284" spans="1:60" outlineLevel="3" x14ac:dyDescent="0.2">
      <c r="A284" s="221"/>
      <c r="B284" s="222"/>
      <c r="C284" s="268" t="s">
        <v>2548</v>
      </c>
      <c r="D284" s="262"/>
      <c r="E284" s="263">
        <v>73.58</v>
      </c>
      <c r="F284" s="224"/>
      <c r="G284" s="224"/>
      <c r="H284" s="224"/>
      <c r="I284" s="224"/>
      <c r="J284" s="224"/>
      <c r="K284" s="224"/>
      <c r="L284" s="224"/>
      <c r="M284" s="224"/>
      <c r="N284" s="223"/>
      <c r="O284" s="223"/>
      <c r="P284" s="223"/>
      <c r="Q284" s="223"/>
      <c r="R284" s="224"/>
      <c r="S284" s="224"/>
      <c r="T284" s="224"/>
      <c r="U284" s="224"/>
      <c r="V284" s="224"/>
      <c r="W284" s="224"/>
      <c r="X284" s="224"/>
      <c r="Y284" s="224"/>
      <c r="Z284" s="214"/>
      <c r="AA284" s="214"/>
      <c r="AB284" s="214"/>
      <c r="AC284" s="214"/>
      <c r="AD284" s="214"/>
      <c r="AE284" s="214"/>
      <c r="AF284" s="214"/>
      <c r="AG284" s="214" t="s">
        <v>371</v>
      </c>
      <c r="AH284" s="214">
        <v>0</v>
      </c>
      <c r="AI284" s="214"/>
      <c r="AJ284" s="214"/>
      <c r="AK284" s="214"/>
      <c r="AL284" s="214"/>
      <c r="AM284" s="214"/>
      <c r="AN284" s="214"/>
      <c r="AO284" s="214"/>
      <c r="AP284" s="214"/>
      <c r="AQ284" s="214"/>
      <c r="AR284" s="214"/>
      <c r="AS284" s="214"/>
      <c r="AT284" s="214"/>
      <c r="AU284" s="214"/>
      <c r="AV284" s="214"/>
      <c r="AW284" s="214"/>
      <c r="AX284" s="214"/>
      <c r="AY284" s="214"/>
      <c r="AZ284" s="214"/>
      <c r="BA284" s="214"/>
      <c r="BB284" s="214"/>
      <c r="BC284" s="214"/>
      <c r="BD284" s="214"/>
      <c r="BE284" s="214"/>
      <c r="BF284" s="214"/>
      <c r="BG284" s="214"/>
      <c r="BH284" s="214"/>
    </row>
    <row r="285" spans="1:60" outlineLevel="1" x14ac:dyDescent="0.2">
      <c r="A285" s="236">
        <v>56</v>
      </c>
      <c r="B285" s="237" t="s">
        <v>1397</v>
      </c>
      <c r="C285" s="254" t="s">
        <v>1398</v>
      </c>
      <c r="D285" s="238" t="s">
        <v>375</v>
      </c>
      <c r="E285" s="239">
        <v>1</v>
      </c>
      <c r="F285" s="240"/>
      <c r="G285" s="241">
        <f>ROUND(E285*F285,2)</f>
        <v>0</v>
      </c>
      <c r="H285" s="240"/>
      <c r="I285" s="241">
        <f>ROUND(E285*H285,2)</f>
        <v>0</v>
      </c>
      <c r="J285" s="240"/>
      <c r="K285" s="241">
        <f>ROUND(E285*J285,2)</f>
        <v>0</v>
      </c>
      <c r="L285" s="241">
        <v>12</v>
      </c>
      <c r="M285" s="241">
        <f>G285*(1+L285/100)</f>
        <v>0</v>
      </c>
      <c r="N285" s="239">
        <v>6.0499999999999998E-3</v>
      </c>
      <c r="O285" s="239">
        <f>ROUND(E285*N285,2)</f>
        <v>0.01</v>
      </c>
      <c r="P285" s="239">
        <v>0</v>
      </c>
      <c r="Q285" s="239">
        <f>ROUND(E285*P285,2)</f>
        <v>0</v>
      </c>
      <c r="R285" s="241" t="s">
        <v>596</v>
      </c>
      <c r="S285" s="241" t="s">
        <v>315</v>
      </c>
      <c r="T285" s="242" t="s">
        <v>315</v>
      </c>
      <c r="U285" s="224">
        <v>0.55000000000000004</v>
      </c>
      <c r="V285" s="224">
        <f>ROUND(E285*U285,2)</f>
        <v>0.55000000000000004</v>
      </c>
      <c r="W285" s="224"/>
      <c r="X285" s="224" t="s">
        <v>336</v>
      </c>
      <c r="Y285" s="224" t="s">
        <v>317</v>
      </c>
      <c r="Z285" s="214"/>
      <c r="AA285" s="214"/>
      <c r="AB285" s="214"/>
      <c r="AC285" s="214"/>
      <c r="AD285" s="214"/>
      <c r="AE285" s="214"/>
      <c r="AF285" s="214"/>
      <c r="AG285" s="214" t="s">
        <v>337</v>
      </c>
      <c r="AH285" s="214"/>
      <c r="AI285" s="214"/>
      <c r="AJ285" s="214"/>
      <c r="AK285" s="214"/>
      <c r="AL285" s="214"/>
      <c r="AM285" s="214"/>
      <c r="AN285" s="214"/>
      <c r="AO285" s="214"/>
      <c r="AP285" s="214"/>
      <c r="AQ285" s="214"/>
      <c r="AR285" s="214"/>
      <c r="AS285" s="214"/>
      <c r="AT285" s="214"/>
      <c r="AU285" s="214"/>
      <c r="AV285" s="214"/>
      <c r="AW285" s="214"/>
      <c r="AX285" s="214"/>
      <c r="AY285" s="214"/>
      <c r="AZ285" s="214"/>
      <c r="BA285" s="214"/>
      <c r="BB285" s="214"/>
      <c r="BC285" s="214"/>
      <c r="BD285" s="214"/>
      <c r="BE285" s="214"/>
      <c r="BF285" s="214"/>
      <c r="BG285" s="214"/>
      <c r="BH285" s="214"/>
    </row>
    <row r="286" spans="1:60" ht="22.5" outlineLevel="2" x14ac:dyDescent="0.2">
      <c r="A286" s="221"/>
      <c r="B286" s="222"/>
      <c r="C286" s="255" t="s">
        <v>1399</v>
      </c>
      <c r="D286" s="243"/>
      <c r="E286" s="243"/>
      <c r="F286" s="243"/>
      <c r="G286" s="243"/>
      <c r="H286" s="224"/>
      <c r="I286" s="224"/>
      <c r="J286" s="224"/>
      <c r="K286" s="224"/>
      <c r="L286" s="224"/>
      <c r="M286" s="224"/>
      <c r="N286" s="223"/>
      <c r="O286" s="223"/>
      <c r="P286" s="223"/>
      <c r="Q286" s="223"/>
      <c r="R286" s="224"/>
      <c r="S286" s="224"/>
      <c r="T286" s="224"/>
      <c r="U286" s="224"/>
      <c r="V286" s="224"/>
      <c r="W286" s="224"/>
      <c r="X286" s="224"/>
      <c r="Y286" s="224"/>
      <c r="Z286" s="214"/>
      <c r="AA286" s="214"/>
      <c r="AB286" s="214"/>
      <c r="AC286" s="214"/>
      <c r="AD286" s="214"/>
      <c r="AE286" s="214"/>
      <c r="AF286" s="214"/>
      <c r="AG286" s="214" t="s">
        <v>320</v>
      </c>
      <c r="AH286" s="214"/>
      <c r="AI286" s="214"/>
      <c r="AJ286" s="214"/>
      <c r="AK286" s="214"/>
      <c r="AL286" s="214"/>
      <c r="AM286" s="214"/>
      <c r="AN286" s="214"/>
      <c r="AO286" s="214"/>
      <c r="AP286" s="214"/>
      <c r="AQ286" s="214"/>
      <c r="AR286" s="214"/>
      <c r="AS286" s="214"/>
      <c r="AT286" s="214"/>
      <c r="AU286" s="214"/>
      <c r="AV286" s="214"/>
      <c r="AW286" s="214"/>
      <c r="AX286" s="214"/>
      <c r="AY286" s="214"/>
      <c r="AZ286" s="214"/>
      <c r="BA286" s="244" t="str">
        <f>C286</f>
        <v>Montáž manžety ke stěně nebo stropu pomocí rozpěrné hmoždinky se šroubem. Cena obsahuje i dodávku manžety a spojovacích prostředků.</v>
      </c>
      <c r="BB286" s="214"/>
      <c r="BC286" s="214"/>
      <c r="BD286" s="214"/>
      <c r="BE286" s="214"/>
      <c r="BF286" s="214"/>
      <c r="BG286" s="214"/>
      <c r="BH286" s="214"/>
    </row>
    <row r="287" spans="1:60" outlineLevel="2" x14ac:dyDescent="0.2">
      <c r="A287" s="221"/>
      <c r="B287" s="222"/>
      <c r="C287" s="268" t="s">
        <v>1400</v>
      </c>
      <c r="D287" s="262"/>
      <c r="E287" s="263">
        <v>1</v>
      </c>
      <c r="F287" s="224"/>
      <c r="G287" s="224"/>
      <c r="H287" s="224"/>
      <c r="I287" s="224"/>
      <c r="J287" s="224"/>
      <c r="K287" s="224"/>
      <c r="L287" s="224"/>
      <c r="M287" s="224"/>
      <c r="N287" s="223"/>
      <c r="O287" s="223"/>
      <c r="P287" s="223"/>
      <c r="Q287" s="223"/>
      <c r="R287" s="224"/>
      <c r="S287" s="224"/>
      <c r="T287" s="224"/>
      <c r="U287" s="224"/>
      <c r="V287" s="224"/>
      <c r="W287" s="224"/>
      <c r="X287" s="224"/>
      <c r="Y287" s="224"/>
      <c r="Z287" s="214"/>
      <c r="AA287" s="214"/>
      <c r="AB287" s="214"/>
      <c r="AC287" s="214"/>
      <c r="AD287" s="214"/>
      <c r="AE287" s="214"/>
      <c r="AF287" s="214"/>
      <c r="AG287" s="214" t="s">
        <v>371</v>
      </c>
      <c r="AH287" s="214">
        <v>0</v>
      </c>
      <c r="AI287" s="214"/>
      <c r="AJ287" s="214"/>
      <c r="AK287" s="214"/>
      <c r="AL287" s="214"/>
      <c r="AM287" s="214"/>
      <c r="AN287" s="214"/>
      <c r="AO287" s="214"/>
      <c r="AP287" s="214"/>
      <c r="AQ287" s="214"/>
      <c r="AR287" s="214"/>
      <c r="AS287" s="214"/>
      <c r="AT287" s="214"/>
      <c r="AU287" s="214"/>
      <c r="AV287" s="214"/>
      <c r="AW287" s="214"/>
      <c r="AX287" s="214"/>
      <c r="AY287" s="214"/>
      <c r="AZ287" s="214"/>
      <c r="BA287" s="214"/>
      <c r="BB287" s="214"/>
      <c r="BC287" s="214"/>
      <c r="BD287" s="214"/>
      <c r="BE287" s="214"/>
      <c r="BF287" s="214"/>
      <c r="BG287" s="214"/>
      <c r="BH287" s="214"/>
    </row>
    <row r="288" spans="1:60" outlineLevel="1" x14ac:dyDescent="0.2">
      <c r="A288" s="236">
        <v>57</v>
      </c>
      <c r="B288" s="237" t="s">
        <v>1115</v>
      </c>
      <c r="C288" s="254" t="s">
        <v>1116</v>
      </c>
      <c r="D288" s="238" t="s">
        <v>581</v>
      </c>
      <c r="E288" s="239">
        <v>1.3679999999999999E-2</v>
      </c>
      <c r="F288" s="240"/>
      <c r="G288" s="241">
        <f>ROUND(E288*F288,2)</f>
        <v>0</v>
      </c>
      <c r="H288" s="240"/>
      <c r="I288" s="241">
        <f>ROUND(E288*H288,2)</f>
        <v>0</v>
      </c>
      <c r="J288" s="240"/>
      <c r="K288" s="241">
        <f>ROUND(E288*J288,2)</f>
        <v>0</v>
      </c>
      <c r="L288" s="241">
        <v>12</v>
      </c>
      <c r="M288" s="241">
        <f>G288*(1+L288/100)</f>
        <v>0</v>
      </c>
      <c r="N288" s="239">
        <v>0</v>
      </c>
      <c r="O288" s="239">
        <f>ROUND(E288*N288,2)</f>
        <v>0</v>
      </c>
      <c r="P288" s="239">
        <v>0</v>
      </c>
      <c r="Q288" s="239">
        <f>ROUND(E288*P288,2)</f>
        <v>0</v>
      </c>
      <c r="R288" s="241" t="s">
        <v>596</v>
      </c>
      <c r="S288" s="241" t="s">
        <v>315</v>
      </c>
      <c r="T288" s="242" t="s">
        <v>315</v>
      </c>
      <c r="U288" s="224">
        <v>1.966</v>
      </c>
      <c r="V288" s="224">
        <f>ROUND(E288*U288,2)</f>
        <v>0.03</v>
      </c>
      <c r="W288" s="224"/>
      <c r="X288" s="224" t="s">
        <v>582</v>
      </c>
      <c r="Y288" s="224" t="s">
        <v>317</v>
      </c>
      <c r="Z288" s="214"/>
      <c r="AA288" s="214"/>
      <c r="AB288" s="214"/>
      <c r="AC288" s="214"/>
      <c r="AD288" s="214"/>
      <c r="AE288" s="214"/>
      <c r="AF288" s="214"/>
      <c r="AG288" s="214" t="s">
        <v>583</v>
      </c>
      <c r="AH288" s="214"/>
      <c r="AI288" s="214"/>
      <c r="AJ288" s="214"/>
      <c r="AK288" s="214"/>
      <c r="AL288" s="214"/>
      <c r="AM288" s="214"/>
      <c r="AN288" s="214"/>
      <c r="AO288" s="214"/>
      <c r="AP288" s="214"/>
      <c r="AQ288" s="214"/>
      <c r="AR288" s="214"/>
      <c r="AS288" s="214"/>
      <c r="AT288" s="214"/>
      <c r="AU288" s="214"/>
      <c r="AV288" s="214"/>
      <c r="AW288" s="214"/>
      <c r="AX288" s="214"/>
      <c r="AY288" s="214"/>
      <c r="AZ288" s="214"/>
      <c r="BA288" s="214"/>
      <c r="BB288" s="214"/>
      <c r="BC288" s="214"/>
      <c r="BD288" s="214"/>
      <c r="BE288" s="214"/>
      <c r="BF288" s="214"/>
      <c r="BG288" s="214"/>
      <c r="BH288" s="214"/>
    </row>
    <row r="289" spans="1:60" outlineLevel="2" x14ac:dyDescent="0.2">
      <c r="A289" s="221"/>
      <c r="B289" s="222"/>
      <c r="C289" s="267" t="s">
        <v>608</v>
      </c>
      <c r="D289" s="266"/>
      <c r="E289" s="266"/>
      <c r="F289" s="266"/>
      <c r="G289" s="266"/>
      <c r="H289" s="224"/>
      <c r="I289" s="224"/>
      <c r="J289" s="224"/>
      <c r="K289" s="224"/>
      <c r="L289" s="224"/>
      <c r="M289" s="224"/>
      <c r="N289" s="223"/>
      <c r="O289" s="223"/>
      <c r="P289" s="223"/>
      <c r="Q289" s="223"/>
      <c r="R289" s="224"/>
      <c r="S289" s="224"/>
      <c r="T289" s="224"/>
      <c r="U289" s="224"/>
      <c r="V289" s="224"/>
      <c r="W289" s="224"/>
      <c r="X289" s="224"/>
      <c r="Y289" s="224"/>
      <c r="Z289" s="214"/>
      <c r="AA289" s="214"/>
      <c r="AB289" s="214"/>
      <c r="AC289" s="214"/>
      <c r="AD289" s="214"/>
      <c r="AE289" s="214"/>
      <c r="AF289" s="214"/>
      <c r="AG289" s="214" t="s">
        <v>369</v>
      </c>
      <c r="AH289" s="214"/>
      <c r="AI289" s="214"/>
      <c r="AJ289" s="214"/>
      <c r="AK289" s="214"/>
      <c r="AL289" s="214"/>
      <c r="AM289" s="214"/>
      <c r="AN289" s="214"/>
      <c r="AO289" s="214"/>
      <c r="AP289" s="214"/>
      <c r="AQ289" s="214"/>
      <c r="AR289" s="214"/>
      <c r="AS289" s="214"/>
      <c r="AT289" s="214"/>
      <c r="AU289" s="214"/>
      <c r="AV289" s="214"/>
      <c r="AW289" s="214"/>
      <c r="AX289" s="214"/>
      <c r="AY289" s="214"/>
      <c r="AZ289" s="214"/>
      <c r="BA289" s="214"/>
      <c r="BB289" s="214"/>
      <c r="BC289" s="214"/>
      <c r="BD289" s="214"/>
      <c r="BE289" s="214"/>
      <c r="BF289" s="214"/>
      <c r="BG289" s="214"/>
      <c r="BH289" s="214"/>
    </row>
    <row r="290" spans="1:60" x14ac:dyDescent="0.2">
      <c r="A290" s="229" t="s">
        <v>310</v>
      </c>
      <c r="B290" s="230" t="s">
        <v>223</v>
      </c>
      <c r="C290" s="253" t="s">
        <v>224</v>
      </c>
      <c r="D290" s="231"/>
      <c r="E290" s="232"/>
      <c r="F290" s="233"/>
      <c r="G290" s="233">
        <f>SUMIF(AG291:AG311,"&lt;&gt;NOR",G291:G311)</f>
        <v>0</v>
      </c>
      <c r="H290" s="233"/>
      <c r="I290" s="233">
        <f>SUM(I291:I311)</f>
        <v>0</v>
      </c>
      <c r="J290" s="233"/>
      <c r="K290" s="233">
        <f>SUM(K291:K311)</f>
        <v>0</v>
      </c>
      <c r="L290" s="233"/>
      <c r="M290" s="233">
        <f>SUM(M291:M311)</f>
        <v>0</v>
      </c>
      <c r="N290" s="232"/>
      <c r="O290" s="232">
        <f>SUM(O291:O311)</f>
        <v>0.26</v>
      </c>
      <c r="P290" s="232"/>
      <c r="Q290" s="232">
        <f>SUM(Q291:Q311)</f>
        <v>0</v>
      </c>
      <c r="R290" s="233"/>
      <c r="S290" s="233"/>
      <c r="T290" s="234"/>
      <c r="U290" s="228"/>
      <c r="V290" s="228">
        <f>SUM(V291:V311)</f>
        <v>4.58</v>
      </c>
      <c r="W290" s="228"/>
      <c r="X290" s="228"/>
      <c r="Y290" s="228"/>
      <c r="AG290" t="s">
        <v>311</v>
      </c>
    </row>
    <row r="291" spans="1:60" outlineLevel="1" x14ac:dyDescent="0.2">
      <c r="A291" s="236">
        <v>58</v>
      </c>
      <c r="B291" s="237" t="s">
        <v>609</v>
      </c>
      <c r="C291" s="254" t="s">
        <v>610</v>
      </c>
      <c r="D291" s="238" t="s">
        <v>403</v>
      </c>
      <c r="E291" s="239">
        <v>1</v>
      </c>
      <c r="F291" s="240"/>
      <c r="G291" s="241">
        <f>ROUND(E291*F291,2)</f>
        <v>0</v>
      </c>
      <c r="H291" s="240"/>
      <c r="I291" s="241">
        <f>ROUND(E291*H291,2)</f>
        <v>0</v>
      </c>
      <c r="J291" s="240"/>
      <c r="K291" s="241">
        <f>ROUND(E291*J291,2)</f>
        <v>0</v>
      </c>
      <c r="L291" s="241">
        <v>12</v>
      </c>
      <c r="M291" s="241">
        <f>G291*(1+L291/100)</f>
        <v>0</v>
      </c>
      <c r="N291" s="239">
        <v>3.4000000000000002E-4</v>
      </c>
      <c r="O291" s="239">
        <f>ROUND(E291*N291,2)</f>
        <v>0</v>
      </c>
      <c r="P291" s="239">
        <v>0</v>
      </c>
      <c r="Q291" s="239">
        <f>ROUND(E291*P291,2)</f>
        <v>0</v>
      </c>
      <c r="R291" s="241" t="s">
        <v>611</v>
      </c>
      <c r="S291" s="241" t="s">
        <v>315</v>
      </c>
      <c r="T291" s="242" t="s">
        <v>315</v>
      </c>
      <c r="U291" s="224">
        <v>0.32</v>
      </c>
      <c r="V291" s="224">
        <f>ROUND(E291*U291,2)</f>
        <v>0.32</v>
      </c>
      <c r="W291" s="224"/>
      <c r="X291" s="224" t="s">
        <v>336</v>
      </c>
      <c r="Y291" s="224" t="s">
        <v>317</v>
      </c>
      <c r="Z291" s="214"/>
      <c r="AA291" s="214"/>
      <c r="AB291" s="214"/>
      <c r="AC291" s="214"/>
      <c r="AD291" s="214"/>
      <c r="AE291" s="214"/>
      <c r="AF291" s="214"/>
      <c r="AG291" s="214" t="s">
        <v>337</v>
      </c>
      <c r="AH291" s="214"/>
      <c r="AI291" s="214"/>
      <c r="AJ291" s="214"/>
      <c r="AK291" s="214"/>
      <c r="AL291" s="214"/>
      <c r="AM291" s="214"/>
      <c r="AN291" s="214"/>
      <c r="AO291" s="214"/>
      <c r="AP291" s="214"/>
      <c r="AQ291" s="214"/>
      <c r="AR291" s="214"/>
      <c r="AS291" s="214"/>
      <c r="AT291" s="214"/>
      <c r="AU291" s="214"/>
      <c r="AV291" s="214"/>
      <c r="AW291" s="214"/>
      <c r="AX291" s="214"/>
      <c r="AY291" s="214"/>
      <c r="AZ291" s="214"/>
      <c r="BA291" s="214"/>
      <c r="BB291" s="214"/>
      <c r="BC291" s="214"/>
      <c r="BD291" s="214"/>
      <c r="BE291" s="214"/>
      <c r="BF291" s="214"/>
      <c r="BG291" s="214"/>
      <c r="BH291" s="214"/>
    </row>
    <row r="292" spans="1:60" outlineLevel="2" x14ac:dyDescent="0.2">
      <c r="A292" s="221"/>
      <c r="B292" s="222"/>
      <c r="C292" s="267" t="s">
        <v>612</v>
      </c>
      <c r="D292" s="266"/>
      <c r="E292" s="266"/>
      <c r="F292" s="266"/>
      <c r="G292" s="266"/>
      <c r="H292" s="224"/>
      <c r="I292" s="224"/>
      <c r="J292" s="224"/>
      <c r="K292" s="224"/>
      <c r="L292" s="224"/>
      <c r="M292" s="224"/>
      <c r="N292" s="223"/>
      <c r="O292" s="223"/>
      <c r="P292" s="223"/>
      <c r="Q292" s="223"/>
      <c r="R292" s="224"/>
      <c r="S292" s="224"/>
      <c r="T292" s="224"/>
      <c r="U292" s="224"/>
      <c r="V292" s="224"/>
      <c r="W292" s="224"/>
      <c r="X292" s="224"/>
      <c r="Y292" s="224"/>
      <c r="Z292" s="214"/>
      <c r="AA292" s="214"/>
      <c r="AB292" s="214"/>
      <c r="AC292" s="214"/>
      <c r="AD292" s="214"/>
      <c r="AE292" s="214"/>
      <c r="AF292" s="214"/>
      <c r="AG292" s="214" t="s">
        <v>369</v>
      </c>
      <c r="AH292" s="214"/>
      <c r="AI292" s="214"/>
      <c r="AJ292" s="214"/>
      <c r="AK292" s="214"/>
      <c r="AL292" s="214"/>
      <c r="AM292" s="214"/>
      <c r="AN292" s="214"/>
      <c r="AO292" s="214"/>
      <c r="AP292" s="214"/>
      <c r="AQ292" s="214"/>
      <c r="AR292" s="214"/>
      <c r="AS292" s="214"/>
      <c r="AT292" s="214"/>
      <c r="AU292" s="214"/>
      <c r="AV292" s="214"/>
      <c r="AW292" s="214"/>
      <c r="AX292" s="214"/>
      <c r="AY292" s="214"/>
      <c r="AZ292" s="214"/>
      <c r="BA292" s="214"/>
      <c r="BB292" s="214"/>
      <c r="BC292" s="214"/>
      <c r="BD292" s="214"/>
      <c r="BE292" s="214"/>
      <c r="BF292" s="214"/>
      <c r="BG292" s="214"/>
      <c r="BH292" s="214"/>
    </row>
    <row r="293" spans="1:60" outlineLevel="2" x14ac:dyDescent="0.2">
      <c r="A293" s="221"/>
      <c r="B293" s="222"/>
      <c r="C293" s="258" t="s">
        <v>613</v>
      </c>
      <c r="D293" s="252"/>
      <c r="E293" s="252"/>
      <c r="F293" s="252"/>
      <c r="G293" s="252"/>
      <c r="H293" s="224"/>
      <c r="I293" s="224"/>
      <c r="J293" s="224"/>
      <c r="K293" s="224"/>
      <c r="L293" s="224"/>
      <c r="M293" s="224"/>
      <c r="N293" s="223"/>
      <c r="O293" s="223"/>
      <c r="P293" s="223"/>
      <c r="Q293" s="223"/>
      <c r="R293" s="224"/>
      <c r="S293" s="224"/>
      <c r="T293" s="224"/>
      <c r="U293" s="224"/>
      <c r="V293" s="224"/>
      <c r="W293" s="224"/>
      <c r="X293" s="224"/>
      <c r="Y293" s="224"/>
      <c r="Z293" s="214"/>
      <c r="AA293" s="214"/>
      <c r="AB293" s="214"/>
      <c r="AC293" s="214"/>
      <c r="AD293" s="214"/>
      <c r="AE293" s="214"/>
      <c r="AF293" s="214"/>
      <c r="AG293" s="214" t="s">
        <v>320</v>
      </c>
      <c r="AH293" s="214"/>
      <c r="AI293" s="214"/>
      <c r="AJ293" s="214"/>
      <c r="AK293" s="214"/>
      <c r="AL293" s="214"/>
      <c r="AM293" s="214"/>
      <c r="AN293" s="214"/>
      <c r="AO293" s="214"/>
      <c r="AP293" s="214"/>
      <c r="AQ293" s="214"/>
      <c r="AR293" s="214"/>
      <c r="AS293" s="214"/>
      <c r="AT293" s="214"/>
      <c r="AU293" s="214"/>
      <c r="AV293" s="214"/>
      <c r="AW293" s="214"/>
      <c r="AX293" s="214"/>
      <c r="AY293" s="214"/>
      <c r="AZ293" s="214"/>
      <c r="BA293" s="214"/>
      <c r="BB293" s="214"/>
      <c r="BC293" s="214"/>
      <c r="BD293" s="214"/>
      <c r="BE293" s="214"/>
      <c r="BF293" s="214"/>
      <c r="BG293" s="214"/>
      <c r="BH293" s="214"/>
    </row>
    <row r="294" spans="1:60" outlineLevel="1" x14ac:dyDescent="0.2">
      <c r="A294" s="236">
        <v>59</v>
      </c>
      <c r="B294" s="237" t="s">
        <v>614</v>
      </c>
      <c r="C294" s="254" t="s">
        <v>615</v>
      </c>
      <c r="D294" s="238" t="s">
        <v>403</v>
      </c>
      <c r="E294" s="239">
        <v>1</v>
      </c>
      <c r="F294" s="240"/>
      <c r="G294" s="241">
        <f>ROUND(E294*F294,2)</f>
        <v>0</v>
      </c>
      <c r="H294" s="240"/>
      <c r="I294" s="241">
        <f>ROUND(E294*H294,2)</f>
        <v>0</v>
      </c>
      <c r="J294" s="240"/>
      <c r="K294" s="241">
        <f>ROUND(E294*J294,2)</f>
        <v>0</v>
      </c>
      <c r="L294" s="241">
        <v>12</v>
      </c>
      <c r="M294" s="241">
        <f>G294*(1+L294/100)</f>
        <v>0</v>
      </c>
      <c r="N294" s="239">
        <v>3.8000000000000002E-4</v>
      </c>
      <c r="O294" s="239">
        <f>ROUND(E294*N294,2)</f>
        <v>0</v>
      </c>
      <c r="P294" s="239">
        <v>0</v>
      </c>
      <c r="Q294" s="239">
        <f>ROUND(E294*P294,2)</f>
        <v>0</v>
      </c>
      <c r="R294" s="241" t="s">
        <v>611</v>
      </c>
      <c r="S294" s="241" t="s">
        <v>315</v>
      </c>
      <c r="T294" s="242" t="s">
        <v>315</v>
      </c>
      <c r="U294" s="224">
        <v>0.32</v>
      </c>
      <c r="V294" s="224">
        <f>ROUND(E294*U294,2)</f>
        <v>0.32</v>
      </c>
      <c r="W294" s="224"/>
      <c r="X294" s="224" t="s">
        <v>336</v>
      </c>
      <c r="Y294" s="224" t="s">
        <v>317</v>
      </c>
      <c r="Z294" s="214"/>
      <c r="AA294" s="214"/>
      <c r="AB294" s="214"/>
      <c r="AC294" s="214"/>
      <c r="AD294" s="214"/>
      <c r="AE294" s="214"/>
      <c r="AF294" s="214"/>
      <c r="AG294" s="214" t="s">
        <v>337</v>
      </c>
      <c r="AH294" s="214"/>
      <c r="AI294" s="214"/>
      <c r="AJ294" s="214"/>
      <c r="AK294" s="214"/>
      <c r="AL294" s="214"/>
      <c r="AM294" s="214"/>
      <c r="AN294" s="214"/>
      <c r="AO294" s="214"/>
      <c r="AP294" s="214"/>
      <c r="AQ294" s="214"/>
      <c r="AR294" s="214"/>
      <c r="AS294" s="214"/>
      <c r="AT294" s="214"/>
      <c r="AU294" s="214"/>
      <c r="AV294" s="214"/>
      <c r="AW294" s="214"/>
      <c r="AX294" s="214"/>
      <c r="AY294" s="214"/>
      <c r="AZ294" s="214"/>
      <c r="BA294" s="214"/>
      <c r="BB294" s="214"/>
      <c r="BC294" s="214"/>
      <c r="BD294" s="214"/>
      <c r="BE294" s="214"/>
      <c r="BF294" s="214"/>
      <c r="BG294" s="214"/>
      <c r="BH294" s="214"/>
    </row>
    <row r="295" spans="1:60" outlineLevel="2" x14ac:dyDescent="0.2">
      <c r="A295" s="221"/>
      <c r="B295" s="222"/>
      <c r="C295" s="267" t="s">
        <v>612</v>
      </c>
      <c r="D295" s="266"/>
      <c r="E295" s="266"/>
      <c r="F295" s="266"/>
      <c r="G295" s="266"/>
      <c r="H295" s="224"/>
      <c r="I295" s="224"/>
      <c r="J295" s="224"/>
      <c r="K295" s="224"/>
      <c r="L295" s="224"/>
      <c r="M295" s="224"/>
      <c r="N295" s="223"/>
      <c r="O295" s="223"/>
      <c r="P295" s="223"/>
      <c r="Q295" s="223"/>
      <c r="R295" s="224"/>
      <c r="S295" s="224"/>
      <c r="T295" s="224"/>
      <c r="U295" s="224"/>
      <c r="V295" s="224"/>
      <c r="W295" s="224"/>
      <c r="X295" s="224"/>
      <c r="Y295" s="224"/>
      <c r="Z295" s="214"/>
      <c r="AA295" s="214"/>
      <c r="AB295" s="214"/>
      <c r="AC295" s="214"/>
      <c r="AD295" s="214"/>
      <c r="AE295" s="214"/>
      <c r="AF295" s="214"/>
      <c r="AG295" s="214" t="s">
        <v>369</v>
      </c>
      <c r="AH295" s="214"/>
      <c r="AI295" s="214"/>
      <c r="AJ295" s="214"/>
      <c r="AK295" s="214"/>
      <c r="AL295" s="214"/>
      <c r="AM295" s="214"/>
      <c r="AN295" s="214"/>
      <c r="AO295" s="214"/>
      <c r="AP295" s="214"/>
      <c r="AQ295" s="214"/>
      <c r="AR295" s="214"/>
      <c r="AS295" s="214"/>
      <c r="AT295" s="214"/>
      <c r="AU295" s="214"/>
      <c r="AV295" s="214"/>
      <c r="AW295" s="214"/>
      <c r="AX295" s="214"/>
      <c r="AY295" s="214"/>
      <c r="AZ295" s="214"/>
      <c r="BA295" s="214"/>
      <c r="BB295" s="214"/>
      <c r="BC295" s="214"/>
      <c r="BD295" s="214"/>
      <c r="BE295" s="214"/>
      <c r="BF295" s="214"/>
      <c r="BG295" s="214"/>
      <c r="BH295" s="214"/>
    </row>
    <row r="296" spans="1:60" outlineLevel="2" x14ac:dyDescent="0.2">
      <c r="A296" s="221"/>
      <c r="B296" s="222"/>
      <c r="C296" s="258" t="s">
        <v>613</v>
      </c>
      <c r="D296" s="252"/>
      <c r="E296" s="252"/>
      <c r="F296" s="252"/>
      <c r="G296" s="252"/>
      <c r="H296" s="224"/>
      <c r="I296" s="224"/>
      <c r="J296" s="224"/>
      <c r="K296" s="224"/>
      <c r="L296" s="224"/>
      <c r="M296" s="224"/>
      <c r="N296" s="223"/>
      <c r="O296" s="223"/>
      <c r="P296" s="223"/>
      <c r="Q296" s="223"/>
      <c r="R296" s="224"/>
      <c r="S296" s="224"/>
      <c r="T296" s="224"/>
      <c r="U296" s="224"/>
      <c r="V296" s="224"/>
      <c r="W296" s="224"/>
      <c r="X296" s="224"/>
      <c r="Y296" s="224"/>
      <c r="Z296" s="214"/>
      <c r="AA296" s="214"/>
      <c r="AB296" s="214"/>
      <c r="AC296" s="214"/>
      <c r="AD296" s="214"/>
      <c r="AE296" s="214"/>
      <c r="AF296" s="214"/>
      <c r="AG296" s="214" t="s">
        <v>320</v>
      </c>
      <c r="AH296" s="214"/>
      <c r="AI296" s="214"/>
      <c r="AJ296" s="214"/>
      <c r="AK296" s="214"/>
      <c r="AL296" s="214"/>
      <c r="AM296" s="214"/>
      <c r="AN296" s="214"/>
      <c r="AO296" s="214"/>
      <c r="AP296" s="214"/>
      <c r="AQ296" s="214"/>
      <c r="AR296" s="214"/>
      <c r="AS296" s="214"/>
      <c r="AT296" s="214"/>
      <c r="AU296" s="214"/>
      <c r="AV296" s="214"/>
      <c r="AW296" s="214"/>
      <c r="AX296" s="214"/>
      <c r="AY296" s="214"/>
      <c r="AZ296" s="214"/>
      <c r="BA296" s="214"/>
      <c r="BB296" s="214"/>
      <c r="BC296" s="214"/>
      <c r="BD296" s="214"/>
      <c r="BE296" s="214"/>
      <c r="BF296" s="214"/>
      <c r="BG296" s="214"/>
      <c r="BH296" s="214"/>
    </row>
    <row r="297" spans="1:60" outlineLevel="1" x14ac:dyDescent="0.2">
      <c r="A297" s="236">
        <v>60</v>
      </c>
      <c r="B297" s="237" t="s">
        <v>1117</v>
      </c>
      <c r="C297" s="254" t="s">
        <v>1118</v>
      </c>
      <c r="D297" s="238" t="s">
        <v>403</v>
      </c>
      <c r="E297" s="239">
        <v>1</v>
      </c>
      <c r="F297" s="240"/>
      <c r="G297" s="241">
        <f>ROUND(E297*F297,2)</f>
        <v>0</v>
      </c>
      <c r="H297" s="240"/>
      <c r="I297" s="241">
        <f>ROUND(E297*H297,2)</f>
        <v>0</v>
      </c>
      <c r="J297" s="240"/>
      <c r="K297" s="241">
        <f>ROUND(E297*J297,2)</f>
        <v>0</v>
      </c>
      <c r="L297" s="241">
        <v>12</v>
      </c>
      <c r="M297" s="241">
        <f>G297*(1+L297/100)</f>
        <v>0</v>
      </c>
      <c r="N297" s="239">
        <v>1.5200000000000001E-3</v>
      </c>
      <c r="O297" s="239">
        <f>ROUND(E297*N297,2)</f>
        <v>0</v>
      </c>
      <c r="P297" s="239">
        <v>0</v>
      </c>
      <c r="Q297" s="239">
        <f>ROUND(E297*P297,2)</f>
        <v>0</v>
      </c>
      <c r="R297" s="241" t="s">
        <v>611</v>
      </c>
      <c r="S297" s="241" t="s">
        <v>315</v>
      </c>
      <c r="T297" s="242" t="s">
        <v>315</v>
      </c>
      <c r="U297" s="224">
        <v>1.173</v>
      </c>
      <c r="V297" s="224">
        <f>ROUND(E297*U297,2)</f>
        <v>1.17</v>
      </c>
      <c r="W297" s="224"/>
      <c r="X297" s="224" t="s">
        <v>336</v>
      </c>
      <c r="Y297" s="224" t="s">
        <v>317</v>
      </c>
      <c r="Z297" s="214"/>
      <c r="AA297" s="214"/>
      <c r="AB297" s="214"/>
      <c r="AC297" s="214"/>
      <c r="AD297" s="214"/>
      <c r="AE297" s="214"/>
      <c r="AF297" s="214"/>
      <c r="AG297" s="214" t="s">
        <v>337</v>
      </c>
      <c r="AH297" s="214"/>
      <c r="AI297" s="214"/>
      <c r="AJ297" s="214"/>
      <c r="AK297" s="214"/>
      <c r="AL297" s="214"/>
      <c r="AM297" s="214"/>
      <c r="AN297" s="214"/>
      <c r="AO297" s="214"/>
      <c r="AP297" s="214"/>
      <c r="AQ297" s="214"/>
      <c r="AR297" s="214"/>
      <c r="AS297" s="214"/>
      <c r="AT297" s="214"/>
      <c r="AU297" s="214"/>
      <c r="AV297" s="214"/>
      <c r="AW297" s="214"/>
      <c r="AX297" s="214"/>
      <c r="AY297" s="214"/>
      <c r="AZ297" s="214"/>
      <c r="BA297" s="214"/>
      <c r="BB297" s="214"/>
      <c r="BC297" s="214"/>
      <c r="BD297" s="214"/>
      <c r="BE297" s="214"/>
      <c r="BF297" s="214"/>
      <c r="BG297" s="214"/>
      <c r="BH297" s="214"/>
    </row>
    <row r="298" spans="1:60" outlineLevel="2" x14ac:dyDescent="0.2">
      <c r="A298" s="221"/>
      <c r="B298" s="222"/>
      <c r="C298" s="267" t="s">
        <v>612</v>
      </c>
      <c r="D298" s="266"/>
      <c r="E298" s="266"/>
      <c r="F298" s="266"/>
      <c r="G298" s="266"/>
      <c r="H298" s="224"/>
      <c r="I298" s="224"/>
      <c r="J298" s="224"/>
      <c r="K298" s="224"/>
      <c r="L298" s="224"/>
      <c r="M298" s="224"/>
      <c r="N298" s="223"/>
      <c r="O298" s="223"/>
      <c r="P298" s="223"/>
      <c r="Q298" s="223"/>
      <c r="R298" s="224"/>
      <c r="S298" s="224"/>
      <c r="T298" s="224"/>
      <c r="U298" s="224"/>
      <c r="V298" s="224"/>
      <c r="W298" s="224"/>
      <c r="X298" s="224"/>
      <c r="Y298" s="224"/>
      <c r="Z298" s="214"/>
      <c r="AA298" s="214"/>
      <c r="AB298" s="214"/>
      <c r="AC298" s="214"/>
      <c r="AD298" s="214"/>
      <c r="AE298" s="214"/>
      <c r="AF298" s="214"/>
      <c r="AG298" s="214" t="s">
        <v>369</v>
      </c>
      <c r="AH298" s="214"/>
      <c r="AI298" s="214"/>
      <c r="AJ298" s="214"/>
      <c r="AK298" s="214"/>
      <c r="AL298" s="214"/>
      <c r="AM298" s="214"/>
      <c r="AN298" s="214"/>
      <c r="AO298" s="214"/>
      <c r="AP298" s="214"/>
      <c r="AQ298" s="214"/>
      <c r="AR298" s="214"/>
      <c r="AS298" s="214"/>
      <c r="AT298" s="214"/>
      <c r="AU298" s="214"/>
      <c r="AV298" s="214"/>
      <c r="AW298" s="214"/>
      <c r="AX298" s="214"/>
      <c r="AY298" s="214"/>
      <c r="AZ298" s="214"/>
      <c r="BA298" s="214"/>
      <c r="BB298" s="214"/>
      <c r="BC298" s="214"/>
      <c r="BD298" s="214"/>
      <c r="BE298" s="214"/>
      <c r="BF298" s="214"/>
      <c r="BG298" s="214"/>
      <c r="BH298" s="214"/>
    </row>
    <row r="299" spans="1:60" outlineLevel="2" x14ac:dyDescent="0.2">
      <c r="A299" s="221"/>
      <c r="B299" s="222"/>
      <c r="C299" s="258" t="s">
        <v>613</v>
      </c>
      <c r="D299" s="252"/>
      <c r="E299" s="252"/>
      <c r="F299" s="252"/>
      <c r="G299" s="252"/>
      <c r="H299" s="224"/>
      <c r="I299" s="224"/>
      <c r="J299" s="224"/>
      <c r="K299" s="224"/>
      <c r="L299" s="224"/>
      <c r="M299" s="224"/>
      <c r="N299" s="223"/>
      <c r="O299" s="223"/>
      <c r="P299" s="223"/>
      <c r="Q299" s="223"/>
      <c r="R299" s="224"/>
      <c r="S299" s="224"/>
      <c r="T299" s="224"/>
      <c r="U299" s="224"/>
      <c r="V299" s="224"/>
      <c r="W299" s="224"/>
      <c r="X299" s="224"/>
      <c r="Y299" s="224"/>
      <c r="Z299" s="214"/>
      <c r="AA299" s="214"/>
      <c r="AB299" s="214"/>
      <c r="AC299" s="214"/>
      <c r="AD299" s="214"/>
      <c r="AE299" s="214"/>
      <c r="AF299" s="214"/>
      <c r="AG299" s="214" t="s">
        <v>320</v>
      </c>
      <c r="AH299" s="214"/>
      <c r="AI299" s="214"/>
      <c r="AJ299" s="214"/>
      <c r="AK299" s="214"/>
      <c r="AL299" s="214"/>
      <c r="AM299" s="214"/>
      <c r="AN299" s="214"/>
      <c r="AO299" s="214"/>
      <c r="AP299" s="214"/>
      <c r="AQ299" s="214"/>
      <c r="AR299" s="214"/>
      <c r="AS299" s="214"/>
      <c r="AT299" s="214"/>
      <c r="AU299" s="214"/>
      <c r="AV299" s="214"/>
      <c r="AW299" s="214"/>
      <c r="AX299" s="214"/>
      <c r="AY299" s="214"/>
      <c r="AZ299" s="214"/>
      <c r="BA299" s="214"/>
      <c r="BB299" s="214"/>
      <c r="BC299" s="214"/>
      <c r="BD299" s="214"/>
      <c r="BE299" s="214"/>
      <c r="BF299" s="214"/>
      <c r="BG299" s="214"/>
      <c r="BH299" s="214"/>
    </row>
    <row r="300" spans="1:60" outlineLevel="1" x14ac:dyDescent="0.2">
      <c r="A300" s="236">
        <v>61</v>
      </c>
      <c r="B300" s="237" t="s">
        <v>616</v>
      </c>
      <c r="C300" s="254" t="s">
        <v>617</v>
      </c>
      <c r="D300" s="238" t="s">
        <v>375</v>
      </c>
      <c r="E300" s="239">
        <v>2</v>
      </c>
      <c r="F300" s="240"/>
      <c r="G300" s="241">
        <f>ROUND(E300*F300,2)</f>
        <v>0</v>
      </c>
      <c r="H300" s="240"/>
      <c r="I300" s="241">
        <f>ROUND(E300*H300,2)</f>
        <v>0</v>
      </c>
      <c r="J300" s="240"/>
      <c r="K300" s="241">
        <f>ROUND(E300*J300,2)</f>
        <v>0</v>
      </c>
      <c r="L300" s="241">
        <v>12</v>
      </c>
      <c r="M300" s="241">
        <f>G300*(1+L300/100)</f>
        <v>0</v>
      </c>
      <c r="N300" s="239">
        <v>0</v>
      </c>
      <c r="O300" s="239">
        <f>ROUND(E300*N300,2)</f>
        <v>0</v>
      </c>
      <c r="P300" s="239">
        <v>0</v>
      </c>
      <c r="Q300" s="239">
        <f>ROUND(E300*P300,2)</f>
        <v>0</v>
      </c>
      <c r="R300" s="241" t="s">
        <v>611</v>
      </c>
      <c r="S300" s="241" t="s">
        <v>315</v>
      </c>
      <c r="T300" s="242" t="s">
        <v>315</v>
      </c>
      <c r="U300" s="224">
        <v>0.14799999999999999</v>
      </c>
      <c r="V300" s="224">
        <f>ROUND(E300*U300,2)</f>
        <v>0.3</v>
      </c>
      <c r="W300" s="224"/>
      <c r="X300" s="224" t="s">
        <v>336</v>
      </c>
      <c r="Y300" s="224" t="s">
        <v>317</v>
      </c>
      <c r="Z300" s="214"/>
      <c r="AA300" s="214"/>
      <c r="AB300" s="214"/>
      <c r="AC300" s="214"/>
      <c r="AD300" s="214"/>
      <c r="AE300" s="214"/>
      <c r="AF300" s="214"/>
      <c r="AG300" s="214" t="s">
        <v>337</v>
      </c>
      <c r="AH300" s="214"/>
      <c r="AI300" s="214"/>
      <c r="AJ300" s="214"/>
      <c r="AK300" s="214"/>
      <c r="AL300" s="214"/>
      <c r="AM300" s="214"/>
      <c r="AN300" s="214"/>
      <c r="AO300" s="214"/>
      <c r="AP300" s="214"/>
      <c r="AQ300" s="214"/>
      <c r="AR300" s="214"/>
      <c r="AS300" s="214"/>
      <c r="AT300" s="214"/>
      <c r="AU300" s="214"/>
      <c r="AV300" s="214"/>
      <c r="AW300" s="214"/>
      <c r="AX300" s="214"/>
      <c r="AY300" s="214"/>
      <c r="AZ300" s="214"/>
      <c r="BA300" s="214"/>
      <c r="BB300" s="214"/>
      <c r="BC300" s="214"/>
      <c r="BD300" s="214"/>
      <c r="BE300" s="214"/>
      <c r="BF300" s="214"/>
      <c r="BG300" s="214"/>
      <c r="BH300" s="214"/>
    </row>
    <row r="301" spans="1:60" outlineLevel="2" x14ac:dyDescent="0.2">
      <c r="A301" s="221"/>
      <c r="B301" s="222"/>
      <c r="C301" s="267" t="s">
        <v>618</v>
      </c>
      <c r="D301" s="266"/>
      <c r="E301" s="266"/>
      <c r="F301" s="266"/>
      <c r="G301" s="266"/>
      <c r="H301" s="224"/>
      <c r="I301" s="224"/>
      <c r="J301" s="224"/>
      <c r="K301" s="224"/>
      <c r="L301" s="224"/>
      <c r="M301" s="224"/>
      <c r="N301" s="223"/>
      <c r="O301" s="223"/>
      <c r="P301" s="223"/>
      <c r="Q301" s="223"/>
      <c r="R301" s="224"/>
      <c r="S301" s="224"/>
      <c r="T301" s="224"/>
      <c r="U301" s="224"/>
      <c r="V301" s="224"/>
      <c r="W301" s="224"/>
      <c r="X301" s="224"/>
      <c r="Y301" s="224"/>
      <c r="Z301" s="214"/>
      <c r="AA301" s="214"/>
      <c r="AB301" s="214"/>
      <c r="AC301" s="214"/>
      <c r="AD301" s="214"/>
      <c r="AE301" s="214"/>
      <c r="AF301" s="214"/>
      <c r="AG301" s="214" t="s">
        <v>369</v>
      </c>
      <c r="AH301" s="214"/>
      <c r="AI301" s="214"/>
      <c r="AJ301" s="214"/>
      <c r="AK301" s="214"/>
      <c r="AL301" s="214"/>
      <c r="AM301" s="214"/>
      <c r="AN301" s="214"/>
      <c r="AO301" s="214"/>
      <c r="AP301" s="214"/>
      <c r="AQ301" s="214"/>
      <c r="AR301" s="214"/>
      <c r="AS301" s="214"/>
      <c r="AT301" s="214"/>
      <c r="AU301" s="214"/>
      <c r="AV301" s="214"/>
      <c r="AW301" s="214"/>
      <c r="AX301" s="214"/>
      <c r="AY301" s="214"/>
      <c r="AZ301" s="214"/>
      <c r="BA301" s="214"/>
      <c r="BB301" s="214"/>
      <c r="BC301" s="214"/>
      <c r="BD301" s="214"/>
      <c r="BE301" s="214"/>
      <c r="BF301" s="214"/>
      <c r="BG301" s="214"/>
      <c r="BH301" s="214"/>
    </row>
    <row r="302" spans="1:60" outlineLevel="1" x14ac:dyDescent="0.2">
      <c r="A302" s="236">
        <v>62</v>
      </c>
      <c r="B302" s="237" t="s">
        <v>619</v>
      </c>
      <c r="C302" s="254" t="s">
        <v>620</v>
      </c>
      <c r="D302" s="238" t="s">
        <v>375</v>
      </c>
      <c r="E302" s="239">
        <v>1</v>
      </c>
      <c r="F302" s="240"/>
      <c r="G302" s="241">
        <f>ROUND(E302*F302,2)</f>
        <v>0</v>
      </c>
      <c r="H302" s="240"/>
      <c r="I302" s="241">
        <f>ROUND(E302*H302,2)</f>
        <v>0</v>
      </c>
      <c r="J302" s="240"/>
      <c r="K302" s="241">
        <f>ROUND(E302*J302,2)</f>
        <v>0</v>
      </c>
      <c r="L302" s="241">
        <v>12</v>
      </c>
      <c r="M302" s="241">
        <f>G302*(1+L302/100)</f>
        <v>0</v>
      </c>
      <c r="N302" s="239">
        <v>0</v>
      </c>
      <c r="O302" s="239">
        <f>ROUND(E302*N302,2)</f>
        <v>0</v>
      </c>
      <c r="P302" s="239">
        <v>0</v>
      </c>
      <c r="Q302" s="239">
        <f>ROUND(E302*P302,2)</f>
        <v>0</v>
      </c>
      <c r="R302" s="241" t="s">
        <v>611</v>
      </c>
      <c r="S302" s="241" t="s">
        <v>315</v>
      </c>
      <c r="T302" s="242" t="s">
        <v>315</v>
      </c>
      <c r="U302" s="224">
        <v>0.157</v>
      </c>
      <c r="V302" s="224">
        <f>ROUND(E302*U302,2)</f>
        <v>0.16</v>
      </c>
      <c r="W302" s="224"/>
      <c r="X302" s="224" t="s">
        <v>336</v>
      </c>
      <c r="Y302" s="224" t="s">
        <v>317</v>
      </c>
      <c r="Z302" s="214"/>
      <c r="AA302" s="214"/>
      <c r="AB302" s="214"/>
      <c r="AC302" s="214"/>
      <c r="AD302" s="214"/>
      <c r="AE302" s="214"/>
      <c r="AF302" s="214"/>
      <c r="AG302" s="214" t="s">
        <v>337</v>
      </c>
      <c r="AH302" s="214"/>
      <c r="AI302" s="214"/>
      <c r="AJ302" s="214"/>
      <c r="AK302" s="214"/>
      <c r="AL302" s="214"/>
      <c r="AM302" s="214"/>
      <c r="AN302" s="214"/>
      <c r="AO302" s="214"/>
      <c r="AP302" s="214"/>
      <c r="AQ302" s="214"/>
      <c r="AR302" s="214"/>
      <c r="AS302" s="214"/>
      <c r="AT302" s="214"/>
      <c r="AU302" s="214"/>
      <c r="AV302" s="214"/>
      <c r="AW302" s="214"/>
      <c r="AX302" s="214"/>
      <c r="AY302" s="214"/>
      <c r="AZ302" s="214"/>
      <c r="BA302" s="214"/>
      <c r="BB302" s="214"/>
      <c r="BC302" s="214"/>
      <c r="BD302" s="214"/>
      <c r="BE302" s="214"/>
      <c r="BF302" s="214"/>
      <c r="BG302" s="214"/>
      <c r="BH302" s="214"/>
    </row>
    <row r="303" spans="1:60" outlineLevel="2" x14ac:dyDescent="0.2">
      <c r="A303" s="221"/>
      <c r="B303" s="222"/>
      <c r="C303" s="267" t="s">
        <v>618</v>
      </c>
      <c r="D303" s="266"/>
      <c r="E303" s="266"/>
      <c r="F303" s="266"/>
      <c r="G303" s="266"/>
      <c r="H303" s="224"/>
      <c r="I303" s="224"/>
      <c r="J303" s="224"/>
      <c r="K303" s="224"/>
      <c r="L303" s="224"/>
      <c r="M303" s="224"/>
      <c r="N303" s="223"/>
      <c r="O303" s="223"/>
      <c r="P303" s="223"/>
      <c r="Q303" s="223"/>
      <c r="R303" s="224"/>
      <c r="S303" s="224"/>
      <c r="T303" s="224"/>
      <c r="U303" s="224"/>
      <c r="V303" s="224"/>
      <c r="W303" s="224"/>
      <c r="X303" s="224"/>
      <c r="Y303" s="224"/>
      <c r="Z303" s="214"/>
      <c r="AA303" s="214"/>
      <c r="AB303" s="214"/>
      <c r="AC303" s="214"/>
      <c r="AD303" s="214"/>
      <c r="AE303" s="214"/>
      <c r="AF303" s="214"/>
      <c r="AG303" s="214" t="s">
        <v>369</v>
      </c>
      <c r="AH303" s="214"/>
      <c r="AI303" s="214"/>
      <c r="AJ303" s="214"/>
      <c r="AK303" s="214"/>
      <c r="AL303" s="214"/>
      <c r="AM303" s="214"/>
      <c r="AN303" s="214"/>
      <c r="AO303" s="214"/>
      <c r="AP303" s="214"/>
      <c r="AQ303" s="214"/>
      <c r="AR303" s="214"/>
      <c r="AS303" s="214"/>
      <c r="AT303" s="214"/>
      <c r="AU303" s="214"/>
      <c r="AV303" s="214"/>
      <c r="AW303" s="214"/>
      <c r="AX303" s="214"/>
      <c r="AY303" s="214"/>
      <c r="AZ303" s="214"/>
      <c r="BA303" s="214"/>
      <c r="BB303" s="214"/>
      <c r="BC303" s="214"/>
      <c r="BD303" s="214"/>
      <c r="BE303" s="214"/>
      <c r="BF303" s="214"/>
      <c r="BG303" s="214"/>
      <c r="BH303" s="214"/>
    </row>
    <row r="304" spans="1:60" outlineLevel="1" x14ac:dyDescent="0.2">
      <c r="A304" s="236">
        <v>63</v>
      </c>
      <c r="B304" s="237" t="s">
        <v>1119</v>
      </c>
      <c r="C304" s="254" t="s">
        <v>1120</v>
      </c>
      <c r="D304" s="238" t="s">
        <v>375</v>
      </c>
      <c r="E304" s="239">
        <v>1</v>
      </c>
      <c r="F304" s="240"/>
      <c r="G304" s="241">
        <f>ROUND(E304*F304,2)</f>
        <v>0</v>
      </c>
      <c r="H304" s="240"/>
      <c r="I304" s="241">
        <f>ROUND(E304*H304,2)</f>
        <v>0</v>
      </c>
      <c r="J304" s="240"/>
      <c r="K304" s="241">
        <f>ROUND(E304*J304,2)</f>
        <v>0</v>
      </c>
      <c r="L304" s="241">
        <v>12</v>
      </c>
      <c r="M304" s="241">
        <f>G304*(1+L304/100)</f>
        <v>0</v>
      </c>
      <c r="N304" s="239">
        <v>0</v>
      </c>
      <c r="O304" s="239">
        <f>ROUND(E304*N304,2)</f>
        <v>0</v>
      </c>
      <c r="P304" s="239">
        <v>0</v>
      </c>
      <c r="Q304" s="239">
        <f>ROUND(E304*P304,2)</f>
        <v>0</v>
      </c>
      <c r="R304" s="241" t="s">
        <v>611</v>
      </c>
      <c r="S304" s="241" t="s">
        <v>315</v>
      </c>
      <c r="T304" s="242" t="s">
        <v>315</v>
      </c>
      <c r="U304" s="224">
        <v>0.25900000000000001</v>
      </c>
      <c r="V304" s="224">
        <f>ROUND(E304*U304,2)</f>
        <v>0.26</v>
      </c>
      <c r="W304" s="224"/>
      <c r="X304" s="224" t="s">
        <v>336</v>
      </c>
      <c r="Y304" s="224" t="s">
        <v>317</v>
      </c>
      <c r="Z304" s="214"/>
      <c r="AA304" s="214"/>
      <c r="AB304" s="214"/>
      <c r="AC304" s="214"/>
      <c r="AD304" s="214"/>
      <c r="AE304" s="214"/>
      <c r="AF304" s="214"/>
      <c r="AG304" s="214" t="s">
        <v>337</v>
      </c>
      <c r="AH304" s="214"/>
      <c r="AI304" s="214"/>
      <c r="AJ304" s="214"/>
      <c r="AK304" s="214"/>
      <c r="AL304" s="214"/>
      <c r="AM304" s="214"/>
      <c r="AN304" s="214"/>
      <c r="AO304" s="214"/>
      <c r="AP304" s="214"/>
      <c r="AQ304" s="214"/>
      <c r="AR304" s="214"/>
      <c r="AS304" s="214"/>
      <c r="AT304" s="214"/>
      <c r="AU304" s="214"/>
      <c r="AV304" s="214"/>
      <c r="AW304" s="214"/>
      <c r="AX304" s="214"/>
      <c r="AY304" s="214"/>
      <c r="AZ304" s="214"/>
      <c r="BA304" s="214"/>
      <c r="BB304" s="214"/>
      <c r="BC304" s="214"/>
      <c r="BD304" s="214"/>
      <c r="BE304" s="214"/>
      <c r="BF304" s="214"/>
      <c r="BG304" s="214"/>
      <c r="BH304" s="214"/>
    </row>
    <row r="305" spans="1:60" outlineLevel="2" x14ac:dyDescent="0.2">
      <c r="A305" s="221"/>
      <c r="B305" s="222"/>
      <c r="C305" s="267" t="s">
        <v>618</v>
      </c>
      <c r="D305" s="266"/>
      <c r="E305" s="266"/>
      <c r="F305" s="266"/>
      <c r="G305" s="266"/>
      <c r="H305" s="224"/>
      <c r="I305" s="224"/>
      <c r="J305" s="224"/>
      <c r="K305" s="224"/>
      <c r="L305" s="224"/>
      <c r="M305" s="224"/>
      <c r="N305" s="223"/>
      <c r="O305" s="223"/>
      <c r="P305" s="223"/>
      <c r="Q305" s="223"/>
      <c r="R305" s="224"/>
      <c r="S305" s="224"/>
      <c r="T305" s="224"/>
      <c r="U305" s="224"/>
      <c r="V305" s="224"/>
      <c r="W305" s="224"/>
      <c r="X305" s="224"/>
      <c r="Y305" s="224"/>
      <c r="Z305" s="214"/>
      <c r="AA305" s="214"/>
      <c r="AB305" s="214"/>
      <c r="AC305" s="214"/>
      <c r="AD305" s="214"/>
      <c r="AE305" s="214"/>
      <c r="AF305" s="214"/>
      <c r="AG305" s="214" t="s">
        <v>369</v>
      </c>
      <c r="AH305" s="214"/>
      <c r="AI305" s="214"/>
      <c r="AJ305" s="214"/>
      <c r="AK305" s="214"/>
      <c r="AL305" s="214"/>
      <c r="AM305" s="214"/>
      <c r="AN305" s="214"/>
      <c r="AO305" s="214"/>
      <c r="AP305" s="214"/>
      <c r="AQ305" s="214"/>
      <c r="AR305" s="214"/>
      <c r="AS305" s="214"/>
      <c r="AT305" s="214"/>
      <c r="AU305" s="214"/>
      <c r="AV305" s="214"/>
      <c r="AW305" s="214"/>
      <c r="AX305" s="214"/>
      <c r="AY305" s="214"/>
      <c r="AZ305" s="214"/>
      <c r="BA305" s="214"/>
      <c r="BB305" s="214"/>
      <c r="BC305" s="214"/>
      <c r="BD305" s="214"/>
      <c r="BE305" s="214"/>
      <c r="BF305" s="214"/>
      <c r="BG305" s="214"/>
      <c r="BH305" s="214"/>
    </row>
    <row r="306" spans="1:60" ht="45" outlineLevel="1" x14ac:dyDescent="0.2">
      <c r="A306" s="245">
        <v>64</v>
      </c>
      <c r="B306" s="246" t="s">
        <v>1403</v>
      </c>
      <c r="C306" s="256" t="s">
        <v>1404</v>
      </c>
      <c r="D306" s="247" t="s">
        <v>375</v>
      </c>
      <c r="E306" s="248">
        <v>1</v>
      </c>
      <c r="F306" s="249"/>
      <c r="G306" s="250">
        <f>ROUND(E306*F306,2)</f>
        <v>0</v>
      </c>
      <c r="H306" s="249"/>
      <c r="I306" s="250">
        <f>ROUND(E306*H306,2)</f>
        <v>0</v>
      </c>
      <c r="J306" s="249"/>
      <c r="K306" s="250">
        <f>ROUND(E306*J306,2)</f>
        <v>0</v>
      </c>
      <c r="L306" s="250">
        <v>12</v>
      </c>
      <c r="M306" s="250">
        <f>G306*(1+L306/100)</f>
        <v>0</v>
      </c>
      <c r="N306" s="248">
        <v>8.1999999999999998E-4</v>
      </c>
      <c r="O306" s="248">
        <f>ROUND(E306*N306,2)</f>
        <v>0</v>
      </c>
      <c r="P306" s="248">
        <v>0</v>
      </c>
      <c r="Q306" s="248">
        <f>ROUND(E306*P306,2)</f>
        <v>0</v>
      </c>
      <c r="R306" s="250" t="s">
        <v>611</v>
      </c>
      <c r="S306" s="250" t="s">
        <v>315</v>
      </c>
      <c r="T306" s="251" t="s">
        <v>315</v>
      </c>
      <c r="U306" s="224">
        <v>0.2</v>
      </c>
      <c r="V306" s="224">
        <f>ROUND(E306*U306,2)</f>
        <v>0.2</v>
      </c>
      <c r="W306" s="224"/>
      <c r="X306" s="224" t="s">
        <v>336</v>
      </c>
      <c r="Y306" s="224" t="s">
        <v>317</v>
      </c>
      <c r="Z306" s="214"/>
      <c r="AA306" s="214"/>
      <c r="AB306" s="214"/>
      <c r="AC306" s="214"/>
      <c r="AD306" s="214"/>
      <c r="AE306" s="214"/>
      <c r="AF306" s="214"/>
      <c r="AG306" s="214" t="s">
        <v>337</v>
      </c>
      <c r="AH306" s="214"/>
      <c r="AI306" s="214"/>
      <c r="AJ306" s="214"/>
      <c r="AK306" s="214"/>
      <c r="AL306" s="214"/>
      <c r="AM306" s="214"/>
      <c r="AN306" s="214"/>
      <c r="AO306" s="214"/>
      <c r="AP306" s="214"/>
      <c r="AQ306" s="214"/>
      <c r="AR306" s="214"/>
      <c r="AS306" s="214"/>
      <c r="AT306" s="214"/>
      <c r="AU306" s="214"/>
      <c r="AV306" s="214"/>
      <c r="AW306" s="214"/>
      <c r="AX306" s="214"/>
      <c r="AY306" s="214"/>
      <c r="AZ306" s="214"/>
      <c r="BA306" s="214"/>
      <c r="BB306" s="214"/>
      <c r="BC306" s="214"/>
      <c r="BD306" s="214"/>
      <c r="BE306" s="214"/>
      <c r="BF306" s="214"/>
      <c r="BG306" s="214"/>
      <c r="BH306" s="214"/>
    </row>
    <row r="307" spans="1:60" ht="22.5" outlineLevel="1" x14ac:dyDescent="0.2">
      <c r="A307" s="245">
        <v>65</v>
      </c>
      <c r="B307" s="246" t="s">
        <v>1121</v>
      </c>
      <c r="C307" s="256" t="s">
        <v>1122</v>
      </c>
      <c r="D307" s="247" t="s">
        <v>375</v>
      </c>
      <c r="E307" s="248">
        <v>1</v>
      </c>
      <c r="F307" s="249"/>
      <c r="G307" s="250">
        <f>ROUND(E307*F307,2)</f>
        <v>0</v>
      </c>
      <c r="H307" s="249"/>
      <c r="I307" s="250">
        <f>ROUND(E307*H307,2)</f>
        <v>0</v>
      </c>
      <c r="J307" s="249"/>
      <c r="K307" s="250">
        <f>ROUND(E307*J307,2)</f>
        <v>0</v>
      </c>
      <c r="L307" s="250">
        <v>12</v>
      </c>
      <c r="M307" s="250">
        <f>G307*(1+L307/100)</f>
        <v>0</v>
      </c>
      <c r="N307" s="248">
        <v>0.25768000000000002</v>
      </c>
      <c r="O307" s="248">
        <f>ROUND(E307*N307,2)</f>
        <v>0.26</v>
      </c>
      <c r="P307" s="248">
        <v>0</v>
      </c>
      <c r="Q307" s="248">
        <f>ROUND(E307*P307,2)</f>
        <v>0</v>
      </c>
      <c r="R307" s="250" t="s">
        <v>611</v>
      </c>
      <c r="S307" s="250" t="s">
        <v>315</v>
      </c>
      <c r="T307" s="251" t="s">
        <v>315</v>
      </c>
      <c r="U307" s="224">
        <v>1.44</v>
      </c>
      <c r="V307" s="224">
        <f>ROUND(E307*U307,2)</f>
        <v>1.44</v>
      </c>
      <c r="W307" s="224"/>
      <c r="X307" s="224" t="s">
        <v>336</v>
      </c>
      <c r="Y307" s="224" t="s">
        <v>317</v>
      </c>
      <c r="Z307" s="214"/>
      <c r="AA307" s="214"/>
      <c r="AB307" s="214"/>
      <c r="AC307" s="214"/>
      <c r="AD307" s="214"/>
      <c r="AE307" s="214"/>
      <c r="AF307" s="214"/>
      <c r="AG307" s="214" t="s">
        <v>1123</v>
      </c>
      <c r="AH307" s="214"/>
      <c r="AI307" s="214"/>
      <c r="AJ307" s="214"/>
      <c r="AK307" s="214"/>
      <c r="AL307" s="214"/>
      <c r="AM307" s="214"/>
      <c r="AN307" s="214"/>
      <c r="AO307" s="214"/>
      <c r="AP307" s="214"/>
      <c r="AQ307" s="214"/>
      <c r="AR307" s="214"/>
      <c r="AS307" s="214"/>
      <c r="AT307" s="214"/>
      <c r="AU307" s="214"/>
      <c r="AV307" s="214"/>
      <c r="AW307" s="214"/>
      <c r="AX307" s="214"/>
      <c r="AY307" s="214"/>
      <c r="AZ307" s="214"/>
      <c r="BA307" s="214"/>
      <c r="BB307" s="214"/>
      <c r="BC307" s="214"/>
      <c r="BD307" s="214"/>
      <c r="BE307" s="214"/>
      <c r="BF307" s="214"/>
      <c r="BG307" s="214"/>
      <c r="BH307" s="214"/>
    </row>
    <row r="308" spans="1:60" ht="22.5" outlineLevel="1" x14ac:dyDescent="0.2">
      <c r="A308" s="236">
        <v>66</v>
      </c>
      <c r="B308" s="237" t="s">
        <v>1930</v>
      </c>
      <c r="C308" s="254" t="s">
        <v>1931</v>
      </c>
      <c r="D308" s="238" t="s">
        <v>375</v>
      </c>
      <c r="E308" s="239">
        <v>1</v>
      </c>
      <c r="F308" s="240"/>
      <c r="G308" s="241">
        <f>ROUND(E308*F308,2)</f>
        <v>0</v>
      </c>
      <c r="H308" s="240"/>
      <c r="I308" s="241">
        <f>ROUND(E308*H308,2)</f>
        <v>0</v>
      </c>
      <c r="J308" s="240"/>
      <c r="K308" s="241">
        <f>ROUND(E308*J308,2)</f>
        <v>0</v>
      </c>
      <c r="L308" s="241">
        <v>12</v>
      </c>
      <c r="M308" s="241">
        <f>G308*(1+L308/100)</f>
        <v>0</v>
      </c>
      <c r="N308" s="239">
        <v>1.73E-3</v>
      </c>
      <c r="O308" s="239">
        <f>ROUND(E308*N308,2)</f>
        <v>0</v>
      </c>
      <c r="P308" s="239">
        <v>0</v>
      </c>
      <c r="Q308" s="239">
        <f>ROUND(E308*P308,2)</f>
        <v>0</v>
      </c>
      <c r="R308" s="241" t="s">
        <v>428</v>
      </c>
      <c r="S308" s="241" t="s">
        <v>315</v>
      </c>
      <c r="T308" s="242" t="s">
        <v>315</v>
      </c>
      <c r="U308" s="224">
        <v>0</v>
      </c>
      <c r="V308" s="224">
        <f>ROUND(E308*U308,2)</f>
        <v>0</v>
      </c>
      <c r="W308" s="224"/>
      <c r="X308" s="224" t="s">
        <v>429</v>
      </c>
      <c r="Y308" s="224" t="s">
        <v>317</v>
      </c>
      <c r="Z308" s="214"/>
      <c r="AA308" s="214"/>
      <c r="AB308" s="214"/>
      <c r="AC308" s="214"/>
      <c r="AD308" s="214"/>
      <c r="AE308" s="214"/>
      <c r="AF308" s="214"/>
      <c r="AG308" s="214" t="s">
        <v>728</v>
      </c>
      <c r="AH308" s="214"/>
      <c r="AI308" s="214"/>
      <c r="AJ308" s="214"/>
      <c r="AK308" s="214"/>
      <c r="AL308" s="214"/>
      <c r="AM308" s="214"/>
      <c r="AN308" s="214"/>
      <c r="AO308" s="214"/>
      <c r="AP308" s="214"/>
      <c r="AQ308" s="214"/>
      <c r="AR308" s="214"/>
      <c r="AS308" s="214"/>
      <c r="AT308" s="214"/>
      <c r="AU308" s="214"/>
      <c r="AV308" s="214"/>
      <c r="AW308" s="214"/>
      <c r="AX308" s="214"/>
      <c r="AY308" s="214"/>
      <c r="AZ308" s="214"/>
      <c r="BA308" s="214"/>
      <c r="BB308" s="214"/>
      <c r="BC308" s="214"/>
      <c r="BD308" s="214"/>
      <c r="BE308" s="214"/>
      <c r="BF308" s="214"/>
      <c r="BG308" s="214"/>
      <c r="BH308" s="214"/>
    </row>
    <row r="309" spans="1:60" outlineLevel="2" x14ac:dyDescent="0.2">
      <c r="A309" s="221"/>
      <c r="B309" s="222"/>
      <c r="C309" s="255" t="s">
        <v>1127</v>
      </c>
      <c r="D309" s="243"/>
      <c r="E309" s="243"/>
      <c r="F309" s="243"/>
      <c r="G309" s="243"/>
      <c r="H309" s="224"/>
      <c r="I309" s="224"/>
      <c r="J309" s="224"/>
      <c r="K309" s="224"/>
      <c r="L309" s="224"/>
      <c r="M309" s="224"/>
      <c r="N309" s="223"/>
      <c r="O309" s="223"/>
      <c r="P309" s="223"/>
      <c r="Q309" s="223"/>
      <c r="R309" s="224"/>
      <c r="S309" s="224"/>
      <c r="T309" s="224"/>
      <c r="U309" s="224"/>
      <c r="V309" s="224"/>
      <c r="W309" s="224"/>
      <c r="X309" s="224"/>
      <c r="Y309" s="224"/>
      <c r="Z309" s="214"/>
      <c r="AA309" s="214"/>
      <c r="AB309" s="214"/>
      <c r="AC309" s="214"/>
      <c r="AD309" s="214"/>
      <c r="AE309" s="214"/>
      <c r="AF309" s="214"/>
      <c r="AG309" s="214" t="s">
        <v>320</v>
      </c>
      <c r="AH309" s="214"/>
      <c r="AI309" s="214"/>
      <c r="AJ309" s="214"/>
      <c r="AK309" s="214"/>
      <c r="AL309" s="214"/>
      <c r="AM309" s="214"/>
      <c r="AN309" s="214"/>
      <c r="AO309" s="214"/>
      <c r="AP309" s="214"/>
      <c r="AQ309" s="214"/>
      <c r="AR309" s="214"/>
      <c r="AS309" s="214"/>
      <c r="AT309" s="214"/>
      <c r="AU309" s="214"/>
      <c r="AV309" s="214"/>
      <c r="AW309" s="214"/>
      <c r="AX309" s="214"/>
      <c r="AY309" s="214"/>
      <c r="AZ309" s="214"/>
      <c r="BA309" s="214"/>
      <c r="BB309" s="214"/>
      <c r="BC309" s="214"/>
      <c r="BD309" s="214"/>
      <c r="BE309" s="214"/>
      <c r="BF309" s="214"/>
      <c r="BG309" s="214"/>
      <c r="BH309" s="214"/>
    </row>
    <row r="310" spans="1:60" outlineLevel="1" x14ac:dyDescent="0.2">
      <c r="A310" s="236">
        <v>67</v>
      </c>
      <c r="B310" s="237" t="s">
        <v>1128</v>
      </c>
      <c r="C310" s="254" t="s">
        <v>1129</v>
      </c>
      <c r="D310" s="238" t="s">
        <v>581</v>
      </c>
      <c r="E310" s="239">
        <v>0.26246999999999998</v>
      </c>
      <c r="F310" s="240"/>
      <c r="G310" s="241">
        <f>ROUND(E310*F310,2)</f>
        <v>0</v>
      </c>
      <c r="H310" s="240"/>
      <c r="I310" s="241">
        <f>ROUND(E310*H310,2)</f>
        <v>0</v>
      </c>
      <c r="J310" s="240"/>
      <c r="K310" s="241">
        <f>ROUND(E310*J310,2)</f>
        <v>0</v>
      </c>
      <c r="L310" s="241">
        <v>12</v>
      </c>
      <c r="M310" s="241">
        <f>G310*(1+L310/100)</f>
        <v>0</v>
      </c>
      <c r="N310" s="239">
        <v>0</v>
      </c>
      <c r="O310" s="239">
        <f>ROUND(E310*N310,2)</f>
        <v>0</v>
      </c>
      <c r="P310" s="239">
        <v>0</v>
      </c>
      <c r="Q310" s="239">
        <f>ROUND(E310*P310,2)</f>
        <v>0</v>
      </c>
      <c r="R310" s="241" t="s">
        <v>611</v>
      </c>
      <c r="S310" s="241" t="s">
        <v>315</v>
      </c>
      <c r="T310" s="242" t="s">
        <v>315</v>
      </c>
      <c r="U310" s="224">
        <v>1.575</v>
      </c>
      <c r="V310" s="224">
        <f>ROUND(E310*U310,2)</f>
        <v>0.41</v>
      </c>
      <c r="W310" s="224"/>
      <c r="X310" s="224" t="s">
        <v>582</v>
      </c>
      <c r="Y310" s="224" t="s">
        <v>317</v>
      </c>
      <c r="Z310" s="214"/>
      <c r="AA310" s="214"/>
      <c r="AB310" s="214"/>
      <c r="AC310" s="214"/>
      <c r="AD310" s="214"/>
      <c r="AE310" s="214"/>
      <c r="AF310" s="214"/>
      <c r="AG310" s="214" t="s">
        <v>583</v>
      </c>
      <c r="AH310" s="214"/>
      <c r="AI310" s="214"/>
      <c r="AJ310" s="214"/>
      <c r="AK310" s="214"/>
      <c r="AL310" s="214"/>
      <c r="AM310" s="214"/>
      <c r="AN310" s="214"/>
      <c r="AO310" s="214"/>
      <c r="AP310" s="214"/>
      <c r="AQ310" s="214"/>
      <c r="AR310" s="214"/>
      <c r="AS310" s="214"/>
      <c r="AT310" s="214"/>
      <c r="AU310" s="214"/>
      <c r="AV310" s="214"/>
      <c r="AW310" s="214"/>
      <c r="AX310" s="214"/>
      <c r="AY310" s="214"/>
      <c r="AZ310" s="214"/>
      <c r="BA310" s="214"/>
      <c r="BB310" s="214"/>
      <c r="BC310" s="214"/>
      <c r="BD310" s="214"/>
      <c r="BE310" s="214"/>
      <c r="BF310" s="214"/>
      <c r="BG310" s="214"/>
      <c r="BH310" s="214"/>
    </row>
    <row r="311" spans="1:60" outlineLevel="2" x14ac:dyDescent="0.2">
      <c r="A311" s="221"/>
      <c r="B311" s="222"/>
      <c r="C311" s="267" t="s">
        <v>623</v>
      </c>
      <c r="D311" s="266"/>
      <c r="E311" s="266"/>
      <c r="F311" s="266"/>
      <c r="G311" s="266"/>
      <c r="H311" s="224"/>
      <c r="I311" s="224"/>
      <c r="J311" s="224"/>
      <c r="K311" s="224"/>
      <c r="L311" s="224"/>
      <c r="M311" s="224"/>
      <c r="N311" s="223"/>
      <c r="O311" s="223"/>
      <c r="P311" s="223"/>
      <c r="Q311" s="223"/>
      <c r="R311" s="224"/>
      <c r="S311" s="224"/>
      <c r="T311" s="224"/>
      <c r="U311" s="224"/>
      <c r="V311" s="224"/>
      <c r="W311" s="224"/>
      <c r="X311" s="224"/>
      <c r="Y311" s="224"/>
      <c r="Z311" s="214"/>
      <c r="AA311" s="214"/>
      <c r="AB311" s="214"/>
      <c r="AC311" s="214"/>
      <c r="AD311" s="214"/>
      <c r="AE311" s="214"/>
      <c r="AF311" s="214"/>
      <c r="AG311" s="214" t="s">
        <v>369</v>
      </c>
      <c r="AH311" s="214"/>
      <c r="AI311" s="214"/>
      <c r="AJ311" s="214"/>
      <c r="AK311" s="214"/>
      <c r="AL311" s="214"/>
      <c r="AM311" s="214"/>
      <c r="AN311" s="214"/>
      <c r="AO311" s="214"/>
      <c r="AP311" s="214"/>
      <c r="AQ311" s="214"/>
      <c r="AR311" s="214"/>
      <c r="AS311" s="214"/>
      <c r="AT311" s="214"/>
      <c r="AU311" s="214"/>
      <c r="AV311" s="214"/>
      <c r="AW311" s="214"/>
      <c r="AX311" s="214"/>
      <c r="AY311" s="214"/>
      <c r="AZ311" s="214"/>
      <c r="BA311" s="214"/>
      <c r="BB311" s="214"/>
      <c r="BC311" s="214"/>
      <c r="BD311" s="214"/>
      <c r="BE311" s="214"/>
      <c r="BF311" s="214"/>
      <c r="BG311" s="214"/>
      <c r="BH311" s="214"/>
    </row>
    <row r="312" spans="1:60" x14ac:dyDescent="0.2">
      <c r="A312" s="229" t="s">
        <v>310</v>
      </c>
      <c r="B312" s="230" t="s">
        <v>225</v>
      </c>
      <c r="C312" s="253" t="s">
        <v>226</v>
      </c>
      <c r="D312" s="231"/>
      <c r="E312" s="232"/>
      <c r="F312" s="233"/>
      <c r="G312" s="233">
        <f>SUMIF(AG313:AG314,"&lt;&gt;NOR",G313:G314)</f>
        <v>0</v>
      </c>
      <c r="H312" s="233"/>
      <c r="I312" s="233">
        <f>SUM(I313:I314)</f>
        <v>0</v>
      </c>
      <c r="J312" s="233"/>
      <c r="K312" s="233">
        <f>SUM(K313:K314)</f>
        <v>0</v>
      </c>
      <c r="L312" s="233"/>
      <c r="M312" s="233">
        <f>SUM(M313:M314)</f>
        <v>0</v>
      </c>
      <c r="N312" s="232"/>
      <c r="O312" s="232">
        <f>SUM(O313:O314)</f>
        <v>0</v>
      </c>
      <c r="P312" s="232"/>
      <c r="Q312" s="232">
        <f>SUM(Q313:Q314)</f>
        <v>0</v>
      </c>
      <c r="R312" s="233"/>
      <c r="S312" s="233"/>
      <c r="T312" s="234"/>
      <c r="U312" s="228"/>
      <c r="V312" s="228">
        <f>SUM(V313:V314)</f>
        <v>2.13</v>
      </c>
      <c r="W312" s="228"/>
      <c r="X312" s="228"/>
      <c r="Y312" s="228"/>
      <c r="AG312" t="s">
        <v>311</v>
      </c>
    </row>
    <row r="313" spans="1:60" outlineLevel="1" x14ac:dyDescent="0.2">
      <c r="A313" s="245">
        <v>68</v>
      </c>
      <c r="B313" s="246" t="s">
        <v>624</v>
      </c>
      <c r="C313" s="256" t="s">
        <v>625</v>
      </c>
      <c r="D313" s="247" t="s">
        <v>375</v>
      </c>
      <c r="E313" s="248">
        <v>4</v>
      </c>
      <c r="F313" s="249"/>
      <c r="G313" s="250">
        <f>ROUND(E313*F313,2)</f>
        <v>0</v>
      </c>
      <c r="H313" s="249"/>
      <c r="I313" s="250">
        <f>ROUND(E313*H313,2)</f>
        <v>0</v>
      </c>
      <c r="J313" s="249"/>
      <c r="K313" s="250">
        <f>ROUND(E313*J313,2)</f>
        <v>0</v>
      </c>
      <c r="L313" s="250">
        <v>12</v>
      </c>
      <c r="M313" s="250">
        <f>G313*(1+L313/100)</f>
        <v>0</v>
      </c>
      <c r="N313" s="248">
        <v>0</v>
      </c>
      <c r="O313" s="248">
        <f>ROUND(E313*N313,2)</f>
        <v>0</v>
      </c>
      <c r="P313" s="248">
        <v>0</v>
      </c>
      <c r="Q313" s="248">
        <f>ROUND(E313*P313,2)</f>
        <v>0</v>
      </c>
      <c r="R313" s="250" t="s">
        <v>611</v>
      </c>
      <c r="S313" s="250" t="s">
        <v>315</v>
      </c>
      <c r="T313" s="251" t="s">
        <v>315</v>
      </c>
      <c r="U313" s="224">
        <v>0.42499999999999999</v>
      </c>
      <c r="V313" s="224">
        <f>ROUND(E313*U313,2)</f>
        <v>1.7</v>
      </c>
      <c r="W313" s="224"/>
      <c r="X313" s="224" t="s">
        <v>336</v>
      </c>
      <c r="Y313" s="224" t="s">
        <v>317</v>
      </c>
      <c r="Z313" s="214"/>
      <c r="AA313" s="214"/>
      <c r="AB313" s="214"/>
      <c r="AC313" s="214"/>
      <c r="AD313" s="214"/>
      <c r="AE313" s="214"/>
      <c r="AF313" s="214"/>
      <c r="AG313" s="214" t="s">
        <v>337</v>
      </c>
      <c r="AH313" s="214"/>
      <c r="AI313" s="214"/>
      <c r="AJ313" s="214"/>
      <c r="AK313" s="214"/>
      <c r="AL313" s="214"/>
      <c r="AM313" s="214"/>
      <c r="AN313" s="214"/>
      <c r="AO313" s="214"/>
      <c r="AP313" s="214"/>
      <c r="AQ313" s="214"/>
      <c r="AR313" s="214"/>
      <c r="AS313" s="214"/>
      <c r="AT313" s="214"/>
      <c r="AU313" s="214"/>
      <c r="AV313" s="214"/>
      <c r="AW313" s="214"/>
      <c r="AX313" s="214"/>
      <c r="AY313" s="214"/>
      <c r="AZ313" s="214"/>
      <c r="BA313" s="214"/>
      <c r="BB313" s="214"/>
      <c r="BC313" s="214"/>
      <c r="BD313" s="214"/>
      <c r="BE313" s="214"/>
      <c r="BF313" s="214"/>
      <c r="BG313" s="214"/>
      <c r="BH313" s="214"/>
    </row>
    <row r="314" spans="1:60" outlineLevel="1" x14ac:dyDescent="0.2">
      <c r="A314" s="245">
        <v>69</v>
      </c>
      <c r="B314" s="246" t="s">
        <v>626</v>
      </c>
      <c r="C314" s="256" t="s">
        <v>627</v>
      </c>
      <c r="D314" s="247" t="s">
        <v>375</v>
      </c>
      <c r="E314" s="248">
        <v>1</v>
      </c>
      <c r="F314" s="249"/>
      <c r="G314" s="250">
        <f>ROUND(E314*F314,2)</f>
        <v>0</v>
      </c>
      <c r="H314" s="249"/>
      <c r="I314" s="250">
        <f>ROUND(E314*H314,2)</f>
        <v>0</v>
      </c>
      <c r="J314" s="249"/>
      <c r="K314" s="250">
        <f>ROUND(E314*J314,2)</f>
        <v>0</v>
      </c>
      <c r="L314" s="250">
        <v>12</v>
      </c>
      <c r="M314" s="250">
        <f>G314*(1+L314/100)</f>
        <v>0</v>
      </c>
      <c r="N314" s="248">
        <v>0</v>
      </c>
      <c r="O314" s="248">
        <f>ROUND(E314*N314,2)</f>
        <v>0</v>
      </c>
      <c r="P314" s="248">
        <v>0</v>
      </c>
      <c r="Q314" s="248">
        <f>ROUND(E314*P314,2)</f>
        <v>0</v>
      </c>
      <c r="R314" s="250" t="s">
        <v>611</v>
      </c>
      <c r="S314" s="250" t="s">
        <v>315</v>
      </c>
      <c r="T314" s="251" t="s">
        <v>315</v>
      </c>
      <c r="U314" s="224">
        <v>0.42499999999999999</v>
      </c>
      <c r="V314" s="224">
        <f>ROUND(E314*U314,2)</f>
        <v>0.43</v>
      </c>
      <c r="W314" s="224"/>
      <c r="X314" s="224" t="s">
        <v>336</v>
      </c>
      <c r="Y314" s="224" t="s">
        <v>317</v>
      </c>
      <c r="Z314" s="214"/>
      <c r="AA314" s="214"/>
      <c r="AB314" s="214"/>
      <c r="AC314" s="214"/>
      <c r="AD314" s="214"/>
      <c r="AE314" s="214"/>
      <c r="AF314" s="214"/>
      <c r="AG314" s="214" t="s">
        <v>337</v>
      </c>
      <c r="AH314" s="214"/>
      <c r="AI314" s="214"/>
      <c r="AJ314" s="214"/>
      <c r="AK314" s="214"/>
      <c r="AL314" s="214"/>
      <c r="AM314" s="214"/>
      <c r="AN314" s="214"/>
      <c r="AO314" s="214"/>
      <c r="AP314" s="214"/>
      <c r="AQ314" s="214"/>
      <c r="AR314" s="214"/>
      <c r="AS314" s="214"/>
      <c r="AT314" s="214"/>
      <c r="AU314" s="214"/>
      <c r="AV314" s="214"/>
      <c r="AW314" s="214"/>
      <c r="AX314" s="214"/>
      <c r="AY314" s="214"/>
      <c r="AZ314" s="214"/>
      <c r="BA314" s="214"/>
      <c r="BB314" s="214"/>
      <c r="BC314" s="214"/>
      <c r="BD314" s="214"/>
      <c r="BE314" s="214"/>
      <c r="BF314" s="214"/>
      <c r="BG314" s="214"/>
      <c r="BH314" s="214"/>
    </row>
    <row r="315" spans="1:60" x14ac:dyDescent="0.2">
      <c r="A315" s="229" t="s">
        <v>310</v>
      </c>
      <c r="B315" s="230" t="s">
        <v>229</v>
      </c>
      <c r="C315" s="253" t="s">
        <v>230</v>
      </c>
      <c r="D315" s="231"/>
      <c r="E315" s="232"/>
      <c r="F315" s="233"/>
      <c r="G315" s="233">
        <f>SUMIF(AG316:AG338,"&lt;&gt;NOR",G316:G338)</f>
        <v>0</v>
      </c>
      <c r="H315" s="233"/>
      <c r="I315" s="233">
        <f>SUM(I316:I338)</f>
        <v>0</v>
      </c>
      <c r="J315" s="233"/>
      <c r="K315" s="233">
        <f>SUM(K316:K338)</f>
        <v>0</v>
      </c>
      <c r="L315" s="233"/>
      <c r="M315" s="233">
        <f>SUM(M316:M338)</f>
        <v>0</v>
      </c>
      <c r="N315" s="232"/>
      <c r="O315" s="232">
        <f>SUM(O316:O338)</f>
        <v>0.13</v>
      </c>
      <c r="P315" s="232"/>
      <c r="Q315" s="232">
        <f>SUM(Q316:Q338)</f>
        <v>0.15</v>
      </c>
      <c r="R315" s="233"/>
      <c r="S315" s="233"/>
      <c r="T315" s="234"/>
      <c r="U315" s="228"/>
      <c r="V315" s="228">
        <f>SUM(V316:V338)</f>
        <v>15.600000000000001</v>
      </c>
      <c r="W315" s="228"/>
      <c r="X315" s="228"/>
      <c r="Y315" s="228"/>
      <c r="AG315" t="s">
        <v>311</v>
      </c>
    </row>
    <row r="316" spans="1:60" ht="45" outlineLevel="1" x14ac:dyDescent="0.2">
      <c r="A316" s="245">
        <v>70</v>
      </c>
      <c r="B316" s="246" t="s">
        <v>1130</v>
      </c>
      <c r="C316" s="256" t="s">
        <v>1131</v>
      </c>
      <c r="D316" s="247" t="s">
        <v>330</v>
      </c>
      <c r="E316" s="248">
        <v>1</v>
      </c>
      <c r="F316" s="249"/>
      <c r="G316" s="250">
        <f>ROUND(E316*F316,2)</f>
        <v>0</v>
      </c>
      <c r="H316" s="249"/>
      <c r="I316" s="250">
        <f>ROUND(E316*H316,2)</f>
        <v>0</v>
      </c>
      <c r="J316" s="249"/>
      <c r="K316" s="250">
        <f>ROUND(E316*J316,2)</f>
        <v>0</v>
      </c>
      <c r="L316" s="250">
        <v>12</v>
      </c>
      <c r="M316" s="250">
        <f>G316*(1+L316/100)</f>
        <v>0</v>
      </c>
      <c r="N316" s="248">
        <v>1.77E-2</v>
      </c>
      <c r="O316" s="248">
        <f>ROUND(E316*N316,2)</f>
        <v>0.02</v>
      </c>
      <c r="P316" s="248">
        <v>0</v>
      </c>
      <c r="Q316" s="248">
        <f>ROUND(E316*P316,2)</f>
        <v>0</v>
      </c>
      <c r="R316" s="250" t="s">
        <v>611</v>
      </c>
      <c r="S316" s="250" t="s">
        <v>315</v>
      </c>
      <c r="T316" s="251" t="s">
        <v>315</v>
      </c>
      <c r="U316" s="224">
        <v>0.97299999999999998</v>
      </c>
      <c r="V316" s="224">
        <f>ROUND(E316*U316,2)</f>
        <v>0.97</v>
      </c>
      <c r="W316" s="224"/>
      <c r="X316" s="224" t="s">
        <v>336</v>
      </c>
      <c r="Y316" s="224" t="s">
        <v>317</v>
      </c>
      <c r="Z316" s="214"/>
      <c r="AA316" s="214"/>
      <c r="AB316" s="214"/>
      <c r="AC316" s="214"/>
      <c r="AD316" s="214"/>
      <c r="AE316" s="214"/>
      <c r="AF316" s="214"/>
      <c r="AG316" s="214" t="s">
        <v>1123</v>
      </c>
      <c r="AH316" s="214"/>
      <c r="AI316" s="214"/>
      <c r="AJ316" s="214"/>
      <c r="AK316" s="214"/>
      <c r="AL316" s="214"/>
      <c r="AM316" s="214"/>
      <c r="AN316" s="214"/>
      <c r="AO316" s="214"/>
      <c r="AP316" s="214"/>
      <c r="AQ316" s="214"/>
      <c r="AR316" s="214"/>
      <c r="AS316" s="214"/>
      <c r="AT316" s="214"/>
      <c r="AU316" s="214"/>
      <c r="AV316" s="214"/>
      <c r="AW316" s="214"/>
      <c r="AX316" s="214"/>
      <c r="AY316" s="214"/>
      <c r="AZ316" s="214"/>
      <c r="BA316" s="214"/>
      <c r="BB316" s="214"/>
      <c r="BC316" s="214"/>
      <c r="BD316" s="214"/>
      <c r="BE316" s="214"/>
      <c r="BF316" s="214"/>
      <c r="BG316" s="214"/>
      <c r="BH316" s="214"/>
    </row>
    <row r="317" spans="1:60" outlineLevel="1" x14ac:dyDescent="0.2">
      <c r="A317" s="245">
        <v>71</v>
      </c>
      <c r="B317" s="246" t="s">
        <v>636</v>
      </c>
      <c r="C317" s="256" t="s">
        <v>637</v>
      </c>
      <c r="D317" s="247" t="s">
        <v>330</v>
      </c>
      <c r="E317" s="248">
        <v>1</v>
      </c>
      <c r="F317" s="249"/>
      <c r="G317" s="250">
        <f>ROUND(E317*F317,2)</f>
        <v>0</v>
      </c>
      <c r="H317" s="249"/>
      <c r="I317" s="250">
        <f>ROUND(E317*H317,2)</f>
        <v>0</v>
      </c>
      <c r="J317" s="249"/>
      <c r="K317" s="250">
        <f>ROUND(E317*J317,2)</f>
        <v>0</v>
      </c>
      <c r="L317" s="250">
        <v>12</v>
      </c>
      <c r="M317" s="250">
        <f>G317*(1+L317/100)</f>
        <v>0</v>
      </c>
      <c r="N317" s="248">
        <v>1.5310000000000001E-2</v>
      </c>
      <c r="O317" s="248">
        <f>ROUND(E317*N317,2)</f>
        <v>0.02</v>
      </c>
      <c r="P317" s="248">
        <v>0</v>
      </c>
      <c r="Q317" s="248">
        <f>ROUND(E317*P317,2)</f>
        <v>0</v>
      </c>
      <c r="R317" s="250" t="s">
        <v>611</v>
      </c>
      <c r="S317" s="250" t="s">
        <v>315</v>
      </c>
      <c r="T317" s="251" t="s">
        <v>315</v>
      </c>
      <c r="U317" s="224">
        <v>1.1890000000000001</v>
      </c>
      <c r="V317" s="224">
        <f>ROUND(E317*U317,2)</f>
        <v>1.19</v>
      </c>
      <c r="W317" s="224"/>
      <c r="X317" s="224" t="s">
        <v>336</v>
      </c>
      <c r="Y317" s="224" t="s">
        <v>317</v>
      </c>
      <c r="Z317" s="214"/>
      <c r="AA317" s="214"/>
      <c r="AB317" s="214"/>
      <c r="AC317" s="214"/>
      <c r="AD317" s="214"/>
      <c r="AE317" s="214"/>
      <c r="AF317" s="214"/>
      <c r="AG317" s="214" t="s">
        <v>1123</v>
      </c>
      <c r="AH317" s="214"/>
      <c r="AI317" s="214"/>
      <c r="AJ317" s="214"/>
      <c r="AK317" s="214"/>
      <c r="AL317" s="214"/>
      <c r="AM317" s="214"/>
      <c r="AN317" s="214"/>
      <c r="AO317" s="214"/>
      <c r="AP317" s="214"/>
      <c r="AQ317" s="214"/>
      <c r="AR317" s="214"/>
      <c r="AS317" s="214"/>
      <c r="AT317" s="214"/>
      <c r="AU317" s="214"/>
      <c r="AV317" s="214"/>
      <c r="AW317" s="214"/>
      <c r="AX317" s="214"/>
      <c r="AY317" s="214"/>
      <c r="AZ317" s="214"/>
      <c r="BA317" s="214"/>
      <c r="BB317" s="214"/>
      <c r="BC317" s="214"/>
      <c r="BD317" s="214"/>
      <c r="BE317" s="214"/>
      <c r="BF317" s="214"/>
      <c r="BG317" s="214"/>
      <c r="BH317" s="214"/>
    </row>
    <row r="318" spans="1:60" outlineLevel="1" x14ac:dyDescent="0.2">
      <c r="A318" s="236">
        <v>72</v>
      </c>
      <c r="B318" s="237" t="s">
        <v>2550</v>
      </c>
      <c r="C318" s="254" t="s">
        <v>2551</v>
      </c>
      <c r="D318" s="238" t="s">
        <v>330</v>
      </c>
      <c r="E318" s="239">
        <v>1</v>
      </c>
      <c r="F318" s="240"/>
      <c r="G318" s="241">
        <f>ROUND(E318*F318,2)</f>
        <v>0</v>
      </c>
      <c r="H318" s="240"/>
      <c r="I318" s="241">
        <f>ROUND(E318*H318,2)</f>
        <v>0</v>
      </c>
      <c r="J318" s="240"/>
      <c r="K318" s="241">
        <f>ROUND(E318*J318,2)</f>
        <v>0</v>
      </c>
      <c r="L318" s="241">
        <v>12</v>
      </c>
      <c r="M318" s="241">
        <f>G318*(1+L318/100)</f>
        <v>0</v>
      </c>
      <c r="N318" s="239">
        <v>7.0000000000000001E-3</v>
      </c>
      <c r="O318" s="239">
        <f>ROUND(E318*N318,2)</f>
        <v>0.01</v>
      </c>
      <c r="P318" s="239">
        <v>0</v>
      </c>
      <c r="Q318" s="239">
        <f>ROUND(E318*P318,2)</f>
        <v>0</v>
      </c>
      <c r="R318" s="241" t="s">
        <v>611</v>
      </c>
      <c r="S318" s="241" t="s">
        <v>315</v>
      </c>
      <c r="T318" s="242" t="s">
        <v>315</v>
      </c>
      <c r="U318" s="224">
        <v>1.1890000000000001</v>
      </c>
      <c r="V318" s="224">
        <f>ROUND(E318*U318,2)</f>
        <v>1.19</v>
      </c>
      <c r="W318" s="224"/>
      <c r="X318" s="224" t="s">
        <v>336</v>
      </c>
      <c r="Y318" s="224" t="s">
        <v>317</v>
      </c>
      <c r="Z318" s="214"/>
      <c r="AA318" s="214"/>
      <c r="AB318" s="214"/>
      <c r="AC318" s="214"/>
      <c r="AD318" s="214"/>
      <c r="AE318" s="214"/>
      <c r="AF318" s="214"/>
      <c r="AG318" s="214" t="s">
        <v>337</v>
      </c>
      <c r="AH318" s="214"/>
      <c r="AI318" s="214"/>
      <c r="AJ318" s="214"/>
      <c r="AK318" s="214"/>
      <c r="AL318" s="214"/>
      <c r="AM318" s="214"/>
      <c r="AN318" s="214"/>
      <c r="AO318" s="214"/>
      <c r="AP318" s="214"/>
      <c r="AQ318" s="214"/>
      <c r="AR318" s="214"/>
      <c r="AS318" s="214"/>
      <c r="AT318" s="214"/>
      <c r="AU318" s="214"/>
      <c r="AV318" s="214"/>
      <c r="AW318" s="214"/>
      <c r="AX318" s="214"/>
      <c r="AY318" s="214"/>
      <c r="AZ318" s="214"/>
      <c r="BA318" s="214"/>
      <c r="BB318" s="214"/>
      <c r="BC318" s="214"/>
      <c r="BD318" s="214"/>
      <c r="BE318" s="214"/>
      <c r="BF318" s="214"/>
      <c r="BG318" s="214"/>
      <c r="BH318" s="214"/>
    </row>
    <row r="319" spans="1:60" outlineLevel="2" x14ac:dyDescent="0.2">
      <c r="A319" s="221"/>
      <c r="B319" s="222"/>
      <c r="C319" s="255" t="s">
        <v>2552</v>
      </c>
      <c r="D319" s="243"/>
      <c r="E319" s="243"/>
      <c r="F319" s="243"/>
      <c r="G319" s="243"/>
      <c r="H319" s="224"/>
      <c r="I319" s="224"/>
      <c r="J319" s="224"/>
      <c r="K319" s="224"/>
      <c r="L319" s="224"/>
      <c r="M319" s="224"/>
      <c r="N319" s="223"/>
      <c r="O319" s="223"/>
      <c r="P319" s="223"/>
      <c r="Q319" s="223"/>
      <c r="R319" s="224"/>
      <c r="S319" s="224"/>
      <c r="T319" s="224"/>
      <c r="U319" s="224"/>
      <c r="V319" s="224"/>
      <c r="W319" s="224"/>
      <c r="X319" s="224"/>
      <c r="Y319" s="224"/>
      <c r="Z319" s="214"/>
      <c r="AA319" s="214"/>
      <c r="AB319" s="214"/>
      <c r="AC319" s="214"/>
      <c r="AD319" s="214"/>
      <c r="AE319" s="214"/>
      <c r="AF319" s="214"/>
      <c r="AG319" s="214" t="s">
        <v>320</v>
      </c>
      <c r="AH319" s="214"/>
      <c r="AI319" s="214"/>
      <c r="AJ319" s="214"/>
      <c r="AK319" s="214"/>
      <c r="AL319" s="214"/>
      <c r="AM319" s="214"/>
      <c r="AN319" s="214"/>
      <c r="AO319" s="214"/>
      <c r="AP319" s="214"/>
      <c r="AQ319" s="214"/>
      <c r="AR319" s="214"/>
      <c r="AS319" s="214"/>
      <c r="AT319" s="214"/>
      <c r="AU319" s="214"/>
      <c r="AV319" s="214"/>
      <c r="AW319" s="214"/>
      <c r="AX319" s="214"/>
      <c r="AY319" s="214"/>
      <c r="AZ319" s="214"/>
      <c r="BA319" s="214"/>
      <c r="BB319" s="214"/>
      <c r="BC319" s="214"/>
      <c r="BD319" s="214"/>
      <c r="BE319" s="214"/>
      <c r="BF319" s="214"/>
      <c r="BG319" s="214"/>
      <c r="BH319" s="214"/>
    </row>
    <row r="320" spans="1:60" outlineLevel="1" x14ac:dyDescent="0.2">
      <c r="A320" s="236">
        <v>73</v>
      </c>
      <c r="B320" s="237" t="s">
        <v>2913</v>
      </c>
      <c r="C320" s="254" t="s">
        <v>2914</v>
      </c>
      <c r="D320" s="238" t="s">
        <v>330</v>
      </c>
      <c r="E320" s="239">
        <v>1</v>
      </c>
      <c r="F320" s="240"/>
      <c r="G320" s="241">
        <f>ROUND(E320*F320,2)</f>
        <v>0</v>
      </c>
      <c r="H320" s="240"/>
      <c r="I320" s="241">
        <f>ROUND(E320*H320,2)</f>
        <v>0</v>
      </c>
      <c r="J320" s="240"/>
      <c r="K320" s="241">
        <f>ROUND(E320*J320,2)</f>
        <v>0</v>
      </c>
      <c r="L320" s="241">
        <v>12</v>
      </c>
      <c r="M320" s="241">
        <f>G320*(1+L320/100)</f>
        <v>0</v>
      </c>
      <c r="N320" s="239">
        <v>1.7000000000000001E-4</v>
      </c>
      <c r="O320" s="239">
        <f>ROUND(E320*N320,2)</f>
        <v>0</v>
      </c>
      <c r="P320" s="239">
        <v>0</v>
      </c>
      <c r="Q320" s="239">
        <f>ROUND(E320*P320,2)</f>
        <v>0</v>
      </c>
      <c r="R320" s="241" t="s">
        <v>611</v>
      </c>
      <c r="S320" s="241" t="s">
        <v>315</v>
      </c>
      <c r="T320" s="242" t="s">
        <v>315</v>
      </c>
      <c r="U320" s="224">
        <v>2.9</v>
      </c>
      <c r="V320" s="224">
        <f>ROUND(E320*U320,2)</f>
        <v>2.9</v>
      </c>
      <c r="W320" s="224"/>
      <c r="X320" s="224" t="s">
        <v>336</v>
      </c>
      <c r="Y320" s="224" t="s">
        <v>317</v>
      </c>
      <c r="Z320" s="214"/>
      <c r="AA320" s="214"/>
      <c r="AB320" s="214"/>
      <c r="AC320" s="214"/>
      <c r="AD320" s="214"/>
      <c r="AE320" s="214"/>
      <c r="AF320" s="214"/>
      <c r="AG320" s="214" t="s">
        <v>337</v>
      </c>
      <c r="AH320" s="214"/>
      <c r="AI320" s="214"/>
      <c r="AJ320" s="214"/>
      <c r="AK320" s="214"/>
      <c r="AL320" s="214"/>
      <c r="AM320" s="214"/>
      <c r="AN320" s="214"/>
      <c r="AO320" s="214"/>
      <c r="AP320" s="214"/>
      <c r="AQ320" s="214"/>
      <c r="AR320" s="214"/>
      <c r="AS320" s="214"/>
      <c r="AT320" s="214"/>
      <c r="AU320" s="214"/>
      <c r="AV320" s="214"/>
      <c r="AW320" s="214"/>
      <c r="AX320" s="214"/>
      <c r="AY320" s="214"/>
      <c r="AZ320" s="214"/>
      <c r="BA320" s="214"/>
      <c r="BB320" s="214"/>
      <c r="BC320" s="214"/>
      <c r="BD320" s="214"/>
      <c r="BE320" s="214"/>
      <c r="BF320" s="214"/>
      <c r="BG320" s="214"/>
      <c r="BH320" s="214"/>
    </row>
    <row r="321" spans="1:60" outlineLevel="2" x14ac:dyDescent="0.2">
      <c r="A321" s="221"/>
      <c r="B321" s="222"/>
      <c r="C321" s="268" t="s">
        <v>2915</v>
      </c>
      <c r="D321" s="262"/>
      <c r="E321" s="263">
        <v>1</v>
      </c>
      <c r="F321" s="224"/>
      <c r="G321" s="224"/>
      <c r="H321" s="224"/>
      <c r="I321" s="224"/>
      <c r="J321" s="224"/>
      <c r="K321" s="224"/>
      <c r="L321" s="224"/>
      <c r="M321" s="224"/>
      <c r="N321" s="223"/>
      <c r="O321" s="223"/>
      <c r="P321" s="223"/>
      <c r="Q321" s="223"/>
      <c r="R321" s="224"/>
      <c r="S321" s="224"/>
      <c r="T321" s="224"/>
      <c r="U321" s="224"/>
      <c r="V321" s="224"/>
      <c r="W321" s="224"/>
      <c r="X321" s="224"/>
      <c r="Y321" s="224"/>
      <c r="Z321" s="214"/>
      <c r="AA321" s="214"/>
      <c r="AB321" s="214"/>
      <c r="AC321" s="214"/>
      <c r="AD321" s="214"/>
      <c r="AE321" s="214"/>
      <c r="AF321" s="214"/>
      <c r="AG321" s="214" t="s">
        <v>371</v>
      </c>
      <c r="AH321" s="214">
        <v>0</v>
      </c>
      <c r="AI321" s="214"/>
      <c r="AJ321" s="214"/>
      <c r="AK321" s="214"/>
      <c r="AL321" s="214"/>
      <c r="AM321" s="214"/>
      <c r="AN321" s="214"/>
      <c r="AO321" s="214"/>
      <c r="AP321" s="214"/>
      <c r="AQ321" s="214"/>
      <c r="AR321" s="214"/>
      <c r="AS321" s="214"/>
      <c r="AT321" s="214"/>
      <c r="AU321" s="214"/>
      <c r="AV321" s="214"/>
      <c r="AW321" s="214"/>
      <c r="AX321" s="214"/>
      <c r="AY321" s="214"/>
      <c r="AZ321" s="214"/>
      <c r="BA321" s="214"/>
      <c r="BB321" s="214"/>
      <c r="BC321" s="214"/>
      <c r="BD321" s="214"/>
      <c r="BE321" s="214"/>
      <c r="BF321" s="214"/>
      <c r="BG321" s="214"/>
      <c r="BH321" s="214"/>
    </row>
    <row r="322" spans="1:60" ht="22.5" outlineLevel="1" x14ac:dyDescent="0.2">
      <c r="A322" s="245">
        <v>74</v>
      </c>
      <c r="B322" s="246" t="s">
        <v>641</v>
      </c>
      <c r="C322" s="256" t="s">
        <v>642</v>
      </c>
      <c r="D322" s="247" t="s">
        <v>330</v>
      </c>
      <c r="E322" s="248">
        <v>1</v>
      </c>
      <c r="F322" s="249"/>
      <c r="G322" s="250">
        <f>ROUND(E322*F322,2)</f>
        <v>0</v>
      </c>
      <c r="H322" s="249"/>
      <c r="I322" s="250">
        <f>ROUND(E322*H322,2)</f>
        <v>0</v>
      </c>
      <c r="J322" s="249"/>
      <c r="K322" s="250">
        <f>ROUND(E322*J322,2)</f>
        <v>0</v>
      </c>
      <c r="L322" s="250">
        <v>12</v>
      </c>
      <c r="M322" s="250">
        <f>G322*(1+L322/100)</f>
        <v>0</v>
      </c>
      <c r="N322" s="248">
        <v>7.084E-2</v>
      </c>
      <c r="O322" s="248">
        <f>ROUND(E322*N322,2)</f>
        <v>7.0000000000000007E-2</v>
      </c>
      <c r="P322" s="248">
        <v>0</v>
      </c>
      <c r="Q322" s="248">
        <f>ROUND(E322*P322,2)</f>
        <v>0</v>
      </c>
      <c r="R322" s="250" t="s">
        <v>611</v>
      </c>
      <c r="S322" s="250" t="s">
        <v>315</v>
      </c>
      <c r="T322" s="251" t="s">
        <v>315</v>
      </c>
      <c r="U322" s="224">
        <v>2.9580000000000002</v>
      </c>
      <c r="V322" s="224">
        <f>ROUND(E322*U322,2)</f>
        <v>2.96</v>
      </c>
      <c r="W322" s="224"/>
      <c r="X322" s="224" t="s">
        <v>336</v>
      </c>
      <c r="Y322" s="224" t="s">
        <v>317</v>
      </c>
      <c r="Z322" s="214"/>
      <c r="AA322" s="214"/>
      <c r="AB322" s="214"/>
      <c r="AC322" s="214"/>
      <c r="AD322" s="214"/>
      <c r="AE322" s="214"/>
      <c r="AF322" s="214"/>
      <c r="AG322" s="214" t="s">
        <v>367</v>
      </c>
      <c r="AH322" s="214"/>
      <c r="AI322" s="214"/>
      <c r="AJ322" s="214"/>
      <c r="AK322" s="214"/>
      <c r="AL322" s="214"/>
      <c r="AM322" s="214"/>
      <c r="AN322" s="214"/>
      <c r="AO322" s="214"/>
      <c r="AP322" s="214"/>
      <c r="AQ322" s="214"/>
      <c r="AR322" s="214"/>
      <c r="AS322" s="214"/>
      <c r="AT322" s="214"/>
      <c r="AU322" s="214"/>
      <c r="AV322" s="214"/>
      <c r="AW322" s="214"/>
      <c r="AX322" s="214"/>
      <c r="AY322" s="214"/>
      <c r="AZ322" s="214"/>
      <c r="BA322" s="214"/>
      <c r="BB322" s="214"/>
      <c r="BC322" s="214"/>
      <c r="BD322" s="214"/>
      <c r="BE322" s="214"/>
      <c r="BF322" s="214"/>
      <c r="BG322" s="214"/>
      <c r="BH322" s="214"/>
    </row>
    <row r="323" spans="1:60" outlineLevel="1" x14ac:dyDescent="0.2">
      <c r="A323" s="245">
        <v>75</v>
      </c>
      <c r="B323" s="246" t="s">
        <v>643</v>
      </c>
      <c r="C323" s="256" t="s">
        <v>644</v>
      </c>
      <c r="D323" s="247" t="s">
        <v>330</v>
      </c>
      <c r="E323" s="248">
        <v>5</v>
      </c>
      <c r="F323" s="249"/>
      <c r="G323" s="250">
        <f>ROUND(E323*F323,2)</f>
        <v>0</v>
      </c>
      <c r="H323" s="249"/>
      <c r="I323" s="250">
        <f>ROUND(E323*H323,2)</f>
        <v>0</v>
      </c>
      <c r="J323" s="249"/>
      <c r="K323" s="250">
        <f>ROUND(E323*J323,2)</f>
        <v>0</v>
      </c>
      <c r="L323" s="250">
        <v>12</v>
      </c>
      <c r="M323" s="250">
        <f>G323*(1+L323/100)</f>
        <v>0</v>
      </c>
      <c r="N323" s="248">
        <v>2.4000000000000001E-4</v>
      </c>
      <c r="O323" s="248">
        <f>ROUND(E323*N323,2)</f>
        <v>0</v>
      </c>
      <c r="P323" s="248">
        <v>0</v>
      </c>
      <c r="Q323" s="248">
        <f>ROUND(E323*P323,2)</f>
        <v>0</v>
      </c>
      <c r="R323" s="250" t="s">
        <v>611</v>
      </c>
      <c r="S323" s="250" t="s">
        <v>315</v>
      </c>
      <c r="T323" s="251" t="s">
        <v>315</v>
      </c>
      <c r="U323" s="224">
        <v>0.124</v>
      </c>
      <c r="V323" s="224">
        <f>ROUND(E323*U323,2)</f>
        <v>0.62</v>
      </c>
      <c r="W323" s="224"/>
      <c r="X323" s="224" t="s">
        <v>336</v>
      </c>
      <c r="Y323" s="224" t="s">
        <v>317</v>
      </c>
      <c r="Z323" s="214"/>
      <c r="AA323" s="214"/>
      <c r="AB323" s="214"/>
      <c r="AC323" s="214"/>
      <c r="AD323" s="214"/>
      <c r="AE323" s="214"/>
      <c r="AF323" s="214"/>
      <c r="AG323" s="214" t="s">
        <v>1123</v>
      </c>
      <c r="AH323" s="214"/>
      <c r="AI323" s="214"/>
      <c r="AJ323" s="214"/>
      <c r="AK323" s="214"/>
      <c r="AL323" s="214"/>
      <c r="AM323" s="214"/>
      <c r="AN323" s="214"/>
      <c r="AO323" s="214"/>
      <c r="AP323" s="214"/>
      <c r="AQ323" s="214"/>
      <c r="AR323" s="214"/>
      <c r="AS323" s="214"/>
      <c r="AT323" s="214"/>
      <c r="AU323" s="214"/>
      <c r="AV323" s="214"/>
      <c r="AW323" s="214"/>
      <c r="AX323" s="214"/>
      <c r="AY323" s="214"/>
      <c r="AZ323" s="214"/>
      <c r="BA323" s="214"/>
      <c r="BB323" s="214"/>
      <c r="BC323" s="214"/>
      <c r="BD323" s="214"/>
      <c r="BE323" s="214"/>
      <c r="BF323" s="214"/>
      <c r="BG323" s="214"/>
      <c r="BH323" s="214"/>
    </row>
    <row r="324" spans="1:60" ht="22.5" outlineLevel="1" x14ac:dyDescent="0.2">
      <c r="A324" s="245">
        <v>76</v>
      </c>
      <c r="B324" s="246" t="s">
        <v>645</v>
      </c>
      <c r="C324" s="256" t="s">
        <v>646</v>
      </c>
      <c r="D324" s="247" t="s">
        <v>330</v>
      </c>
      <c r="E324" s="248">
        <v>2</v>
      </c>
      <c r="F324" s="249"/>
      <c r="G324" s="250">
        <f>ROUND(E324*F324,2)</f>
        <v>0</v>
      </c>
      <c r="H324" s="249"/>
      <c r="I324" s="250">
        <f>ROUND(E324*H324,2)</f>
        <v>0</v>
      </c>
      <c r="J324" s="249"/>
      <c r="K324" s="250">
        <f>ROUND(E324*J324,2)</f>
        <v>0</v>
      </c>
      <c r="L324" s="250">
        <v>12</v>
      </c>
      <c r="M324" s="250">
        <f>G324*(1+L324/100)</f>
        <v>0</v>
      </c>
      <c r="N324" s="248">
        <v>2.4000000000000001E-4</v>
      </c>
      <c r="O324" s="248">
        <f>ROUND(E324*N324,2)</f>
        <v>0</v>
      </c>
      <c r="P324" s="248">
        <v>0</v>
      </c>
      <c r="Q324" s="248">
        <f>ROUND(E324*P324,2)</f>
        <v>0</v>
      </c>
      <c r="R324" s="250" t="s">
        <v>611</v>
      </c>
      <c r="S324" s="250" t="s">
        <v>315</v>
      </c>
      <c r="T324" s="251" t="s">
        <v>315</v>
      </c>
      <c r="U324" s="224">
        <v>0.124</v>
      </c>
      <c r="V324" s="224">
        <f>ROUND(E324*U324,2)</f>
        <v>0.25</v>
      </c>
      <c r="W324" s="224"/>
      <c r="X324" s="224" t="s">
        <v>336</v>
      </c>
      <c r="Y324" s="224" t="s">
        <v>317</v>
      </c>
      <c r="Z324" s="214"/>
      <c r="AA324" s="214"/>
      <c r="AB324" s="214"/>
      <c r="AC324" s="214"/>
      <c r="AD324" s="214"/>
      <c r="AE324" s="214"/>
      <c r="AF324" s="214"/>
      <c r="AG324" s="214" t="s">
        <v>337</v>
      </c>
      <c r="AH324" s="214"/>
      <c r="AI324" s="214"/>
      <c r="AJ324" s="214"/>
      <c r="AK324" s="214"/>
      <c r="AL324" s="214"/>
      <c r="AM324" s="214"/>
      <c r="AN324" s="214"/>
      <c r="AO324" s="214"/>
      <c r="AP324" s="214"/>
      <c r="AQ324" s="214"/>
      <c r="AR324" s="214"/>
      <c r="AS324" s="214"/>
      <c r="AT324" s="214"/>
      <c r="AU324" s="214"/>
      <c r="AV324" s="214"/>
      <c r="AW324" s="214"/>
      <c r="AX324" s="214"/>
      <c r="AY324" s="214"/>
      <c r="AZ324" s="214"/>
      <c r="BA324" s="214"/>
      <c r="BB324" s="214"/>
      <c r="BC324" s="214"/>
      <c r="BD324" s="214"/>
      <c r="BE324" s="214"/>
      <c r="BF324" s="214"/>
      <c r="BG324" s="214"/>
      <c r="BH324" s="214"/>
    </row>
    <row r="325" spans="1:60" ht="22.5" outlineLevel="1" x14ac:dyDescent="0.2">
      <c r="A325" s="245">
        <v>77</v>
      </c>
      <c r="B325" s="246" t="s">
        <v>1133</v>
      </c>
      <c r="C325" s="256" t="s">
        <v>1134</v>
      </c>
      <c r="D325" s="247" t="s">
        <v>375</v>
      </c>
      <c r="E325" s="248">
        <v>2</v>
      </c>
      <c r="F325" s="249"/>
      <c r="G325" s="250">
        <f>ROUND(E325*F325,2)</f>
        <v>0</v>
      </c>
      <c r="H325" s="249"/>
      <c r="I325" s="250">
        <f>ROUND(E325*H325,2)</f>
        <v>0</v>
      </c>
      <c r="J325" s="249"/>
      <c r="K325" s="250">
        <f>ROUND(E325*J325,2)</f>
        <v>0</v>
      </c>
      <c r="L325" s="250">
        <v>12</v>
      </c>
      <c r="M325" s="250">
        <f>G325*(1+L325/100)</f>
        <v>0</v>
      </c>
      <c r="N325" s="248">
        <v>8.4999999999999995E-4</v>
      </c>
      <c r="O325" s="248">
        <f>ROUND(E325*N325,2)</f>
        <v>0</v>
      </c>
      <c r="P325" s="248">
        <v>0</v>
      </c>
      <c r="Q325" s="248">
        <f>ROUND(E325*P325,2)</f>
        <v>0</v>
      </c>
      <c r="R325" s="250" t="s">
        <v>611</v>
      </c>
      <c r="S325" s="250" t="s">
        <v>315</v>
      </c>
      <c r="T325" s="251" t="s">
        <v>315</v>
      </c>
      <c r="U325" s="224">
        <v>0.48499999999999999</v>
      </c>
      <c r="V325" s="224">
        <f>ROUND(E325*U325,2)</f>
        <v>0.97</v>
      </c>
      <c r="W325" s="224"/>
      <c r="X325" s="224" t="s">
        <v>336</v>
      </c>
      <c r="Y325" s="224" t="s">
        <v>317</v>
      </c>
      <c r="Z325" s="214"/>
      <c r="AA325" s="214"/>
      <c r="AB325" s="214"/>
      <c r="AC325" s="214"/>
      <c r="AD325" s="214"/>
      <c r="AE325" s="214"/>
      <c r="AF325" s="214"/>
      <c r="AG325" s="214" t="s">
        <v>337</v>
      </c>
      <c r="AH325" s="214"/>
      <c r="AI325" s="214"/>
      <c r="AJ325" s="214"/>
      <c r="AK325" s="214"/>
      <c r="AL325" s="214"/>
      <c r="AM325" s="214"/>
      <c r="AN325" s="214"/>
      <c r="AO325" s="214"/>
      <c r="AP325" s="214"/>
      <c r="AQ325" s="214"/>
      <c r="AR325" s="214"/>
      <c r="AS325" s="214"/>
      <c r="AT325" s="214"/>
      <c r="AU325" s="214"/>
      <c r="AV325" s="214"/>
      <c r="AW325" s="214"/>
      <c r="AX325" s="214"/>
      <c r="AY325" s="214"/>
      <c r="AZ325" s="214"/>
      <c r="BA325" s="214"/>
      <c r="BB325" s="214"/>
      <c r="BC325" s="214"/>
      <c r="BD325" s="214"/>
      <c r="BE325" s="214"/>
      <c r="BF325" s="214"/>
      <c r="BG325" s="214"/>
      <c r="BH325" s="214"/>
    </row>
    <row r="326" spans="1:60" ht="22.5" outlineLevel="1" x14ac:dyDescent="0.2">
      <c r="A326" s="245">
        <v>78</v>
      </c>
      <c r="B326" s="246" t="s">
        <v>1135</v>
      </c>
      <c r="C326" s="256" t="s">
        <v>1136</v>
      </c>
      <c r="D326" s="247" t="s">
        <v>375</v>
      </c>
      <c r="E326" s="248">
        <v>1</v>
      </c>
      <c r="F326" s="249"/>
      <c r="G326" s="250">
        <f>ROUND(E326*F326,2)</f>
        <v>0</v>
      </c>
      <c r="H326" s="249"/>
      <c r="I326" s="250">
        <f>ROUND(E326*H326,2)</f>
        <v>0</v>
      </c>
      <c r="J326" s="249"/>
      <c r="K326" s="250">
        <f>ROUND(E326*J326,2)</f>
        <v>0</v>
      </c>
      <c r="L326" s="250">
        <v>12</v>
      </c>
      <c r="M326" s="250">
        <f>G326*(1+L326/100)</f>
        <v>0</v>
      </c>
      <c r="N326" s="248">
        <v>1.5200000000000001E-3</v>
      </c>
      <c r="O326" s="248">
        <f>ROUND(E326*N326,2)</f>
        <v>0</v>
      </c>
      <c r="P326" s="248">
        <v>0</v>
      </c>
      <c r="Q326" s="248">
        <f>ROUND(E326*P326,2)</f>
        <v>0</v>
      </c>
      <c r="R326" s="250" t="s">
        <v>611</v>
      </c>
      <c r="S326" s="250" t="s">
        <v>315</v>
      </c>
      <c r="T326" s="251" t="s">
        <v>315</v>
      </c>
      <c r="U326" s="224">
        <v>0.58699999999999997</v>
      </c>
      <c r="V326" s="224">
        <f>ROUND(E326*U326,2)</f>
        <v>0.59</v>
      </c>
      <c r="W326" s="224"/>
      <c r="X326" s="224" t="s">
        <v>336</v>
      </c>
      <c r="Y326" s="224" t="s">
        <v>317</v>
      </c>
      <c r="Z326" s="214"/>
      <c r="AA326" s="214"/>
      <c r="AB326" s="214"/>
      <c r="AC326" s="214"/>
      <c r="AD326" s="214"/>
      <c r="AE326" s="214"/>
      <c r="AF326" s="214"/>
      <c r="AG326" s="214" t="s">
        <v>337</v>
      </c>
      <c r="AH326" s="214"/>
      <c r="AI326" s="214"/>
      <c r="AJ326" s="214"/>
      <c r="AK326" s="214"/>
      <c r="AL326" s="214"/>
      <c r="AM326" s="214"/>
      <c r="AN326" s="214"/>
      <c r="AO326" s="214"/>
      <c r="AP326" s="214"/>
      <c r="AQ326" s="214"/>
      <c r="AR326" s="214"/>
      <c r="AS326" s="214"/>
      <c r="AT326" s="214"/>
      <c r="AU326" s="214"/>
      <c r="AV326" s="214"/>
      <c r="AW326" s="214"/>
      <c r="AX326" s="214"/>
      <c r="AY326" s="214"/>
      <c r="AZ326" s="214"/>
      <c r="BA326" s="214"/>
      <c r="BB326" s="214"/>
      <c r="BC326" s="214"/>
      <c r="BD326" s="214"/>
      <c r="BE326" s="214"/>
      <c r="BF326" s="214"/>
      <c r="BG326" s="214"/>
      <c r="BH326" s="214"/>
    </row>
    <row r="327" spans="1:60" ht="33.75" outlineLevel="1" x14ac:dyDescent="0.2">
      <c r="A327" s="245">
        <v>79</v>
      </c>
      <c r="B327" s="246" t="s">
        <v>1137</v>
      </c>
      <c r="C327" s="256" t="s">
        <v>1138</v>
      </c>
      <c r="D327" s="247" t="s">
        <v>375</v>
      </c>
      <c r="E327" s="248">
        <v>2</v>
      </c>
      <c r="F327" s="249"/>
      <c r="G327" s="250">
        <f>ROUND(E327*F327,2)</f>
        <v>0</v>
      </c>
      <c r="H327" s="249"/>
      <c r="I327" s="250">
        <f>ROUND(E327*H327,2)</f>
        <v>0</v>
      </c>
      <c r="J327" s="249"/>
      <c r="K327" s="250">
        <f>ROUND(E327*J327,2)</f>
        <v>0</v>
      </c>
      <c r="L327" s="250">
        <v>12</v>
      </c>
      <c r="M327" s="250">
        <f>G327*(1+L327/100)</f>
        <v>0</v>
      </c>
      <c r="N327" s="248">
        <v>7.2999999999999996E-4</v>
      </c>
      <c r="O327" s="248">
        <f>ROUND(E327*N327,2)</f>
        <v>0</v>
      </c>
      <c r="P327" s="248">
        <v>0</v>
      </c>
      <c r="Q327" s="248">
        <f>ROUND(E327*P327,2)</f>
        <v>0</v>
      </c>
      <c r="R327" s="250" t="s">
        <v>611</v>
      </c>
      <c r="S327" s="250" t="s">
        <v>315</v>
      </c>
      <c r="T327" s="251" t="s">
        <v>315</v>
      </c>
      <c r="U327" s="224">
        <v>0.246</v>
      </c>
      <c r="V327" s="224">
        <f>ROUND(E327*U327,2)</f>
        <v>0.49</v>
      </c>
      <c r="W327" s="224"/>
      <c r="X327" s="224" t="s">
        <v>336</v>
      </c>
      <c r="Y327" s="224" t="s">
        <v>317</v>
      </c>
      <c r="Z327" s="214"/>
      <c r="AA327" s="214"/>
      <c r="AB327" s="214"/>
      <c r="AC327" s="214"/>
      <c r="AD327" s="214"/>
      <c r="AE327" s="214"/>
      <c r="AF327" s="214"/>
      <c r="AG327" s="214" t="s">
        <v>337</v>
      </c>
      <c r="AH327" s="214"/>
      <c r="AI327" s="214"/>
      <c r="AJ327" s="214"/>
      <c r="AK327" s="214"/>
      <c r="AL327" s="214"/>
      <c r="AM327" s="214"/>
      <c r="AN327" s="214"/>
      <c r="AO327" s="214"/>
      <c r="AP327" s="214"/>
      <c r="AQ327" s="214"/>
      <c r="AR327" s="214"/>
      <c r="AS327" s="214"/>
      <c r="AT327" s="214"/>
      <c r="AU327" s="214"/>
      <c r="AV327" s="214"/>
      <c r="AW327" s="214"/>
      <c r="AX327" s="214"/>
      <c r="AY327" s="214"/>
      <c r="AZ327" s="214"/>
      <c r="BA327" s="214"/>
      <c r="BB327" s="214"/>
      <c r="BC327" s="214"/>
      <c r="BD327" s="214"/>
      <c r="BE327" s="214"/>
      <c r="BF327" s="214"/>
      <c r="BG327" s="214"/>
      <c r="BH327" s="214"/>
    </row>
    <row r="328" spans="1:60" ht="33.75" outlineLevel="1" x14ac:dyDescent="0.2">
      <c r="A328" s="245">
        <v>80</v>
      </c>
      <c r="B328" s="246" t="s">
        <v>1742</v>
      </c>
      <c r="C328" s="256" t="s">
        <v>1743</v>
      </c>
      <c r="D328" s="247" t="s">
        <v>375</v>
      </c>
      <c r="E328" s="248">
        <v>2</v>
      </c>
      <c r="F328" s="249"/>
      <c r="G328" s="250">
        <f>ROUND(E328*F328,2)</f>
        <v>0</v>
      </c>
      <c r="H328" s="249"/>
      <c r="I328" s="250">
        <f>ROUND(E328*H328,2)</f>
        <v>0</v>
      </c>
      <c r="J328" s="249"/>
      <c r="K328" s="250">
        <f>ROUND(E328*J328,2)</f>
        <v>0</v>
      </c>
      <c r="L328" s="250">
        <v>12</v>
      </c>
      <c r="M328" s="250">
        <f>G328*(1+L328/100)</f>
        <v>0</v>
      </c>
      <c r="N328" s="248">
        <v>2.0000000000000001E-4</v>
      </c>
      <c r="O328" s="248">
        <f>ROUND(E328*N328,2)</f>
        <v>0</v>
      </c>
      <c r="P328" s="248">
        <v>0</v>
      </c>
      <c r="Q328" s="248">
        <f>ROUND(E328*P328,2)</f>
        <v>0</v>
      </c>
      <c r="R328" s="250" t="s">
        <v>611</v>
      </c>
      <c r="S328" s="250" t="s">
        <v>315</v>
      </c>
      <c r="T328" s="251" t="s">
        <v>315</v>
      </c>
      <c r="U328" s="224">
        <v>0.246</v>
      </c>
      <c r="V328" s="224">
        <f>ROUND(E328*U328,2)</f>
        <v>0.49</v>
      </c>
      <c r="W328" s="224"/>
      <c r="X328" s="224" t="s">
        <v>336</v>
      </c>
      <c r="Y328" s="224" t="s">
        <v>317</v>
      </c>
      <c r="Z328" s="214"/>
      <c r="AA328" s="214"/>
      <c r="AB328" s="214"/>
      <c r="AC328" s="214"/>
      <c r="AD328" s="214"/>
      <c r="AE328" s="214"/>
      <c r="AF328" s="214"/>
      <c r="AG328" s="214" t="s">
        <v>1123</v>
      </c>
      <c r="AH328" s="214"/>
      <c r="AI328" s="214"/>
      <c r="AJ328" s="214"/>
      <c r="AK328" s="214"/>
      <c r="AL328" s="214"/>
      <c r="AM328" s="214"/>
      <c r="AN328" s="214"/>
      <c r="AO328" s="214"/>
      <c r="AP328" s="214"/>
      <c r="AQ328" s="214"/>
      <c r="AR328" s="214"/>
      <c r="AS328" s="214"/>
      <c r="AT328" s="214"/>
      <c r="AU328" s="214"/>
      <c r="AV328" s="214"/>
      <c r="AW328" s="214"/>
      <c r="AX328" s="214"/>
      <c r="AY328" s="214"/>
      <c r="AZ328" s="214"/>
      <c r="BA328" s="214"/>
      <c r="BB328" s="214"/>
      <c r="BC328" s="214"/>
      <c r="BD328" s="214"/>
      <c r="BE328" s="214"/>
      <c r="BF328" s="214"/>
      <c r="BG328" s="214"/>
      <c r="BH328" s="214"/>
    </row>
    <row r="329" spans="1:60" ht="33.75" outlineLevel="1" x14ac:dyDescent="0.2">
      <c r="A329" s="245">
        <v>81</v>
      </c>
      <c r="B329" s="246" t="s">
        <v>1141</v>
      </c>
      <c r="C329" s="256" t="s">
        <v>1142</v>
      </c>
      <c r="D329" s="247" t="s">
        <v>375</v>
      </c>
      <c r="E329" s="248">
        <v>1</v>
      </c>
      <c r="F329" s="249"/>
      <c r="G329" s="250">
        <f>ROUND(E329*F329,2)</f>
        <v>0</v>
      </c>
      <c r="H329" s="249"/>
      <c r="I329" s="250">
        <f>ROUND(E329*H329,2)</f>
        <v>0</v>
      </c>
      <c r="J329" s="249"/>
      <c r="K329" s="250">
        <f>ROUND(E329*J329,2)</f>
        <v>0</v>
      </c>
      <c r="L329" s="250">
        <v>12</v>
      </c>
      <c r="M329" s="250">
        <f>G329*(1+L329/100)</f>
        <v>0</v>
      </c>
      <c r="N329" s="248">
        <v>3.3E-4</v>
      </c>
      <c r="O329" s="248">
        <f>ROUND(E329*N329,2)</f>
        <v>0</v>
      </c>
      <c r="P329" s="248">
        <v>0</v>
      </c>
      <c r="Q329" s="248">
        <f>ROUND(E329*P329,2)</f>
        <v>0</v>
      </c>
      <c r="R329" s="250" t="s">
        <v>611</v>
      </c>
      <c r="S329" s="250" t="s">
        <v>315</v>
      </c>
      <c r="T329" s="251" t="s">
        <v>315</v>
      </c>
      <c r="U329" s="224">
        <v>0.246</v>
      </c>
      <c r="V329" s="224">
        <f>ROUND(E329*U329,2)</f>
        <v>0.25</v>
      </c>
      <c r="W329" s="224"/>
      <c r="X329" s="224" t="s">
        <v>336</v>
      </c>
      <c r="Y329" s="224" t="s">
        <v>317</v>
      </c>
      <c r="Z329" s="214"/>
      <c r="AA329" s="214"/>
      <c r="AB329" s="214"/>
      <c r="AC329" s="214"/>
      <c r="AD329" s="214"/>
      <c r="AE329" s="214"/>
      <c r="AF329" s="214"/>
      <c r="AG329" s="214" t="s">
        <v>337</v>
      </c>
      <c r="AH329" s="214"/>
      <c r="AI329" s="214"/>
      <c r="AJ329" s="214"/>
      <c r="AK329" s="214"/>
      <c r="AL329" s="214"/>
      <c r="AM329" s="214"/>
      <c r="AN329" s="214"/>
      <c r="AO329" s="214"/>
      <c r="AP329" s="214"/>
      <c r="AQ329" s="214"/>
      <c r="AR329" s="214"/>
      <c r="AS329" s="214"/>
      <c r="AT329" s="214"/>
      <c r="AU329" s="214"/>
      <c r="AV329" s="214"/>
      <c r="AW329" s="214"/>
      <c r="AX329" s="214"/>
      <c r="AY329" s="214"/>
      <c r="AZ329" s="214"/>
      <c r="BA329" s="214"/>
      <c r="BB329" s="214"/>
      <c r="BC329" s="214"/>
      <c r="BD329" s="214"/>
      <c r="BE329" s="214"/>
      <c r="BF329" s="214"/>
      <c r="BG329" s="214"/>
      <c r="BH329" s="214"/>
    </row>
    <row r="330" spans="1:60" ht="22.5" outlineLevel="1" x14ac:dyDescent="0.2">
      <c r="A330" s="245">
        <v>82</v>
      </c>
      <c r="B330" s="246" t="s">
        <v>1143</v>
      </c>
      <c r="C330" s="256" t="s">
        <v>1144</v>
      </c>
      <c r="D330" s="247" t="s">
        <v>375</v>
      </c>
      <c r="E330" s="248">
        <v>1</v>
      </c>
      <c r="F330" s="249"/>
      <c r="G330" s="250">
        <f>ROUND(E330*F330,2)</f>
        <v>0</v>
      </c>
      <c r="H330" s="249"/>
      <c r="I330" s="250">
        <f>ROUND(E330*H330,2)</f>
        <v>0</v>
      </c>
      <c r="J330" s="249"/>
      <c r="K330" s="250">
        <f>ROUND(E330*J330,2)</f>
        <v>0</v>
      </c>
      <c r="L330" s="250">
        <v>12</v>
      </c>
      <c r="M330" s="250">
        <f>G330*(1+L330/100)</f>
        <v>0</v>
      </c>
      <c r="N330" s="248">
        <v>1.3999999999999999E-4</v>
      </c>
      <c r="O330" s="248">
        <f>ROUND(E330*N330,2)</f>
        <v>0</v>
      </c>
      <c r="P330" s="248">
        <v>0</v>
      </c>
      <c r="Q330" s="248">
        <f>ROUND(E330*P330,2)</f>
        <v>0</v>
      </c>
      <c r="R330" s="250" t="s">
        <v>611</v>
      </c>
      <c r="S330" s="250" t="s">
        <v>315</v>
      </c>
      <c r="T330" s="251" t="s">
        <v>315</v>
      </c>
      <c r="U330" s="224">
        <v>0.2</v>
      </c>
      <c r="V330" s="224">
        <f>ROUND(E330*U330,2)</f>
        <v>0.2</v>
      </c>
      <c r="W330" s="224"/>
      <c r="X330" s="224" t="s">
        <v>336</v>
      </c>
      <c r="Y330" s="224" t="s">
        <v>317</v>
      </c>
      <c r="Z330" s="214"/>
      <c r="AA330" s="214"/>
      <c r="AB330" s="214"/>
      <c r="AC330" s="214"/>
      <c r="AD330" s="214"/>
      <c r="AE330" s="214"/>
      <c r="AF330" s="214"/>
      <c r="AG330" s="214" t="s">
        <v>1123</v>
      </c>
      <c r="AH330" s="214"/>
      <c r="AI330" s="214"/>
      <c r="AJ330" s="214"/>
      <c r="AK330" s="214"/>
      <c r="AL330" s="214"/>
      <c r="AM330" s="214"/>
      <c r="AN330" s="214"/>
      <c r="AO330" s="214"/>
      <c r="AP330" s="214"/>
      <c r="AQ330" s="214"/>
      <c r="AR330" s="214"/>
      <c r="AS330" s="214"/>
      <c r="AT330" s="214"/>
      <c r="AU330" s="214"/>
      <c r="AV330" s="214"/>
      <c r="AW330" s="214"/>
      <c r="AX330" s="214"/>
      <c r="AY330" s="214"/>
      <c r="AZ330" s="214"/>
      <c r="BA330" s="214"/>
      <c r="BB330" s="214"/>
      <c r="BC330" s="214"/>
      <c r="BD330" s="214"/>
      <c r="BE330" s="214"/>
      <c r="BF330" s="214"/>
      <c r="BG330" s="214"/>
      <c r="BH330" s="214"/>
    </row>
    <row r="331" spans="1:60" ht="22.5" outlineLevel="1" x14ac:dyDescent="0.2">
      <c r="A331" s="245">
        <v>83</v>
      </c>
      <c r="B331" s="246" t="s">
        <v>655</v>
      </c>
      <c r="C331" s="256" t="s">
        <v>656</v>
      </c>
      <c r="D331" s="247" t="s">
        <v>375</v>
      </c>
      <c r="E331" s="248">
        <v>2</v>
      </c>
      <c r="F331" s="249"/>
      <c r="G331" s="250">
        <f>ROUND(E331*F331,2)</f>
        <v>0</v>
      </c>
      <c r="H331" s="249"/>
      <c r="I331" s="250">
        <f>ROUND(E331*H331,2)</f>
        <v>0</v>
      </c>
      <c r="J331" s="249"/>
      <c r="K331" s="250">
        <f>ROUND(E331*J331,2)</f>
        <v>0</v>
      </c>
      <c r="L331" s="250">
        <v>12</v>
      </c>
      <c r="M331" s="250">
        <f>G331*(1+L331/100)</f>
        <v>0</v>
      </c>
      <c r="N331" s="248">
        <v>4.0000000000000002E-4</v>
      </c>
      <c r="O331" s="248">
        <f>ROUND(E331*N331,2)</f>
        <v>0</v>
      </c>
      <c r="P331" s="248">
        <v>0</v>
      </c>
      <c r="Q331" s="248">
        <f>ROUND(E331*P331,2)</f>
        <v>0</v>
      </c>
      <c r="R331" s="250" t="s">
        <v>611</v>
      </c>
      <c r="S331" s="250" t="s">
        <v>315</v>
      </c>
      <c r="T331" s="251" t="s">
        <v>315</v>
      </c>
      <c r="U331" s="224">
        <v>0.246</v>
      </c>
      <c r="V331" s="224">
        <f>ROUND(E331*U331,2)</f>
        <v>0.49</v>
      </c>
      <c r="W331" s="224"/>
      <c r="X331" s="224" t="s">
        <v>336</v>
      </c>
      <c r="Y331" s="224" t="s">
        <v>317</v>
      </c>
      <c r="Z331" s="214"/>
      <c r="AA331" s="214"/>
      <c r="AB331" s="214"/>
      <c r="AC331" s="214"/>
      <c r="AD331" s="214"/>
      <c r="AE331" s="214"/>
      <c r="AF331" s="214"/>
      <c r="AG331" s="214" t="s">
        <v>337</v>
      </c>
      <c r="AH331" s="214"/>
      <c r="AI331" s="214"/>
      <c r="AJ331" s="214"/>
      <c r="AK331" s="214"/>
      <c r="AL331" s="214"/>
      <c r="AM331" s="214"/>
      <c r="AN331" s="214"/>
      <c r="AO331" s="214"/>
      <c r="AP331" s="214"/>
      <c r="AQ331" s="214"/>
      <c r="AR331" s="214"/>
      <c r="AS331" s="214"/>
      <c r="AT331" s="214"/>
      <c r="AU331" s="214"/>
      <c r="AV331" s="214"/>
      <c r="AW331" s="214"/>
      <c r="AX331" s="214"/>
      <c r="AY331" s="214"/>
      <c r="AZ331" s="214"/>
      <c r="BA331" s="214"/>
      <c r="BB331" s="214"/>
      <c r="BC331" s="214"/>
      <c r="BD331" s="214"/>
      <c r="BE331" s="214"/>
      <c r="BF331" s="214"/>
      <c r="BG331" s="214"/>
      <c r="BH331" s="214"/>
    </row>
    <row r="332" spans="1:60" outlineLevel="1" x14ac:dyDescent="0.2">
      <c r="A332" s="245">
        <v>84</v>
      </c>
      <c r="B332" s="246" t="s">
        <v>1145</v>
      </c>
      <c r="C332" s="256" t="s">
        <v>1146</v>
      </c>
      <c r="D332" s="247" t="s">
        <v>375</v>
      </c>
      <c r="E332" s="248">
        <v>2</v>
      </c>
      <c r="F332" s="249"/>
      <c r="G332" s="250">
        <f>ROUND(E332*F332,2)</f>
        <v>0</v>
      </c>
      <c r="H332" s="249"/>
      <c r="I332" s="250">
        <f>ROUND(E332*H332,2)</f>
        <v>0</v>
      </c>
      <c r="J332" s="249"/>
      <c r="K332" s="250">
        <f>ROUND(E332*J332,2)</f>
        <v>0</v>
      </c>
      <c r="L332" s="250">
        <v>12</v>
      </c>
      <c r="M332" s="250">
        <f>G332*(1+L332/100)</f>
        <v>0</v>
      </c>
      <c r="N332" s="248">
        <v>0</v>
      </c>
      <c r="O332" s="248">
        <f>ROUND(E332*N332,2)</f>
        <v>0</v>
      </c>
      <c r="P332" s="248">
        <v>0</v>
      </c>
      <c r="Q332" s="248">
        <f>ROUND(E332*P332,2)</f>
        <v>0</v>
      </c>
      <c r="R332" s="250"/>
      <c r="S332" s="250" t="s">
        <v>331</v>
      </c>
      <c r="T332" s="251" t="s">
        <v>316</v>
      </c>
      <c r="U332" s="224">
        <v>0</v>
      </c>
      <c r="V332" s="224">
        <f>ROUND(E332*U332,2)</f>
        <v>0</v>
      </c>
      <c r="W332" s="224"/>
      <c r="X332" s="224" t="s">
        <v>336</v>
      </c>
      <c r="Y332" s="224" t="s">
        <v>317</v>
      </c>
      <c r="Z332" s="214"/>
      <c r="AA332" s="214"/>
      <c r="AB332" s="214"/>
      <c r="AC332" s="214"/>
      <c r="AD332" s="214"/>
      <c r="AE332" s="214"/>
      <c r="AF332" s="214"/>
      <c r="AG332" s="214" t="s">
        <v>1123</v>
      </c>
      <c r="AH332" s="214"/>
      <c r="AI332" s="214"/>
      <c r="AJ332" s="214"/>
      <c r="AK332" s="214"/>
      <c r="AL332" s="214"/>
      <c r="AM332" s="214"/>
      <c r="AN332" s="214"/>
      <c r="AO332" s="214"/>
      <c r="AP332" s="214"/>
      <c r="AQ332" s="214"/>
      <c r="AR332" s="214"/>
      <c r="AS332" s="214"/>
      <c r="AT332" s="214"/>
      <c r="AU332" s="214"/>
      <c r="AV332" s="214"/>
      <c r="AW332" s="214"/>
      <c r="AX332" s="214"/>
      <c r="AY332" s="214"/>
      <c r="AZ332" s="214"/>
      <c r="BA332" s="214"/>
      <c r="BB332" s="214"/>
      <c r="BC332" s="214"/>
      <c r="BD332" s="214"/>
      <c r="BE332" s="214"/>
      <c r="BF332" s="214"/>
      <c r="BG332" s="214"/>
      <c r="BH332" s="214"/>
    </row>
    <row r="333" spans="1:60" outlineLevel="1" x14ac:dyDescent="0.2">
      <c r="A333" s="245">
        <v>85</v>
      </c>
      <c r="B333" s="246" t="s">
        <v>666</v>
      </c>
      <c r="C333" s="256" t="s">
        <v>667</v>
      </c>
      <c r="D333" s="247" t="s">
        <v>375</v>
      </c>
      <c r="E333" s="248">
        <v>1</v>
      </c>
      <c r="F333" s="249"/>
      <c r="G333" s="250">
        <f>ROUND(E333*F333,2)</f>
        <v>0</v>
      </c>
      <c r="H333" s="249"/>
      <c r="I333" s="250">
        <f>ROUND(E333*H333,2)</f>
        <v>0</v>
      </c>
      <c r="J333" s="249"/>
      <c r="K333" s="250">
        <f>ROUND(E333*J333,2)</f>
        <v>0</v>
      </c>
      <c r="L333" s="250">
        <v>12</v>
      </c>
      <c r="M333" s="250">
        <f>G333*(1+L333/100)</f>
        <v>0</v>
      </c>
      <c r="N333" s="248">
        <v>0</v>
      </c>
      <c r="O333" s="248">
        <f>ROUND(E333*N333,2)</f>
        <v>0</v>
      </c>
      <c r="P333" s="248">
        <v>0</v>
      </c>
      <c r="Q333" s="248">
        <f>ROUND(E333*P333,2)</f>
        <v>0</v>
      </c>
      <c r="R333" s="250" t="s">
        <v>428</v>
      </c>
      <c r="S333" s="250" t="s">
        <v>315</v>
      </c>
      <c r="T333" s="251" t="s">
        <v>316</v>
      </c>
      <c r="U333" s="224">
        <v>0</v>
      </c>
      <c r="V333" s="224">
        <f>ROUND(E333*U333,2)</f>
        <v>0</v>
      </c>
      <c r="W333" s="224"/>
      <c r="X333" s="224" t="s">
        <v>429</v>
      </c>
      <c r="Y333" s="224" t="s">
        <v>317</v>
      </c>
      <c r="Z333" s="214"/>
      <c r="AA333" s="214"/>
      <c r="AB333" s="214"/>
      <c r="AC333" s="214"/>
      <c r="AD333" s="214"/>
      <c r="AE333" s="214"/>
      <c r="AF333" s="214"/>
      <c r="AG333" s="214" t="s">
        <v>430</v>
      </c>
      <c r="AH333" s="214"/>
      <c r="AI333" s="214"/>
      <c r="AJ333" s="214"/>
      <c r="AK333" s="214"/>
      <c r="AL333" s="214"/>
      <c r="AM333" s="214"/>
      <c r="AN333" s="214"/>
      <c r="AO333" s="214"/>
      <c r="AP333" s="214"/>
      <c r="AQ333" s="214"/>
      <c r="AR333" s="214"/>
      <c r="AS333" s="214"/>
      <c r="AT333" s="214"/>
      <c r="AU333" s="214"/>
      <c r="AV333" s="214"/>
      <c r="AW333" s="214"/>
      <c r="AX333" s="214"/>
      <c r="AY333" s="214"/>
      <c r="AZ333" s="214"/>
      <c r="BA333" s="214"/>
      <c r="BB333" s="214"/>
      <c r="BC333" s="214"/>
      <c r="BD333" s="214"/>
      <c r="BE333" s="214"/>
      <c r="BF333" s="214"/>
      <c r="BG333" s="214"/>
      <c r="BH333" s="214"/>
    </row>
    <row r="334" spans="1:60" ht="22.5" outlineLevel="1" x14ac:dyDescent="0.2">
      <c r="A334" s="245">
        <v>86</v>
      </c>
      <c r="B334" s="246" t="s">
        <v>2916</v>
      </c>
      <c r="C334" s="256" t="s">
        <v>2917</v>
      </c>
      <c r="D334" s="247" t="s">
        <v>375</v>
      </c>
      <c r="E334" s="248">
        <v>1</v>
      </c>
      <c r="F334" s="249"/>
      <c r="G334" s="250">
        <f>ROUND(E334*F334,2)</f>
        <v>0</v>
      </c>
      <c r="H334" s="249"/>
      <c r="I334" s="250">
        <f>ROUND(E334*H334,2)</f>
        <v>0</v>
      </c>
      <c r="J334" s="249"/>
      <c r="K334" s="250">
        <f>ROUND(E334*J334,2)</f>
        <v>0</v>
      </c>
      <c r="L334" s="250">
        <v>12</v>
      </c>
      <c r="M334" s="250">
        <f>G334*(1+L334/100)</f>
        <v>0</v>
      </c>
      <c r="N334" s="248">
        <v>0.01</v>
      </c>
      <c r="O334" s="248">
        <f>ROUND(E334*N334,2)</f>
        <v>0.01</v>
      </c>
      <c r="P334" s="248">
        <v>0</v>
      </c>
      <c r="Q334" s="248">
        <f>ROUND(E334*P334,2)</f>
        <v>0</v>
      </c>
      <c r="R334" s="250" t="s">
        <v>428</v>
      </c>
      <c r="S334" s="250" t="s">
        <v>315</v>
      </c>
      <c r="T334" s="251" t="s">
        <v>315</v>
      </c>
      <c r="U334" s="224">
        <v>0</v>
      </c>
      <c r="V334" s="224">
        <f>ROUND(E334*U334,2)</f>
        <v>0</v>
      </c>
      <c r="W334" s="224"/>
      <c r="X334" s="224" t="s">
        <v>429</v>
      </c>
      <c r="Y334" s="224" t="s">
        <v>317</v>
      </c>
      <c r="Z334" s="214"/>
      <c r="AA334" s="214"/>
      <c r="AB334" s="214"/>
      <c r="AC334" s="214"/>
      <c r="AD334" s="214"/>
      <c r="AE334" s="214"/>
      <c r="AF334" s="214"/>
      <c r="AG334" s="214" t="s">
        <v>430</v>
      </c>
      <c r="AH334" s="214"/>
      <c r="AI334" s="214"/>
      <c r="AJ334" s="214"/>
      <c r="AK334" s="214"/>
      <c r="AL334" s="214"/>
      <c r="AM334" s="214"/>
      <c r="AN334" s="214"/>
      <c r="AO334" s="214"/>
      <c r="AP334" s="214"/>
      <c r="AQ334" s="214"/>
      <c r="AR334" s="214"/>
      <c r="AS334" s="214"/>
      <c r="AT334" s="214"/>
      <c r="AU334" s="214"/>
      <c r="AV334" s="214"/>
      <c r="AW334" s="214"/>
      <c r="AX334" s="214"/>
      <c r="AY334" s="214"/>
      <c r="AZ334" s="214"/>
      <c r="BA334" s="214"/>
      <c r="BB334" s="214"/>
      <c r="BC334" s="214"/>
      <c r="BD334" s="214"/>
      <c r="BE334" s="214"/>
      <c r="BF334" s="214"/>
      <c r="BG334" s="214"/>
      <c r="BH334" s="214"/>
    </row>
    <row r="335" spans="1:60" outlineLevel="1" x14ac:dyDescent="0.2">
      <c r="A335" s="245">
        <v>87</v>
      </c>
      <c r="B335" s="246" t="s">
        <v>676</v>
      </c>
      <c r="C335" s="256" t="s">
        <v>677</v>
      </c>
      <c r="D335" s="247" t="s">
        <v>330</v>
      </c>
      <c r="E335" s="248">
        <v>1</v>
      </c>
      <c r="F335" s="249"/>
      <c r="G335" s="250">
        <f>ROUND(E335*F335,2)</f>
        <v>0</v>
      </c>
      <c r="H335" s="249"/>
      <c r="I335" s="250">
        <f>ROUND(E335*H335,2)</f>
        <v>0</v>
      </c>
      <c r="J335" s="249"/>
      <c r="K335" s="250">
        <f>ROUND(E335*J335,2)</f>
        <v>0</v>
      </c>
      <c r="L335" s="250">
        <v>12</v>
      </c>
      <c r="M335" s="250">
        <f>G335*(1+L335/100)</f>
        <v>0</v>
      </c>
      <c r="N335" s="248">
        <v>0</v>
      </c>
      <c r="O335" s="248">
        <f>ROUND(E335*N335,2)</f>
        <v>0</v>
      </c>
      <c r="P335" s="248">
        <v>1.933E-2</v>
      </c>
      <c r="Q335" s="248">
        <f>ROUND(E335*P335,2)</f>
        <v>0.02</v>
      </c>
      <c r="R335" s="250" t="s">
        <v>611</v>
      </c>
      <c r="S335" s="250" t="s">
        <v>315</v>
      </c>
      <c r="T335" s="251" t="s">
        <v>315</v>
      </c>
      <c r="U335" s="224">
        <v>0.59</v>
      </c>
      <c r="V335" s="224">
        <f>ROUND(E335*U335,2)</f>
        <v>0.59</v>
      </c>
      <c r="W335" s="224"/>
      <c r="X335" s="224" t="s">
        <v>336</v>
      </c>
      <c r="Y335" s="224" t="s">
        <v>317</v>
      </c>
      <c r="Z335" s="214"/>
      <c r="AA335" s="214"/>
      <c r="AB335" s="214"/>
      <c r="AC335" s="214"/>
      <c r="AD335" s="214"/>
      <c r="AE335" s="214"/>
      <c r="AF335" s="214"/>
      <c r="AG335" s="214" t="s">
        <v>337</v>
      </c>
      <c r="AH335" s="214"/>
      <c r="AI335" s="214"/>
      <c r="AJ335" s="214"/>
      <c r="AK335" s="214"/>
      <c r="AL335" s="214"/>
      <c r="AM335" s="214"/>
      <c r="AN335" s="214"/>
      <c r="AO335" s="214"/>
      <c r="AP335" s="214"/>
      <c r="AQ335" s="214"/>
      <c r="AR335" s="214"/>
      <c r="AS335" s="214"/>
      <c r="AT335" s="214"/>
      <c r="AU335" s="214"/>
      <c r="AV335" s="214"/>
      <c r="AW335" s="214"/>
      <c r="AX335" s="214"/>
      <c r="AY335" s="214"/>
      <c r="AZ335" s="214"/>
      <c r="BA335" s="214"/>
      <c r="BB335" s="214"/>
      <c r="BC335" s="214"/>
      <c r="BD335" s="214"/>
      <c r="BE335" s="214"/>
      <c r="BF335" s="214"/>
      <c r="BG335" s="214"/>
      <c r="BH335" s="214"/>
    </row>
    <row r="336" spans="1:60" outlineLevel="1" x14ac:dyDescent="0.2">
      <c r="A336" s="245">
        <v>88</v>
      </c>
      <c r="B336" s="246" t="s">
        <v>2244</v>
      </c>
      <c r="C336" s="256" t="s">
        <v>2245</v>
      </c>
      <c r="D336" s="247" t="s">
        <v>330</v>
      </c>
      <c r="E336" s="248">
        <v>1</v>
      </c>
      <c r="F336" s="249"/>
      <c r="G336" s="250">
        <f>ROUND(E336*F336,2)</f>
        <v>0</v>
      </c>
      <c r="H336" s="249"/>
      <c r="I336" s="250">
        <f>ROUND(E336*H336,2)</f>
        <v>0</v>
      </c>
      <c r="J336" s="249"/>
      <c r="K336" s="250">
        <f>ROUND(E336*J336,2)</f>
        <v>0</v>
      </c>
      <c r="L336" s="250">
        <v>12</v>
      </c>
      <c r="M336" s="250">
        <f>G336*(1+L336/100)</f>
        <v>0</v>
      </c>
      <c r="N336" s="248">
        <v>0</v>
      </c>
      <c r="O336" s="248">
        <f>ROUND(E336*N336,2)</f>
        <v>0</v>
      </c>
      <c r="P336" s="248">
        <v>1.9460000000000002E-2</v>
      </c>
      <c r="Q336" s="248">
        <f>ROUND(E336*P336,2)</f>
        <v>0.02</v>
      </c>
      <c r="R336" s="250" t="s">
        <v>611</v>
      </c>
      <c r="S336" s="250" t="s">
        <v>315</v>
      </c>
      <c r="T336" s="251" t="s">
        <v>315</v>
      </c>
      <c r="U336" s="224">
        <v>0.38200000000000001</v>
      </c>
      <c r="V336" s="224">
        <f>ROUND(E336*U336,2)</f>
        <v>0.38</v>
      </c>
      <c r="W336" s="224"/>
      <c r="X336" s="224" t="s">
        <v>336</v>
      </c>
      <c r="Y336" s="224" t="s">
        <v>317</v>
      </c>
      <c r="Z336" s="214"/>
      <c r="AA336" s="214"/>
      <c r="AB336" s="214"/>
      <c r="AC336" s="214"/>
      <c r="AD336" s="214"/>
      <c r="AE336" s="214"/>
      <c r="AF336" s="214"/>
      <c r="AG336" s="214" t="s">
        <v>337</v>
      </c>
      <c r="AH336" s="214"/>
      <c r="AI336" s="214"/>
      <c r="AJ336" s="214"/>
      <c r="AK336" s="214"/>
      <c r="AL336" s="214"/>
      <c r="AM336" s="214"/>
      <c r="AN336" s="214"/>
      <c r="AO336" s="214"/>
      <c r="AP336" s="214"/>
      <c r="AQ336" s="214"/>
      <c r="AR336" s="214"/>
      <c r="AS336" s="214"/>
      <c r="AT336" s="214"/>
      <c r="AU336" s="214"/>
      <c r="AV336" s="214"/>
      <c r="AW336" s="214"/>
      <c r="AX336" s="214"/>
      <c r="AY336" s="214"/>
      <c r="AZ336" s="214"/>
      <c r="BA336" s="214"/>
      <c r="BB336" s="214"/>
      <c r="BC336" s="214"/>
      <c r="BD336" s="214"/>
      <c r="BE336" s="214"/>
      <c r="BF336" s="214"/>
      <c r="BG336" s="214"/>
      <c r="BH336" s="214"/>
    </row>
    <row r="337" spans="1:60" outlineLevel="1" x14ac:dyDescent="0.2">
      <c r="A337" s="245">
        <v>89</v>
      </c>
      <c r="B337" s="246" t="s">
        <v>1748</v>
      </c>
      <c r="C337" s="256" t="s">
        <v>1749</v>
      </c>
      <c r="D337" s="247" t="s">
        <v>330</v>
      </c>
      <c r="E337" s="248">
        <v>1</v>
      </c>
      <c r="F337" s="249"/>
      <c r="G337" s="250">
        <f>ROUND(E337*F337,2)</f>
        <v>0</v>
      </c>
      <c r="H337" s="249"/>
      <c r="I337" s="250">
        <f>ROUND(E337*H337,2)</f>
        <v>0</v>
      </c>
      <c r="J337" s="249"/>
      <c r="K337" s="250">
        <f>ROUND(E337*J337,2)</f>
        <v>0</v>
      </c>
      <c r="L337" s="250">
        <v>12</v>
      </c>
      <c r="M337" s="250">
        <f>G337*(1+L337/100)</f>
        <v>0</v>
      </c>
      <c r="N337" s="248">
        <v>0</v>
      </c>
      <c r="O337" s="248">
        <f>ROUND(E337*N337,2)</f>
        <v>0</v>
      </c>
      <c r="P337" s="248">
        <v>8.7999999999999995E-2</v>
      </c>
      <c r="Q337" s="248">
        <f>ROUND(E337*P337,2)</f>
        <v>0.09</v>
      </c>
      <c r="R337" s="250" t="s">
        <v>611</v>
      </c>
      <c r="S337" s="250" t="s">
        <v>315</v>
      </c>
      <c r="T337" s="251" t="s">
        <v>315</v>
      </c>
      <c r="U337" s="224">
        <v>0.69</v>
      </c>
      <c r="V337" s="224">
        <f>ROUND(E337*U337,2)</f>
        <v>0.69</v>
      </c>
      <c r="W337" s="224"/>
      <c r="X337" s="224" t="s">
        <v>336</v>
      </c>
      <c r="Y337" s="224" t="s">
        <v>317</v>
      </c>
      <c r="Z337" s="214"/>
      <c r="AA337" s="214"/>
      <c r="AB337" s="214"/>
      <c r="AC337" s="214"/>
      <c r="AD337" s="214"/>
      <c r="AE337" s="214"/>
      <c r="AF337" s="214"/>
      <c r="AG337" s="214" t="s">
        <v>367</v>
      </c>
      <c r="AH337" s="214"/>
      <c r="AI337" s="214"/>
      <c r="AJ337" s="214"/>
      <c r="AK337" s="214"/>
      <c r="AL337" s="214"/>
      <c r="AM337" s="214"/>
      <c r="AN337" s="214"/>
      <c r="AO337" s="214"/>
      <c r="AP337" s="214"/>
      <c r="AQ337" s="214"/>
      <c r="AR337" s="214"/>
      <c r="AS337" s="214"/>
      <c r="AT337" s="214"/>
      <c r="AU337" s="214"/>
      <c r="AV337" s="214"/>
      <c r="AW337" s="214"/>
      <c r="AX337" s="214"/>
      <c r="AY337" s="214"/>
      <c r="AZ337" s="214"/>
      <c r="BA337" s="214"/>
      <c r="BB337" s="214"/>
      <c r="BC337" s="214"/>
      <c r="BD337" s="214"/>
      <c r="BE337" s="214"/>
      <c r="BF337" s="214"/>
      <c r="BG337" s="214"/>
      <c r="BH337" s="214"/>
    </row>
    <row r="338" spans="1:60" outlineLevel="1" x14ac:dyDescent="0.2">
      <c r="A338" s="245">
        <v>90</v>
      </c>
      <c r="B338" s="246" t="s">
        <v>2781</v>
      </c>
      <c r="C338" s="256" t="s">
        <v>2782</v>
      </c>
      <c r="D338" s="247" t="s">
        <v>330</v>
      </c>
      <c r="E338" s="248">
        <v>1</v>
      </c>
      <c r="F338" s="249"/>
      <c r="G338" s="250">
        <f>ROUND(E338*F338,2)</f>
        <v>0</v>
      </c>
      <c r="H338" s="249"/>
      <c r="I338" s="250">
        <f>ROUND(E338*H338,2)</f>
        <v>0</v>
      </c>
      <c r="J338" s="249"/>
      <c r="K338" s="250">
        <f>ROUND(E338*J338,2)</f>
        <v>0</v>
      </c>
      <c r="L338" s="250">
        <v>12</v>
      </c>
      <c r="M338" s="250">
        <f>G338*(1+L338/100)</f>
        <v>0</v>
      </c>
      <c r="N338" s="248">
        <v>0</v>
      </c>
      <c r="O338" s="248">
        <f>ROUND(E338*N338,2)</f>
        <v>0</v>
      </c>
      <c r="P338" s="248">
        <v>2.4500000000000001E-2</v>
      </c>
      <c r="Q338" s="248">
        <f>ROUND(E338*P338,2)</f>
        <v>0.02</v>
      </c>
      <c r="R338" s="250" t="s">
        <v>611</v>
      </c>
      <c r="S338" s="250" t="s">
        <v>315</v>
      </c>
      <c r="T338" s="251" t="s">
        <v>315</v>
      </c>
      <c r="U338" s="224">
        <v>0.38300000000000001</v>
      </c>
      <c r="V338" s="224">
        <f>ROUND(E338*U338,2)</f>
        <v>0.38</v>
      </c>
      <c r="W338" s="224"/>
      <c r="X338" s="224" t="s">
        <v>336</v>
      </c>
      <c r="Y338" s="224" t="s">
        <v>317</v>
      </c>
      <c r="Z338" s="214"/>
      <c r="AA338" s="214"/>
      <c r="AB338" s="214"/>
      <c r="AC338" s="214"/>
      <c r="AD338" s="214"/>
      <c r="AE338" s="214"/>
      <c r="AF338" s="214"/>
      <c r="AG338" s="214" t="s">
        <v>337</v>
      </c>
      <c r="AH338" s="214"/>
      <c r="AI338" s="214"/>
      <c r="AJ338" s="214"/>
      <c r="AK338" s="214"/>
      <c r="AL338" s="214"/>
      <c r="AM338" s="214"/>
      <c r="AN338" s="214"/>
      <c r="AO338" s="214"/>
      <c r="AP338" s="214"/>
      <c r="AQ338" s="214"/>
      <c r="AR338" s="214"/>
      <c r="AS338" s="214"/>
      <c r="AT338" s="214"/>
      <c r="AU338" s="214"/>
      <c r="AV338" s="214"/>
      <c r="AW338" s="214"/>
      <c r="AX338" s="214"/>
      <c r="AY338" s="214"/>
      <c r="AZ338" s="214"/>
      <c r="BA338" s="214"/>
      <c r="BB338" s="214"/>
      <c r="BC338" s="214"/>
      <c r="BD338" s="214"/>
      <c r="BE338" s="214"/>
      <c r="BF338" s="214"/>
      <c r="BG338" s="214"/>
      <c r="BH338" s="214"/>
    </row>
    <row r="339" spans="1:60" x14ac:dyDescent="0.2">
      <c r="A339" s="229" t="s">
        <v>310</v>
      </c>
      <c r="B339" s="230" t="s">
        <v>248</v>
      </c>
      <c r="C339" s="253" t="s">
        <v>249</v>
      </c>
      <c r="D339" s="231"/>
      <c r="E339" s="232"/>
      <c r="F339" s="233"/>
      <c r="G339" s="233">
        <f>SUMIF(AG340:AG340,"&lt;&gt;NOR",G340:G340)</f>
        <v>0</v>
      </c>
      <c r="H339" s="233"/>
      <c r="I339" s="233">
        <f>SUM(I340:I340)</f>
        <v>0</v>
      </c>
      <c r="J339" s="233"/>
      <c r="K339" s="233">
        <f>SUM(K340:K340)</f>
        <v>0</v>
      </c>
      <c r="L339" s="233"/>
      <c r="M339" s="233">
        <f>SUM(M340:M340)</f>
        <v>0</v>
      </c>
      <c r="N339" s="232"/>
      <c r="O339" s="232">
        <f>SUM(O340:O340)</f>
        <v>0</v>
      </c>
      <c r="P339" s="232"/>
      <c r="Q339" s="232">
        <f>SUM(Q340:Q340)</f>
        <v>0.17</v>
      </c>
      <c r="R339" s="233"/>
      <c r="S339" s="233"/>
      <c r="T339" s="234"/>
      <c r="U339" s="228"/>
      <c r="V339" s="228">
        <f>SUM(V340:V340)</f>
        <v>0.95</v>
      </c>
      <c r="W339" s="228"/>
      <c r="X339" s="228"/>
      <c r="Y339" s="228"/>
      <c r="AG339" t="s">
        <v>311</v>
      </c>
    </row>
    <row r="340" spans="1:60" outlineLevel="1" x14ac:dyDescent="0.2">
      <c r="A340" s="245">
        <v>91</v>
      </c>
      <c r="B340" s="246" t="s">
        <v>2120</v>
      </c>
      <c r="C340" s="256" t="s">
        <v>2121</v>
      </c>
      <c r="D340" s="247" t="s">
        <v>375</v>
      </c>
      <c r="E340" s="248">
        <v>1</v>
      </c>
      <c r="F340" s="249"/>
      <c r="G340" s="250">
        <f>ROUND(E340*F340,2)</f>
        <v>0</v>
      </c>
      <c r="H340" s="249"/>
      <c r="I340" s="250">
        <f>ROUND(E340*H340,2)</f>
        <v>0</v>
      </c>
      <c r="J340" s="249"/>
      <c r="K340" s="250">
        <f>ROUND(E340*J340,2)</f>
        <v>0</v>
      </c>
      <c r="L340" s="250">
        <v>12</v>
      </c>
      <c r="M340" s="250">
        <f>G340*(1+L340/100)</f>
        <v>0</v>
      </c>
      <c r="N340" s="248">
        <v>0</v>
      </c>
      <c r="O340" s="248">
        <f>ROUND(E340*N340,2)</f>
        <v>0</v>
      </c>
      <c r="P340" s="248">
        <v>0.17399999999999999</v>
      </c>
      <c r="Q340" s="248">
        <f>ROUND(E340*P340,2)</f>
        <v>0.17</v>
      </c>
      <c r="R340" s="250" t="s">
        <v>735</v>
      </c>
      <c r="S340" s="250" t="s">
        <v>315</v>
      </c>
      <c r="T340" s="251" t="s">
        <v>315</v>
      </c>
      <c r="U340" s="224">
        <v>0.95</v>
      </c>
      <c r="V340" s="224">
        <f>ROUND(E340*U340,2)</f>
        <v>0.95</v>
      </c>
      <c r="W340" s="224"/>
      <c r="X340" s="224" t="s">
        <v>336</v>
      </c>
      <c r="Y340" s="224" t="s">
        <v>317</v>
      </c>
      <c r="Z340" s="214"/>
      <c r="AA340" s="214"/>
      <c r="AB340" s="214"/>
      <c r="AC340" s="214"/>
      <c r="AD340" s="214"/>
      <c r="AE340" s="214"/>
      <c r="AF340" s="214"/>
      <c r="AG340" s="214" t="s">
        <v>337</v>
      </c>
      <c r="AH340" s="214"/>
      <c r="AI340" s="214"/>
      <c r="AJ340" s="214"/>
      <c r="AK340" s="214"/>
      <c r="AL340" s="214"/>
      <c r="AM340" s="214"/>
      <c r="AN340" s="214"/>
      <c r="AO340" s="214"/>
      <c r="AP340" s="214"/>
      <c r="AQ340" s="214"/>
      <c r="AR340" s="214"/>
      <c r="AS340" s="214"/>
      <c r="AT340" s="214"/>
      <c r="AU340" s="214"/>
      <c r="AV340" s="214"/>
      <c r="AW340" s="214"/>
      <c r="AX340" s="214"/>
      <c r="AY340" s="214"/>
      <c r="AZ340" s="214"/>
      <c r="BA340" s="214"/>
      <c r="BB340" s="214"/>
      <c r="BC340" s="214"/>
      <c r="BD340" s="214"/>
      <c r="BE340" s="214"/>
      <c r="BF340" s="214"/>
      <c r="BG340" s="214"/>
      <c r="BH340" s="214"/>
    </row>
    <row r="341" spans="1:60" x14ac:dyDescent="0.2">
      <c r="A341" s="229" t="s">
        <v>310</v>
      </c>
      <c r="B341" s="230" t="s">
        <v>229</v>
      </c>
      <c r="C341" s="253" t="s">
        <v>230</v>
      </c>
      <c r="D341" s="231"/>
      <c r="E341" s="232"/>
      <c r="F341" s="233"/>
      <c r="G341" s="233">
        <f>SUMIF(AG342:AG346,"&lt;&gt;NOR",G342:G346)</f>
        <v>0</v>
      </c>
      <c r="H341" s="233"/>
      <c r="I341" s="233">
        <f>SUM(I342:I346)</f>
        <v>0</v>
      </c>
      <c r="J341" s="233"/>
      <c r="K341" s="233">
        <f>SUM(K342:K346)</f>
        <v>0</v>
      </c>
      <c r="L341" s="233"/>
      <c r="M341" s="233">
        <f>SUM(M342:M346)</f>
        <v>0</v>
      </c>
      <c r="N341" s="232"/>
      <c r="O341" s="232">
        <f>SUM(O342:O346)</f>
        <v>0</v>
      </c>
      <c r="P341" s="232"/>
      <c r="Q341" s="232">
        <f>SUM(Q342:Q346)</f>
        <v>0.08</v>
      </c>
      <c r="R341" s="233"/>
      <c r="S341" s="233"/>
      <c r="T341" s="234"/>
      <c r="U341" s="228"/>
      <c r="V341" s="228">
        <f>SUM(V342:V346)</f>
        <v>0.99</v>
      </c>
      <c r="W341" s="228"/>
      <c r="X341" s="228"/>
      <c r="Y341" s="228"/>
      <c r="AG341" t="s">
        <v>311</v>
      </c>
    </row>
    <row r="342" spans="1:60" outlineLevel="1" x14ac:dyDescent="0.2">
      <c r="A342" s="245">
        <v>92</v>
      </c>
      <c r="B342" s="246" t="s">
        <v>685</v>
      </c>
      <c r="C342" s="256" t="s">
        <v>686</v>
      </c>
      <c r="D342" s="247" t="s">
        <v>330</v>
      </c>
      <c r="E342" s="248">
        <v>1</v>
      </c>
      <c r="F342" s="249"/>
      <c r="G342" s="250">
        <f>ROUND(E342*F342,2)</f>
        <v>0</v>
      </c>
      <c r="H342" s="249"/>
      <c r="I342" s="250">
        <f>ROUND(E342*H342,2)</f>
        <v>0</v>
      </c>
      <c r="J342" s="249"/>
      <c r="K342" s="250">
        <f>ROUND(E342*J342,2)</f>
        <v>0</v>
      </c>
      <c r="L342" s="250">
        <v>12</v>
      </c>
      <c r="M342" s="250">
        <f>G342*(1+L342/100)</f>
        <v>0</v>
      </c>
      <c r="N342" s="248">
        <v>0</v>
      </c>
      <c r="O342" s="248">
        <f>ROUND(E342*N342,2)</f>
        <v>0</v>
      </c>
      <c r="P342" s="248">
        <v>6.7000000000000004E-2</v>
      </c>
      <c r="Q342" s="248">
        <f>ROUND(E342*P342,2)</f>
        <v>7.0000000000000007E-2</v>
      </c>
      <c r="R342" s="250" t="s">
        <v>611</v>
      </c>
      <c r="S342" s="250" t="s">
        <v>315</v>
      </c>
      <c r="T342" s="251" t="s">
        <v>315</v>
      </c>
      <c r="U342" s="224">
        <v>0.31</v>
      </c>
      <c r="V342" s="224">
        <f>ROUND(E342*U342,2)</f>
        <v>0.31</v>
      </c>
      <c r="W342" s="224"/>
      <c r="X342" s="224" t="s">
        <v>336</v>
      </c>
      <c r="Y342" s="224" t="s">
        <v>317</v>
      </c>
      <c r="Z342" s="214"/>
      <c r="AA342" s="214"/>
      <c r="AB342" s="214"/>
      <c r="AC342" s="214"/>
      <c r="AD342" s="214"/>
      <c r="AE342" s="214"/>
      <c r="AF342" s="214"/>
      <c r="AG342" s="214" t="s">
        <v>337</v>
      </c>
      <c r="AH342" s="214"/>
      <c r="AI342" s="214"/>
      <c r="AJ342" s="214"/>
      <c r="AK342" s="214"/>
      <c r="AL342" s="214"/>
      <c r="AM342" s="214"/>
      <c r="AN342" s="214"/>
      <c r="AO342" s="214"/>
      <c r="AP342" s="214"/>
      <c r="AQ342" s="214"/>
      <c r="AR342" s="214"/>
      <c r="AS342" s="214"/>
      <c r="AT342" s="214"/>
      <c r="AU342" s="214"/>
      <c r="AV342" s="214"/>
      <c r="AW342" s="214"/>
      <c r="AX342" s="214"/>
      <c r="AY342" s="214"/>
      <c r="AZ342" s="214"/>
      <c r="BA342" s="214"/>
      <c r="BB342" s="214"/>
      <c r="BC342" s="214"/>
      <c r="BD342" s="214"/>
      <c r="BE342" s="214"/>
      <c r="BF342" s="214"/>
      <c r="BG342" s="214"/>
      <c r="BH342" s="214"/>
    </row>
    <row r="343" spans="1:60" outlineLevel="1" x14ac:dyDescent="0.2">
      <c r="A343" s="236">
        <v>93</v>
      </c>
      <c r="B343" s="237" t="s">
        <v>2109</v>
      </c>
      <c r="C343" s="254" t="s">
        <v>2110</v>
      </c>
      <c r="D343" s="238" t="s">
        <v>330</v>
      </c>
      <c r="E343" s="239">
        <v>1</v>
      </c>
      <c r="F343" s="240"/>
      <c r="G343" s="241">
        <f>ROUND(E343*F343,2)</f>
        <v>0</v>
      </c>
      <c r="H343" s="240"/>
      <c r="I343" s="241">
        <f>ROUND(E343*H343,2)</f>
        <v>0</v>
      </c>
      <c r="J343" s="240"/>
      <c r="K343" s="241">
        <f>ROUND(E343*J343,2)</f>
        <v>0</v>
      </c>
      <c r="L343" s="241">
        <v>12</v>
      </c>
      <c r="M343" s="241">
        <f>G343*(1+L343/100)</f>
        <v>0</v>
      </c>
      <c r="N343" s="239">
        <v>0</v>
      </c>
      <c r="O343" s="239">
        <f>ROUND(E343*N343,2)</f>
        <v>0</v>
      </c>
      <c r="P343" s="239">
        <v>9.1999999999999998E-3</v>
      </c>
      <c r="Q343" s="239">
        <f>ROUND(E343*P343,2)</f>
        <v>0.01</v>
      </c>
      <c r="R343" s="241" t="s">
        <v>611</v>
      </c>
      <c r="S343" s="241" t="s">
        <v>315</v>
      </c>
      <c r="T343" s="242" t="s">
        <v>315</v>
      </c>
      <c r="U343" s="224">
        <v>0.46500000000000002</v>
      </c>
      <c r="V343" s="224">
        <f>ROUND(E343*U343,2)</f>
        <v>0.47</v>
      </c>
      <c r="W343" s="224"/>
      <c r="X343" s="224" t="s">
        <v>336</v>
      </c>
      <c r="Y343" s="224" t="s">
        <v>317</v>
      </c>
      <c r="Z343" s="214"/>
      <c r="AA343" s="214"/>
      <c r="AB343" s="214"/>
      <c r="AC343" s="214"/>
      <c r="AD343" s="214"/>
      <c r="AE343" s="214"/>
      <c r="AF343" s="214"/>
      <c r="AG343" s="214" t="s">
        <v>337</v>
      </c>
      <c r="AH343" s="214"/>
      <c r="AI343" s="214"/>
      <c r="AJ343" s="214"/>
      <c r="AK343" s="214"/>
      <c r="AL343" s="214"/>
      <c r="AM343" s="214"/>
      <c r="AN343" s="214"/>
      <c r="AO343" s="214"/>
      <c r="AP343" s="214"/>
      <c r="AQ343" s="214"/>
      <c r="AR343" s="214"/>
      <c r="AS343" s="214"/>
      <c r="AT343" s="214"/>
      <c r="AU343" s="214"/>
      <c r="AV343" s="214"/>
      <c r="AW343" s="214"/>
      <c r="AX343" s="214"/>
      <c r="AY343" s="214"/>
      <c r="AZ343" s="214"/>
      <c r="BA343" s="214"/>
      <c r="BB343" s="214"/>
      <c r="BC343" s="214"/>
      <c r="BD343" s="214"/>
      <c r="BE343" s="214"/>
      <c r="BF343" s="214"/>
      <c r="BG343" s="214"/>
      <c r="BH343" s="214"/>
    </row>
    <row r="344" spans="1:60" outlineLevel="2" x14ac:dyDescent="0.2">
      <c r="A344" s="221"/>
      <c r="B344" s="222"/>
      <c r="C344" s="267" t="s">
        <v>680</v>
      </c>
      <c r="D344" s="266"/>
      <c r="E344" s="266"/>
      <c r="F344" s="266"/>
      <c r="G344" s="266"/>
      <c r="H344" s="224"/>
      <c r="I344" s="224"/>
      <c r="J344" s="224"/>
      <c r="K344" s="224"/>
      <c r="L344" s="224"/>
      <c r="M344" s="224"/>
      <c r="N344" s="223"/>
      <c r="O344" s="223"/>
      <c r="P344" s="223"/>
      <c r="Q344" s="223"/>
      <c r="R344" s="224"/>
      <c r="S344" s="224"/>
      <c r="T344" s="224"/>
      <c r="U344" s="224"/>
      <c r="V344" s="224"/>
      <c r="W344" s="224"/>
      <c r="X344" s="224"/>
      <c r="Y344" s="224"/>
      <c r="Z344" s="214"/>
      <c r="AA344" s="214"/>
      <c r="AB344" s="214"/>
      <c r="AC344" s="214"/>
      <c r="AD344" s="214"/>
      <c r="AE344" s="214"/>
      <c r="AF344" s="214"/>
      <c r="AG344" s="214" t="s">
        <v>369</v>
      </c>
      <c r="AH344" s="214"/>
      <c r="AI344" s="214"/>
      <c r="AJ344" s="214"/>
      <c r="AK344" s="214"/>
      <c r="AL344" s="214"/>
      <c r="AM344" s="214"/>
      <c r="AN344" s="214"/>
      <c r="AO344" s="214"/>
      <c r="AP344" s="214"/>
      <c r="AQ344" s="214"/>
      <c r="AR344" s="214"/>
      <c r="AS344" s="214"/>
      <c r="AT344" s="214"/>
      <c r="AU344" s="214"/>
      <c r="AV344" s="214"/>
      <c r="AW344" s="214"/>
      <c r="AX344" s="214"/>
      <c r="AY344" s="214"/>
      <c r="AZ344" s="214"/>
      <c r="BA344" s="214"/>
      <c r="BB344" s="214"/>
      <c r="BC344" s="214"/>
      <c r="BD344" s="214"/>
      <c r="BE344" s="214"/>
      <c r="BF344" s="214"/>
      <c r="BG344" s="214"/>
      <c r="BH344" s="214"/>
    </row>
    <row r="345" spans="1:60" outlineLevel="1" x14ac:dyDescent="0.2">
      <c r="A345" s="236">
        <v>94</v>
      </c>
      <c r="B345" s="237" t="s">
        <v>1152</v>
      </c>
      <c r="C345" s="254" t="s">
        <v>1153</v>
      </c>
      <c r="D345" s="238" t="s">
        <v>581</v>
      </c>
      <c r="E345" s="239">
        <v>0.12905</v>
      </c>
      <c r="F345" s="240"/>
      <c r="G345" s="241">
        <f>ROUND(E345*F345,2)</f>
        <v>0</v>
      </c>
      <c r="H345" s="240"/>
      <c r="I345" s="241">
        <f>ROUND(E345*H345,2)</f>
        <v>0</v>
      </c>
      <c r="J345" s="240"/>
      <c r="K345" s="241">
        <f>ROUND(E345*J345,2)</f>
        <v>0</v>
      </c>
      <c r="L345" s="241">
        <v>12</v>
      </c>
      <c r="M345" s="241">
        <f>G345*(1+L345/100)</f>
        <v>0</v>
      </c>
      <c r="N345" s="239">
        <v>0</v>
      </c>
      <c r="O345" s="239">
        <f>ROUND(E345*N345,2)</f>
        <v>0</v>
      </c>
      <c r="P345" s="239">
        <v>0</v>
      </c>
      <c r="Q345" s="239">
        <f>ROUND(E345*P345,2)</f>
        <v>0</v>
      </c>
      <c r="R345" s="241" t="s">
        <v>611</v>
      </c>
      <c r="S345" s="241" t="s">
        <v>315</v>
      </c>
      <c r="T345" s="242" t="s">
        <v>315</v>
      </c>
      <c r="U345" s="224">
        <v>1.629</v>
      </c>
      <c r="V345" s="224">
        <f>ROUND(E345*U345,2)</f>
        <v>0.21</v>
      </c>
      <c r="W345" s="224"/>
      <c r="X345" s="224" t="s">
        <v>582</v>
      </c>
      <c r="Y345" s="224" t="s">
        <v>317</v>
      </c>
      <c r="Z345" s="214"/>
      <c r="AA345" s="214"/>
      <c r="AB345" s="214"/>
      <c r="AC345" s="214"/>
      <c r="AD345" s="214"/>
      <c r="AE345" s="214"/>
      <c r="AF345" s="214"/>
      <c r="AG345" s="214" t="s">
        <v>583</v>
      </c>
      <c r="AH345" s="214"/>
      <c r="AI345" s="214"/>
      <c r="AJ345" s="214"/>
      <c r="AK345" s="214"/>
      <c r="AL345" s="214"/>
      <c r="AM345" s="214"/>
      <c r="AN345" s="214"/>
      <c r="AO345" s="214"/>
      <c r="AP345" s="214"/>
      <c r="AQ345" s="214"/>
      <c r="AR345" s="214"/>
      <c r="AS345" s="214"/>
      <c r="AT345" s="214"/>
      <c r="AU345" s="214"/>
      <c r="AV345" s="214"/>
      <c r="AW345" s="214"/>
      <c r="AX345" s="214"/>
      <c r="AY345" s="214"/>
      <c r="AZ345" s="214"/>
      <c r="BA345" s="214"/>
      <c r="BB345" s="214"/>
      <c r="BC345" s="214"/>
      <c r="BD345" s="214"/>
      <c r="BE345" s="214"/>
      <c r="BF345" s="214"/>
      <c r="BG345" s="214"/>
      <c r="BH345" s="214"/>
    </row>
    <row r="346" spans="1:60" outlineLevel="2" x14ac:dyDescent="0.2">
      <c r="A346" s="221"/>
      <c r="B346" s="222"/>
      <c r="C346" s="267" t="s">
        <v>692</v>
      </c>
      <c r="D346" s="266"/>
      <c r="E346" s="266"/>
      <c r="F346" s="266"/>
      <c r="G346" s="266"/>
      <c r="H346" s="224"/>
      <c r="I346" s="224"/>
      <c r="J346" s="224"/>
      <c r="K346" s="224"/>
      <c r="L346" s="224"/>
      <c r="M346" s="224"/>
      <c r="N346" s="223"/>
      <c r="O346" s="223"/>
      <c r="P346" s="223"/>
      <c r="Q346" s="223"/>
      <c r="R346" s="224"/>
      <c r="S346" s="224"/>
      <c r="T346" s="224"/>
      <c r="U346" s="224"/>
      <c r="V346" s="224"/>
      <c r="W346" s="224"/>
      <c r="X346" s="224"/>
      <c r="Y346" s="224"/>
      <c r="Z346" s="214"/>
      <c r="AA346" s="214"/>
      <c r="AB346" s="214"/>
      <c r="AC346" s="214"/>
      <c r="AD346" s="214"/>
      <c r="AE346" s="214"/>
      <c r="AF346" s="214"/>
      <c r="AG346" s="214" t="s">
        <v>369</v>
      </c>
      <c r="AH346" s="214"/>
      <c r="AI346" s="214"/>
      <c r="AJ346" s="214"/>
      <c r="AK346" s="214"/>
      <c r="AL346" s="214"/>
      <c r="AM346" s="214"/>
      <c r="AN346" s="214"/>
      <c r="AO346" s="214"/>
      <c r="AP346" s="214"/>
      <c r="AQ346" s="214"/>
      <c r="AR346" s="214"/>
      <c r="AS346" s="214"/>
      <c r="AT346" s="214"/>
      <c r="AU346" s="214"/>
      <c r="AV346" s="214"/>
      <c r="AW346" s="214"/>
      <c r="AX346" s="214"/>
      <c r="AY346" s="214"/>
      <c r="AZ346" s="214"/>
      <c r="BA346" s="214"/>
      <c r="BB346" s="214"/>
      <c r="BC346" s="214"/>
      <c r="BD346" s="214"/>
      <c r="BE346" s="214"/>
      <c r="BF346" s="214"/>
      <c r="BG346" s="214"/>
      <c r="BH346" s="214"/>
    </row>
    <row r="347" spans="1:60" x14ac:dyDescent="0.2">
      <c r="A347" s="229" t="s">
        <v>310</v>
      </c>
      <c r="B347" s="230" t="s">
        <v>231</v>
      </c>
      <c r="C347" s="253" t="s">
        <v>233</v>
      </c>
      <c r="D347" s="231"/>
      <c r="E347" s="232"/>
      <c r="F347" s="233"/>
      <c r="G347" s="233">
        <f>SUMIF(AG348:AG352,"&lt;&gt;NOR",G348:G352)</f>
        <v>0</v>
      </c>
      <c r="H347" s="233"/>
      <c r="I347" s="233">
        <f>SUM(I348:I352)</f>
        <v>0</v>
      </c>
      <c r="J347" s="233"/>
      <c r="K347" s="233">
        <f>SUM(K348:K352)</f>
        <v>0</v>
      </c>
      <c r="L347" s="233"/>
      <c r="M347" s="233">
        <f>SUM(M348:M352)</f>
        <v>0</v>
      </c>
      <c r="N347" s="232"/>
      <c r="O347" s="232">
        <f>SUM(O348:O352)</f>
        <v>0.01</v>
      </c>
      <c r="P347" s="232"/>
      <c r="Q347" s="232">
        <f>SUM(Q348:Q352)</f>
        <v>0</v>
      </c>
      <c r="R347" s="233"/>
      <c r="S347" s="233"/>
      <c r="T347" s="234"/>
      <c r="U347" s="228"/>
      <c r="V347" s="228">
        <f>SUM(V348:V352)</f>
        <v>1.92</v>
      </c>
      <c r="W347" s="228"/>
      <c r="X347" s="228"/>
      <c r="Y347" s="228"/>
      <c r="AG347" t="s">
        <v>311</v>
      </c>
    </row>
    <row r="348" spans="1:60" ht="45" outlineLevel="1" x14ac:dyDescent="0.2">
      <c r="A348" s="236">
        <v>95</v>
      </c>
      <c r="B348" s="237" t="s">
        <v>2111</v>
      </c>
      <c r="C348" s="254" t="s">
        <v>2112</v>
      </c>
      <c r="D348" s="238" t="s">
        <v>330</v>
      </c>
      <c r="E348" s="239">
        <v>1</v>
      </c>
      <c r="F348" s="240"/>
      <c r="G348" s="241">
        <f>ROUND(E348*F348,2)</f>
        <v>0</v>
      </c>
      <c r="H348" s="240"/>
      <c r="I348" s="241">
        <f>ROUND(E348*H348,2)</f>
        <v>0</v>
      </c>
      <c r="J348" s="240"/>
      <c r="K348" s="241">
        <f>ROUND(E348*J348,2)</f>
        <v>0</v>
      </c>
      <c r="L348" s="241">
        <v>12</v>
      </c>
      <c r="M348" s="241">
        <f>G348*(1+L348/100)</f>
        <v>0</v>
      </c>
      <c r="N348" s="239">
        <v>1.2970000000000001E-2</v>
      </c>
      <c r="O348" s="239">
        <f>ROUND(E348*N348,2)</f>
        <v>0.01</v>
      </c>
      <c r="P348" s="239">
        <v>0</v>
      </c>
      <c r="Q348" s="239">
        <f>ROUND(E348*P348,2)</f>
        <v>0</v>
      </c>
      <c r="R348" s="241" t="s">
        <v>611</v>
      </c>
      <c r="S348" s="241" t="s">
        <v>315</v>
      </c>
      <c r="T348" s="242" t="s">
        <v>315</v>
      </c>
      <c r="U348" s="224">
        <v>1.9</v>
      </c>
      <c r="V348" s="224">
        <f>ROUND(E348*U348,2)</f>
        <v>1.9</v>
      </c>
      <c r="W348" s="224"/>
      <c r="X348" s="224" t="s">
        <v>336</v>
      </c>
      <c r="Y348" s="224" t="s">
        <v>317</v>
      </c>
      <c r="Z348" s="214"/>
      <c r="AA348" s="214"/>
      <c r="AB348" s="214"/>
      <c r="AC348" s="214"/>
      <c r="AD348" s="214"/>
      <c r="AE348" s="214"/>
      <c r="AF348" s="214"/>
      <c r="AG348" s="214" t="s">
        <v>367</v>
      </c>
      <c r="AH348" s="214"/>
      <c r="AI348" s="214"/>
      <c r="AJ348" s="214"/>
      <c r="AK348" s="214"/>
      <c r="AL348" s="214"/>
      <c r="AM348" s="214"/>
      <c r="AN348" s="214"/>
      <c r="AO348" s="214"/>
      <c r="AP348" s="214"/>
      <c r="AQ348" s="214"/>
      <c r="AR348" s="214"/>
      <c r="AS348" s="214"/>
      <c r="AT348" s="214"/>
      <c r="AU348" s="214"/>
      <c r="AV348" s="214"/>
      <c r="AW348" s="214"/>
      <c r="AX348" s="214"/>
      <c r="AY348" s="214"/>
      <c r="AZ348" s="214"/>
      <c r="BA348" s="214"/>
      <c r="BB348" s="214"/>
      <c r="BC348" s="214"/>
      <c r="BD348" s="214"/>
      <c r="BE348" s="214"/>
      <c r="BF348" s="214"/>
      <c r="BG348" s="214"/>
      <c r="BH348" s="214"/>
    </row>
    <row r="349" spans="1:60" outlineLevel="2" x14ac:dyDescent="0.2">
      <c r="A349" s="221"/>
      <c r="B349" s="222"/>
      <c r="C349" s="255" t="s">
        <v>1156</v>
      </c>
      <c r="D349" s="243"/>
      <c r="E349" s="243"/>
      <c r="F349" s="243"/>
      <c r="G349" s="243"/>
      <c r="H349" s="224"/>
      <c r="I349" s="224"/>
      <c r="J349" s="224"/>
      <c r="K349" s="224"/>
      <c r="L349" s="224"/>
      <c r="M349" s="224"/>
      <c r="N349" s="223"/>
      <c r="O349" s="223"/>
      <c r="P349" s="223"/>
      <c r="Q349" s="223"/>
      <c r="R349" s="224"/>
      <c r="S349" s="224"/>
      <c r="T349" s="224"/>
      <c r="U349" s="224"/>
      <c r="V349" s="224"/>
      <c r="W349" s="224"/>
      <c r="X349" s="224"/>
      <c r="Y349" s="224"/>
      <c r="Z349" s="214"/>
      <c r="AA349" s="214"/>
      <c r="AB349" s="214"/>
      <c r="AC349" s="214"/>
      <c r="AD349" s="214"/>
      <c r="AE349" s="214"/>
      <c r="AF349" s="214"/>
      <c r="AG349" s="214" t="s">
        <v>320</v>
      </c>
      <c r="AH349" s="214"/>
      <c r="AI349" s="214"/>
      <c r="AJ349" s="214"/>
      <c r="AK349" s="214"/>
      <c r="AL349" s="214"/>
      <c r="AM349" s="214"/>
      <c r="AN349" s="214"/>
      <c r="AO349" s="214"/>
      <c r="AP349" s="214"/>
      <c r="AQ349" s="214"/>
      <c r="AR349" s="214"/>
      <c r="AS349" s="214"/>
      <c r="AT349" s="214"/>
      <c r="AU349" s="214"/>
      <c r="AV349" s="214"/>
      <c r="AW349" s="214"/>
      <c r="AX349" s="214"/>
      <c r="AY349" s="214"/>
      <c r="AZ349" s="214"/>
      <c r="BA349" s="214"/>
      <c r="BB349" s="214"/>
      <c r="BC349" s="214"/>
      <c r="BD349" s="214"/>
      <c r="BE349" s="214"/>
      <c r="BF349" s="214"/>
      <c r="BG349" s="214"/>
      <c r="BH349" s="214"/>
    </row>
    <row r="350" spans="1:60" ht="22.5" outlineLevel="1" x14ac:dyDescent="0.2">
      <c r="A350" s="245">
        <v>96</v>
      </c>
      <c r="B350" s="246" t="s">
        <v>1157</v>
      </c>
      <c r="C350" s="256" t="s">
        <v>1158</v>
      </c>
      <c r="D350" s="247" t="s">
        <v>375</v>
      </c>
      <c r="E350" s="248">
        <v>1</v>
      </c>
      <c r="F350" s="249"/>
      <c r="G350" s="250">
        <f>ROUND(E350*F350,2)</f>
        <v>0</v>
      </c>
      <c r="H350" s="249"/>
      <c r="I350" s="250">
        <f>ROUND(E350*H350,2)</f>
        <v>0</v>
      </c>
      <c r="J350" s="249"/>
      <c r="K350" s="250">
        <f>ROUND(E350*J350,2)</f>
        <v>0</v>
      </c>
      <c r="L350" s="250">
        <v>12</v>
      </c>
      <c r="M350" s="250">
        <f>G350*(1+L350/100)</f>
        <v>0</v>
      </c>
      <c r="N350" s="248">
        <v>3.8999999999999999E-4</v>
      </c>
      <c r="O350" s="248">
        <f>ROUND(E350*N350,2)</f>
        <v>0</v>
      </c>
      <c r="P350" s="248">
        <v>0</v>
      </c>
      <c r="Q350" s="248">
        <f>ROUND(E350*P350,2)</f>
        <v>0</v>
      </c>
      <c r="R350" s="250" t="s">
        <v>428</v>
      </c>
      <c r="S350" s="250" t="s">
        <v>315</v>
      </c>
      <c r="T350" s="251" t="s">
        <v>315</v>
      </c>
      <c r="U350" s="224">
        <v>0</v>
      </c>
      <c r="V350" s="224">
        <f>ROUND(E350*U350,2)</f>
        <v>0</v>
      </c>
      <c r="W350" s="224"/>
      <c r="X350" s="224" t="s">
        <v>429</v>
      </c>
      <c r="Y350" s="224" t="s">
        <v>317</v>
      </c>
      <c r="Z350" s="214"/>
      <c r="AA350" s="214"/>
      <c r="AB350" s="214"/>
      <c r="AC350" s="214"/>
      <c r="AD350" s="214"/>
      <c r="AE350" s="214"/>
      <c r="AF350" s="214"/>
      <c r="AG350" s="214" t="s">
        <v>728</v>
      </c>
      <c r="AH350" s="214"/>
      <c r="AI350" s="214"/>
      <c r="AJ350" s="214"/>
      <c r="AK350" s="214"/>
      <c r="AL350" s="214"/>
      <c r="AM350" s="214"/>
      <c r="AN350" s="214"/>
      <c r="AO350" s="214"/>
      <c r="AP350" s="214"/>
      <c r="AQ350" s="214"/>
      <c r="AR350" s="214"/>
      <c r="AS350" s="214"/>
      <c r="AT350" s="214"/>
      <c r="AU350" s="214"/>
      <c r="AV350" s="214"/>
      <c r="AW350" s="214"/>
      <c r="AX350" s="214"/>
      <c r="AY350" s="214"/>
      <c r="AZ350" s="214"/>
      <c r="BA350" s="214"/>
      <c r="BB350" s="214"/>
      <c r="BC350" s="214"/>
      <c r="BD350" s="214"/>
      <c r="BE350" s="214"/>
      <c r="BF350" s="214"/>
      <c r="BG350" s="214"/>
      <c r="BH350" s="214"/>
    </row>
    <row r="351" spans="1:60" outlineLevel="1" x14ac:dyDescent="0.2">
      <c r="A351" s="236">
        <v>97</v>
      </c>
      <c r="B351" s="237" t="s">
        <v>1159</v>
      </c>
      <c r="C351" s="254" t="s">
        <v>1160</v>
      </c>
      <c r="D351" s="238" t="s">
        <v>581</v>
      </c>
      <c r="E351" s="239">
        <v>1.336E-2</v>
      </c>
      <c r="F351" s="240"/>
      <c r="G351" s="241">
        <f>ROUND(E351*F351,2)</f>
        <v>0</v>
      </c>
      <c r="H351" s="240"/>
      <c r="I351" s="241">
        <f>ROUND(E351*H351,2)</f>
        <v>0</v>
      </c>
      <c r="J351" s="240"/>
      <c r="K351" s="241">
        <f>ROUND(E351*J351,2)</f>
        <v>0</v>
      </c>
      <c r="L351" s="241">
        <v>12</v>
      </c>
      <c r="M351" s="241">
        <f>G351*(1+L351/100)</f>
        <v>0</v>
      </c>
      <c r="N351" s="239">
        <v>0</v>
      </c>
      <c r="O351" s="239">
        <f>ROUND(E351*N351,2)</f>
        <v>0</v>
      </c>
      <c r="P351" s="239">
        <v>0</v>
      </c>
      <c r="Q351" s="239">
        <f>ROUND(E351*P351,2)</f>
        <v>0</v>
      </c>
      <c r="R351" s="241" t="s">
        <v>611</v>
      </c>
      <c r="S351" s="241" t="s">
        <v>315</v>
      </c>
      <c r="T351" s="242" t="s">
        <v>315</v>
      </c>
      <c r="U351" s="224">
        <v>1.7789999999999999</v>
      </c>
      <c r="V351" s="224">
        <f>ROUND(E351*U351,2)</f>
        <v>0.02</v>
      </c>
      <c r="W351" s="224"/>
      <c r="X351" s="224" t="s">
        <v>582</v>
      </c>
      <c r="Y351" s="224" t="s">
        <v>317</v>
      </c>
      <c r="Z351" s="214"/>
      <c r="AA351" s="214"/>
      <c r="AB351" s="214"/>
      <c r="AC351" s="214"/>
      <c r="AD351" s="214"/>
      <c r="AE351" s="214"/>
      <c r="AF351" s="214"/>
      <c r="AG351" s="214" t="s">
        <v>583</v>
      </c>
      <c r="AH351" s="214"/>
      <c r="AI351" s="214"/>
      <c r="AJ351" s="214"/>
      <c r="AK351" s="214"/>
      <c r="AL351" s="214"/>
      <c r="AM351" s="214"/>
      <c r="AN351" s="214"/>
      <c r="AO351" s="214"/>
      <c r="AP351" s="214"/>
      <c r="AQ351" s="214"/>
      <c r="AR351" s="214"/>
      <c r="AS351" s="214"/>
      <c r="AT351" s="214"/>
      <c r="AU351" s="214"/>
      <c r="AV351" s="214"/>
      <c r="AW351" s="214"/>
      <c r="AX351" s="214"/>
      <c r="AY351" s="214"/>
      <c r="AZ351" s="214"/>
      <c r="BA351" s="214"/>
      <c r="BB351" s="214"/>
      <c r="BC351" s="214"/>
      <c r="BD351" s="214"/>
      <c r="BE351" s="214"/>
      <c r="BF351" s="214"/>
      <c r="BG351" s="214"/>
      <c r="BH351" s="214"/>
    </row>
    <row r="352" spans="1:60" outlineLevel="2" x14ac:dyDescent="0.2">
      <c r="A352" s="221"/>
      <c r="B352" s="222"/>
      <c r="C352" s="267" t="s">
        <v>692</v>
      </c>
      <c r="D352" s="266"/>
      <c r="E352" s="266"/>
      <c r="F352" s="266"/>
      <c r="G352" s="266"/>
      <c r="H352" s="224"/>
      <c r="I352" s="224"/>
      <c r="J352" s="224"/>
      <c r="K352" s="224"/>
      <c r="L352" s="224"/>
      <c r="M352" s="224"/>
      <c r="N352" s="223"/>
      <c r="O352" s="223"/>
      <c r="P352" s="223"/>
      <c r="Q352" s="223"/>
      <c r="R352" s="224"/>
      <c r="S352" s="224"/>
      <c r="T352" s="224"/>
      <c r="U352" s="224"/>
      <c r="V352" s="224"/>
      <c r="W352" s="224"/>
      <c r="X352" s="224"/>
      <c r="Y352" s="224"/>
      <c r="Z352" s="214"/>
      <c r="AA352" s="214"/>
      <c r="AB352" s="214"/>
      <c r="AC352" s="214"/>
      <c r="AD352" s="214"/>
      <c r="AE352" s="214"/>
      <c r="AF352" s="214"/>
      <c r="AG352" s="214" t="s">
        <v>369</v>
      </c>
      <c r="AH352" s="214"/>
      <c r="AI352" s="214"/>
      <c r="AJ352" s="214"/>
      <c r="AK352" s="214"/>
      <c r="AL352" s="214"/>
      <c r="AM352" s="214"/>
      <c r="AN352" s="214"/>
      <c r="AO352" s="214"/>
      <c r="AP352" s="214"/>
      <c r="AQ352" s="214"/>
      <c r="AR352" s="214"/>
      <c r="AS352" s="214"/>
      <c r="AT352" s="214"/>
      <c r="AU352" s="214"/>
      <c r="AV352" s="214"/>
      <c r="AW352" s="214"/>
      <c r="AX352" s="214"/>
      <c r="AY352" s="214"/>
      <c r="AZ352" s="214"/>
      <c r="BA352" s="214"/>
      <c r="BB352" s="214"/>
      <c r="BC352" s="214"/>
      <c r="BD352" s="214"/>
      <c r="BE352" s="214"/>
      <c r="BF352" s="214"/>
      <c r="BG352" s="214"/>
      <c r="BH352" s="214"/>
    </row>
    <row r="353" spans="1:60" x14ac:dyDescent="0.2">
      <c r="A353" s="229" t="s">
        <v>310</v>
      </c>
      <c r="B353" s="230" t="s">
        <v>234</v>
      </c>
      <c r="C353" s="253" t="s">
        <v>235</v>
      </c>
      <c r="D353" s="231"/>
      <c r="E353" s="232"/>
      <c r="F353" s="233"/>
      <c r="G353" s="233">
        <f>SUMIF(AG354:AG366,"&lt;&gt;NOR",G354:G366)</f>
        <v>0</v>
      </c>
      <c r="H353" s="233"/>
      <c r="I353" s="233">
        <f>SUM(I354:I366)</f>
        <v>0</v>
      </c>
      <c r="J353" s="233"/>
      <c r="K353" s="233">
        <f>SUM(K354:K366)</f>
        <v>0</v>
      </c>
      <c r="L353" s="233"/>
      <c r="M353" s="233">
        <f>SUM(M354:M366)</f>
        <v>0</v>
      </c>
      <c r="N353" s="232"/>
      <c r="O353" s="232">
        <f>SUM(O354:O366)</f>
        <v>0.01</v>
      </c>
      <c r="P353" s="232"/>
      <c r="Q353" s="232">
        <f>SUM(Q354:Q366)</f>
        <v>0</v>
      </c>
      <c r="R353" s="233"/>
      <c r="S353" s="233"/>
      <c r="T353" s="234"/>
      <c r="U353" s="228"/>
      <c r="V353" s="228">
        <f>SUM(V354:V366)</f>
        <v>4.05</v>
      </c>
      <c r="W353" s="228"/>
      <c r="X353" s="228"/>
      <c r="Y353" s="228"/>
      <c r="AG353" t="s">
        <v>311</v>
      </c>
    </row>
    <row r="354" spans="1:60" ht="22.5" outlineLevel="1" x14ac:dyDescent="0.2">
      <c r="A354" s="245">
        <v>98</v>
      </c>
      <c r="B354" s="246" t="s">
        <v>1413</v>
      </c>
      <c r="C354" s="256" t="s">
        <v>1414</v>
      </c>
      <c r="D354" s="247" t="s">
        <v>375</v>
      </c>
      <c r="E354" s="248">
        <v>2</v>
      </c>
      <c r="F354" s="249"/>
      <c r="G354" s="250">
        <f>ROUND(E354*F354,2)</f>
        <v>0</v>
      </c>
      <c r="H354" s="249"/>
      <c r="I354" s="250">
        <f>ROUND(E354*H354,2)</f>
        <v>0</v>
      </c>
      <c r="J354" s="249"/>
      <c r="K354" s="250">
        <f>ROUND(E354*J354,2)</f>
        <v>0</v>
      </c>
      <c r="L354" s="250">
        <v>12</v>
      </c>
      <c r="M354" s="250">
        <f>G354*(1+L354/100)</f>
        <v>0</v>
      </c>
      <c r="N354" s="248">
        <v>0</v>
      </c>
      <c r="O354" s="248">
        <f>ROUND(E354*N354,2)</f>
        <v>0</v>
      </c>
      <c r="P354" s="248">
        <v>0</v>
      </c>
      <c r="Q354" s="248">
        <f>ROUND(E354*P354,2)</f>
        <v>0</v>
      </c>
      <c r="R354" s="250" t="s">
        <v>1415</v>
      </c>
      <c r="S354" s="250" t="s">
        <v>315</v>
      </c>
      <c r="T354" s="251" t="s">
        <v>315</v>
      </c>
      <c r="U354" s="224">
        <v>0.54</v>
      </c>
      <c r="V354" s="224">
        <f>ROUND(E354*U354,2)</f>
        <v>1.08</v>
      </c>
      <c r="W354" s="224"/>
      <c r="X354" s="224" t="s">
        <v>336</v>
      </c>
      <c r="Y354" s="224" t="s">
        <v>317</v>
      </c>
      <c r="Z354" s="214"/>
      <c r="AA354" s="214"/>
      <c r="AB354" s="214"/>
      <c r="AC354" s="214"/>
      <c r="AD354" s="214"/>
      <c r="AE354" s="214"/>
      <c r="AF354" s="214"/>
      <c r="AG354" s="214" t="s">
        <v>337</v>
      </c>
      <c r="AH354" s="214"/>
      <c r="AI354" s="214"/>
      <c r="AJ354" s="214"/>
      <c r="AK354" s="214"/>
      <c r="AL354" s="214"/>
      <c r="AM354" s="214"/>
      <c r="AN354" s="214"/>
      <c r="AO354" s="214"/>
      <c r="AP354" s="214"/>
      <c r="AQ354" s="214"/>
      <c r="AR354" s="214"/>
      <c r="AS354" s="214"/>
      <c r="AT354" s="214"/>
      <c r="AU354" s="214"/>
      <c r="AV354" s="214"/>
      <c r="AW354" s="214"/>
      <c r="AX354" s="214"/>
      <c r="AY354" s="214"/>
      <c r="AZ354" s="214"/>
      <c r="BA354" s="214"/>
      <c r="BB354" s="214"/>
      <c r="BC354" s="214"/>
      <c r="BD354" s="214"/>
      <c r="BE354" s="214"/>
      <c r="BF354" s="214"/>
      <c r="BG354" s="214"/>
      <c r="BH354" s="214"/>
    </row>
    <row r="355" spans="1:60" outlineLevel="1" x14ac:dyDescent="0.2">
      <c r="A355" s="236">
        <v>99</v>
      </c>
      <c r="B355" s="237" t="s">
        <v>1416</v>
      </c>
      <c r="C355" s="254" t="s">
        <v>1417</v>
      </c>
      <c r="D355" s="238" t="s">
        <v>375</v>
      </c>
      <c r="E355" s="239">
        <v>2</v>
      </c>
      <c r="F355" s="240"/>
      <c r="G355" s="241">
        <f>ROUND(E355*F355,2)</f>
        <v>0</v>
      </c>
      <c r="H355" s="240"/>
      <c r="I355" s="241">
        <f>ROUND(E355*H355,2)</f>
        <v>0</v>
      </c>
      <c r="J355" s="240"/>
      <c r="K355" s="241">
        <f>ROUND(E355*J355,2)</f>
        <v>0</v>
      </c>
      <c r="L355" s="241">
        <v>12</v>
      </c>
      <c r="M355" s="241">
        <f>G355*(1+L355/100)</f>
        <v>0</v>
      </c>
      <c r="N355" s="239">
        <v>5.9000000000000003E-4</v>
      </c>
      <c r="O355" s="239">
        <f>ROUND(E355*N355,2)</f>
        <v>0</v>
      </c>
      <c r="P355" s="239">
        <v>0</v>
      </c>
      <c r="Q355" s="239">
        <f>ROUND(E355*P355,2)</f>
        <v>0</v>
      </c>
      <c r="R355" s="241"/>
      <c r="S355" s="241" t="s">
        <v>331</v>
      </c>
      <c r="T355" s="242" t="s">
        <v>316</v>
      </c>
      <c r="U355" s="224">
        <v>0</v>
      </c>
      <c r="V355" s="224">
        <f>ROUND(E355*U355,2)</f>
        <v>0</v>
      </c>
      <c r="W355" s="224"/>
      <c r="X355" s="224" t="s">
        <v>429</v>
      </c>
      <c r="Y355" s="224" t="s">
        <v>317</v>
      </c>
      <c r="Z355" s="214"/>
      <c r="AA355" s="214"/>
      <c r="AB355" s="214"/>
      <c r="AC355" s="214"/>
      <c r="AD355" s="214"/>
      <c r="AE355" s="214"/>
      <c r="AF355" s="214"/>
      <c r="AG355" s="214" t="s">
        <v>430</v>
      </c>
      <c r="AH355" s="214"/>
      <c r="AI355" s="214"/>
      <c r="AJ355" s="214"/>
      <c r="AK355" s="214"/>
      <c r="AL355" s="214"/>
      <c r="AM355" s="214"/>
      <c r="AN355" s="214"/>
      <c r="AO355" s="214"/>
      <c r="AP355" s="214"/>
      <c r="AQ355" s="214"/>
      <c r="AR355" s="214"/>
      <c r="AS355" s="214"/>
      <c r="AT355" s="214"/>
      <c r="AU355" s="214"/>
      <c r="AV355" s="214"/>
      <c r="AW355" s="214"/>
      <c r="AX355" s="214"/>
      <c r="AY355" s="214"/>
      <c r="AZ355" s="214"/>
      <c r="BA355" s="214"/>
      <c r="BB355" s="214"/>
      <c r="BC355" s="214"/>
      <c r="BD355" s="214"/>
      <c r="BE355" s="214"/>
      <c r="BF355" s="214"/>
      <c r="BG355" s="214"/>
      <c r="BH355" s="214"/>
    </row>
    <row r="356" spans="1:60" ht="22.5" outlineLevel="2" x14ac:dyDescent="0.2">
      <c r="A356" s="221"/>
      <c r="B356" s="222"/>
      <c r="C356" s="255" t="s">
        <v>1418</v>
      </c>
      <c r="D356" s="243"/>
      <c r="E356" s="243"/>
      <c r="F356" s="243"/>
      <c r="G356" s="243"/>
      <c r="H356" s="224"/>
      <c r="I356" s="224"/>
      <c r="J356" s="224"/>
      <c r="K356" s="224"/>
      <c r="L356" s="224"/>
      <c r="M356" s="224"/>
      <c r="N356" s="223"/>
      <c r="O356" s="223"/>
      <c r="P356" s="223"/>
      <c r="Q356" s="223"/>
      <c r="R356" s="224"/>
      <c r="S356" s="224"/>
      <c r="T356" s="224"/>
      <c r="U356" s="224"/>
      <c r="V356" s="224"/>
      <c r="W356" s="224"/>
      <c r="X356" s="224"/>
      <c r="Y356" s="224"/>
      <c r="Z356" s="214"/>
      <c r="AA356" s="214"/>
      <c r="AB356" s="214"/>
      <c r="AC356" s="214"/>
      <c r="AD356" s="214"/>
      <c r="AE356" s="214"/>
      <c r="AF356" s="214"/>
      <c r="AG356" s="214" t="s">
        <v>320</v>
      </c>
      <c r="AH356" s="214"/>
      <c r="AI356" s="214"/>
      <c r="AJ356" s="214"/>
      <c r="AK356" s="214"/>
      <c r="AL356" s="214"/>
      <c r="AM356" s="214"/>
      <c r="AN356" s="214"/>
      <c r="AO356" s="214"/>
      <c r="AP356" s="214"/>
      <c r="AQ356" s="214"/>
      <c r="AR356" s="214"/>
      <c r="AS356" s="214"/>
      <c r="AT356" s="214"/>
      <c r="AU356" s="214"/>
      <c r="AV356" s="214"/>
      <c r="AW356" s="214"/>
      <c r="AX356" s="214"/>
      <c r="AY356" s="214"/>
      <c r="AZ356" s="214"/>
      <c r="BA356" s="244" t="str">
        <f>C356</f>
        <v>VZT1 - v koupelně bude použit axiální ventilátor průměru 100mm, v provedení se zpětnou klapkou do otvoru 150x150 mmdo zdi - časový doběh, hydrostat, krytí IP X4, 100 M3/H/18W/230 V</v>
      </c>
      <c r="BB356" s="214"/>
      <c r="BC356" s="214"/>
      <c r="BD356" s="214"/>
      <c r="BE356" s="214"/>
      <c r="BF356" s="214"/>
      <c r="BG356" s="214"/>
      <c r="BH356" s="214"/>
    </row>
    <row r="357" spans="1:60" outlineLevel="1" x14ac:dyDescent="0.2">
      <c r="A357" s="245">
        <v>100</v>
      </c>
      <c r="B357" s="246" t="s">
        <v>1419</v>
      </c>
      <c r="C357" s="256" t="s">
        <v>1420</v>
      </c>
      <c r="D357" s="247" t="s">
        <v>403</v>
      </c>
      <c r="E357" s="248">
        <v>3</v>
      </c>
      <c r="F357" s="249"/>
      <c r="G357" s="250">
        <f>ROUND(E357*F357,2)</f>
        <v>0</v>
      </c>
      <c r="H357" s="249"/>
      <c r="I357" s="250">
        <f>ROUND(E357*H357,2)</f>
        <v>0</v>
      </c>
      <c r="J357" s="249"/>
      <c r="K357" s="250">
        <f>ROUND(E357*J357,2)</f>
        <v>0</v>
      </c>
      <c r="L357" s="250">
        <v>12</v>
      </c>
      <c r="M357" s="250">
        <f>G357*(1+L357/100)</f>
        <v>0</v>
      </c>
      <c r="N357" s="248">
        <v>0</v>
      </c>
      <c r="O357" s="248">
        <f>ROUND(E357*N357,2)</f>
        <v>0</v>
      </c>
      <c r="P357" s="248">
        <v>0</v>
      </c>
      <c r="Q357" s="248">
        <f>ROUND(E357*P357,2)</f>
        <v>0</v>
      </c>
      <c r="R357" s="250" t="s">
        <v>1415</v>
      </c>
      <c r="S357" s="250" t="s">
        <v>315</v>
      </c>
      <c r="T357" s="251" t="s">
        <v>315</v>
      </c>
      <c r="U357" s="224">
        <v>0.73</v>
      </c>
      <c r="V357" s="224">
        <f>ROUND(E357*U357,2)</f>
        <v>2.19</v>
      </c>
      <c r="W357" s="224"/>
      <c r="X357" s="224" t="s">
        <v>336</v>
      </c>
      <c r="Y357" s="224" t="s">
        <v>317</v>
      </c>
      <c r="Z357" s="214"/>
      <c r="AA357" s="214"/>
      <c r="AB357" s="214"/>
      <c r="AC357" s="214"/>
      <c r="AD357" s="214"/>
      <c r="AE357" s="214"/>
      <c r="AF357" s="214"/>
      <c r="AG357" s="214" t="s">
        <v>337</v>
      </c>
      <c r="AH357" s="214"/>
      <c r="AI357" s="214"/>
      <c r="AJ357" s="214"/>
      <c r="AK357" s="214"/>
      <c r="AL357" s="214"/>
      <c r="AM357" s="214"/>
      <c r="AN357" s="214"/>
      <c r="AO357" s="214"/>
      <c r="AP357" s="214"/>
      <c r="AQ357" s="214"/>
      <c r="AR357" s="214"/>
      <c r="AS357" s="214"/>
      <c r="AT357" s="214"/>
      <c r="AU357" s="214"/>
      <c r="AV357" s="214"/>
      <c r="AW357" s="214"/>
      <c r="AX357" s="214"/>
      <c r="AY357" s="214"/>
      <c r="AZ357" s="214"/>
      <c r="BA357" s="214"/>
      <c r="BB357" s="214"/>
      <c r="BC357" s="214"/>
      <c r="BD357" s="214"/>
      <c r="BE357" s="214"/>
      <c r="BF357" s="214"/>
      <c r="BG357" s="214"/>
      <c r="BH357" s="214"/>
    </row>
    <row r="358" spans="1:60" ht="22.5" outlineLevel="1" x14ac:dyDescent="0.2">
      <c r="A358" s="236">
        <v>101</v>
      </c>
      <c r="B358" s="237" t="s">
        <v>1421</v>
      </c>
      <c r="C358" s="254" t="s">
        <v>1422</v>
      </c>
      <c r="D358" s="238" t="s">
        <v>403</v>
      </c>
      <c r="E358" s="239">
        <v>3.15</v>
      </c>
      <c r="F358" s="240"/>
      <c r="G358" s="241">
        <f>ROUND(E358*F358,2)</f>
        <v>0</v>
      </c>
      <c r="H358" s="240"/>
      <c r="I358" s="241">
        <f>ROUND(E358*H358,2)</f>
        <v>0</v>
      </c>
      <c r="J358" s="240"/>
      <c r="K358" s="241">
        <f>ROUND(E358*J358,2)</f>
        <v>0</v>
      </c>
      <c r="L358" s="241">
        <v>12</v>
      </c>
      <c r="M358" s="241">
        <f>G358*(1+L358/100)</f>
        <v>0</v>
      </c>
      <c r="N358" s="239">
        <v>2.2000000000000001E-3</v>
      </c>
      <c r="O358" s="239">
        <f>ROUND(E358*N358,2)</f>
        <v>0.01</v>
      </c>
      <c r="P358" s="239">
        <v>0</v>
      </c>
      <c r="Q358" s="239">
        <f>ROUND(E358*P358,2)</f>
        <v>0</v>
      </c>
      <c r="R358" s="241" t="s">
        <v>428</v>
      </c>
      <c r="S358" s="241" t="s">
        <v>315</v>
      </c>
      <c r="T358" s="242" t="s">
        <v>315</v>
      </c>
      <c r="U358" s="224">
        <v>0</v>
      </c>
      <c r="V358" s="224">
        <f>ROUND(E358*U358,2)</f>
        <v>0</v>
      </c>
      <c r="W358" s="224"/>
      <c r="X358" s="224" t="s">
        <v>429</v>
      </c>
      <c r="Y358" s="224" t="s">
        <v>317</v>
      </c>
      <c r="Z358" s="214"/>
      <c r="AA358" s="214"/>
      <c r="AB358" s="214"/>
      <c r="AC358" s="214"/>
      <c r="AD358" s="214"/>
      <c r="AE358" s="214"/>
      <c r="AF358" s="214"/>
      <c r="AG358" s="214" t="s">
        <v>430</v>
      </c>
      <c r="AH358" s="214"/>
      <c r="AI358" s="214"/>
      <c r="AJ358" s="214"/>
      <c r="AK358" s="214"/>
      <c r="AL358" s="214"/>
      <c r="AM358" s="214"/>
      <c r="AN358" s="214"/>
      <c r="AO358" s="214"/>
      <c r="AP358" s="214"/>
      <c r="AQ358" s="214"/>
      <c r="AR358" s="214"/>
      <c r="AS358" s="214"/>
      <c r="AT358" s="214"/>
      <c r="AU358" s="214"/>
      <c r="AV358" s="214"/>
      <c r="AW358" s="214"/>
      <c r="AX358" s="214"/>
      <c r="AY358" s="214"/>
      <c r="AZ358" s="214"/>
      <c r="BA358" s="214"/>
      <c r="BB358" s="214"/>
      <c r="BC358" s="214"/>
      <c r="BD358" s="214"/>
      <c r="BE358" s="214"/>
      <c r="BF358" s="214"/>
      <c r="BG358" s="214"/>
      <c r="BH358" s="214"/>
    </row>
    <row r="359" spans="1:60" outlineLevel="2" x14ac:dyDescent="0.2">
      <c r="A359" s="221"/>
      <c r="B359" s="222"/>
      <c r="C359" s="268" t="s">
        <v>1423</v>
      </c>
      <c r="D359" s="262"/>
      <c r="E359" s="263">
        <v>3.15</v>
      </c>
      <c r="F359" s="224"/>
      <c r="G359" s="224"/>
      <c r="H359" s="224"/>
      <c r="I359" s="224"/>
      <c r="J359" s="224"/>
      <c r="K359" s="224"/>
      <c r="L359" s="224"/>
      <c r="M359" s="224"/>
      <c r="N359" s="223"/>
      <c r="O359" s="223"/>
      <c r="P359" s="223"/>
      <c r="Q359" s="223"/>
      <c r="R359" s="224"/>
      <c r="S359" s="224"/>
      <c r="T359" s="224"/>
      <c r="U359" s="224"/>
      <c r="V359" s="224"/>
      <c r="W359" s="224"/>
      <c r="X359" s="224"/>
      <c r="Y359" s="224"/>
      <c r="Z359" s="214"/>
      <c r="AA359" s="214"/>
      <c r="AB359" s="214"/>
      <c r="AC359" s="214"/>
      <c r="AD359" s="214"/>
      <c r="AE359" s="214"/>
      <c r="AF359" s="214"/>
      <c r="AG359" s="214" t="s">
        <v>371</v>
      </c>
      <c r="AH359" s="214">
        <v>0</v>
      </c>
      <c r="AI359" s="214"/>
      <c r="AJ359" s="214"/>
      <c r="AK359" s="214"/>
      <c r="AL359" s="214"/>
      <c r="AM359" s="214"/>
      <c r="AN359" s="214"/>
      <c r="AO359" s="214"/>
      <c r="AP359" s="214"/>
      <c r="AQ359" s="214"/>
      <c r="AR359" s="214"/>
      <c r="AS359" s="214"/>
      <c r="AT359" s="214"/>
      <c r="AU359" s="214"/>
      <c r="AV359" s="214"/>
      <c r="AW359" s="214"/>
      <c r="AX359" s="214"/>
      <c r="AY359" s="214"/>
      <c r="AZ359" s="214"/>
      <c r="BA359" s="214"/>
      <c r="BB359" s="214"/>
      <c r="BC359" s="214"/>
      <c r="BD359" s="214"/>
      <c r="BE359" s="214"/>
      <c r="BF359" s="214"/>
      <c r="BG359" s="214"/>
      <c r="BH359" s="214"/>
    </row>
    <row r="360" spans="1:60" ht="22.5" outlineLevel="1" x14ac:dyDescent="0.2">
      <c r="A360" s="245">
        <v>102</v>
      </c>
      <c r="B360" s="246" t="s">
        <v>1424</v>
      </c>
      <c r="C360" s="256" t="s">
        <v>1425</v>
      </c>
      <c r="D360" s="247" t="s">
        <v>375</v>
      </c>
      <c r="E360" s="248">
        <v>2</v>
      </c>
      <c r="F360" s="249"/>
      <c r="G360" s="250">
        <f>ROUND(E360*F360,2)</f>
        <v>0</v>
      </c>
      <c r="H360" s="249"/>
      <c r="I360" s="250">
        <f>ROUND(E360*H360,2)</f>
        <v>0</v>
      </c>
      <c r="J360" s="249"/>
      <c r="K360" s="250">
        <f>ROUND(E360*J360,2)</f>
        <v>0</v>
      </c>
      <c r="L360" s="250">
        <v>12</v>
      </c>
      <c r="M360" s="250">
        <f>G360*(1+L360/100)</f>
        <v>0</v>
      </c>
      <c r="N360" s="248">
        <v>0</v>
      </c>
      <c r="O360" s="248">
        <f>ROUND(E360*N360,2)</f>
        <v>0</v>
      </c>
      <c r="P360" s="248">
        <v>0</v>
      </c>
      <c r="Q360" s="248">
        <f>ROUND(E360*P360,2)</f>
        <v>0</v>
      </c>
      <c r="R360" s="250" t="s">
        <v>1415</v>
      </c>
      <c r="S360" s="250" t="s">
        <v>315</v>
      </c>
      <c r="T360" s="251" t="s">
        <v>315</v>
      </c>
      <c r="U360" s="224">
        <v>0.37</v>
      </c>
      <c r="V360" s="224">
        <f>ROUND(E360*U360,2)</f>
        <v>0.74</v>
      </c>
      <c r="W360" s="224"/>
      <c r="X360" s="224" t="s">
        <v>336</v>
      </c>
      <c r="Y360" s="224" t="s">
        <v>317</v>
      </c>
      <c r="Z360" s="214"/>
      <c r="AA360" s="214"/>
      <c r="AB360" s="214"/>
      <c r="AC360" s="214"/>
      <c r="AD360" s="214"/>
      <c r="AE360" s="214"/>
      <c r="AF360" s="214"/>
      <c r="AG360" s="214" t="s">
        <v>337</v>
      </c>
      <c r="AH360" s="214"/>
      <c r="AI360" s="214"/>
      <c r="AJ360" s="214"/>
      <c r="AK360" s="214"/>
      <c r="AL360" s="214"/>
      <c r="AM360" s="214"/>
      <c r="AN360" s="214"/>
      <c r="AO360" s="214"/>
      <c r="AP360" s="214"/>
      <c r="AQ360" s="214"/>
      <c r="AR360" s="214"/>
      <c r="AS360" s="214"/>
      <c r="AT360" s="214"/>
      <c r="AU360" s="214"/>
      <c r="AV360" s="214"/>
      <c r="AW360" s="214"/>
      <c r="AX360" s="214"/>
      <c r="AY360" s="214"/>
      <c r="AZ360" s="214"/>
      <c r="BA360" s="214"/>
      <c r="BB360" s="214"/>
      <c r="BC360" s="214"/>
      <c r="BD360" s="214"/>
      <c r="BE360" s="214"/>
      <c r="BF360" s="214"/>
      <c r="BG360" s="214"/>
      <c r="BH360" s="214"/>
    </row>
    <row r="361" spans="1:60" ht="22.5" outlineLevel="1" x14ac:dyDescent="0.2">
      <c r="A361" s="245">
        <v>103</v>
      </c>
      <c r="B361" s="246" t="s">
        <v>1426</v>
      </c>
      <c r="C361" s="256" t="s">
        <v>1427</v>
      </c>
      <c r="D361" s="247" t="s">
        <v>375</v>
      </c>
      <c r="E361" s="248">
        <v>2</v>
      </c>
      <c r="F361" s="249"/>
      <c r="G361" s="250">
        <f>ROUND(E361*F361,2)</f>
        <v>0</v>
      </c>
      <c r="H361" s="249"/>
      <c r="I361" s="250">
        <f>ROUND(E361*H361,2)</f>
        <v>0</v>
      </c>
      <c r="J361" s="249"/>
      <c r="K361" s="250">
        <f>ROUND(E361*J361,2)</f>
        <v>0</v>
      </c>
      <c r="L361" s="250">
        <v>12</v>
      </c>
      <c r="M361" s="250">
        <f>G361*(1+L361/100)</f>
        <v>0</v>
      </c>
      <c r="N361" s="248">
        <v>0</v>
      </c>
      <c r="O361" s="248">
        <f>ROUND(E361*N361,2)</f>
        <v>0</v>
      </c>
      <c r="P361" s="248">
        <v>0</v>
      </c>
      <c r="Q361" s="248">
        <f>ROUND(E361*P361,2)</f>
        <v>0</v>
      </c>
      <c r="R361" s="250" t="s">
        <v>428</v>
      </c>
      <c r="S361" s="250" t="s">
        <v>315</v>
      </c>
      <c r="T361" s="251" t="s">
        <v>315</v>
      </c>
      <c r="U361" s="224">
        <v>0</v>
      </c>
      <c r="V361" s="224">
        <f>ROUND(E361*U361,2)</f>
        <v>0</v>
      </c>
      <c r="W361" s="224"/>
      <c r="X361" s="224" t="s">
        <v>429</v>
      </c>
      <c r="Y361" s="224" t="s">
        <v>317</v>
      </c>
      <c r="Z361" s="214"/>
      <c r="AA361" s="214"/>
      <c r="AB361" s="214"/>
      <c r="AC361" s="214"/>
      <c r="AD361" s="214"/>
      <c r="AE361" s="214"/>
      <c r="AF361" s="214"/>
      <c r="AG361" s="214" t="s">
        <v>430</v>
      </c>
      <c r="AH361" s="214"/>
      <c r="AI361" s="214"/>
      <c r="AJ361" s="214"/>
      <c r="AK361" s="214"/>
      <c r="AL361" s="214"/>
      <c r="AM361" s="214"/>
      <c r="AN361" s="214"/>
      <c r="AO361" s="214"/>
      <c r="AP361" s="214"/>
      <c r="AQ361" s="214"/>
      <c r="AR361" s="214"/>
      <c r="AS361" s="214"/>
      <c r="AT361" s="214"/>
      <c r="AU361" s="214"/>
      <c r="AV361" s="214"/>
      <c r="AW361" s="214"/>
      <c r="AX361" s="214"/>
      <c r="AY361" s="214"/>
      <c r="AZ361" s="214"/>
      <c r="BA361" s="214"/>
      <c r="BB361" s="214"/>
      <c r="BC361" s="214"/>
      <c r="BD361" s="214"/>
      <c r="BE361" s="214"/>
      <c r="BF361" s="214"/>
      <c r="BG361" s="214"/>
      <c r="BH361" s="214"/>
    </row>
    <row r="362" spans="1:60" outlineLevel="1" x14ac:dyDescent="0.2">
      <c r="A362" s="245">
        <v>104</v>
      </c>
      <c r="B362" s="246" t="s">
        <v>1428</v>
      </c>
      <c r="C362" s="256" t="s">
        <v>1429</v>
      </c>
      <c r="D362" s="247" t="s">
        <v>330</v>
      </c>
      <c r="E362" s="248">
        <v>1</v>
      </c>
      <c r="F362" s="249"/>
      <c r="G362" s="250">
        <f>ROUND(E362*F362,2)</f>
        <v>0</v>
      </c>
      <c r="H362" s="249"/>
      <c r="I362" s="250">
        <f>ROUND(E362*H362,2)</f>
        <v>0</v>
      </c>
      <c r="J362" s="249"/>
      <c r="K362" s="250">
        <f>ROUND(E362*J362,2)</f>
        <v>0</v>
      </c>
      <c r="L362" s="250">
        <v>12</v>
      </c>
      <c r="M362" s="250">
        <f>G362*(1+L362/100)</f>
        <v>0</v>
      </c>
      <c r="N362" s="248">
        <v>0</v>
      </c>
      <c r="O362" s="248">
        <f>ROUND(E362*N362,2)</f>
        <v>0</v>
      </c>
      <c r="P362" s="248">
        <v>0</v>
      </c>
      <c r="Q362" s="248">
        <f>ROUND(E362*P362,2)</f>
        <v>0</v>
      </c>
      <c r="R362" s="250"/>
      <c r="S362" s="250" t="s">
        <v>331</v>
      </c>
      <c r="T362" s="251" t="s">
        <v>316</v>
      </c>
      <c r="U362" s="224">
        <v>0</v>
      </c>
      <c r="V362" s="224">
        <f>ROUND(E362*U362,2)</f>
        <v>0</v>
      </c>
      <c r="W362" s="224"/>
      <c r="X362" s="224" t="s">
        <v>429</v>
      </c>
      <c r="Y362" s="224" t="s">
        <v>317</v>
      </c>
      <c r="Z362" s="214"/>
      <c r="AA362" s="214"/>
      <c r="AB362" s="214"/>
      <c r="AC362" s="214"/>
      <c r="AD362" s="214"/>
      <c r="AE362" s="214"/>
      <c r="AF362" s="214"/>
      <c r="AG362" s="214" t="s">
        <v>430</v>
      </c>
      <c r="AH362" s="214"/>
      <c r="AI362" s="214"/>
      <c r="AJ362" s="214"/>
      <c r="AK362" s="214"/>
      <c r="AL362" s="214"/>
      <c r="AM362" s="214"/>
      <c r="AN362" s="214"/>
      <c r="AO362" s="214"/>
      <c r="AP362" s="214"/>
      <c r="AQ362" s="214"/>
      <c r="AR362" s="214"/>
      <c r="AS362" s="214"/>
      <c r="AT362" s="214"/>
      <c r="AU362" s="214"/>
      <c r="AV362" s="214"/>
      <c r="AW362" s="214"/>
      <c r="AX362" s="214"/>
      <c r="AY362" s="214"/>
      <c r="AZ362" s="214"/>
      <c r="BA362" s="214"/>
      <c r="BB362" s="214"/>
      <c r="BC362" s="214"/>
      <c r="BD362" s="214"/>
      <c r="BE362" s="214"/>
      <c r="BF362" s="214"/>
      <c r="BG362" s="214"/>
      <c r="BH362" s="214"/>
    </row>
    <row r="363" spans="1:60" outlineLevel="1" x14ac:dyDescent="0.2">
      <c r="A363" s="245">
        <v>105</v>
      </c>
      <c r="B363" s="246" t="s">
        <v>1430</v>
      </c>
      <c r="C363" s="256" t="s">
        <v>1431</v>
      </c>
      <c r="D363" s="247" t="s">
        <v>375</v>
      </c>
      <c r="E363" s="248">
        <v>1</v>
      </c>
      <c r="F363" s="249"/>
      <c r="G363" s="250">
        <f>ROUND(E363*F363,2)</f>
        <v>0</v>
      </c>
      <c r="H363" s="249"/>
      <c r="I363" s="250">
        <f>ROUND(E363*H363,2)</f>
        <v>0</v>
      </c>
      <c r="J363" s="249"/>
      <c r="K363" s="250">
        <f>ROUND(E363*J363,2)</f>
        <v>0</v>
      </c>
      <c r="L363" s="250">
        <v>12</v>
      </c>
      <c r="M363" s="250">
        <f>G363*(1+L363/100)</f>
        <v>0</v>
      </c>
      <c r="N363" s="248">
        <v>0</v>
      </c>
      <c r="O363" s="248">
        <f>ROUND(E363*N363,2)</f>
        <v>0</v>
      </c>
      <c r="P363" s="248">
        <v>0</v>
      </c>
      <c r="Q363" s="248">
        <f>ROUND(E363*P363,2)</f>
        <v>0</v>
      </c>
      <c r="R363" s="250"/>
      <c r="S363" s="250" t="s">
        <v>331</v>
      </c>
      <c r="T363" s="251" t="s">
        <v>316</v>
      </c>
      <c r="U363" s="224">
        <v>0</v>
      </c>
      <c r="V363" s="224">
        <f>ROUND(E363*U363,2)</f>
        <v>0</v>
      </c>
      <c r="W363" s="224"/>
      <c r="X363" s="224" t="s">
        <v>336</v>
      </c>
      <c r="Y363" s="224" t="s">
        <v>317</v>
      </c>
      <c r="Z363" s="214"/>
      <c r="AA363" s="214"/>
      <c r="AB363" s="214"/>
      <c r="AC363" s="214"/>
      <c r="AD363" s="214"/>
      <c r="AE363" s="214"/>
      <c r="AF363" s="214"/>
      <c r="AG363" s="214" t="s">
        <v>337</v>
      </c>
      <c r="AH363" s="214"/>
      <c r="AI363" s="214"/>
      <c r="AJ363" s="214"/>
      <c r="AK363" s="214"/>
      <c r="AL363" s="214"/>
      <c r="AM363" s="214"/>
      <c r="AN363" s="214"/>
      <c r="AO363" s="214"/>
      <c r="AP363" s="214"/>
      <c r="AQ363" s="214"/>
      <c r="AR363" s="214"/>
      <c r="AS363" s="214"/>
      <c r="AT363" s="214"/>
      <c r="AU363" s="214"/>
      <c r="AV363" s="214"/>
      <c r="AW363" s="214"/>
      <c r="AX363" s="214"/>
      <c r="AY363" s="214"/>
      <c r="AZ363" s="214"/>
      <c r="BA363" s="214"/>
      <c r="BB363" s="214"/>
      <c r="BC363" s="214"/>
      <c r="BD363" s="214"/>
      <c r="BE363" s="214"/>
      <c r="BF363" s="214"/>
      <c r="BG363" s="214"/>
      <c r="BH363" s="214"/>
    </row>
    <row r="364" spans="1:60" outlineLevel="1" x14ac:dyDescent="0.2">
      <c r="A364" s="245">
        <v>106</v>
      </c>
      <c r="B364" s="246" t="s">
        <v>1432</v>
      </c>
      <c r="C364" s="256" t="s">
        <v>1433</v>
      </c>
      <c r="D364" s="247" t="s">
        <v>330</v>
      </c>
      <c r="E364" s="248">
        <v>1</v>
      </c>
      <c r="F364" s="249"/>
      <c r="G364" s="250">
        <f>ROUND(E364*F364,2)</f>
        <v>0</v>
      </c>
      <c r="H364" s="249"/>
      <c r="I364" s="250">
        <f>ROUND(E364*H364,2)</f>
        <v>0</v>
      </c>
      <c r="J364" s="249"/>
      <c r="K364" s="250">
        <f>ROUND(E364*J364,2)</f>
        <v>0</v>
      </c>
      <c r="L364" s="250">
        <v>12</v>
      </c>
      <c r="M364" s="250">
        <f>G364*(1+L364/100)</f>
        <v>0</v>
      </c>
      <c r="N364" s="248">
        <v>0</v>
      </c>
      <c r="O364" s="248">
        <f>ROUND(E364*N364,2)</f>
        <v>0</v>
      </c>
      <c r="P364" s="248">
        <v>0</v>
      </c>
      <c r="Q364" s="248">
        <f>ROUND(E364*P364,2)</f>
        <v>0</v>
      </c>
      <c r="R364" s="250"/>
      <c r="S364" s="250" t="s">
        <v>331</v>
      </c>
      <c r="T364" s="251" t="s">
        <v>316</v>
      </c>
      <c r="U364" s="224">
        <v>0</v>
      </c>
      <c r="V364" s="224">
        <f>ROUND(E364*U364,2)</f>
        <v>0</v>
      </c>
      <c r="W364" s="224"/>
      <c r="X364" s="224" t="s">
        <v>336</v>
      </c>
      <c r="Y364" s="224" t="s">
        <v>317</v>
      </c>
      <c r="Z364" s="214"/>
      <c r="AA364" s="214"/>
      <c r="AB364" s="214"/>
      <c r="AC364" s="214"/>
      <c r="AD364" s="214"/>
      <c r="AE364" s="214"/>
      <c r="AF364" s="214"/>
      <c r="AG364" s="214" t="s">
        <v>337</v>
      </c>
      <c r="AH364" s="214"/>
      <c r="AI364" s="214"/>
      <c r="AJ364" s="214"/>
      <c r="AK364" s="214"/>
      <c r="AL364" s="214"/>
      <c r="AM364" s="214"/>
      <c r="AN364" s="214"/>
      <c r="AO364" s="214"/>
      <c r="AP364" s="214"/>
      <c r="AQ364" s="214"/>
      <c r="AR364" s="214"/>
      <c r="AS364" s="214"/>
      <c r="AT364" s="214"/>
      <c r="AU364" s="214"/>
      <c r="AV364" s="214"/>
      <c r="AW364" s="214"/>
      <c r="AX364" s="214"/>
      <c r="AY364" s="214"/>
      <c r="AZ364" s="214"/>
      <c r="BA364" s="214"/>
      <c r="BB364" s="214"/>
      <c r="BC364" s="214"/>
      <c r="BD364" s="214"/>
      <c r="BE364" s="214"/>
      <c r="BF364" s="214"/>
      <c r="BG364" s="214"/>
      <c r="BH364" s="214"/>
    </row>
    <row r="365" spans="1:60" outlineLevel="1" x14ac:dyDescent="0.2">
      <c r="A365" s="236">
        <v>107</v>
      </c>
      <c r="B365" s="237" t="s">
        <v>2389</v>
      </c>
      <c r="C365" s="254" t="s">
        <v>2390</v>
      </c>
      <c r="D365" s="238" t="s">
        <v>581</v>
      </c>
      <c r="E365" s="239">
        <v>8.1099999999999992E-3</v>
      </c>
      <c r="F365" s="240"/>
      <c r="G365" s="241">
        <f>ROUND(E365*F365,2)</f>
        <v>0</v>
      </c>
      <c r="H365" s="240"/>
      <c r="I365" s="241">
        <f>ROUND(E365*H365,2)</f>
        <v>0</v>
      </c>
      <c r="J365" s="240"/>
      <c r="K365" s="241">
        <f>ROUND(E365*J365,2)</f>
        <v>0</v>
      </c>
      <c r="L365" s="241">
        <v>12</v>
      </c>
      <c r="M365" s="241">
        <f>G365*(1+L365/100)</f>
        <v>0</v>
      </c>
      <c r="N365" s="239">
        <v>0</v>
      </c>
      <c r="O365" s="239">
        <f>ROUND(E365*N365,2)</f>
        <v>0</v>
      </c>
      <c r="P365" s="239">
        <v>0</v>
      </c>
      <c r="Q365" s="239">
        <f>ROUND(E365*P365,2)</f>
        <v>0</v>
      </c>
      <c r="R365" s="241" t="s">
        <v>1415</v>
      </c>
      <c r="S365" s="241" t="s">
        <v>315</v>
      </c>
      <c r="T365" s="242" t="s">
        <v>315</v>
      </c>
      <c r="U365" s="224">
        <v>5.4</v>
      </c>
      <c r="V365" s="224">
        <f>ROUND(E365*U365,2)</f>
        <v>0.04</v>
      </c>
      <c r="W365" s="224"/>
      <c r="X365" s="224" t="s">
        <v>582</v>
      </c>
      <c r="Y365" s="224" t="s">
        <v>317</v>
      </c>
      <c r="Z365" s="214"/>
      <c r="AA365" s="214"/>
      <c r="AB365" s="214"/>
      <c r="AC365" s="214"/>
      <c r="AD365" s="214"/>
      <c r="AE365" s="214"/>
      <c r="AF365" s="214"/>
      <c r="AG365" s="214" t="s">
        <v>1236</v>
      </c>
      <c r="AH365" s="214"/>
      <c r="AI365" s="214"/>
      <c r="AJ365" s="214"/>
      <c r="AK365" s="214"/>
      <c r="AL365" s="214"/>
      <c r="AM365" s="214"/>
      <c r="AN365" s="214"/>
      <c r="AO365" s="214"/>
      <c r="AP365" s="214"/>
      <c r="AQ365" s="214"/>
      <c r="AR365" s="214"/>
      <c r="AS365" s="214"/>
      <c r="AT365" s="214"/>
      <c r="AU365" s="214"/>
      <c r="AV365" s="214"/>
      <c r="AW365" s="214"/>
      <c r="AX365" s="214"/>
      <c r="AY365" s="214"/>
      <c r="AZ365" s="214"/>
      <c r="BA365" s="214"/>
      <c r="BB365" s="214"/>
      <c r="BC365" s="214"/>
      <c r="BD365" s="214"/>
      <c r="BE365" s="214"/>
      <c r="BF365" s="214"/>
      <c r="BG365" s="214"/>
      <c r="BH365" s="214"/>
    </row>
    <row r="366" spans="1:60" outlineLevel="2" x14ac:dyDescent="0.2">
      <c r="A366" s="221"/>
      <c r="B366" s="222"/>
      <c r="C366" s="267" t="s">
        <v>692</v>
      </c>
      <c r="D366" s="266"/>
      <c r="E366" s="266"/>
      <c r="F366" s="266"/>
      <c r="G366" s="266"/>
      <c r="H366" s="224"/>
      <c r="I366" s="224"/>
      <c r="J366" s="224"/>
      <c r="K366" s="224"/>
      <c r="L366" s="224"/>
      <c r="M366" s="224"/>
      <c r="N366" s="223"/>
      <c r="O366" s="223"/>
      <c r="P366" s="223"/>
      <c r="Q366" s="223"/>
      <c r="R366" s="224"/>
      <c r="S366" s="224"/>
      <c r="T366" s="224"/>
      <c r="U366" s="224"/>
      <c r="V366" s="224"/>
      <c r="W366" s="224"/>
      <c r="X366" s="224"/>
      <c r="Y366" s="224"/>
      <c r="Z366" s="214"/>
      <c r="AA366" s="214"/>
      <c r="AB366" s="214"/>
      <c r="AC366" s="214"/>
      <c r="AD366" s="214"/>
      <c r="AE366" s="214"/>
      <c r="AF366" s="214"/>
      <c r="AG366" s="214" t="s">
        <v>369</v>
      </c>
      <c r="AH366" s="214"/>
      <c r="AI366" s="214"/>
      <c r="AJ366" s="214"/>
      <c r="AK366" s="214"/>
      <c r="AL366" s="214"/>
      <c r="AM366" s="214"/>
      <c r="AN366" s="214"/>
      <c r="AO366" s="214"/>
      <c r="AP366" s="214"/>
      <c r="AQ366" s="214"/>
      <c r="AR366" s="214"/>
      <c r="AS366" s="214"/>
      <c r="AT366" s="214"/>
      <c r="AU366" s="214"/>
      <c r="AV366" s="214"/>
      <c r="AW366" s="214"/>
      <c r="AX366" s="214"/>
      <c r="AY366" s="214"/>
      <c r="AZ366" s="214"/>
      <c r="BA366" s="214"/>
      <c r="BB366" s="214"/>
      <c r="BC366" s="214"/>
      <c r="BD366" s="214"/>
      <c r="BE366" s="214"/>
      <c r="BF366" s="214"/>
      <c r="BG366" s="214"/>
      <c r="BH366" s="214"/>
    </row>
    <row r="367" spans="1:60" x14ac:dyDescent="0.2">
      <c r="A367" s="229" t="s">
        <v>310</v>
      </c>
      <c r="B367" s="230" t="s">
        <v>244</v>
      </c>
      <c r="C367" s="253" t="s">
        <v>245</v>
      </c>
      <c r="D367" s="231"/>
      <c r="E367" s="232"/>
      <c r="F367" s="233"/>
      <c r="G367" s="233">
        <f>SUMIF(AG368:AG402,"&lt;&gt;NOR",G368:G402)</f>
        <v>0</v>
      </c>
      <c r="H367" s="233"/>
      <c r="I367" s="233">
        <f>SUM(I368:I402)</f>
        <v>0</v>
      </c>
      <c r="J367" s="233"/>
      <c r="K367" s="233">
        <f>SUM(K368:K402)</f>
        <v>0</v>
      </c>
      <c r="L367" s="233"/>
      <c r="M367" s="233">
        <f>SUM(M368:M402)</f>
        <v>0</v>
      </c>
      <c r="N367" s="232"/>
      <c r="O367" s="232">
        <f>SUM(O368:O402)</f>
        <v>1.4900000000000002</v>
      </c>
      <c r="P367" s="232"/>
      <c r="Q367" s="232">
        <f>SUM(Q368:Q402)</f>
        <v>1.7200000000000002</v>
      </c>
      <c r="R367" s="233"/>
      <c r="S367" s="233"/>
      <c r="T367" s="234"/>
      <c r="U367" s="228"/>
      <c r="V367" s="228">
        <f>SUM(V368:V402)</f>
        <v>45.79</v>
      </c>
      <c r="W367" s="228"/>
      <c r="X367" s="228"/>
      <c r="Y367" s="228"/>
      <c r="AG367" t="s">
        <v>311</v>
      </c>
    </row>
    <row r="368" spans="1:60" ht="22.5" outlineLevel="1" x14ac:dyDescent="0.2">
      <c r="A368" s="236">
        <v>108</v>
      </c>
      <c r="B368" s="237" t="s">
        <v>693</v>
      </c>
      <c r="C368" s="254" t="s">
        <v>694</v>
      </c>
      <c r="D368" s="238" t="s">
        <v>379</v>
      </c>
      <c r="E368" s="239">
        <v>36.79</v>
      </c>
      <c r="F368" s="240"/>
      <c r="G368" s="241">
        <f>ROUND(E368*F368,2)</f>
        <v>0</v>
      </c>
      <c r="H368" s="240"/>
      <c r="I368" s="241">
        <f>ROUND(E368*H368,2)</f>
        <v>0</v>
      </c>
      <c r="J368" s="240"/>
      <c r="K368" s="241">
        <f>ROUND(E368*J368,2)</f>
        <v>0</v>
      </c>
      <c r="L368" s="241">
        <v>12</v>
      </c>
      <c r="M368" s="241">
        <f>G368*(1+L368/100)</f>
        <v>0</v>
      </c>
      <c r="N368" s="239">
        <v>0</v>
      </c>
      <c r="O368" s="239">
        <f>ROUND(E368*N368,2)</f>
        <v>0</v>
      </c>
      <c r="P368" s="239">
        <v>0</v>
      </c>
      <c r="Q368" s="239">
        <f>ROUND(E368*P368,2)</f>
        <v>0</v>
      </c>
      <c r="R368" s="241" t="s">
        <v>695</v>
      </c>
      <c r="S368" s="241" t="s">
        <v>315</v>
      </c>
      <c r="T368" s="242" t="s">
        <v>315</v>
      </c>
      <c r="U368" s="224">
        <v>0.48</v>
      </c>
      <c r="V368" s="224">
        <f>ROUND(E368*U368,2)</f>
        <v>17.66</v>
      </c>
      <c r="W368" s="224"/>
      <c r="X368" s="224" t="s">
        <v>336</v>
      </c>
      <c r="Y368" s="224" t="s">
        <v>317</v>
      </c>
      <c r="Z368" s="214"/>
      <c r="AA368" s="214"/>
      <c r="AB368" s="214"/>
      <c r="AC368" s="214"/>
      <c r="AD368" s="214"/>
      <c r="AE368" s="214"/>
      <c r="AF368" s="214"/>
      <c r="AG368" s="214" t="s">
        <v>337</v>
      </c>
      <c r="AH368" s="214"/>
      <c r="AI368" s="214"/>
      <c r="AJ368" s="214"/>
      <c r="AK368" s="214"/>
      <c r="AL368" s="214"/>
      <c r="AM368" s="214"/>
      <c r="AN368" s="214"/>
      <c r="AO368" s="214"/>
      <c r="AP368" s="214"/>
      <c r="AQ368" s="214"/>
      <c r="AR368" s="214"/>
      <c r="AS368" s="214"/>
      <c r="AT368" s="214"/>
      <c r="AU368" s="214"/>
      <c r="AV368" s="214"/>
      <c r="AW368" s="214"/>
      <c r="AX368" s="214"/>
      <c r="AY368" s="214"/>
      <c r="AZ368" s="214"/>
      <c r="BA368" s="214"/>
      <c r="BB368" s="214"/>
      <c r="BC368" s="214"/>
      <c r="BD368" s="214"/>
      <c r="BE368" s="214"/>
      <c r="BF368" s="214"/>
      <c r="BG368" s="214"/>
      <c r="BH368" s="214"/>
    </row>
    <row r="369" spans="1:60" outlineLevel="2" x14ac:dyDescent="0.2">
      <c r="A369" s="221"/>
      <c r="B369" s="222"/>
      <c r="C369" s="268" t="s">
        <v>1482</v>
      </c>
      <c r="D369" s="262"/>
      <c r="E369" s="263"/>
      <c r="F369" s="224"/>
      <c r="G369" s="224"/>
      <c r="H369" s="224"/>
      <c r="I369" s="224"/>
      <c r="J369" s="224"/>
      <c r="K369" s="224"/>
      <c r="L369" s="224"/>
      <c r="M369" s="224"/>
      <c r="N369" s="223"/>
      <c r="O369" s="223"/>
      <c r="P369" s="223"/>
      <c r="Q369" s="223"/>
      <c r="R369" s="224"/>
      <c r="S369" s="224"/>
      <c r="T369" s="224"/>
      <c r="U369" s="224"/>
      <c r="V369" s="224"/>
      <c r="W369" s="224"/>
      <c r="X369" s="224"/>
      <c r="Y369" s="224"/>
      <c r="Z369" s="214"/>
      <c r="AA369" s="214"/>
      <c r="AB369" s="214"/>
      <c r="AC369" s="214"/>
      <c r="AD369" s="214"/>
      <c r="AE369" s="214"/>
      <c r="AF369" s="214"/>
      <c r="AG369" s="214" t="s">
        <v>371</v>
      </c>
      <c r="AH369" s="214">
        <v>0</v>
      </c>
      <c r="AI369" s="214"/>
      <c r="AJ369" s="214"/>
      <c r="AK369" s="214"/>
      <c r="AL369" s="214"/>
      <c r="AM369" s="214"/>
      <c r="AN369" s="214"/>
      <c r="AO369" s="214"/>
      <c r="AP369" s="214"/>
      <c r="AQ369" s="214"/>
      <c r="AR369" s="214"/>
      <c r="AS369" s="214"/>
      <c r="AT369" s="214"/>
      <c r="AU369" s="214"/>
      <c r="AV369" s="214"/>
      <c r="AW369" s="214"/>
      <c r="AX369" s="214"/>
      <c r="AY369" s="214"/>
      <c r="AZ369" s="214"/>
      <c r="BA369" s="214"/>
      <c r="BB369" s="214"/>
      <c r="BC369" s="214"/>
      <c r="BD369" s="214"/>
      <c r="BE369" s="214"/>
      <c r="BF369" s="214"/>
      <c r="BG369" s="214"/>
      <c r="BH369" s="214"/>
    </row>
    <row r="370" spans="1:60" outlineLevel="3" x14ac:dyDescent="0.2">
      <c r="A370" s="221"/>
      <c r="B370" s="222"/>
      <c r="C370" s="268" t="s">
        <v>2515</v>
      </c>
      <c r="D370" s="262"/>
      <c r="E370" s="263">
        <v>8.19</v>
      </c>
      <c r="F370" s="224"/>
      <c r="G370" s="224"/>
      <c r="H370" s="224"/>
      <c r="I370" s="224"/>
      <c r="J370" s="224"/>
      <c r="K370" s="224"/>
      <c r="L370" s="224"/>
      <c r="M370" s="224"/>
      <c r="N370" s="223"/>
      <c r="O370" s="223"/>
      <c r="P370" s="223"/>
      <c r="Q370" s="223"/>
      <c r="R370" s="224"/>
      <c r="S370" s="224"/>
      <c r="T370" s="224"/>
      <c r="U370" s="224"/>
      <c r="V370" s="224"/>
      <c r="W370" s="224"/>
      <c r="X370" s="224"/>
      <c r="Y370" s="224"/>
      <c r="Z370" s="214"/>
      <c r="AA370" s="214"/>
      <c r="AB370" s="214"/>
      <c r="AC370" s="214"/>
      <c r="AD370" s="214"/>
      <c r="AE370" s="214"/>
      <c r="AF370" s="214"/>
      <c r="AG370" s="214" t="s">
        <v>371</v>
      </c>
      <c r="AH370" s="214">
        <v>0</v>
      </c>
      <c r="AI370" s="214"/>
      <c r="AJ370" s="214"/>
      <c r="AK370" s="214"/>
      <c r="AL370" s="214"/>
      <c r="AM370" s="214"/>
      <c r="AN370" s="214"/>
      <c r="AO370" s="214"/>
      <c r="AP370" s="214"/>
      <c r="AQ370" s="214"/>
      <c r="AR370" s="214"/>
      <c r="AS370" s="214"/>
      <c r="AT370" s="214"/>
      <c r="AU370" s="214"/>
      <c r="AV370" s="214"/>
      <c r="AW370" s="214"/>
      <c r="AX370" s="214"/>
      <c r="AY370" s="214"/>
      <c r="AZ370" s="214"/>
      <c r="BA370" s="214"/>
      <c r="BB370" s="214"/>
      <c r="BC370" s="214"/>
      <c r="BD370" s="214"/>
      <c r="BE370" s="214"/>
      <c r="BF370" s="214"/>
      <c r="BG370" s="214"/>
      <c r="BH370" s="214"/>
    </row>
    <row r="371" spans="1:60" outlineLevel="3" x14ac:dyDescent="0.2">
      <c r="A371" s="221"/>
      <c r="B371" s="222"/>
      <c r="C371" s="268" t="s">
        <v>2463</v>
      </c>
      <c r="D371" s="262"/>
      <c r="E371" s="263">
        <v>25.06</v>
      </c>
      <c r="F371" s="224"/>
      <c r="G371" s="224"/>
      <c r="H371" s="224"/>
      <c r="I371" s="224"/>
      <c r="J371" s="224"/>
      <c r="K371" s="224"/>
      <c r="L371" s="224"/>
      <c r="M371" s="224"/>
      <c r="N371" s="223"/>
      <c r="O371" s="223"/>
      <c r="P371" s="223"/>
      <c r="Q371" s="223"/>
      <c r="R371" s="224"/>
      <c r="S371" s="224"/>
      <c r="T371" s="224"/>
      <c r="U371" s="224"/>
      <c r="V371" s="224"/>
      <c r="W371" s="224"/>
      <c r="X371" s="224"/>
      <c r="Y371" s="224"/>
      <c r="Z371" s="214"/>
      <c r="AA371" s="214"/>
      <c r="AB371" s="214"/>
      <c r="AC371" s="214"/>
      <c r="AD371" s="214"/>
      <c r="AE371" s="214"/>
      <c r="AF371" s="214"/>
      <c r="AG371" s="214" t="s">
        <v>371</v>
      </c>
      <c r="AH371" s="214">
        <v>0</v>
      </c>
      <c r="AI371" s="214"/>
      <c r="AJ371" s="214"/>
      <c r="AK371" s="214"/>
      <c r="AL371" s="214"/>
      <c r="AM371" s="214"/>
      <c r="AN371" s="214"/>
      <c r="AO371" s="214"/>
      <c r="AP371" s="214"/>
      <c r="AQ371" s="214"/>
      <c r="AR371" s="214"/>
      <c r="AS371" s="214"/>
      <c r="AT371" s="214"/>
      <c r="AU371" s="214"/>
      <c r="AV371" s="214"/>
      <c r="AW371" s="214"/>
      <c r="AX371" s="214"/>
      <c r="AY371" s="214"/>
      <c r="AZ371" s="214"/>
      <c r="BA371" s="214"/>
      <c r="BB371" s="214"/>
      <c r="BC371" s="214"/>
      <c r="BD371" s="214"/>
      <c r="BE371" s="214"/>
      <c r="BF371" s="214"/>
      <c r="BG371" s="214"/>
      <c r="BH371" s="214"/>
    </row>
    <row r="372" spans="1:60" outlineLevel="3" x14ac:dyDescent="0.2">
      <c r="A372" s="221"/>
      <c r="B372" s="222"/>
      <c r="C372" s="268" t="s">
        <v>1345</v>
      </c>
      <c r="D372" s="262"/>
      <c r="E372" s="263"/>
      <c r="F372" s="224"/>
      <c r="G372" s="224"/>
      <c r="H372" s="224"/>
      <c r="I372" s="224"/>
      <c r="J372" s="224"/>
      <c r="K372" s="224"/>
      <c r="L372" s="224"/>
      <c r="M372" s="224"/>
      <c r="N372" s="223"/>
      <c r="O372" s="223"/>
      <c r="P372" s="223"/>
      <c r="Q372" s="223"/>
      <c r="R372" s="224"/>
      <c r="S372" s="224"/>
      <c r="T372" s="224"/>
      <c r="U372" s="224"/>
      <c r="V372" s="224"/>
      <c r="W372" s="224"/>
      <c r="X372" s="224"/>
      <c r="Y372" s="224"/>
      <c r="Z372" s="214"/>
      <c r="AA372" s="214"/>
      <c r="AB372" s="214"/>
      <c r="AC372" s="214"/>
      <c r="AD372" s="214"/>
      <c r="AE372" s="214"/>
      <c r="AF372" s="214"/>
      <c r="AG372" s="214" t="s">
        <v>371</v>
      </c>
      <c r="AH372" s="214">
        <v>0</v>
      </c>
      <c r="AI372" s="214"/>
      <c r="AJ372" s="214"/>
      <c r="AK372" s="214"/>
      <c r="AL372" s="214"/>
      <c r="AM372" s="214"/>
      <c r="AN372" s="214"/>
      <c r="AO372" s="214"/>
      <c r="AP372" s="214"/>
      <c r="AQ372" s="214"/>
      <c r="AR372" s="214"/>
      <c r="AS372" s="214"/>
      <c r="AT372" s="214"/>
      <c r="AU372" s="214"/>
      <c r="AV372" s="214"/>
      <c r="AW372" s="214"/>
      <c r="AX372" s="214"/>
      <c r="AY372" s="214"/>
      <c r="AZ372" s="214"/>
      <c r="BA372" s="214"/>
      <c r="BB372" s="214"/>
      <c r="BC372" s="214"/>
      <c r="BD372" s="214"/>
      <c r="BE372" s="214"/>
      <c r="BF372" s="214"/>
      <c r="BG372" s="214"/>
      <c r="BH372" s="214"/>
    </row>
    <row r="373" spans="1:60" outlineLevel="3" x14ac:dyDescent="0.2">
      <c r="A373" s="221"/>
      <c r="B373" s="222"/>
      <c r="C373" s="268" t="s">
        <v>2464</v>
      </c>
      <c r="D373" s="262"/>
      <c r="E373" s="263">
        <v>1.33</v>
      </c>
      <c r="F373" s="224"/>
      <c r="G373" s="224"/>
      <c r="H373" s="224"/>
      <c r="I373" s="224"/>
      <c r="J373" s="224"/>
      <c r="K373" s="224"/>
      <c r="L373" s="224"/>
      <c r="M373" s="224"/>
      <c r="N373" s="223"/>
      <c r="O373" s="223"/>
      <c r="P373" s="223"/>
      <c r="Q373" s="223"/>
      <c r="R373" s="224"/>
      <c r="S373" s="224"/>
      <c r="T373" s="224"/>
      <c r="U373" s="224"/>
      <c r="V373" s="224"/>
      <c r="W373" s="224"/>
      <c r="X373" s="224"/>
      <c r="Y373" s="224"/>
      <c r="Z373" s="214"/>
      <c r="AA373" s="214"/>
      <c r="AB373" s="214"/>
      <c r="AC373" s="214"/>
      <c r="AD373" s="214"/>
      <c r="AE373" s="214"/>
      <c r="AF373" s="214"/>
      <c r="AG373" s="214" t="s">
        <v>371</v>
      </c>
      <c r="AH373" s="214">
        <v>0</v>
      </c>
      <c r="AI373" s="214"/>
      <c r="AJ373" s="214"/>
      <c r="AK373" s="214"/>
      <c r="AL373" s="214"/>
      <c r="AM373" s="214"/>
      <c r="AN373" s="214"/>
      <c r="AO373" s="214"/>
      <c r="AP373" s="214"/>
      <c r="AQ373" s="214"/>
      <c r="AR373" s="214"/>
      <c r="AS373" s="214"/>
      <c r="AT373" s="214"/>
      <c r="AU373" s="214"/>
      <c r="AV373" s="214"/>
      <c r="AW373" s="214"/>
      <c r="AX373" s="214"/>
      <c r="AY373" s="214"/>
      <c r="AZ373" s="214"/>
      <c r="BA373" s="214"/>
      <c r="BB373" s="214"/>
      <c r="BC373" s="214"/>
      <c r="BD373" s="214"/>
      <c r="BE373" s="214"/>
      <c r="BF373" s="214"/>
      <c r="BG373" s="214"/>
      <c r="BH373" s="214"/>
    </row>
    <row r="374" spans="1:60" outlineLevel="3" x14ac:dyDescent="0.2">
      <c r="A374" s="221"/>
      <c r="B374" s="222"/>
      <c r="C374" s="268" t="s">
        <v>2465</v>
      </c>
      <c r="D374" s="262"/>
      <c r="E374" s="263">
        <v>2.21</v>
      </c>
      <c r="F374" s="224"/>
      <c r="G374" s="224"/>
      <c r="H374" s="224"/>
      <c r="I374" s="224"/>
      <c r="J374" s="224"/>
      <c r="K374" s="224"/>
      <c r="L374" s="224"/>
      <c r="M374" s="224"/>
      <c r="N374" s="223"/>
      <c r="O374" s="223"/>
      <c r="P374" s="223"/>
      <c r="Q374" s="223"/>
      <c r="R374" s="224"/>
      <c r="S374" s="224"/>
      <c r="T374" s="224"/>
      <c r="U374" s="224"/>
      <c r="V374" s="224"/>
      <c r="W374" s="224"/>
      <c r="X374" s="224"/>
      <c r="Y374" s="224"/>
      <c r="Z374" s="214"/>
      <c r="AA374" s="214"/>
      <c r="AB374" s="214"/>
      <c r="AC374" s="214"/>
      <c r="AD374" s="214"/>
      <c r="AE374" s="214"/>
      <c r="AF374" s="214"/>
      <c r="AG374" s="214" t="s">
        <v>371</v>
      </c>
      <c r="AH374" s="214">
        <v>0</v>
      </c>
      <c r="AI374" s="214"/>
      <c r="AJ374" s="214"/>
      <c r="AK374" s="214"/>
      <c r="AL374" s="214"/>
      <c r="AM374" s="214"/>
      <c r="AN374" s="214"/>
      <c r="AO374" s="214"/>
      <c r="AP374" s="214"/>
      <c r="AQ374" s="214"/>
      <c r="AR374" s="214"/>
      <c r="AS374" s="214"/>
      <c r="AT374" s="214"/>
      <c r="AU374" s="214"/>
      <c r="AV374" s="214"/>
      <c r="AW374" s="214"/>
      <c r="AX374" s="214"/>
      <c r="AY374" s="214"/>
      <c r="AZ374" s="214"/>
      <c r="BA374" s="214"/>
      <c r="BB374" s="214"/>
      <c r="BC374" s="214"/>
      <c r="BD374" s="214"/>
      <c r="BE374" s="214"/>
      <c r="BF374" s="214"/>
      <c r="BG374" s="214"/>
      <c r="BH374" s="214"/>
    </row>
    <row r="375" spans="1:60" ht="22.5" outlineLevel="1" x14ac:dyDescent="0.2">
      <c r="A375" s="236">
        <v>109</v>
      </c>
      <c r="B375" s="237" t="s">
        <v>697</v>
      </c>
      <c r="C375" s="254" t="s">
        <v>698</v>
      </c>
      <c r="D375" s="238" t="s">
        <v>379</v>
      </c>
      <c r="E375" s="239">
        <v>79.466399999999993</v>
      </c>
      <c r="F375" s="240"/>
      <c r="G375" s="241">
        <f>ROUND(E375*F375,2)</f>
        <v>0</v>
      </c>
      <c r="H375" s="240"/>
      <c r="I375" s="241">
        <f>ROUND(E375*H375,2)</f>
        <v>0</v>
      </c>
      <c r="J375" s="240"/>
      <c r="K375" s="241">
        <f>ROUND(E375*J375,2)</f>
        <v>0</v>
      </c>
      <c r="L375" s="241">
        <v>12</v>
      </c>
      <c r="M375" s="241">
        <f>G375*(1+L375/100)</f>
        <v>0</v>
      </c>
      <c r="N375" s="239">
        <v>1.6199999999999999E-2</v>
      </c>
      <c r="O375" s="239">
        <f>ROUND(E375*N375,2)</f>
        <v>1.29</v>
      </c>
      <c r="P375" s="239">
        <v>0</v>
      </c>
      <c r="Q375" s="239">
        <f>ROUND(E375*P375,2)</f>
        <v>0</v>
      </c>
      <c r="R375" s="241" t="s">
        <v>428</v>
      </c>
      <c r="S375" s="241" t="s">
        <v>315</v>
      </c>
      <c r="T375" s="242" t="s">
        <v>315</v>
      </c>
      <c r="U375" s="224">
        <v>0</v>
      </c>
      <c r="V375" s="224">
        <f>ROUND(E375*U375,2)</f>
        <v>0</v>
      </c>
      <c r="W375" s="224"/>
      <c r="X375" s="224" t="s">
        <v>429</v>
      </c>
      <c r="Y375" s="224" t="s">
        <v>317</v>
      </c>
      <c r="Z375" s="214"/>
      <c r="AA375" s="214"/>
      <c r="AB375" s="214"/>
      <c r="AC375" s="214"/>
      <c r="AD375" s="214"/>
      <c r="AE375" s="214"/>
      <c r="AF375" s="214"/>
      <c r="AG375" s="214" t="s">
        <v>430</v>
      </c>
      <c r="AH375" s="214"/>
      <c r="AI375" s="214"/>
      <c r="AJ375" s="214"/>
      <c r="AK375" s="214"/>
      <c r="AL375" s="214"/>
      <c r="AM375" s="214"/>
      <c r="AN375" s="214"/>
      <c r="AO375" s="214"/>
      <c r="AP375" s="214"/>
      <c r="AQ375" s="214"/>
      <c r="AR375" s="214"/>
      <c r="AS375" s="214"/>
      <c r="AT375" s="214"/>
      <c r="AU375" s="214"/>
      <c r="AV375" s="214"/>
      <c r="AW375" s="214"/>
      <c r="AX375" s="214"/>
      <c r="AY375" s="214"/>
      <c r="AZ375" s="214"/>
      <c r="BA375" s="214"/>
      <c r="BB375" s="214"/>
      <c r="BC375" s="214"/>
      <c r="BD375" s="214"/>
      <c r="BE375" s="214"/>
      <c r="BF375" s="214"/>
      <c r="BG375" s="214"/>
      <c r="BH375" s="214"/>
    </row>
    <row r="376" spans="1:60" outlineLevel="2" x14ac:dyDescent="0.2">
      <c r="A376" s="221"/>
      <c r="B376" s="222"/>
      <c r="C376" s="268" t="s">
        <v>2554</v>
      </c>
      <c r="D376" s="262"/>
      <c r="E376" s="263">
        <v>79.466399999999993</v>
      </c>
      <c r="F376" s="224"/>
      <c r="G376" s="224"/>
      <c r="H376" s="224"/>
      <c r="I376" s="224"/>
      <c r="J376" s="224"/>
      <c r="K376" s="224"/>
      <c r="L376" s="224"/>
      <c r="M376" s="224"/>
      <c r="N376" s="223"/>
      <c r="O376" s="223"/>
      <c r="P376" s="223"/>
      <c r="Q376" s="223"/>
      <c r="R376" s="224"/>
      <c r="S376" s="224"/>
      <c r="T376" s="224"/>
      <c r="U376" s="224"/>
      <c r="V376" s="224"/>
      <c r="W376" s="224"/>
      <c r="X376" s="224"/>
      <c r="Y376" s="224"/>
      <c r="Z376" s="214"/>
      <c r="AA376" s="214"/>
      <c r="AB376" s="214"/>
      <c r="AC376" s="214"/>
      <c r="AD376" s="214"/>
      <c r="AE376" s="214"/>
      <c r="AF376" s="214"/>
      <c r="AG376" s="214" t="s">
        <v>371</v>
      </c>
      <c r="AH376" s="214">
        <v>0</v>
      </c>
      <c r="AI376" s="214"/>
      <c r="AJ376" s="214"/>
      <c r="AK376" s="214"/>
      <c r="AL376" s="214"/>
      <c r="AM376" s="214"/>
      <c r="AN376" s="214"/>
      <c r="AO376" s="214"/>
      <c r="AP376" s="214"/>
      <c r="AQ376" s="214"/>
      <c r="AR376" s="214"/>
      <c r="AS376" s="214"/>
      <c r="AT376" s="214"/>
      <c r="AU376" s="214"/>
      <c r="AV376" s="214"/>
      <c r="AW376" s="214"/>
      <c r="AX376" s="214"/>
      <c r="AY376" s="214"/>
      <c r="AZ376" s="214"/>
      <c r="BA376" s="214"/>
      <c r="BB376" s="214"/>
      <c r="BC376" s="214"/>
      <c r="BD376" s="214"/>
      <c r="BE376" s="214"/>
      <c r="BF376" s="214"/>
      <c r="BG376" s="214"/>
      <c r="BH376" s="214"/>
    </row>
    <row r="377" spans="1:60" outlineLevel="1" x14ac:dyDescent="0.2">
      <c r="A377" s="236">
        <v>110</v>
      </c>
      <c r="B377" s="237" t="s">
        <v>700</v>
      </c>
      <c r="C377" s="254" t="s">
        <v>701</v>
      </c>
      <c r="D377" s="238" t="s">
        <v>379</v>
      </c>
      <c r="E377" s="239">
        <v>36.79</v>
      </c>
      <c r="F377" s="240"/>
      <c r="G377" s="241">
        <f>ROUND(E377*F377,2)</f>
        <v>0</v>
      </c>
      <c r="H377" s="240"/>
      <c r="I377" s="241">
        <f>ROUND(E377*H377,2)</f>
        <v>0</v>
      </c>
      <c r="J377" s="240"/>
      <c r="K377" s="241">
        <f>ROUND(E377*J377,2)</f>
        <v>0</v>
      </c>
      <c r="L377" s="241">
        <v>12</v>
      </c>
      <c r="M377" s="241">
        <f>G377*(1+L377/100)</f>
        <v>0</v>
      </c>
      <c r="N377" s="239">
        <v>0</v>
      </c>
      <c r="O377" s="239">
        <f>ROUND(E377*N377,2)</f>
        <v>0</v>
      </c>
      <c r="P377" s="239">
        <v>0</v>
      </c>
      <c r="Q377" s="239">
        <f>ROUND(E377*P377,2)</f>
        <v>0</v>
      </c>
      <c r="R377" s="241" t="s">
        <v>695</v>
      </c>
      <c r="S377" s="241" t="s">
        <v>315</v>
      </c>
      <c r="T377" s="242" t="s">
        <v>315</v>
      </c>
      <c r="U377" s="224">
        <v>0.29899999999999999</v>
      </c>
      <c r="V377" s="224">
        <f>ROUND(E377*U377,2)</f>
        <v>11</v>
      </c>
      <c r="W377" s="224"/>
      <c r="X377" s="224" t="s">
        <v>336</v>
      </c>
      <c r="Y377" s="224" t="s">
        <v>317</v>
      </c>
      <c r="Z377" s="214"/>
      <c r="AA377" s="214"/>
      <c r="AB377" s="214"/>
      <c r="AC377" s="214"/>
      <c r="AD377" s="214"/>
      <c r="AE377" s="214"/>
      <c r="AF377" s="214"/>
      <c r="AG377" s="214" t="s">
        <v>337</v>
      </c>
      <c r="AH377" s="214"/>
      <c r="AI377" s="214"/>
      <c r="AJ377" s="214"/>
      <c r="AK377" s="214"/>
      <c r="AL377" s="214"/>
      <c r="AM377" s="214"/>
      <c r="AN377" s="214"/>
      <c r="AO377" s="214"/>
      <c r="AP377" s="214"/>
      <c r="AQ377" s="214"/>
      <c r="AR377" s="214"/>
      <c r="AS377" s="214"/>
      <c r="AT377" s="214"/>
      <c r="AU377" s="214"/>
      <c r="AV377" s="214"/>
      <c r="AW377" s="214"/>
      <c r="AX377" s="214"/>
      <c r="AY377" s="214"/>
      <c r="AZ377" s="214"/>
      <c r="BA377" s="214"/>
      <c r="BB377" s="214"/>
      <c r="BC377" s="214"/>
      <c r="BD377" s="214"/>
      <c r="BE377" s="214"/>
      <c r="BF377" s="214"/>
      <c r="BG377" s="214"/>
      <c r="BH377" s="214"/>
    </row>
    <row r="378" spans="1:60" outlineLevel="2" x14ac:dyDescent="0.2">
      <c r="A378" s="221"/>
      <c r="B378" s="222"/>
      <c r="C378" s="268" t="s">
        <v>702</v>
      </c>
      <c r="D378" s="262"/>
      <c r="E378" s="263"/>
      <c r="F378" s="224"/>
      <c r="G378" s="224"/>
      <c r="H378" s="224"/>
      <c r="I378" s="224"/>
      <c r="J378" s="224"/>
      <c r="K378" s="224"/>
      <c r="L378" s="224"/>
      <c r="M378" s="224"/>
      <c r="N378" s="223"/>
      <c r="O378" s="223"/>
      <c r="P378" s="223"/>
      <c r="Q378" s="223"/>
      <c r="R378" s="224"/>
      <c r="S378" s="224"/>
      <c r="T378" s="224"/>
      <c r="U378" s="224"/>
      <c r="V378" s="224"/>
      <c r="W378" s="224"/>
      <c r="X378" s="224"/>
      <c r="Y378" s="224"/>
      <c r="Z378" s="214"/>
      <c r="AA378" s="214"/>
      <c r="AB378" s="214"/>
      <c r="AC378" s="214"/>
      <c r="AD378" s="214"/>
      <c r="AE378" s="214"/>
      <c r="AF378" s="214"/>
      <c r="AG378" s="214" t="s">
        <v>371</v>
      </c>
      <c r="AH378" s="214">
        <v>0</v>
      </c>
      <c r="AI378" s="214"/>
      <c r="AJ378" s="214"/>
      <c r="AK378" s="214"/>
      <c r="AL378" s="214"/>
      <c r="AM378" s="214"/>
      <c r="AN378" s="214"/>
      <c r="AO378" s="214"/>
      <c r="AP378" s="214"/>
      <c r="AQ378" s="214"/>
      <c r="AR378" s="214"/>
      <c r="AS378" s="214"/>
      <c r="AT378" s="214"/>
      <c r="AU378" s="214"/>
      <c r="AV378" s="214"/>
      <c r="AW378" s="214"/>
      <c r="AX378" s="214"/>
      <c r="AY378" s="214"/>
      <c r="AZ378" s="214"/>
      <c r="BA378" s="214"/>
      <c r="BB378" s="214"/>
      <c r="BC378" s="214"/>
      <c r="BD378" s="214"/>
      <c r="BE378" s="214"/>
      <c r="BF378" s="214"/>
      <c r="BG378" s="214"/>
      <c r="BH378" s="214"/>
    </row>
    <row r="379" spans="1:60" outlineLevel="3" x14ac:dyDescent="0.2">
      <c r="A379" s="221"/>
      <c r="B379" s="222"/>
      <c r="C379" s="268" t="s">
        <v>703</v>
      </c>
      <c r="D379" s="262"/>
      <c r="E379" s="263"/>
      <c r="F379" s="224"/>
      <c r="G379" s="224"/>
      <c r="H379" s="224"/>
      <c r="I379" s="224"/>
      <c r="J379" s="224"/>
      <c r="K379" s="224"/>
      <c r="L379" s="224"/>
      <c r="M379" s="224"/>
      <c r="N379" s="223"/>
      <c r="O379" s="223"/>
      <c r="P379" s="223"/>
      <c r="Q379" s="223"/>
      <c r="R379" s="224"/>
      <c r="S379" s="224"/>
      <c r="T379" s="224"/>
      <c r="U379" s="224"/>
      <c r="V379" s="224"/>
      <c r="W379" s="224"/>
      <c r="X379" s="224"/>
      <c r="Y379" s="224"/>
      <c r="Z379" s="214"/>
      <c r="AA379" s="214"/>
      <c r="AB379" s="214"/>
      <c r="AC379" s="214"/>
      <c r="AD379" s="214"/>
      <c r="AE379" s="214"/>
      <c r="AF379" s="214"/>
      <c r="AG379" s="214" t="s">
        <v>371</v>
      </c>
      <c r="AH379" s="214">
        <v>0</v>
      </c>
      <c r="AI379" s="214"/>
      <c r="AJ379" s="214"/>
      <c r="AK379" s="214"/>
      <c r="AL379" s="214"/>
      <c r="AM379" s="214"/>
      <c r="AN379" s="214"/>
      <c r="AO379" s="214"/>
      <c r="AP379" s="214"/>
      <c r="AQ379" s="214"/>
      <c r="AR379" s="214"/>
      <c r="AS379" s="214"/>
      <c r="AT379" s="214"/>
      <c r="AU379" s="214"/>
      <c r="AV379" s="214"/>
      <c r="AW379" s="214"/>
      <c r="AX379" s="214"/>
      <c r="AY379" s="214"/>
      <c r="AZ379" s="214"/>
      <c r="BA379" s="214"/>
      <c r="BB379" s="214"/>
      <c r="BC379" s="214"/>
      <c r="BD379" s="214"/>
      <c r="BE379" s="214"/>
      <c r="BF379" s="214"/>
      <c r="BG379" s="214"/>
      <c r="BH379" s="214"/>
    </row>
    <row r="380" spans="1:60" outlineLevel="3" x14ac:dyDescent="0.2">
      <c r="A380" s="221"/>
      <c r="B380" s="222"/>
      <c r="C380" s="268" t="s">
        <v>2918</v>
      </c>
      <c r="D380" s="262"/>
      <c r="E380" s="263">
        <v>36.79</v>
      </c>
      <c r="F380" s="224"/>
      <c r="G380" s="224"/>
      <c r="H380" s="224"/>
      <c r="I380" s="224"/>
      <c r="J380" s="224"/>
      <c r="K380" s="224"/>
      <c r="L380" s="224"/>
      <c r="M380" s="224"/>
      <c r="N380" s="223"/>
      <c r="O380" s="223"/>
      <c r="P380" s="223"/>
      <c r="Q380" s="223"/>
      <c r="R380" s="224"/>
      <c r="S380" s="224"/>
      <c r="T380" s="224"/>
      <c r="U380" s="224"/>
      <c r="V380" s="224"/>
      <c r="W380" s="224"/>
      <c r="X380" s="224"/>
      <c r="Y380" s="224"/>
      <c r="Z380" s="214"/>
      <c r="AA380" s="214"/>
      <c r="AB380" s="214"/>
      <c r="AC380" s="214"/>
      <c r="AD380" s="214"/>
      <c r="AE380" s="214"/>
      <c r="AF380" s="214"/>
      <c r="AG380" s="214" t="s">
        <v>371</v>
      </c>
      <c r="AH380" s="214">
        <v>5</v>
      </c>
      <c r="AI380" s="214"/>
      <c r="AJ380" s="214"/>
      <c r="AK380" s="214"/>
      <c r="AL380" s="214"/>
      <c r="AM380" s="214"/>
      <c r="AN380" s="214"/>
      <c r="AO380" s="214"/>
      <c r="AP380" s="214"/>
      <c r="AQ380" s="214"/>
      <c r="AR380" s="214"/>
      <c r="AS380" s="214"/>
      <c r="AT380" s="214"/>
      <c r="AU380" s="214"/>
      <c r="AV380" s="214"/>
      <c r="AW380" s="214"/>
      <c r="AX380" s="214"/>
      <c r="AY380" s="214"/>
      <c r="AZ380" s="214"/>
      <c r="BA380" s="214"/>
      <c r="BB380" s="214"/>
      <c r="BC380" s="214"/>
      <c r="BD380" s="214"/>
      <c r="BE380" s="214"/>
      <c r="BF380" s="214"/>
      <c r="BG380" s="214"/>
      <c r="BH380" s="214"/>
    </row>
    <row r="381" spans="1:60" ht="22.5" outlineLevel="1" x14ac:dyDescent="0.2">
      <c r="A381" s="236">
        <v>111</v>
      </c>
      <c r="B381" s="237" t="s">
        <v>705</v>
      </c>
      <c r="C381" s="254" t="s">
        <v>706</v>
      </c>
      <c r="D381" s="238" t="s">
        <v>365</v>
      </c>
      <c r="E381" s="239">
        <v>0.15495999999999999</v>
      </c>
      <c r="F381" s="240"/>
      <c r="G381" s="241">
        <f>ROUND(E381*F381,2)</f>
        <v>0</v>
      </c>
      <c r="H381" s="240"/>
      <c r="I381" s="241">
        <f>ROUND(E381*H381,2)</f>
        <v>0</v>
      </c>
      <c r="J381" s="240"/>
      <c r="K381" s="241">
        <f>ROUND(E381*J381,2)</f>
        <v>0</v>
      </c>
      <c r="L381" s="241">
        <v>12</v>
      </c>
      <c r="M381" s="241">
        <f>G381*(1+L381/100)</f>
        <v>0</v>
      </c>
      <c r="N381" s="239">
        <v>0.5</v>
      </c>
      <c r="O381" s="239">
        <f>ROUND(E381*N381,2)</f>
        <v>0.08</v>
      </c>
      <c r="P381" s="239">
        <v>0</v>
      </c>
      <c r="Q381" s="239">
        <f>ROUND(E381*P381,2)</f>
        <v>0</v>
      </c>
      <c r="R381" s="241" t="s">
        <v>428</v>
      </c>
      <c r="S381" s="241" t="s">
        <v>315</v>
      </c>
      <c r="T381" s="242" t="s">
        <v>315</v>
      </c>
      <c r="U381" s="224">
        <v>0</v>
      </c>
      <c r="V381" s="224">
        <f>ROUND(E381*U381,2)</f>
        <v>0</v>
      </c>
      <c r="W381" s="224"/>
      <c r="X381" s="224" t="s">
        <v>429</v>
      </c>
      <c r="Y381" s="224" t="s">
        <v>317</v>
      </c>
      <c r="Z381" s="214"/>
      <c r="AA381" s="214"/>
      <c r="AB381" s="214"/>
      <c r="AC381" s="214"/>
      <c r="AD381" s="214"/>
      <c r="AE381" s="214"/>
      <c r="AF381" s="214"/>
      <c r="AG381" s="214" t="s">
        <v>430</v>
      </c>
      <c r="AH381" s="214"/>
      <c r="AI381" s="214"/>
      <c r="AJ381" s="214"/>
      <c r="AK381" s="214"/>
      <c r="AL381" s="214"/>
      <c r="AM381" s="214"/>
      <c r="AN381" s="214"/>
      <c r="AO381" s="214"/>
      <c r="AP381" s="214"/>
      <c r="AQ381" s="214"/>
      <c r="AR381" s="214"/>
      <c r="AS381" s="214"/>
      <c r="AT381" s="214"/>
      <c r="AU381" s="214"/>
      <c r="AV381" s="214"/>
      <c r="AW381" s="214"/>
      <c r="AX381" s="214"/>
      <c r="AY381" s="214"/>
      <c r="AZ381" s="214"/>
      <c r="BA381" s="214"/>
      <c r="BB381" s="214"/>
      <c r="BC381" s="214"/>
      <c r="BD381" s="214"/>
      <c r="BE381" s="214"/>
      <c r="BF381" s="214"/>
      <c r="BG381" s="214"/>
      <c r="BH381" s="214"/>
    </row>
    <row r="382" spans="1:60" outlineLevel="2" x14ac:dyDescent="0.2">
      <c r="A382" s="221"/>
      <c r="B382" s="222"/>
      <c r="C382" s="268" t="s">
        <v>707</v>
      </c>
      <c r="D382" s="262"/>
      <c r="E382" s="263"/>
      <c r="F382" s="224"/>
      <c r="G382" s="224"/>
      <c r="H382" s="224"/>
      <c r="I382" s="224"/>
      <c r="J382" s="224"/>
      <c r="K382" s="224"/>
      <c r="L382" s="224"/>
      <c r="M382" s="224"/>
      <c r="N382" s="223"/>
      <c r="O382" s="223"/>
      <c r="P382" s="223"/>
      <c r="Q382" s="223"/>
      <c r="R382" s="224"/>
      <c r="S382" s="224"/>
      <c r="T382" s="224"/>
      <c r="U382" s="224"/>
      <c r="V382" s="224"/>
      <c r="W382" s="224"/>
      <c r="X382" s="224"/>
      <c r="Y382" s="224"/>
      <c r="Z382" s="214"/>
      <c r="AA382" s="214"/>
      <c r="AB382" s="214"/>
      <c r="AC382" s="214"/>
      <c r="AD382" s="214"/>
      <c r="AE382" s="214"/>
      <c r="AF382" s="214"/>
      <c r="AG382" s="214" t="s">
        <v>371</v>
      </c>
      <c r="AH382" s="214">
        <v>0</v>
      </c>
      <c r="AI382" s="214"/>
      <c r="AJ382" s="214"/>
      <c r="AK382" s="214"/>
      <c r="AL382" s="214"/>
      <c r="AM382" s="214"/>
      <c r="AN382" s="214"/>
      <c r="AO382" s="214"/>
      <c r="AP382" s="214"/>
      <c r="AQ382" s="214"/>
      <c r="AR382" s="214"/>
      <c r="AS382" s="214"/>
      <c r="AT382" s="214"/>
      <c r="AU382" s="214"/>
      <c r="AV382" s="214"/>
      <c r="AW382" s="214"/>
      <c r="AX382" s="214"/>
      <c r="AY382" s="214"/>
      <c r="AZ382" s="214"/>
      <c r="BA382" s="214"/>
      <c r="BB382" s="214"/>
      <c r="BC382" s="214"/>
      <c r="BD382" s="214"/>
      <c r="BE382" s="214"/>
      <c r="BF382" s="214"/>
      <c r="BG382" s="214"/>
      <c r="BH382" s="214"/>
    </row>
    <row r="383" spans="1:60" outlineLevel="3" x14ac:dyDescent="0.2">
      <c r="A383" s="221"/>
      <c r="B383" s="222"/>
      <c r="C383" s="268" t="s">
        <v>2556</v>
      </c>
      <c r="D383" s="262"/>
      <c r="E383" s="263">
        <v>0.15495999999999999</v>
      </c>
      <c r="F383" s="224"/>
      <c r="G383" s="224"/>
      <c r="H383" s="224"/>
      <c r="I383" s="224"/>
      <c r="J383" s="224"/>
      <c r="K383" s="224"/>
      <c r="L383" s="224"/>
      <c r="M383" s="224"/>
      <c r="N383" s="223"/>
      <c r="O383" s="223"/>
      <c r="P383" s="223"/>
      <c r="Q383" s="223"/>
      <c r="R383" s="224"/>
      <c r="S383" s="224"/>
      <c r="T383" s="224"/>
      <c r="U383" s="224"/>
      <c r="V383" s="224"/>
      <c r="W383" s="224"/>
      <c r="X383" s="224"/>
      <c r="Y383" s="224"/>
      <c r="Z383" s="214"/>
      <c r="AA383" s="214"/>
      <c r="AB383" s="214"/>
      <c r="AC383" s="214"/>
      <c r="AD383" s="214"/>
      <c r="AE383" s="214"/>
      <c r="AF383" s="214"/>
      <c r="AG383" s="214" t="s">
        <v>371</v>
      </c>
      <c r="AH383" s="214">
        <v>0</v>
      </c>
      <c r="AI383" s="214"/>
      <c r="AJ383" s="214"/>
      <c r="AK383" s="214"/>
      <c r="AL383" s="214"/>
      <c r="AM383" s="214"/>
      <c r="AN383" s="214"/>
      <c r="AO383" s="214"/>
      <c r="AP383" s="214"/>
      <c r="AQ383" s="214"/>
      <c r="AR383" s="214"/>
      <c r="AS383" s="214"/>
      <c r="AT383" s="214"/>
      <c r="AU383" s="214"/>
      <c r="AV383" s="214"/>
      <c r="AW383" s="214"/>
      <c r="AX383" s="214"/>
      <c r="AY383" s="214"/>
      <c r="AZ383" s="214"/>
      <c r="BA383" s="214"/>
      <c r="BB383" s="214"/>
      <c r="BC383" s="214"/>
      <c r="BD383" s="214"/>
      <c r="BE383" s="214"/>
      <c r="BF383" s="214"/>
      <c r="BG383" s="214"/>
      <c r="BH383" s="214"/>
    </row>
    <row r="384" spans="1:60" outlineLevel="1" x14ac:dyDescent="0.2">
      <c r="A384" s="236">
        <v>112</v>
      </c>
      <c r="B384" s="237" t="s">
        <v>709</v>
      </c>
      <c r="C384" s="254" t="s">
        <v>710</v>
      </c>
      <c r="D384" s="238" t="s">
        <v>365</v>
      </c>
      <c r="E384" s="239">
        <v>36.79</v>
      </c>
      <c r="F384" s="240"/>
      <c r="G384" s="241">
        <f>ROUND(E384*F384,2)</f>
        <v>0</v>
      </c>
      <c r="H384" s="240"/>
      <c r="I384" s="241">
        <f>ROUND(E384*H384,2)</f>
        <v>0</v>
      </c>
      <c r="J384" s="240"/>
      <c r="K384" s="241">
        <f>ROUND(E384*J384,2)</f>
        <v>0</v>
      </c>
      <c r="L384" s="241">
        <v>12</v>
      </c>
      <c r="M384" s="241">
        <f>G384*(1+L384/100)</f>
        <v>0</v>
      </c>
      <c r="N384" s="239">
        <v>2.9499999999999999E-3</v>
      </c>
      <c r="O384" s="239">
        <f>ROUND(E384*N384,2)</f>
        <v>0.11</v>
      </c>
      <c r="P384" s="239">
        <v>0</v>
      </c>
      <c r="Q384" s="239">
        <f>ROUND(E384*P384,2)</f>
        <v>0</v>
      </c>
      <c r="R384" s="241" t="s">
        <v>695</v>
      </c>
      <c r="S384" s="241" t="s">
        <v>315</v>
      </c>
      <c r="T384" s="242" t="s">
        <v>315</v>
      </c>
      <c r="U384" s="224">
        <v>0</v>
      </c>
      <c r="V384" s="224">
        <f>ROUND(E384*U384,2)</f>
        <v>0</v>
      </c>
      <c r="W384" s="224"/>
      <c r="X384" s="224" t="s">
        <v>336</v>
      </c>
      <c r="Y384" s="224" t="s">
        <v>317</v>
      </c>
      <c r="Z384" s="214"/>
      <c r="AA384" s="214"/>
      <c r="AB384" s="214"/>
      <c r="AC384" s="214"/>
      <c r="AD384" s="214"/>
      <c r="AE384" s="214"/>
      <c r="AF384" s="214"/>
      <c r="AG384" s="214" t="s">
        <v>337</v>
      </c>
      <c r="AH384" s="214"/>
      <c r="AI384" s="214"/>
      <c r="AJ384" s="214"/>
      <c r="AK384" s="214"/>
      <c r="AL384" s="214"/>
      <c r="AM384" s="214"/>
      <c r="AN384" s="214"/>
      <c r="AO384" s="214"/>
      <c r="AP384" s="214"/>
      <c r="AQ384" s="214"/>
      <c r="AR384" s="214"/>
      <c r="AS384" s="214"/>
      <c r="AT384" s="214"/>
      <c r="AU384" s="214"/>
      <c r="AV384" s="214"/>
      <c r="AW384" s="214"/>
      <c r="AX384" s="214"/>
      <c r="AY384" s="214"/>
      <c r="AZ384" s="214"/>
      <c r="BA384" s="214"/>
      <c r="BB384" s="214"/>
      <c r="BC384" s="214"/>
      <c r="BD384" s="214"/>
      <c r="BE384" s="214"/>
      <c r="BF384" s="214"/>
      <c r="BG384" s="214"/>
      <c r="BH384" s="214"/>
    </row>
    <row r="385" spans="1:60" outlineLevel="2" x14ac:dyDescent="0.2">
      <c r="A385" s="221"/>
      <c r="B385" s="222"/>
      <c r="C385" s="268" t="s">
        <v>2919</v>
      </c>
      <c r="D385" s="262"/>
      <c r="E385" s="263">
        <v>36.79</v>
      </c>
      <c r="F385" s="224"/>
      <c r="G385" s="224"/>
      <c r="H385" s="224"/>
      <c r="I385" s="224"/>
      <c r="J385" s="224"/>
      <c r="K385" s="224"/>
      <c r="L385" s="224"/>
      <c r="M385" s="224"/>
      <c r="N385" s="223"/>
      <c r="O385" s="223"/>
      <c r="P385" s="223"/>
      <c r="Q385" s="223"/>
      <c r="R385" s="224"/>
      <c r="S385" s="224"/>
      <c r="T385" s="224"/>
      <c r="U385" s="224"/>
      <c r="V385" s="224"/>
      <c r="W385" s="224"/>
      <c r="X385" s="224"/>
      <c r="Y385" s="224"/>
      <c r="Z385" s="214"/>
      <c r="AA385" s="214"/>
      <c r="AB385" s="214"/>
      <c r="AC385" s="214"/>
      <c r="AD385" s="214"/>
      <c r="AE385" s="214"/>
      <c r="AF385" s="214"/>
      <c r="AG385" s="214" t="s">
        <v>371</v>
      </c>
      <c r="AH385" s="214">
        <v>5</v>
      </c>
      <c r="AI385" s="214"/>
      <c r="AJ385" s="214"/>
      <c r="AK385" s="214"/>
      <c r="AL385" s="214"/>
      <c r="AM385" s="214"/>
      <c r="AN385" s="214"/>
      <c r="AO385" s="214"/>
      <c r="AP385" s="214"/>
      <c r="AQ385" s="214"/>
      <c r="AR385" s="214"/>
      <c r="AS385" s="214"/>
      <c r="AT385" s="214"/>
      <c r="AU385" s="214"/>
      <c r="AV385" s="214"/>
      <c r="AW385" s="214"/>
      <c r="AX385" s="214"/>
      <c r="AY385" s="214"/>
      <c r="AZ385" s="214"/>
      <c r="BA385" s="214"/>
      <c r="BB385" s="214"/>
      <c r="BC385" s="214"/>
      <c r="BD385" s="214"/>
      <c r="BE385" s="214"/>
      <c r="BF385" s="214"/>
      <c r="BG385" s="214"/>
      <c r="BH385" s="214"/>
    </row>
    <row r="386" spans="1:60" outlineLevel="1" x14ac:dyDescent="0.2">
      <c r="A386" s="236">
        <v>113</v>
      </c>
      <c r="B386" s="237" t="s">
        <v>711</v>
      </c>
      <c r="C386" s="254" t="s">
        <v>712</v>
      </c>
      <c r="D386" s="238" t="s">
        <v>379</v>
      </c>
      <c r="E386" s="239">
        <v>37.799999999999997</v>
      </c>
      <c r="F386" s="240"/>
      <c r="G386" s="241">
        <f>ROUND(E386*F386,2)</f>
        <v>0</v>
      </c>
      <c r="H386" s="240"/>
      <c r="I386" s="241">
        <f>ROUND(E386*H386,2)</f>
        <v>0</v>
      </c>
      <c r="J386" s="240"/>
      <c r="K386" s="241">
        <f>ROUND(E386*J386,2)</f>
        <v>0</v>
      </c>
      <c r="L386" s="241">
        <v>12</v>
      </c>
      <c r="M386" s="241">
        <f>G386*(1+L386/100)</f>
        <v>0</v>
      </c>
      <c r="N386" s="239">
        <v>1.6000000000000001E-4</v>
      </c>
      <c r="O386" s="239">
        <f>ROUND(E386*N386,2)</f>
        <v>0.01</v>
      </c>
      <c r="P386" s="239">
        <v>1.4E-2</v>
      </c>
      <c r="Q386" s="239">
        <f>ROUND(E386*P386,2)</f>
        <v>0.53</v>
      </c>
      <c r="R386" s="241" t="s">
        <v>695</v>
      </c>
      <c r="S386" s="241" t="s">
        <v>315</v>
      </c>
      <c r="T386" s="242" t="s">
        <v>315</v>
      </c>
      <c r="U386" s="224">
        <v>0.11</v>
      </c>
      <c r="V386" s="224">
        <f>ROUND(E386*U386,2)</f>
        <v>4.16</v>
      </c>
      <c r="W386" s="224"/>
      <c r="X386" s="224" t="s">
        <v>336</v>
      </c>
      <c r="Y386" s="224" t="s">
        <v>317</v>
      </c>
      <c r="Z386" s="214"/>
      <c r="AA386" s="214"/>
      <c r="AB386" s="214"/>
      <c r="AC386" s="214"/>
      <c r="AD386" s="214"/>
      <c r="AE386" s="214"/>
      <c r="AF386" s="214"/>
      <c r="AG386" s="214" t="s">
        <v>367</v>
      </c>
      <c r="AH386" s="214"/>
      <c r="AI386" s="214"/>
      <c r="AJ386" s="214"/>
      <c r="AK386" s="214"/>
      <c r="AL386" s="214"/>
      <c r="AM386" s="214"/>
      <c r="AN386" s="214"/>
      <c r="AO386" s="214"/>
      <c r="AP386" s="214"/>
      <c r="AQ386" s="214"/>
      <c r="AR386" s="214"/>
      <c r="AS386" s="214"/>
      <c r="AT386" s="214"/>
      <c r="AU386" s="214"/>
      <c r="AV386" s="214"/>
      <c r="AW386" s="214"/>
      <c r="AX386" s="214"/>
      <c r="AY386" s="214"/>
      <c r="AZ386" s="214"/>
      <c r="BA386" s="214"/>
      <c r="BB386" s="214"/>
      <c r="BC386" s="214"/>
      <c r="BD386" s="214"/>
      <c r="BE386" s="214"/>
      <c r="BF386" s="214"/>
      <c r="BG386" s="214"/>
      <c r="BH386" s="214"/>
    </row>
    <row r="387" spans="1:60" outlineLevel="2" x14ac:dyDescent="0.2">
      <c r="A387" s="221"/>
      <c r="B387" s="222"/>
      <c r="C387" s="268" t="s">
        <v>536</v>
      </c>
      <c r="D387" s="262"/>
      <c r="E387" s="263"/>
      <c r="F387" s="224"/>
      <c r="G387" s="224"/>
      <c r="H387" s="224"/>
      <c r="I387" s="224"/>
      <c r="J387" s="224"/>
      <c r="K387" s="224"/>
      <c r="L387" s="224"/>
      <c r="M387" s="224"/>
      <c r="N387" s="223"/>
      <c r="O387" s="223"/>
      <c r="P387" s="223"/>
      <c r="Q387" s="223"/>
      <c r="R387" s="224"/>
      <c r="S387" s="224"/>
      <c r="T387" s="224"/>
      <c r="U387" s="224"/>
      <c r="V387" s="224"/>
      <c r="W387" s="224"/>
      <c r="X387" s="224"/>
      <c r="Y387" s="224"/>
      <c r="Z387" s="214"/>
      <c r="AA387" s="214"/>
      <c r="AB387" s="214"/>
      <c r="AC387" s="214"/>
      <c r="AD387" s="214"/>
      <c r="AE387" s="214"/>
      <c r="AF387" s="214"/>
      <c r="AG387" s="214" t="s">
        <v>371</v>
      </c>
      <c r="AH387" s="214">
        <v>0</v>
      </c>
      <c r="AI387" s="214"/>
      <c r="AJ387" s="214"/>
      <c r="AK387" s="214"/>
      <c r="AL387" s="214"/>
      <c r="AM387" s="214"/>
      <c r="AN387" s="214"/>
      <c r="AO387" s="214"/>
      <c r="AP387" s="214"/>
      <c r="AQ387" s="214"/>
      <c r="AR387" s="214"/>
      <c r="AS387" s="214"/>
      <c r="AT387" s="214"/>
      <c r="AU387" s="214"/>
      <c r="AV387" s="214"/>
      <c r="AW387" s="214"/>
      <c r="AX387" s="214"/>
      <c r="AY387" s="214"/>
      <c r="AZ387" s="214"/>
      <c r="BA387" s="214"/>
      <c r="BB387" s="214"/>
      <c r="BC387" s="214"/>
      <c r="BD387" s="214"/>
      <c r="BE387" s="214"/>
      <c r="BF387" s="214"/>
      <c r="BG387" s="214"/>
      <c r="BH387" s="214"/>
    </row>
    <row r="388" spans="1:60" outlineLevel="3" x14ac:dyDescent="0.2">
      <c r="A388" s="221"/>
      <c r="B388" s="222"/>
      <c r="C388" s="268" t="s">
        <v>2897</v>
      </c>
      <c r="D388" s="262"/>
      <c r="E388" s="263">
        <v>2.39</v>
      </c>
      <c r="F388" s="224"/>
      <c r="G388" s="224"/>
      <c r="H388" s="224"/>
      <c r="I388" s="224"/>
      <c r="J388" s="224"/>
      <c r="K388" s="224"/>
      <c r="L388" s="224"/>
      <c r="M388" s="224"/>
      <c r="N388" s="223"/>
      <c r="O388" s="223"/>
      <c r="P388" s="223"/>
      <c r="Q388" s="223"/>
      <c r="R388" s="224"/>
      <c r="S388" s="224"/>
      <c r="T388" s="224"/>
      <c r="U388" s="224"/>
      <c r="V388" s="224"/>
      <c r="W388" s="224"/>
      <c r="X388" s="224"/>
      <c r="Y388" s="224"/>
      <c r="Z388" s="214"/>
      <c r="AA388" s="214"/>
      <c r="AB388" s="214"/>
      <c r="AC388" s="214"/>
      <c r="AD388" s="214"/>
      <c r="AE388" s="214"/>
      <c r="AF388" s="214"/>
      <c r="AG388" s="214" t="s">
        <v>371</v>
      </c>
      <c r="AH388" s="214">
        <v>0</v>
      </c>
      <c r="AI388" s="214"/>
      <c r="AJ388" s="214"/>
      <c r="AK388" s="214"/>
      <c r="AL388" s="214"/>
      <c r="AM388" s="214"/>
      <c r="AN388" s="214"/>
      <c r="AO388" s="214"/>
      <c r="AP388" s="214"/>
      <c r="AQ388" s="214"/>
      <c r="AR388" s="214"/>
      <c r="AS388" s="214"/>
      <c r="AT388" s="214"/>
      <c r="AU388" s="214"/>
      <c r="AV388" s="214"/>
      <c r="AW388" s="214"/>
      <c r="AX388" s="214"/>
      <c r="AY388" s="214"/>
      <c r="AZ388" s="214"/>
      <c r="BA388" s="214"/>
      <c r="BB388" s="214"/>
      <c r="BC388" s="214"/>
      <c r="BD388" s="214"/>
      <c r="BE388" s="214"/>
      <c r="BF388" s="214"/>
      <c r="BG388" s="214"/>
      <c r="BH388" s="214"/>
    </row>
    <row r="389" spans="1:60" outlineLevel="3" x14ac:dyDescent="0.2">
      <c r="A389" s="221"/>
      <c r="B389" s="222"/>
      <c r="C389" s="268" t="s">
        <v>2898</v>
      </c>
      <c r="D389" s="262"/>
      <c r="E389" s="263">
        <v>9.24</v>
      </c>
      <c r="F389" s="224"/>
      <c r="G389" s="224"/>
      <c r="H389" s="224"/>
      <c r="I389" s="224"/>
      <c r="J389" s="224"/>
      <c r="K389" s="224"/>
      <c r="L389" s="224"/>
      <c r="M389" s="224"/>
      <c r="N389" s="223"/>
      <c r="O389" s="223"/>
      <c r="P389" s="223"/>
      <c r="Q389" s="223"/>
      <c r="R389" s="224"/>
      <c r="S389" s="224"/>
      <c r="T389" s="224"/>
      <c r="U389" s="224"/>
      <c r="V389" s="224"/>
      <c r="W389" s="224"/>
      <c r="X389" s="224"/>
      <c r="Y389" s="224"/>
      <c r="Z389" s="214"/>
      <c r="AA389" s="214"/>
      <c r="AB389" s="214"/>
      <c r="AC389" s="214"/>
      <c r="AD389" s="214"/>
      <c r="AE389" s="214"/>
      <c r="AF389" s="214"/>
      <c r="AG389" s="214" t="s">
        <v>371</v>
      </c>
      <c r="AH389" s="214">
        <v>0</v>
      </c>
      <c r="AI389" s="214"/>
      <c r="AJ389" s="214"/>
      <c r="AK389" s="214"/>
      <c r="AL389" s="214"/>
      <c r="AM389" s="214"/>
      <c r="AN389" s="214"/>
      <c r="AO389" s="214"/>
      <c r="AP389" s="214"/>
      <c r="AQ389" s="214"/>
      <c r="AR389" s="214"/>
      <c r="AS389" s="214"/>
      <c r="AT389" s="214"/>
      <c r="AU389" s="214"/>
      <c r="AV389" s="214"/>
      <c r="AW389" s="214"/>
      <c r="AX389" s="214"/>
      <c r="AY389" s="214"/>
      <c r="AZ389" s="214"/>
      <c r="BA389" s="214"/>
      <c r="BB389" s="214"/>
      <c r="BC389" s="214"/>
      <c r="BD389" s="214"/>
      <c r="BE389" s="214"/>
      <c r="BF389" s="214"/>
      <c r="BG389" s="214"/>
      <c r="BH389" s="214"/>
    </row>
    <row r="390" spans="1:60" outlineLevel="3" x14ac:dyDescent="0.2">
      <c r="A390" s="221"/>
      <c r="B390" s="222"/>
      <c r="C390" s="268" t="s">
        <v>2852</v>
      </c>
      <c r="D390" s="262"/>
      <c r="E390" s="263">
        <v>26.17</v>
      </c>
      <c r="F390" s="224"/>
      <c r="G390" s="224"/>
      <c r="H390" s="224"/>
      <c r="I390" s="224"/>
      <c r="J390" s="224"/>
      <c r="K390" s="224"/>
      <c r="L390" s="224"/>
      <c r="M390" s="224"/>
      <c r="N390" s="223"/>
      <c r="O390" s="223"/>
      <c r="P390" s="223"/>
      <c r="Q390" s="223"/>
      <c r="R390" s="224"/>
      <c r="S390" s="224"/>
      <c r="T390" s="224"/>
      <c r="U390" s="224"/>
      <c r="V390" s="224"/>
      <c r="W390" s="224"/>
      <c r="X390" s="224"/>
      <c r="Y390" s="224"/>
      <c r="Z390" s="214"/>
      <c r="AA390" s="214"/>
      <c r="AB390" s="214"/>
      <c r="AC390" s="214"/>
      <c r="AD390" s="214"/>
      <c r="AE390" s="214"/>
      <c r="AF390" s="214"/>
      <c r="AG390" s="214" t="s">
        <v>371</v>
      </c>
      <c r="AH390" s="214">
        <v>0</v>
      </c>
      <c r="AI390" s="214"/>
      <c r="AJ390" s="214"/>
      <c r="AK390" s="214"/>
      <c r="AL390" s="214"/>
      <c r="AM390" s="214"/>
      <c r="AN390" s="214"/>
      <c r="AO390" s="214"/>
      <c r="AP390" s="214"/>
      <c r="AQ390" s="214"/>
      <c r="AR390" s="214"/>
      <c r="AS390" s="214"/>
      <c r="AT390" s="214"/>
      <c r="AU390" s="214"/>
      <c r="AV390" s="214"/>
      <c r="AW390" s="214"/>
      <c r="AX390" s="214"/>
      <c r="AY390" s="214"/>
      <c r="AZ390" s="214"/>
      <c r="BA390" s="214"/>
      <c r="BB390" s="214"/>
      <c r="BC390" s="214"/>
      <c r="BD390" s="214"/>
      <c r="BE390" s="214"/>
      <c r="BF390" s="214"/>
      <c r="BG390" s="214"/>
      <c r="BH390" s="214"/>
    </row>
    <row r="391" spans="1:60" outlineLevel="1" x14ac:dyDescent="0.2">
      <c r="A391" s="236">
        <v>114</v>
      </c>
      <c r="B391" s="237" t="s">
        <v>714</v>
      </c>
      <c r="C391" s="254" t="s">
        <v>715</v>
      </c>
      <c r="D391" s="238" t="s">
        <v>379</v>
      </c>
      <c r="E391" s="239">
        <v>37.799999999999997</v>
      </c>
      <c r="F391" s="240"/>
      <c r="G391" s="241">
        <f>ROUND(E391*F391,2)</f>
        <v>0</v>
      </c>
      <c r="H391" s="240"/>
      <c r="I391" s="241">
        <f>ROUND(E391*H391,2)</f>
        <v>0</v>
      </c>
      <c r="J391" s="240"/>
      <c r="K391" s="241">
        <f>ROUND(E391*J391,2)</f>
        <v>0</v>
      </c>
      <c r="L391" s="241">
        <v>12</v>
      </c>
      <c r="M391" s="241">
        <f>G391*(1+L391/100)</f>
        <v>0</v>
      </c>
      <c r="N391" s="239">
        <v>0</v>
      </c>
      <c r="O391" s="239">
        <f>ROUND(E391*N391,2)</f>
        <v>0</v>
      </c>
      <c r="P391" s="239">
        <v>1.4E-2</v>
      </c>
      <c r="Q391" s="239">
        <f>ROUND(E391*P391,2)</f>
        <v>0.53</v>
      </c>
      <c r="R391" s="241" t="s">
        <v>695</v>
      </c>
      <c r="S391" s="241" t="s">
        <v>315</v>
      </c>
      <c r="T391" s="242" t="s">
        <v>315</v>
      </c>
      <c r="U391" s="224">
        <v>0.08</v>
      </c>
      <c r="V391" s="224">
        <f>ROUND(E391*U391,2)</f>
        <v>3.02</v>
      </c>
      <c r="W391" s="224"/>
      <c r="X391" s="224" t="s">
        <v>336</v>
      </c>
      <c r="Y391" s="224" t="s">
        <v>317</v>
      </c>
      <c r="Z391" s="214"/>
      <c r="AA391" s="214"/>
      <c r="AB391" s="214"/>
      <c r="AC391" s="214"/>
      <c r="AD391" s="214"/>
      <c r="AE391" s="214"/>
      <c r="AF391" s="214"/>
      <c r="AG391" s="214" t="s">
        <v>367</v>
      </c>
      <c r="AH391" s="214"/>
      <c r="AI391" s="214"/>
      <c r="AJ391" s="214"/>
      <c r="AK391" s="214"/>
      <c r="AL391" s="214"/>
      <c r="AM391" s="214"/>
      <c r="AN391" s="214"/>
      <c r="AO391" s="214"/>
      <c r="AP391" s="214"/>
      <c r="AQ391" s="214"/>
      <c r="AR391" s="214"/>
      <c r="AS391" s="214"/>
      <c r="AT391" s="214"/>
      <c r="AU391" s="214"/>
      <c r="AV391" s="214"/>
      <c r="AW391" s="214"/>
      <c r="AX391" s="214"/>
      <c r="AY391" s="214"/>
      <c r="AZ391" s="214"/>
      <c r="BA391" s="214"/>
      <c r="BB391" s="214"/>
      <c r="BC391" s="214"/>
      <c r="BD391" s="214"/>
      <c r="BE391" s="214"/>
      <c r="BF391" s="214"/>
      <c r="BG391" s="214"/>
      <c r="BH391" s="214"/>
    </row>
    <row r="392" spans="1:60" outlineLevel="2" x14ac:dyDescent="0.2">
      <c r="A392" s="221"/>
      <c r="B392" s="222"/>
      <c r="C392" s="268" t="s">
        <v>536</v>
      </c>
      <c r="D392" s="262"/>
      <c r="E392" s="263"/>
      <c r="F392" s="224"/>
      <c r="G392" s="224"/>
      <c r="H392" s="224"/>
      <c r="I392" s="224"/>
      <c r="J392" s="224"/>
      <c r="K392" s="224"/>
      <c r="L392" s="224"/>
      <c r="M392" s="224"/>
      <c r="N392" s="223"/>
      <c r="O392" s="223"/>
      <c r="P392" s="223"/>
      <c r="Q392" s="223"/>
      <c r="R392" s="224"/>
      <c r="S392" s="224"/>
      <c r="T392" s="224"/>
      <c r="U392" s="224"/>
      <c r="V392" s="224"/>
      <c r="W392" s="224"/>
      <c r="X392" s="224"/>
      <c r="Y392" s="224"/>
      <c r="Z392" s="214"/>
      <c r="AA392" s="214"/>
      <c r="AB392" s="214"/>
      <c r="AC392" s="214"/>
      <c r="AD392" s="214"/>
      <c r="AE392" s="214"/>
      <c r="AF392" s="214"/>
      <c r="AG392" s="214" t="s">
        <v>371</v>
      </c>
      <c r="AH392" s="214">
        <v>0</v>
      </c>
      <c r="AI392" s="214"/>
      <c r="AJ392" s="214"/>
      <c r="AK392" s="214"/>
      <c r="AL392" s="214"/>
      <c r="AM392" s="214"/>
      <c r="AN392" s="214"/>
      <c r="AO392" s="214"/>
      <c r="AP392" s="214"/>
      <c r="AQ392" s="214"/>
      <c r="AR392" s="214"/>
      <c r="AS392" s="214"/>
      <c r="AT392" s="214"/>
      <c r="AU392" s="214"/>
      <c r="AV392" s="214"/>
      <c r="AW392" s="214"/>
      <c r="AX392" s="214"/>
      <c r="AY392" s="214"/>
      <c r="AZ392" s="214"/>
      <c r="BA392" s="214"/>
      <c r="BB392" s="214"/>
      <c r="BC392" s="214"/>
      <c r="BD392" s="214"/>
      <c r="BE392" s="214"/>
      <c r="BF392" s="214"/>
      <c r="BG392" s="214"/>
      <c r="BH392" s="214"/>
    </row>
    <row r="393" spans="1:60" outlineLevel="3" x14ac:dyDescent="0.2">
      <c r="A393" s="221"/>
      <c r="B393" s="222"/>
      <c r="C393" s="268" t="s">
        <v>2897</v>
      </c>
      <c r="D393" s="262"/>
      <c r="E393" s="263">
        <v>2.39</v>
      </c>
      <c r="F393" s="224"/>
      <c r="G393" s="224"/>
      <c r="H393" s="224"/>
      <c r="I393" s="224"/>
      <c r="J393" s="224"/>
      <c r="K393" s="224"/>
      <c r="L393" s="224"/>
      <c r="M393" s="224"/>
      <c r="N393" s="223"/>
      <c r="O393" s="223"/>
      <c r="P393" s="223"/>
      <c r="Q393" s="223"/>
      <c r="R393" s="224"/>
      <c r="S393" s="224"/>
      <c r="T393" s="224"/>
      <c r="U393" s="224"/>
      <c r="V393" s="224"/>
      <c r="W393" s="224"/>
      <c r="X393" s="224"/>
      <c r="Y393" s="224"/>
      <c r="Z393" s="214"/>
      <c r="AA393" s="214"/>
      <c r="AB393" s="214"/>
      <c r="AC393" s="214"/>
      <c r="AD393" s="214"/>
      <c r="AE393" s="214"/>
      <c r="AF393" s="214"/>
      <c r="AG393" s="214" t="s">
        <v>371</v>
      </c>
      <c r="AH393" s="214">
        <v>0</v>
      </c>
      <c r="AI393" s="214"/>
      <c r="AJ393" s="214"/>
      <c r="AK393" s="214"/>
      <c r="AL393" s="214"/>
      <c r="AM393" s="214"/>
      <c r="AN393" s="214"/>
      <c r="AO393" s="214"/>
      <c r="AP393" s="214"/>
      <c r="AQ393" s="214"/>
      <c r="AR393" s="214"/>
      <c r="AS393" s="214"/>
      <c r="AT393" s="214"/>
      <c r="AU393" s="214"/>
      <c r="AV393" s="214"/>
      <c r="AW393" s="214"/>
      <c r="AX393" s="214"/>
      <c r="AY393" s="214"/>
      <c r="AZ393" s="214"/>
      <c r="BA393" s="214"/>
      <c r="BB393" s="214"/>
      <c r="BC393" s="214"/>
      <c r="BD393" s="214"/>
      <c r="BE393" s="214"/>
      <c r="BF393" s="214"/>
      <c r="BG393" s="214"/>
      <c r="BH393" s="214"/>
    </row>
    <row r="394" spans="1:60" outlineLevel="3" x14ac:dyDescent="0.2">
      <c r="A394" s="221"/>
      <c r="B394" s="222"/>
      <c r="C394" s="268" t="s">
        <v>2898</v>
      </c>
      <c r="D394" s="262"/>
      <c r="E394" s="263">
        <v>9.24</v>
      </c>
      <c r="F394" s="224"/>
      <c r="G394" s="224"/>
      <c r="H394" s="224"/>
      <c r="I394" s="224"/>
      <c r="J394" s="224"/>
      <c r="K394" s="224"/>
      <c r="L394" s="224"/>
      <c r="M394" s="224"/>
      <c r="N394" s="223"/>
      <c r="O394" s="223"/>
      <c r="P394" s="223"/>
      <c r="Q394" s="223"/>
      <c r="R394" s="224"/>
      <c r="S394" s="224"/>
      <c r="T394" s="224"/>
      <c r="U394" s="224"/>
      <c r="V394" s="224"/>
      <c r="W394" s="224"/>
      <c r="X394" s="224"/>
      <c r="Y394" s="224"/>
      <c r="Z394" s="214"/>
      <c r="AA394" s="214"/>
      <c r="AB394" s="214"/>
      <c r="AC394" s="214"/>
      <c r="AD394" s="214"/>
      <c r="AE394" s="214"/>
      <c r="AF394" s="214"/>
      <c r="AG394" s="214" t="s">
        <v>371</v>
      </c>
      <c r="AH394" s="214">
        <v>0</v>
      </c>
      <c r="AI394" s="214"/>
      <c r="AJ394" s="214"/>
      <c r="AK394" s="214"/>
      <c r="AL394" s="214"/>
      <c r="AM394" s="214"/>
      <c r="AN394" s="214"/>
      <c r="AO394" s="214"/>
      <c r="AP394" s="214"/>
      <c r="AQ394" s="214"/>
      <c r="AR394" s="214"/>
      <c r="AS394" s="214"/>
      <c r="AT394" s="214"/>
      <c r="AU394" s="214"/>
      <c r="AV394" s="214"/>
      <c r="AW394" s="214"/>
      <c r="AX394" s="214"/>
      <c r="AY394" s="214"/>
      <c r="AZ394" s="214"/>
      <c r="BA394" s="214"/>
      <c r="BB394" s="214"/>
      <c r="BC394" s="214"/>
      <c r="BD394" s="214"/>
      <c r="BE394" s="214"/>
      <c r="BF394" s="214"/>
      <c r="BG394" s="214"/>
      <c r="BH394" s="214"/>
    </row>
    <row r="395" spans="1:60" outlineLevel="3" x14ac:dyDescent="0.2">
      <c r="A395" s="221"/>
      <c r="B395" s="222"/>
      <c r="C395" s="268" t="s">
        <v>2852</v>
      </c>
      <c r="D395" s="262"/>
      <c r="E395" s="263">
        <v>26.17</v>
      </c>
      <c r="F395" s="224"/>
      <c r="G395" s="224"/>
      <c r="H395" s="224"/>
      <c r="I395" s="224"/>
      <c r="J395" s="224"/>
      <c r="K395" s="224"/>
      <c r="L395" s="224"/>
      <c r="M395" s="224"/>
      <c r="N395" s="223"/>
      <c r="O395" s="223"/>
      <c r="P395" s="223"/>
      <c r="Q395" s="223"/>
      <c r="R395" s="224"/>
      <c r="S395" s="224"/>
      <c r="T395" s="224"/>
      <c r="U395" s="224"/>
      <c r="V395" s="224"/>
      <c r="W395" s="224"/>
      <c r="X395" s="224"/>
      <c r="Y395" s="224"/>
      <c r="Z395" s="214"/>
      <c r="AA395" s="214"/>
      <c r="AB395" s="214"/>
      <c r="AC395" s="214"/>
      <c r="AD395" s="214"/>
      <c r="AE395" s="214"/>
      <c r="AF395" s="214"/>
      <c r="AG395" s="214" t="s">
        <v>371</v>
      </c>
      <c r="AH395" s="214">
        <v>0</v>
      </c>
      <c r="AI395" s="214"/>
      <c r="AJ395" s="214"/>
      <c r="AK395" s="214"/>
      <c r="AL395" s="214"/>
      <c r="AM395" s="214"/>
      <c r="AN395" s="214"/>
      <c r="AO395" s="214"/>
      <c r="AP395" s="214"/>
      <c r="AQ395" s="214"/>
      <c r="AR395" s="214"/>
      <c r="AS395" s="214"/>
      <c r="AT395" s="214"/>
      <c r="AU395" s="214"/>
      <c r="AV395" s="214"/>
      <c r="AW395" s="214"/>
      <c r="AX395" s="214"/>
      <c r="AY395" s="214"/>
      <c r="AZ395" s="214"/>
      <c r="BA395" s="214"/>
      <c r="BB395" s="214"/>
      <c r="BC395" s="214"/>
      <c r="BD395" s="214"/>
      <c r="BE395" s="214"/>
      <c r="BF395" s="214"/>
      <c r="BG395" s="214"/>
      <c r="BH395" s="214"/>
    </row>
    <row r="396" spans="1:60" outlineLevel="1" x14ac:dyDescent="0.2">
      <c r="A396" s="236">
        <v>115</v>
      </c>
      <c r="B396" s="237" t="s">
        <v>716</v>
      </c>
      <c r="C396" s="254" t="s">
        <v>717</v>
      </c>
      <c r="D396" s="238" t="s">
        <v>379</v>
      </c>
      <c r="E396" s="239">
        <v>36.880000000000003</v>
      </c>
      <c r="F396" s="240"/>
      <c r="G396" s="241">
        <f>ROUND(E396*F396,2)</f>
        <v>0</v>
      </c>
      <c r="H396" s="240"/>
      <c r="I396" s="241">
        <f>ROUND(E396*H396,2)</f>
        <v>0</v>
      </c>
      <c r="J396" s="240"/>
      <c r="K396" s="241">
        <f>ROUND(E396*J396,2)</f>
        <v>0</v>
      </c>
      <c r="L396" s="241">
        <v>12</v>
      </c>
      <c r="M396" s="241">
        <f>G396*(1+L396/100)</f>
        <v>0</v>
      </c>
      <c r="N396" s="239">
        <v>0</v>
      </c>
      <c r="O396" s="239">
        <f>ROUND(E396*N396,2)</f>
        <v>0</v>
      </c>
      <c r="P396" s="239">
        <v>1.7999999999999999E-2</v>
      </c>
      <c r="Q396" s="239">
        <f>ROUND(E396*P396,2)</f>
        <v>0.66</v>
      </c>
      <c r="R396" s="241" t="s">
        <v>695</v>
      </c>
      <c r="S396" s="241" t="s">
        <v>315</v>
      </c>
      <c r="T396" s="242" t="s">
        <v>315</v>
      </c>
      <c r="U396" s="224">
        <v>0.19500000000000001</v>
      </c>
      <c r="V396" s="224">
        <f>ROUND(E396*U396,2)</f>
        <v>7.19</v>
      </c>
      <c r="W396" s="224"/>
      <c r="X396" s="224" t="s">
        <v>336</v>
      </c>
      <c r="Y396" s="224" t="s">
        <v>317</v>
      </c>
      <c r="Z396" s="214"/>
      <c r="AA396" s="214"/>
      <c r="AB396" s="214"/>
      <c r="AC396" s="214"/>
      <c r="AD396" s="214"/>
      <c r="AE396" s="214"/>
      <c r="AF396" s="214"/>
      <c r="AG396" s="214" t="s">
        <v>367</v>
      </c>
      <c r="AH396" s="214"/>
      <c r="AI396" s="214"/>
      <c r="AJ396" s="214"/>
      <c r="AK396" s="214"/>
      <c r="AL396" s="214"/>
      <c r="AM396" s="214"/>
      <c r="AN396" s="214"/>
      <c r="AO396" s="214"/>
      <c r="AP396" s="214"/>
      <c r="AQ396" s="214"/>
      <c r="AR396" s="214"/>
      <c r="AS396" s="214"/>
      <c r="AT396" s="214"/>
      <c r="AU396" s="214"/>
      <c r="AV396" s="214"/>
      <c r="AW396" s="214"/>
      <c r="AX396" s="214"/>
      <c r="AY396" s="214"/>
      <c r="AZ396" s="214"/>
      <c r="BA396" s="214"/>
      <c r="BB396" s="214"/>
      <c r="BC396" s="214"/>
      <c r="BD396" s="214"/>
      <c r="BE396" s="214"/>
      <c r="BF396" s="214"/>
      <c r="BG396" s="214"/>
      <c r="BH396" s="214"/>
    </row>
    <row r="397" spans="1:60" outlineLevel="2" x14ac:dyDescent="0.2">
      <c r="A397" s="221"/>
      <c r="B397" s="222"/>
      <c r="C397" s="268" t="s">
        <v>536</v>
      </c>
      <c r="D397" s="262"/>
      <c r="E397" s="263"/>
      <c r="F397" s="224"/>
      <c r="G397" s="224"/>
      <c r="H397" s="224"/>
      <c r="I397" s="224"/>
      <c r="J397" s="224"/>
      <c r="K397" s="224"/>
      <c r="L397" s="224"/>
      <c r="M397" s="224"/>
      <c r="N397" s="223"/>
      <c r="O397" s="223"/>
      <c r="P397" s="223"/>
      <c r="Q397" s="223"/>
      <c r="R397" s="224"/>
      <c r="S397" s="224"/>
      <c r="T397" s="224"/>
      <c r="U397" s="224"/>
      <c r="V397" s="224"/>
      <c r="W397" s="224"/>
      <c r="X397" s="224"/>
      <c r="Y397" s="224"/>
      <c r="Z397" s="214"/>
      <c r="AA397" s="214"/>
      <c r="AB397" s="214"/>
      <c r="AC397" s="214"/>
      <c r="AD397" s="214"/>
      <c r="AE397" s="214"/>
      <c r="AF397" s="214"/>
      <c r="AG397" s="214" t="s">
        <v>371</v>
      </c>
      <c r="AH397" s="214">
        <v>0</v>
      </c>
      <c r="AI397" s="214"/>
      <c r="AJ397" s="214"/>
      <c r="AK397" s="214"/>
      <c r="AL397" s="214"/>
      <c r="AM397" s="214"/>
      <c r="AN397" s="214"/>
      <c r="AO397" s="214"/>
      <c r="AP397" s="214"/>
      <c r="AQ397" s="214"/>
      <c r="AR397" s="214"/>
      <c r="AS397" s="214"/>
      <c r="AT397" s="214"/>
      <c r="AU397" s="214"/>
      <c r="AV397" s="214"/>
      <c r="AW397" s="214"/>
      <c r="AX397" s="214"/>
      <c r="AY397" s="214"/>
      <c r="AZ397" s="214"/>
      <c r="BA397" s="214"/>
      <c r="BB397" s="214"/>
      <c r="BC397" s="214"/>
      <c r="BD397" s="214"/>
      <c r="BE397" s="214"/>
      <c r="BF397" s="214"/>
      <c r="BG397" s="214"/>
      <c r="BH397" s="214"/>
    </row>
    <row r="398" spans="1:60" outlineLevel="3" x14ac:dyDescent="0.2">
      <c r="A398" s="221"/>
      <c r="B398" s="222"/>
      <c r="C398" s="268" t="s">
        <v>2527</v>
      </c>
      <c r="D398" s="262"/>
      <c r="E398" s="263">
        <v>25.05</v>
      </c>
      <c r="F398" s="224"/>
      <c r="G398" s="224"/>
      <c r="H398" s="224"/>
      <c r="I398" s="224"/>
      <c r="J398" s="224"/>
      <c r="K398" s="224"/>
      <c r="L398" s="224"/>
      <c r="M398" s="224"/>
      <c r="N398" s="223"/>
      <c r="O398" s="223"/>
      <c r="P398" s="223"/>
      <c r="Q398" s="223"/>
      <c r="R398" s="224"/>
      <c r="S398" s="224"/>
      <c r="T398" s="224"/>
      <c r="U398" s="224"/>
      <c r="V398" s="224"/>
      <c r="W398" s="224"/>
      <c r="X398" s="224"/>
      <c r="Y398" s="224"/>
      <c r="Z398" s="214"/>
      <c r="AA398" s="214"/>
      <c r="AB398" s="214"/>
      <c r="AC398" s="214"/>
      <c r="AD398" s="214"/>
      <c r="AE398" s="214"/>
      <c r="AF398" s="214"/>
      <c r="AG398" s="214" t="s">
        <v>371</v>
      </c>
      <c r="AH398" s="214">
        <v>0</v>
      </c>
      <c r="AI398" s="214"/>
      <c r="AJ398" s="214"/>
      <c r="AK398" s="214"/>
      <c r="AL398" s="214"/>
      <c r="AM398" s="214"/>
      <c r="AN398" s="214"/>
      <c r="AO398" s="214"/>
      <c r="AP398" s="214"/>
      <c r="AQ398" s="214"/>
      <c r="AR398" s="214"/>
      <c r="AS398" s="214"/>
      <c r="AT398" s="214"/>
      <c r="AU398" s="214"/>
      <c r="AV398" s="214"/>
      <c r="AW398" s="214"/>
      <c r="AX398" s="214"/>
      <c r="AY398" s="214"/>
      <c r="AZ398" s="214"/>
      <c r="BA398" s="214"/>
      <c r="BB398" s="214"/>
      <c r="BC398" s="214"/>
      <c r="BD398" s="214"/>
      <c r="BE398" s="214"/>
      <c r="BF398" s="214"/>
      <c r="BG398" s="214"/>
      <c r="BH398" s="214"/>
    </row>
    <row r="399" spans="1:60" outlineLevel="3" x14ac:dyDescent="0.2">
      <c r="A399" s="221"/>
      <c r="B399" s="222"/>
      <c r="C399" s="268" t="s">
        <v>2528</v>
      </c>
      <c r="D399" s="262"/>
      <c r="E399" s="263">
        <v>9.3800000000000008</v>
      </c>
      <c r="F399" s="224"/>
      <c r="G399" s="224"/>
      <c r="H399" s="224"/>
      <c r="I399" s="224"/>
      <c r="J399" s="224"/>
      <c r="K399" s="224"/>
      <c r="L399" s="224"/>
      <c r="M399" s="224"/>
      <c r="N399" s="223"/>
      <c r="O399" s="223"/>
      <c r="P399" s="223"/>
      <c r="Q399" s="223"/>
      <c r="R399" s="224"/>
      <c r="S399" s="224"/>
      <c r="T399" s="224"/>
      <c r="U399" s="224"/>
      <c r="V399" s="224"/>
      <c r="W399" s="224"/>
      <c r="X399" s="224"/>
      <c r="Y399" s="224"/>
      <c r="Z399" s="214"/>
      <c r="AA399" s="214"/>
      <c r="AB399" s="214"/>
      <c r="AC399" s="214"/>
      <c r="AD399" s="214"/>
      <c r="AE399" s="214"/>
      <c r="AF399" s="214"/>
      <c r="AG399" s="214" t="s">
        <v>371</v>
      </c>
      <c r="AH399" s="214">
        <v>0</v>
      </c>
      <c r="AI399" s="214"/>
      <c r="AJ399" s="214"/>
      <c r="AK399" s="214"/>
      <c r="AL399" s="214"/>
      <c r="AM399" s="214"/>
      <c r="AN399" s="214"/>
      <c r="AO399" s="214"/>
      <c r="AP399" s="214"/>
      <c r="AQ399" s="214"/>
      <c r="AR399" s="214"/>
      <c r="AS399" s="214"/>
      <c r="AT399" s="214"/>
      <c r="AU399" s="214"/>
      <c r="AV399" s="214"/>
      <c r="AW399" s="214"/>
      <c r="AX399" s="214"/>
      <c r="AY399" s="214"/>
      <c r="AZ399" s="214"/>
      <c r="BA399" s="214"/>
      <c r="BB399" s="214"/>
      <c r="BC399" s="214"/>
      <c r="BD399" s="214"/>
      <c r="BE399" s="214"/>
      <c r="BF399" s="214"/>
      <c r="BG399" s="214"/>
      <c r="BH399" s="214"/>
    </row>
    <row r="400" spans="1:60" outlineLevel="3" x14ac:dyDescent="0.2">
      <c r="A400" s="221"/>
      <c r="B400" s="222"/>
      <c r="C400" s="268" t="s">
        <v>2522</v>
      </c>
      <c r="D400" s="262"/>
      <c r="E400" s="263">
        <v>2.4500000000000002</v>
      </c>
      <c r="F400" s="224"/>
      <c r="G400" s="224"/>
      <c r="H400" s="224"/>
      <c r="I400" s="224"/>
      <c r="J400" s="224"/>
      <c r="K400" s="224"/>
      <c r="L400" s="224"/>
      <c r="M400" s="224"/>
      <c r="N400" s="223"/>
      <c r="O400" s="223"/>
      <c r="P400" s="223"/>
      <c r="Q400" s="223"/>
      <c r="R400" s="224"/>
      <c r="S400" s="224"/>
      <c r="T400" s="224"/>
      <c r="U400" s="224"/>
      <c r="V400" s="224"/>
      <c r="W400" s="224"/>
      <c r="X400" s="224"/>
      <c r="Y400" s="224"/>
      <c r="Z400" s="214"/>
      <c r="AA400" s="214"/>
      <c r="AB400" s="214"/>
      <c r="AC400" s="214"/>
      <c r="AD400" s="214"/>
      <c r="AE400" s="214"/>
      <c r="AF400" s="214"/>
      <c r="AG400" s="214" t="s">
        <v>371</v>
      </c>
      <c r="AH400" s="214">
        <v>0</v>
      </c>
      <c r="AI400" s="214"/>
      <c r="AJ400" s="214"/>
      <c r="AK400" s="214"/>
      <c r="AL400" s="214"/>
      <c r="AM400" s="214"/>
      <c r="AN400" s="214"/>
      <c r="AO400" s="214"/>
      <c r="AP400" s="214"/>
      <c r="AQ400" s="214"/>
      <c r="AR400" s="214"/>
      <c r="AS400" s="214"/>
      <c r="AT400" s="214"/>
      <c r="AU400" s="214"/>
      <c r="AV400" s="214"/>
      <c r="AW400" s="214"/>
      <c r="AX400" s="214"/>
      <c r="AY400" s="214"/>
      <c r="AZ400" s="214"/>
      <c r="BA400" s="214"/>
      <c r="BB400" s="214"/>
      <c r="BC400" s="214"/>
      <c r="BD400" s="214"/>
      <c r="BE400" s="214"/>
      <c r="BF400" s="214"/>
      <c r="BG400" s="214"/>
      <c r="BH400" s="214"/>
    </row>
    <row r="401" spans="1:60" outlineLevel="1" x14ac:dyDescent="0.2">
      <c r="A401" s="236">
        <v>116</v>
      </c>
      <c r="B401" s="237" t="s">
        <v>1166</v>
      </c>
      <c r="C401" s="254" t="s">
        <v>1167</v>
      </c>
      <c r="D401" s="238" t="s">
        <v>581</v>
      </c>
      <c r="E401" s="239">
        <v>1.4794099999999999</v>
      </c>
      <c r="F401" s="240"/>
      <c r="G401" s="241">
        <f>ROUND(E401*F401,2)</f>
        <v>0</v>
      </c>
      <c r="H401" s="240"/>
      <c r="I401" s="241">
        <f>ROUND(E401*H401,2)</f>
        <v>0</v>
      </c>
      <c r="J401" s="240"/>
      <c r="K401" s="241">
        <f>ROUND(E401*J401,2)</f>
        <v>0</v>
      </c>
      <c r="L401" s="241">
        <v>12</v>
      </c>
      <c r="M401" s="241">
        <f>G401*(1+L401/100)</f>
        <v>0</v>
      </c>
      <c r="N401" s="239">
        <v>0</v>
      </c>
      <c r="O401" s="239">
        <f>ROUND(E401*N401,2)</f>
        <v>0</v>
      </c>
      <c r="P401" s="239">
        <v>0</v>
      </c>
      <c r="Q401" s="239">
        <f>ROUND(E401*P401,2)</f>
        <v>0</v>
      </c>
      <c r="R401" s="241" t="s">
        <v>695</v>
      </c>
      <c r="S401" s="241" t="s">
        <v>315</v>
      </c>
      <c r="T401" s="242" t="s">
        <v>315</v>
      </c>
      <c r="U401" s="224">
        <v>1.863</v>
      </c>
      <c r="V401" s="224">
        <f>ROUND(E401*U401,2)</f>
        <v>2.76</v>
      </c>
      <c r="W401" s="224"/>
      <c r="X401" s="224" t="s">
        <v>582</v>
      </c>
      <c r="Y401" s="224" t="s">
        <v>317</v>
      </c>
      <c r="Z401" s="214"/>
      <c r="AA401" s="214"/>
      <c r="AB401" s="214"/>
      <c r="AC401" s="214"/>
      <c r="AD401" s="214"/>
      <c r="AE401" s="214"/>
      <c r="AF401" s="214"/>
      <c r="AG401" s="214" t="s">
        <v>583</v>
      </c>
      <c r="AH401" s="214"/>
      <c r="AI401" s="214"/>
      <c r="AJ401" s="214"/>
      <c r="AK401" s="214"/>
      <c r="AL401" s="214"/>
      <c r="AM401" s="214"/>
      <c r="AN401" s="214"/>
      <c r="AO401" s="214"/>
      <c r="AP401" s="214"/>
      <c r="AQ401" s="214"/>
      <c r="AR401" s="214"/>
      <c r="AS401" s="214"/>
      <c r="AT401" s="214"/>
      <c r="AU401" s="214"/>
      <c r="AV401" s="214"/>
      <c r="AW401" s="214"/>
      <c r="AX401" s="214"/>
      <c r="AY401" s="214"/>
      <c r="AZ401" s="214"/>
      <c r="BA401" s="214"/>
      <c r="BB401" s="214"/>
      <c r="BC401" s="214"/>
      <c r="BD401" s="214"/>
      <c r="BE401" s="214"/>
      <c r="BF401" s="214"/>
      <c r="BG401" s="214"/>
      <c r="BH401" s="214"/>
    </row>
    <row r="402" spans="1:60" outlineLevel="2" x14ac:dyDescent="0.2">
      <c r="A402" s="221"/>
      <c r="B402" s="222"/>
      <c r="C402" s="267" t="s">
        <v>608</v>
      </c>
      <c r="D402" s="266"/>
      <c r="E402" s="266"/>
      <c r="F402" s="266"/>
      <c r="G402" s="266"/>
      <c r="H402" s="224"/>
      <c r="I402" s="224"/>
      <c r="J402" s="224"/>
      <c r="K402" s="224"/>
      <c r="L402" s="224"/>
      <c r="M402" s="224"/>
      <c r="N402" s="223"/>
      <c r="O402" s="223"/>
      <c r="P402" s="223"/>
      <c r="Q402" s="223"/>
      <c r="R402" s="224"/>
      <c r="S402" s="224"/>
      <c r="T402" s="224"/>
      <c r="U402" s="224"/>
      <c r="V402" s="224"/>
      <c r="W402" s="224"/>
      <c r="X402" s="224"/>
      <c r="Y402" s="224"/>
      <c r="Z402" s="214"/>
      <c r="AA402" s="214"/>
      <c r="AB402" s="214"/>
      <c r="AC402" s="214"/>
      <c r="AD402" s="214"/>
      <c r="AE402" s="214"/>
      <c r="AF402" s="214"/>
      <c r="AG402" s="214" t="s">
        <v>369</v>
      </c>
      <c r="AH402" s="214"/>
      <c r="AI402" s="214"/>
      <c r="AJ402" s="214"/>
      <c r="AK402" s="214"/>
      <c r="AL402" s="214"/>
      <c r="AM402" s="214"/>
      <c r="AN402" s="214"/>
      <c r="AO402" s="214"/>
      <c r="AP402" s="214"/>
      <c r="AQ402" s="214"/>
      <c r="AR402" s="214"/>
      <c r="AS402" s="214"/>
      <c r="AT402" s="214"/>
      <c r="AU402" s="214"/>
      <c r="AV402" s="214"/>
      <c r="AW402" s="214"/>
      <c r="AX402" s="214"/>
      <c r="AY402" s="214"/>
      <c r="AZ402" s="214"/>
      <c r="BA402" s="214"/>
      <c r="BB402" s="214"/>
      <c r="BC402" s="214"/>
      <c r="BD402" s="214"/>
      <c r="BE402" s="214"/>
      <c r="BF402" s="214"/>
      <c r="BG402" s="214"/>
      <c r="BH402" s="214"/>
    </row>
    <row r="403" spans="1:60" x14ac:dyDescent="0.2">
      <c r="A403" s="229" t="s">
        <v>310</v>
      </c>
      <c r="B403" s="230" t="s">
        <v>246</v>
      </c>
      <c r="C403" s="253" t="s">
        <v>247</v>
      </c>
      <c r="D403" s="231"/>
      <c r="E403" s="232"/>
      <c r="F403" s="233"/>
      <c r="G403" s="233">
        <f>SUMIF(AG404:AG423,"&lt;&gt;NOR",G404:G423)</f>
        <v>0</v>
      </c>
      <c r="H403" s="233"/>
      <c r="I403" s="233">
        <f>SUM(I404:I423)</f>
        <v>0</v>
      </c>
      <c r="J403" s="233"/>
      <c r="K403" s="233">
        <f>SUM(K404:K423)</f>
        <v>0</v>
      </c>
      <c r="L403" s="233"/>
      <c r="M403" s="233">
        <f>SUM(M404:M423)</f>
        <v>0</v>
      </c>
      <c r="N403" s="232"/>
      <c r="O403" s="232">
        <f>SUM(O404:O423)</f>
        <v>0.97000000000000008</v>
      </c>
      <c r="P403" s="232"/>
      <c r="Q403" s="232">
        <f>SUM(Q404:Q423)</f>
        <v>0</v>
      </c>
      <c r="R403" s="233"/>
      <c r="S403" s="233"/>
      <c r="T403" s="234"/>
      <c r="U403" s="228"/>
      <c r="V403" s="228">
        <f>SUM(V404:V423)</f>
        <v>22.259999999999998</v>
      </c>
      <c r="W403" s="228"/>
      <c r="X403" s="228"/>
      <c r="Y403" s="228"/>
      <c r="AG403" t="s">
        <v>311</v>
      </c>
    </row>
    <row r="404" spans="1:60" ht="22.5" outlineLevel="1" x14ac:dyDescent="0.2">
      <c r="A404" s="236">
        <v>117</v>
      </c>
      <c r="B404" s="237" t="s">
        <v>720</v>
      </c>
      <c r="C404" s="254" t="s">
        <v>721</v>
      </c>
      <c r="D404" s="238" t="s">
        <v>379</v>
      </c>
      <c r="E404" s="239">
        <v>37.700000000000003</v>
      </c>
      <c r="F404" s="240"/>
      <c r="G404" s="241">
        <f>ROUND(E404*F404,2)</f>
        <v>0</v>
      </c>
      <c r="H404" s="240"/>
      <c r="I404" s="241">
        <f>ROUND(E404*H404,2)</f>
        <v>0</v>
      </c>
      <c r="J404" s="240"/>
      <c r="K404" s="241">
        <f>ROUND(E404*J404,2)</f>
        <v>0</v>
      </c>
      <c r="L404" s="241">
        <v>12</v>
      </c>
      <c r="M404" s="241">
        <f>G404*(1+L404/100)</f>
        <v>0</v>
      </c>
      <c r="N404" s="239">
        <v>1.465E-2</v>
      </c>
      <c r="O404" s="239">
        <f>ROUND(E404*N404,2)</f>
        <v>0.55000000000000004</v>
      </c>
      <c r="P404" s="239">
        <v>0</v>
      </c>
      <c r="Q404" s="239">
        <f>ROUND(E404*P404,2)</f>
        <v>0</v>
      </c>
      <c r="R404" s="241" t="s">
        <v>722</v>
      </c>
      <c r="S404" s="241" t="s">
        <v>315</v>
      </c>
      <c r="T404" s="242" t="s">
        <v>315</v>
      </c>
      <c r="U404" s="224">
        <v>0.22800000000000001</v>
      </c>
      <c r="V404" s="224">
        <f>ROUND(E404*U404,2)</f>
        <v>8.6</v>
      </c>
      <c r="W404" s="224"/>
      <c r="X404" s="224" t="s">
        <v>336</v>
      </c>
      <c r="Y404" s="224" t="s">
        <v>317</v>
      </c>
      <c r="Z404" s="214"/>
      <c r="AA404" s="214"/>
      <c r="AB404" s="214"/>
      <c r="AC404" s="214"/>
      <c r="AD404" s="214"/>
      <c r="AE404" s="214"/>
      <c r="AF404" s="214"/>
      <c r="AG404" s="214" t="s">
        <v>337</v>
      </c>
      <c r="AH404" s="214"/>
      <c r="AI404" s="214"/>
      <c r="AJ404" s="214"/>
      <c r="AK404" s="214"/>
      <c r="AL404" s="214"/>
      <c r="AM404" s="214"/>
      <c r="AN404" s="214"/>
      <c r="AO404" s="214"/>
      <c r="AP404" s="214"/>
      <c r="AQ404" s="214"/>
      <c r="AR404" s="214"/>
      <c r="AS404" s="214"/>
      <c r="AT404" s="214"/>
      <c r="AU404" s="214"/>
      <c r="AV404" s="214"/>
      <c r="AW404" s="214"/>
      <c r="AX404" s="214"/>
      <c r="AY404" s="214"/>
      <c r="AZ404" s="214"/>
      <c r="BA404" s="214"/>
      <c r="BB404" s="214"/>
      <c r="BC404" s="214"/>
      <c r="BD404" s="214"/>
      <c r="BE404" s="214"/>
      <c r="BF404" s="214"/>
      <c r="BG404" s="214"/>
      <c r="BH404" s="214"/>
    </row>
    <row r="405" spans="1:60" outlineLevel="2" x14ac:dyDescent="0.2">
      <c r="A405" s="221"/>
      <c r="B405" s="222"/>
      <c r="C405" s="267" t="s">
        <v>723</v>
      </c>
      <c r="D405" s="266"/>
      <c r="E405" s="266"/>
      <c r="F405" s="266"/>
      <c r="G405" s="266"/>
      <c r="H405" s="224"/>
      <c r="I405" s="224"/>
      <c r="J405" s="224"/>
      <c r="K405" s="224"/>
      <c r="L405" s="224"/>
      <c r="M405" s="224"/>
      <c r="N405" s="223"/>
      <c r="O405" s="223"/>
      <c r="P405" s="223"/>
      <c r="Q405" s="223"/>
      <c r="R405" s="224"/>
      <c r="S405" s="224"/>
      <c r="T405" s="224"/>
      <c r="U405" s="224"/>
      <c r="V405" s="224"/>
      <c r="W405" s="224"/>
      <c r="X405" s="224"/>
      <c r="Y405" s="224"/>
      <c r="Z405" s="214"/>
      <c r="AA405" s="214"/>
      <c r="AB405" s="214"/>
      <c r="AC405" s="214"/>
      <c r="AD405" s="214"/>
      <c r="AE405" s="214"/>
      <c r="AF405" s="214"/>
      <c r="AG405" s="214" t="s">
        <v>369</v>
      </c>
      <c r="AH405" s="214"/>
      <c r="AI405" s="214"/>
      <c r="AJ405" s="214"/>
      <c r="AK405" s="214"/>
      <c r="AL405" s="214"/>
      <c r="AM405" s="214"/>
      <c r="AN405" s="214"/>
      <c r="AO405" s="214"/>
      <c r="AP405" s="214"/>
      <c r="AQ405" s="214"/>
      <c r="AR405" s="214"/>
      <c r="AS405" s="214"/>
      <c r="AT405" s="214"/>
      <c r="AU405" s="214"/>
      <c r="AV405" s="214"/>
      <c r="AW405" s="214"/>
      <c r="AX405" s="214"/>
      <c r="AY405" s="214"/>
      <c r="AZ405" s="214"/>
      <c r="BA405" s="214"/>
      <c r="BB405" s="214"/>
      <c r="BC405" s="214"/>
      <c r="BD405" s="214"/>
      <c r="BE405" s="214"/>
      <c r="BF405" s="214"/>
      <c r="BG405" s="214"/>
      <c r="BH405" s="214"/>
    </row>
    <row r="406" spans="1:60" outlineLevel="2" x14ac:dyDescent="0.2">
      <c r="A406" s="221"/>
      <c r="B406" s="222"/>
      <c r="C406" s="268" t="s">
        <v>991</v>
      </c>
      <c r="D406" s="262"/>
      <c r="E406" s="263"/>
      <c r="F406" s="224"/>
      <c r="G406" s="224"/>
      <c r="H406" s="224"/>
      <c r="I406" s="224"/>
      <c r="J406" s="224"/>
      <c r="K406" s="224"/>
      <c r="L406" s="224"/>
      <c r="M406" s="224"/>
      <c r="N406" s="223"/>
      <c r="O406" s="223"/>
      <c r="P406" s="223"/>
      <c r="Q406" s="223"/>
      <c r="R406" s="224"/>
      <c r="S406" s="224"/>
      <c r="T406" s="224"/>
      <c r="U406" s="224"/>
      <c r="V406" s="224"/>
      <c r="W406" s="224"/>
      <c r="X406" s="224"/>
      <c r="Y406" s="224"/>
      <c r="Z406" s="214"/>
      <c r="AA406" s="214"/>
      <c r="AB406" s="214"/>
      <c r="AC406" s="214"/>
      <c r="AD406" s="214"/>
      <c r="AE406" s="214"/>
      <c r="AF406" s="214"/>
      <c r="AG406" s="214" t="s">
        <v>371</v>
      </c>
      <c r="AH406" s="214">
        <v>0</v>
      </c>
      <c r="AI406" s="214"/>
      <c r="AJ406" s="214"/>
      <c r="AK406" s="214"/>
      <c r="AL406" s="214"/>
      <c r="AM406" s="214"/>
      <c r="AN406" s="214"/>
      <c r="AO406" s="214"/>
      <c r="AP406" s="214"/>
      <c r="AQ406" s="214"/>
      <c r="AR406" s="214"/>
      <c r="AS406" s="214"/>
      <c r="AT406" s="214"/>
      <c r="AU406" s="214"/>
      <c r="AV406" s="214"/>
      <c r="AW406" s="214"/>
      <c r="AX406" s="214"/>
      <c r="AY406" s="214"/>
      <c r="AZ406" s="214"/>
      <c r="BA406" s="214"/>
      <c r="BB406" s="214"/>
      <c r="BC406" s="214"/>
      <c r="BD406" s="214"/>
      <c r="BE406" s="214"/>
      <c r="BF406" s="214"/>
      <c r="BG406" s="214"/>
      <c r="BH406" s="214"/>
    </row>
    <row r="407" spans="1:60" outlineLevel="3" x14ac:dyDescent="0.2">
      <c r="A407" s="221"/>
      <c r="B407" s="222"/>
      <c r="C407" s="268" t="s">
        <v>1436</v>
      </c>
      <c r="D407" s="262"/>
      <c r="E407" s="263"/>
      <c r="F407" s="224"/>
      <c r="G407" s="224"/>
      <c r="H407" s="224"/>
      <c r="I407" s="224"/>
      <c r="J407" s="224"/>
      <c r="K407" s="224"/>
      <c r="L407" s="224"/>
      <c r="M407" s="224"/>
      <c r="N407" s="223"/>
      <c r="O407" s="223"/>
      <c r="P407" s="223"/>
      <c r="Q407" s="223"/>
      <c r="R407" s="224"/>
      <c r="S407" s="224"/>
      <c r="T407" s="224"/>
      <c r="U407" s="224"/>
      <c r="V407" s="224"/>
      <c r="W407" s="224"/>
      <c r="X407" s="224"/>
      <c r="Y407" s="224"/>
      <c r="Z407" s="214"/>
      <c r="AA407" s="214"/>
      <c r="AB407" s="214"/>
      <c r="AC407" s="214"/>
      <c r="AD407" s="214"/>
      <c r="AE407" s="214"/>
      <c r="AF407" s="214"/>
      <c r="AG407" s="214" t="s">
        <v>371</v>
      </c>
      <c r="AH407" s="214">
        <v>0</v>
      </c>
      <c r="AI407" s="214"/>
      <c r="AJ407" s="214"/>
      <c r="AK407" s="214"/>
      <c r="AL407" s="214"/>
      <c r="AM407" s="214"/>
      <c r="AN407" s="214"/>
      <c r="AO407" s="214"/>
      <c r="AP407" s="214"/>
      <c r="AQ407" s="214"/>
      <c r="AR407" s="214"/>
      <c r="AS407" s="214"/>
      <c r="AT407" s="214"/>
      <c r="AU407" s="214"/>
      <c r="AV407" s="214"/>
      <c r="AW407" s="214"/>
      <c r="AX407" s="214"/>
      <c r="AY407" s="214"/>
      <c r="AZ407" s="214"/>
      <c r="BA407" s="214"/>
      <c r="BB407" s="214"/>
      <c r="BC407" s="214"/>
      <c r="BD407" s="214"/>
      <c r="BE407" s="214"/>
      <c r="BF407" s="214"/>
      <c r="BG407" s="214"/>
      <c r="BH407" s="214"/>
    </row>
    <row r="408" spans="1:60" outlineLevel="3" x14ac:dyDescent="0.2">
      <c r="A408" s="221"/>
      <c r="B408" s="222"/>
      <c r="C408" s="268" t="s">
        <v>2891</v>
      </c>
      <c r="D408" s="262"/>
      <c r="E408" s="263">
        <v>8.26</v>
      </c>
      <c r="F408" s="224"/>
      <c r="G408" s="224"/>
      <c r="H408" s="224"/>
      <c r="I408" s="224"/>
      <c r="J408" s="224"/>
      <c r="K408" s="224"/>
      <c r="L408" s="224"/>
      <c r="M408" s="224"/>
      <c r="N408" s="223"/>
      <c r="O408" s="223"/>
      <c r="P408" s="223"/>
      <c r="Q408" s="223"/>
      <c r="R408" s="224"/>
      <c r="S408" s="224"/>
      <c r="T408" s="224"/>
      <c r="U408" s="224"/>
      <c r="V408" s="224"/>
      <c r="W408" s="224"/>
      <c r="X408" s="224"/>
      <c r="Y408" s="224"/>
      <c r="Z408" s="214"/>
      <c r="AA408" s="214"/>
      <c r="AB408" s="214"/>
      <c r="AC408" s="214"/>
      <c r="AD408" s="214"/>
      <c r="AE408" s="214"/>
      <c r="AF408" s="214"/>
      <c r="AG408" s="214" t="s">
        <v>371</v>
      </c>
      <c r="AH408" s="214">
        <v>0</v>
      </c>
      <c r="AI408" s="214"/>
      <c r="AJ408" s="214"/>
      <c r="AK408" s="214"/>
      <c r="AL408" s="214"/>
      <c r="AM408" s="214"/>
      <c r="AN408" s="214"/>
      <c r="AO408" s="214"/>
      <c r="AP408" s="214"/>
      <c r="AQ408" s="214"/>
      <c r="AR408" s="214"/>
      <c r="AS408" s="214"/>
      <c r="AT408" s="214"/>
      <c r="AU408" s="214"/>
      <c r="AV408" s="214"/>
      <c r="AW408" s="214"/>
      <c r="AX408" s="214"/>
      <c r="AY408" s="214"/>
      <c r="AZ408" s="214"/>
      <c r="BA408" s="214"/>
      <c r="BB408" s="214"/>
      <c r="BC408" s="214"/>
      <c r="BD408" s="214"/>
      <c r="BE408" s="214"/>
      <c r="BF408" s="214"/>
      <c r="BG408" s="214"/>
      <c r="BH408" s="214"/>
    </row>
    <row r="409" spans="1:60" outlineLevel="3" x14ac:dyDescent="0.2">
      <c r="A409" s="221"/>
      <c r="B409" s="222"/>
      <c r="C409" s="268" t="s">
        <v>2850</v>
      </c>
      <c r="D409" s="262"/>
      <c r="E409" s="263">
        <v>1.21</v>
      </c>
      <c r="F409" s="224"/>
      <c r="G409" s="224"/>
      <c r="H409" s="224"/>
      <c r="I409" s="224"/>
      <c r="J409" s="224"/>
      <c r="K409" s="224"/>
      <c r="L409" s="224"/>
      <c r="M409" s="224"/>
      <c r="N409" s="223"/>
      <c r="O409" s="223"/>
      <c r="P409" s="223"/>
      <c r="Q409" s="223"/>
      <c r="R409" s="224"/>
      <c r="S409" s="224"/>
      <c r="T409" s="224"/>
      <c r="U409" s="224"/>
      <c r="V409" s="224"/>
      <c r="W409" s="224"/>
      <c r="X409" s="224"/>
      <c r="Y409" s="224"/>
      <c r="Z409" s="214"/>
      <c r="AA409" s="214"/>
      <c r="AB409" s="214"/>
      <c r="AC409" s="214"/>
      <c r="AD409" s="214"/>
      <c r="AE409" s="214"/>
      <c r="AF409" s="214"/>
      <c r="AG409" s="214" t="s">
        <v>371</v>
      </c>
      <c r="AH409" s="214">
        <v>0</v>
      </c>
      <c r="AI409" s="214"/>
      <c r="AJ409" s="214"/>
      <c r="AK409" s="214"/>
      <c r="AL409" s="214"/>
      <c r="AM409" s="214"/>
      <c r="AN409" s="214"/>
      <c r="AO409" s="214"/>
      <c r="AP409" s="214"/>
      <c r="AQ409" s="214"/>
      <c r="AR409" s="214"/>
      <c r="AS409" s="214"/>
      <c r="AT409" s="214"/>
      <c r="AU409" s="214"/>
      <c r="AV409" s="214"/>
      <c r="AW409" s="214"/>
      <c r="AX409" s="214"/>
      <c r="AY409" s="214"/>
      <c r="AZ409" s="214"/>
      <c r="BA409" s="214"/>
      <c r="BB409" s="214"/>
      <c r="BC409" s="214"/>
      <c r="BD409" s="214"/>
      <c r="BE409" s="214"/>
      <c r="BF409" s="214"/>
      <c r="BG409" s="214"/>
      <c r="BH409" s="214"/>
    </row>
    <row r="410" spans="1:60" outlineLevel="3" x14ac:dyDescent="0.2">
      <c r="A410" s="221"/>
      <c r="B410" s="222"/>
      <c r="C410" s="268" t="s">
        <v>2851</v>
      </c>
      <c r="D410" s="262"/>
      <c r="E410" s="263">
        <v>2.06</v>
      </c>
      <c r="F410" s="224"/>
      <c r="G410" s="224"/>
      <c r="H410" s="224"/>
      <c r="I410" s="224"/>
      <c r="J410" s="224"/>
      <c r="K410" s="224"/>
      <c r="L410" s="224"/>
      <c r="M410" s="224"/>
      <c r="N410" s="223"/>
      <c r="O410" s="223"/>
      <c r="P410" s="223"/>
      <c r="Q410" s="223"/>
      <c r="R410" s="224"/>
      <c r="S410" s="224"/>
      <c r="T410" s="224"/>
      <c r="U410" s="224"/>
      <c r="V410" s="224"/>
      <c r="W410" s="224"/>
      <c r="X410" s="224"/>
      <c r="Y410" s="224"/>
      <c r="Z410" s="214"/>
      <c r="AA410" s="214"/>
      <c r="AB410" s="214"/>
      <c r="AC410" s="214"/>
      <c r="AD410" s="214"/>
      <c r="AE410" s="214"/>
      <c r="AF410" s="214"/>
      <c r="AG410" s="214" t="s">
        <v>371</v>
      </c>
      <c r="AH410" s="214">
        <v>0</v>
      </c>
      <c r="AI410" s="214"/>
      <c r="AJ410" s="214"/>
      <c r="AK410" s="214"/>
      <c r="AL410" s="214"/>
      <c r="AM410" s="214"/>
      <c r="AN410" s="214"/>
      <c r="AO410" s="214"/>
      <c r="AP410" s="214"/>
      <c r="AQ410" s="214"/>
      <c r="AR410" s="214"/>
      <c r="AS410" s="214"/>
      <c r="AT410" s="214"/>
      <c r="AU410" s="214"/>
      <c r="AV410" s="214"/>
      <c r="AW410" s="214"/>
      <c r="AX410" s="214"/>
      <c r="AY410" s="214"/>
      <c r="AZ410" s="214"/>
      <c r="BA410" s="214"/>
      <c r="BB410" s="214"/>
      <c r="BC410" s="214"/>
      <c r="BD410" s="214"/>
      <c r="BE410" s="214"/>
      <c r="BF410" s="214"/>
      <c r="BG410" s="214"/>
      <c r="BH410" s="214"/>
    </row>
    <row r="411" spans="1:60" outlineLevel="3" x14ac:dyDescent="0.2">
      <c r="A411" s="221"/>
      <c r="B411" s="222"/>
      <c r="C411" s="268" t="s">
        <v>2852</v>
      </c>
      <c r="D411" s="262"/>
      <c r="E411" s="263">
        <v>26.17</v>
      </c>
      <c r="F411" s="224"/>
      <c r="G411" s="224"/>
      <c r="H411" s="224"/>
      <c r="I411" s="224"/>
      <c r="J411" s="224"/>
      <c r="K411" s="224"/>
      <c r="L411" s="224"/>
      <c r="M411" s="224"/>
      <c r="N411" s="223"/>
      <c r="O411" s="223"/>
      <c r="P411" s="223"/>
      <c r="Q411" s="223"/>
      <c r="R411" s="224"/>
      <c r="S411" s="224"/>
      <c r="T411" s="224"/>
      <c r="U411" s="224"/>
      <c r="V411" s="224"/>
      <c r="W411" s="224"/>
      <c r="X411" s="224"/>
      <c r="Y411" s="224"/>
      <c r="Z411" s="214"/>
      <c r="AA411" s="214"/>
      <c r="AB411" s="214"/>
      <c r="AC411" s="214"/>
      <c r="AD411" s="214"/>
      <c r="AE411" s="214"/>
      <c r="AF411" s="214"/>
      <c r="AG411" s="214" t="s">
        <v>371</v>
      </c>
      <c r="AH411" s="214">
        <v>0</v>
      </c>
      <c r="AI411" s="214"/>
      <c r="AJ411" s="214"/>
      <c r="AK411" s="214"/>
      <c r="AL411" s="214"/>
      <c r="AM411" s="214"/>
      <c r="AN411" s="214"/>
      <c r="AO411" s="214"/>
      <c r="AP411" s="214"/>
      <c r="AQ411" s="214"/>
      <c r="AR411" s="214"/>
      <c r="AS411" s="214"/>
      <c r="AT411" s="214"/>
      <c r="AU411" s="214"/>
      <c r="AV411" s="214"/>
      <c r="AW411" s="214"/>
      <c r="AX411" s="214"/>
      <c r="AY411" s="214"/>
      <c r="AZ411" s="214"/>
      <c r="BA411" s="214"/>
      <c r="BB411" s="214"/>
      <c r="BC411" s="214"/>
      <c r="BD411" s="214"/>
      <c r="BE411" s="214"/>
      <c r="BF411" s="214"/>
      <c r="BG411" s="214"/>
      <c r="BH411" s="214"/>
    </row>
    <row r="412" spans="1:60" outlineLevel="1" x14ac:dyDescent="0.2">
      <c r="A412" s="236">
        <v>118</v>
      </c>
      <c r="B412" s="237" t="s">
        <v>724</v>
      </c>
      <c r="C412" s="254" t="s">
        <v>725</v>
      </c>
      <c r="D412" s="238" t="s">
        <v>379</v>
      </c>
      <c r="E412" s="239">
        <v>33.87088</v>
      </c>
      <c r="F412" s="240"/>
      <c r="G412" s="241">
        <f>ROUND(E412*F412,2)</f>
        <v>0</v>
      </c>
      <c r="H412" s="240"/>
      <c r="I412" s="241">
        <f>ROUND(E412*H412,2)</f>
        <v>0</v>
      </c>
      <c r="J412" s="240"/>
      <c r="K412" s="241">
        <f>ROUND(E412*J412,2)</f>
        <v>0</v>
      </c>
      <c r="L412" s="241">
        <v>12</v>
      </c>
      <c r="M412" s="241">
        <f>G412*(1+L412/100)</f>
        <v>0</v>
      </c>
      <c r="N412" s="239">
        <v>7.2999999999999996E-4</v>
      </c>
      <c r="O412" s="239">
        <f>ROUND(E412*N412,2)</f>
        <v>0.02</v>
      </c>
      <c r="P412" s="239">
        <v>0</v>
      </c>
      <c r="Q412" s="239">
        <f>ROUND(E412*P412,2)</f>
        <v>0</v>
      </c>
      <c r="R412" s="241" t="s">
        <v>722</v>
      </c>
      <c r="S412" s="241" t="s">
        <v>315</v>
      </c>
      <c r="T412" s="242" t="s">
        <v>315</v>
      </c>
      <c r="U412" s="224">
        <v>0.37</v>
      </c>
      <c r="V412" s="224">
        <f>ROUND(E412*U412,2)</f>
        <v>12.53</v>
      </c>
      <c r="W412" s="224"/>
      <c r="X412" s="224" t="s">
        <v>336</v>
      </c>
      <c r="Y412" s="224" t="s">
        <v>317</v>
      </c>
      <c r="Z412" s="214"/>
      <c r="AA412" s="214"/>
      <c r="AB412" s="214"/>
      <c r="AC412" s="214"/>
      <c r="AD412" s="214"/>
      <c r="AE412" s="214"/>
      <c r="AF412" s="214"/>
      <c r="AG412" s="214" t="s">
        <v>367</v>
      </c>
      <c r="AH412" s="214"/>
      <c r="AI412" s="214"/>
      <c r="AJ412" s="214"/>
      <c r="AK412" s="214"/>
      <c r="AL412" s="214"/>
      <c r="AM412" s="214"/>
      <c r="AN412" s="214"/>
      <c r="AO412" s="214"/>
      <c r="AP412" s="214"/>
      <c r="AQ412" s="214"/>
      <c r="AR412" s="214"/>
      <c r="AS412" s="214"/>
      <c r="AT412" s="214"/>
      <c r="AU412" s="214"/>
      <c r="AV412" s="214"/>
      <c r="AW412" s="214"/>
      <c r="AX412" s="214"/>
      <c r="AY412" s="214"/>
      <c r="AZ412" s="214"/>
      <c r="BA412" s="214"/>
      <c r="BB412" s="214"/>
      <c r="BC412" s="214"/>
      <c r="BD412" s="214"/>
      <c r="BE412" s="214"/>
      <c r="BF412" s="214"/>
      <c r="BG412" s="214"/>
      <c r="BH412" s="214"/>
    </row>
    <row r="413" spans="1:60" outlineLevel="2" x14ac:dyDescent="0.2">
      <c r="A413" s="221"/>
      <c r="B413" s="222"/>
      <c r="C413" s="267" t="s">
        <v>723</v>
      </c>
      <c r="D413" s="266"/>
      <c r="E413" s="266"/>
      <c r="F413" s="266"/>
      <c r="G413" s="266"/>
      <c r="H413" s="224"/>
      <c r="I413" s="224"/>
      <c r="J413" s="224"/>
      <c r="K413" s="224"/>
      <c r="L413" s="224"/>
      <c r="M413" s="224"/>
      <c r="N413" s="223"/>
      <c r="O413" s="223"/>
      <c r="P413" s="223"/>
      <c r="Q413" s="223"/>
      <c r="R413" s="224"/>
      <c r="S413" s="224"/>
      <c r="T413" s="224"/>
      <c r="U413" s="224"/>
      <c r="V413" s="224"/>
      <c r="W413" s="224"/>
      <c r="X413" s="224"/>
      <c r="Y413" s="224"/>
      <c r="Z413" s="214"/>
      <c r="AA413" s="214"/>
      <c r="AB413" s="214"/>
      <c r="AC413" s="214"/>
      <c r="AD413" s="214"/>
      <c r="AE413" s="214"/>
      <c r="AF413" s="214"/>
      <c r="AG413" s="214" t="s">
        <v>369</v>
      </c>
      <c r="AH413" s="214"/>
      <c r="AI413" s="214"/>
      <c r="AJ413" s="214"/>
      <c r="AK413" s="214"/>
      <c r="AL413" s="214"/>
      <c r="AM413" s="214"/>
      <c r="AN413" s="214"/>
      <c r="AO413" s="214"/>
      <c r="AP413" s="214"/>
      <c r="AQ413" s="214"/>
      <c r="AR413" s="214"/>
      <c r="AS413" s="214"/>
      <c r="AT413" s="214"/>
      <c r="AU413" s="214"/>
      <c r="AV413" s="214"/>
      <c r="AW413" s="214"/>
      <c r="AX413" s="214"/>
      <c r="AY413" s="214"/>
      <c r="AZ413" s="214"/>
      <c r="BA413" s="214"/>
      <c r="BB413" s="214"/>
      <c r="BC413" s="214"/>
      <c r="BD413" s="214"/>
      <c r="BE413" s="214"/>
      <c r="BF413" s="214"/>
      <c r="BG413" s="214"/>
      <c r="BH413" s="214"/>
    </row>
    <row r="414" spans="1:60" outlineLevel="2" x14ac:dyDescent="0.2">
      <c r="A414" s="221"/>
      <c r="B414" s="222"/>
      <c r="C414" s="268" t="s">
        <v>1394</v>
      </c>
      <c r="D414" s="262"/>
      <c r="E414" s="263"/>
      <c r="F414" s="224"/>
      <c r="G414" s="224"/>
      <c r="H414" s="224"/>
      <c r="I414" s="224"/>
      <c r="J414" s="224"/>
      <c r="K414" s="224"/>
      <c r="L414" s="224"/>
      <c r="M414" s="224"/>
      <c r="N414" s="223"/>
      <c r="O414" s="223"/>
      <c r="P414" s="223"/>
      <c r="Q414" s="223"/>
      <c r="R414" s="224"/>
      <c r="S414" s="224"/>
      <c r="T414" s="224"/>
      <c r="U414" s="224"/>
      <c r="V414" s="224"/>
      <c r="W414" s="224"/>
      <c r="X414" s="224"/>
      <c r="Y414" s="224"/>
      <c r="Z414" s="214"/>
      <c r="AA414" s="214"/>
      <c r="AB414" s="214"/>
      <c r="AC414" s="214"/>
      <c r="AD414" s="214"/>
      <c r="AE414" s="214"/>
      <c r="AF414" s="214"/>
      <c r="AG414" s="214" t="s">
        <v>371</v>
      </c>
      <c r="AH414" s="214">
        <v>0</v>
      </c>
      <c r="AI414" s="214"/>
      <c r="AJ414" s="214"/>
      <c r="AK414" s="214"/>
      <c r="AL414" s="214"/>
      <c r="AM414" s="214"/>
      <c r="AN414" s="214"/>
      <c r="AO414" s="214"/>
      <c r="AP414" s="214"/>
      <c r="AQ414" s="214"/>
      <c r="AR414" s="214"/>
      <c r="AS414" s="214"/>
      <c r="AT414" s="214"/>
      <c r="AU414" s="214"/>
      <c r="AV414" s="214"/>
      <c r="AW414" s="214"/>
      <c r="AX414" s="214"/>
      <c r="AY414" s="214"/>
      <c r="AZ414" s="214"/>
      <c r="BA414" s="214"/>
      <c r="BB414" s="214"/>
      <c r="BC414" s="214"/>
      <c r="BD414" s="214"/>
      <c r="BE414" s="214"/>
      <c r="BF414" s="214"/>
      <c r="BG414" s="214"/>
      <c r="BH414" s="214"/>
    </row>
    <row r="415" spans="1:60" outlineLevel="3" x14ac:dyDescent="0.2">
      <c r="A415" s="221"/>
      <c r="B415" s="222"/>
      <c r="C415" s="268" t="s">
        <v>2463</v>
      </c>
      <c r="D415" s="262"/>
      <c r="E415" s="263">
        <v>25.06</v>
      </c>
      <c r="F415" s="224"/>
      <c r="G415" s="224"/>
      <c r="H415" s="224"/>
      <c r="I415" s="224"/>
      <c r="J415" s="224"/>
      <c r="K415" s="224"/>
      <c r="L415" s="224"/>
      <c r="M415" s="224"/>
      <c r="N415" s="223"/>
      <c r="O415" s="223"/>
      <c r="P415" s="223"/>
      <c r="Q415" s="223"/>
      <c r="R415" s="224"/>
      <c r="S415" s="224"/>
      <c r="T415" s="224"/>
      <c r="U415" s="224"/>
      <c r="V415" s="224"/>
      <c r="W415" s="224"/>
      <c r="X415" s="224"/>
      <c r="Y415" s="224"/>
      <c r="Z415" s="214"/>
      <c r="AA415" s="214"/>
      <c r="AB415" s="214"/>
      <c r="AC415" s="214"/>
      <c r="AD415" s="214"/>
      <c r="AE415" s="214"/>
      <c r="AF415" s="214"/>
      <c r="AG415" s="214" t="s">
        <v>371</v>
      </c>
      <c r="AH415" s="214">
        <v>0</v>
      </c>
      <c r="AI415" s="214"/>
      <c r="AJ415" s="214"/>
      <c r="AK415" s="214"/>
      <c r="AL415" s="214"/>
      <c r="AM415" s="214"/>
      <c r="AN415" s="214"/>
      <c r="AO415" s="214"/>
      <c r="AP415" s="214"/>
      <c r="AQ415" s="214"/>
      <c r="AR415" s="214"/>
      <c r="AS415" s="214"/>
      <c r="AT415" s="214"/>
      <c r="AU415" s="214"/>
      <c r="AV415" s="214"/>
      <c r="AW415" s="214"/>
      <c r="AX415" s="214"/>
      <c r="AY415" s="214"/>
      <c r="AZ415" s="214"/>
      <c r="BA415" s="214"/>
      <c r="BB415" s="214"/>
      <c r="BC415" s="214"/>
      <c r="BD415" s="214"/>
      <c r="BE415" s="214"/>
      <c r="BF415" s="214"/>
      <c r="BG415" s="214"/>
      <c r="BH415" s="214"/>
    </row>
    <row r="416" spans="1:60" outlineLevel="3" x14ac:dyDescent="0.2">
      <c r="A416" s="221"/>
      <c r="B416" s="222"/>
      <c r="C416" s="268" t="s">
        <v>2464</v>
      </c>
      <c r="D416" s="262"/>
      <c r="E416" s="263">
        <v>1.33</v>
      </c>
      <c r="F416" s="224"/>
      <c r="G416" s="224"/>
      <c r="H416" s="224"/>
      <c r="I416" s="224"/>
      <c r="J416" s="224"/>
      <c r="K416" s="224"/>
      <c r="L416" s="224"/>
      <c r="M416" s="224"/>
      <c r="N416" s="223"/>
      <c r="O416" s="223"/>
      <c r="P416" s="223"/>
      <c r="Q416" s="223"/>
      <c r="R416" s="224"/>
      <c r="S416" s="224"/>
      <c r="T416" s="224"/>
      <c r="U416" s="224"/>
      <c r="V416" s="224"/>
      <c r="W416" s="224"/>
      <c r="X416" s="224"/>
      <c r="Y416" s="224"/>
      <c r="Z416" s="214"/>
      <c r="AA416" s="214"/>
      <c r="AB416" s="214"/>
      <c r="AC416" s="214"/>
      <c r="AD416" s="214"/>
      <c r="AE416" s="214"/>
      <c r="AF416" s="214"/>
      <c r="AG416" s="214" t="s">
        <v>371</v>
      </c>
      <c r="AH416" s="214">
        <v>0</v>
      </c>
      <c r="AI416" s="214"/>
      <c r="AJ416" s="214"/>
      <c r="AK416" s="214"/>
      <c r="AL416" s="214"/>
      <c r="AM416" s="214"/>
      <c r="AN416" s="214"/>
      <c r="AO416" s="214"/>
      <c r="AP416" s="214"/>
      <c r="AQ416" s="214"/>
      <c r="AR416" s="214"/>
      <c r="AS416" s="214"/>
      <c r="AT416" s="214"/>
      <c r="AU416" s="214"/>
      <c r="AV416" s="214"/>
      <c r="AW416" s="214"/>
      <c r="AX416" s="214"/>
      <c r="AY416" s="214"/>
      <c r="AZ416" s="214"/>
      <c r="BA416" s="214"/>
      <c r="BB416" s="214"/>
      <c r="BC416" s="214"/>
      <c r="BD416" s="214"/>
      <c r="BE416" s="214"/>
      <c r="BF416" s="214"/>
      <c r="BG416" s="214"/>
      <c r="BH416" s="214"/>
    </row>
    <row r="417" spans="1:60" outlineLevel="3" x14ac:dyDescent="0.2">
      <c r="A417" s="221"/>
      <c r="B417" s="222"/>
      <c r="C417" s="268" t="s">
        <v>2465</v>
      </c>
      <c r="D417" s="262"/>
      <c r="E417" s="263">
        <v>2.21</v>
      </c>
      <c r="F417" s="224"/>
      <c r="G417" s="224"/>
      <c r="H417" s="224"/>
      <c r="I417" s="224"/>
      <c r="J417" s="224"/>
      <c r="K417" s="224"/>
      <c r="L417" s="224"/>
      <c r="M417" s="224"/>
      <c r="N417" s="223"/>
      <c r="O417" s="223"/>
      <c r="P417" s="223"/>
      <c r="Q417" s="223"/>
      <c r="R417" s="224"/>
      <c r="S417" s="224"/>
      <c r="T417" s="224"/>
      <c r="U417" s="224"/>
      <c r="V417" s="224"/>
      <c r="W417" s="224"/>
      <c r="X417" s="224"/>
      <c r="Y417" s="224"/>
      <c r="Z417" s="214"/>
      <c r="AA417" s="214"/>
      <c r="AB417" s="214"/>
      <c r="AC417" s="214"/>
      <c r="AD417" s="214"/>
      <c r="AE417" s="214"/>
      <c r="AF417" s="214"/>
      <c r="AG417" s="214" t="s">
        <v>371</v>
      </c>
      <c r="AH417" s="214">
        <v>0</v>
      </c>
      <c r="AI417" s="214"/>
      <c r="AJ417" s="214"/>
      <c r="AK417" s="214"/>
      <c r="AL417" s="214"/>
      <c r="AM417" s="214"/>
      <c r="AN417" s="214"/>
      <c r="AO417" s="214"/>
      <c r="AP417" s="214"/>
      <c r="AQ417" s="214"/>
      <c r="AR417" s="214"/>
      <c r="AS417" s="214"/>
      <c r="AT417" s="214"/>
      <c r="AU417" s="214"/>
      <c r="AV417" s="214"/>
      <c r="AW417" s="214"/>
      <c r="AX417" s="214"/>
      <c r="AY417" s="214"/>
      <c r="AZ417" s="214"/>
      <c r="BA417" s="214"/>
      <c r="BB417" s="214"/>
      <c r="BC417" s="214"/>
      <c r="BD417" s="214"/>
      <c r="BE417" s="214"/>
      <c r="BF417" s="214"/>
      <c r="BG417" s="214"/>
      <c r="BH417" s="214"/>
    </row>
    <row r="418" spans="1:60" outlineLevel="3" x14ac:dyDescent="0.2">
      <c r="A418" s="221"/>
      <c r="B418" s="222"/>
      <c r="C418" s="268" t="s">
        <v>1395</v>
      </c>
      <c r="D418" s="262"/>
      <c r="E418" s="263"/>
      <c r="F418" s="224"/>
      <c r="G418" s="224"/>
      <c r="H418" s="224"/>
      <c r="I418" s="224"/>
      <c r="J418" s="224"/>
      <c r="K418" s="224"/>
      <c r="L418" s="224"/>
      <c r="M418" s="224"/>
      <c r="N418" s="223"/>
      <c r="O418" s="223"/>
      <c r="P418" s="223"/>
      <c r="Q418" s="223"/>
      <c r="R418" s="224"/>
      <c r="S418" s="224"/>
      <c r="T418" s="224"/>
      <c r="U418" s="224"/>
      <c r="V418" s="224"/>
      <c r="W418" s="224"/>
      <c r="X418" s="224"/>
      <c r="Y418" s="224"/>
      <c r="Z418" s="214"/>
      <c r="AA418" s="214"/>
      <c r="AB418" s="214"/>
      <c r="AC418" s="214"/>
      <c r="AD418" s="214"/>
      <c r="AE418" s="214"/>
      <c r="AF418" s="214"/>
      <c r="AG418" s="214" t="s">
        <v>371</v>
      </c>
      <c r="AH418" s="214">
        <v>0</v>
      </c>
      <c r="AI418" s="214"/>
      <c r="AJ418" s="214"/>
      <c r="AK418" s="214"/>
      <c r="AL418" s="214"/>
      <c r="AM418" s="214"/>
      <c r="AN418" s="214"/>
      <c r="AO418" s="214"/>
      <c r="AP418" s="214"/>
      <c r="AQ418" s="214"/>
      <c r="AR418" s="214"/>
      <c r="AS418" s="214"/>
      <c r="AT418" s="214"/>
      <c r="AU418" s="214"/>
      <c r="AV418" s="214"/>
      <c r="AW418" s="214"/>
      <c r="AX418" s="214"/>
      <c r="AY418" s="214"/>
      <c r="AZ418" s="214"/>
      <c r="BA418" s="214"/>
      <c r="BB418" s="214"/>
      <c r="BC418" s="214"/>
      <c r="BD418" s="214"/>
      <c r="BE418" s="214"/>
      <c r="BF418" s="214"/>
      <c r="BG418" s="214"/>
      <c r="BH418" s="214"/>
    </row>
    <row r="419" spans="1:60" outlineLevel="3" x14ac:dyDescent="0.2">
      <c r="A419" s="221"/>
      <c r="B419" s="222"/>
      <c r="C419" s="268" t="s">
        <v>2462</v>
      </c>
      <c r="D419" s="262"/>
      <c r="E419" s="263">
        <v>5.27088</v>
      </c>
      <c r="F419" s="224"/>
      <c r="G419" s="224"/>
      <c r="H419" s="224"/>
      <c r="I419" s="224"/>
      <c r="J419" s="224"/>
      <c r="K419" s="224"/>
      <c r="L419" s="224"/>
      <c r="M419" s="224"/>
      <c r="N419" s="223"/>
      <c r="O419" s="223"/>
      <c r="P419" s="223"/>
      <c r="Q419" s="223"/>
      <c r="R419" s="224"/>
      <c r="S419" s="224"/>
      <c r="T419" s="224"/>
      <c r="U419" s="224"/>
      <c r="V419" s="224"/>
      <c r="W419" s="224"/>
      <c r="X419" s="224"/>
      <c r="Y419" s="224"/>
      <c r="Z419" s="214"/>
      <c r="AA419" s="214"/>
      <c r="AB419" s="214"/>
      <c r="AC419" s="214"/>
      <c r="AD419" s="214"/>
      <c r="AE419" s="214"/>
      <c r="AF419" s="214"/>
      <c r="AG419" s="214" t="s">
        <v>371</v>
      </c>
      <c r="AH419" s="214">
        <v>0</v>
      </c>
      <c r="AI419" s="214"/>
      <c r="AJ419" s="214"/>
      <c r="AK419" s="214"/>
      <c r="AL419" s="214"/>
      <c r="AM419" s="214"/>
      <c r="AN419" s="214"/>
      <c r="AO419" s="214"/>
      <c r="AP419" s="214"/>
      <c r="AQ419" s="214"/>
      <c r="AR419" s="214"/>
      <c r="AS419" s="214"/>
      <c r="AT419" s="214"/>
      <c r="AU419" s="214"/>
      <c r="AV419" s="214"/>
      <c r="AW419" s="214"/>
      <c r="AX419" s="214"/>
      <c r="AY419" s="214"/>
      <c r="AZ419" s="214"/>
      <c r="BA419" s="214"/>
      <c r="BB419" s="214"/>
      <c r="BC419" s="214"/>
      <c r="BD419" s="214"/>
      <c r="BE419" s="214"/>
      <c r="BF419" s="214"/>
      <c r="BG419" s="214"/>
      <c r="BH419" s="214"/>
    </row>
    <row r="420" spans="1:60" outlineLevel="1" x14ac:dyDescent="0.2">
      <c r="A420" s="236">
        <v>119</v>
      </c>
      <c r="B420" s="237" t="s">
        <v>726</v>
      </c>
      <c r="C420" s="254" t="s">
        <v>727</v>
      </c>
      <c r="D420" s="238" t="s">
        <v>379</v>
      </c>
      <c r="E420" s="239">
        <v>36.580539999999999</v>
      </c>
      <c r="F420" s="240"/>
      <c r="G420" s="241">
        <f>ROUND(E420*F420,2)</f>
        <v>0</v>
      </c>
      <c r="H420" s="240"/>
      <c r="I420" s="241">
        <f>ROUND(E420*H420,2)</f>
        <v>0</v>
      </c>
      <c r="J420" s="240"/>
      <c r="K420" s="241">
        <f>ROUND(E420*J420,2)</f>
        <v>0</v>
      </c>
      <c r="L420" s="241">
        <v>12</v>
      </c>
      <c r="M420" s="241">
        <f>G420*(1+L420/100)</f>
        <v>0</v>
      </c>
      <c r="N420" s="239">
        <v>1.09E-2</v>
      </c>
      <c r="O420" s="239">
        <f>ROUND(E420*N420,2)</f>
        <v>0.4</v>
      </c>
      <c r="P420" s="239">
        <v>0</v>
      </c>
      <c r="Q420" s="239">
        <f>ROUND(E420*P420,2)</f>
        <v>0</v>
      </c>
      <c r="R420" s="241" t="s">
        <v>428</v>
      </c>
      <c r="S420" s="241" t="s">
        <v>315</v>
      </c>
      <c r="T420" s="242" t="s">
        <v>315</v>
      </c>
      <c r="U420" s="224">
        <v>0</v>
      </c>
      <c r="V420" s="224">
        <f>ROUND(E420*U420,2)</f>
        <v>0</v>
      </c>
      <c r="W420" s="224"/>
      <c r="X420" s="224" t="s">
        <v>429</v>
      </c>
      <c r="Y420" s="224" t="s">
        <v>317</v>
      </c>
      <c r="Z420" s="214"/>
      <c r="AA420" s="214"/>
      <c r="AB420" s="214"/>
      <c r="AC420" s="214"/>
      <c r="AD420" s="214"/>
      <c r="AE420" s="214"/>
      <c r="AF420" s="214"/>
      <c r="AG420" s="214" t="s">
        <v>728</v>
      </c>
      <c r="AH420" s="214"/>
      <c r="AI420" s="214"/>
      <c r="AJ420" s="214"/>
      <c r="AK420" s="214"/>
      <c r="AL420" s="214"/>
      <c r="AM420" s="214"/>
      <c r="AN420" s="214"/>
      <c r="AO420" s="214"/>
      <c r="AP420" s="214"/>
      <c r="AQ420" s="214"/>
      <c r="AR420" s="214"/>
      <c r="AS420" s="214"/>
      <c r="AT420" s="214"/>
      <c r="AU420" s="214"/>
      <c r="AV420" s="214"/>
      <c r="AW420" s="214"/>
      <c r="AX420" s="214"/>
      <c r="AY420" s="214"/>
      <c r="AZ420" s="214"/>
      <c r="BA420" s="214"/>
      <c r="BB420" s="214"/>
      <c r="BC420" s="214"/>
      <c r="BD420" s="214"/>
      <c r="BE420" s="214"/>
      <c r="BF420" s="214"/>
      <c r="BG420" s="214"/>
      <c r="BH420" s="214"/>
    </row>
    <row r="421" spans="1:60" outlineLevel="2" x14ac:dyDescent="0.2">
      <c r="A421" s="221"/>
      <c r="B421" s="222"/>
      <c r="C421" s="268" t="s">
        <v>2559</v>
      </c>
      <c r="D421" s="262"/>
      <c r="E421" s="263">
        <v>36.580539999999999</v>
      </c>
      <c r="F421" s="224"/>
      <c r="G421" s="224"/>
      <c r="H421" s="224"/>
      <c r="I421" s="224"/>
      <c r="J421" s="224"/>
      <c r="K421" s="224"/>
      <c r="L421" s="224"/>
      <c r="M421" s="224"/>
      <c r="N421" s="223"/>
      <c r="O421" s="223"/>
      <c r="P421" s="223"/>
      <c r="Q421" s="223"/>
      <c r="R421" s="224"/>
      <c r="S421" s="224"/>
      <c r="T421" s="224"/>
      <c r="U421" s="224"/>
      <c r="V421" s="224"/>
      <c r="W421" s="224"/>
      <c r="X421" s="224"/>
      <c r="Y421" s="224"/>
      <c r="Z421" s="214"/>
      <c r="AA421" s="214"/>
      <c r="AB421" s="214"/>
      <c r="AC421" s="214"/>
      <c r="AD421" s="214"/>
      <c r="AE421" s="214"/>
      <c r="AF421" s="214"/>
      <c r="AG421" s="214" t="s">
        <v>371</v>
      </c>
      <c r="AH421" s="214">
        <v>0</v>
      </c>
      <c r="AI421" s="214"/>
      <c r="AJ421" s="214"/>
      <c r="AK421" s="214"/>
      <c r="AL421" s="214"/>
      <c r="AM421" s="214"/>
      <c r="AN421" s="214"/>
      <c r="AO421" s="214"/>
      <c r="AP421" s="214"/>
      <c r="AQ421" s="214"/>
      <c r="AR421" s="214"/>
      <c r="AS421" s="214"/>
      <c r="AT421" s="214"/>
      <c r="AU421" s="214"/>
      <c r="AV421" s="214"/>
      <c r="AW421" s="214"/>
      <c r="AX421" s="214"/>
      <c r="AY421" s="214"/>
      <c r="AZ421" s="214"/>
      <c r="BA421" s="214"/>
      <c r="BB421" s="214"/>
      <c r="BC421" s="214"/>
      <c r="BD421" s="214"/>
      <c r="BE421" s="214"/>
      <c r="BF421" s="214"/>
      <c r="BG421" s="214"/>
      <c r="BH421" s="214"/>
    </row>
    <row r="422" spans="1:60" outlineLevel="1" x14ac:dyDescent="0.2">
      <c r="A422" s="236">
        <v>120</v>
      </c>
      <c r="B422" s="237" t="s">
        <v>730</v>
      </c>
      <c r="C422" s="254" t="s">
        <v>731</v>
      </c>
      <c r="D422" s="238" t="s">
        <v>581</v>
      </c>
      <c r="E422" s="239">
        <v>0.97575999999999996</v>
      </c>
      <c r="F422" s="240"/>
      <c r="G422" s="241">
        <f>ROUND(E422*F422,2)</f>
        <v>0</v>
      </c>
      <c r="H422" s="240"/>
      <c r="I422" s="241">
        <f>ROUND(E422*H422,2)</f>
        <v>0</v>
      </c>
      <c r="J422" s="240"/>
      <c r="K422" s="241">
        <f>ROUND(E422*J422,2)</f>
        <v>0</v>
      </c>
      <c r="L422" s="241">
        <v>12</v>
      </c>
      <c r="M422" s="241">
        <f>G422*(1+L422/100)</f>
        <v>0</v>
      </c>
      <c r="N422" s="239">
        <v>0</v>
      </c>
      <c r="O422" s="239">
        <f>ROUND(E422*N422,2)</f>
        <v>0</v>
      </c>
      <c r="P422" s="239">
        <v>0</v>
      </c>
      <c r="Q422" s="239">
        <f>ROUND(E422*P422,2)</f>
        <v>0</v>
      </c>
      <c r="R422" s="241" t="s">
        <v>722</v>
      </c>
      <c r="S422" s="241" t="s">
        <v>315</v>
      </c>
      <c r="T422" s="242" t="s">
        <v>315</v>
      </c>
      <c r="U422" s="224">
        <v>1.1559999999999999</v>
      </c>
      <c r="V422" s="224">
        <f>ROUND(E422*U422,2)</f>
        <v>1.1299999999999999</v>
      </c>
      <c r="W422" s="224"/>
      <c r="X422" s="224" t="s">
        <v>582</v>
      </c>
      <c r="Y422" s="224" t="s">
        <v>317</v>
      </c>
      <c r="Z422" s="214"/>
      <c r="AA422" s="214"/>
      <c r="AB422" s="214"/>
      <c r="AC422" s="214"/>
      <c r="AD422" s="214"/>
      <c r="AE422" s="214"/>
      <c r="AF422" s="214"/>
      <c r="AG422" s="214" t="s">
        <v>732</v>
      </c>
      <c r="AH422" s="214"/>
      <c r="AI422" s="214"/>
      <c r="AJ422" s="214"/>
      <c r="AK422" s="214"/>
      <c r="AL422" s="214"/>
      <c r="AM422" s="214"/>
      <c r="AN422" s="214"/>
      <c r="AO422" s="214"/>
      <c r="AP422" s="214"/>
      <c r="AQ422" s="214"/>
      <c r="AR422" s="214"/>
      <c r="AS422" s="214"/>
      <c r="AT422" s="214"/>
      <c r="AU422" s="214"/>
      <c r="AV422" s="214"/>
      <c r="AW422" s="214"/>
      <c r="AX422" s="214"/>
      <c r="AY422" s="214"/>
      <c r="AZ422" s="214"/>
      <c r="BA422" s="214"/>
      <c r="BB422" s="214"/>
      <c r="BC422" s="214"/>
      <c r="BD422" s="214"/>
      <c r="BE422" s="214"/>
      <c r="BF422" s="214"/>
      <c r="BG422" s="214"/>
      <c r="BH422" s="214"/>
    </row>
    <row r="423" spans="1:60" outlineLevel="2" x14ac:dyDescent="0.2">
      <c r="A423" s="221"/>
      <c r="B423" s="222"/>
      <c r="C423" s="267" t="s">
        <v>608</v>
      </c>
      <c r="D423" s="266"/>
      <c r="E423" s="266"/>
      <c r="F423" s="266"/>
      <c r="G423" s="266"/>
      <c r="H423" s="224"/>
      <c r="I423" s="224"/>
      <c r="J423" s="224"/>
      <c r="K423" s="224"/>
      <c r="L423" s="224"/>
      <c r="M423" s="224"/>
      <c r="N423" s="223"/>
      <c r="O423" s="223"/>
      <c r="P423" s="223"/>
      <c r="Q423" s="223"/>
      <c r="R423" s="224"/>
      <c r="S423" s="224"/>
      <c r="T423" s="224"/>
      <c r="U423" s="224"/>
      <c r="V423" s="224"/>
      <c r="W423" s="224"/>
      <c r="X423" s="224"/>
      <c r="Y423" s="224"/>
      <c r="Z423" s="214"/>
      <c r="AA423" s="214"/>
      <c r="AB423" s="214"/>
      <c r="AC423" s="214"/>
      <c r="AD423" s="214"/>
      <c r="AE423" s="214"/>
      <c r="AF423" s="214"/>
      <c r="AG423" s="214" t="s">
        <v>369</v>
      </c>
      <c r="AH423" s="214"/>
      <c r="AI423" s="214"/>
      <c r="AJ423" s="214"/>
      <c r="AK423" s="214"/>
      <c r="AL423" s="214"/>
      <c r="AM423" s="214"/>
      <c r="AN423" s="214"/>
      <c r="AO423" s="214"/>
      <c r="AP423" s="214"/>
      <c r="AQ423" s="214"/>
      <c r="AR423" s="214"/>
      <c r="AS423" s="214"/>
      <c r="AT423" s="214"/>
      <c r="AU423" s="214"/>
      <c r="AV423" s="214"/>
      <c r="AW423" s="214"/>
      <c r="AX423" s="214"/>
      <c r="AY423" s="214"/>
      <c r="AZ423" s="214"/>
      <c r="BA423" s="214"/>
      <c r="BB423" s="214"/>
      <c r="BC423" s="214"/>
      <c r="BD423" s="214"/>
      <c r="BE423" s="214"/>
      <c r="BF423" s="214"/>
      <c r="BG423" s="214"/>
      <c r="BH423" s="214"/>
    </row>
    <row r="424" spans="1:60" x14ac:dyDescent="0.2">
      <c r="A424" s="229" t="s">
        <v>310</v>
      </c>
      <c r="B424" s="230" t="s">
        <v>248</v>
      </c>
      <c r="C424" s="253" t="s">
        <v>249</v>
      </c>
      <c r="D424" s="231"/>
      <c r="E424" s="232"/>
      <c r="F424" s="233"/>
      <c r="G424" s="233">
        <f>SUMIF(AG425:AG493,"&lt;&gt;NOR",G425:G493)</f>
        <v>0</v>
      </c>
      <c r="H424" s="233"/>
      <c r="I424" s="233">
        <f>SUM(I425:I493)</f>
        <v>0</v>
      </c>
      <c r="J424" s="233"/>
      <c r="K424" s="233">
        <f>SUM(K425:K493)</f>
        <v>0</v>
      </c>
      <c r="L424" s="233"/>
      <c r="M424" s="233">
        <f>SUM(M425:M493)</f>
        <v>0</v>
      </c>
      <c r="N424" s="232"/>
      <c r="O424" s="232">
        <f>SUM(O425:O493)</f>
        <v>7.0000000000000007E-2</v>
      </c>
      <c r="P424" s="232"/>
      <c r="Q424" s="232">
        <f>SUM(Q425:Q493)</f>
        <v>0</v>
      </c>
      <c r="R424" s="233"/>
      <c r="S424" s="233"/>
      <c r="T424" s="234"/>
      <c r="U424" s="228"/>
      <c r="V424" s="228">
        <f>SUM(V425:V493)</f>
        <v>12.860000000000001</v>
      </c>
      <c r="W424" s="228"/>
      <c r="X424" s="228"/>
      <c r="Y424" s="228"/>
      <c r="AG424" t="s">
        <v>311</v>
      </c>
    </row>
    <row r="425" spans="1:60" outlineLevel="1" x14ac:dyDescent="0.2">
      <c r="A425" s="236">
        <v>121</v>
      </c>
      <c r="B425" s="237" t="s">
        <v>733</v>
      </c>
      <c r="C425" s="254" t="s">
        <v>734</v>
      </c>
      <c r="D425" s="238" t="s">
        <v>375</v>
      </c>
      <c r="E425" s="239">
        <v>3</v>
      </c>
      <c r="F425" s="240"/>
      <c r="G425" s="241">
        <f>ROUND(E425*F425,2)</f>
        <v>0</v>
      </c>
      <c r="H425" s="240"/>
      <c r="I425" s="241">
        <f>ROUND(E425*H425,2)</f>
        <v>0</v>
      </c>
      <c r="J425" s="240"/>
      <c r="K425" s="241">
        <f>ROUND(E425*J425,2)</f>
        <v>0</v>
      </c>
      <c r="L425" s="241">
        <v>12</v>
      </c>
      <c r="M425" s="241">
        <f>G425*(1+L425/100)</f>
        <v>0</v>
      </c>
      <c r="N425" s="239">
        <v>2.0000000000000002E-5</v>
      </c>
      <c r="O425" s="239">
        <f>ROUND(E425*N425,2)</f>
        <v>0</v>
      </c>
      <c r="P425" s="239">
        <v>0</v>
      </c>
      <c r="Q425" s="239">
        <f>ROUND(E425*P425,2)</f>
        <v>0</v>
      </c>
      <c r="R425" s="241" t="s">
        <v>735</v>
      </c>
      <c r="S425" s="241" t="s">
        <v>315</v>
      </c>
      <c r="T425" s="242" t="s">
        <v>315</v>
      </c>
      <c r="U425" s="224">
        <v>4.0199999999999996</v>
      </c>
      <c r="V425" s="224">
        <f>ROUND(E425*U425,2)</f>
        <v>12.06</v>
      </c>
      <c r="W425" s="224"/>
      <c r="X425" s="224" t="s">
        <v>336</v>
      </c>
      <c r="Y425" s="224" t="s">
        <v>317</v>
      </c>
      <c r="Z425" s="214"/>
      <c r="AA425" s="214"/>
      <c r="AB425" s="214"/>
      <c r="AC425" s="214"/>
      <c r="AD425" s="214"/>
      <c r="AE425" s="214"/>
      <c r="AF425" s="214"/>
      <c r="AG425" s="214" t="s">
        <v>337</v>
      </c>
      <c r="AH425" s="214"/>
      <c r="AI425" s="214"/>
      <c r="AJ425" s="214"/>
      <c r="AK425" s="214"/>
      <c r="AL425" s="214"/>
      <c r="AM425" s="214"/>
      <c r="AN425" s="214"/>
      <c r="AO425" s="214"/>
      <c r="AP425" s="214"/>
      <c r="AQ425" s="214"/>
      <c r="AR425" s="214"/>
      <c r="AS425" s="214"/>
      <c r="AT425" s="214"/>
      <c r="AU425" s="214"/>
      <c r="AV425" s="214"/>
      <c r="AW425" s="214"/>
      <c r="AX425" s="214"/>
      <c r="AY425" s="214"/>
      <c r="AZ425" s="214"/>
      <c r="BA425" s="214"/>
      <c r="BB425" s="214"/>
      <c r="BC425" s="214"/>
      <c r="BD425" s="214"/>
      <c r="BE425" s="214"/>
      <c r="BF425" s="214"/>
      <c r="BG425" s="214"/>
      <c r="BH425" s="214"/>
    </row>
    <row r="426" spans="1:60" outlineLevel="2" x14ac:dyDescent="0.2">
      <c r="A426" s="221"/>
      <c r="B426" s="222"/>
      <c r="C426" s="268" t="s">
        <v>736</v>
      </c>
      <c r="D426" s="262"/>
      <c r="E426" s="263"/>
      <c r="F426" s="224"/>
      <c r="G426" s="224"/>
      <c r="H426" s="224"/>
      <c r="I426" s="224"/>
      <c r="J426" s="224"/>
      <c r="K426" s="224"/>
      <c r="L426" s="224"/>
      <c r="M426" s="224"/>
      <c r="N426" s="223"/>
      <c r="O426" s="223"/>
      <c r="P426" s="223"/>
      <c r="Q426" s="223"/>
      <c r="R426" s="224"/>
      <c r="S426" s="224"/>
      <c r="T426" s="224"/>
      <c r="U426" s="224"/>
      <c r="V426" s="224"/>
      <c r="W426" s="224"/>
      <c r="X426" s="224"/>
      <c r="Y426" s="224"/>
      <c r="Z426" s="214"/>
      <c r="AA426" s="214"/>
      <c r="AB426" s="214"/>
      <c r="AC426" s="214"/>
      <c r="AD426" s="214"/>
      <c r="AE426" s="214"/>
      <c r="AF426" s="214"/>
      <c r="AG426" s="214" t="s">
        <v>371</v>
      </c>
      <c r="AH426" s="214">
        <v>0</v>
      </c>
      <c r="AI426" s="214"/>
      <c r="AJ426" s="214"/>
      <c r="AK426" s="214"/>
      <c r="AL426" s="214"/>
      <c r="AM426" s="214"/>
      <c r="AN426" s="214"/>
      <c r="AO426" s="214"/>
      <c r="AP426" s="214"/>
      <c r="AQ426" s="214"/>
      <c r="AR426" s="214"/>
      <c r="AS426" s="214"/>
      <c r="AT426" s="214"/>
      <c r="AU426" s="214"/>
      <c r="AV426" s="214"/>
      <c r="AW426" s="214"/>
      <c r="AX426" s="214"/>
      <c r="AY426" s="214"/>
      <c r="AZ426" s="214"/>
      <c r="BA426" s="214"/>
      <c r="BB426" s="214"/>
      <c r="BC426" s="214"/>
      <c r="BD426" s="214"/>
      <c r="BE426" s="214"/>
      <c r="BF426" s="214"/>
      <c r="BG426" s="214"/>
      <c r="BH426" s="214"/>
    </row>
    <row r="427" spans="1:60" outlineLevel="3" x14ac:dyDescent="0.2">
      <c r="A427" s="221"/>
      <c r="B427" s="222"/>
      <c r="C427" s="268" t="s">
        <v>2560</v>
      </c>
      <c r="D427" s="262"/>
      <c r="E427" s="263">
        <v>1</v>
      </c>
      <c r="F427" s="224"/>
      <c r="G427" s="224"/>
      <c r="H427" s="224"/>
      <c r="I427" s="224"/>
      <c r="J427" s="224"/>
      <c r="K427" s="224"/>
      <c r="L427" s="224"/>
      <c r="M427" s="224"/>
      <c r="N427" s="223"/>
      <c r="O427" s="223"/>
      <c r="P427" s="223"/>
      <c r="Q427" s="223"/>
      <c r="R427" s="224"/>
      <c r="S427" s="224"/>
      <c r="T427" s="224"/>
      <c r="U427" s="224"/>
      <c r="V427" s="224"/>
      <c r="W427" s="224"/>
      <c r="X427" s="224"/>
      <c r="Y427" s="224"/>
      <c r="Z427" s="214"/>
      <c r="AA427" s="214"/>
      <c r="AB427" s="214"/>
      <c r="AC427" s="214"/>
      <c r="AD427" s="214"/>
      <c r="AE427" s="214"/>
      <c r="AF427" s="214"/>
      <c r="AG427" s="214" t="s">
        <v>371</v>
      </c>
      <c r="AH427" s="214">
        <v>0</v>
      </c>
      <c r="AI427" s="214"/>
      <c r="AJ427" s="214"/>
      <c r="AK427" s="214"/>
      <c r="AL427" s="214"/>
      <c r="AM427" s="214"/>
      <c r="AN427" s="214"/>
      <c r="AO427" s="214"/>
      <c r="AP427" s="214"/>
      <c r="AQ427" s="214"/>
      <c r="AR427" s="214"/>
      <c r="AS427" s="214"/>
      <c r="AT427" s="214"/>
      <c r="AU427" s="214"/>
      <c r="AV427" s="214"/>
      <c r="AW427" s="214"/>
      <c r="AX427" s="214"/>
      <c r="AY427" s="214"/>
      <c r="AZ427" s="214"/>
      <c r="BA427" s="214"/>
      <c r="BB427" s="214"/>
      <c r="BC427" s="214"/>
      <c r="BD427" s="214"/>
      <c r="BE427" s="214"/>
      <c r="BF427" s="214"/>
      <c r="BG427" s="214"/>
      <c r="BH427" s="214"/>
    </row>
    <row r="428" spans="1:60" outlineLevel="3" x14ac:dyDescent="0.2">
      <c r="A428" s="221"/>
      <c r="B428" s="222"/>
      <c r="C428" s="268" t="s">
        <v>2561</v>
      </c>
      <c r="D428" s="262"/>
      <c r="E428" s="263">
        <v>1</v>
      </c>
      <c r="F428" s="224"/>
      <c r="G428" s="224"/>
      <c r="H428" s="224"/>
      <c r="I428" s="224"/>
      <c r="J428" s="224"/>
      <c r="K428" s="224"/>
      <c r="L428" s="224"/>
      <c r="M428" s="224"/>
      <c r="N428" s="223"/>
      <c r="O428" s="223"/>
      <c r="P428" s="223"/>
      <c r="Q428" s="223"/>
      <c r="R428" s="224"/>
      <c r="S428" s="224"/>
      <c r="T428" s="224"/>
      <c r="U428" s="224"/>
      <c r="V428" s="224"/>
      <c r="W428" s="224"/>
      <c r="X428" s="224"/>
      <c r="Y428" s="224"/>
      <c r="Z428" s="214"/>
      <c r="AA428" s="214"/>
      <c r="AB428" s="214"/>
      <c r="AC428" s="214"/>
      <c r="AD428" s="214"/>
      <c r="AE428" s="214"/>
      <c r="AF428" s="214"/>
      <c r="AG428" s="214" t="s">
        <v>371</v>
      </c>
      <c r="AH428" s="214">
        <v>0</v>
      </c>
      <c r="AI428" s="214"/>
      <c r="AJ428" s="214"/>
      <c r="AK428" s="214"/>
      <c r="AL428" s="214"/>
      <c r="AM428" s="214"/>
      <c r="AN428" s="214"/>
      <c r="AO428" s="214"/>
      <c r="AP428" s="214"/>
      <c r="AQ428" s="214"/>
      <c r="AR428" s="214"/>
      <c r="AS428" s="214"/>
      <c r="AT428" s="214"/>
      <c r="AU428" s="214"/>
      <c r="AV428" s="214"/>
      <c r="AW428" s="214"/>
      <c r="AX428" s="214"/>
      <c r="AY428" s="214"/>
      <c r="AZ428" s="214"/>
      <c r="BA428" s="214"/>
      <c r="BB428" s="214"/>
      <c r="BC428" s="214"/>
      <c r="BD428" s="214"/>
      <c r="BE428" s="214"/>
      <c r="BF428" s="214"/>
      <c r="BG428" s="214"/>
      <c r="BH428" s="214"/>
    </row>
    <row r="429" spans="1:60" outlineLevel="3" x14ac:dyDescent="0.2">
      <c r="A429" s="221"/>
      <c r="B429" s="222"/>
      <c r="C429" s="268" t="s">
        <v>2562</v>
      </c>
      <c r="D429" s="262"/>
      <c r="E429" s="263">
        <v>1</v>
      </c>
      <c r="F429" s="224"/>
      <c r="G429" s="224"/>
      <c r="H429" s="224"/>
      <c r="I429" s="224"/>
      <c r="J429" s="224"/>
      <c r="K429" s="224"/>
      <c r="L429" s="224"/>
      <c r="M429" s="224"/>
      <c r="N429" s="223"/>
      <c r="O429" s="223"/>
      <c r="P429" s="223"/>
      <c r="Q429" s="223"/>
      <c r="R429" s="224"/>
      <c r="S429" s="224"/>
      <c r="T429" s="224"/>
      <c r="U429" s="224"/>
      <c r="V429" s="224"/>
      <c r="W429" s="224"/>
      <c r="X429" s="224"/>
      <c r="Y429" s="224"/>
      <c r="Z429" s="214"/>
      <c r="AA429" s="214"/>
      <c r="AB429" s="214"/>
      <c r="AC429" s="214"/>
      <c r="AD429" s="214"/>
      <c r="AE429" s="214"/>
      <c r="AF429" s="214"/>
      <c r="AG429" s="214" t="s">
        <v>371</v>
      </c>
      <c r="AH429" s="214">
        <v>0</v>
      </c>
      <c r="AI429" s="214"/>
      <c r="AJ429" s="214"/>
      <c r="AK429" s="214"/>
      <c r="AL429" s="214"/>
      <c r="AM429" s="214"/>
      <c r="AN429" s="214"/>
      <c r="AO429" s="214"/>
      <c r="AP429" s="214"/>
      <c r="AQ429" s="214"/>
      <c r="AR429" s="214"/>
      <c r="AS429" s="214"/>
      <c r="AT429" s="214"/>
      <c r="AU429" s="214"/>
      <c r="AV429" s="214"/>
      <c r="AW429" s="214"/>
      <c r="AX429" s="214"/>
      <c r="AY429" s="214"/>
      <c r="AZ429" s="214"/>
      <c r="BA429" s="214"/>
      <c r="BB429" s="214"/>
      <c r="BC429" s="214"/>
      <c r="BD429" s="214"/>
      <c r="BE429" s="214"/>
      <c r="BF429" s="214"/>
      <c r="BG429" s="214"/>
      <c r="BH429" s="214"/>
    </row>
    <row r="430" spans="1:60" ht="22.5" outlineLevel="1" x14ac:dyDescent="0.2">
      <c r="A430" s="236">
        <v>122</v>
      </c>
      <c r="B430" s="237" t="s">
        <v>2563</v>
      </c>
      <c r="C430" s="254" t="s">
        <v>2564</v>
      </c>
      <c r="D430" s="238" t="s">
        <v>375</v>
      </c>
      <c r="E430" s="239">
        <v>2</v>
      </c>
      <c r="F430" s="240"/>
      <c r="G430" s="241">
        <f>ROUND(E430*F430,2)</f>
        <v>0</v>
      </c>
      <c r="H430" s="240"/>
      <c r="I430" s="241">
        <f>ROUND(E430*H430,2)</f>
        <v>0</v>
      </c>
      <c r="J430" s="240"/>
      <c r="K430" s="241">
        <f>ROUND(E430*J430,2)</f>
        <v>0</v>
      </c>
      <c r="L430" s="241">
        <v>12</v>
      </c>
      <c r="M430" s="241">
        <f>G430*(1+L430/100)</f>
        <v>0</v>
      </c>
      <c r="N430" s="239">
        <v>1.6E-2</v>
      </c>
      <c r="O430" s="239">
        <f>ROUND(E430*N430,2)</f>
        <v>0.03</v>
      </c>
      <c r="P430" s="239">
        <v>0</v>
      </c>
      <c r="Q430" s="239">
        <f>ROUND(E430*P430,2)</f>
        <v>0</v>
      </c>
      <c r="R430" s="241" t="s">
        <v>428</v>
      </c>
      <c r="S430" s="241" t="s">
        <v>315</v>
      </c>
      <c r="T430" s="242" t="s">
        <v>315</v>
      </c>
      <c r="U430" s="224">
        <v>0</v>
      </c>
      <c r="V430" s="224">
        <f>ROUND(E430*U430,2)</f>
        <v>0</v>
      </c>
      <c r="W430" s="224"/>
      <c r="X430" s="224" t="s">
        <v>429</v>
      </c>
      <c r="Y430" s="224" t="s">
        <v>317</v>
      </c>
      <c r="Z430" s="214"/>
      <c r="AA430" s="214"/>
      <c r="AB430" s="214"/>
      <c r="AC430" s="214"/>
      <c r="AD430" s="214"/>
      <c r="AE430" s="214"/>
      <c r="AF430" s="214"/>
      <c r="AG430" s="214" t="s">
        <v>430</v>
      </c>
      <c r="AH430" s="214"/>
      <c r="AI430" s="214"/>
      <c r="AJ430" s="214"/>
      <c r="AK430" s="214"/>
      <c r="AL430" s="214"/>
      <c r="AM430" s="214"/>
      <c r="AN430" s="214"/>
      <c r="AO430" s="214"/>
      <c r="AP430" s="214"/>
      <c r="AQ430" s="214"/>
      <c r="AR430" s="214"/>
      <c r="AS430" s="214"/>
      <c r="AT430" s="214"/>
      <c r="AU430" s="214"/>
      <c r="AV430" s="214"/>
      <c r="AW430" s="214"/>
      <c r="AX430" s="214"/>
      <c r="AY430" s="214"/>
      <c r="AZ430" s="214"/>
      <c r="BA430" s="214"/>
      <c r="BB430" s="214"/>
      <c r="BC430" s="214"/>
      <c r="BD430" s="214"/>
      <c r="BE430" s="214"/>
      <c r="BF430" s="214"/>
      <c r="BG430" s="214"/>
      <c r="BH430" s="214"/>
    </row>
    <row r="431" spans="1:60" outlineLevel="2" x14ac:dyDescent="0.2">
      <c r="A431" s="221"/>
      <c r="B431" s="222"/>
      <c r="C431" s="268" t="s">
        <v>736</v>
      </c>
      <c r="D431" s="262"/>
      <c r="E431" s="263"/>
      <c r="F431" s="224"/>
      <c r="G431" s="224"/>
      <c r="H431" s="224"/>
      <c r="I431" s="224"/>
      <c r="J431" s="224"/>
      <c r="K431" s="224"/>
      <c r="L431" s="224"/>
      <c r="M431" s="224"/>
      <c r="N431" s="223"/>
      <c r="O431" s="223"/>
      <c r="P431" s="223"/>
      <c r="Q431" s="223"/>
      <c r="R431" s="224"/>
      <c r="S431" s="224"/>
      <c r="T431" s="224"/>
      <c r="U431" s="224"/>
      <c r="V431" s="224"/>
      <c r="W431" s="224"/>
      <c r="X431" s="224"/>
      <c r="Y431" s="224"/>
      <c r="Z431" s="214"/>
      <c r="AA431" s="214"/>
      <c r="AB431" s="214"/>
      <c r="AC431" s="214"/>
      <c r="AD431" s="214"/>
      <c r="AE431" s="214"/>
      <c r="AF431" s="214"/>
      <c r="AG431" s="214" t="s">
        <v>371</v>
      </c>
      <c r="AH431" s="214">
        <v>0</v>
      </c>
      <c r="AI431" s="214"/>
      <c r="AJ431" s="214"/>
      <c r="AK431" s="214"/>
      <c r="AL431" s="214"/>
      <c r="AM431" s="214"/>
      <c r="AN431" s="214"/>
      <c r="AO431" s="214"/>
      <c r="AP431" s="214"/>
      <c r="AQ431" s="214"/>
      <c r="AR431" s="214"/>
      <c r="AS431" s="214"/>
      <c r="AT431" s="214"/>
      <c r="AU431" s="214"/>
      <c r="AV431" s="214"/>
      <c r="AW431" s="214"/>
      <c r="AX431" s="214"/>
      <c r="AY431" s="214"/>
      <c r="AZ431" s="214"/>
      <c r="BA431" s="214"/>
      <c r="BB431" s="214"/>
      <c r="BC431" s="214"/>
      <c r="BD431" s="214"/>
      <c r="BE431" s="214"/>
      <c r="BF431" s="214"/>
      <c r="BG431" s="214"/>
      <c r="BH431" s="214"/>
    </row>
    <row r="432" spans="1:60" outlineLevel="3" x14ac:dyDescent="0.2">
      <c r="A432" s="221"/>
      <c r="B432" s="222"/>
      <c r="C432" s="268" t="s">
        <v>2560</v>
      </c>
      <c r="D432" s="262"/>
      <c r="E432" s="263">
        <v>1</v>
      </c>
      <c r="F432" s="224"/>
      <c r="G432" s="224"/>
      <c r="H432" s="224"/>
      <c r="I432" s="224"/>
      <c r="J432" s="224"/>
      <c r="K432" s="224"/>
      <c r="L432" s="224"/>
      <c r="M432" s="224"/>
      <c r="N432" s="223"/>
      <c r="O432" s="223"/>
      <c r="P432" s="223"/>
      <c r="Q432" s="223"/>
      <c r="R432" s="224"/>
      <c r="S432" s="224"/>
      <c r="T432" s="224"/>
      <c r="U432" s="224"/>
      <c r="V432" s="224"/>
      <c r="W432" s="224"/>
      <c r="X432" s="224"/>
      <c r="Y432" s="224"/>
      <c r="Z432" s="214"/>
      <c r="AA432" s="214"/>
      <c r="AB432" s="214"/>
      <c r="AC432" s="214"/>
      <c r="AD432" s="214"/>
      <c r="AE432" s="214"/>
      <c r="AF432" s="214"/>
      <c r="AG432" s="214" t="s">
        <v>371</v>
      </c>
      <c r="AH432" s="214">
        <v>0</v>
      </c>
      <c r="AI432" s="214"/>
      <c r="AJ432" s="214"/>
      <c r="AK432" s="214"/>
      <c r="AL432" s="214"/>
      <c r="AM432" s="214"/>
      <c r="AN432" s="214"/>
      <c r="AO432" s="214"/>
      <c r="AP432" s="214"/>
      <c r="AQ432" s="214"/>
      <c r="AR432" s="214"/>
      <c r="AS432" s="214"/>
      <c r="AT432" s="214"/>
      <c r="AU432" s="214"/>
      <c r="AV432" s="214"/>
      <c r="AW432" s="214"/>
      <c r="AX432" s="214"/>
      <c r="AY432" s="214"/>
      <c r="AZ432" s="214"/>
      <c r="BA432" s="214"/>
      <c r="BB432" s="214"/>
      <c r="BC432" s="214"/>
      <c r="BD432" s="214"/>
      <c r="BE432" s="214"/>
      <c r="BF432" s="214"/>
      <c r="BG432" s="214"/>
      <c r="BH432" s="214"/>
    </row>
    <row r="433" spans="1:60" outlineLevel="3" x14ac:dyDescent="0.2">
      <c r="A433" s="221"/>
      <c r="B433" s="222"/>
      <c r="C433" s="268" t="s">
        <v>2561</v>
      </c>
      <c r="D433" s="262"/>
      <c r="E433" s="263">
        <v>1</v>
      </c>
      <c r="F433" s="224"/>
      <c r="G433" s="224"/>
      <c r="H433" s="224"/>
      <c r="I433" s="224"/>
      <c r="J433" s="224"/>
      <c r="K433" s="224"/>
      <c r="L433" s="224"/>
      <c r="M433" s="224"/>
      <c r="N433" s="223"/>
      <c r="O433" s="223"/>
      <c r="P433" s="223"/>
      <c r="Q433" s="223"/>
      <c r="R433" s="224"/>
      <c r="S433" s="224"/>
      <c r="T433" s="224"/>
      <c r="U433" s="224"/>
      <c r="V433" s="224"/>
      <c r="W433" s="224"/>
      <c r="X433" s="224"/>
      <c r="Y433" s="224"/>
      <c r="Z433" s="214"/>
      <c r="AA433" s="214"/>
      <c r="AB433" s="214"/>
      <c r="AC433" s="214"/>
      <c r="AD433" s="214"/>
      <c r="AE433" s="214"/>
      <c r="AF433" s="214"/>
      <c r="AG433" s="214" t="s">
        <v>371</v>
      </c>
      <c r="AH433" s="214">
        <v>0</v>
      </c>
      <c r="AI433" s="214"/>
      <c r="AJ433" s="214"/>
      <c r="AK433" s="214"/>
      <c r="AL433" s="214"/>
      <c r="AM433" s="214"/>
      <c r="AN433" s="214"/>
      <c r="AO433" s="214"/>
      <c r="AP433" s="214"/>
      <c r="AQ433" s="214"/>
      <c r="AR433" s="214"/>
      <c r="AS433" s="214"/>
      <c r="AT433" s="214"/>
      <c r="AU433" s="214"/>
      <c r="AV433" s="214"/>
      <c r="AW433" s="214"/>
      <c r="AX433" s="214"/>
      <c r="AY433" s="214"/>
      <c r="AZ433" s="214"/>
      <c r="BA433" s="214"/>
      <c r="BB433" s="214"/>
      <c r="BC433" s="214"/>
      <c r="BD433" s="214"/>
      <c r="BE433" s="214"/>
      <c r="BF433" s="214"/>
      <c r="BG433" s="214"/>
      <c r="BH433" s="214"/>
    </row>
    <row r="434" spans="1:60" ht="22.5" outlineLevel="1" x14ac:dyDescent="0.2">
      <c r="A434" s="236">
        <v>123</v>
      </c>
      <c r="B434" s="237" t="s">
        <v>2565</v>
      </c>
      <c r="C434" s="254" t="s">
        <v>2566</v>
      </c>
      <c r="D434" s="238" t="s">
        <v>375</v>
      </c>
      <c r="E434" s="239">
        <v>1</v>
      </c>
      <c r="F434" s="240"/>
      <c r="G434" s="241">
        <f>ROUND(E434*F434,2)</f>
        <v>0</v>
      </c>
      <c r="H434" s="240"/>
      <c r="I434" s="241">
        <f>ROUND(E434*H434,2)</f>
        <v>0</v>
      </c>
      <c r="J434" s="240"/>
      <c r="K434" s="241">
        <f>ROUND(E434*J434,2)</f>
        <v>0</v>
      </c>
      <c r="L434" s="241">
        <v>12</v>
      </c>
      <c r="M434" s="241">
        <f>G434*(1+L434/100)</f>
        <v>0</v>
      </c>
      <c r="N434" s="239">
        <v>3.5999999999999997E-2</v>
      </c>
      <c r="O434" s="239">
        <f>ROUND(E434*N434,2)</f>
        <v>0.04</v>
      </c>
      <c r="P434" s="239">
        <v>0</v>
      </c>
      <c r="Q434" s="239">
        <f>ROUND(E434*P434,2)</f>
        <v>0</v>
      </c>
      <c r="R434" s="241" t="s">
        <v>428</v>
      </c>
      <c r="S434" s="241" t="s">
        <v>315</v>
      </c>
      <c r="T434" s="242" t="s">
        <v>315</v>
      </c>
      <c r="U434" s="224">
        <v>0</v>
      </c>
      <c r="V434" s="224">
        <f>ROUND(E434*U434,2)</f>
        <v>0</v>
      </c>
      <c r="W434" s="224"/>
      <c r="X434" s="224" t="s">
        <v>429</v>
      </c>
      <c r="Y434" s="224" t="s">
        <v>317</v>
      </c>
      <c r="Z434" s="214"/>
      <c r="AA434" s="214"/>
      <c r="AB434" s="214"/>
      <c r="AC434" s="214"/>
      <c r="AD434" s="214"/>
      <c r="AE434" s="214"/>
      <c r="AF434" s="214"/>
      <c r="AG434" s="214" t="s">
        <v>430</v>
      </c>
      <c r="AH434" s="214"/>
      <c r="AI434" s="214"/>
      <c r="AJ434" s="214"/>
      <c r="AK434" s="214"/>
      <c r="AL434" s="214"/>
      <c r="AM434" s="214"/>
      <c r="AN434" s="214"/>
      <c r="AO434" s="214"/>
      <c r="AP434" s="214"/>
      <c r="AQ434" s="214"/>
      <c r="AR434" s="214"/>
      <c r="AS434" s="214"/>
      <c r="AT434" s="214"/>
      <c r="AU434" s="214"/>
      <c r="AV434" s="214"/>
      <c r="AW434" s="214"/>
      <c r="AX434" s="214"/>
      <c r="AY434" s="214"/>
      <c r="AZ434" s="214"/>
      <c r="BA434" s="214"/>
      <c r="BB434" s="214"/>
      <c r="BC434" s="214"/>
      <c r="BD434" s="214"/>
      <c r="BE434" s="214"/>
      <c r="BF434" s="214"/>
      <c r="BG434" s="214"/>
      <c r="BH434" s="214"/>
    </row>
    <row r="435" spans="1:60" outlineLevel="2" x14ac:dyDescent="0.2">
      <c r="A435" s="221"/>
      <c r="B435" s="222"/>
      <c r="C435" s="268" t="s">
        <v>2562</v>
      </c>
      <c r="D435" s="262"/>
      <c r="E435" s="263">
        <v>1</v>
      </c>
      <c r="F435" s="224"/>
      <c r="G435" s="224"/>
      <c r="H435" s="224"/>
      <c r="I435" s="224"/>
      <c r="J435" s="224"/>
      <c r="K435" s="224"/>
      <c r="L435" s="224"/>
      <c r="M435" s="224"/>
      <c r="N435" s="223"/>
      <c r="O435" s="223"/>
      <c r="P435" s="223"/>
      <c r="Q435" s="223"/>
      <c r="R435" s="224"/>
      <c r="S435" s="224"/>
      <c r="T435" s="224"/>
      <c r="U435" s="224"/>
      <c r="V435" s="224"/>
      <c r="W435" s="224"/>
      <c r="X435" s="224"/>
      <c r="Y435" s="224"/>
      <c r="Z435" s="214"/>
      <c r="AA435" s="214"/>
      <c r="AB435" s="214"/>
      <c r="AC435" s="214"/>
      <c r="AD435" s="214"/>
      <c r="AE435" s="214"/>
      <c r="AF435" s="214"/>
      <c r="AG435" s="214" t="s">
        <v>371</v>
      </c>
      <c r="AH435" s="214">
        <v>0</v>
      </c>
      <c r="AI435" s="214"/>
      <c r="AJ435" s="214"/>
      <c r="AK435" s="214"/>
      <c r="AL435" s="214"/>
      <c r="AM435" s="214"/>
      <c r="AN435" s="214"/>
      <c r="AO435" s="214"/>
      <c r="AP435" s="214"/>
      <c r="AQ435" s="214"/>
      <c r="AR435" s="214"/>
      <c r="AS435" s="214"/>
      <c r="AT435" s="214"/>
      <c r="AU435" s="214"/>
      <c r="AV435" s="214"/>
      <c r="AW435" s="214"/>
      <c r="AX435" s="214"/>
      <c r="AY435" s="214"/>
      <c r="AZ435" s="214"/>
      <c r="BA435" s="214"/>
      <c r="BB435" s="214"/>
      <c r="BC435" s="214"/>
      <c r="BD435" s="214"/>
      <c r="BE435" s="214"/>
      <c r="BF435" s="214"/>
      <c r="BG435" s="214"/>
      <c r="BH435" s="214"/>
    </row>
    <row r="436" spans="1:60" outlineLevel="1" x14ac:dyDescent="0.2">
      <c r="A436" s="236">
        <v>124</v>
      </c>
      <c r="B436" s="237" t="s">
        <v>769</v>
      </c>
      <c r="C436" s="254" t="s">
        <v>770</v>
      </c>
      <c r="D436" s="238" t="s">
        <v>375</v>
      </c>
      <c r="E436" s="239">
        <v>1</v>
      </c>
      <c r="F436" s="240"/>
      <c r="G436" s="241">
        <f>ROUND(E436*F436,2)</f>
        <v>0</v>
      </c>
      <c r="H436" s="240"/>
      <c r="I436" s="241">
        <f>ROUND(E436*H436,2)</f>
        <v>0</v>
      </c>
      <c r="J436" s="240"/>
      <c r="K436" s="241">
        <f>ROUND(E436*J436,2)</f>
        <v>0</v>
      </c>
      <c r="L436" s="241">
        <v>12</v>
      </c>
      <c r="M436" s="241">
        <f>G436*(1+L436/100)</f>
        <v>0</v>
      </c>
      <c r="N436" s="239">
        <v>1.0000000000000001E-5</v>
      </c>
      <c r="O436" s="239">
        <f>ROUND(E436*N436,2)</f>
        <v>0</v>
      </c>
      <c r="P436" s="239">
        <v>0</v>
      </c>
      <c r="Q436" s="239">
        <f>ROUND(E436*P436,2)</f>
        <v>0</v>
      </c>
      <c r="R436" s="241" t="s">
        <v>735</v>
      </c>
      <c r="S436" s="241" t="s">
        <v>315</v>
      </c>
      <c r="T436" s="242" t="s">
        <v>315</v>
      </c>
      <c r="U436" s="224">
        <v>0.26</v>
      </c>
      <c r="V436" s="224">
        <f>ROUND(E436*U436,2)</f>
        <v>0.26</v>
      </c>
      <c r="W436" s="224"/>
      <c r="X436" s="224" t="s">
        <v>336</v>
      </c>
      <c r="Y436" s="224" t="s">
        <v>317</v>
      </c>
      <c r="Z436" s="214"/>
      <c r="AA436" s="214"/>
      <c r="AB436" s="214"/>
      <c r="AC436" s="214"/>
      <c r="AD436" s="214"/>
      <c r="AE436" s="214"/>
      <c r="AF436" s="214"/>
      <c r="AG436" s="214" t="s">
        <v>367</v>
      </c>
      <c r="AH436" s="214"/>
      <c r="AI436" s="214"/>
      <c r="AJ436" s="214"/>
      <c r="AK436" s="214"/>
      <c r="AL436" s="214"/>
      <c r="AM436" s="214"/>
      <c r="AN436" s="214"/>
      <c r="AO436" s="214"/>
      <c r="AP436" s="214"/>
      <c r="AQ436" s="214"/>
      <c r="AR436" s="214"/>
      <c r="AS436" s="214"/>
      <c r="AT436" s="214"/>
      <c r="AU436" s="214"/>
      <c r="AV436" s="214"/>
      <c r="AW436" s="214"/>
      <c r="AX436" s="214"/>
      <c r="AY436" s="214"/>
      <c r="AZ436" s="214"/>
      <c r="BA436" s="214"/>
      <c r="BB436" s="214"/>
      <c r="BC436" s="214"/>
      <c r="BD436" s="214"/>
      <c r="BE436" s="214"/>
      <c r="BF436" s="214"/>
      <c r="BG436" s="214"/>
      <c r="BH436" s="214"/>
    </row>
    <row r="437" spans="1:60" outlineLevel="2" x14ac:dyDescent="0.2">
      <c r="A437" s="221"/>
      <c r="B437" s="222"/>
      <c r="C437" s="255" t="s">
        <v>807</v>
      </c>
      <c r="D437" s="243"/>
      <c r="E437" s="243"/>
      <c r="F437" s="243"/>
      <c r="G437" s="243"/>
      <c r="H437" s="224"/>
      <c r="I437" s="224"/>
      <c r="J437" s="224"/>
      <c r="K437" s="224"/>
      <c r="L437" s="224"/>
      <c r="M437" s="224"/>
      <c r="N437" s="223"/>
      <c r="O437" s="223"/>
      <c r="P437" s="223"/>
      <c r="Q437" s="223"/>
      <c r="R437" s="224"/>
      <c r="S437" s="224"/>
      <c r="T437" s="224"/>
      <c r="U437" s="224"/>
      <c r="V437" s="224"/>
      <c r="W437" s="224"/>
      <c r="X437" s="224"/>
      <c r="Y437" s="224"/>
      <c r="Z437" s="214"/>
      <c r="AA437" s="214"/>
      <c r="AB437" s="214"/>
      <c r="AC437" s="214"/>
      <c r="AD437" s="214"/>
      <c r="AE437" s="214"/>
      <c r="AF437" s="214"/>
      <c r="AG437" s="214" t="s">
        <v>320</v>
      </c>
      <c r="AH437" s="214"/>
      <c r="AI437" s="214"/>
      <c r="AJ437" s="214"/>
      <c r="AK437" s="214"/>
      <c r="AL437" s="214"/>
      <c r="AM437" s="214"/>
      <c r="AN437" s="214"/>
      <c r="AO437" s="214"/>
      <c r="AP437" s="214"/>
      <c r="AQ437" s="214"/>
      <c r="AR437" s="214"/>
      <c r="AS437" s="214"/>
      <c r="AT437" s="214"/>
      <c r="AU437" s="214"/>
      <c r="AV437" s="214"/>
      <c r="AW437" s="214"/>
      <c r="AX437" s="214"/>
      <c r="AY437" s="214"/>
      <c r="AZ437" s="214"/>
      <c r="BA437" s="214"/>
      <c r="BB437" s="214"/>
      <c r="BC437" s="214"/>
      <c r="BD437" s="214"/>
      <c r="BE437" s="214"/>
      <c r="BF437" s="214"/>
      <c r="BG437" s="214"/>
      <c r="BH437" s="214"/>
    </row>
    <row r="438" spans="1:60" outlineLevel="2" x14ac:dyDescent="0.2">
      <c r="A438" s="221"/>
      <c r="B438" s="222"/>
      <c r="C438" s="268" t="s">
        <v>1174</v>
      </c>
      <c r="D438" s="262"/>
      <c r="E438" s="263">
        <v>1</v>
      </c>
      <c r="F438" s="224"/>
      <c r="G438" s="224"/>
      <c r="H438" s="224"/>
      <c r="I438" s="224"/>
      <c r="J438" s="224"/>
      <c r="K438" s="224"/>
      <c r="L438" s="224"/>
      <c r="M438" s="224"/>
      <c r="N438" s="223"/>
      <c r="O438" s="223"/>
      <c r="P438" s="223"/>
      <c r="Q438" s="223"/>
      <c r="R438" s="224"/>
      <c r="S438" s="224"/>
      <c r="T438" s="224"/>
      <c r="U438" s="224"/>
      <c r="V438" s="224"/>
      <c r="W438" s="224"/>
      <c r="X438" s="224"/>
      <c r="Y438" s="224"/>
      <c r="Z438" s="214"/>
      <c r="AA438" s="214"/>
      <c r="AB438" s="214"/>
      <c r="AC438" s="214"/>
      <c r="AD438" s="214"/>
      <c r="AE438" s="214"/>
      <c r="AF438" s="214"/>
      <c r="AG438" s="214" t="s">
        <v>371</v>
      </c>
      <c r="AH438" s="214">
        <v>0</v>
      </c>
      <c r="AI438" s="214"/>
      <c r="AJ438" s="214"/>
      <c r="AK438" s="214"/>
      <c r="AL438" s="214"/>
      <c r="AM438" s="214"/>
      <c r="AN438" s="214"/>
      <c r="AO438" s="214"/>
      <c r="AP438" s="214"/>
      <c r="AQ438" s="214"/>
      <c r="AR438" s="214"/>
      <c r="AS438" s="214"/>
      <c r="AT438" s="214"/>
      <c r="AU438" s="214"/>
      <c r="AV438" s="214"/>
      <c r="AW438" s="214"/>
      <c r="AX438" s="214"/>
      <c r="AY438" s="214"/>
      <c r="AZ438" s="214"/>
      <c r="BA438" s="214"/>
      <c r="BB438" s="214"/>
      <c r="BC438" s="214"/>
      <c r="BD438" s="214"/>
      <c r="BE438" s="214"/>
      <c r="BF438" s="214"/>
      <c r="BG438" s="214"/>
      <c r="BH438" s="214"/>
    </row>
    <row r="439" spans="1:60" outlineLevel="1" x14ac:dyDescent="0.2">
      <c r="A439" s="245">
        <v>125</v>
      </c>
      <c r="B439" s="246" t="s">
        <v>772</v>
      </c>
      <c r="C439" s="256" t="s">
        <v>773</v>
      </c>
      <c r="D439" s="247" t="s">
        <v>403</v>
      </c>
      <c r="E439" s="248">
        <v>1</v>
      </c>
      <c r="F439" s="249"/>
      <c r="G439" s="250">
        <f>ROUND(E439*F439,2)</f>
        <v>0</v>
      </c>
      <c r="H439" s="249"/>
      <c r="I439" s="250">
        <f>ROUND(E439*H439,2)</f>
        <v>0</v>
      </c>
      <c r="J439" s="249"/>
      <c r="K439" s="250">
        <f>ROUND(E439*J439,2)</f>
        <v>0</v>
      </c>
      <c r="L439" s="250">
        <v>12</v>
      </c>
      <c r="M439" s="250">
        <f>G439*(1+L439/100)</f>
        <v>0</v>
      </c>
      <c r="N439" s="248">
        <v>1E-3</v>
      </c>
      <c r="O439" s="248">
        <f>ROUND(E439*N439,2)</f>
        <v>0</v>
      </c>
      <c r="P439" s="248">
        <v>0</v>
      </c>
      <c r="Q439" s="248">
        <f>ROUND(E439*P439,2)</f>
        <v>0</v>
      </c>
      <c r="R439" s="250" t="s">
        <v>428</v>
      </c>
      <c r="S439" s="250" t="s">
        <v>315</v>
      </c>
      <c r="T439" s="251" t="s">
        <v>315</v>
      </c>
      <c r="U439" s="224">
        <v>0</v>
      </c>
      <c r="V439" s="224">
        <f>ROUND(E439*U439,2)</f>
        <v>0</v>
      </c>
      <c r="W439" s="224"/>
      <c r="X439" s="224" t="s">
        <v>429</v>
      </c>
      <c r="Y439" s="224" t="s">
        <v>317</v>
      </c>
      <c r="Z439" s="214"/>
      <c r="AA439" s="214"/>
      <c r="AB439" s="214"/>
      <c r="AC439" s="214"/>
      <c r="AD439" s="214"/>
      <c r="AE439" s="214"/>
      <c r="AF439" s="214"/>
      <c r="AG439" s="214" t="s">
        <v>728</v>
      </c>
      <c r="AH439" s="214"/>
      <c r="AI439" s="214"/>
      <c r="AJ439" s="214"/>
      <c r="AK439" s="214"/>
      <c r="AL439" s="214"/>
      <c r="AM439" s="214"/>
      <c r="AN439" s="214"/>
      <c r="AO439" s="214"/>
      <c r="AP439" s="214"/>
      <c r="AQ439" s="214"/>
      <c r="AR439" s="214"/>
      <c r="AS439" s="214"/>
      <c r="AT439" s="214"/>
      <c r="AU439" s="214"/>
      <c r="AV439" s="214"/>
      <c r="AW439" s="214"/>
      <c r="AX439" s="214"/>
      <c r="AY439" s="214"/>
      <c r="AZ439" s="214"/>
      <c r="BA439" s="214"/>
      <c r="BB439" s="214"/>
      <c r="BC439" s="214"/>
      <c r="BD439" s="214"/>
      <c r="BE439" s="214"/>
      <c r="BF439" s="214"/>
      <c r="BG439" s="214"/>
      <c r="BH439" s="214"/>
    </row>
    <row r="440" spans="1:60" ht="22.5" outlineLevel="1" x14ac:dyDescent="0.2">
      <c r="A440" s="236">
        <v>126</v>
      </c>
      <c r="B440" s="237" t="s">
        <v>747</v>
      </c>
      <c r="C440" s="254" t="s">
        <v>1449</v>
      </c>
      <c r="D440" s="238" t="s">
        <v>375</v>
      </c>
      <c r="E440" s="239">
        <v>1</v>
      </c>
      <c r="F440" s="240"/>
      <c r="G440" s="241">
        <f>ROUND(E440*F440,2)</f>
        <v>0</v>
      </c>
      <c r="H440" s="240"/>
      <c r="I440" s="241">
        <f>ROUND(E440*H440,2)</f>
        <v>0</v>
      </c>
      <c r="J440" s="240"/>
      <c r="K440" s="241">
        <f>ROUND(E440*J440,2)</f>
        <v>0</v>
      </c>
      <c r="L440" s="241">
        <v>12</v>
      </c>
      <c r="M440" s="241">
        <f>G440*(1+L440/100)</f>
        <v>0</v>
      </c>
      <c r="N440" s="239">
        <v>0</v>
      </c>
      <c r="O440" s="239">
        <f>ROUND(E440*N440,2)</f>
        <v>0</v>
      </c>
      <c r="P440" s="239">
        <v>0</v>
      </c>
      <c r="Q440" s="239">
        <f>ROUND(E440*P440,2)</f>
        <v>0</v>
      </c>
      <c r="R440" s="241"/>
      <c r="S440" s="241" t="s">
        <v>331</v>
      </c>
      <c r="T440" s="242" t="s">
        <v>316</v>
      </c>
      <c r="U440" s="224">
        <v>0</v>
      </c>
      <c r="V440" s="224">
        <f>ROUND(E440*U440,2)</f>
        <v>0</v>
      </c>
      <c r="W440" s="224"/>
      <c r="X440" s="224" t="s">
        <v>336</v>
      </c>
      <c r="Y440" s="224" t="s">
        <v>317</v>
      </c>
      <c r="Z440" s="214"/>
      <c r="AA440" s="214"/>
      <c r="AB440" s="214"/>
      <c r="AC440" s="214"/>
      <c r="AD440" s="214"/>
      <c r="AE440" s="214"/>
      <c r="AF440" s="214"/>
      <c r="AG440" s="214" t="s">
        <v>367</v>
      </c>
      <c r="AH440" s="214"/>
      <c r="AI440" s="214"/>
      <c r="AJ440" s="214"/>
      <c r="AK440" s="214"/>
      <c r="AL440" s="214"/>
      <c r="AM440" s="214"/>
      <c r="AN440" s="214"/>
      <c r="AO440" s="214"/>
      <c r="AP440" s="214"/>
      <c r="AQ440" s="214"/>
      <c r="AR440" s="214"/>
      <c r="AS440" s="214"/>
      <c r="AT440" s="214"/>
      <c r="AU440" s="214"/>
      <c r="AV440" s="214"/>
      <c r="AW440" s="214"/>
      <c r="AX440" s="214"/>
      <c r="AY440" s="214"/>
      <c r="AZ440" s="214"/>
      <c r="BA440" s="214"/>
      <c r="BB440" s="214"/>
      <c r="BC440" s="214"/>
      <c r="BD440" s="214"/>
      <c r="BE440" s="214"/>
      <c r="BF440" s="214"/>
      <c r="BG440" s="214"/>
      <c r="BH440" s="214"/>
    </row>
    <row r="441" spans="1:60" outlineLevel="2" x14ac:dyDescent="0.2">
      <c r="A441" s="221"/>
      <c r="B441" s="222"/>
      <c r="C441" s="255" t="s">
        <v>1291</v>
      </c>
      <c r="D441" s="243"/>
      <c r="E441" s="243"/>
      <c r="F441" s="243"/>
      <c r="G441" s="243"/>
      <c r="H441" s="224"/>
      <c r="I441" s="224"/>
      <c r="J441" s="224"/>
      <c r="K441" s="224"/>
      <c r="L441" s="224"/>
      <c r="M441" s="224"/>
      <c r="N441" s="223"/>
      <c r="O441" s="223"/>
      <c r="P441" s="223"/>
      <c r="Q441" s="223"/>
      <c r="R441" s="224"/>
      <c r="S441" s="224"/>
      <c r="T441" s="224"/>
      <c r="U441" s="224"/>
      <c r="V441" s="224"/>
      <c r="W441" s="224"/>
      <c r="X441" s="224"/>
      <c r="Y441" s="224"/>
      <c r="Z441" s="214"/>
      <c r="AA441" s="214"/>
      <c r="AB441" s="214"/>
      <c r="AC441" s="214"/>
      <c r="AD441" s="214"/>
      <c r="AE441" s="214"/>
      <c r="AF441" s="214"/>
      <c r="AG441" s="214" t="s">
        <v>320</v>
      </c>
      <c r="AH441" s="214"/>
      <c r="AI441" s="214"/>
      <c r="AJ441" s="214"/>
      <c r="AK441" s="214"/>
      <c r="AL441" s="214"/>
      <c r="AM441" s="214"/>
      <c r="AN441" s="214"/>
      <c r="AO441" s="214"/>
      <c r="AP441" s="214"/>
      <c r="AQ441" s="214"/>
      <c r="AR441" s="214"/>
      <c r="AS441" s="214"/>
      <c r="AT441" s="214"/>
      <c r="AU441" s="214"/>
      <c r="AV441" s="214"/>
      <c r="AW441" s="214"/>
      <c r="AX441" s="214"/>
      <c r="AY441" s="214"/>
      <c r="AZ441" s="214"/>
      <c r="BA441" s="214"/>
      <c r="BB441" s="214"/>
      <c r="BC441" s="214"/>
      <c r="BD441" s="214"/>
      <c r="BE441" s="214"/>
      <c r="BF441" s="214"/>
      <c r="BG441" s="214"/>
      <c r="BH441" s="214"/>
    </row>
    <row r="442" spans="1:60" outlineLevel="3" x14ac:dyDescent="0.2">
      <c r="A442" s="221"/>
      <c r="B442" s="222"/>
      <c r="C442" s="258" t="s">
        <v>957</v>
      </c>
      <c r="D442" s="252"/>
      <c r="E442" s="252"/>
      <c r="F442" s="252"/>
      <c r="G442" s="252"/>
      <c r="H442" s="224"/>
      <c r="I442" s="224"/>
      <c r="J442" s="224"/>
      <c r="K442" s="224"/>
      <c r="L442" s="224"/>
      <c r="M442" s="224"/>
      <c r="N442" s="223"/>
      <c r="O442" s="223"/>
      <c r="P442" s="223"/>
      <c r="Q442" s="223"/>
      <c r="R442" s="224"/>
      <c r="S442" s="224"/>
      <c r="T442" s="224"/>
      <c r="U442" s="224"/>
      <c r="V442" s="224"/>
      <c r="W442" s="224"/>
      <c r="X442" s="224"/>
      <c r="Y442" s="224"/>
      <c r="Z442" s="214"/>
      <c r="AA442" s="214"/>
      <c r="AB442" s="214"/>
      <c r="AC442" s="214"/>
      <c r="AD442" s="214"/>
      <c r="AE442" s="214"/>
      <c r="AF442" s="214"/>
      <c r="AG442" s="214" t="s">
        <v>320</v>
      </c>
      <c r="AH442" s="214"/>
      <c r="AI442" s="214"/>
      <c r="AJ442" s="214"/>
      <c r="AK442" s="214"/>
      <c r="AL442" s="214"/>
      <c r="AM442" s="214"/>
      <c r="AN442" s="214"/>
      <c r="AO442" s="214"/>
      <c r="AP442" s="214"/>
      <c r="AQ442" s="214"/>
      <c r="AR442" s="214"/>
      <c r="AS442" s="214"/>
      <c r="AT442" s="214"/>
      <c r="AU442" s="214"/>
      <c r="AV442" s="214"/>
      <c r="AW442" s="214"/>
      <c r="AX442" s="214"/>
      <c r="AY442" s="214"/>
      <c r="AZ442" s="214"/>
      <c r="BA442" s="214"/>
      <c r="BB442" s="214"/>
      <c r="BC442" s="214"/>
      <c r="BD442" s="214"/>
      <c r="BE442" s="214"/>
      <c r="BF442" s="214"/>
      <c r="BG442" s="214"/>
      <c r="BH442" s="214"/>
    </row>
    <row r="443" spans="1:60" outlineLevel="3" x14ac:dyDescent="0.2">
      <c r="A443" s="221"/>
      <c r="B443" s="222"/>
      <c r="C443" s="258" t="s">
        <v>750</v>
      </c>
      <c r="D443" s="252"/>
      <c r="E443" s="252"/>
      <c r="F443" s="252"/>
      <c r="G443" s="252"/>
      <c r="H443" s="224"/>
      <c r="I443" s="224"/>
      <c r="J443" s="224"/>
      <c r="K443" s="224"/>
      <c r="L443" s="224"/>
      <c r="M443" s="224"/>
      <c r="N443" s="223"/>
      <c r="O443" s="223"/>
      <c r="P443" s="223"/>
      <c r="Q443" s="223"/>
      <c r="R443" s="224"/>
      <c r="S443" s="224"/>
      <c r="T443" s="224"/>
      <c r="U443" s="224"/>
      <c r="V443" s="224"/>
      <c r="W443" s="224"/>
      <c r="X443" s="224"/>
      <c r="Y443" s="224"/>
      <c r="Z443" s="214"/>
      <c r="AA443" s="214"/>
      <c r="AB443" s="214"/>
      <c r="AC443" s="214"/>
      <c r="AD443" s="214"/>
      <c r="AE443" s="214"/>
      <c r="AF443" s="214"/>
      <c r="AG443" s="214" t="s">
        <v>320</v>
      </c>
      <c r="AH443" s="214"/>
      <c r="AI443" s="214"/>
      <c r="AJ443" s="214"/>
      <c r="AK443" s="214"/>
      <c r="AL443" s="214"/>
      <c r="AM443" s="214"/>
      <c r="AN443" s="214"/>
      <c r="AO443" s="214"/>
      <c r="AP443" s="214"/>
      <c r="AQ443" s="214"/>
      <c r="AR443" s="214"/>
      <c r="AS443" s="214"/>
      <c r="AT443" s="214"/>
      <c r="AU443" s="214"/>
      <c r="AV443" s="214"/>
      <c r="AW443" s="214"/>
      <c r="AX443" s="214"/>
      <c r="AY443" s="214"/>
      <c r="AZ443" s="214"/>
      <c r="BA443" s="214"/>
      <c r="BB443" s="214"/>
      <c r="BC443" s="214"/>
      <c r="BD443" s="214"/>
      <c r="BE443" s="214"/>
      <c r="BF443" s="214"/>
      <c r="BG443" s="214"/>
      <c r="BH443" s="214"/>
    </row>
    <row r="444" spans="1:60" outlineLevel="3" x14ac:dyDescent="0.2">
      <c r="A444" s="221"/>
      <c r="B444" s="222"/>
      <c r="C444" s="258" t="s">
        <v>751</v>
      </c>
      <c r="D444" s="252"/>
      <c r="E444" s="252"/>
      <c r="F444" s="252"/>
      <c r="G444" s="252"/>
      <c r="H444" s="224"/>
      <c r="I444" s="224"/>
      <c r="J444" s="224"/>
      <c r="K444" s="224"/>
      <c r="L444" s="224"/>
      <c r="M444" s="224"/>
      <c r="N444" s="223"/>
      <c r="O444" s="223"/>
      <c r="P444" s="223"/>
      <c r="Q444" s="223"/>
      <c r="R444" s="224"/>
      <c r="S444" s="224"/>
      <c r="T444" s="224"/>
      <c r="U444" s="224"/>
      <c r="V444" s="224"/>
      <c r="W444" s="224"/>
      <c r="X444" s="224"/>
      <c r="Y444" s="224"/>
      <c r="Z444" s="214"/>
      <c r="AA444" s="214"/>
      <c r="AB444" s="214"/>
      <c r="AC444" s="214"/>
      <c r="AD444" s="214"/>
      <c r="AE444" s="214"/>
      <c r="AF444" s="214"/>
      <c r="AG444" s="214" t="s">
        <v>320</v>
      </c>
      <c r="AH444" s="214"/>
      <c r="AI444" s="214"/>
      <c r="AJ444" s="214"/>
      <c r="AK444" s="214"/>
      <c r="AL444" s="214"/>
      <c r="AM444" s="214"/>
      <c r="AN444" s="214"/>
      <c r="AO444" s="214"/>
      <c r="AP444" s="214"/>
      <c r="AQ444" s="214"/>
      <c r="AR444" s="214"/>
      <c r="AS444" s="214"/>
      <c r="AT444" s="214"/>
      <c r="AU444" s="214"/>
      <c r="AV444" s="214"/>
      <c r="AW444" s="214"/>
      <c r="AX444" s="214"/>
      <c r="AY444" s="214"/>
      <c r="AZ444" s="214"/>
      <c r="BA444" s="214"/>
      <c r="BB444" s="214"/>
      <c r="BC444" s="214"/>
      <c r="BD444" s="214"/>
      <c r="BE444" s="214"/>
      <c r="BF444" s="214"/>
      <c r="BG444" s="214"/>
      <c r="BH444" s="214"/>
    </row>
    <row r="445" spans="1:60" outlineLevel="3" x14ac:dyDescent="0.2">
      <c r="A445" s="221"/>
      <c r="B445" s="222"/>
      <c r="C445" s="258" t="s">
        <v>958</v>
      </c>
      <c r="D445" s="252"/>
      <c r="E445" s="252"/>
      <c r="F445" s="252"/>
      <c r="G445" s="252"/>
      <c r="H445" s="224"/>
      <c r="I445" s="224"/>
      <c r="J445" s="224"/>
      <c r="K445" s="224"/>
      <c r="L445" s="224"/>
      <c r="M445" s="224"/>
      <c r="N445" s="223"/>
      <c r="O445" s="223"/>
      <c r="P445" s="223"/>
      <c r="Q445" s="223"/>
      <c r="R445" s="224"/>
      <c r="S445" s="224"/>
      <c r="T445" s="224"/>
      <c r="U445" s="224"/>
      <c r="V445" s="224"/>
      <c r="W445" s="224"/>
      <c r="X445" s="224"/>
      <c r="Y445" s="224"/>
      <c r="Z445" s="214"/>
      <c r="AA445" s="214"/>
      <c r="AB445" s="214"/>
      <c r="AC445" s="214"/>
      <c r="AD445" s="214"/>
      <c r="AE445" s="214"/>
      <c r="AF445" s="214"/>
      <c r="AG445" s="214" t="s">
        <v>320</v>
      </c>
      <c r="AH445" s="214"/>
      <c r="AI445" s="214"/>
      <c r="AJ445" s="214"/>
      <c r="AK445" s="214"/>
      <c r="AL445" s="214"/>
      <c r="AM445" s="214"/>
      <c r="AN445" s="214"/>
      <c r="AO445" s="214"/>
      <c r="AP445" s="214"/>
      <c r="AQ445" s="214"/>
      <c r="AR445" s="214"/>
      <c r="AS445" s="214"/>
      <c r="AT445" s="214"/>
      <c r="AU445" s="214"/>
      <c r="AV445" s="214"/>
      <c r="AW445" s="214"/>
      <c r="AX445" s="214"/>
      <c r="AY445" s="214"/>
      <c r="AZ445" s="214"/>
      <c r="BA445" s="214"/>
      <c r="BB445" s="214"/>
      <c r="BC445" s="214"/>
      <c r="BD445" s="214"/>
      <c r="BE445" s="214"/>
      <c r="BF445" s="214"/>
      <c r="BG445" s="214"/>
      <c r="BH445" s="214"/>
    </row>
    <row r="446" spans="1:60" outlineLevel="3" x14ac:dyDescent="0.2">
      <c r="A446" s="221"/>
      <c r="B446" s="222"/>
      <c r="C446" s="258" t="s">
        <v>752</v>
      </c>
      <c r="D446" s="252"/>
      <c r="E446" s="252"/>
      <c r="F446" s="252"/>
      <c r="G446" s="252"/>
      <c r="H446" s="224"/>
      <c r="I446" s="224"/>
      <c r="J446" s="224"/>
      <c r="K446" s="224"/>
      <c r="L446" s="224"/>
      <c r="M446" s="224"/>
      <c r="N446" s="223"/>
      <c r="O446" s="223"/>
      <c r="P446" s="223"/>
      <c r="Q446" s="223"/>
      <c r="R446" s="224"/>
      <c r="S446" s="224"/>
      <c r="T446" s="224"/>
      <c r="U446" s="224"/>
      <c r="V446" s="224"/>
      <c r="W446" s="224"/>
      <c r="X446" s="224"/>
      <c r="Y446" s="224"/>
      <c r="Z446" s="214"/>
      <c r="AA446" s="214"/>
      <c r="AB446" s="214"/>
      <c r="AC446" s="214"/>
      <c r="AD446" s="214"/>
      <c r="AE446" s="214"/>
      <c r="AF446" s="214"/>
      <c r="AG446" s="214" t="s">
        <v>320</v>
      </c>
      <c r="AH446" s="214"/>
      <c r="AI446" s="214"/>
      <c r="AJ446" s="214"/>
      <c r="AK446" s="214"/>
      <c r="AL446" s="214"/>
      <c r="AM446" s="214"/>
      <c r="AN446" s="214"/>
      <c r="AO446" s="214"/>
      <c r="AP446" s="214"/>
      <c r="AQ446" s="214"/>
      <c r="AR446" s="214"/>
      <c r="AS446" s="214"/>
      <c r="AT446" s="214"/>
      <c r="AU446" s="214"/>
      <c r="AV446" s="214"/>
      <c r="AW446" s="214"/>
      <c r="AX446" s="214"/>
      <c r="AY446" s="214"/>
      <c r="AZ446" s="214"/>
      <c r="BA446" s="214"/>
      <c r="BB446" s="214"/>
      <c r="BC446" s="214"/>
      <c r="BD446" s="214"/>
      <c r="BE446" s="214"/>
      <c r="BF446" s="214"/>
      <c r="BG446" s="214"/>
      <c r="BH446" s="214"/>
    </row>
    <row r="447" spans="1:60" outlineLevel="3" x14ac:dyDescent="0.2">
      <c r="A447" s="221"/>
      <c r="B447" s="222"/>
      <c r="C447" s="257" t="s">
        <v>354</v>
      </c>
      <c r="D447" s="225"/>
      <c r="E447" s="226"/>
      <c r="F447" s="227"/>
      <c r="G447" s="227"/>
      <c r="H447" s="224"/>
      <c r="I447" s="224"/>
      <c r="J447" s="224"/>
      <c r="K447" s="224"/>
      <c r="L447" s="224"/>
      <c r="M447" s="224"/>
      <c r="N447" s="223"/>
      <c r="O447" s="223"/>
      <c r="P447" s="223"/>
      <c r="Q447" s="223"/>
      <c r="R447" s="224"/>
      <c r="S447" s="224"/>
      <c r="T447" s="224"/>
      <c r="U447" s="224"/>
      <c r="V447" s="224"/>
      <c r="W447" s="224"/>
      <c r="X447" s="224"/>
      <c r="Y447" s="224"/>
      <c r="Z447" s="214"/>
      <c r="AA447" s="214"/>
      <c r="AB447" s="214"/>
      <c r="AC447" s="214"/>
      <c r="AD447" s="214"/>
      <c r="AE447" s="214"/>
      <c r="AF447" s="214"/>
      <c r="AG447" s="214" t="s">
        <v>320</v>
      </c>
      <c r="AH447" s="214"/>
      <c r="AI447" s="214"/>
      <c r="AJ447" s="214"/>
      <c r="AK447" s="214"/>
      <c r="AL447" s="214"/>
      <c r="AM447" s="214"/>
      <c r="AN447" s="214"/>
      <c r="AO447" s="214"/>
      <c r="AP447" s="214"/>
      <c r="AQ447" s="214"/>
      <c r="AR447" s="214"/>
      <c r="AS447" s="214"/>
      <c r="AT447" s="214"/>
      <c r="AU447" s="214"/>
      <c r="AV447" s="214"/>
      <c r="AW447" s="214"/>
      <c r="AX447" s="214"/>
      <c r="AY447" s="214"/>
      <c r="AZ447" s="214"/>
      <c r="BA447" s="214"/>
      <c r="BB447" s="214"/>
      <c r="BC447" s="214"/>
      <c r="BD447" s="214"/>
      <c r="BE447" s="214"/>
      <c r="BF447" s="214"/>
      <c r="BG447" s="214"/>
      <c r="BH447" s="214"/>
    </row>
    <row r="448" spans="1:60" outlineLevel="3" x14ac:dyDescent="0.2">
      <c r="A448" s="221"/>
      <c r="B448" s="222"/>
      <c r="C448" s="258" t="s">
        <v>753</v>
      </c>
      <c r="D448" s="252"/>
      <c r="E448" s="252"/>
      <c r="F448" s="252"/>
      <c r="G448" s="252"/>
      <c r="H448" s="224"/>
      <c r="I448" s="224"/>
      <c r="J448" s="224"/>
      <c r="K448" s="224"/>
      <c r="L448" s="224"/>
      <c r="M448" s="224"/>
      <c r="N448" s="223"/>
      <c r="O448" s="223"/>
      <c r="P448" s="223"/>
      <c r="Q448" s="223"/>
      <c r="R448" s="224"/>
      <c r="S448" s="224"/>
      <c r="T448" s="224"/>
      <c r="U448" s="224"/>
      <c r="V448" s="224"/>
      <c r="W448" s="224"/>
      <c r="X448" s="224"/>
      <c r="Y448" s="224"/>
      <c r="Z448" s="214"/>
      <c r="AA448" s="214"/>
      <c r="AB448" s="214"/>
      <c r="AC448" s="214"/>
      <c r="AD448" s="214"/>
      <c r="AE448" s="214"/>
      <c r="AF448" s="214"/>
      <c r="AG448" s="214" t="s">
        <v>320</v>
      </c>
      <c r="AH448" s="214"/>
      <c r="AI448" s="214"/>
      <c r="AJ448" s="214"/>
      <c r="AK448" s="214"/>
      <c r="AL448" s="214"/>
      <c r="AM448" s="214"/>
      <c r="AN448" s="214"/>
      <c r="AO448" s="214"/>
      <c r="AP448" s="214"/>
      <c r="AQ448" s="214"/>
      <c r="AR448" s="214"/>
      <c r="AS448" s="214"/>
      <c r="AT448" s="214"/>
      <c r="AU448" s="214"/>
      <c r="AV448" s="214"/>
      <c r="AW448" s="214"/>
      <c r="AX448" s="214"/>
      <c r="AY448" s="214"/>
      <c r="AZ448" s="214"/>
      <c r="BA448" s="214"/>
      <c r="BB448" s="214"/>
      <c r="BC448" s="214"/>
      <c r="BD448" s="214"/>
      <c r="BE448" s="214"/>
      <c r="BF448" s="214"/>
      <c r="BG448" s="214"/>
      <c r="BH448" s="214"/>
    </row>
    <row r="449" spans="1:60" outlineLevel="2" x14ac:dyDescent="0.2">
      <c r="A449" s="221"/>
      <c r="B449" s="222"/>
      <c r="C449" s="268" t="s">
        <v>1179</v>
      </c>
      <c r="D449" s="262"/>
      <c r="E449" s="263">
        <v>1</v>
      </c>
      <c r="F449" s="224"/>
      <c r="G449" s="224"/>
      <c r="H449" s="224"/>
      <c r="I449" s="224"/>
      <c r="J449" s="224"/>
      <c r="K449" s="224"/>
      <c r="L449" s="224"/>
      <c r="M449" s="224"/>
      <c r="N449" s="223"/>
      <c r="O449" s="223"/>
      <c r="P449" s="223"/>
      <c r="Q449" s="223"/>
      <c r="R449" s="224"/>
      <c r="S449" s="224"/>
      <c r="T449" s="224"/>
      <c r="U449" s="224"/>
      <c r="V449" s="224"/>
      <c r="W449" s="224"/>
      <c r="X449" s="224"/>
      <c r="Y449" s="224"/>
      <c r="Z449" s="214"/>
      <c r="AA449" s="214"/>
      <c r="AB449" s="214"/>
      <c r="AC449" s="214"/>
      <c r="AD449" s="214"/>
      <c r="AE449" s="214"/>
      <c r="AF449" s="214"/>
      <c r="AG449" s="214" t="s">
        <v>371</v>
      </c>
      <c r="AH449" s="214">
        <v>0</v>
      </c>
      <c r="AI449" s="214"/>
      <c r="AJ449" s="214"/>
      <c r="AK449" s="214"/>
      <c r="AL449" s="214"/>
      <c r="AM449" s="214"/>
      <c r="AN449" s="214"/>
      <c r="AO449" s="214"/>
      <c r="AP449" s="214"/>
      <c r="AQ449" s="214"/>
      <c r="AR449" s="214"/>
      <c r="AS449" s="214"/>
      <c r="AT449" s="214"/>
      <c r="AU449" s="214"/>
      <c r="AV449" s="214"/>
      <c r="AW449" s="214"/>
      <c r="AX449" s="214"/>
      <c r="AY449" s="214"/>
      <c r="AZ449" s="214"/>
      <c r="BA449" s="214"/>
      <c r="BB449" s="214"/>
      <c r="BC449" s="214"/>
      <c r="BD449" s="214"/>
      <c r="BE449" s="214"/>
      <c r="BF449" s="214"/>
      <c r="BG449" s="214"/>
      <c r="BH449" s="214"/>
    </row>
    <row r="450" spans="1:60" ht="22.5" outlineLevel="1" x14ac:dyDescent="0.2">
      <c r="A450" s="236">
        <v>127</v>
      </c>
      <c r="B450" s="237" t="s">
        <v>755</v>
      </c>
      <c r="C450" s="254" t="s">
        <v>2568</v>
      </c>
      <c r="D450" s="238" t="s">
        <v>375</v>
      </c>
      <c r="E450" s="239">
        <v>1</v>
      </c>
      <c r="F450" s="240"/>
      <c r="G450" s="241">
        <f>ROUND(E450*F450,2)</f>
        <v>0</v>
      </c>
      <c r="H450" s="240"/>
      <c r="I450" s="241">
        <f>ROUND(E450*H450,2)</f>
        <v>0</v>
      </c>
      <c r="J450" s="240"/>
      <c r="K450" s="241">
        <f>ROUND(E450*J450,2)</f>
        <v>0</v>
      </c>
      <c r="L450" s="241">
        <v>12</v>
      </c>
      <c r="M450" s="241">
        <f>G450*(1+L450/100)</f>
        <v>0</v>
      </c>
      <c r="N450" s="239">
        <v>0</v>
      </c>
      <c r="O450" s="239">
        <f>ROUND(E450*N450,2)</f>
        <v>0</v>
      </c>
      <c r="P450" s="239">
        <v>0</v>
      </c>
      <c r="Q450" s="239">
        <f>ROUND(E450*P450,2)</f>
        <v>0</v>
      </c>
      <c r="R450" s="241"/>
      <c r="S450" s="241" t="s">
        <v>331</v>
      </c>
      <c r="T450" s="242" t="s">
        <v>316</v>
      </c>
      <c r="U450" s="224">
        <v>0</v>
      </c>
      <c r="V450" s="224">
        <f>ROUND(E450*U450,2)</f>
        <v>0</v>
      </c>
      <c r="W450" s="224"/>
      <c r="X450" s="224" t="s">
        <v>336</v>
      </c>
      <c r="Y450" s="224" t="s">
        <v>317</v>
      </c>
      <c r="Z450" s="214"/>
      <c r="AA450" s="214"/>
      <c r="AB450" s="214"/>
      <c r="AC450" s="214"/>
      <c r="AD450" s="214"/>
      <c r="AE450" s="214"/>
      <c r="AF450" s="214"/>
      <c r="AG450" s="214" t="s">
        <v>367</v>
      </c>
      <c r="AH450" s="214"/>
      <c r="AI450" s="214"/>
      <c r="AJ450" s="214"/>
      <c r="AK450" s="214"/>
      <c r="AL450" s="214"/>
      <c r="AM450" s="214"/>
      <c r="AN450" s="214"/>
      <c r="AO450" s="214"/>
      <c r="AP450" s="214"/>
      <c r="AQ450" s="214"/>
      <c r="AR450" s="214"/>
      <c r="AS450" s="214"/>
      <c r="AT450" s="214"/>
      <c r="AU450" s="214"/>
      <c r="AV450" s="214"/>
      <c r="AW450" s="214"/>
      <c r="AX450" s="214"/>
      <c r="AY450" s="214"/>
      <c r="AZ450" s="214"/>
      <c r="BA450" s="214"/>
      <c r="BB450" s="214"/>
      <c r="BC450" s="214"/>
      <c r="BD450" s="214"/>
      <c r="BE450" s="214"/>
      <c r="BF450" s="214"/>
      <c r="BG450" s="214"/>
      <c r="BH450" s="214"/>
    </row>
    <row r="451" spans="1:60" outlineLevel="2" x14ac:dyDescent="0.2">
      <c r="A451" s="221"/>
      <c r="B451" s="222"/>
      <c r="C451" s="255" t="s">
        <v>757</v>
      </c>
      <c r="D451" s="243"/>
      <c r="E451" s="243"/>
      <c r="F451" s="243"/>
      <c r="G451" s="243"/>
      <c r="H451" s="224"/>
      <c r="I451" s="224"/>
      <c r="J451" s="224"/>
      <c r="K451" s="224"/>
      <c r="L451" s="224"/>
      <c r="M451" s="224"/>
      <c r="N451" s="223"/>
      <c r="O451" s="223"/>
      <c r="P451" s="223"/>
      <c r="Q451" s="223"/>
      <c r="R451" s="224"/>
      <c r="S451" s="224"/>
      <c r="T451" s="224"/>
      <c r="U451" s="224"/>
      <c r="V451" s="224"/>
      <c r="W451" s="224"/>
      <c r="X451" s="224"/>
      <c r="Y451" s="224"/>
      <c r="Z451" s="214"/>
      <c r="AA451" s="214"/>
      <c r="AB451" s="214"/>
      <c r="AC451" s="214"/>
      <c r="AD451" s="214"/>
      <c r="AE451" s="214"/>
      <c r="AF451" s="214"/>
      <c r="AG451" s="214" t="s">
        <v>320</v>
      </c>
      <c r="AH451" s="214"/>
      <c r="AI451" s="214"/>
      <c r="AJ451" s="214"/>
      <c r="AK451" s="214"/>
      <c r="AL451" s="214"/>
      <c r="AM451" s="214"/>
      <c r="AN451" s="214"/>
      <c r="AO451" s="214"/>
      <c r="AP451" s="214"/>
      <c r="AQ451" s="214"/>
      <c r="AR451" s="214"/>
      <c r="AS451" s="214"/>
      <c r="AT451" s="214"/>
      <c r="AU451" s="214"/>
      <c r="AV451" s="214"/>
      <c r="AW451" s="214"/>
      <c r="AX451" s="214"/>
      <c r="AY451" s="214"/>
      <c r="AZ451" s="214"/>
      <c r="BA451" s="214"/>
      <c r="BB451" s="214"/>
      <c r="BC451" s="214"/>
      <c r="BD451" s="214"/>
      <c r="BE451" s="214"/>
      <c r="BF451" s="214"/>
      <c r="BG451" s="214"/>
      <c r="BH451" s="214"/>
    </row>
    <row r="452" spans="1:60" outlineLevel="3" x14ac:dyDescent="0.2">
      <c r="A452" s="221"/>
      <c r="B452" s="222"/>
      <c r="C452" s="258" t="s">
        <v>1180</v>
      </c>
      <c r="D452" s="252"/>
      <c r="E452" s="252"/>
      <c r="F452" s="252"/>
      <c r="G452" s="252"/>
      <c r="H452" s="224"/>
      <c r="I452" s="224"/>
      <c r="J452" s="224"/>
      <c r="K452" s="224"/>
      <c r="L452" s="224"/>
      <c r="M452" s="224"/>
      <c r="N452" s="223"/>
      <c r="O452" s="223"/>
      <c r="P452" s="223"/>
      <c r="Q452" s="223"/>
      <c r="R452" s="224"/>
      <c r="S452" s="224"/>
      <c r="T452" s="224"/>
      <c r="U452" s="224"/>
      <c r="V452" s="224"/>
      <c r="W452" s="224"/>
      <c r="X452" s="224"/>
      <c r="Y452" s="224"/>
      <c r="Z452" s="214"/>
      <c r="AA452" s="214"/>
      <c r="AB452" s="214"/>
      <c r="AC452" s="214"/>
      <c r="AD452" s="214"/>
      <c r="AE452" s="214"/>
      <c r="AF452" s="214"/>
      <c r="AG452" s="214" t="s">
        <v>320</v>
      </c>
      <c r="AH452" s="214"/>
      <c r="AI452" s="214"/>
      <c r="AJ452" s="214"/>
      <c r="AK452" s="214"/>
      <c r="AL452" s="214"/>
      <c r="AM452" s="214"/>
      <c r="AN452" s="214"/>
      <c r="AO452" s="214"/>
      <c r="AP452" s="214"/>
      <c r="AQ452" s="214"/>
      <c r="AR452" s="214"/>
      <c r="AS452" s="214"/>
      <c r="AT452" s="214"/>
      <c r="AU452" s="214"/>
      <c r="AV452" s="214"/>
      <c r="AW452" s="214"/>
      <c r="AX452" s="214"/>
      <c r="AY452" s="214"/>
      <c r="AZ452" s="214"/>
      <c r="BA452" s="214"/>
      <c r="BB452" s="214"/>
      <c r="BC452" s="214"/>
      <c r="BD452" s="214"/>
      <c r="BE452" s="214"/>
      <c r="BF452" s="214"/>
      <c r="BG452" s="214"/>
      <c r="BH452" s="214"/>
    </row>
    <row r="453" spans="1:60" outlineLevel="3" x14ac:dyDescent="0.2">
      <c r="A453" s="221"/>
      <c r="B453" s="222"/>
      <c r="C453" s="258" t="s">
        <v>1292</v>
      </c>
      <c r="D453" s="252"/>
      <c r="E453" s="252"/>
      <c r="F453" s="252"/>
      <c r="G453" s="252"/>
      <c r="H453" s="224"/>
      <c r="I453" s="224"/>
      <c r="J453" s="224"/>
      <c r="K453" s="224"/>
      <c r="L453" s="224"/>
      <c r="M453" s="224"/>
      <c r="N453" s="223"/>
      <c r="O453" s="223"/>
      <c r="P453" s="223"/>
      <c r="Q453" s="223"/>
      <c r="R453" s="224"/>
      <c r="S453" s="224"/>
      <c r="T453" s="224"/>
      <c r="U453" s="224"/>
      <c r="V453" s="224"/>
      <c r="W453" s="224"/>
      <c r="X453" s="224"/>
      <c r="Y453" s="224"/>
      <c r="Z453" s="214"/>
      <c r="AA453" s="214"/>
      <c r="AB453" s="214"/>
      <c r="AC453" s="214"/>
      <c r="AD453" s="214"/>
      <c r="AE453" s="214"/>
      <c r="AF453" s="214"/>
      <c r="AG453" s="214" t="s">
        <v>320</v>
      </c>
      <c r="AH453" s="214"/>
      <c r="AI453" s="214"/>
      <c r="AJ453" s="214"/>
      <c r="AK453" s="214"/>
      <c r="AL453" s="214"/>
      <c r="AM453" s="214"/>
      <c r="AN453" s="214"/>
      <c r="AO453" s="214"/>
      <c r="AP453" s="214"/>
      <c r="AQ453" s="214"/>
      <c r="AR453" s="214"/>
      <c r="AS453" s="214"/>
      <c r="AT453" s="214"/>
      <c r="AU453" s="214"/>
      <c r="AV453" s="214"/>
      <c r="AW453" s="214"/>
      <c r="AX453" s="214"/>
      <c r="AY453" s="214"/>
      <c r="AZ453" s="214"/>
      <c r="BA453" s="214"/>
      <c r="BB453" s="214"/>
      <c r="BC453" s="214"/>
      <c r="BD453" s="214"/>
      <c r="BE453" s="214"/>
      <c r="BF453" s="214"/>
      <c r="BG453" s="214"/>
      <c r="BH453" s="214"/>
    </row>
    <row r="454" spans="1:60" outlineLevel="3" x14ac:dyDescent="0.2">
      <c r="A454" s="221"/>
      <c r="B454" s="222"/>
      <c r="C454" s="258" t="s">
        <v>1181</v>
      </c>
      <c r="D454" s="252"/>
      <c r="E454" s="252"/>
      <c r="F454" s="252"/>
      <c r="G454" s="252"/>
      <c r="H454" s="224"/>
      <c r="I454" s="224"/>
      <c r="J454" s="224"/>
      <c r="K454" s="224"/>
      <c r="L454" s="224"/>
      <c r="M454" s="224"/>
      <c r="N454" s="223"/>
      <c r="O454" s="223"/>
      <c r="P454" s="223"/>
      <c r="Q454" s="223"/>
      <c r="R454" s="224"/>
      <c r="S454" s="224"/>
      <c r="T454" s="224"/>
      <c r="U454" s="224"/>
      <c r="V454" s="224"/>
      <c r="W454" s="224"/>
      <c r="X454" s="224"/>
      <c r="Y454" s="224"/>
      <c r="Z454" s="214"/>
      <c r="AA454" s="214"/>
      <c r="AB454" s="214"/>
      <c r="AC454" s="214"/>
      <c r="AD454" s="214"/>
      <c r="AE454" s="214"/>
      <c r="AF454" s="214"/>
      <c r="AG454" s="214" t="s">
        <v>320</v>
      </c>
      <c r="AH454" s="214"/>
      <c r="AI454" s="214"/>
      <c r="AJ454" s="214"/>
      <c r="AK454" s="214"/>
      <c r="AL454" s="214"/>
      <c r="AM454" s="214"/>
      <c r="AN454" s="214"/>
      <c r="AO454" s="214"/>
      <c r="AP454" s="214"/>
      <c r="AQ454" s="214"/>
      <c r="AR454" s="214"/>
      <c r="AS454" s="214"/>
      <c r="AT454" s="214"/>
      <c r="AU454" s="214"/>
      <c r="AV454" s="214"/>
      <c r="AW454" s="214"/>
      <c r="AX454" s="214"/>
      <c r="AY454" s="214"/>
      <c r="AZ454" s="214"/>
      <c r="BA454" s="214"/>
      <c r="BB454" s="214"/>
      <c r="BC454" s="214"/>
      <c r="BD454" s="214"/>
      <c r="BE454" s="214"/>
      <c r="BF454" s="214"/>
      <c r="BG454" s="214"/>
      <c r="BH454" s="214"/>
    </row>
    <row r="455" spans="1:60" outlineLevel="3" x14ac:dyDescent="0.2">
      <c r="A455" s="221"/>
      <c r="B455" s="222"/>
      <c r="C455" s="257" t="s">
        <v>354</v>
      </c>
      <c r="D455" s="225"/>
      <c r="E455" s="226"/>
      <c r="F455" s="227"/>
      <c r="G455" s="227"/>
      <c r="H455" s="224"/>
      <c r="I455" s="224"/>
      <c r="J455" s="224"/>
      <c r="K455" s="224"/>
      <c r="L455" s="224"/>
      <c r="M455" s="224"/>
      <c r="N455" s="223"/>
      <c r="O455" s="223"/>
      <c r="P455" s="223"/>
      <c r="Q455" s="223"/>
      <c r="R455" s="224"/>
      <c r="S455" s="224"/>
      <c r="T455" s="224"/>
      <c r="U455" s="224"/>
      <c r="V455" s="224"/>
      <c r="W455" s="224"/>
      <c r="X455" s="224"/>
      <c r="Y455" s="224"/>
      <c r="Z455" s="214"/>
      <c r="AA455" s="214"/>
      <c r="AB455" s="214"/>
      <c r="AC455" s="214"/>
      <c r="AD455" s="214"/>
      <c r="AE455" s="214"/>
      <c r="AF455" s="214"/>
      <c r="AG455" s="214" t="s">
        <v>320</v>
      </c>
      <c r="AH455" s="214"/>
      <c r="AI455" s="214"/>
      <c r="AJ455" s="214"/>
      <c r="AK455" s="214"/>
      <c r="AL455" s="214"/>
      <c r="AM455" s="214"/>
      <c r="AN455" s="214"/>
      <c r="AO455" s="214"/>
      <c r="AP455" s="214"/>
      <c r="AQ455" s="214"/>
      <c r="AR455" s="214"/>
      <c r="AS455" s="214"/>
      <c r="AT455" s="214"/>
      <c r="AU455" s="214"/>
      <c r="AV455" s="214"/>
      <c r="AW455" s="214"/>
      <c r="AX455" s="214"/>
      <c r="AY455" s="214"/>
      <c r="AZ455" s="214"/>
      <c r="BA455" s="214"/>
      <c r="BB455" s="214"/>
      <c r="BC455" s="214"/>
      <c r="BD455" s="214"/>
      <c r="BE455" s="214"/>
      <c r="BF455" s="214"/>
      <c r="BG455" s="214"/>
      <c r="BH455" s="214"/>
    </row>
    <row r="456" spans="1:60" outlineLevel="3" x14ac:dyDescent="0.2">
      <c r="A456" s="221"/>
      <c r="B456" s="222"/>
      <c r="C456" s="258" t="s">
        <v>753</v>
      </c>
      <c r="D456" s="252"/>
      <c r="E456" s="252"/>
      <c r="F456" s="252"/>
      <c r="G456" s="252"/>
      <c r="H456" s="224"/>
      <c r="I456" s="224"/>
      <c r="J456" s="224"/>
      <c r="K456" s="224"/>
      <c r="L456" s="224"/>
      <c r="M456" s="224"/>
      <c r="N456" s="223"/>
      <c r="O456" s="223"/>
      <c r="P456" s="223"/>
      <c r="Q456" s="223"/>
      <c r="R456" s="224"/>
      <c r="S456" s="224"/>
      <c r="T456" s="224"/>
      <c r="U456" s="224"/>
      <c r="V456" s="224"/>
      <c r="W456" s="224"/>
      <c r="X456" s="224"/>
      <c r="Y456" s="224"/>
      <c r="Z456" s="214"/>
      <c r="AA456" s="214"/>
      <c r="AB456" s="214"/>
      <c r="AC456" s="214"/>
      <c r="AD456" s="214"/>
      <c r="AE456" s="214"/>
      <c r="AF456" s="214"/>
      <c r="AG456" s="214" t="s">
        <v>320</v>
      </c>
      <c r="AH456" s="214"/>
      <c r="AI456" s="214"/>
      <c r="AJ456" s="214"/>
      <c r="AK456" s="214"/>
      <c r="AL456" s="214"/>
      <c r="AM456" s="214"/>
      <c r="AN456" s="214"/>
      <c r="AO456" s="214"/>
      <c r="AP456" s="214"/>
      <c r="AQ456" s="214"/>
      <c r="AR456" s="214"/>
      <c r="AS456" s="214"/>
      <c r="AT456" s="214"/>
      <c r="AU456" s="214"/>
      <c r="AV456" s="214"/>
      <c r="AW456" s="214"/>
      <c r="AX456" s="214"/>
      <c r="AY456" s="214"/>
      <c r="AZ456" s="214"/>
      <c r="BA456" s="214"/>
      <c r="BB456" s="214"/>
      <c r="BC456" s="214"/>
      <c r="BD456" s="214"/>
      <c r="BE456" s="214"/>
      <c r="BF456" s="214"/>
      <c r="BG456" s="214"/>
      <c r="BH456" s="214"/>
    </row>
    <row r="457" spans="1:60" outlineLevel="2" x14ac:dyDescent="0.2">
      <c r="A457" s="221"/>
      <c r="B457" s="222"/>
      <c r="C457" s="268" t="s">
        <v>759</v>
      </c>
      <c r="D457" s="262"/>
      <c r="E457" s="263">
        <v>1</v>
      </c>
      <c r="F457" s="224"/>
      <c r="G457" s="224"/>
      <c r="H457" s="224"/>
      <c r="I457" s="224"/>
      <c r="J457" s="224"/>
      <c r="K457" s="224"/>
      <c r="L457" s="224"/>
      <c r="M457" s="224"/>
      <c r="N457" s="223"/>
      <c r="O457" s="223"/>
      <c r="P457" s="223"/>
      <c r="Q457" s="223"/>
      <c r="R457" s="224"/>
      <c r="S457" s="224"/>
      <c r="T457" s="224"/>
      <c r="U457" s="224"/>
      <c r="V457" s="224"/>
      <c r="W457" s="224"/>
      <c r="X457" s="224"/>
      <c r="Y457" s="224"/>
      <c r="Z457" s="214"/>
      <c r="AA457" s="214"/>
      <c r="AB457" s="214"/>
      <c r="AC457" s="214"/>
      <c r="AD457" s="214"/>
      <c r="AE457" s="214"/>
      <c r="AF457" s="214"/>
      <c r="AG457" s="214" t="s">
        <v>371</v>
      </c>
      <c r="AH457" s="214">
        <v>0</v>
      </c>
      <c r="AI457" s="214"/>
      <c r="AJ457" s="214"/>
      <c r="AK457" s="214"/>
      <c r="AL457" s="214"/>
      <c r="AM457" s="214"/>
      <c r="AN457" s="214"/>
      <c r="AO457" s="214"/>
      <c r="AP457" s="214"/>
      <c r="AQ457" s="214"/>
      <c r="AR457" s="214"/>
      <c r="AS457" s="214"/>
      <c r="AT457" s="214"/>
      <c r="AU457" s="214"/>
      <c r="AV457" s="214"/>
      <c r="AW457" s="214"/>
      <c r="AX457" s="214"/>
      <c r="AY457" s="214"/>
      <c r="AZ457" s="214"/>
      <c r="BA457" s="214"/>
      <c r="BB457" s="214"/>
      <c r="BC457" s="214"/>
      <c r="BD457" s="214"/>
      <c r="BE457" s="214"/>
      <c r="BF457" s="214"/>
      <c r="BG457" s="214"/>
      <c r="BH457" s="214"/>
    </row>
    <row r="458" spans="1:60" ht="22.5" outlineLevel="1" x14ac:dyDescent="0.2">
      <c r="A458" s="236">
        <v>128</v>
      </c>
      <c r="B458" s="237" t="s">
        <v>760</v>
      </c>
      <c r="C458" s="254" t="s">
        <v>2570</v>
      </c>
      <c r="D458" s="238" t="s">
        <v>375</v>
      </c>
      <c r="E458" s="239">
        <v>1</v>
      </c>
      <c r="F458" s="240"/>
      <c r="G458" s="241">
        <f>ROUND(E458*F458,2)</f>
        <v>0</v>
      </c>
      <c r="H458" s="240"/>
      <c r="I458" s="241">
        <f>ROUND(E458*H458,2)</f>
        <v>0</v>
      </c>
      <c r="J458" s="240"/>
      <c r="K458" s="241">
        <f>ROUND(E458*J458,2)</f>
        <v>0</v>
      </c>
      <c r="L458" s="241">
        <v>12</v>
      </c>
      <c r="M458" s="241">
        <f>G458*(1+L458/100)</f>
        <v>0</v>
      </c>
      <c r="N458" s="239">
        <v>0</v>
      </c>
      <c r="O458" s="239">
        <f>ROUND(E458*N458,2)</f>
        <v>0</v>
      </c>
      <c r="P458" s="239">
        <v>0</v>
      </c>
      <c r="Q458" s="239">
        <f>ROUND(E458*P458,2)</f>
        <v>0</v>
      </c>
      <c r="R458" s="241"/>
      <c r="S458" s="241" t="s">
        <v>331</v>
      </c>
      <c r="T458" s="242" t="s">
        <v>316</v>
      </c>
      <c r="U458" s="224">
        <v>0</v>
      </c>
      <c r="V458" s="224">
        <f>ROUND(E458*U458,2)</f>
        <v>0</v>
      </c>
      <c r="W458" s="224"/>
      <c r="X458" s="224" t="s">
        <v>336</v>
      </c>
      <c r="Y458" s="224" t="s">
        <v>317</v>
      </c>
      <c r="Z458" s="214"/>
      <c r="AA458" s="214"/>
      <c r="AB458" s="214"/>
      <c r="AC458" s="214"/>
      <c r="AD458" s="214"/>
      <c r="AE458" s="214"/>
      <c r="AF458" s="214"/>
      <c r="AG458" s="214" t="s">
        <v>367</v>
      </c>
      <c r="AH458" s="214"/>
      <c r="AI458" s="214"/>
      <c r="AJ458" s="214"/>
      <c r="AK458" s="214"/>
      <c r="AL458" s="214"/>
      <c r="AM458" s="214"/>
      <c r="AN458" s="214"/>
      <c r="AO458" s="214"/>
      <c r="AP458" s="214"/>
      <c r="AQ458" s="214"/>
      <c r="AR458" s="214"/>
      <c r="AS458" s="214"/>
      <c r="AT458" s="214"/>
      <c r="AU458" s="214"/>
      <c r="AV458" s="214"/>
      <c r="AW458" s="214"/>
      <c r="AX458" s="214"/>
      <c r="AY458" s="214"/>
      <c r="AZ458" s="214"/>
      <c r="BA458" s="214"/>
      <c r="BB458" s="214"/>
      <c r="BC458" s="214"/>
      <c r="BD458" s="214"/>
      <c r="BE458" s="214"/>
      <c r="BF458" s="214"/>
      <c r="BG458" s="214"/>
      <c r="BH458" s="214"/>
    </row>
    <row r="459" spans="1:60" outlineLevel="2" x14ac:dyDescent="0.2">
      <c r="A459" s="221"/>
      <c r="B459" s="222"/>
      <c r="C459" s="255" t="s">
        <v>1453</v>
      </c>
      <c r="D459" s="243"/>
      <c r="E459" s="243"/>
      <c r="F459" s="243"/>
      <c r="G459" s="243"/>
      <c r="H459" s="224"/>
      <c r="I459" s="224"/>
      <c r="J459" s="224"/>
      <c r="K459" s="224"/>
      <c r="L459" s="224"/>
      <c r="M459" s="224"/>
      <c r="N459" s="223"/>
      <c r="O459" s="223"/>
      <c r="P459" s="223"/>
      <c r="Q459" s="223"/>
      <c r="R459" s="224"/>
      <c r="S459" s="224"/>
      <c r="T459" s="224"/>
      <c r="U459" s="224"/>
      <c r="V459" s="224"/>
      <c r="W459" s="224"/>
      <c r="X459" s="224"/>
      <c r="Y459" s="224"/>
      <c r="Z459" s="214"/>
      <c r="AA459" s="214"/>
      <c r="AB459" s="214"/>
      <c r="AC459" s="214"/>
      <c r="AD459" s="214"/>
      <c r="AE459" s="214"/>
      <c r="AF459" s="214"/>
      <c r="AG459" s="214" t="s">
        <v>320</v>
      </c>
      <c r="AH459" s="214"/>
      <c r="AI459" s="214"/>
      <c r="AJ459" s="214"/>
      <c r="AK459" s="214"/>
      <c r="AL459" s="214"/>
      <c r="AM459" s="214"/>
      <c r="AN459" s="214"/>
      <c r="AO459" s="214"/>
      <c r="AP459" s="214"/>
      <c r="AQ459" s="214"/>
      <c r="AR459" s="214"/>
      <c r="AS459" s="214"/>
      <c r="AT459" s="214"/>
      <c r="AU459" s="214"/>
      <c r="AV459" s="214"/>
      <c r="AW459" s="214"/>
      <c r="AX459" s="214"/>
      <c r="AY459" s="214"/>
      <c r="AZ459" s="214"/>
      <c r="BA459" s="214"/>
      <c r="BB459" s="214"/>
      <c r="BC459" s="214"/>
      <c r="BD459" s="214"/>
      <c r="BE459" s="214"/>
      <c r="BF459" s="214"/>
      <c r="BG459" s="214"/>
      <c r="BH459" s="214"/>
    </row>
    <row r="460" spans="1:60" outlineLevel="3" x14ac:dyDescent="0.2">
      <c r="A460" s="221"/>
      <c r="B460" s="222"/>
      <c r="C460" s="258" t="s">
        <v>1185</v>
      </c>
      <c r="D460" s="252"/>
      <c r="E460" s="252"/>
      <c r="F460" s="252"/>
      <c r="G460" s="252"/>
      <c r="H460" s="224"/>
      <c r="I460" s="224"/>
      <c r="J460" s="224"/>
      <c r="K460" s="224"/>
      <c r="L460" s="224"/>
      <c r="M460" s="224"/>
      <c r="N460" s="223"/>
      <c r="O460" s="223"/>
      <c r="P460" s="223"/>
      <c r="Q460" s="223"/>
      <c r="R460" s="224"/>
      <c r="S460" s="224"/>
      <c r="T460" s="224"/>
      <c r="U460" s="224"/>
      <c r="V460" s="224"/>
      <c r="W460" s="224"/>
      <c r="X460" s="224"/>
      <c r="Y460" s="224"/>
      <c r="Z460" s="214"/>
      <c r="AA460" s="214"/>
      <c r="AB460" s="214"/>
      <c r="AC460" s="214"/>
      <c r="AD460" s="214"/>
      <c r="AE460" s="214"/>
      <c r="AF460" s="214"/>
      <c r="AG460" s="214" t="s">
        <v>320</v>
      </c>
      <c r="AH460" s="214"/>
      <c r="AI460" s="214"/>
      <c r="AJ460" s="214"/>
      <c r="AK460" s="214"/>
      <c r="AL460" s="214"/>
      <c r="AM460" s="214"/>
      <c r="AN460" s="214"/>
      <c r="AO460" s="214"/>
      <c r="AP460" s="214"/>
      <c r="AQ460" s="214"/>
      <c r="AR460" s="214"/>
      <c r="AS460" s="214"/>
      <c r="AT460" s="214"/>
      <c r="AU460" s="214"/>
      <c r="AV460" s="214"/>
      <c r="AW460" s="214"/>
      <c r="AX460" s="214"/>
      <c r="AY460" s="214"/>
      <c r="AZ460" s="214"/>
      <c r="BA460" s="214"/>
      <c r="BB460" s="214"/>
      <c r="BC460" s="214"/>
      <c r="BD460" s="214"/>
      <c r="BE460" s="214"/>
      <c r="BF460" s="214"/>
      <c r="BG460" s="214"/>
      <c r="BH460" s="214"/>
    </row>
    <row r="461" spans="1:60" outlineLevel="3" x14ac:dyDescent="0.2">
      <c r="A461" s="221"/>
      <c r="B461" s="222"/>
      <c r="C461" s="258" t="s">
        <v>2571</v>
      </c>
      <c r="D461" s="252"/>
      <c r="E461" s="252"/>
      <c r="F461" s="252"/>
      <c r="G461" s="252"/>
      <c r="H461" s="224"/>
      <c r="I461" s="224"/>
      <c r="J461" s="224"/>
      <c r="K461" s="224"/>
      <c r="L461" s="224"/>
      <c r="M461" s="224"/>
      <c r="N461" s="223"/>
      <c r="O461" s="223"/>
      <c r="P461" s="223"/>
      <c r="Q461" s="223"/>
      <c r="R461" s="224"/>
      <c r="S461" s="224"/>
      <c r="T461" s="224"/>
      <c r="U461" s="224"/>
      <c r="V461" s="224"/>
      <c r="W461" s="224"/>
      <c r="X461" s="224"/>
      <c r="Y461" s="224"/>
      <c r="Z461" s="214"/>
      <c r="AA461" s="214"/>
      <c r="AB461" s="214"/>
      <c r="AC461" s="214"/>
      <c r="AD461" s="214"/>
      <c r="AE461" s="214"/>
      <c r="AF461" s="214"/>
      <c r="AG461" s="214" t="s">
        <v>320</v>
      </c>
      <c r="AH461" s="214"/>
      <c r="AI461" s="214"/>
      <c r="AJ461" s="214"/>
      <c r="AK461" s="214"/>
      <c r="AL461" s="214"/>
      <c r="AM461" s="214"/>
      <c r="AN461" s="214"/>
      <c r="AO461" s="214"/>
      <c r="AP461" s="214"/>
      <c r="AQ461" s="214"/>
      <c r="AR461" s="214"/>
      <c r="AS461" s="214"/>
      <c r="AT461" s="214"/>
      <c r="AU461" s="214"/>
      <c r="AV461" s="214"/>
      <c r="AW461" s="214"/>
      <c r="AX461" s="214"/>
      <c r="AY461" s="214"/>
      <c r="AZ461" s="214"/>
      <c r="BA461" s="214"/>
      <c r="BB461" s="214"/>
      <c r="BC461" s="214"/>
      <c r="BD461" s="214"/>
      <c r="BE461" s="214"/>
      <c r="BF461" s="214"/>
      <c r="BG461" s="214"/>
      <c r="BH461" s="214"/>
    </row>
    <row r="462" spans="1:60" outlineLevel="3" x14ac:dyDescent="0.2">
      <c r="A462" s="221"/>
      <c r="B462" s="222"/>
      <c r="C462" s="258" t="s">
        <v>1187</v>
      </c>
      <c r="D462" s="252"/>
      <c r="E462" s="252"/>
      <c r="F462" s="252"/>
      <c r="G462" s="252"/>
      <c r="H462" s="224"/>
      <c r="I462" s="224"/>
      <c r="J462" s="224"/>
      <c r="K462" s="224"/>
      <c r="L462" s="224"/>
      <c r="M462" s="224"/>
      <c r="N462" s="223"/>
      <c r="O462" s="223"/>
      <c r="P462" s="223"/>
      <c r="Q462" s="223"/>
      <c r="R462" s="224"/>
      <c r="S462" s="224"/>
      <c r="T462" s="224"/>
      <c r="U462" s="224"/>
      <c r="V462" s="224"/>
      <c r="W462" s="224"/>
      <c r="X462" s="224"/>
      <c r="Y462" s="224"/>
      <c r="Z462" s="214"/>
      <c r="AA462" s="214"/>
      <c r="AB462" s="214"/>
      <c r="AC462" s="214"/>
      <c r="AD462" s="214"/>
      <c r="AE462" s="214"/>
      <c r="AF462" s="214"/>
      <c r="AG462" s="214" t="s">
        <v>320</v>
      </c>
      <c r="AH462" s="214"/>
      <c r="AI462" s="214"/>
      <c r="AJ462" s="214"/>
      <c r="AK462" s="214"/>
      <c r="AL462" s="214"/>
      <c r="AM462" s="214"/>
      <c r="AN462" s="214"/>
      <c r="AO462" s="214"/>
      <c r="AP462" s="214"/>
      <c r="AQ462" s="214"/>
      <c r="AR462" s="214"/>
      <c r="AS462" s="214"/>
      <c r="AT462" s="214"/>
      <c r="AU462" s="214"/>
      <c r="AV462" s="214"/>
      <c r="AW462" s="214"/>
      <c r="AX462" s="214"/>
      <c r="AY462" s="214"/>
      <c r="AZ462" s="214"/>
      <c r="BA462" s="214"/>
      <c r="BB462" s="214"/>
      <c r="BC462" s="214"/>
      <c r="BD462" s="214"/>
      <c r="BE462" s="214"/>
      <c r="BF462" s="214"/>
      <c r="BG462" s="214"/>
      <c r="BH462" s="214"/>
    </row>
    <row r="463" spans="1:60" outlineLevel="3" x14ac:dyDescent="0.2">
      <c r="A463" s="221"/>
      <c r="B463" s="222"/>
      <c r="C463" s="258" t="s">
        <v>2572</v>
      </c>
      <c r="D463" s="252"/>
      <c r="E463" s="252"/>
      <c r="F463" s="252"/>
      <c r="G463" s="252"/>
      <c r="H463" s="224"/>
      <c r="I463" s="224"/>
      <c r="J463" s="224"/>
      <c r="K463" s="224"/>
      <c r="L463" s="224"/>
      <c r="M463" s="224"/>
      <c r="N463" s="223"/>
      <c r="O463" s="223"/>
      <c r="P463" s="223"/>
      <c r="Q463" s="223"/>
      <c r="R463" s="224"/>
      <c r="S463" s="224"/>
      <c r="T463" s="224"/>
      <c r="U463" s="224"/>
      <c r="V463" s="224"/>
      <c r="W463" s="224"/>
      <c r="X463" s="224"/>
      <c r="Y463" s="224"/>
      <c r="Z463" s="214"/>
      <c r="AA463" s="214"/>
      <c r="AB463" s="214"/>
      <c r="AC463" s="214"/>
      <c r="AD463" s="214"/>
      <c r="AE463" s="214"/>
      <c r="AF463" s="214"/>
      <c r="AG463" s="214" t="s">
        <v>320</v>
      </c>
      <c r="AH463" s="214"/>
      <c r="AI463" s="214"/>
      <c r="AJ463" s="214"/>
      <c r="AK463" s="214"/>
      <c r="AL463" s="214"/>
      <c r="AM463" s="214"/>
      <c r="AN463" s="214"/>
      <c r="AO463" s="214"/>
      <c r="AP463" s="214"/>
      <c r="AQ463" s="214"/>
      <c r="AR463" s="214"/>
      <c r="AS463" s="214"/>
      <c r="AT463" s="214"/>
      <c r="AU463" s="214"/>
      <c r="AV463" s="214"/>
      <c r="AW463" s="214"/>
      <c r="AX463" s="214"/>
      <c r="AY463" s="214"/>
      <c r="AZ463" s="214"/>
      <c r="BA463" s="214"/>
      <c r="BB463" s="214"/>
      <c r="BC463" s="214"/>
      <c r="BD463" s="214"/>
      <c r="BE463" s="214"/>
      <c r="BF463" s="214"/>
      <c r="BG463" s="214"/>
      <c r="BH463" s="214"/>
    </row>
    <row r="464" spans="1:60" outlineLevel="3" x14ac:dyDescent="0.2">
      <c r="A464" s="221"/>
      <c r="B464" s="222"/>
      <c r="C464" s="258" t="s">
        <v>1189</v>
      </c>
      <c r="D464" s="252"/>
      <c r="E464" s="252"/>
      <c r="F464" s="252"/>
      <c r="G464" s="252"/>
      <c r="H464" s="224"/>
      <c r="I464" s="224"/>
      <c r="J464" s="224"/>
      <c r="K464" s="224"/>
      <c r="L464" s="224"/>
      <c r="M464" s="224"/>
      <c r="N464" s="223"/>
      <c r="O464" s="223"/>
      <c r="P464" s="223"/>
      <c r="Q464" s="223"/>
      <c r="R464" s="224"/>
      <c r="S464" s="224"/>
      <c r="T464" s="224"/>
      <c r="U464" s="224"/>
      <c r="V464" s="224"/>
      <c r="W464" s="224"/>
      <c r="X464" s="224"/>
      <c r="Y464" s="224"/>
      <c r="Z464" s="214"/>
      <c r="AA464" s="214"/>
      <c r="AB464" s="214"/>
      <c r="AC464" s="214"/>
      <c r="AD464" s="214"/>
      <c r="AE464" s="214"/>
      <c r="AF464" s="214"/>
      <c r="AG464" s="214" t="s">
        <v>320</v>
      </c>
      <c r="AH464" s="214"/>
      <c r="AI464" s="214"/>
      <c r="AJ464" s="214"/>
      <c r="AK464" s="214"/>
      <c r="AL464" s="214"/>
      <c r="AM464" s="214"/>
      <c r="AN464" s="214"/>
      <c r="AO464" s="214"/>
      <c r="AP464" s="214"/>
      <c r="AQ464" s="214"/>
      <c r="AR464" s="214"/>
      <c r="AS464" s="214"/>
      <c r="AT464" s="214"/>
      <c r="AU464" s="214"/>
      <c r="AV464" s="214"/>
      <c r="AW464" s="214"/>
      <c r="AX464" s="214"/>
      <c r="AY464" s="214"/>
      <c r="AZ464" s="214"/>
      <c r="BA464" s="214"/>
      <c r="BB464" s="214"/>
      <c r="BC464" s="214"/>
      <c r="BD464" s="214"/>
      <c r="BE464" s="214"/>
      <c r="BF464" s="214"/>
      <c r="BG464" s="214"/>
      <c r="BH464" s="214"/>
    </row>
    <row r="465" spans="1:60" outlineLevel="3" x14ac:dyDescent="0.2">
      <c r="A465" s="221"/>
      <c r="B465" s="222"/>
      <c r="C465" s="257" t="s">
        <v>354</v>
      </c>
      <c r="D465" s="225"/>
      <c r="E465" s="226"/>
      <c r="F465" s="227"/>
      <c r="G465" s="227"/>
      <c r="H465" s="224"/>
      <c r="I465" s="224"/>
      <c r="J465" s="224"/>
      <c r="K465" s="224"/>
      <c r="L465" s="224"/>
      <c r="M465" s="224"/>
      <c r="N465" s="223"/>
      <c r="O465" s="223"/>
      <c r="P465" s="223"/>
      <c r="Q465" s="223"/>
      <c r="R465" s="224"/>
      <c r="S465" s="224"/>
      <c r="T465" s="224"/>
      <c r="U465" s="224"/>
      <c r="V465" s="224"/>
      <c r="W465" s="224"/>
      <c r="X465" s="224"/>
      <c r="Y465" s="224"/>
      <c r="Z465" s="214"/>
      <c r="AA465" s="214"/>
      <c r="AB465" s="214"/>
      <c r="AC465" s="214"/>
      <c r="AD465" s="214"/>
      <c r="AE465" s="214"/>
      <c r="AF465" s="214"/>
      <c r="AG465" s="214" t="s">
        <v>320</v>
      </c>
      <c r="AH465" s="214"/>
      <c r="AI465" s="214"/>
      <c r="AJ465" s="214"/>
      <c r="AK465" s="214"/>
      <c r="AL465" s="214"/>
      <c r="AM465" s="214"/>
      <c r="AN465" s="214"/>
      <c r="AO465" s="214"/>
      <c r="AP465" s="214"/>
      <c r="AQ465" s="214"/>
      <c r="AR465" s="214"/>
      <c r="AS465" s="214"/>
      <c r="AT465" s="214"/>
      <c r="AU465" s="214"/>
      <c r="AV465" s="214"/>
      <c r="AW465" s="214"/>
      <c r="AX465" s="214"/>
      <c r="AY465" s="214"/>
      <c r="AZ465" s="214"/>
      <c r="BA465" s="214"/>
      <c r="BB465" s="214"/>
      <c r="BC465" s="214"/>
      <c r="BD465" s="214"/>
      <c r="BE465" s="214"/>
      <c r="BF465" s="214"/>
      <c r="BG465" s="214"/>
      <c r="BH465" s="214"/>
    </row>
    <row r="466" spans="1:60" outlineLevel="3" x14ac:dyDescent="0.2">
      <c r="A466" s="221"/>
      <c r="B466" s="222"/>
      <c r="C466" s="258" t="s">
        <v>753</v>
      </c>
      <c r="D466" s="252"/>
      <c r="E466" s="252"/>
      <c r="F466" s="252"/>
      <c r="G466" s="252"/>
      <c r="H466" s="224"/>
      <c r="I466" s="224"/>
      <c r="J466" s="224"/>
      <c r="K466" s="224"/>
      <c r="L466" s="224"/>
      <c r="M466" s="224"/>
      <c r="N466" s="223"/>
      <c r="O466" s="223"/>
      <c r="P466" s="223"/>
      <c r="Q466" s="223"/>
      <c r="R466" s="224"/>
      <c r="S466" s="224"/>
      <c r="T466" s="224"/>
      <c r="U466" s="224"/>
      <c r="V466" s="224"/>
      <c r="W466" s="224"/>
      <c r="X466" s="224"/>
      <c r="Y466" s="224"/>
      <c r="Z466" s="214"/>
      <c r="AA466" s="214"/>
      <c r="AB466" s="214"/>
      <c r="AC466" s="214"/>
      <c r="AD466" s="214"/>
      <c r="AE466" s="214"/>
      <c r="AF466" s="214"/>
      <c r="AG466" s="214" t="s">
        <v>320</v>
      </c>
      <c r="AH466" s="214"/>
      <c r="AI466" s="214"/>
      <c r="AJ466" s="214"/>
      <c r="AK466" s="214"/>
      <c r="AL466" s="214"/>
      <c r="AM466" s="214"/>
      <c r="AN466" s="214"/>
      <c r="AO466" s="214"/>
      <c r="AP466" s="214"/>
      <c r="AQ466" s="214"/>
      <c r="AR466" s="214"/>
      <c r="AS466" s="214"/>
      <c r="AT466" s="214"/>
      <c r="AU466" s="214"/>
      <c r="AV466" s="214"/>
      <c r="AW466" s="214"/>
      <c r="AX466" s="214"/>
      <c r="AY466" s="214"/>
      <c r="AZ466" s="214"/>
      <c r="BA466" s="214"/>
      <c r="BB466" s="214"/>
      <c r="BC466" s="214"/>
      <c r="BD466" s="214"/>
      <c r="BE466" s="214"/>
      <c r="BF466" s="214"/>
      <c r="BG466" s="214"/>
      <c r="BH466" s="214"/>
    </row>
    <row r="467" spans="1:60" outlineLevel="2" x14ac:dyDescent="0.2">
      <c r="A467" s="221"/>
      <c r="B467" s="222"/>
      <c r="C467" s="268" t="s">
        <v>764</v>
      </c>
      <c r="D467" s="262"/>
      <c r="E467" s="263">
        <v>1</v>
      </c>
      <c r="F467" s="224"/>
      <c r="G467" s="224"/>
      <c r="H467" s="224"/>
      <c r="I467" s="224"/>
      <c r="J467" s="224"/>
      <c r="K467" s="224"/>
      <c r="L467" s="224"/>
      <c r="M467" s="224"/>
      <c r="N467" s="223"/>
      <c r="O467" s="223"/>
      <c r="P467" s="223"/>
      <c r="Q467" s="223"/>
      <c r="R467" s="224"/>
      <c r="S467" s="224"/>
      <c r="T467" s="224"/>
      <c r="U467" s="224"/>
      <c r="V467" s="224"/>
      <c r="W467" s="224"/>
      <c r="X467" s="224"/>
      <c r="Y467" s="224"/>
      <c r="Z467" s="214"/>
      <c r="AA467" s="214"/>
      <c r="AB467" s="214"/>
      <c r="AC467" s="214"/>
      <c r="AD467" s="214"/>
      <c r="AE467" s="214"/>
      <c r="AF467" s="214"/>
      <c r="AG467" s="214" t="s">
        <v>371</v>
      </c>
      <c r="AH467" s="214">
        <v>0</v>
      </c>
      <c r="AI467" s="214"/>
      <c r="AJ467" s="214"/>
      <c r="AK467" s="214"/>
      <c r="AL467" s="214"/>
      <c r="AM467" s="214"/>
      <c r="AN467" s="214"/>
      <c r="AO467" s="214"/>
      <c r="AP467" s="214"/>
      <c r="AQ467" s="214"/>
      <c r="AR467" s="214"/>
      <c r="AS467" s="214"/>
      <c r="AT467" s="214"/>
      <c r="AU467" s="214"/>
      <c r="AV467" s="214"/>
      <c r="AW467" s="214"/>
      <c r="AX467" s="214"/>
      <c r="AY467" s="214"/>
      <c r="AZ467" s="214"/>
      <c r="BA467" s="214"/>
      <c r="BB467" s="214"/>
      <c r="BC467" s="214"/>
      <c r="BD467" s="214"/>
      <c r="BE467" s="214"/>
      <c r="BF467" s="214"/>
      <c r="BG467" s="214"/>
      <c r="BH467" s="214"/>
    </row>
    <row r="468" spans="1:60" ht="22.5" outlineLevel="1" x14ac:dyDescent="0.2">
      <c r="A468" s="236">
        <v>129</v>
      </c>
      <c r="B468" s="237" t="s">
        <v>765</v>
      </c>
      <c r="C468" s="254" t="s">
        <v>2574</v>
      </c>
      <c r="D468" s="238" t="s">
        <v>375</v>
      </c>
      <c r="E468" s="239">
        <v>1</v>
      </c>
      <c r="F468" s="240"/>
      <c r="G468" s="241">
        <f>ROUND(E468*F468,2)</f>
        <v>0</v>
      </c>
      <c r="H468" s="240"/>
      <c r="I468" s="241">
        <f>ROUND(E468*H468,2)</f>
        <v>0</v>
      </c>
      <c r="J468" s="240"/>
      <c r="K468" s="241">
        <f>ROUND(E468*J468,2)</f>
        <v>0</v>
      </c>
      <c r="L468" s="241">
        <v>12</v>
      </c>
      <c r="M468" s="241">
        <f>G468*(1+L468/100)</f>
        <v>0</v>
      </c>
      <c r="N468" s="239">
        <v>0</v>
      </c>
      <c r="O468" s="239">
        <f>ROUND(E468*N468,2)</f>
        <v>0</v>
      </c>
      <c r="P468" s="239">
        <v>0</v>
      </c>
      <c r="Q468" s="239">
        <f>ROUND(E468*P468,2)</f>
        <v>0</v>
      </c>
      <c r="R468" s="241"/>
      <c r="S468" s="241" t="s">
        <v>331</v>
      </c>
      <c r="T468" s="242" t="s">
        <v>316</v>
      </c>
      <c r="U468" s="224">
        <v>0</v>
      </c>
      <c r="V468" s="224">
        <f>ROUND(E468*U468,2)</f>
        <v>0</v>
      </c>
      <c r="W468" s="224"/>
      <c r="X468" s="224" t="s">
        <v>336</v>
      </c>
      <c r="Y468" s="224" t="s">
        <v>317</v>
      </c>
      <c r="Z468" s="214"/>
      <c r="AA468" s="214"/>
      <c r="AB468" s="214"/>
      <c r="AC468" s="214"/>
      <c r="AD468" s="214"/>
      <c r="AE468" s="214"/>
      <c r="AF468" s="214"/>
      <c r="AG468" s="214" t="s">
        <v>367</v>
      </c>
      <c r="AH468" s="214"/>
      <c r="AI468" s="214"/>
      <c r="AJ468" s="214"/>
      <c r="AK468" s="214"/>
      <c r="AL468" s="214"/>
      <c r="AM468" s="214"/>
      <c r="AN468" s="214"/>
      <c r="AO468" s="214"/>
      <c r="AP468" s="214"/>
      <c r="AQ468" s="214"/>
      <c r="AR468" s="214"/>
      <c r="AS468" s="214"/>
      <c r="AT468" s="214"/>
      <c r="AU468" s="214"/>
      <c r="AV468" s="214"/>
      <c r="AW468" s="214"/>
      <c r="AX468" s="214"/>
      <c r="AY468" s="214"/>
      <c r="AZ468" s="214"/>
      <c r="BA468" s="214"/>
      <c r="BB468" s="214"/>
      <c r="BC468" s="214"/>
      <c r="BD468" s="214"/>
      <c r="BE468" s="214"/>
      <c r="BF468" s="214"/>
      <c r="BG468" s="214"/>
      <c r="BH468" s="214"/>
    </row>
    <row r="469" spans="1:60" outlineLevel="2" x14ac:dyDescent="0.2">
      <c r="A469" s="221"/>
      <c r="B469" s="222"/>
      <c r="C469" s="255" t="s">
        <v>1453</v>
      </c>
      <c r="D469" s="243"/>
      <c r="E469" s="243"/>
      <c r="F469" s="243"/>
      <c r="G469" s="243"/>
      <c r="H469" s="224"/>
      <c r="I469" s="224"/>
      <c r="J469" s="224"/>
      <c r="K469" s="224"/>
      <c r="L469" s="224"/>
      <c r="M469" s="224"/>
      <c r="N469" s="223"/>
      <c r="O469" s="223"/>
      <c r="P469" s="223"/>
      <c r="Q469" s="223"/>
      <c r="R469" s="224"/>
      <c r="S469" s="224"/>
      <c r="T469" s="224"/>
      <c r="U469" s="224"/>
      <c r="V469" s="224"/>
      <c r="W469" s="224"/>
      <c r="X469" s="224"/>
      <c r="Y469" s="224"/>
      <c r="Z469" s="214"/>
      <c r="AA469" s="214"/>
      <c r="AB469" s="214"/>
      <c r="AC469" s="214"/>
      <c r="AD469" s="214"/>
      <c r="AE469" s="214"/>
      <c r="AF469" s="214"/>
      <c r="AG469" s="214" t="s">
        <v>320</v>
      </c>
      <c r="AH469" s="214"/>
      <c r="AI469" s="214"/>
      <c r="AJ469" s="214"/>
      <c r="AK469" s="214"/>
      <c r="AL469" s="214"/>
      <c r="AM469" s="214"/>
      <c r="AN469" s="214"/>
      <c r="AO469" s="214"/>
      <c r="AP469" s="214"/>
      <c r="AQ469" s="214"/>
      <c r="AR469" s="214"/>
      <c r="AS469" s="214"/>
      <c r="AT469" s="214"/>
      <c r="AU469" s="214"/>
      <c r="AV469" s="214"/>
      <c r="AW469" s="214"/>
      <c r="AX469" s="214"/>
      <c r="AY469" s="214"/>
      <c r="AZ469" s="214"/>
      <c r="BA469" s="214"/>
      <c r="BB469" s="214"/>
      <c r="BC469" s="214"/>
      <c r="BD469" s="214"/>
      <c r="BE469" s="214"/>
      <c r="BF469" s="214"/>
      <c r="BG469" s="214"/>
      <c r="BH469" s="214"/>
    </row>
    <row r="470" spans="1:60" outlineLevel="3" x14ac:dyDescent="0.2">
      <c r="A470" s="221"/>
      <c r="B470" s="222"/>
      <c r="C470" s="258" t="s">
        <v>1185</v>
      </c>
      <c r="D470" s="252"/>
      <c r="E470" s="252"/>
      <c r="F470" s="252"/>
      <c r="G470" s="252"/>
      <c r="H470" s="224"/>
      <c r="I470" s="224"/>
      <c r="J470" s="224"/>
      <c r="K470" s="224"/>
      <c r="L470" s="224"/>
      <c r="M470" s="224"/>
      <c r="N470" s="223"/>
      <c r="O470" s="223"/>
      <c r="P470" s="223"/>
      <c r="Q470" s="223"/>
      <c r="R470" s="224"/>
      <c r="S470" s="224"/>
      <c r="T470" s="224"/>
      <c r="U470" s="224"/>
      <c r="V470" s="224"/>
      <c r="W470" s="224"/>
      <c r="X470" s="224"/>
      <c r="Y470" s="224"/>
      <c r="Z470" s="214"/>
      <c r="AA470" s="214"/>
      <c r="AB470" s="214"/>
      <c r="AC470" s="214"/>
      <c r="AD470" s="214"/>
      <c r="AE470" s="214"/>
      <c r="AF470" s="214"/>
      <c r="AG470" s="214" t="s">
        <v>320</v>
      </c>
      <c r="AH470" s="214"/>
      <c r="AI470" s="214"/>
      <c r="AJ470" s="214"/>
      <c r="AK470" s="214"/>
      <c r="AL470" s="214"/>
      <c r="AM470" s="214"/>
      <c r="AN470" s="214"/>
      <c r="AO470" s="214"/>
      <c r="AP470" s="214"/>
      <c r="AQ470" s="214"/>
      <c r="AR470" s="214"/>
      <c r="AS470" s="214"/>
      <c r="AT470" s="214"/>
      <c r="AU470" s="214"/>
      <c r="AV470" s="214"/>
      <c r="AW470" s="214"/>
      <c r="AX470" s="214"/>
      <c r="AY470" s="214"/>
      <c r="AZ470" s="214"/>
      <c r="BA470" s="214"/>
      <c r="BB470" s="214"/>
      <c r="BC470" s="214"/>
      <c r="BD470" s="214"/>
      <c r="BE470" s="214"/>
      <c r="BF470" s="214"/>
      <c r="BG470" s="214"/>
      <c r="BH470" s="214"/>
    </row>
    <row r="471" spans="1:60" outlineLevel="3" x14ac:dyDescent="0.2">
      <c r="A471" s="221"/>
      <c r="B471" s="222"/>
      <c r="C471" s="258" t="s">
        <v>1454</v>
      </c>
      <c r="D471" s="252"/>
      <c r="E471" s="252"/>
      <c r="F471" s="252"/>
      <c r="G471" s="252"/>
      <c r="H471" s="224"/>
      <c r="I471" s="224"/>
      <c r="J471" s="224"/>
      <c r="K471" s="224"/>
      <c r="L471" s="224"/>
      <c r="M471" s="224"/>
      <c r="N471" s="223"/>
      <c r="O471" s="223"/>
      <c r="P471" s="223"/>
      <c r="Q471" s="223"/>
      <c r="R471" s="224"/>
      <c r="S471" s="224"/>
      <c r="T471" s="224"/>
      <c r="U471" s="224"/>
      <c r="V471" s="224"/>
      <c r="W471" s="224"/>
      <c r="X471" s="224"/>
      <c r="Y471" s="224"/>
      <c r="Z471" s="214"/>
      <c r="AA471" s="214"/>
      <c r="AB471" s="214"/>
      <c r="AC471" s="214"/>
      <c r="AD471" s="214"/>
      <c r="AE471" s="214"/>
      <c r="AF471" s="214"/>
      <c r="AG471" s="214" t="s">
        <v>320</v>
      </c>
      <c r="AH471" s="214"/>
      <c r="AI471" s="214"/>
      <c r="AJ471" s="214"/>
      <c r="AK471" s="214"/>
      <c r="AL471" s="214"/>
      <c r="AM471" s="214"/>
      <c r="AN471" s="214"/>
      <c r="AO471" s="214"/>
      <c r="AP471" s="214"/>
      <c r="AQ471" s="214"/>
      <c r="AR471" s="214"/>
      <c r="AS471" s="214"/>
      <c r="AT471" s="214"/>
      <c r="AU471" s="214"/>
      <c r="AV471" s="214"/>
      <c r="AW471" s="214"/>
      <c r="AX471" s="214"/>
      <c r="AY471" s="214"/>
      <c r="AZ471" s="214"/>
      <c r="BA471" s="214"/>
      <c r="BB471" s="214"/>
      <c r="BC471" s="214"/>
      <c r="BD471" s="214"/>
      <c r="BE471" s="214"/>
      <c r="BF471" s="214"/>
      <c r="BG471" s="214"/>
      <c r="BH471" s="214"/>
    </row>
    <row r="472" spans="1:60" outlineLevel="3" x14ac:dyDescent="0.2">
      <c r="A472" s="221"/>
      <c r="B472" s="222"/>
      <c r="C472" s="258" t="s">
        <v>1455</v>
      </c>
      <c r="D472" s="252"/>
      <c r="E472" s="252"/>
      <c r="F472" s="252"/>
      <c r="G472" s="252"/>
      <c r="H472" s="224"/>
      <c r="I472" s="224"/>
      <c r="J472" s="224"/>
      <c r="K472" s="224"/>
      <c r="L472" s="224"/>
      <c r="M472" s="224"/>
      <c r="N472" s="223"/>
      <c r="O472" s="223"/>
      <c r="P472" s="223"/>
      <c r="Q472" s="223"/>
      <c r="R472" s="224"/>
      <c r="S472" s="224"/>
      <c r="T472" s="224"/>
      <c r="U472" s="224"/>
      <c r="V472" s="224"/>
      <c r="W472" s="224"/>
      <c r="X472" s="224"/>
      <c r="Y472" s="224"/>
      <c r="Z472" s="214"/>
      <c r="AA472" s="214"/>
      <c r="AB472" s="214"/>
      <c r="AC472" s="214"/>
      <c r="AD472" s="214"/>
      <c r="AE472" s="214"/>
      <c r="AF472" s="214"/>
      <c r="AG472" s="214" t="s">
        <v>320</v>
      </c>
      <c r="AH472" s="214"/>
      <c r="AI472" s="214"/>
      <c r="AJ472" s="214"/>
      <c r="AK472" s="214"/>
      <c r="AL472" s="214"/>
      <c r="AM472" s="214"/>
      <c r="AN472" s="214"/>
      <c r="AO472" s="214"/>
      <c r="AP472" s="214"/>
      <c r="AQ472" s="214"/>
      <c r="AR472" s="214"/>
      <c r="AS472" s="214"/>
      <c r="AT472" s="214"/>
      <c r="AU472" s="214"/>
      <c r="AV472" s="214"/>
      <c r="AW472" s="214"/>
      <c r="AX472" s="214"/>
      <c r="AY472" s="214"/>
      <c r="AZ472" s="214"/>
      <c r="BA472" s="214"/>
      <c r="BB472" s="214"/>
      <c r="BC472" s="214"/>
      <c r="BD472" s="214"/>
      <c r="BE472" s="214"/>
      <c r="BF472" s="214"/>
      <c r="BG472" s="214"/>
      <c r="BH472" s="214"/>
    </row>
    <row r="473" spans="1:60" outlineLevel="3" x14ac:dyDescent="0.2">
      <c r="A473" s="221"/>
      <c r="B473" s="222"/>
      <c r="C473" s="258" t="s">
        <v>1456</v>
      </c>
      <c r="D473" s="252"/>
      <c r="E473" s="252"/>
      <c r="F473" s="252"/>
      <c r="G473" s="252"/>
      <c r="H473" s="224"/>
      <c r="I473" s="224"/>
      <c r="J473" s="224"/>
      <c r="K473" s="224"/>
      <c r="L473" s="224"/>
      <c r="M473" s="224"/>
      <c r="N473" s="223"/>
      <c r="O473" s="223"/>
      <c r="P473" s="223"/>
      <c r="Q473" s="223"/>
      <c r="R473" s="224"/>
      <c r="S473" s="224"/>
      <c r="T473" s="224"/>
      <c r="U473" s="224"/>
      <c r="V473" s="224"/>
      <c r="W473" s="224"/>
      <c r="X473" s="224"/>
      <c r="Y473" s="224"/>
      <c r="Z473" s="214"/>
      <c r="AA473" s="214"/>
      <c r="AB473" s="214"/>
      <c r="AC473" s="214"/>
      <c r="AD473" s="214"/>
      <c r="AE473" s="214"/>
      <c r="AF473" s="214"/>
      <c r="AG473" s="214" t="s">
        <v>320</v>
      </c>
      <c r="AH473" s="214"/>
      <c r="AI473" s="214"/>
      <c r="AJ473" s="214"/>
      <c r="AK473" s="214"/>
      <c r="AL473" s="214"/>
      <c r="AM473" s="214"/>
      <c r="AN473" s="214"/>
      <c r="AO473" s="214"/>
      <c r="AP473" s="214"/>
      <c r="AQ473" s="214"/>
      <c r="AR473" s="214"/>
      <c r="AS473" s="214"/>
      <c r="AT473" s="214"/>
      <c r="AU473" s="214"/>
      <c r="AV473" s="214"/>
      <c r="AW473" s="214"/>
      <c r="AX473" s="214"/>
      <c r="AY473" s="214"/>
      <c r="AZ473" s="214"/>
      <c r="BA473" s="214"/>
      <c r="BB473" s="214"/>
      <c r="BC473" s="214"/>
      <c r="BD473" s="214"/>
      <c r="BE473" s="214"/>
      <c r="BF473" s="214"/>
      <c r="BG473" s="214"/>
      <c r="BH473" s="214"/>
    </row>
    <row r="474" spans="1:60" outlineLevel="3" x14ac:dyDescent="0.2">
      <c r="A474" s="221"/>
      <c r="B474" s="222"/>
      <c r="C474" s="258" t="s">
        <v>1189</v>
      </c>
      <c r="D474" s="252"/>
      <c r="E474" s="252"/>
      <c r="F474" s="252"/>
      <c r="G474" s="252"/>
      <c r="H474" s="224"/>
      <c r="I474" s="224"/>
      <c r="J474" s="224"/>
      <c r="K474" s="224"/>
      <c r="L474" s="224"/>
      <c r="M474" s="224"/>
      <c r="N474" s="223"/>
      <c r="O474" s="223"/>
      <c r="P474" s="223"/>
      <c r="Q474" s="223"/>
      <c r="R474" s="224"/>
      <c r="S474" s="224"/>
      <c r="T474" s="224"/>
      <c r="U474" s="224"/>
      <c r="V474" s="224"/>
      <c r="W474" s="224"/>
      <c r="X474" s="224"/>
      <c r="Y474" s="224"/>
      <c r="Z474" s="214"/>
      <c r="AA474" s="214"/>
      <c r="AB474" s="214"/>
      <c r="AC474" s="214"/>
      <c r="AD474" s="214"/>
      <c r="AE474" s="214"/>
      <c r="AF474" s="214"/>
      <c r="AG474" s="214" t="s">
        <v>320</v>
      </c>
      <c r="AH474" s="214"/>
      <c r="AI474" s="214"/>
      <c r="AJ474" s="214"/>
      <c r="AK474" s="214"/>
      <c r="AL474" s="214"/>
      <c r="AM474" s="214"/>
      <c r="AN474" s="214"/>
      <c r="AO474" s="214"/>
      <c r="AP474" s="214"/>
      <c r="AQ474" s="214"/>
      <c r="AR474" s="214"/>
      <c r="AS474" s="214"/>
      <c r="AT474" s="214"/>
      <c r="AU474" s="214"/>
      <c r="AV474" s="214"/>
      <c r="AW474" s="214"/>
      <c r="AX474" s="214"/>
      <c r="AY474" s="214"/>
      <c r="AZ474" s="214"/>
      <c r="BA474" s="214"/>
      <c r="BB474" s="214"/>
      <c r="BC474" s="214"/>
      <c r="BD474" s="214"/>
      <c r="BE474" s="214"/>
      <c r="BF474" s="214"/>
      <c r="BG474" s="214"/>
      <c r="BH474" s="214"/>
    </row>
    <row r="475" spans="1:60" outlineLevel="3" x14ac:dyDescent="0.2">
      <c r="A475" s="221"/>
      <c r="B475" s="222"/>
      <c r="C475" s="257" t="s">
        <v>354</v>
      </c>
      <c r="D475" s="225"/>
      <c r="E475" s="226"/>
      <c r="F475" s="227"/>
      <c r="G475" s="227"/>
      <c r="H475" s="224"/>
      <c r="I475" s="224"/>
      <c r="J475" s="224"/>
      <c r="K475" s="224"/>
      <c r="L475" s="224"/>
      <c r="M475" s="224"/>
      <c r="N475" s="223"/>
      <c r="O475" s="223"/>
      <c r="P475" s="223"/>
      <c r="Q475" s="223"/>
      <c r="R475" s="224"/>
      <c r="S475" s="224"/>
      <c r="T475" s="224"/>
      <c r="U475" s="224"/>
      <c r="V475" s="224"/>
      <c r="W475" s="224"/>
      <c r="X475" s="224"/>
      <c r="Y475" s="224"/>
      <c r="Z475" s="214"/>
      <c r="AA475" s="214"/>
      <c r="AB475" s="214"/>
      <c r="AC475" s="214"/>
      <c r="AD475" s="214"/>
      <c r="AE475" s="214"/>
      <c r="AF475" s="214"/>
      <c r="AG475" s="214" t="s">
        <v>320</v>
      </c>
      <c r="AH475" s="214"/>
      <c r="AI475" s="214"/>
      <c r="AJ475" s="214"/>
      <c r="AK475" s="214"/>
      <c r="AL475" s="214"/>
      <c r="AM475" s="214"/>
      <c r="AN475" s="214"/>
      <c r="AO475" s="214"/>
      <c r="AP475" s="214"/>
      <c r="AQ475" s="214"/>
      <c r="AR475" s="214"/>
      <c r="AS475" s="214"/>
      <c r="AT475" s="214"/>
      <c r="AU475" s="214"/>
      <c r="AV475" s="214"/>
      <c r="AW475" s="214"/>
      <c r="AX475" s="214"/>
      <c r="AY475" s="214"/>
      <c r="AZ475" s="214"/>
      <c r="BA475" s="214"/>
      <c r="BB475" s="214"/>
      <c r="BC475" s="214"/>
      <c r="BD475" s="214"/>
      <c r="BE475" s="214"/>
      <c r="BF475" s="214"/>
      <c r="BG475" s="214"/>
      <c r="BH475" s="214"/>
    </row>
    <row r="476" spans="1:60" outlineLevel="3" x14ac:dyDescent="0.2">
      <c r="A476" s="221"/>
      <c r="B476" s="222"/>
      <c r="C476" s="258" t="s">
        <v>753</v>
      </c>
      <c r="D476" s="252"/>
      <c r="E476" s="252"/>
      <c r="F476" s="252"/>
      <c r="G476" s="252"/>
      <c r="H476" s="224"/>
      <c r="I476" s="224"/>
      <c r="J476" s="224"/>
      <c r="K476" s="224"/>
      <c r="L476" s="224"/>
      <c r="M476" s="224"/>
      <c r="N476" s="223"/>
      <c r="O476" s="223"/>
      <c r="P476" s="223"/>
      <c r="Q476" s="223"/>
      <c r="R476" s="224"/>
      <c r="S476" s="224"/>
      <c r="T476" s="224"/>
      <c r="U476" s="224"/>
      <c r="V476" s="224"/>
      <c r="W476" s="224"/>
      <c r="X476" s="224"/>
      <c r="Y476" s="224"/>
      <c r="Z476" s="214"/>
      <c r="AA476" s="214"/>
      <c r="AB476" s="214"/>
      <c r="AC476" s="214"/>
      <c r="AD476" s="214"/>
      <c r="AE476" s="214"/>
      <c r="AF476" s="214"/>
      <c r="AG476" s="214" t="s">
        <v>320</v>
      </c>
      <c r="AH476" s="214"/>
      <c r="AI476" s="214"/>
      <c r="AJ476" s="214"/>
      <c r="AK476" s="214"/>
      <c r="AL476" s="214"/>
      <c r="AM476" s="214"/>
      <c r="AN476" s="214"/>
      <c r="AO476" s="214"/>
      <c r="AP476" s="214"/>
      <c r="AQ476" s="214"/>
      <c r="AR476" s="214"/>
      <c r="AS476" s="214"/>
      <c r="AT476" s="214"/>
      <c r="AU476" s="214"/>
      <c r="AV476" s="214"/>
      <c r="AW476" s="214"/>
      <c r="AX476" s="214"/>
      <c r="AY476" s="214"/>
      <c r="AZ476" s="214"/>
      <c r="BA476" s="214"/>
      <c r="BB476" s="214"/>
      <c r="BC476" s="214"/>
      <c r="BD476" s="214"/>
      <c r="BE476" s="214"/>
      <c r="BF476" s="214"/>
      <c r="BG476" s="214"/>
      <c r="BH476" s="214"/>
    </row>
    <row r="477" spans="1:60" outlineLevel="2" x14ac:dyDescent="0.2">
      <c r="A477" s="221"/>
      <c r="B477" s="222"/>
      <c r="C477" s="268" t="s">
        <v>1190</v>
      </c>
      <c r="D477" s="262"/>
      <c r="E477" s="263">
        <v>1</v>
      </c>
      <c r="F477" s="224"/>
      <c r="G477" s="224"/>
      <c r="H477" s="224"/>
      <c r="I477" s="224"/>
      <c r="J477" s="224"/>
      <c r="K477" s="224"/>
      <c r="L477" s="224"/>
      <c r="M477" s="224"/>
      <c r="N477" s="223"/>
      <c r="O477" s="223"/>
      <c r="P477" s="223"/>
      <c r="Q477" s="223"/>
      <c r="R477" s="224"/>
      <c r="S477" s="224"/>
      <c r="T477" s="224"/>
      <c r="U477" s="224"/>
      <c r="V477" s="224"/>
      <c r="W477" s="224"/>
      <c r="X477" s="224"/>
      <c r="Y477" s="224"/>
      <c r="Z477" s="214"/>
      <c r="AA477" s="214"/>
      <c r="AB477" s="214"/>
      <c r="AC477" s="214"/>
      <c r="AD477" s="214"/>
      <c r="AE477" s="214"/>
      <c r="AF477" s="214"/>
      <c r="AG477" s="214" t="s">
        <v>371</v>
      </c>
      <c r="AH477" s="214">
        <v>0</v>
      </c>
      <c r="AI477" s="214"/>
      <c r="AJ477" s="214"/>
      <c r="AK477" s="214"/>
      <c r="AL477" s="214"/>
      <c r="AM477" s="214"/>
      <c r="AN477" s="214"/>
      <c r="AO477" s="214"/>
      <c r="AP477" s="214"/>
      <c r="AQ477" s="214"/>
      <c r="AR477" s="214"/>
      <c r="AS477" s="214"/>
      <c r="AT477" s="214"/>
      <c r="AU477" s="214"/>
      <c r="AV477" s="214"/>
      <c r="AW477" s="214"/>
      <c r="AX477" s="214"/>
      <c r="AY477" s="214"/>
      <c r="AZ477" s="214"/>
      <c r="BA477" s="214"/>
      <c r="BB477" s="214"/>
      <c r="BC477" s="214"/>
      <c r="BD477" s="214"/>
      <c r="BE477" s="214"/>
      <c r="BF477" s="214"/>
      <c r="BG477" s="214"/>
      <c r="BH477" s="214"/>
    </row>
    <row r="478" spans="1:60" ht="22.5" outlineLevel="1" x14ac:dyDescent="0.2">
      <c r="A478" s="236">
        <v>130</v>
      </c>
      <c r="B478" s="237" t="s">
        <v>1457</v>
      </c>
      <c r="C478" s="254" t="s">
        <v>1458</v>
      </c>
      <c r="D478" s="238" t="s">
        <v>1459</v>
      </c>
      <c r="E478" s="239">
        <v>1</v>
      </c>
      <c r="F478" s="240"/>
      <c r="G478" s="241">
        <f>ROUND(E478*F478,2)</f>
        <v>0</v>
      </c>
      <c r="H478" s="240"/>
      <c r="I478" s="241">
        <f>ROUND(E478*H478,2)</f>
        <v>0</v>
      </c>
      <c r="J478" s="240"/>
      <c r="K478" s="241">
        <f>ROUND(E478*J478,2)</f>
        <v>0</v>
      </c>
      <c r="L478" s="241">
        <v>12</v>
      </c>
      <c r="M478" s="241">
        <f>G478*(1+L478/100)</f>
        <v>0</v>
      </c>
      <c r="N478" s="239">
        <v>0</v>
      </c>
      <c r="O478" s="239">
        <f>ROUND(E478*N478,2)</f>
        <v>0</v>
      </c>
      <c r="P478" s="239">
        <v>0</v>
      </c>
      <c r="Q478" s="239">
        <f>ROUND(E478*P478,2)</f>
        <v>0</v>
      </c>
      <c r="R478" s="241"/>
      <c r="S478" s="241" t="s">
        <v>331</v>
      </c>
      <c r="T478" s="242" t="s">
        <v>316</v>
      </c>
      <c r="U478" s="224">
        <v>0</v>
      </c>
      <c r="V478" s="224">
        <f>ROUND(E478*U478,2)</f>
        <v>0</v>
      </c>
      <c r="W478" s="224"/>
      <c r="X478" s="224" t="s">
        <v>336</v>
      </c>
      <c r="Y478" s="224" t="s">
        <v>317</v>
      </c>
      <c r="Z478" s="214"/>
      <c r="AA478" s="214"/>
      <c r="AB478" s="214"/>
      <c r="AC478" s="214"/>
      <c r="AD478" s="214"/>
      <c r="AE478" s="214"/>
      <c r="AF478" s="214"/>
      <c r="AG478" s="214" t="s">
        <v>367</v>
      </c>
      <c r="AH478" s="214"/>
      <c r="AI478" s="214"/>
      <c r="AJ478" s="214"/>
      <c r="AK478" s="214"/>
      <c r="AL478" s="214"/>
      <c r="AM478" s="214"/>
      <c r="AN478" s="214"/>
      <c r="AO478" s="214"/>
      <c r="AP478" s="214"/>
      <c r="AQ478" s="214"/>
      <c r="AR478" s="214"/>
      <c r="AS478" s="214"/>
      <c r="AT478" s="214"/>
      <c r="AU478" s="214"/>
      <c r="AV478" s="214"/>
      <c r="AW478" s="214"/>
      <c r="AX478" s="214"/>
      <c r="AY478" s="214"/>
      <c r="AZ478" s="214"/>
      <c r="BA478" s="214"/>
      <c r="BB478" s="214"/>
      <c r="BC478" s="214"/>
      <c r="BD478" s="214"/>
      <c r="BE478" s="214"/>
      <c r="BF478" s="214"/>
      <c r="BG478" s="214"/>
      <c r="BH478" s="214"/>
    </row>
    <row r="479" spans="1:60" outlineLevel="2" x14ac:dyDescent="0.2">
      <c r="A479" s="221"/>
      <c r="B479" s="222"/>
      <c r="C479" s="255" t="s">
        <v>1460</v>
      </c>
      <c r="D479" s="243"/>
      <c r="E479" s="243"/>
      <c r="F479" s="243"/>
      <c r="G479" s="243"/>
      <c r="H479" s="224"/>
      <c r="I479" s="224"/>
      <c r="J479" s="224"/>
      <c r="K479" s="224"/>
      <c r="L479" s="224"/>
      <c r="M479" s="224"/>
      <c r="N479" s="223"/>
      <c r="O479" s="223"/>
      <c r="P479" s="223"/>
      <c r="Q479" s="223"/>
      <c r="R479" s="224"/>
      <c r="S479" s="224"/>
      <c r="T479" s="224"/>
      <c r="U479" s="224"/>
      <c r="V479" s="224"/>
      <c r="W479" s="224"/>
      <c r="X479" s="224"/>
      <c r="Y479" s="224"/>
      <c r="Z479" s="214"/>
      <c r="AA479" s="214"/>
      <c r="AB479" s="214"/>
      <c r="AC479" s="214"/>
      <c r="AD479" s="214"/>
      <c r="AE479" s="214"/>
      <c r="AF479" s="214"/>
      <c r="AG479" s="214" t="s">
        <v>320</v>
      </c>
      <c r="AH479" s="214"/>
      <c r="AI479" s="214"/>
      <c r="AJ479" s="214"/>
      <c r="AK479" s="214"/>
      <c r="AL479" s="214"/>
      <c r="AM479" s="214"/>
      <c r="AN479" s="214"/>
      <c r="AO479" s="214"/>
      <c r="AP479" s="214"/>
      <c r="AQ479" s="214"/>
      <c r="AR479" s="214"/>
      <c r="AS479" s="214"/>
      <c r="AT479" s="214"/>
      <c r="AU479" s="214"/>
      <c r="AV479" s="214"/>
      <c r="AW479" s="214"/>
      <c r="AX479" s="214"/>
      <c r="AY479" s="214"/>
      <c r="AZ479" s="214"/>
      <c r="BA479" s="214"/>
      <c r="BB479" s="214"/>
      <c r="BC479" s="214"/>
      <c r="BD479" s="214"/>
      <c r="BE479" s="214"/>
      <c r="BF479" s="214"/>
      <c r="BG479" s="214"/>
      <c r="BH479" s="214"/>
    </row>
    <row r="480" spans="1:60" outlineLevel="3" x14ac:dyDescent="0.2">
      <c r="A480" s="221"/>
      <c r="B480" s="222"/>
      <c r="C480" s="258" t="s">
        <v>1461</v>
      </c>
      <c r="D480" s="252"/>
      <c r="E480" s="252"/>
      <c r="F480" s="252"/>
      <c r="G480" s="252"/>
      <c r="H480" s="224"/>
      <c r="I480" s="224"/>
      <c r="J480" s="224"/>
      <c r="K480" s="224"/>
      <c r="L480" s="224"/>
      <c r="M480" s="224"/>
      <c r="N480" s="223"/>
      <c r="O480" s="223"/>
      <c r="P480" s="223"/>
      <c r="Q480" s="223"/>
      <c r="R480" s="224"/>
      <c r="S480" s="224"/>
      <c r="T480" s="224"/>
      <c r="U480" s="224"/>
      <c r="V480" s="224"/>
      <c r="W480" s="224"/>
      <c r="X480" s="224"/>
      <c r="Y480" s="224"/>
      <c r="Z480" s="214"/>
      <c r="AA480" s="214"/>
      <c r="AB480" s="214"/>
      <c r="AC480" s="214"/>
      <c r="AD480" s="214"/>
      <c r="AE480" s="214"/>
      <c r="AF480" s="214"/>
      <c r="AG480" s="214" t="s">
        <v>320</v>
      </c>
      <c r="AH480" s="214"/>
      <c r="AI480" s="214"/>
      <c r="AJ480" s="214"/>
      <c r="AK480" s="214"/>
      <c r="AL480" s="214"/>
      <c r="AM480" s="214"/>
      <c r="AN480" s="214"/>
      <c r="AO480" s="214"/>
      <c r="AP480" s="214"/>
      <c r="AQ480" s="214"/>
      <c r="AR480" s="214"/>
      <c r="AS480" s="214"/>
      <c r="AT480" s="214"/>
      <c r="AU480" s="214"/>
      <c r="AV480" s="214"/>
      <c r="AW480" s="214"/>
      <c r="AX480" s="214"/>
      <c r="AY480" s="214"/>
      <c r="AZ480" s="214"/>
      <c r="BA480" s="214"/>
      <c r="BB480" s="214"/>
      <c r="BC480" s="214"/>
      <c r="BD480" s="214"/>
      <c r="BE480" s="214"/>
      <c r="BF480" s="214"/>
      <c r="BG480" s="214"/>
      <c r="BH480" s="214"/>
    </row>
    <row r="481" spans="1:60" outlineLevel="3" x14ac:dyDescent="0.2">
      <c r="A481" s="221"/>
      <c r="B481" s="222"/>
      <c r="C481" s="258" t="s">
        <v>1462</v>
      </c>
      <c r="D481" s="252"/>
      <c r="E481" s="252"/>
      <c r="F481" s="252"/>
      <c r="G481" s="252"/>
      <c r="H481" s="224"/>
      <c r="I481" s="224"/>
      <c r="J481" s="224"/>
      <c r="K481" s="224"/>
      <c r="L481" s="224"/>
      <c r="M481" s="224"/>
      <c r="N481" s="223"/>
      <c r="O481" s="223"/>
      <c r="P481" s="223"/>
      <c r="Q481" s="223"/>
      <c r="R481" s="224"/>
      <c r="S481" s="224"/>
      <c r="T481" s="224"/>
      <c r="U481" s="224"/>
      <c r="V481" s="224"/>
      <c r="W481" s="224"/>
      <c r="X481" s="224"/>
      <c r="Y481" s="224"/>
      <c r="Z481" s="214"/>
      <c r="AA481" s="214"/>
      <c r="AB481" s="214"/>
      <c r="AC481" s="214"/>
      <c r="AD481" s="214"/>
      <c r="AE481" s="214"/>
      <c r="AF481" s="214"/>
      <c r="AG481" s="214" t="s">
        <v>320</v>
      </c>
      <c r="AH481" s="214"/>
      <c r="AI481" s="214"/>
      <c r="AJ481" s="214"/>
      <c r="AK481" s="214"/>
      <c r="AL481" s="214"/>
      <c r="AM481" s="214"/>
      <c r="AN481" s="214"/>
      <c r="AO481" s="214"/>
      <c r="AP481" s="214"/>
      <c r="AQ481" s="214"/>
      <c r="AR481" s="214"/>
      <c r="AS481" s="214"/>
      <c r="AT481" s="214"/>
      <c r="AU481" s="214"/>
      <c r="AV481" s="214"/>
      <c r="AW481" s="214"/>
      <c r="AX481" s="214"/>
      <c r="AY481" s="214"/>
      <c r="AZ481" s="214"/>
      <c r="BA481" s="214"/>
      <c r="BB481" s="214"/>
      <c r="BC481" s="214"/>
      <c r="BD481" s="214"/>
      <c r="BE481" s="214"/>
      <c r="BF481" s="214"/>
      <c r="BG481" s="214"/>
      <c r="BH481" s="214"/>
    </row>
    <row r="482" spans="1:60" outlineLevel="3" x14ac:dyDescent="0.2">
      <c r="A482" s="221"/>
      <c r="B482" s="222"/>
      <c r="C482" s="258" t="s">
        <v>1463</v>
      </c>
      <c r="D482" s="252"/>
      <c r="E482" s="252"/>
      <c r="F482" s="252"/>
      <c r="G482" s="252"/>
      <c r="H482" s="224"/>
      <c r="I482" s="224"/>
      <c r="J482" s="224"/>
      <c r="K482" s="224"/>
      <c r="L482" s="224"/>
      <c r="M482" s="224"/>
      <c r="N482" s="223"/>
      <c r="O482" s="223"/>
      <c r="P482" s="223"/>
      <c r="Q482" s="223"/>
      <c r="R482" s="224"/>
      <c r="S482" s="224"/>
      <c r="T482" s="224"/>
      <c r="U482" s="224"/>
      <c r="V482" s="224"/>
      <c r="W482" s="224"/>
      <c r="X482" s="224"/>
      <c r="Y482" s="224"/>
      <c r="Z482" s="214"/>
      <c r="AA482" s="214"/>
      <c r="AB482" s="214"/>
      <c r="AC482" s="214"/>
      <c r="AD482" s="214"/>
      <c r="AE482" s="214"/>
      <c r="AF482" s="214"/>
      <c r="AG482" s="214" t="s">
        <v>320</v>
      </c>
      <c r="AH482" s="214"/>
      <c r="AI482" s="214"/>
      <c r="AJ482" s="214"/>
      <c r="AK482" s="214"/>
      <c r="AL482" s="214"/>
      <c r="AM482" s="214"/>
      <c r="AN482" s="214"/>
      <c r="AO482" s="214"/>
      <c r="AP482" s="214"/>
      <c r="AQ482" s="214"/>
      <c r="AR482" s="214"/>
      <c r="AS482" s="214"/>
      <c r="AT482" s="214"/>
      <c r="AU482" s="214"/>
      <c r="AV482" s="214"/>
      <c r="AW482" s="214"/>
      <c r="AX482" s="214"/>
      <c r="AY482" s="214"/>
      <c r="AZ482" s="214"/>
      <c r="BA482" s="214"/>
      <c r="BB482" s="214"/>
      <c r="BC482" s="214"/>
      <c r="BD482" s="214"/>
      <c r="BE482" s="214"/>
      <c r="BF482" s="214"/>
      <c r="BG482" s="214"/>
      <c r="BH482" s="214"/>
    </row>
    <row r="483" spans="1:60" outlineLevel="3" x14ac:dyDescent="0.2">
      <c r="A483" s="221"/>
      <c r="B483" s="222"/>
      <c r="C483" s="258" t="s">
        <v>2576</v>
      </c>
      <c r="D483" s="252"/>
      <c r="E483" s="252"/>
      <c r="F483" s="252"/>
      <c r="G483" s="252"/>
      <c r="H483" s="224"/>
      <c r="I483" s="224"/>
      <c r="J483" s="224"/>
      <c r="K483" s="224"/>
      <c r="L483" s="224"/>
      <c r="M483" s="224"/>
      <c r="N483" s="223"/>
      <c r="O483" s="223"/>
      <c r="P483" s="223"/>
      <c r="Q483" s="223"/>
      <c r="R483" s="224"/>
      <c r="S483" s="224"/>
      <c r="T483" s="224"/>
      <c r="U483" s="224"/>
      <c r="V483" s="224"/>
      <c r="W483" s="224"/>
      <c r="X483" s="224"/>
      <c r="Y483" s="224"/>
      <c r="Z483" s="214"/>
      <c r="AA483" s="214"/>
      <c r="AB483" s="214"/>
      <c r="AC483" s="214"/>
      <c r="AD483" s="214"/>
      <c r="AE483" s="214"/>
      <c r="AF483" s="214"/>
      <c r="AG483" s="214" t="s">
        <v>320</v>
      </c>
      <c r="AH483" s="214"/>
      <c r="AI483" s="214"/>
      <c r="AJ483" s="214"/>
      <c r="AK483" s="214"/>
      <c r="AL483" s="214"/>
      <c r="AM483" s="214"/>
      <c r="AN483" s="214"/>
      <c r="AO483" s="214"/>
      <c r="AP483" s="214"/>
      <c r="AQ483" s="214"/>
      <c r="AR483" s="214"/>
      <c r="AS483" s="214"/>
      <c r="AT483" s="214"/>
      <c r="AU483" s="214"/>
      <c r="AV483" s="214"/>
      <c r="AW483" s="214"/>
      <c r="AX483" s="214"/>
      <c r="AY483" s="214"/>
      <c r="AZ483" s="214"/>
      <c r="BA483" s="214"/>
      <c r="BB483" s="214"/>
      <c r="BC483" s="214"/>
      <c r="BD483" s="214"/>
      <c r="BE483" s="214"/>
      <c r="BF483" s="214"/>
      <c r="BG483" s="214"/>
      <c r="BH483" s="214"/>
    </row>
    <row r="484" spans="1:60" outlineLevel="3" x14ac:dyDescent="0.2">
      <c r="A484" s="221"/>
      <c r="B484" s="222"/>
      <c r="C484" s="258" t="s">
        <v>1465</v>
      </c>
      <c r="D484" s="252"/>
      <c r="E484" s="252"/>
      <c r="F484" s="252"/>
      <c r="G484" s="252"/>
      <c r="H484" s="224"/>
      <c r="I484" s="224"/>
      <c r="J484" s="224"/>
      <c r="K484" s="224"/>
      <c r="L484" s="224"/>
      <c r="M484" s="224"/>
      <c r="N484" s="223"/>
      <c r="O484" s="223"/>
      <c r="P484" s="223"/>
      <c r="Q484" s="223"/>
      <c r="R484" s="224"/>
      <c r="S484" s="224"/>
      <c r="T484" s="224"/>
      <c r="U484" s="224"/>
      <c r="V484" s="224"/>
      <c r="W484" s="224"/>
      <c r="X484" s="224"/>
      <c r="Y484" s="224"/>
      <c r="Z484" s="214"/>
      <c r="AA484" s="214"/>
      <c r="AB484" s="214"/>
      <c r="AC484" s="214"/>
      <c r="AD484" s="214"/>
      <c r="AE484" s="214"/>
      <c r="AF484" s="214"/>
      <c r="AG484" s="214" t="s">
        <v>320</v>
      </c>
      <c r="AH484" s="214"/>
      <c r="AI484" s="214"/>
      <c r="AJ484" s="214"/>
      <c r="AK484" s="214"/>
      <c r="AL484" s="214"/>
      <c r="AM484" s="214"/>
      <c r="AN484" s="214"/>
      <c r="AO484" s="214"/>
      <c r="AP484" s="214"/>
      <c r="AQ484" s="214"/>
      <c r="AR484" s="214"/>
      <c r="AS484" s="214"/>
      <c r="AT484" s="214"/>
      <c r="AU484" s="214"/>
      <c r="AV484" s="214"/>
      <c r="AW484" s="214"/>
      <c r="AX484" s="214"/>
      <c r="AY484" s="214"/>
      <c r="AZ484" s="214"/>
      <c r="BA484" s="214"/>
      <c r="BB484" s="214"/>
      <c r="BC484" s="214"/>
      <c r="BD484" s="214"/>
      <c r="BE484" s="214"/>
      <c r="BF484" s="214"/>
      <c r="BG484" s="214"/>
      <c r="BH484" s="214"/>
    </row>
    <row r="485" spans="1:60" outlineLevel="3" x14ac:dyDescent="0.2">
      <c r="A485" s="221"/>
      <c r="B485" s="222"/>
      <c r="C485" s="258" t="s">
        <v>1466</v>
      </c>
      <c r="D485" s="252"/>
      <c r="E485" s="252"/>
      <c r="F485" s="252"/>
      <c r="G485" s="252"/>
      <c r="H485" s="224"/>
      <c r="I485" s="224"/>
      <c r="J485" s="224"/>
      <c r="K485" s="224"/>
      <c r="L485" s="224"/>
      <c r="M485" s="224"/>
      <c r="N485" s="223"/>
      <c r="O485" s="223"/>
      <c r="P485" s="223"/>
      <c r="Q485" s="223"/>
      <c r="R485" s="224"/>
      <c r="S485" s="224"/>
      <c r="T485" s="224"/>
      <c r="U485" s="224"/>
      <c r="V485" s="224"/>
      <c r="W485" s="224"/>
      <c r="X485" s="224"/>
      <c r="Y485" s="224"/>
      <c r="Z485" s="214"/>
      <c r="AA485" s="214"/>
      <c r="AB485" s="214"/>
      <c r="AC485" s="214"/>
      <c r="AD485" s="214"/>
      <c r="AE485" s="214"/>
      <c r="AF485" s="214"/>
      <c r="AG485" s="214" t="s">
        <v>320</v>
      </c>
      <c r="AH485" s="214"/>
      <c r="AI485" s="214"/>
      <c r="AJ485" s="214"/>
      <c r="AK485" s="214"/>
      <c r="AL485" s="214"/>
      <c r="AM485" s="214"/>
      <c r="AN485" s="214"/>
      <c r="AO485" s="214"/>
      <c r="AP485" s="214"/>
      <c r="AQ485" s="214"/>
      <c r="AR485" s="214"/>
      <c r="AS485" s="214"/>
      <c r="AT485" s="214"/>
      <c r="AU485" s="214"/>
      <c r="AV485" s="214"/>
      <c r="AW485" s="214"/>
      <c r="AX485" s="214"/>
      <c r="AY485" s="214"/>
      <c r="AZ485" s="214"/>
      <c r="BA485" s="214"/>
      <c r="BB485" s="214"/>
      <c r="BC485" s="214"/>
      <c r="BD485" s="214"/>
      <c r="BE485" s="214"/>
      <c r="BF485" s="214"/>
      <c r="BG485" s="214"/>
      <c r="BH485" s="214"/>
    </row>
    <row r="486" spans="1:60" outlineLevel="2" x14ac:dyDescent="0.2">
      <c r="A486" s="221"/>
      <c r="B486" s="222"/>
      <c r="C486" s="268" t="s">
        <v>1467</v>
      </c>
      <c r="D486" s="262"/>
      <c r="E486" s="263">
        <v>1</v>
      </c>
      <c r="F486" s="224"/>
      <c r="G486" s="224"/>
      <c r="H486" s="224"/>
      <c r="I486" s="224"/>
      <c r="J486" s="224"/>
      <c r="K486" s="224"/>
      <c r="L486" s="224"/>
      <c r="M486" s="224"/>
      <c r="N486" s="223"/>
      <c r="O486" s="223"/>
      <c r="P486" s="223"/>
      <c r="Q486" s="223"/>
      <c r="R486" s="224"/>
      <c r="S486" s="224"/>
      <c r="T486" s="224"/>
      <c r="U486" s="224"/>
      <c r="V486" s="224"/>
      <c r="W486" s="224"/>
      <c r="X486" s="224"/>
      <c r="Y486" s="224"/>
      <c r="Z486" s="214"/>
      <c r="AA486" s="214"/>
      <c r="AB486" s="214"/>
      <c r="AC486" s="214"/>
      <c r="AD486" s="214"/>
      <c r="AE486" s="214"/>
      <c r="AF486" s="214"/>
      <c r="AG486" s="214" t="s">
        <v>371</v>
      </c>
      <c r="AH486" s="214">
        <v>0</v>
      </c>
      <c r="AI486" s="214"/>
      <c r="AJ486" s="214"/>
      <c r="AK486" s="214"/>
      <c r="AL486" s="214"/>
      <c r="AM486" s="214"/>
      <c r="AN486" s="214"/>
      <c r="AO486" s="214"/>
      <c r="AP486" s="214"/>
      <c r="AQ486" s="214"/>
      <c r="AR486" s="214"/>
      <c r="AS486" s="214"/>
      <c r="AT486" s="214"/>
      <c r="AU486" s="214"/>
      <c r="AV486" s="214"/>
      <c r="AW486" s="214"/>
      <c r="AX486" s="214"/>
      <c r="AY486" s="214"/>
      <c r="AZ486" s="214"/>
      <c r="BA486" s="214"/>
      <c r="BB486" s="214"/>
      <c r="BC486" s="214"/>
      <c r="BD486" s="214"/>
      <c r="BE486" s="214"/>
      <c r="BF486" s="214"/>
      <c r="BG486" s="214"/>
      <c r="BH486" s="214"/>
    </row>
    <row r="487" spans="1:60" outlineLevel="1" x14ac:dyDescent="0.2">
      <c r="A487" s="236">
        <v>131</v>
      </c>
      <c r="B487" s="237" t="s">
        <v>1196</v>
      </c>
      <c r="C487" s="254" t="s">
        <v>1197</v>
      </c>
      <c r="D487" s="238" t="s">
        <v>379</v>
      </c>
      <c r="E487" s="239">
        <v>12.175000000000001</v>
      </c>
      <c r="F487" s="240"/>
      <c r="G487" s="241">
        <f>ROUND(E487*F487,2)</f>
        <v>0</v>
      </c>
      <c r="H487" s="240"/>
      <c r="I487" s="241">
        <f>ROUND(E487*H487,2)</f>
        <v>0</v>
      </c>
      <c r="J487" s="240"/>
      <c r="K487" s="241">
        <f>ROUND(E487*J487,2)</f>
        <v>0</v>
      </c>
      <c r="L487" s="241">
        <v>12</v>
      </c>
      <c r="M487" s="241">
        <f>G487*(1+L487/100)</f>
        <v>0</v>
      </c>
      <c r="N487" s="239">
        <v>0</v>
      </c>
      <c r="O487" s="239">
        <f>ROUND(E487*N487,2)</f>
        <v>0</v>
      </c>
      <c r="P487" s="239">
        <v>0</v>
      </c>
      <c r="Q487" s="239">
        <f>ROUND(E487*P487,2)</f>
        <v>0</v>
      </c>
      <c r="R487" s="241"/>
      <c r="S487" s="241" t="s">
        <v>331</v>
      </c>
      <c r="T487" s="242" t="s">
        <v>316</v>
      </c>
      <c r="U487" s="224">
        <v>0</v>
      </c>
      <c r="V487" s="224">
        <f>ROUND(E487*U487,2)</f>
        <v>0</v>
      </c>
      <c r="W487" s="224"/>
      <c r="X487" s="224" t="s">
        <v>336</v>
      </c>
      <c r="Y487" s="224" t="s">
        <v>317</v>
      </c>
      <c r="Z487" s="214"/>
      <c r="AA487" s="214"/>
      <c r="AB487" s="214"/>
      <c r="AC487" s="214"/>
      <c r="AD487" s="214"/>
      <c r="AE487" s="214"/>
      <c r="AF487" s="214"/>
      <c r="AG487" s="214" t="s">
        <v>367</v>
      </c>
      <c r="AH487" s="214"/>
      <c r="AI487" s="214"/>
      <c r="AJ487" s="214"/>
      <c r="AK487" s="214"/>
      <c r="AL487" s="214"/>
      <c r="AM487" s="214"/>
      <c r="AN487" s="214"/>
      <c r="AO487" s="214"/>
      <c r="AP487" s="214"/>
      <c r="AQ487" s="214"/>
      <c r="AR487" s="214"/>
      <c r="AS487" s="214"/>
      <c r="AT487" s="214"/>
      <c r="AU487" s="214"/>
      <c r="AV487" s="214"/>
      <c r="AW487" s="214"/>
      <c r="AX487" s="214"/>
      <c r="AY487" s="214"/>
      <c r="AZ487" s="214"/>
      <c r="BA487" s="214"/>
      <c r="BB487" s="214"/>
      <c r="BC487" s="214"/>
      <c r="BD487" s="214"/>
      <c r="BE487" s="214"/>
      <c r="BF487" s="214"/>
      <c r="BG487" s="214"/>
      <c r="BH487" s="214"/>
    </row>
    <row r="488" spans="1:60" outlineLevel="2" x14ac:dyDescent="0.2">
      <c r="A488" s="221"/>
      <c r="B488" s="222"/>
      <c r="C488" s="268" t="s">
        <v>2920</v>
      </c>
      <c r="D488" s="262"/>
      <c r="E488" s="263">
        <v>4.18</v>
      </c>
      <c r="F488" s="224"/>
      <c r="G488" s="224"/>
      <c r="H488" s="224"/>
      <c r="I488" s="224"/>
      <c r="J488" s="224"/>
      <c r="K488" s="224"/>
      <c r="L488" s="224"/>
      <c r="M488" s="224"/>
      <c r="N488" s="223"/>
      <c r="O488" s="223"/>
      <c r="P488" s="223"/>
      <c r="Q488" s="223"/>
      <c r="R488" s="224"/>
      <c r="S488" s="224"/>
      <c r="T488" s="224"/>
      <c r="U488" s="224"/>
      <c r="V488" s="224"/>
      <c r="W488" s="224"/>
      <c r="X488" s="224"/>
      <c r="Y488" s="224"/>
      <c r="Z488" s="214"/>
      <c r="AA488" s="214"/>
      <c r="AB488" s="214"/>
      <c r="AC488" s="214"/>
      <c r="AD488" s="214"/>
      <c r="AE488" s="214"/>
      <c r="AF488" s="214"/>
      <c r="AG488" s="214" t="s">
        <v>371</v>
      </c>
      <c r="AH488" s="214">
        <v>0</v>
      </c>
      <c r="AI488" s="214"/>
      <c r="AJ488" s="214"/>
      <c r="AK488" s="214"/>
      <c r="AL488" s="214"/>
      <c r="AM488" s="214"/>
      <c r="AN488" s="214"/>
      <c r="AO488" s="214"/>
      <c r="AP488" s="214"/>
      <c r="AQ488" s="214"/>
      <c r="AR488" s="214"/>
      <c r="AS488" s="214"/>
      <c r="AT488" s="214"/>
      <c r="AU488" s="214"/>
      <c r="AV488" s="214"/>
      <c r="AW488" s="214"/>
      <c r="AX488" s="214"/>
      <c r="AY488" s="214"/>
      <c r="AZ488" s="214"/>
      <c r="BA488" s="214"/>
      <c r="BB488" s="214"/>
      <c r="BC488" s="214"/>
      <c r="BD488" s="214"/>
      <c r="BE488" s="214"/>
      <c r="BF488" s="214"/>
      <c r="BG488" s="214"/>
      <c r="BH488" s="214"/>
    </row>
    <row r="489" spans="1:60" outlineLevel="3" x14ac:dyDescent="0.2">
      <c r="A489" s="221"/>
      <c r="B489" s="222"/>
      <c r="C489" s="268" t="s">
        <v>1339</v>
      </c>
      <c r="D489" s="262"/>
      <c r="E489" s="263">
        <v>7.9950000000000001</v>
      </c>
      <c r="F489" s="224"/>
      <c r="G489" s="224"/>
      <c r="H489" s="224"/>
      <c r="I489" s="224"/>
      <c r="J489" s="224"/>
      <c r="K489" s="224"/>
      <c r="L489" s="224"/>
      <c r="M489" s="224"/>
      <c r="N489" s="223"/>
      <c r="O489" s="223"/>
      <c r="P489" s="223"/>
      <c r="Q489" s="223"/>
      <c r="R489" s="224"/>
      <c r="S489" s="224"/>
      <c r="T489" s="224"/>
      <c r="U489" s="224"/>
      <c r="V489" s="224"/>
      <c r="W489" s="224"/>
      <c r="X489" s="224"/>
      <c r="Y489" s="224"/>
      <c r="Z489" s="214"/>
      <c r="AA489" s="214"/>
      <c r="AB489" s="214"/>
      <c r="AC489" s="214"/>
      <c r="AD489" s="214"/>
      <c r="AE489" s="214"/>
      <c r="AF489" s="214"/>
      <c r="AG489" s="214" t="s">
        <v>371</v>
      </c>
      <c r="AH489" s="214">
        <v>0</v>
      </c>
      <c r="AI489" s="214"/>
      <c r="AJ489" s="214"/>
      <c r="AK489" s="214"/>
      <c r="AL489" s="214"/>
      <c r="AM489" s="214"/>
      <c r="AN489" s="214"/>
      <c r="AO489" s="214"/>
      <c r="AP489" s="214"/>
      <c r="AQ489" s="214"/>
      <c r="AR489" s="214"/>
      <c r="AS489" s="214"/>
      <c r="AT489" s="214"/>
      <c r="AU489" s="214"/>
      <c r="AV489" s="214"/>
      <c r="AW489" s="214"/>
      <c r="AX489" s="214"/>
      <c r="AY489" s="214"/>
      <c r="AZ489" s="214"/>
      <c r="BA489" s="214"/>
      <c r="BB489" s="214"/>
      <c r="BC489" s="214"/>
      <c r="BD489" s="214"/>
      <c r="BE489" s="214"/>
      <c r="BF489" s="214"/>
      <c r="BG489" s="214"/>
      <c r="BH489" s="214"/>
    </row>
    <row r="490" spans="1:60" outlineLevel="1" x14ac:dyDescent="0.2">
      <c r="A490" s="245">
        <v>132</v>
      </c>
      <c r="B490" s="246" t="s">
        <v>1194</v>
      </c>
      <c r="C490" s="256" t="s">
        <v>1195</v>
      </c>
      <c r="D490" s="247" t="s">
        <v>375</v>
      </c>
      <c r="E490" s="248">
        <v>2</v>
      </c>
      <c r="F490" s="249"/>
      <c r="G490" s="250">
        <f>ROUND(E490*F490,2)</f>
        <v>0</v>
      </c>
      <c r="H490" s="249"/>
      <c r="I490" s="250">
        <f>ROUND(E490*H490,2)</f>
        <v>0</v>
      </c>
      <c r="J490" s="249"/>
      <c r="K490" s="250">
        <f>ROUND(E490*J490,2)</f>
        <v>0</v>
      </c>
      <c r="L490" s="250">
        <v>12</v>
      </c>
      <c r="M490" s="250">
        <f>G490*(1+L490/100)</f>
        <v>0</v>
      </c>
      <c r="N490" s="248">
        <v>0</v>
      </c>
      <c r="O490" s="248">
        <f>ROUND(E490*N490,2)</f>
        <v>0</v>
      </c>
      <c r="P490" s="248">
        <v>1.8E-3</v>
      </c>
      <c r="Q490" s="248">
        <f>ROUND(E490*P490,2)</f>
        <v>0</v>
      </c>
      <c r="R490" s="250" t="s">
        <v>735</v>
      </c>
      <c r="S490" s="250" t="s">
        <v>315</v>
      </c>
      <c r="T490" s="251" t="s">
        <v>315</v>
      </c>
      <c r="U490" s="224">
        <v>0.11</v>
      </c>
      <c r="V490" s="224">
        <f>ROUND(E490*U490,2)</f>
        <v>0.22</v>
      </c>
      <c r="W490" s="224"/>
      <c r="X490" s="224" t="s">
        <v>336</v>
      </c>
      <c r="Y490" s="224" t="s">
        <v>317</v>
      </c>
      <c r="Z490" s="214"/>
      <c r="AA490" s="214"/>
      <c r="AB490" s="214"/>
      <c r="AC490" s="214"/>
      <c r="AD490" s="214"/>
      <c r="AE490" s="214"/>
      <c r="AF490" s="214"/>
      <c r="AG490" s="214" t="s">
        <v>337</v>
      </c>
      <c r="AH490" s="214"/>
      <c r="AI490" s="214"/>
      <c r="AJ490" s="214"/>
      <c r="AK490" s="214"/>
      <c r="AL490" s="214"/>
      <c r="AM490" s="214"/>
      <c r="AN490" s="214"/>
      <c r="AO490" s="214"/>
      <c r="AP490" s="214"/>
      <c r="AQ490" s="214"/>
      <c r="AR490" s="214"/>
      <c r="AS490" s="214"/>
      <c r="AT490" s="214"/>
      <c r="AU490" s="214"/>
      <c r="AV490" s="214"/>
      <c r="AW490" s="214"/>
      <c r="AX490" s="214"/>
      <c r="AY490" s="214"/>
      <c r="AZ490" s="214"/>
      <c r="BA490" s="214"/>
      <c r="BB490" s="214"/>
      <c r="BC490" s="214"/>
      <c r="BD490" s="214"/>
      <c r="BE490" s="214"/>
      <c r="BF490" s="214"/>
      <c r="BG490" s="214"/>
      <c r="BH490" s="214"/>
    </row>
    <row r="491" spans="1:60" outlineLevel="1" x14ac:dyDescent="0.2">
      <c r="A491" s="245">
        <v>133</v>
      </c>
      <c r="B491" s="246" t="s">
        <v>2578</v>
      </c>
      <c r="C491" s="256" t="s">
        <v>2579</v>
      </c>
      <c r="D491" s="247" t="s">
        <v>375</v>
      </c>
      <c r="E491" s="248">
        <v>1</v>
      </c>
      <c r="F491" s="249"/>
      <c r="G491" s="250">
        <f>ROUND(E491*F491,2)</f>
        <v>0</v>
      </c>
      <c r="H491" s="249"/>
      <c r="I491" s="250">
        <f>ROUND(E491*H491,2)</f>
        <v>0</v>
      </c>
      <c r="J491" s="249"/>
      <c r="K491" s="250">
        <f>ROUND(E491*J491,2)</f>
        <v>0</v>
      </c>
      <c r="L491" s="250">
        <v>12</v>
      </c>
      <c r="M491" s="250">
        <f>G491*(1+L491/100)</f>
        <v>0</v>
      </c>
      <c r="N491" s="248">
        <v>0</v>
      </c>
      <c r="O491" s="248">
        <f>ROUND(E491*N491,2)</f>
        <v>0</v>
      </c>
      <c r="P491" s="248">
        <v>2.2300000000000002E-3</v>
      </c>
      <c r="Q491" s="248">
        <f>ROUND(E491*P491,2)</f>
        <v>0</v>
      </c>
      <c r="R491" s="250" t="s">
        <v>735</v>
      </c>
      <c r="S491" s="250" t="s">
        <v>315</v>
      </c>
      <c r="T491" s="251" t="s">
        <v>315</v>
      </c>
      <c r="U491" s="224">
        <v>0.15</v>
      </c>
      <c r="V491" s="224">
        <f>ROUND(E491*U491,2)</f>
        <v>0.15</v>
      </c>
      <c r="W491" s="224"/>
      <c r="X491" s="224" t="s">
        <v>336</v>
      </c>
      <c r="Y491" s="224" t="s">
        <v>317</v>
      </c>
      <c r="Z491" s="214"/>
      <c r="AA491" s="214"/>
      <c r="AB491" s="214"/>
      <c r="AC491" s="214"/>
      <c r="AD491" s="214"/>
      <c r="AE491" s="214"/>
      <c r="AF491" s="214"/>
      <c r="AG491" s="214" t="s">
        <v>337</v>
      </c>
      <c r="AH491" s="214"/>
      <c r="AI491" s="214"/>
      <c r="AJ491" s="214"/>
      <c r="AK491" s="214"/>
      <c r="AL491" s="214"/>
      <c r="AM491" s="214"/>
      <c r="AN491" s="214"/>
      <c r="AO491" s="214"/>
      <c r="AP491" s="214"/>
      <c r="AQ491" s="214"/>
      <c r="AR491" s="214"/>
      <c r="AS491" s="214"/>
      <c r="AT491" s="214"/>
      <c r="AU491" s="214"/>
      <c r="AV491" s="214"/>
      <c r="AW491" s="214"/>
      <c r="AX491" s="214"/>
      <c r="AY491" s="214"/>
      <c r="AZ491" s="214"/>
      <c r="BA491" s="214"/>
      <c r="BB491" s="214"/>
      <c r="BC491" s="214"/>
      <c r="BD491" s="214"/>
      <c r="BE491" s="214"/>
      <c r="BF491" s="214"/>
      <c r="BG491" s="214"/>
      <c r="BH491" s="214"/>
    </row>
    <row r="492" spans="1:60" outlineLevel="1" x14ac:dyDescent="0.2">
      <c r="A492" s="236">
        <v>134</v>
      </c>
      <c r="B492" s="237" t="s">
        <v>1199</v>
      </c>
      <c r="C492" s="254" t="s">
        <v>1200</v>
      </c>
      <c r="D492" s="238" t="s">
        <v>581</v>
      </c>
      <c r="E492" s="239">
        <v>6.9070000000000006E-2</v>
      </c>
      <c r="F492" s="240"/>
      <c r="G492" s="241">
        <f>ROUND(E492*F492,2)</f>
        <v>0</v>
      </c>
      <c r="H492" s="240"/>
      <c r="I492" s="241">
        <f>ROUND(E492*H492,2)</f>
        <v>0</v>
      </c>
      <c r="J492" s="240"/>
      <c r="K492" s="241">
        <f>ROUND(E492*J492,2)</f>
        <v>0</v>
      </c>
      <c r="L492" s="241">
        <v>12</v>
      </c>
      <c r="M492" s="241">
        <f>G492*(1+L492/100)</f>
        <v>0</v>
      </c>
      <c r="N492" s="239">
        <v>0</v>
      </c>
      <c r="O492" s="239">
        <f>ROUND(E492*N492,2)</f>
        <v>0</v>
      </c>
      <c r="P492" s="239">
        <v>0</v>
      </c>
      <c r="Q492" s="239">
        <f>ROUND(E492*P492,2)</f>
        <v>0</v>
      </c>
      <c r="R492" s="241" t="s">
        <v>735</v>
      </c>
      <c r="S492" s="241" t="s">
        <v>315</v>
      </c>
      <c r="T492" s="242" t="s">
        <v>315</v>
      </c>
      <c r="U492" s="224">
        <v>2.4470000000000001</v>
      </c>
      <c r="V492" s="224">
        <f>ROUND(E492*U492,2)</f>
        <v>0.17</v>
      </c>
      <c r="W492" s="224"/>
      <c r="X492" s="224" t="s">
        <v>582</v>
      </c>
      <c r="Y492" s="224" t="s">
        <v>317</v>
      </c>
      <c r="Z492" s="214"/>
      <c r="AA492" s="214"/>
      <c r="AB492" s="214"/>
      <c r="AC492" s="214"/>
      <c r="AD492" s="214"/>
      <c r="AE492" s="214"/>
      <c r="AF492" s="214"/>
      <c r="AG492" s="214" t="s">
        <v>583</v>
      </c>
      <c r="AH492" s="214"/>
      <c r="AI492" s="214"/>
      <c r="AJ492" s="214"/>
      <c r="AK492" s="214"/>
      <c r="AL492" s="214"/>
      <c r="AM492" s="214"/>
      <c r="AN492" s="214"/>
      <c r="AO492" s="214"/>
      <c r="AP492" s="214"/>
      <c r="AQ492" s="214"/>
      <c r="AR492" s="214"/>
      <c r="AS492" s="214"/>
      <c r="AT492" s="214"/>
      <c r="AU492" s="214"/>
      <c r="AV492" s="214"/>
      <c r="AW492" s="214"/>
      <c r="AX492" s="214"/>
      <c r="AY492" s="214"/>
      <c r="AZ492" s="214"/>
      <c r="BA492" s="214"/>
      <c r="BB492" s="214"/>
      <c r="BC492" s="214"/>
      <c r="BD492" s="214"/>
      <c r="BE492" s="214"/>
      <c r="BF492" s="214"/>
      <c r="BG492" s="214"/>
      <c r="BH492" s="214"/>
    </row>
    <row r="493" spans="1:60" outlineLevel="2" x14ac:dyDescent="0.2">
      <c r="A493" s="221"/>
      <c r="B493" s="222"/>
      <c r="C493" s="267" t="s">
        <v>608</v>
      </c>
      <c r="D493" s="266"/>
      <c r="E493" s="266"/>
      <c r="F493" s="266"/>
      <c r="G493" s="266"/>
      <c r="H493" s="224"/>
      <c r="I493" s="224"/>
      <c r="J493" s="224"/>
      <c r="K493" s="224"/>
      <c r="L493" s="224"/>
      <c r="M493" s="224"/>
      <c r="N493" s="223"/>
      <c r="O493" s="223"/>
      <c r="P493" s="223"/>
      <c r="Q493" s="223"/>
      <c r="R493" s="224"/>
      <c r="S493" s="224"/>
      <c r="T493" s="224"/>
      <c r="U493" s="224"/>
      <c r="V493" s="224"/>
      <c r="W493" s="224"/>
      <c r="X493" s="224"/>
      <c r="Y493" s="224"/>
      <c r="Z493" s="214"/>
      <c r="AA493" s="214"/>
      <c r="AB493" s="214"/>
      <c r="AC493" s="214"/>
      <c r="AD493" s="214"/>
      <c r="AE493" s="214"/>
      <c r="AF493" s="214"/>
      <c r="AG493" s="214" t="s">
        <v>369</v>
      </c>
      <c r="AH493" s="214"/>
      <c r="AI493" s="214"/>
      <c r="AJ493" s="214"/>
      <c r="AK493" s="214"/>
      <c r="AL493" s="214"/>
      <c r="AM493" s="214"/>
      <c r="AN493" s="214"/>
      <c r="AO493" s="214"/>
      <c r="AP493" s="214"/>
      <c r="AQ493" s="214"/>
      <c r="AR493" s="214"/>
      <c r="AS493" s="214"/>
      <c r="AT493" s="214"/>
      <c r="AU493" s="214"/>
      <c r="AV493" s="214"/>
      <c r="AW493" s="214"/>
      <c r="AX493" s="214"/>
      <c r="AY493" s="214"/>
      <c r="AZ493" s="214"/>
      <c r="BA493" s="214"/>
      <c r="BB493" s="214"/>
      <c r="BC493" s="214"/>
      <c r="BD493" s="214"/>
      <c r="BE493" s="214"/>
      <c r="BF493" s="214"/>
      <c r="BG493" s="214"/>
      <c r="BH493" s="214"/>
    </row>
    <row r="494" spans="1:60" x14ac:dyDescent="0.2">
      <c r="A494" s="229" t="s">
        <v>310</v>
      </c>
      <c r="B494" s="230" t="s">
        <v>252</v>
      </c>
      <c r="C494" s="253" t="s">
        <v>253</v>
      </c>
      <c r="D494" s="231"/>
      <c r="E494" s="232"/>
      <c r="F494" s="233"/>
      <c r="G494" s="233">
        <f>SUMIF(AG495:AG520,"&lt;&gt;NOR",G495:G520)</f>
        <v>0</v>
      </c>
      <c r="H494" s="233"/>
      <c r="I494" s="233">
        <f>SUM(I495:I520)</f>
        <v>0</v>
      </c>
      <c r="J494" s="233"/>
      <c r="K494" s="233">
        <f>SUM(K495:K520)</f>
        <v>0</v>
      </c>
      <c r="L494" s="233"/>
      <c r="M494" s="233">
        <f>SUM(M495:M520)</f>
        <v>0</v>
      </c>
      <c r="N494" s="232"/>
      <c r="O494" s="232">
        <f>SUM(O495:O520)</f>
        <v>0.14000000000000001</v>
      </c>
      <c r="P494" s="232"/>
      <c r="Q494" s="232">
        <f>SUM(Q495:Q520)</f>
        <v>0</v>
      </c>
      <c r="R494" s="233"/>
      <c r="S494" s="233"/>
      <c r="T494" s="234"/>
      <c r="U494" s="228"/>
      <c r="V494" s="228">
        <f>SUM(V495:V520)</f>
        <v>5.22</v>
      </c>
      <c r="W494" s="228"/>
      <c r="X494" s="228"/>
      <c r="Y494" s="228"/>
      <c r="AG494" t="s">
        <v>311</v>
      </c>
    </row>
    <row r="495" spans="1:60" ht="22.5" outlineLevel="1" x14ac:dyDescent="0.2">
      <c r="A495" s="236">
        <v>135</v>
      </c>
      <c r="B495" s="237" t="s">
        <v>787</v>
      </c>
      <c r="C495" s="254" t="s">
        <v>788</v>
      </c>
      <c r="D495" s="238" t="s">
        <v>379</v>
      </c>
      <c r="E495" s="239">
        <v>3.27</v>
      </c>
      <c r="F495" s="240"/>
      <c r="G495" s="241">
        <f>ROUND(E495*F495,2)</f>
        <v>0</v>
      </c>
      <c r="H495" s="240"/>
      <c r="I495" s="241">
        <f>ROUND(E495*H495,2)</f>
        <v>0</v>
      </c>
      <c r="J495" s="240"/>
      <c r="K495" s="241">
        <f>ROUND(E495*J495,2)</f>
        <v>0</v>
      </c>
      <c r="L495" s="241">
        <v>12</v>
      </c>
      <c r="M495" s="241">
        <f>G495*(1+L495/100)</f>
        <v>0</v>
      </c>
      <c r="N495" s="239">
        <v>0</v>
      </c>
      <c r="O495" s="239">
        <f>ROUND(E495*N495,2)</f>
        <v>0</v>
      </c>
      <c r="P495" s="239">
        <v>0</v>
      </c>
      <c r="Q495" s="239">
        <f>ROUND(E495*P495,2)</f>
        <v>0</v>
      </c>
      <c r="R495" s="241" t="s">
        <v>786</v>
      </c>
      <c r="S495" s="241" t="s">
        <v>315</v>
      </c>
      <c r="T495" s="242" t="s">
        <v>315</v>
      </c>
      <c r="U495" s="224">
        <v>0.26</v>
      </c>
      <c r="V495" s="224">
        <f>ROUND(E495*U495,2)</f>
        <v>0.85</v>
      </c>
      <c r="W495" s="224"/>
      <c r="X495" s="224" t="s">
        <v>336</v>
      </c>
      <c r="Y495" s="224" t="s">
        <v>317</v>
      </c>
      <c r="Z495" s="214"/>
      <c r="AA495" s="214"/>
      <c r="AB495" s="214"/>
      <c r="AC495" s="214"/>
      <c r="AD495" s="214"/>
      <c r="AE495" s="214"/>
      <c r="AF495" s="214"/>
      <c r="AG495" s="214" t="s">
        <v>337</v>
      </c>
      <c r="AH495" s="214"/>
      <c r="AI495" s="214"/>
      <c r="AJ495" s="214"/>
      <c r="AK495" s="214"/>
      <c r="AL495" s="214"/>
      <c r="AM495" s="214"/>
      <c r="AN495" s="214"/>
      <c r="AO495" s="214"/>
      <c r="AP495" s="214"/>
      <c r="AQ495" s="214"/>
      <c r="AR495" s="214"/>
      <c r="AS495" s="214"/>
      <c r="AT495" s="214"/>
      <c r="AU495" s="214"/>
      <c r="AV495" s="214"/>
      <c r="AW495" s="214"/>
      <c r="AX495" s="214"/>
      <c r="AY495" s="214"/>
      <c r="AZ495" s="214"/>
      <c r="BA495" s="214"/>
      <c r="BB495" s="214"/>
      <c r="BC495" s="214"/>
      <c r="BD495" s="214"/>
      <c r="BE495" s="214"/>
      <c r="BF495" s="214"/>
      <c r="BG495" s="214"/>
      <c r="BH495" s="214"/>
    </row>
    <row r="496" spans="1:60" outlineLevel="2" x14ac:dyDescent="0.2">
      <c r="A496" s="221"/>
      <c r="B496" s="222"/>
      <c r="C496" s="268" t="s">
        <v>2912</v>
      </c>
      <c r="D496" s="262"/>
      <c r="E496" s="263">
        <v>3.27</v>
      </c>
      <c r="F496" s="224"/>
      <c r="G496" s="224"/>
      <c r="H496" s="224"/>
      <c r="I496" s="224"/>
      <c r="J496" s="224"/>
      <c r="K496" s="224"/>
      <c r="L496" s="224"/>
      <c r="M496" s="224"/>
      <c r="N496" s="223"/>
      <c r="O496" s="223"/>
      <c r="P496" s="223"/>
      <c r="Q496" s="223"/>
      <c r="R496" s="224"/>
      <c r="S496" s="224"/>
      <c r="T496" s="224"/>
      <c r="U496" s="224"/>
      <c r="V496" s="224"/>
      <c r="W496" s="224"/>
      <c r="X496" s="224"/>
      <c r="Y496" s="224"/>
      <c r="Z496" s="214"/>
      <c r="AA496" s="214"/>
      <c r="AB496" s="214"/>
      <c r="AC496" s="214"/>
      <c r="AD496" s="214"/>
      <c r="AE496" s="214"/>
      <c r="AF496" s="214"/>
      <c r="AG496" s="214" t="s">
        <v>371</v>
      </c>
      <c r="AH496" s="214">
        <v>5</v>
      </c>
      <c r="AI496" s="214"/>
      <c r="AJ496" s="214"/>
      <c r="AK496" s="214"/>
      <c r="AL496" s="214"/>
      <c r="AM496" s="214"/>
      <c r="AN496" s="214"/>
      <c r="AO496" s="214"/>
      <c r="AP496" s="214"/>
      <c r="AQ496" s="214"/>
      <c r="AR496" s="214"/>
      <c r="AS496" s="214"/>
      <c r="AT496" s="214"/>
      <c r="AU496" s="214"/>
      <c r="AV496" s="214"/>
      <c r="AW496" s="214"/>
      <c r="AX496" s="214"/>
      <c r="AY496" s="214"/>
      <c r="AZ496" s="214"/>
      <c r="BA496" s="214"/>
      <c r="BB496" s="214"/>
      <c r="BC496" s="214"/>
      <c r="BD496" s="214"/>
      <c r="BE496" s="214"/>
      <c r="BF496" s="214"/>
      <c r="BG496" s="214"/>
      <c r="BH496" s="214"/>
    </row>
    <row r="497" spans="1:60" ht="22.5" outlineLevel="1" x14ac:dyDescent="0.2">
      <c r="A497" s="236">
        <v>136</v>
      </c>
      <c r="B497" s="237" t="s">
        <v>784</v>
      </c>
      <c r="C497" s="254" t="s">
        <v>785</v>
      </c>
      <c r="D497" s="238" t="s">
        <v>379</v>
      </c>
      <c r="E497" s="239">
        <v>3.27</v>
      </c>
      <c r="F497" s="240"/>
      <c r="G497" s="241">
        <f>ROUND(E497*F497,2)</f>
        <v>0</v>
      </c>
      <c r="H497" s="240"/>
      <c r="I497" s="241">
        <f>ROUND(E497*H497,2)</f>
        <v>0</v>
      </c>
      <c r="J497" s="240"/>
      <c r="K497" s="241">
        <f>ROUND(E497*J497,2)</f>
        <v>0</v>
      </c>
      <c r="L497" s="241">
        <v>12</v>
      </c>
      <c r="M497" s="241">
        <f>G497*(1+L497/100)</f>
        <v>0</v>
      </c>
      <c r="N497" s="239">
        <v>0</v>
      </c>
      <c r="O497" s="239">
        <f>ROUND(E497*N497,2)</f>
        <v>0</v>
      </c>
      <c r="P497" s="239">
        <v>0</v>
      </c>
      <c r="Q497" s="239">
        <f>ROUND(E497*P497,2)</f>
        <v>0</v>
      </c>
      <c r="R497" s="241" t="s">
        <v>786</v>
      </c>
      <c r="S497" s="241" t="s">
        <v>315</v>
      </c>
      <c r="T497" s="242" t="s">
        <v>315</v>
      </c>
      <c r="U497" s="224">
        <v>0.02</v>
      </c>
      <c r="V497" s="224">
        <f>ROUND(E497*U497,2)</f>
        <v>7.0000000000000007E-2</v>
      </c>
      <c r="W497" s="224"/>
      <c r="X497" s="224" t="s">
        <v>336</v>
      </c>
      <c r="Y497" s="224" t="s">
        <v>317</v>
      </c>
      <c r="Z497" s="214"/>
      <c r="AA497" s="214"/>
      <c r="AB497" s="214"/>
      <c r="AC497" s="214"/>
      <c r="AD497" s="214"/>
      <c r="AE497" s="214"/>
      <c r="AF497" s="214"/>
      <c r="AG497" s="214" t="s">
        <v>337</v>
      </c>
      <c r="AH497" s="214"/>
      <c r="AI497" s="214"/>
      <c r="AJ497" s="214"/>
      <c r="AK497" s="214"/>
      <c r="AL497" s="214"/>
      <c r="AM497" s="214"/>
      <c r="AN497" s="214"/>
      <c r="AO497" s="214"/>
      <c r="AP497" s="214"/>
      <c r="AQ497" s="214"/>
      <c r="AR497" s="214"/>
      <c r="AS497" s="214"/>
      <c r="AT497" s="214"/>
      <c r="AU497" s="214"/>
      <c r="AV497" s="214"/>
      <c r="AW497" s="214"/>
      <c r="AX497" s="214"/>
      <c r="AY497" s="214"/>
      <c r="AZ497" s="214"/>
      <c r="BA497" s="214"/>
      <c r="BB497" s="214"/>
      <c r="BC497" s="214"/>
      <c r="BD497" s="214"/>
      <c r="BE497" s="214"/>
      <c r="BF497" s="214"/>
      <c r="BG497" s="214"/>
      <c r="BH497" s="214"/>
    </row>
    <row r="498" spans="1:60" outlineLevel="2" x14ac:dyDescent="0.2">
      <c r="A498" s="221"/>
      <c r="B498" s="222"/>
      <c r="C498" s="268" t="s">
        <v>2912</v>
      </c>
      <c r="D498" s="262"/>
      <c r="E498" s="263">
        <v>3.27</v>
      </c>
      <c r="F498" s="224"/>
      <c r="G498" s="224"/>
      <c r="H498" s="224"/>
      <c r="I498" s="224"/>
      <c r="J498" s="224"/>
      <c r="K498" s="224"/>
      <c r="L498" s="224"/>
      <c r="M498" s="224"/>
      <c r="N498" s="223"/>
      <c r="O498" s="223"/>
      <c r="P498" s="223"/>
      <c r="Q498" s="223"/>
      <c r="R498" s="224"/>
      <c r="S498" s="224"/>
      <c r="T498" s="224"/>
      <c r="U498" s="224"/>
      <c r="V498" s="224"/>
      <c r="W498" s="224"/>
      <c r="X498" s="224"/>
      <c r="Y498" s="224"/>
      <c r="Z498" s="214"/>
      <c r="AA498" s="214"/>
      <c r="AB498" s="214"/>
      <c r="AC498" s="214"/>
      <c r="AD498" s="214"/>
      <c r="AE498" s="214"/>
      <c r="AF498" s="214"/>
      <c r="AG498" s="214" t="s">
        <v>371</v>
      </c>
      <c r="AH498" s="214">
        <v>5</v>
      </c>
      <c r="AI498" s="214"/>
      <c r="AJ498" s="214"/>
      <c r="AK498" s="214"/>
      <c r="AL498" s="214"/>
      <c r="AM498" s="214"/>
      <c r="AN498" s="214"/>
      <c r="AO498" s="214"/>
      <c r="AP498" s="214"/>
      <c r="AQ498" s="214"/>
      <c r="AR498" s="214"/>
      <c r="AS498" s="214"/>
      <c r="AT498" s="214"/>
      <c r="AU498" s="214"/>
      <c r="AV498" s="214"/>
      <c r="AW498" s="214"/>
      <c r="AX498" s="214"/>
      <c r="AY498" s="214"/>
      <c r="AZ498" s="214"/>
      <c r="BA498" s="214"/>
      <c r="BB498" s="214"/>
      <c r="BC498" s="214"/>
      <c r="BD498" s="214"/>
      <c r="BE498" s="214"/>
      <c r="BF498" s="214"/>
      <c r="BG498" s="214"/>
      <c r="BH498" s="214"/>
    </row>
    <row r="499" spans="1:60" outlineLevel="1" x14ac:dyDescent="0.2">
      <c r="A499" s="236">
        <v>137</v>
      </c>
      <c r="B499" s="237" t="s">
        <v>794</v>
      </c>
      <c r="C499" s="254" t="s">
        <v>795</v>
      </c>
      <c r="D499" s="238" t="s">
        <v>379</v>
      </c>
      <c r="E499" s="239">
        <v>3.27</v>
      </c>
      <c r="F499" s="240"/>
      <c r="G499" s="241">
        <f>ROUND(E499*F499,2)</f>
        <v>0</v>
      </c>
      <c r="H499" s="240"/>
      <c r="I499" s="241">
        <f>ROUND(E499*H499,2)</f>
        <v>0</v>
      </c>
      <c r="J499" s="240"/>
      <c r="K499" s="241">
        <f>ROUND(E499*J499,2)</f>
        <v>0</v>
      </c>
      <c r="L499" s="241">
        <v>12</v>
      </c>
      <c r="M499" s="241">
        <f>G499*(1+L499/100)</f>
        <v>0</v>
      </c>
      <c r="N499" s="239">
        <v>2.1000000000000001E-4</v>
      </c>
      <c r="O499" s="239">
        <f>ROUND(E499*N499,2)</f>
        <v>0</v>
      </c>
      <c r="P499" s="239">
        <v>0</v>
      </c>
      <c r="Q499" s="239">
        <f>ROUND(E499*P499,2)</f>
        <v>0</v>
      </c>
      <c r="R499" s="241" t="s">
        <v>786</v>
      </c>
      <c r="S499" s="241" t="s">
        <v>315</v>
      </c>
      <c r="T499" s="242" t="s">
        <v>315</v>
      </c>
      <c r="U499" s="224">
        <v>0.05</v>
      </c>
      <c r="V499" s="224">
        <f>ROUND(E499*U499,2)</f>
        <v>0.16</v>
      </c>
      <c r="W499" s="224"/>
      <c r="X499" s="224" t="s">
        <v>336</v>
      </c>
      <c r="Y499" s="224" t="s">
        <v>317</v>
      </c>
      <c r="Z499" s="214"/>
      <c r="AA499" s="214"/>
      <c r="AB499" s="214"/>
      <c r="AC499" s="214"/>
      <c r="AD499" s="214"/>
      <c r="AE499" s="214"/>
      <c r="AF499" s="214"/>
      <c r="AG499" s="214" t="s">
        <v>337</v>
      </c>
      <c r="AH499" s="214"/>
      <c r="AI499" s="214"/>
      <c r="AJ499" s="214"/>
      <c r="AK499" s="214"/>
      <c r="AL499" s="214"/>
      <c r="AM499" s="214"/>
      <c r="AN499" s="214"/>
      <c r="AO499" s="214"/>
      <c r="AP499" s="214"/>
      <c r="AQ499" s="214"/>
      <c r="AR499" s="214"/>
      <c r="AS499" s="214"/>
      <c r="AT499" s="214"/>
      <c r="AU499" s="214"/>
      <c r="AV499" s="214"/>
      <c r="AW499" s="214"/>
      <c r="AX499" s="214"/>
      <c r="AY499" s="214"/>
      <c r="AZ499" s="214"/>
      <c r="BA499" s="214"/>
      <c r="BB499" s="214"/>
      <c r="BC499" s="214"/>
      <c r="BD499" s="214"/>
      <c r="BE499" s="214"/>
      <c r="BF499" s="214"/>
      <c r="BG499" s="214"/>
      <c r="BH499" s="214"/>
    </row>
    <row r="500" spans="1:60" outlineLevel="2" x14ac:dyDescent="0.2">
      <c r="A500" s="221"/>
      <c r="B500" s="222"/>
      <c r="C500" s="255" t="s">
        <v>796</v>
      </c>
      <c r="D500" s="243"/>
      <c r="E500" s="243"/>
      <c r="F500" s="243"/>
      <c r="G500" s="243"/>
      <c r="H500" s="224"/>
      <c r="I500" s="224"/>
      <c r="J500" s="224"/>
      <c r="K500" s="224"/>
      <c r="L500" s="224"/>
      <c r="M500" s="224"/>
      <c r="N500" s="223"/>
      <c r="O500" s="223"/>
      <c r="P500" s="223"/>
      <c r="Q500" s="223"/>
      <c r="R500" s="224"/>
      <c r="S500" s="224"/>
      <c r="T500" s="224"/>
      <c r="U500" s="224"/>
      <c r="V500" s="224"/>
      <c r="W500" s="224"/>
      <c r="X500" s="224"/>
      <c r="Y500" s="224"/>
      <c r="Z500" s="214"/>
      <c r="AA500" s="214"/>
      <c r="AB500" s="214"/>
      <c r="AC500" s="214"/>
      <c r="AD500" s="214"/>
      <c r="AE500" s="214"/>
      <c r="AF500" s="214"/>
      <c r="AG500" s="214" t="s">
        <v>320</v>
      </c>
      <c r="AH500" s="214"/>
      <c r="AI500" s="214"/>
      <c r="AJ500" s="214"/>
      <c r="AK500" s="214"/>
      <c r="AL500" s="214"/>
      <c r="AM500" s="214"/>
      <c r="AN500" s="214"/>
      <c r="AO500" s="214"/>
      <c r="AP500" s="214"/>
      <c r="AQ500" s="214"/>
      <c r="AR500" s="214"/>
      <c r="AS500" s="214"/>
      <c r="AT500" s="214"/>
      <c r="AU500" s="214"/>
      <c r="AV500" s="214"/>
      <c r="AW500" s="214"/>
      <c r="AX500" s="214"/>
      <c r="AY500" s="214"/>
      <c r="AZ500" s="214"/>
      <c r="BA500" s="214"/>
      <c r="BB500" s="214"/>
      <c r="BC500" s="214"/>
      <c r="BD500" s="214"/>
      <c r="BE500" s="214"/>
      <c r="BF500" s="214"/>
      <c r="BG500" s="214"/>
      <c r="BH500" s="214"/>
    </row>
    <row r="501" spans="1:60" outlineLevel="2" x14ac:dyDescent="0.2">
      <c r="A501" s="221"/>
      <c r="B501" s="222"/>
      <c r="C501" s="268" t="s">
        <v>2912</v>
      </c>
      <c r="D501" s="262"/>
      <c r="E501" s="263">
        <v>3.27</v>
      </c>
      <c r="F501" s="224"/>
      <c r="G501" s="224"/>
      <c r="H501" s="224"/>
      <c r="I501" s="224"/>
      <c r="J501" s="224"/>
      <c r="K501" s="224"/>
      <c r="L501" s="224"/>
      <c r="M501" s="224"/>
      <c r="N501" s="223"/>
      <c r="O501" s="223"/>
      <c r="P501" s="223"/>
      <c r="Q501" s="223"/>
      <c r="R501" s="224"/>
      <c r="S501" s="224"/>
      <c r="T501" s="224"/>
      <c r="U501" s="224"/>
      <c r="V501" s="224"/>
      <c r="W501" s="224"/>
      <c r="X501" s="224"/>
      <c r="Y501" s="224"/>
      <c r="Z501" s="214"/>
      <c r="AA501" s="214"/>
      <c r="AB501" s="214"/>
      <c r="AC501" s="214"/>
      <c r="AD501" s="214"/>
      <c r="AE501" s="214"/>
      <c r="AF501" s="214"/>
      <c r="AG501" s="214" t="s">
        <v>371</v>
      </c>
      <c r="AH501" s="214">
        <v>5</v>
      </c>
      <c r="AI501" s="214"/>
      <c r="AJ501" s="214"/>
      <c r="AK501" s="214"/>
      <c r="AL501" s="214"/>
      <c r="AM501" s="214"/>
      <c r="AN501" s="214"/>
      <c r="AO501" s="214"/>
      <c r="AP501" s="214"/>
      <c r="AQ501" s="214"/>
      <c r="AR501" s="214"/>
      <c r="AS501" s="214"/>
      <c r="AT501" s="214"/>
      <c r="AU501" s="214"/>
      <c r="AV501" s="214"/>
      <c r="AW501" s="214"/>
      <c r="AX501" s="214"/>
      <c r="AY501" s="214"/>
      <c r="AZ501" s="214"/>
      <c r="BA501" s="214"/>
      <c r="BB501" s="214"/>
      <c r="BC501" s="214"/>
      <c r="BD501" s="214"/>
      <c r="BE501" s="214"/>
      <c r="BF501" s="214"/>
      <c r="BG501" s="214"/>
      <c r="BH501" s="214"/>
    </row>
    <row r="502" spans="1:60" ht="22.5" outlineLevel="1" x14ac:dyDescent="0.2">
      <c r="A502" s="236">
        <v>138</v>
      </c>
      <c r="B502" s="237" t="s">
        <v>797</v>
      </c>
      <c r="C502" s="254" t="s">
        <v>798</v>
      </c>
      <c r="D502" s="238" t="s">
        <v>379</v>
      </c>
      <c r="E502" s="239">
        <v>3.27</v>
      </c>
      <c r="F502" s="240"/>
      <c r="G502" s="241">
        <f>ROUND(E502*F502,2)</f>
        <v>0</v>
      </c>
      <c r="H502" s="240"/>
      <c r="I502" s="241">
        <f>ROUND(E502*H502,2)</f>
        <v>0</v>
      </c>
      <c r="J502" s="240"/>
      <c r="K502" s="241">
        <f>ROUND(E502*J502,2)</f>
        <v>0</v>
      </c>
      <c r="L502" s="241">
        <v>12</v>
      </c>
      <c r="M502" s="241">
        <f>G502*(1+L502/100)</f>
        <v>0</v>
      </c>
      <c r="N502" s="239">
        <v>5.0400000000000002E-3</v>
      </c>
      <c r="O502" s="239">
        <f>ROUND(E502*N502,2)</f>
        <v>0.02</v>
      </c>
      <c r="P502" s="239">
        <v>0</v>
      </c>
      <c r="Q502" s="239">
        <f>ROUND(E502*P502,2)</f>
        <v>0</v>
      </c>
      <c r="R502" s="241" t="s">
        <v>786</v>
      </c>
      <c r="S502" s="241" t="s">
        <v>315</v>
      </c>
      <c r="T502" s="242" t="s">
        <v>315</v>
      </c>
      <c r="U502" s="224">
        <v>0.98</v>
      </c>
      <c r="V502" s="224">
        <f>ROUND(E502*U502,2)</f>
        <v>3.2</v>
      </c>
      <c r="W502" s="224"/>
      <c r="X502" s="224" t="s">
        <v>336</v>
      </c>
      <c r="Y502" s="224" t="s">
        <v>317</v>
      </c>
      <c r="Z502" s="214"/>
      <c r="AA502" s="214"/>
      <c r="AB502" s="214"/>
      <c r="AC502" s="214"/>
      <c r="AD502" s="214"/>
      <c r="AE502" s="214"/>
      <c r="AF502" s="214"/>
      <c r="AG502" s="214" t="s">
        <v>337</v>
      </c>
      <c r="AH502" s="214"/>
      <c r="AI502" s="214"/>
      <c r="AJ502" s="214"/>
      <c r="AK502" s="214"/>
      <c r="AL502" s="214"/>
      <c r="AM502" s="214"/>
      <c r="AN502" s="214"/>
      <c r="AO502" s="214"/>
      <c r="AP502" s="214"/>
      <c r="AQ502" s="214"/>
      <c r="AR502" s="214"/>
      <c r="AS502" s="214"/>
      <c r="AT502" s="214"/>
      <c r="AU502" s="214"/>
      <c r="AV502" s="214"/>
      <c r="AW502" s="214"/>
      <c r="AX502" s="214"/>
      <c r="AY502" s="214"/>
      <c r="AZ502" s="214"/>
      <c r="BA502" s="214"/>
      <c r="BB502" s="214"/>
      <c r="BC502" s="214"/>
      <c r="BD502" s="214"/>
      <c r="BE502" s="214"/>
      <c r="BF502" s="214"/>
      <c r="BG502" s="214"/>
      <c r="BH502" s="214"/>
    </row>
    <row r="503" spans="1:60" outlineLevel="2" x14ac:dyDescent="0.2">
      <c r="A503" s="221"/>
      <c r="B503" s="222"/>
      <c r="C503" s="268" t="s">
        <v>1345</v>
      </c>
      <c r="D503" s="262"/>
      <c r="E503" s="263"/>
      <c r="F503" s="224"/>
      <c r="G503" s="224"/>
      <c r="H503" s="224"/>
      <c r="I503" s="224"/>
      <c r="J503" s="224"/>
      <c r="K503" s="224"/>
      <c r="L503" s="224"/>
      <c r="M503" s="224"/>
      <c r="N503" s="223"/>
      <c r="O503" s="223"/>
      <c r="P503" s="223"/>
      <c r="Q503" s="223"/>
      <c r="R503" s="224"/>
      <c r="S503" s="224"/>
      <c r="T503" s="224"/>
      <c r="U503" s="224"/>
      <c r="V503" s="224"/>
      <c r="W503" s="224"/>
      <c r="X503" s="224"/>
      <c r="Y503" s="224"/>
      <c r="Z503" s="214"/>
      <c r="AA503" s="214"/>
      <c r="AB503" s="214"/>
      <c r="AC503" s="214"/>
      <c r="AD503" s="214"/>
      <c r="AE503" s="214"/>
      <c r="AF503" s="214"/>
      <c r="AG503" s="214" t="s">
        <v>371</v>
      </c>
      <c r="AH503" s="214">
        <v>0</v>
      </c>
      <c r="AI503" s="214"/>
      <c r="AJ503" s="214"/>
      <c r="AK503" s="214"/>
      <c r="AL503" s="214"/>
      <c r="AM503" s="214"/>
      <c r="AN503" s="214"/>
      <c r="AO503" s="214"/>
      <c r="AP503" s="214"/>
      <c r="AQ503" s="214"/>
      <c r="AR503" s="214"/>
      <c r="AS503" s="214"/>
      <c r="AT503" s="214"/>
      <c r="AU503" s="214"/>
      <c r="AV503" s="214"/>
      <c r="AW503" s="214"/>
      <c r="AX503" s="214"/>
      <c r="AY503" s="214"/>
      <c r="AZ503" s="214"/>
      <c r="BA503" s="214"/>
      <c r="BB503" s="214"/>
      <c r="BC503" s="214"/>
      <c r="BD503" s="214"/>
      <c r="BE503" s="214"/>
      <c r="BF503" s="214"/>
      <c r="BG503" s="214"/>
      <c r="BH503" s="214"/>
    </row>
    <row r="504" spans="1:60" outlineLevel="3" x14ac:dyDescent="0.2">
      <c r="A504" s="221"/>
      <c r="B504" s="222"/>
      <c r="C504" s="268" t="s">
        <v>2850</v>
      </c>
      <c r="D504" s="262"/>
      <c r="E504" s="263">
        <v>1.21</v>
      </c>
      <c r="F504" s="224"/>
      <c r="G504" s="224"/>
      <c r="H504" s="224"/>
      <c r="I504" s="224"/>
      <c r="J504" s="224"/>
      <c r="K504" s="224"/>
      <c r="L504" s="224"/>
      <c r="M504" s="224"/>
      <c r="N504" s="223"/>
      <c r="O504" s="223"/>
      <c r="P504" s="223"/>
      <c r="Q504" s="223"/>
      <c r="R504" s="224"/>
      <c r="S504" s="224"/>
      <c r="T504" s="224"/>
      <c r="U504" s="224"/>
      <c r="V504" s="224"/>
      <c r="W504" s="224"/>
      <c r="X504" s="224"/>
      <c r="Y504" s="224"/>
      <c r="Z504" s="214"/>
      <c r="AA504" s="214"/>
      <c r="AB504" s="214"/>
      <c r="AC504" s="214"/>
      <c r="AD504" s="214"/>
      <c r="AE504" s="214"/>
      <c r="AF504" s="214"/>
      <c r="AG504" s="214" t="s">
        <v>371</v>
      </c>
      <c r="AH504" s="214">
        <v>0</v>
      </c>
      <c r="AI504" s="214"/>
      <c r="AJ504" s="214"/>
      <c r="AK504" s="214"/>
      <c r="AL504" s="214"/>
      <c r="AM504" s="214"/>
      <c r="AN504" s="214"/>
      <c r="AO504" s="214"/>
      <c r="AP504" s="214"/>
      <c r="AQ504" s="214"/>
      <c r="AR504" s="214"/>
      <c r="AS504" s="214"/>
      <c r="AT504" s="214"/>
      <c r="AU504" s="214"/>
      <c r="AV504" s="214"/>
      <c r="AW504" s="214"/>
      <c r="AX504" s="214"/>
      <c r="AY504" s="214"/>
      <c r="AZ504" s="214"/>
      <c r="BA504" s="214"/>
      <c r="BB504" s="214"/>
      <c r="BC504" s="214"/>
      <c r="BD504" s="214"/>
      <c r="BE504" s="214"/>
      <c r="BF504" s="214"/>
      <c r="BG504" s="214"/>
      <c r="BH504" s="214"/>
    </row>
    <row r="505" spans="1:60" outlineLevel="3" x14ac:dyDescent="0.2">
      <c r="A505" s="221"/>
      <c r="B505" s="222"/>
      <c r="C505" s="268" t="s">
        <v>2851</v>
      </c>
      <c r="D505" s="262"/>
      <c r="E505" s="263">
        <v>2.06</v>
      </c>
      <c r="F505" s="224"/>
      <c r="G505" s="224"/>
      <c r="H505" s="224"/>
      <c r="I505" s="224"/>
      <c r="J505" s="224"/>
      <c r="K505" s="224"/>
      <c r="L505" s="224"/>
      <c r="M505" s="224"/>
      <c r="N505" s="223"/>
      <c r="O505" s="223"/>
      <c r="P505" s="223"/>
      <c r="Q505" s="223"/>
      <c r="R505" s="224"/>
      <c r="S505" s="224"/>
      <c r="T505" s="224"/>
      <c r="U505" s="224"/>
      <c r="V505" s="224"/>
      <c r="W505" s="224"/>
      <c r="X505" s="224"/>
      <c r="Y505" s="224"/>
      <c r="Z505" s="214"/>
      <c r="AA505" s="214"/>
      <c r="AB505" s="214"/>
      <c r="AC505" s="214"/>
      <c r="AD505" s="214"/>
      <c r="AE505" s="214"/>
      <c r="AF505" s="214"/>
      <c r="AG505" s="214" t="s">
        <v>371</v>
      </c>
      <c r="AH505" s="214">
        <v>0</v>
      </c>
      <c r="AI505" s="214"/>
      <c r="AJ505" s="214"/>
      <c r="AK505" s="214"/>
      <c r="AL505" s="214"/>
      <c r="AM505" s="214"/>
      <c r="AN505" s="214"/>
      <c r="AO505" s="214"/>
      <c r="AP505" s="214"/>
      <c r="AQ505" s="214"/>
      <c r="AR505" s="214"/>
      <c r="AS505" s="214"/>
      <c r="AT505" s="214"/>
      <c r="AU505" s="214"/>
      <c r="AV505" s="214"/>
      <c r="AW505" s="214"/>
      <c r="AX505" s="214"/>
      <c r="AY505" s="214"/>
      <c r="AZ505" s="214"/>
      <c r="BA505" s="214"/>
      <c r="BB505" s="214"/>
      <c r="BC505" s="214"/>
      <c r="BD505" s="214"/>
      <c r="BE505" s="214"/>
      <c r="BF505" s="214"/>
      <c r="BG505" s="214"/>
      <c r="BH505" s="214"/>
    </row>
    <row r="506" spans="1:60" outlineLevel="1" x14ac:dyDescent="0.2">
      <c r="A506" s="236">
        <v>139</v>
      </c>
      <c r="B506" s="237" t="s">
        <v>800</v>
      </c>
      <c r="C506" s="254" t="s">
        <v>801</v>
      </c>
      <c r="D506" s="238" t="s">
        <v>403</v>
      </c>
      <c r="E506" s="239">
        <v>10.87</v>
      </c>
      <c r="F506" s="240"/>
      <c r="G506" s="241">
        <f>ROUND(E506*F506,2)</f>
        <v>0</v>
      </c>
      <c r="H506" s="240"/>
      <c r="I506" s="241">
        <f>ROUND(E506*H506,2)</f>
        <v>0</v>
      </c>
      <c r="J506" s="240"/>
      <c r="K506" s="241">
        <f>ROUND(E506*J506,2)</f>
        <v>0</v>
      </c>
      <c r="L506" s="241">
        <v>12</v>
      </c>
      <c r="M506" s="241">
        <f>G506*(1+L506/100)</f>
        <v>0</v>
      </c>
      <c r="N506" s="239">
        <v>4.0000000000000003E-5</v>
      </c>
      <c r="O506" s="239">
        <f>ROUND(E506*N506,2)</f>
        <v>0</v>
      </c>
      <c r="P506" s="239">
        <v>0</v>
      </c>
      <c r="Q506" s="239">
        <f>ROUND(E506*P506,2)</f>
        <v>0</v>
      </c>
      <c r="R506" s="241" t="s">
        <v>786</v>
      </c>
      <c r="S506" s="241" t="s">
        <v>315</v>
      </c>
      <c r="T506" s="242" t="s">
        <v>315</v>
      </c>
      <c r="U506" s="224">
        <v>7.0000000000000007E-2</v>
      </c>
      <c r="V506" s="224">
        <f>ROUND(E506*U506,2)</f>
        <v>0.76</v>
      </c>
      <c r="W506" s="224"/>
      <c r="X506" s="224" t="s">
        <v>336</v>
      </c>
      <c r="Y506" s="224" t="s">
        <v>317</v>
      </c>
      <c r="Z506" s="214"/>
      <c r="AA506" s="214"/>
      <c r="AB506" s="214"/>
      <c r="AC506" s="214"/>
      <c r="AD506" s="214"/>
      <c r="AE506" s="214"/>
      <c r="AF506" s="214"/>
      <c r="AG506" s="214" t="s">
        <v>337</v>
      </c>
      <c r="AH506" s="214"/>
      <c r="AI506" s="214"/>
      <c r="AJ506" s="214"/>
      <c r="AK506" s="214"/>
      <c r="AL506" s="214"/>
      <c r="AM506" s="214"/>
      <c r="AN506" s="214"/>
      <c r="AO506" s="214"/>
      <c r="AP506" s="214"/>
      <c r="AQ506" s="214"/>
      <c r="AR506" s="214"/>
      <c r="AS506" s="214"/>
      <c r="AT506" s="214"/>
      <c r="AU506" s="214"/>
      <c r="AV506" s="214"/>
      <c r="AW506" s="214"/>
      <c r="AX506" s="214"/>
      <c r="AY506" s="214"/>
      <c r="AZ506" s="214"/>
      <c r="BA506" s="214"/>
      <c r="BB506" s="214"/>
      <c r="BC506" s="214"/>
      <c r="BD506" s="214"/>
      <c r="BE506" s="214"/>
      <c r="BF506" s="214"/>
      <c r="BG506" s="214"/>
      <c r="BH506" s="214"/>
    </row>
    <row r="507" spans="1:60" outlineLevel="2" x14ac:dyDescent="0.2">
      <c r="A507" s="221"/>
      <c r="B507" s="222"/>
      <c r="C507" s="255" t="s">
        <v>802</v>
      </c>
      <c r="D507" s="243"/>
      <c r="E507" s="243"/>
      <c r="F507" s="243"/>
      <c r="G507" s="243"/>
      <c r="H507" s="224"/>
      <c r="I507" s="224"/>
      <c r="J507" s="224"/>
      <c r="K507" s="224"/>
      <c r="L507" s="224"/>
      <c r="M507" s="224"/>
      <c r="N507" s="223"/>
      <c r="O507" s="223"/>
      <c r="P507" s="223"/>
      <c r="Q507" s="223"/>
      <c r="R507" s="224"/>
      <c r="S507" s="224"/>
      <c r="T507" s="224"/>
      <c r="U507" s="224"/>
      <c r="V507" s="224"/>
      <c r="W507" s="224"/>
      <c r="X507" s="224"/>
      <c r="Y507" s="224"/>
      <c r="Z507" s="214"/>
      <c r="AA507" s="214"/>
      <c r="AB507" s="214"/>
      <c r="AC507" s="214"/>
      <c r="AD507" s="214"/>
      <c r="AE507" s="214"/>
      <c r="AF507" s="214"/>
      <c r="AG507" s="214" t="s">
        <v>320</v>
      </c>
      <c r="AH507" s="214"/>
      <c r="AI507" s="214"/>
      <c r="AJ507" s="214"/>
      <c r="AK507" s="214"/>
      <c r="AL507" s="214"/>
      <c r="AM507" s="214"/>
      <c r="AN507" s="214"/>
      <c r="AO507" s="214"/>
      <c r="AP507" s="214"/>
      <c r="AQ507" s="214"/>
      <c r="AR507" s="214"/>
      <c r="AS507" s="214"/>
      <c r="AT507" s="214"/>
      <c r="AU507" s="214"/>
      <c r="AV507" s="214"/>
      <c r="AW507" s="214"/>
      <c r="AX507" s="214"/>
      <c r="AY507" s="214"/>
      <c r="AZ507" s="214"/>
      <c r="BA507" s="214"/>
      <c r="BB507" s="214"/>
      <c r="BC507" s="214"/>
      <c r="BD507" s="214"/>
      <c r="BE507" s="214"/>
      <c r="BF507" s="214"/>
      <c r="BG507" s="214"/>
      <c r="BH507" s="214"/>
    </row>
    <row r="508" spans="1:60" outlineLevel="2" x14ac:dyDescent="0.2">
      <c r="A508" s="221"/>
      <c r="B508" s="222"/>
      <c r="C508" s="268" t="s">
        <v>1345</v>
      </c>
      <c r="D508" s="262"/>
      <c r="E508" s="263"/>
      <c r="F508" s="224"/>
      <c r="G508" s="224"/>
      <c r="H508" s="224"/>
      <c r="I508" s="224"/>
      <c r="J508" s="224"/>
      <c r="K508" s="224"/>
      <c r="L508" s="224"/>
      <c r="M508" s="224"/>
      <c r="N508" s="223"/>
      <c r="O508" s="223"/>
      <c r="P508" s="223"/>
      <c r="Q508" s="223"/>
      <c r="R508" s="224"/>
      <c r="S508" s="224"/>
      <c r="T508" s="224"/>
      <c r="U508" s="224"/>
      <c r="V508" s="224"/>
      <c r="W508" s="224"/>
      <c r="X508" s="224"/>
      <c r="Y508" s="224"/>
      <c r="Z508" s="214"/>
      <c r="AA508" s="214"/>
      <c r="AB508" s="214"/>
      <c r="AC508" s="214"/>
      <c r="AD508" s="214"/>
      <c r="AE508" s="214"/>
      <c r="AF508" s="214"/>
      <c r="AG508" s="214" t="s">
        <v>371</v>
      </c>
      <c r="AH508" s="214">
        <v>0</v>
      </c>
      <c r="AI508" s="214"/>
      <c r="AJ508" s="214"/>
      <c r="AK508" s="214"/>
      <c r="AL508" s="214"/>
      <c r="AM508" s="214"/>
      <c r="AN508" s="214"/>
      <c r="AO508" s="214"/>
      <c r="AP508" s="214"/>
      <c r="AQ508" s="214"/>
      <c r="AR508" s="214"/>
      <c r="AS508" s="214"/>
      <c r="AT508" s="214"/>
      <c r="AU508" s="214"/>
      <c r="AV508" s="214"/>
      <c r="AW508" s="214"/>
      <c r="AX508" s="214"/>
      <c r="AY508" s="214"/>
      <c r="AZ508" s="214"/>
      <c r="BA508" s="214"/>
      <c r="BB508" s="214"/>
      <c r="BC508" s="214"/>
      <c r="BD508" s="214"/>
      <c r="BE508" s="214"/>
      <c r="BF508" s="214"/>
      <c r="BG508" s="214"/>
      <c r="BH508" s="214"/>
    </row>
    <row r="509" spans="1:60" outlineLevel="3" x14ac:dyDescent="0.2">
      <c r="A509" s="221"/>
      <c r="B509" s="222"/>
      <c r="C509" s="268" t="s">
        <v>2921</v>
      </c>
      <c r="D509" s="262"/>
      <c r="E509" s="263">
        <v>4.5199999999999996</v>
      </c>
      <c r="F509" s="224"/>
      <c r="G509" s="224"/>
      <c r="H509" s="224"/>
      <c r="I509" s="224"/>
      <c r="J509" s="224"/>
      <c r="K509" s="224"/>
      <c r="L509" s="224"/>
      <c r="M509" s="224"/>
      <c r="N509" s="223"/>
      <c r="O509" s="223"/>
      <c r="P509" s="223"/>
      <c r="Q509" s="223"/>
      <c r="R509" s="224"/>
      <c r="S509" s="224"/>
      <c r="T509" s="224"/>
      <c r="U509" s="224"/>
      <c r="V509" s="224"/>
      <c r="W509" s="224"/>
      <c r="X509" s="224"/>
      <c r="Y509" s="224"/>
      <c r="Z509" s="214"/>
      <c r="AA509" s="214"/>
      <c r="AB509" s="214"/>
      <c r="AC509" s="214"/>
      <c r="AD509" s="214"/>
      <c r="AE509" s="214"/>
      <c r="AF509" s="214"/>
      <c r="AG509" s="214" t="s">
        <v>371</v>
      </c>
      <c r="AH509" s="214">
        <v>0</v>
      </c>
      <c r="AI509" s="214"/>
      <c r="AJ509" s="214"/>
      <c r="AK509" s="214"/>
      <c r="AL509" s="214"/>
      <c r="AM509" s="214"/>
      <c r="AN509" s="214"/>
      <c r="AO509" s="214"/>
      <c r="AP509" s="214"/>
      <c r="AQ509" s="214"/>
      <c r="AR509" s="214"/>
      <c r="AS509" s="214"/>
      <c r="AT509" s="214"/>
      <c r="AU509" s="214"/>
      <c r="AV509" s="214"/>
      <c r="AW509" s="214"/>
      <c r="AX509" s="214"/>
      <c r="AY509" s="214"/>
      <c r="AZ509" s="214"/>
      <c r="BA509" s="214"/>
      <c r="BB509" s="214"/>
      <c r="BC509" s="214"/>
      <c r="BD509" s="214"/>
      <c r="BE509" s="214"/>
      <c r="BF509" s="214"/>
      <c r="BG509" s="214"/>
      <c r="BH509" s="214"/>
    </row>
    <row r="510" spans="1:60" outlineLevel="3" x14ac:dyDescent="0.2">
      <c r="A510" s="221"/>
      <c r="B510" s="222"/>
      <c r="C510" s="268" t="s">
        <v>2922</v>
      </c>
      <c r="D510" s="262"/>
      <c r="E510" s="263">
        <v>6.35</v>
      </c>
      <c r="F510" s="224"/>
      <c r="G510" s="224"/>
      <c r="H510" s="224"/>
      <c r="I510" s="224"/>
      <c r="J510" s="224"/>
      <c r="K510" s="224"/>
      <c r="L510" s="224"/>
      <c r="M510" s="224"/>
      <c r="N510" s="223"/>
      <c r="O510" s="223"/>
      <c r="P510" s="223"/>
      <c r="Q510" s="223"/>
      <c r="R510" s="224"/>
      <c r="S510" s="224"/>
      <c r="T510" s="224"/>
      <c r="U510" s="224"/>
      <c r="V510" s="224"/>
      <c r="W510" s="224"/>
      <c r="X510" s="224"/>
      <c r="Y510" s="224"/>
      <c r="Z510" s="214"/>
      <c r="AA510" s="214"/>
      <c r="AB510" s="214"/>
      <c r="AC510" s="214"/>
      <c r="AD510" s="214"/>
      <c r="AE510" s="214"/>
      <c r="AF510" s="214"/>
      <c r="AG510" s="214" t="s">
        <v>371</v>
      </c>
      <c r="AH510" s="214">
        <v>0</v>
      </c>
      <c r="AI510" s="214"/>
      <c r="AJ510" s="214"/>
      <c r="AK510" s="214"/>
      <c r="AL510" s="214"/>
      <c r="AM510" s="214"/>
      <c r="AN510" s="214"/>
      <c r="AO510" s="214"/>
      <c r="AP510" s="214"/>
      <c r="AQ510" s="214"/>
      <c r="AR510" s="214"/>
      <c r="AS510" s="214"/>
      <c r="AT510" s="214"/>
      <c r="AU510" s="214"/>
      <c r="AV510" s="214"/>
      <c r="AW510" s="214"/>
      <c r="AX510" s="214"/>
      <c r="AY510" s="214"/>
      <c r="AZ510" s="214"/>
      <c r="BA510" s="214"/>
      <c r="BB510" s="214"/>
      <c r="BC510" s="214"/>
      <c r="BD510" s="214"/>
      <c r="BE510" s="214"/>
      <c r="BF510" s="214"/>
      <c r="BG510" s="214"/>
      <c r="BH510" s="214"/>
    </row>
    <row r="511" spans="1:60" ht="22.5" outlineLevel="1" x14ac:dyDescent="0.2">
      <c r="A511" s="236">
        <v>140</v>
      </c>
      <c r="B511" s="237" t="s">
        <v>809</v>
      </c>
      <c r="C511" s="254" t="s">
        <v>810</v>
      </c>
      <c r="D511" s="238" t="s">
        <v>811</v>
      </c>
      <c r="E511" s="239">
        <v>55.59</v>
      </c>
      <c r="F511" s="240"/>
      <c r="G511" s="241">
        <f>ROUND(E511*F511,2)</f>
        <v>0</v>
      </c>
      <c r="H511" s="240"/>
      <c r="I511" s="241">
        <f>ROUND(E511*H511,2)</f>
        <v>0</v>
      </c>
      <c r="J511" s="240"/>
      <c r="K511" s="241">
        <f>ROUND(E511*J511,2)</f>
        <v>0</v>
      </c>
      <c r="L511" s="241">
        <v>12</v>
      </c>
      <c r="M511" s="241">
        <f>G511*(1+L511/100)</f>
        <v>0</v>
      </c>
      <c r="N511" s="239">
        <v>1E-3</v>
      </c>
      <c r="O511" s="239">
        <f>ROUND(E511*N511,2)</f>
        <v>0.06</v>
      </c>
      <c r="P511" s="239">
        <v>0</v>
      </c>
      <c r="Q511" s="239">
        <f>ROUND(E511*P511,2)</f>
        <v>0</v>
      </c>
      <c r="R511" s="241" t="s">
        <v>428</v>
      </c>
      <c r="S511" s="241" t="s">
        <v>315</v>
      </c>
      <c r="T511" s="242" t="s">
        <v>315</v>
      </c>
      <c r="U511" s="224">
        <v>0</v>
      </c>
      <c r="V511" s="224">
        <f>ROUND(E511*U511,2)</f>
        <v>0</v>
      </c>
      <c r="W511" s="224"/>
      <c r="X511" s="224" t="s">
        <v>429</v>
      </c>
      <c r="Y511" s="224" t="s">
        <v>317</v>
      </c>
      <c r="Z511" s="214"/>
      <c r="AA511" s="214"/>
      <c r="AB511" s="214"/>
      <c r="AC511" s="214"/>
      <c r="AD511" s="214"/>
      <c r="AE511" s="214"/>
      <c r="AF511" s="214"/>
      <c r="AG511" s="214" t="s">
        <v>430</v>
      </c>
      <c r="AH511" s="214"/>
      <c r="AI511" s="214"/>
      <c r="AJ511" s="214"/>
      <c r="AK511" s="214"/>
      <c r="AL511" s="214"/>
      <c r="AM511" s="214"/>
      <c r="AN511" s="214"/>
      <c r="AO511" s="214"/>
      <c r="AP511" s="214"/>
      <c r="AQ511" s="214"/>
      <c r="AR511" s="214"/>
      <c r="AS511" s="214"/>
      <c r="AT511" s="214"/>
      <c r="AU511" s="214"/>
      <c r="AV511" s="214"/>
      <c r="AW511" s="214"/>
      <c r="AX511" s="214"/>
      <c r="AY511" s="214"/>
      <c r="AZ511" s="214"/>
      <c r="BA511" s="214"/>
      <c r="BB511" s="214"/>
      <c r="BC511" s="214"/>
      <c r="BD511" s="214"/>
      <c r="BE511" s="214"/>
      <c r="BF511" s="214"/>
      <c r="BG511" s="214"/>
      <c r="BH511" s="214"/>
    </row>
    <row r="512" spans="1:60" outlineLevel="2" x14ac:dyDescent="0.2">
      <c r="A512" s="221"/>
      <c r="B512" s="222"/>
      <c r="C512" s="255" t="s">
        <v>1207</v>
      </c>
      <c r="D512" s="243"/>
      <c r="E512" s="243"/>
      <c r="F512" s="243"/>
      <c r="G512" s="243"/>
      <c r="H512" s="224"/>
      <c r="I512" s="224"/>
      <c r="J512" s="224"/>
      <c r="K512" s="224"/>
      <c r="L512" s="224"/>
      <c r="M512" s="224"/>
      <c r="N512" s="223"/>
      <c r="O512" s="223"/>
      <c r="P512" s="223"/>
      <c r="Q512" s="223"/>
      <c r="R512" s="224"/>
      <c r="S512" s="224"/>
      <c r="T512" s="224"/>
      <c r="U512" s="224"/>
      <c r="V512" s="224"/>
      <c r="W512" s="224"/>
      <c r="X512" s="224"/>
      <c r="Y512" s="224"/>
      <c r="Z512" s="214"/>
      <c r="AA512" s="214"/>
      <c r="AB512" s="214"/>
      <c r="AC512" s="214"/>
      <c r="AD512" s="214"/>
      <c r="AE512" s="214"/>
      <c r="AF512" s="214"/>
      <c r="AG512" s="214" t="s">
        <v>320</v>
      </c>
      <c r="AH512" s="214"/>
      <c r="AI512" s="214"/>
      <c r="AJ512" s="214"/>
      <c r="AK512" s="214"/>
      <c r="AL512" s="214"/>
      <c r="AM512" s="214"/>
      <c r="AN512" s="214"/>
      <c r="AO512" s="214"/>
      <c r="AP512" s="214"/>
      <c r="AQ512" s="214"/>
      <c r="AR512" s="214"/>
      <c r="AS512" s="214"/>
      <c r="AT512" s="214"/>
      <c r="AU512" s="214"/>
      <c r="AV512" s="214"/>
      <c r="AW512" s="214"/>
      <c r="AX512" s="214"/>
      <c r="AY512" s="214"/>
      <c r="AZ512" s="214"/>
      <c r="BA512" s="244" t="str">
        <f>C512</f>
        <v>Jednosložková samonivelační podlahová hmota s vlákny na bázi cementu a modifikujících přísad pro vnitřní použití.</v>
      </c>
      <c r="BB512" s="214"/>
      <c r="BC512" s="214"/>
      <c r="BD512" s="214"/>
      <c r="BE512" s="214"/>
      <c r="BF512" s="214"/>
      <c r="BG512" s="214"/>
      <c r="BH512" s="214"/>
    </row>
    <row r="513" spans="1:60" outlineLevel="3" x14ac:dyDescent="0.2">
      <c r="A513" s="221"/>
      <c r="B513" s="222"/>
      <c r="C513" s="258" t="s">
        <v>1293</v>
      </c>
      <c r="D513" s="252"/>
      <c r="E513" s="252"/>
      <c r="F513" s="252"/>
      <c r="G513" s="252"/>
      <c r="H513" s="224"/>
      <c r="I513" s="224"/>
      <c r="J513" s="224"/>
      <c r="K513" s="224"/>
      <c r="L513" s="224"/>
      <c r="M513" s="224"/>
      <c r="N513" s="223"/>
      <c r="O513" s="223"/>
      <c r="P513" s="223"/>
      <c r="Q513" s="223"/>
      <c r="R513" s="224"/>
      <c r="S513" s="224"/>
      <c r="T513" s="224"/>
      <c r="U513" s="224"/>
      <c r="V513" s="224"/>
      <c r="W513" s="224"/>
      <c r="X513" s="224"/>
      <c r="Y513" s="224"/>
      <c r="Z513" s="214"/>
      <c r="AA513" s="214"/>
      <c r="AB513" s="214"/>
      <c r="AC513" s="214"/>
      <c r="AD513" s="214"/>
      <c r="AE513" s="214"/>
      <c r="AF513" s="214"/>
      <c r="AG513" s="214" t="s">
        <v>320</v>
      </c>
      <c r="AH513" s="214"/>
      <c r="AI513" s="214"/>
      <c r="AJ513" s="214"/>
      <c r="AK513" s="214"/>
      <c r="AL513" s="214"/>
      <c r="AM513" s="214"/>
      <c r="AN513" s="214"/>
      <c r="AO513" s="214"/>
      <c r="AP513" s="214"/>
      <c r="AQ513" s="214"/>
      <c r="AR513" s="214"/>
      <c r="AS513" s="214"/>
      <c r="AT513" s="214"/>
      <c r="AU513" s="214"/>
      <c r="AV513" s="214"/>
      <c r="AW513" s="214"/>
      <c r="AX513" s="214"/>
      <c r="AY513" s="214"/>
      <c r="AZ513" s="214"/>
      <c r="BA513" s="214"/>
      <c r="BB513" s="214"/>
      <c r="BC513" s="214"/>
      <c r="BD513" s="214"/>
      <c r="BE513" s="214"/>
      <c r="BF513" s="214"/>
      <c r="BG513" s="214"/>
      <c r="BH513" s="214"/>
    </row>
    <row r="514" spans="1:60" outlineLevel="3" x14ac:dyDescent="0.2">
      <c r="A514" s="221"/>
      <c r="B514" s="222"/>
      <c r="C514" s="258" t="s">
        <v>1208</v>
      </c>
      <c r="D514" s="252"/>
      <c r="E514" s="252"/>
      <c r="F514" s="252"/>
      <c r="G514" s="252"/>
      <c r="H514" s="224"/>
      <c r="I514" s="224"/>
      <c r="J514" s="224"/>
      <c r="K514" s="224"/>
      <c r="L514" s="224"/>
      <c r="M514" s="224"/>
      <c r="N514" s="223"/>
      <c r="O514" s="223"/>
      <c r="P514" s="223"/>
      <c r="Q514" s="223"/>
      <c r="R514" s="224"/>
      <c r="S514" s="224"/>
      <c r="T514" s="224"/>
      <c r="U514" s="224"/>
      <c r="V514" s="224"/>
      <c r="W514" s="224"/>
      <c r="X514" s="224"/>
      <c r="Y514" s="224"/>
      <c r="Z514" s="214"/>
      <c r="AA514" s="214"/>
      <c r="AB514" s="214"/>
      <c r="AC514" s="214"/>
      <c r="AD514" s="214"/>
      <c r="AE514" s="214"/>
      <c r="AF514" s="214"/>
      <c r="AG514" s="214" t="s">
        <v>320</v>
      </c>
      <c r="AH514" s="214"/>
      <c r="AI514" s="214"/>
      <c r="AJ514" s="214"/>
      <c r="AK514" s="214"/>
      <c r="AL514" s="214"/>
      <c r="AM514" s="214"/>
      <c r="AN514" s="214"/>
      <c r="AO514" s="214"/>
      <c r="AP514" s="214"/>
      <c r="AQ514" s="214"/>
      <c r="AR514" s="214"/>
      <c r="AS514" s="214"/>
      <c r="AT514" s="214"/>
      <c r="AU514" s="214"/>
      <c r="AV514" s="214"/>
      <c r="AW514" s="214"/>
      <c r="AX514" s="214"/>
      <c r="AY514" s="214"/>
      <c r="AZ514" s="214"/>
      <c r="BA514" s="214"/>
      <c r="BB514" s="214"/>
      <c r="BC514" s="214"/>
      <c r="BD514" s="214"/>
      <c r="BE514" s="214"/>
      <c r="BF514" s="214"/>
      <c r="BG514" s="214"/>
      <c r="BH514" s="214"/>
    </row>
    <row r="515" spans="1:60" outlineLevel="2" x14ac:dyDescent="0.2">
      <c r="A515" s="221"/>
      <c r="B515" s="222"/>
      <c r="C515" s="268" t="s">
        <v>2923</v>
      </c>
      <c r="D515" s="262"/>
      <c r="E515" s="263">
        <v>55.59</v>
      </c>
      <c r="F515" s="224"/>
      <c r="G515" s="224"/>
      <c r="H515" s="224"/>
      <c r="I515" s="224"/>
      <c r="J515" s="224"/>
      <c r="K515" s="224"/>
      <c r="L515" s="224"/>
      <c r="M515" s="224"/>
      <c r="N515" s="223"/>
      <c r="O515" s="223"/>
      <c r="P515" s="223"/>
      <c r="Q515" s="223"/>
      <c r="R515" s="224"/>
      <c r="S515" s="224"/>
      <c r="T515" s="224"/>
      <c r="U515" s="224"/>
      <c r="V515" s="224"/>
      <c r="W515" s="224"/>
      <c r="X515" s="224"/>
      <c r="Y515" s="224"/>
      <c r="Z515" s="214"/>
      <c r="AA515" s="214"/>
      <c r="AB515" s="214"/>
      <c r="AC515" s="214"/>
      <c r="AD515" s="214"/>
      <c r="AE515" s="214"/>
      <c r="AF515" s="214"/>
      <c r="AG515" s="214" t="s">
        <v>371</v>
      </c>
      <c r="AH515" s="214">
        <v>0</v>
      </c>
      <c r="AI515" s="214"/>
      <c r="AJ515" s="214"/>
      <c r="AK515" s="214"/>
      <c r="AL515" s="214"/>
      <c r="AM515" s="214"/>
      <c r="AN515" s="214"/>
      <c r="AO515" s="214"/>
      <c r="AP515" s="214"/>
      <c r="AQ515" s="214"/>
      <c r="AR515" s="214"/>
      <c r="AS515" s="214"/>
      <c r="AT515" s="214"/>
      <c r="AU515" s="214"/>
      <c r="AV515" s="214"/>
      <c r="AW515" s="214"/>
      <c r="AX515" s="214"/>
      <c r="AY515" s="214"/>
      <c r="AZ515" s="214"/>
      <c r="BA515" s="214"/>
      <c r="BB515" s="214"/>
      <c r="BC515" s="214"/>
      <c r="BD515" s="214"/>
      <c r="BE515" s="214"/>
      <c r="BF515" s="214"/>
      <c r="BG515" s="214"/>
      <c r="BH515" s="214"/>
    </row>
    <row r="516" spans="1:60" ht="22.5" outlineLevel="1" x14ac:dyDescent="0.2">
      <c r="A516" s="236">
        <v>141</v>
      </c>
      <c r="B516" s="237" t="s">
        <v>805</v>
      </c>
      <c r="C516" s="254" t="s">
        <v>806</v>
      </c>
      <c r="D516" s="238" t="s">
        <v>379</v>
      </c>
      <c r="E516" s="239">
        <v>3.597</v>
      </c>
      <c r="F516" s="240"/>
      <c r="G516" s="241">
        <f>ROUND(E516*F516,2)</f>
        <v>0</v>
      </c>
      <c r="H516" s="240"/>
      <c r="I516" s="241">
        <f>ROUND(E516*H516,2)</f>
        <v>0</v>
      </c>
      <c r="J516" s="240"/>
      <c r="K516" s="241">
        <f>ROUND(E516*J516,2)</f>
        <v>0</v>
      </c>
      <c r="L516" s="241">
        <v>12</v>
      </c>
      <c r="M516" s="241">
        <f>G516*(1+L516/100)</f>
        <v>0</v>
      </c>
      <c r="N516" s="239">
        <v>1.7399999999999999E-2</v>
      </c>
      <c r="O516" s="239">
        <f>ROUND(E516*N516,2)</f>
        <v>0.06</v>
      </c>
      <c r="P516" s="239">
        <v>0</v>
      </c>
      <c r="Q516" s="239">
        <f>ROUND(E516*P516,2)</f>
        <v>0</v>
      </c>
      <c r="R516" s="241" t="s">
        <v>428</v>
      </c>
      <c r="S516" s="241" t="s">
        <v>315</v>
      </c>
      <c r="T516" s="242" t="s">
        <v>315</v>
      </c>
      <c r="U516" s="224">
        <v>0</v>
      </c>
      <c r="V516" s="224">
        <f>ROUND(E516*U516,2)</f>
        <v>0</v>
      </c>
      <c r="W516" s="224"/>
      <c r="X516" s="224" t="s">
        <v>429</v>
      </c>
      <c r="Y516" s="224" t="s">
        <v>317</v>
      </c>
      <c r="Z516" s="214"/>
      <c r="AA516" s="214"/>
      <c r="AB516" s="214"/>
      <c r="AC516" s="214"/>
      <c r="AD516" s="214"/>
      <c r="AE516" s="214"/>
      <c r="AF516" s="214"/>
      <c r="AG516" s="214" t="s">
        <v>430</v>
      </c>
      <c r="AH516" s="214"/>
      <c r="AI516" s="214"/>
      <c r="AJ516" s="214"/>
      <c r="AK516" s="214"/>
      <c r="AL516" s="214"/>
      <c r="AM516" s="214"/>
      <c r="AN516" s="214"/>
      <c r="AO516" s="214"/>
      <c r="AP516" s="214"/>
      <c r="AQ516" s="214"/>
      <c r="AR516" s="214"/>
      <c r="AS516" s="214"/>
      <c r="AT516" s="214"/>
      <c r="AU516" s="214"/>
      <c r="AV516" s="214"/>
      <c r="AW516" s="214"/>
      <c r="AX516" s="214"/>
      <c r="AY516" s="214"/>
      <c r="AZ516" s="214"/>
      <c r="BA516" s="214"/>
      <c r="BB516" s="214"/>
      <c r="BC516" s="214"/>
      <c r="BD516" s="214"/>
      <c r="BE516" s="214"/>
      <c r="BF516" s="214"/>
      <c r="BG516" s="214"/>
      <c r="BH516" s="214"/>
    </row>
    <row r="517" spans="1:60" outlineLevel="2" x14ac:dyDescent="0.2">
      <c r="A517" s="221"/>
      <c r="B517" s="222"/>
      <c r="C517" s="255" t="s">
        <v>807</v>
      </c>
      <c r="D517" s="243"/>
      <c r="E517" s="243"/>
      <c r="F517" s="243"/>
      <c r="G517" s="243"/>
      <c r="H517" s="224"/>
      <c r="I517" s="224"/>
      <c r="J517" s="224"/>
      <c r="K517" s="224"/>
      <c r="L517" s="224"/>
      <c r="M517" s="224"/>
      <c r="N517" s="223"/>
      <c r="O517" s="223"/>
      <c r="P517" s="223"/>
      <c r="Q517" s="223"/>
      <c r="R517" s="224"/>
      <c r="S517" s="224"/>
      <c r="T517" s="224"/>
      <c r="U517" s="224"/>
      <c r="V517" s="224"/>
      <c r="W517" s="224"/>
      <c r="X517" s="224"/>
      <c r="Y517" s="224"/>
      <c r="Z517" s="214"/>
      <c r="AA517" s="214"/>
      <c r="AB517" s="214"/>
      <c r="AC517" s="214"/>
      <c r="AD517" s="214"/>
      <c r="AE517" s="214"/>
      <c r="AF517" s="214"/>
      <c r="AG517" s="214" t="s">
        <v>320</v>
      </c>
      <c r="AH517" s="214"/>
      <c r="AI517" s="214"/>
      <c r="AJ517" s="214"/>
      <c r="AK517" s="214"/>
      <c r="AL517" s="214"/>
      <c r="AM517" s="214"/>
      <c r="AN517" s="214"/>
      <c r="AO517" s="214"/>
      <c r="AP517" s="214"/>
      <c r="AQ517" s="214"/>
      <c r="AR517" s="214"/>
      <c r="AS517" s="214"/>
      <c r="AT517" s="214"/>
      <c r="AU517" s="214"/>
      <c r="AV517" s="214"/>
      <c r="AW517" s="214"/>
      <c r="AX517" s="214"/>
      <c r="AY517" s="214"/>
      <c r="AZ517" s="214"/>
      <c r="BA517" s="214"/>
      <c r="BB517" s="214"/>
      <c r="BC517" s="214"/>
      <c r="BD517" s="214"/>
      <c r="BE517" s="214"/>
      <c r="BF517" s="214"/>
      <c r="BG517" s="214"/>
      <c r="BH517" s="214"/>
    </row>
    <row r="518" spans="1:60" outlineLevel="2" x14ac:dyDescent="0.2">
      <c r="A518" s="221"/>
      <c r="B518" s="222"/>
      <c r="C518" s="268" t="s">
        <v>2924</v>
      </c>
      <c r="D518" s="262"/>
      <c r="E518" s="263">
        <v>3.597</v>
      </c>
      <c r="F518" s="224"/>
      <c r="G518" s="224"/>
      <c r="H518" s="224"/>
      <c r="I518" s="224"/>
      <c r="J518" s="224"/>
      <c r="K518" s="224"/>
      <c r="L518" s="224"/>
      <c r="M518" s="224"/>
      <c r="N518" s="223"/>
      <c r="O518" s="223"/>
      <c r="P518" s="223"/>
      <c r="Q518" s="223"/>
      <c r="R518" s="224"/>
      <c r="S518" s="224"/>
      <c r="T518" s="224"/>
      <c r="U518" s="224"/>
      <c r="V518" s="224"/>
      <c r="W518" s="224"/>
      <c r="X518" s="224"/>
      <c r="Y518" s="224"/>
      <c r="Z518" s="214"/>
      <c r="AA518" s="214"/>
      <c r="AB518" s="214"/>
      <c r="AC518" s="214"/>
      <c r="AD518" s="214"/>
      <c r="AE518" s="214"/>
      <c r="AF518" s="214"/>
      <c r="AG518" s="214" t="s">
        <v>371</v>
      </c>
      <c r="AH518" s="214">
        <v>0</v>
      </c>
      <c r="AI518" s="214"/>
      <c r="AJ518" s="214"/>
      <c r="AK518" s="214"/>
      <c r="AL518" s="214"/>
      <c r="AM518" s="214"/>
      <c r="AN518" s="214"/>
      <c r="AO518" s="214"/>
      <c r="AP518" s="214"/>
      <c r="AQ518" s="214"/>
      <c r="AR518" s="214"/>
      <c r="AS518" s="214"/>
      <c r="AT518" s="214"/>
      <c r="AU518" s="214"/>
      <c r="AV518" s="214"/>
      <c r="AW518" s="214"/>
      <c r="AX518" s="214"/>
      <c r="AY518" s="214"/>
      <c r="AZ518" s="214"/>
      <c r="BA518" s="214"/>
      <c r="BB518" s="214"/>
      <c r="BC518" s="214"/>
      <c r="BD518" s="214"/>
      <c r="BE518" s="214"/>
      <c r="BF518" s="214"/>
      <c r="BG518" s="214"/>
      <c r="BH518" s="214"/>
    </row>
    <row r="519" spans="1:60" outlineLevel="1" x14ac:dyDescent="0.2">
      <c r="A519" s="236">
        <v>142</v>
      </c>
      <c r="B519" s="237" t="s">
        <v>1211</v>
      </c>
      <c r="C519" s="254" t="s">
        <v>1212</v>
      </c>
      <c r="D519" s="238" t="s">
        <v>581</v>
      </c>
      <c r="E519" s="239">
        <v>0.13578000000000001</v>
      </c>
      <c r="F519" s="240"/>
      <c r="G519" s="241">
        <f>ROUND(E519*F519,2)</f>
        <v>0</v>
      </c>
      <c r="H519" s="240"/>
      <c r="I519" s="241">
        <f>ROUND(E519*H519,2)</f>
        <v>0</v>
      </c>
      <c r="J519" s="240"/>
      <c r="K519" s="241">
        <f>ROUND(E519*J519,2)</f>
        <v>0</v>
      </c>
      <c r="L519" s="241">
        <v>12</v>
      </c>
      <c r="M519" s="241">
        <f>G519*(1+L519/100)</f>
        <v>0</v>
      </c>
      <c r="N519" s="239">
        <v>0</v>
      </c>
      <c r="O519" s="239">
        <f>ROUND(E519*N519,2)</f>
        <v>0</v>
      </c>
      <c r="P519" s="239">
        <v>0</v>
      </c>
      <c r="Q519" s="239">
        <f>ROUND(E519*P519,2)</f>
        <v>0</v>
      </c>
      <c r="R519" s="241" t="s">
        <v>786</v>
      </c>
      <c r="S519" s="241" t="s">
        <v>315</v>
      </c>
      <c r="T519" s="242" t="s">
        <v>315</v>
      </c>
      <c r="U519" s="224">
        <v>1.3049999999999999</v>
      </c>
      <c r="V519" s="224">
        <f>ROUND(E519*U519,2)</f>
        <v>0.18</v>
      </c>
      <c r="W519" s="224"/>
      <c r="X519" s="224" t="s">
        <v>582</v>
      </c>
      <c r="Y519" s="224" t="s">
        <v>317</v>
      </c>
      <c r="Z519" s="214"/>
      <c r="AA519" s="214"/>
      <c r="AB519" s="214"/>
      <c r="AC519" s="214"/>
      <c r="AD519" s="214"/>
      <c r="AE519" s="214"/>
      <c r="AF519" s="214"/>
      <c r="AG519" s="214" t="s">
        <v>583</v>
      </c>
      <c r="AH519" s="214"/>
      <c r="AI519" s="214"/>
      <c r="AJ519" s="214"/>
      <c r="AK519" s="214"/>
      <c r="AL519" s="214"/>
      <c r="AM519" s="214"/>
      <c r="AN519" s="214"/>
      <c r="AO519" s="214"/>
      <c r="AP519" s="214"/>
      <c r="AQ519" s="214"/>
      <c r="AR519" s="214"/>
      <c r="AS519" s="214"/>
      <c r="AT519" s="214"/>
      <c r="AU519" s="214"/>
      <c r="AV519" s="214"/>
      <c r="AW519" s="214"/>
      <c r="AX519" s="214"/>
      <c r="AY519" s="214"/>
      <c r="AZ519" s="214"/>
      <c r="BA519" s="214"/>
      <c r="BB519" s="214"/>
      <c r="BC519" s="214"/>
      <c r="BD519" s="214"/>
      <c r="BE519" s="214"/>
      <c r="BF519" s="214"/>
      <c r="BG519" s="214"/>
      <c r="BH519" s="214"/>
    </row>
    <row r="520" spans="1:60" outlineLevel="2" x14ac:dyDescent="0.2">
      <c r="A520" s="221"/>
      <c r="B520" s="222"/>
      <c r="C520" s="267" t="s">
        <v>608</v>
      </c>
      <c r="D520" s="266"/>
      <c r="E520" s="266"/>
      <c r="F520" s="266"/>
      <c r="G520" s="266"/>
      <c r="H520" s="224"/>
      <c r="I520" s="224"/>
      <c r="J520" s="224"/>
      <c r="K520" s="224"/>
      <c r="L520" s="224"/>
      <c r="M520" s="224"/>
      <c r="N520" s="223"/>
      <c r="O520" s="223"/>
      <c r="P520" s="223"/>
      <c r="Q520" s="223"/>
      <c r="R520" s="224"/>
      <c r="S520" s="224"/>
      <c r="T520" s="224"/>
      <c r="U520" s="224"/>
      <c r="V520" s="224"/>
      <c r="W520" s="224"/>
      <c r="X520" s="224"/>
      <c r="Y520" s="224"/>
      <c r="Z520" s="214"/>
      <c r="AA520" s="214"/>
      <c r="AB520" s="214"/>
      <c r="AC520" s="214"/>
      <c r="AD520" s="214"/>
      <c r="AE520" s="214"/>
      <c r="AF520" s="214"/>
      <c r="AG520" s="214" t="s">
        <v>369</v>
      </c>
      <c r="AH520" s="214"/>
      <c r="AI520" s="214"/>
      <c r="AJ520" s="214"/>
      <c r="AK520" s="214"/>
      <c r="AL520" s="214"/>
      <c r="AM520" s="214"/>
      <c r="AN520" s="214"/>
      <c r="AO520" s="214"/>
      <c r="AP520" s="214"/>
      <c r="AQ520" s="214"/>
      <c r="AR520" s="214"/>
      <c r="AS520" s="214"/>
      <c r="AT520" s="214"/>
      <c r="AU520" s="214"/>
      <c r="AV520" s="214"/>
      <c r="AW520" s="214"/>
      <c r="AX520" s="214"/>
      <c r="AY520" s="214"/>
      <c r="AZ520" s="214"/>
      <c r="BA520" s="214"/>
      <c r="BB520" s="214"/>
      <c r="BC520" s="214"/>
      <c r="BD520" s="214"/>
      <c r="BE520" s="214"/>
      <c r="BF520" s="214"/>
      <c r="BG520" s="214"/>
      <c r="BH520" s="214"/>
    </row>
    <row r="521" spans="1:60" x14ac:dyDescent="0.2">
      <c r="A521" s="229" t="s">
        <v>310</v>
      </c>
      <c r="B521" s="230" t="s">
        <v>256</v>
      </c>
      <c r="C521" s="253" t="s">
        <v>257</v>
      </c>
      <c r="D521" s="231"/>
      <c r="E521" s="232"/>
      <c r="F521" s="233"/>
      <c r="G521" s="233">
        <f>SUMIF(AG522:AG524,"&lt;&gt;NOR",G522:G524)</f>
        <v>0</v>
      </c>
      <c r="H521" s="233"/>
      <c r="I521" s="233">
        <f>SUM(I522:I524)</f>
        <v>0</v>
      </c>
      <c r="J521" s="233"/>
      <c r="K521" s="233">
        <f>SUM(K522:K524)</f>
        <v>0</v>
      </c>
      <c r="L521" s="233"/>
      <c r="M521" s="233">
        <f>SUM(M522:M524)</f>
        <v>0</v>
      </c>
      <c r="N521" s="232"/>
      <c r="O521" s="232">
        <f>SUM(O522:O524)</f>
        <v>0</v>
      </c>
      <c r="P521" s="232"/>
      <c r="Q521" s="232">
        <f>SUM(Q522:Q524)</f>
        <v>0.52</v>
      </c>
      <c r="R521" s="233"/>
      <c r="S521" s="233"/>
      <c r="T521" s="234"/>
      <c r="U521" s="228"/>
      <c r="V521" s="228">
        <f>SUM(V522:V524)</f>
        <v>6.28</v>
      </c>
      <c r="W521" s="228"/>
      <c r="X521" s="228"/>
      <c r="Y521" s="228"/>
      <c r="AG521" t="s">
        <v>311</v>
      </c>
    </row>
    <row r="522" spans="1:60" outlineLevel="1" x14ac:dyDescent="0.2">
      <c r="A522" s="236">
        <v>143</v>
      </c>
      <c r="B522" s="237" t="s">
        <v>1213</v>
      </c>
      <c r="C522" s="254" t="s">
        <v>1214</v>
      </c>
      <c r="D522" s="238" t="s">
        <v>379</v>
      </c>
      <c r="E522" s="239">
        <v>26.17</v>
      </c>
      <c r="F522" s="240"/>
      <c r="G522" s="241">
        <f>ROUND(E522*F522,2)</f>
        <v>0</v>
      </c>
      <c r="H522" s="240"/>
      <c r="I522" s="241">
        <f>ROUND(E522*H522,2)</f>
        <v>0</v>
      </c>
      <c r="J522" s="240"/>
      <c r="K522" s="241">
        <f>ROUND(E522*J522,2)</f>
        <v>0</v>
      </c>
      <c r="L522" s="241">
        <v>12</v>
      </c>
      <c r="M522" s="241">
        <f>G522*(1+L522/100)</f>
        <v>0</v>
      </c>
      <c r="N522" s="239">
        <v>0</v>
      </c>
      <c r="O522" s="239">
        <f>ROUND(E522*N522,2)</f>
        <v>0</v>
      </c>
      <c r="P522" s="239">
        <v>0.02</v>
      </c>
      <c r="Q522" s="239">
        <f>ROUND(E522*P522,2)</f>
        <v>0.52</v>
      </c>
      <c r="R522" s="241" t="s">
        <v>817</v>
      </c>
      <c r="S522" s="241" t="s">
        <v>315</v>
      </c>
      <c r="T522" s="242" t="s">
        <v>315</v>
      </c>
      <c r="U522" s="224">
        <v>0.24</v>
      </c>
      <c r="V522" s="224">
        <f>ROUND(E522*U522,2)</f>
        <v>6.28</v>
      </c>
      <c r="W522" s="224"/>
      <c r="X522" s="224" t="s">
        <v>336</v>
      </c>
      <c r="Y522" s="224" t="s">
        <v>317</v>
      </c>
      <c r="Z522" s="214"/>
      <c r="AA522" s="214"/>
      <c r="AB522" s="214"/>
      <c r="AC522" s="214"/>
      <c r="AD522" s="214"/>
      <c r="AE522" s="214"/>
      <c r="AF522" s="214"/>
      <c r="AG522" s="214" t="s">
        <v>367</v>
      </c>
      <c r="AH522" s="214"/>
      <c r="AI522" s="214"/>
      <c r="AJ522" s="214"/>
      <c r="AK522" s="214"/>
      <c r="AL522" s="214"/>
      <c r="AM522" s="214"/>
      <c r="AN522" s="214"/>
      <c r="AO522" s="214"/>
      <c r="AP522" s="214"/>
      <c r="AQ522" s="214"/>
      <c r="AR522" s="214"/>
      <c r="AS522" s="214"/>
      <c r="AT522" s="214"/>
      <c r="AU522" s="214"/>
      <c r="AV522" s="214"/>
      <c r="AW522" s="214"/>
      <c r="AX522" s="214"/>
      <c r="AY522" s="214"/>
      <c r="AZ522" s="214"/>
      <c r="BA522" s="214"/>
      <c r="BB522" s="214"/>
      <c r="BC522" s="214"/>
      <c r="BD522" s="214"/>
      <c r="BE522" s="214"/>
      <c r="BF522" s="214"/>
      <c r="BG522" s="214"/>
      <c r="BH522" s="214"/>
    </row>
    <row r="523" spans="1:60" outlineLevel="2" x14ac:dyDescent="0.2">
      <c r="A523" s="221"/>
      <c r="B523" s="222"/>
      <c r="C523" s="268" t="s">
        <v>536</v>
      </c>
      <c r="D523" s="262"/>
      <c r="E523" s="263"/>
      <c r="F523" s="224"/>
      <c r="G523" s="224"/>
      <c r="H523" s="224"/>
      <c r="I523" s="224"/>
      <c r="J523" s="224"/>
      <c r="K523" s="224"/>
      <c r="L523" s="224"/>
      <c r="M523" s="224"/>
      <c r="N523" s="223"/>
      <c r="O523" s="223"/>
      <c r="P523" s="223"/>
      <c r="Q523" s="223"/>
      <c r="R523" s="224"/>
      <c r="S523" s="224"/>
      <c r="T523" s="224"/>
      <c r="U523" s="224"/>
      <c r="V523" s="224"/>
      <c r="W523" s="224"/>
      <c r="X523" s="224"/>
      <c r="Y523" s="224"/>
      <c r="Z523" s="214"/>
      <c r="AA523" s="214"/>
      <c r="AB523" s="214"/>
      <c r="AC523" s="214"/>
      <c r="AD523" s="214"/>
      <c r="AE523" s="214"/>
      <c r="AF523" s="214"/>
      <c r="AG523" s="214" t="s">
        <v>371</v>
      </c>
      <c r="AH523" s="214">
        <v>0</v>
      </c>
      <c r="AI523" s="214"/>
      <c r="AJ523" s="214"/>
      <c r="AK523" s="214"/>
      <c r="AL523" s="214"/>
      <c r="AM523" s="214"/>
      <c r="AN523" s="214"/>
      <c r="AO523" s="214"/>
      <c r="AP523" s="214"/>
      <c r="AQ523" s="214"/>
      <c r="AR523" s="214"/>
      <c r="AS523" s="214"/>
      <c r="AT523" s="214"/>
      <c r="AU523" s="214"/>
      <c r="AV523" s="214"/>
      <c r="AW523" s="214"/>
      <c r="AX523" s="214"/>
      <c r="AY523" s="214"/>
      <c r="AZ523" s="214"/>
      <c r="BA523" s="214"/>
      <c r="BB523" s="214"/>
      <c r="BC523" s="214"/>
      <c r="BD523" s="214"/>
      <c r="BE523" s="214"/>
      <c r="BF523" s="214"/>
      <c r="BG523" s="214"/>
      <c r="BH523" s="214"/>
    </row>
    <row r="524" spans="1:60" outlineLevel="3" x14ac:dyDescent="0.2">
      <c r="A524" s="221"/>
      <c r="B524" s="222"/>
      <c r="C524" s="268" t="s">
        <v>2852</v>
      </c>
      <c r="D524" s="262"/>
      <c r="E524" s="263">
        <v>26.17</v>
      </c>
      <c r="F524" s="224"/>
      <c r="G524" s="224"/>
      <c r="H524" s="224"/>
      <c r="I524" s="224"/>
      <c r="J524" s="224"/>
      <c r="K524" s="224"/>
      <c r="L524" s="224"/>
      <c r="M524" s="224"/>
      <c r="N524" s="223"/>
      <c r="O524" s="223"/>
      <c r="P524" s="223"/>
      <c r="Q524" s="223"/>
      <c r="R524" s="224"/>
      <c r="S524" s="224"/>
      <c r="T524" s="224"/>
      <c r="U524" s="224"/>
      <c r="V524" s="224"/>
      <c r="W524" s="224"/>
      <c r="X524" s="224"/>
      <c r="Y524" s="224"/>
      <c r="Z524" s="214"/>
      <c r="AA524" s="214"/>
      <c r="AB524" s="214"/>
      <c r="AC524" s="214"/>
      <c r="AD524" s="214"/>
      <c r="AE524" s="214"/>
      <c r="AF524" s="214"/>
      <c r="AG524" s="214" t="s">
        <v>371</v>
      </c>
      <c r="AH524" s="214">
        <v>0</v>
      </c>
      <c r="AI524" s="214"/>
      <c r="AJ524" s="214"/>
      <c r="AK524" s="214"/>
      <c r="AL524" s="214"/>
      <c r="AM524" s="214"/>
      <c r="AN524" s="214"/>
      <c r="AO524" s="214"/>
      <c r="AP524" s="214"/>
      <c r="AQ524" s="214"/>
      <c r="AR524" s="214"/>
      <c r="AS524" s="214"/>
      <c r="AT524" s="214"/>
      <c r="AU524" s="214"/>
      <c r="AV524" s="214"/>
      <c r="AW524" s="214"/>
      <c r="AX524" s="214"/>
      <c r="AY524" s="214"/>
      <c r="AZ524" s="214"/>
      <c r="BA524" s="214"/>
      <c r="BB524" s="214"/>
      <c r="BC524" s="214"/>
      <c r="BD524" s="214"/>
      <c r="BE524" s="214"/>
      <c r="BF524" s="214"/>
      <c r="BG524" s="214"/>
      <c r="BH524" s="214"/>
    </row>
    <row r="525" spans="1:60" x14ac:dyDescent="0.2">
      <c r="A525" s="229" t="s">
        <v>310</v>
      </c>
      <c r="B525" s="230" t="s">
        <v>258</v>
      </c>
      <c r="C525" s="253" t="s">
        <v>259</v>
      </c>
      <c r="D525" s="231"/>
      <c r="E525" s="232"/>
      <c r="F525" s="233"/>
      <c r="G525" s="233">
        <f>SUMIF(AG526:AG562,"&lt;&gt;NOR",G526:G562)</f>
        <v>0</v>
      </c>
      <c r="H525" s="233"/>
      <c r="I525" s="233">
        <f>SUM(I526:I562)</f>
        <v>0</v>
      </c>
      <c r="J525" s="233"/>
      <c r="K525" s="233">
        <f>SUM(K526:K562)</f>
        <v>0</v>
      </c>
      <c r="L525" s="233"/>
      <c r="M525" s="233">
        <f>SUM(M526:M562)</f>
        <v>0</v>
      </c>
      <c r="N525" s="232"/>
      <c r="O525" s="232">
        <f>SUM(O526:O562)</f>
        <v>0.15000000000000002</v>
      </c>
      <c r="P525" s="232"/>
      <c r="Q525" s="232">
        <f>SUM(Q526:Q562)</f>
        <v>0.01</v>
      </c>
      <c r="R525" s="233"/>
      <c r="S525" s="233"/>
      <c r="T525" s="234"/>
      <c r="U525" s="228"/>
      <c r="V525" s="228">
        <f>SUM(V526:V562)</f>
        <v>23.970000000000002</v>
      </c>
      <c r="W525" s="228"/>
      <c r="X525" s="228"/>
      <c r="Y525" s="228"/>
      <c r="AG525" t="s">
        <v>311</v>
      </c>
    </row>
    <row r="526" spans="1:60" outlineLevel="1" x14ac:dyDescent="0.2">
      <c r="A526" s="236">
        <v>144</v>
      </c>
      <c r="B526" s="237" t="s">
        <v>818</v>
      </c>
      <c r="C526" s="254" t="s">
        <v>819</v>
      </c>
      <c r="D526" s="238" t="s">
        <v>403</v>
      </c>
      <c r="E526" s="239">
        <v>6.34</v>
      </c>
      <c r="F526" s="240"/>
      <c r="G526" s="241">
        <f>ROUND(E526*F526,2)</f>
        <v>0</v>
      </c>
      <c r="H526" s="240"/>
      <c r="I526" s="241">
        <f>ROUND(E526*H526,2)</f>
        <v>0</v>
      </c>
      <c r="J526" s="240"/>
      <c r="K526" s="241">
        <f>ROUND(E526*J526,2)</f>
        <v>0</v>
      </c>
      <c r="L526" s="241">
        <v>12</v>
      </c>
      <c r="M526" s="241">
        <f>G526*(1+L526/100)</f>
        <v>0</v>
      </c>
      <c r="N526" s="239">
        <v>0</v>
      </c>
      <c r="O526" s="239">
        <f>ROUND(E526*N526,2)</f>
        <v>0</v>
      </c>
      <c r="P526" s="239">
        <v>8.0000000000000007E-5</v>
      </c>
      <c r="Q526" s="239">
        <f>ROUND(E526*P526,2)</f>
        <v>0</v>
      </c>
      <c r="R526" s="241" t="s">
        <v>817</v>
      </c>
      <c r="S526" s="241" t="s">
        <v>315</v>
      </c>
      <c r="T526" s="242" t="s">
        <v>315</v>
      </c>
      <c r="U526" s="224">
        <v>3.5000000000000003E-2</v>
      </c>
      <c r="V526" s="224">
        <f>ROUND(E526*U526,2)</f>
        <v>0.22</v>
      </c>
      <c r="W526" s="224"/>
      <c r="X526" s="224" t="s">
        <v>336</v>
      </c>
      <c r="Y526" s="224" t="s">
        <v>317</v>
      </c>
      <c r="Z526" s="214"/>
      <c r="AA526" s="214"/>
      <c r="AB526" s="214"/>
      <c r="AC526" s="214"/>
      <c r="AD526" s="214"/>
      <c r="AE526" s="214"/>
      <c r="AF526" s="214"/>
      <c r="AG526" s="214" t="s">
        <v>337</v>
      </c>
      <c r="AH526" s="214"/>
      <c r="AI526" s="214"/>
      <c r="AJ526" s="214"/>
      <c r="AK526" s="214"/>
      <c r="AL526" s="214"/>
      <c r="AM526" s="214"/>
      <c r="AN526" s="214"/>
      <c r="AO526" s="214"/>
      <c r="AP526" s="214"/>
      <c r="AQ526" s="214"/>
      <c r="AR526" s="214"/>
      <c r="AS526" s="214"/>
      <c r="AT526" s="214"/>
      <c r="AU526" s="214"/>
      <c r="AV526" s="214"/>
      <c r="AW526" s="214"/>
      <c r="AX526" s="214"/>
      <c r="AY526" s="214"/>
      <c r="AZ526" s="214"/>
      <c r="BA526" s="214"/>
      <c r="BB526" s="214"/>
      <c r="BC526" s="214"/>
      <c r="BD526" s="214"/>
      <c r="BE526" s="214"/>
      <c r="BF526" s="214"/>
      <c r="BG526" s="214"/>
      <c r="BH526" s="214"/>
    </row>
    <row r="527" spans="1:60" outlineLevel="2" x14ac:dyDescent="0.2">
      <c r="A527" s="221"/>
      <c r="B527" s="222"/>
      <c r="C527" s="268" t="s">
        <v>536</v>
      </c>
      <c r="D527" s="262"/>
      <c r="E527" s="263"/>
      <c r="F527" s="224"/>
      <c r="G527" s="224"/>
      <c r="H527" s="224"/>
      <c r="I527" s="224"/>
      <c r="J527" s="224"/>
      <c r="K527" s="224"/>
      <c r="L527" s="224"/>
      <c r="M527" s="224"/>
      <c r="N527" s="223"/>
      <c r="O527" s="223"/>
      <c r="P527" s="223"/>
      <c r="Q527" s="223"/>
      <c r="R527" s="224"/>
      <c r="S527" s="224"/>
      <c r="T527" s="224"/>
      <c r="U527" s="224"/>
      <c r="V527" s="224"/>
      <c r="W527" s="224"/>
      <c r="X527" s="224"/>
      <c r="Y527" s="224"/>
      <c r="Z527" s="214"/>
      <c r="AA527" s="214"/>
      <c r="AB527" s="214"/>
      <c r="AC527" s="214"/>
      <c r="AD527" s="214"/>
      <c r="AE527" s="214"/>
      <c r="AF527" s="214"/>
      <c r="AG527" s="214" t="s">
        <v>371</v>
      </c>
      <c r="AH527" s="214">
        <v>0</v>
      </c>
      <c r="AI527" s="214"/>
      <c r="AJ527" s="214"/>
      <c r="AK527" s="214"/>
      <c r="AL527" s="214"/>
      <c r="AM527" s="214"/>
      <c r="AN527" s="214"/>
      <c r="AO527" s="214"/>
      <c r="AP527" s="214"/>
      <c r="AQ527" s="214"/>
      <c r="AR527" s="214"/>
      <c r="AS527" s="214"/>
      <c r="AT527" s="214"/>
      <c r="AU527" s="214"/>
      <c r="AV527" s="214"/>
      <c r="AW527" s="214"/>
      <c r="AX527" s="214"/>
      <c r="AY527" s="214"/>
      <c r="AZ527" s="214"/>
      <c r="BA527" s="214"/>
      <c r="BB527" s="214"/>
      <c r="BC527" s="214"/>
      <c r="BD527" s="214"/>
      <c r="BE527" s="214"/>
      <c r="BF527" s="214"/>
      <c r="BG527" s="214"/>
      <c r="BH527" s="214"/>
    </row>
    <row r="528" spans="1:60" outlineLevel="3" x14ac:dyDescent="0.2">
      <c r="A528" s="221"/>
      <c r="B528" s="222"/>
      <c r="C528" s="268" t="s">
        <v>2925</v>
      </c>
      <c r="D528" s="262"/>
      <c r="E528" s="263">
        <v>6.34</v>
      </c>
      <c r="F528" s="224"/>
      <c r="G528" s="224"/>
      <c r="H528" s="224"/>
      <c r="I528" s="224"/>
      <c r="J528" s="224"/>
      <c r="K528" s="224"/>
      <c r="L528" s="224"/>
      <c r="M528" s="224"/>
      <c r="N528" s="223"/>
      <c r="O528" s="223"/>
      <c r="P528" s="223"/>
      <c r="Q528" s="223"/>
      <c r="R528" s="224"/>
      <c r="S528" s="224"/>
      <c r="T528" s="224"/>
      <c r="U528" s="224"/>
      <c r="V528" s="224"/>
      <c r="W528" s="224"/>
      <c r="X528" s="224"/>
      <c r="Y528" s="224"/>
      <c r="Z528" s="214"/>
      <c r="AA528" s="214"/>
      <c r="AB528" s="214"/>
      <c r="AC528" s="214"/>
      <c r="AD528" s="214"/>
      <c r="AE528" s="214"/>
      <c r="AF528" s="214"/>
      <c r="AG528" s="214" t="s">
        <v>371</v>
      </c>
      <c r="AH528" s="214">
        <v>0</v>
      </c>
      <c r="AI528" s="214"/>
      <c r="AJ528" s="214"/>
      <c r="AK528" s="214"/>
      <c r="AL528" s="214"/>
      <c r="AM528" s="214"/>
      <c r="AN528" s="214"/>
      <c r="AO528" s="214"/>
      <c r="AP528" s="214"/>
      <c r="AQ528" s="214"/>
      <c r="AR528" s="214"/>
      <c r="AS528" s="214"/>
      <c r="AT528" s="214"/>
      <c r="AU528" s="214"/>
      <c r="AV528" s="214"/>
      <c r="AW528" s="214"/>
      <c r="AX528" s="214"/>
      <c r="AY528" s="214"/>
      <c r="AZ528" s="214"/>
      <c r="BA528" s="214"/>
      <c r="BB528" s="214"/>
      <c r="BC528" s="214"/>
      <c r="BD528" s="214"/>
      <c r="BE528" s="214"/>
      <c r="BF528" s="214"/>
      <c r="BG528" s="214"/>
      <c r="BH528" s="214"/>
    </row>
    <row r="529" spans="1:60" ht="22.5" outlineLevel="1" x14ac:dyDescent="0.2">
      <c r="A529" s="236">
        <v>145</v>
      </c>
      <c r="B529" s="237" t="s">
        <v>815</v>
      </c>
      <c r="C529" s="254" t="s">
        <v>816</v>
      </c>
      <c r="D529" s="238" t="s">
        <v>379</v>
      </c>
      <c r="E529" s="239">
        <v>2.39</v>
      </c>
      <c r="F529" s="240"/>
      <c r="G529" s="241">
        <f>ROUND(E529*F529,2)</f>
        <v>0</v>
      </c>
      <c r="H529" s="240"/>
      <c r="I529" s="241">
        <f>ROUND(E529*H529,2)</f>
        <v>0</v>
      </c>
      <c r="J529" s="240"/>
      <c r="K529" s="241">
        <f>ROUND(E529*J529,2)</f>
        <v>0</v>
      </c>
      <c r="L529" s="241">
        <v>12</v>
      </c>
      <c r="M529" s="241">
        <f>G529*(1+L529/100)</f>
        <v>0</v>
      </c>
      <c r="N529" s="239">
        <v>0</v>
      </c>
      <c r="O529" s="239">
        <f>ROUND(E529*N529,2)</f>
        <v>0</v>
      </c>
      <c r="P529" s="239">
        <v>3.5000000000000001E-3</v>
      </c>
      <c r="Q529" s="239">
        <f>ROUND(E529*P529,2)</f>
        <v>0.01</v>
      </c>
      <c r="R529" s="241" t="s">
        <v>817</v>
      </c>
      <c r="S529" s="241" t="s">
        <v>315</v>
      </c>
      <c r="T529" s="242" t="s">
        <v>315</v>
      </c>
      <c r="U529" s="224">
        <v>0.128</v>
      </c>
      <c r="V529" s="224">
        <f>ROUND(E529*U529,2)</f>
        <v>0.31</v>
      </c>
      <c r="W529" s="224"/>
      <c r="X529" s="224" t="s">
        <v>336</v>
      </c>
      <c r="Y529" s="224" t="s">
        <v>317</v>
      </c>
      <c r="Z529" s="214"/>
      <c r="AA529" s="214"/>
      <c r="AB529" s="214"/>
      <c r="AC529" s="214"/>
      <c r="AD529" s="214"/>
      <c r="AE529" s="214"/>
      <c r="AF529" s="214"/>
      <c r="AG529" s="214" t="s">
        <v>337</v>
      </c>
      <c r="AH529" s="214"/>
      <c r="AI529" s="214"/>
      <c r="AJ529" s="214"/>
      <c r="AK529" s="214"/>
      <c r="AL529" s="214"/>
      <c r="AM529" s="214"/>
      <c r="AN529" s="214"/>
      <c r="AO529" s="214"/>
      <c r="AP529" s="214"/>
      <c r="AQ529" s="214"/>
      <c r="AR529" s="214"/>
      <c r="AS529" s="214"/>
      <c r="AT529" s="214"/>
      <c r="AU529" s="214"/>
      <c r="AV529" s="214"/>
      <c r="AW529" s="214"/>
      <c r="AX529" s="214"/>
      <c r="AY529" s="214"/>
      <c r="AZ529" s="214"/>
      <c r="BA529" s="214"/>
      <c r="BB529" s="214"/>
      <c r="BC529" s="214"/>
      <c r="BD529" s="214"/>
      <c r="BE529" s="214"/>
      <c r="BF529" s="214"/>
      <c r="BG529" s="214"/>
      <c r="BH529" s="214"/>
    </row>
    <row r="530" spans="1:60" outlineLevel="2" x14ac:dyDescent="0.2">
      <c r="A530" s="221"/>
      <c r="B530" s="222"/>
      <c r="C530" s="268" t="s">
        <v>536</v>
      </c>
      <c r="D530" s="262"/>
      <c r="E530" s="263"/>
      <c r="F530" s="224"/>
      <c r="G530" s="224"/>
      <c r="H530" s="224"/>
      <c r="I530" s="224"/>
      <c r="J530" s="224"/>
      <c r="K530" s="224"/>
      <c r="L530" s="224"/>
      <c r="M530" s="224"/>
      <c r="N530" s="223"/>
      <c r="O530" s="223"/>
      <c r="P530" s="223"/>
      <c r="Q530" s="223"/>
      <c r="R530" s="224"/>
      <c r="S530" s="224"/>
      <c r="T530" s="224"/>
      <c r="U530" s="224"/>
      <c r="V530" s="224"/>
      <c r="W530" s="224"/>
      <c r="X530" s="224"/>
      <c r="Y530" s="224"/>
      <c r="Z530" s="214"/>
      <c r="AA530" s="214"/>
      <c r="AB530" s="214"/>
      <c r="AC530" s="214"/>
      <c r="AD530" s="214"/>
      <c r="AE530" s="214"/>
      <c r="AF530" s="214"/>
      <c r="AG530" s="214" t="s">
        <v>371</v>
      </c>
      <c r="AH530" s="214">
        <v>0</v>
      </c>
      <c r="AI530" s="214"/>
      <c r="AJ530" s="214"/>
      <c r="AK530" s="214"/>
      <c r="AL530" s="214"/>
      <c r="AM530" s="214"/>
      <c r="AN530" s="214"/>
      <c r="AO530" s="214"/>
      <c r="AP530" s="214"/>
      <c r="AQ530" s="214"/>
      <c r="AR530" s="214"/>
      <c r="AS530" s="214"/>
      <c r="AT530" s="214"/>
      <c r="AU530" s="214"/>
      <c r="AV530" s="214"/>
      <c r="AW530" s="214"/>
      <c r="AX530" s="214"/>
      <c r="AY530" s="214"/>
      <c r="AZ530" s="214"/>
      <c r="BA530" s="214"/>
      <c r="BB530" s="214"/>
      <c r="BC530" s="214"/>
      <c r="BD530" s="214"/>
      <c r="BE530" s="214"/>
      <c r="BF530" s="214"/>
      <c r="BG530" s="214"/>
      <c r="BH530" s="214"/>
    </row>
    <row r="531" spans="1:60" outlineLevel="3" x14ac:dyDescent="0.2">
      <c r="A531" s="221"/>
      <c r="B531" s="222"/>
      <c r="C531" s="268" t="s">
        <v>2897</v>
      </c>
      <c r="D531" s="262"/>
      <c r="E531" s="263">
        <v>2.39</v>
      </c>
      <c r="F531" s="224"/>
      <c r="G531" s="224"/>
      <c r="H531" s="224"/>
      <c r="I531" s="224"/>
      <c r="J531" s="224"/>
      <c r="K531" s="224"/>
      <c r="L531" s="224"/>
      <c r="M531" s="224"/>
      <c r="N531" s="223"/>
      <c r="O531" s="223"/>
      <c r="P531" s="223"/>
      <c r="Q531" s="223"/>
      <c r="R531" s="224"/>
      <c r="S531" s="224"/>
      <c r="T531" s="224"/>
      <c r="U531" s="224"/>
      <c r="V531" s="224"/>
      <c r="W531" s="224"/>
      <c r="X531" s="224"/>
      <c r="Y531" s="224"/>
      <c r="Z531" s="214"/>
      <c r="AA531" s="214"/>
      <c r="AB531" s="214"/>
      <c r="AC531" s="214"/>
      <c r="AD531" s="214"/>
      <c r="AE531" s="214"/>
      <c r="AF531" s="214"/>
      <c r="AG531" s="214" t="s">
        <v>371</v>
      </c>
      <c r="AH531" s="214">
        <v>0</v>
      </c>
      <c r="AI531" s="214"/>
      <c r="AJ531" s="214"/>
      <c r="AK531" s="214"/>
      <c r="AL531" s="214"/>
      <c r="AM531" s="214"/>
      <c r="AN531" s="214"/>
      <c r="AO531" s="214"/>
      <c r="AP531" s="214"/>
      <c r="AQ531" s="214"/>
      <c r="AR531" s="214"/>
      <c r="AS531" s="214"/>
      <c r="AT531" s="214"/>
      <c r="AU531" s="214"/>
      <c r="AV531" s="214"/>
      <c r="AW531" s="214"/>
      <c r="AX531" s="214"/>
      <c r="AY531" s="214"/>
      <c r="AZ531" s="214"/>
      <c r="BA531" s="214"/>
      <c r="BB531" s="214"/>
      <c r="BC531" s="214"/>
      <c r="BD531" s="214"/>
      <c r="BE531" s="214"/>
      <c r="BF531" s="214"/>
      <c r="BG531" s="214"/>
      <c r="BH531" s="214"/>
    </row>
    <row r="532" spans="1:60" outlineLevel="1" x14ac:dyDescent="0.2">
      <c r="A532" s="236">
        <v>146</v>
      </c>
      <c r="B532" s="237" t="s">
        <v>823</v>
      </c>
      <c r="C532" s="254" t="s">
        <v>824</v>
      </c>
      <c r="D532" s="238" t="s">
        <v>379</v>
      </c>
      <c r="E532" s="239">
        <v>34.43</v>
      </c>
      <c r="F532" s="240"/>
      <c r="G532" s="241">
        <f>ROUND(E532*F532,2)</f>
        <v>0</v>
      </c>
      <c r="H532" s="240"/>
      <c r="I532" s="241">
        <f>ROUND(E532*H532,2)</f>
        <v>0</v>
      </c>
      <c r="J532" s="240"/>
      <c r="K532" s="241">
        <f>ROUND(E532*J532,2)</f>
        <v>0</v>
      </c>
      <c r="L532" s="241">
        <v>12</v>
      </c>
      <c r="M532" s="241">
        <f>G532*(1+L532/100)</f>
        <v>0</v>
      </c>
      <c r="N532" s="239">
        <v>0</v>
      </c>
      <c r="O532" s="239">
        <f>ROUND(E532*N532,2)</f>
        <v>0</v>
      </c>
      <c r="P532" s="239">
        <v>0</v>
      </c>
      <c r="Q532" s="239">
        <f>ROUND(E532*P532,2)</f>
        <v>0</v>
      </c>
      <c r="R532" s="241" t="s">
        <v>817</v>
      </c>
      <c r="S532" s="241" t="s">
        <v>315</v>
      </c>
      <c r="T532" s="242" t="s">
        <v>315</v>
      </c>
      <c r="U532" s="224">
        <v>1.6E-2</v>
      </c>
      <c r="V532" s="224">
        <f>ROUND(E532*U532,2)</f>
        <v>0.55000000000000004</v>
      </c>
      <c r="W532" s="224"/>
      <c r="X532" s="224" t="s">
        <v>336</v>
      </c>
      <c r="Y532" s="224" t="s">
        <v>317</v>
      </c>
      <c r="Z532" s="214"/>
      <c r="AA532" s="214"/>
      <c r="AB532" s="214"/>
      <c r="AC532" s="214"/>
      <c r="AD532" s="214"/>
      <c r="AE532" s="214"/>
      <c r="AF532" s="214"/>
      <c r="AG532" s="214" t="s">
        <v>337</v>
      </c>
      <c r="AH532" s="214"/>
      <c r="AI532" s="214"/>
      <c r="AJ532" s="214"/>
      <c r="AK532" s="214"/>
      <c r="AL532" s="214"/>
      <c r="AM532" s="214"/>
      <c r="AN532" s="214"/>
      <c r="AO532" s="214"/>
      <c r="AP532" s="214"/>
      <c r="AQ532" s="214"/>
      <c r="AR532" s="214"/>
      <c r="AS532" s="214"/>
      <c r="AT532" s="214"/>
      <c r="AU532" s="214"/>
      <c r="AV532" s="214"/>
      <c r="AW532" s="214"/>
      <c r="AX532" s="214"/>
      <c r="AY532" s="214"/>
      <c r="AZ532" s="214"/>
      <c r="BA532" s="214"/>
      <c r="BB532" s="214"/>
      <c r="BC532" s="214"/>
      <c r="BD532" s="214"/>
      <c r="BE532" s="214"/>
      <c r="BF532" s="214"/>
      <c r="BG532" s="214"/>
      <c r="BH532" s="214"/>
    </row>
    <row r="533" spans="1:60" outlineLevel="2" x14ac:dyDescent="0.2">
      <c r="A533" s="221"/>
      <c r="B533" s="222"/>
      <c r="C533" s="267" t="s">
        <v>825</v>
      </c>
      <c r="D533" s="266"/>
      <c r="E533" s="266"/>
      <c r="F533" s="266"/>
      <c r="G533" s="266"/>
      <c r="H533" s="224"/>
      <c r="I533" s="224"/>
      <c r="J533" s="224"/>
      <c r="K533" s="224"/>
      <c r="L533" s="224"/>
      <c r="M533" s="224"/>
      <c r="N533" s="223"/>
      <c r="O533" s="223"/>
      <c r="P533" s="223"/>
      <c r="Q533" s="223"/>
      <c r="R533" s="224"/>
      <c r="S533" s="224"/>
      <c r="T533" s="224"/>
      <c r="U533" s="224"/>
      <c r="V533" s="224"/>
      <c r="W533" s="224"/>
      <c r="X533" s="224"/>
      <c r="Y533" s="224"/>
      <c r="Z533" s="214"/>
      <c r="AA533" s="214"/>
      <c r="AB533" s="214"/>
      <c r="AC533" s="214"/>
      <c r="AD533" s="214"/>
      <c r="AE533" s="214"/>
      <c r="AF533" s="214"/>
      <c r="AG533" s="214" t="s">
        <v>369</v>
      </c>
      <c r="AH533" s="214"/>
      <c r="AI533" s="214"/>
      <c r="AJ533" s="214"/>
      <c r="AK533" s="214"/>
      <c r="AL533" s="214"/>
      <c r="AM533" s="214"/>
      <c r="AN533" s="214"/>
      <c r="AO533" s="214"/>
      <c r="AP533" s="214"/>
      <c r="AQ533" s="214"/>
      <c r="AR533" s="214"/>
      <c r="AS533" s="214"/>
      <c r="AT533" s="214"/>
      <c r="AU533" s="214"/>
      <c r="AV533" s="214"/>
      <c r="AW533" s="214"/>
      <c r="AX533" s="214"/>
      <c r="AY533" s="214"/>
      <c r="AZ533" s="214"/>
      <c r="BA533" s="214"/>
      <c r="BB533" s="214"/>
      <c r="BC533" s="214"/>
      <c r="BD533" s="214"/>
      <c r="BE533" s="214"/>
      <c r="BF533" s="214"/>
      <c r="BG533" s="214"/>
      <c r="BH533" s="214"/>
    </row>
    <row r="534" spans="1:60" outlineLevel="2" x14ac:dyDescent="0.2">
      <c r="A534" s="221"/>
      <c r="B534" s="222"/>
      <c r="C534" s="268" t="s">
        <v>2926</v>
      </c>
      <c r="D534" s="262"/>
      <c r="E534" s="263">
        <v>34.43</v>
      </c>
      <c r="F534" s="224"/>
      <c r="G534" s="224"/>
      <c r="H534" s="224"/>
      <c r="I534" s="224"/>
      <c r="J534" s="224"/>
      <c r="K534" s="224"/>
      <c r="L534" s="224"/>
      <c r="M534" s="224"/>
      <c r="N534" s="223"/>
      <c r="O534" s="223"/>
      <c r="P534" s="223"/>
      <c r="Q534" s="223"/>
      <c r="R534" s="224"/>
      <c r="S534" s="224"/>
      <c r="T534" s="224"/>
      <c r="U534" s="224"/>
      <c r="V534" s="224"/>
      <c r="W534" s="224"/>
      <c r="X534" s="224"/>
      <c r="Y534" s="224"/>
      <c r="Z534" s="214"/>
      <c r="AA534" s="214"/>
      <c r="AB534" s="214"/>
      <c r="AC534" s="214"/>
      <c r="AD534" s="214"/>
      <c r="AE534" s="214"/>
      <c r="AF534" s="214"/>
      <c r="AG534" s="214" t="s">
        <v>371</v>
      </c>
      <c r="AH534" s="214">
        <v>5</v>
      </c>
      <c r="AI534" s="214"/>
      <c r="AJ534" s="214"/>
      <c r="AK534" s="214"/>
      <c r="AL534" s="214"/>
      <c r="AM534" s="214"/>
      <c r="AN534" s="214"/>
      <c r="AO534" s="214"/>
      <c r="AP534" s="214"/>
      <c r="AQ534" s="214"/>
      <c r="AR534" s="214"/>
      <c r="AS534" s="214"/>
      <c r="AT534" s="214"/>
      <c r="AU534" s="214"/>
      <c r="AV534" s="214"/>
      <c r="AW534" s="214"/>
      <c r="AX534" s="214"/>
      <c r="AY534" s="214"/>
      <c r="AZ534" s="214"/>
      <c r="BA534" s="214"/>
      <c r="BB534" s="214"/>
      <c r="BC534" s="214"/>
      <c r="BD534" s="214"/>
      <c r="BE534" s="214"/>
      <c r="BF534" s="214"/>
      <c r="BG534" s="214"/>
      <c r="BH534" s="214"/>
    </row>
    <row r="535" spans="1:60" outlineLevel="1" x14ac:dyDescent="0.2">
      <c r="A535" s="236">
        <v>147</v>
      </c>
      <c r="B535" s="237" t="s">
        <v>827</v>
      </c>
      <c r="C535" s="254" t="s">
        <v>828</v>
      </c>
      <c r="D535" s="238" t="s">
        <v>379</v>
      </c>
      <c r="E535" s="239">
        <v>34.43</v>
      </c>
      <c r="F535" s="240"/>
      <c r="G535" s="241">
        <f>ROUND(E535*F535,2)</f>
        <v>0</v>
      </c>
      <c r="H535" s="240"/>
      <c r="I535" s="241">
        <f>ROUND(E535*H535,2)</f>
        <v>0</v>
      </c>
      <c r="J535" s="240"/>
      <c r="K535" s="241">
        <f>ROUND(E535*J535,2)</f>
        <v>0</v>
      </c>
      <c r="L535" s="241">
        <v>12</v>
      </c>
      <c r="M535" s="241">
        <f>G535*(1+L535/100)</f>
        <v>0</v>
      </c>
      <c r="N535" s="239">
        <v>0</v>
      </c>
      <c r="O535" s="239">
        <f>ROUND(E535*N535,2)</f>
        <v>0</v>
      </c>
      <c r="P535" s="239">
        <v>0</v>
      </c>
      <c r="Q535" s="239">
        <f>ROUND(E535*P535,2)</f>
        <v>0</v>
      </c>
      <c r="R535" s="241" t="s">
        <v>817</v>
      </c>
      <c r="S535" s="241" t="s">
        <v>315</v>
      </c>
      <c r="T535" s="242" t="s">
        <v>315</v>
      </c>
      <c r="U535" s="224">
        <v>4.5999999999999999E-2</v>
      </c>
      <c r="V535" s="224">
        <f>ROUND(E535*U535,2)</f>
        <v>1.58</v>
      </c>
      <c r="W535" s="224"/>
      <c r="X535" s="224" t="s">
        <v>336</v>
      </c>
      <c r="Y535" s="224" t="s">
        <v>317</v>
      </c>
      <c r="Z535" s="214"/>
      <c r="AA535" s="214"/>
      <c r="AB535" s="214"/>
      <c r="AC535" s="214"/>
      <c r="AD535" s="214"/>
      <c r="AE535" s="214"/>
      <c r="AF535" s="214"/>
      <c r="AG535" s="214" t="s">
        <v>337</v>
      </c>
      <c r="AH535" s="214"/>
      <c r="AI535" s="214"/>
      <c r="AJ535" s="214"/>
      <c r="AK535" s="214"/>
      <c r="AL535" s="214"/>
      <c r="AM535" s="214"/>
      <c r="AN535" s="214"/>
      <c r="AO535" s="214"/>
      <c r="AP535" s="214"/>
      <c r="AQ535" s="214"/>
      <c r="AR535" s="214"/>
      <c r="AS535" s="214"/>
      <c r="AT535" s="214"/>
      <c r="AU535" s="214"/>
      <c r="AV535" s="214"/>
      <c r="AW535" s="214"/>
      <c r="AX535" s="214"/>
      <c r="AY535" s="214"/>
      <c r="AZ535" s="214"/>
      <c r="BA535" s="214"/>
      <c r="BB535" s="214"/>
      <c r="BC535" s="214"/>
      <c r="BD535" s="214"/>
      <c r="BE535" s="214"/>
      <c r="BF535" s="214"/>
      <c r="BG535" s="214"/>
      <c r="BH535" s="214"/>
    </row>
    <row r="536" spans="1:60" outlineLevel="2" x14ac:dyDescent="0.2">
      <c r="A536" s="221"/>
      <c r="B536" s="222"/>
      <c r="C536" s="267" t="s">
        <v>825</v>
      </c>
      <c r="D536" s="266"/>
      <c r="E536" s="266"/>
      <c r="F536" s="266"/>
      <c r="G536" s="266"/>
      <c r="H536" s="224"/>
      <c r="I536" s="224"/>
      <c r="J536" s="224"/>
      <c r="K536" s="224"/>
      <c r="L536" s="224"/>
      <c r="M536" s="224"/>
      <c r="N536" s="223"/>
      <c r="O536" s="223"/>
      <c r="P536" s="223"/>
      <c r="Q536" s="223"/>
      <c r="R536" s="224"/>
      <c r="S536" s="224"/>
      <c r="T536" s="224"/>
      <c r="U536" s="224"/>
      <c r="V536" s="224"/>
      <c r="W536" s="224"/>
      <c r="X536" s="224"/>
      <c r="Y536" s="224"/>
      <c r="Z536" s="214"/>
      <c r="AA536" s="214"/>
      <c r="AB536" s="214"/>
      <c r="AC536" s="214"/>
      <c r="AD536" s="214"/>
      <c r="AE536" s="214"/>
      <c r="AF536" s="214"/>
      <c r="AG536" s="214" t="s">
        <v>369</v>
      </c>
      <c r="AH536" s="214"/>
      <c r="AI536" s="214"/>
      <c r="AJ536" s="214"/>
      <c r="AK536" s="214"/>
      <c r="AL536" s="214"/>
      <c r="AM536" s="214"/>
      <c r="AN536" s="214"/>
      <c r="AO536" s="214"/>
      <c r="AP536" s="214"/>
      <c r="AQ536" s="214"/>
      <c r="AR536" s="214"/>
      <c r="AS536" s="214"/>
      <c r="AT536" s="214"/>
      <c r="AU536" s="214"/>
      <c r="AV536" s="214"/>
      <c r="AW536" s="214"/>
      <c r="AX536" s="214"/>
      <c r="AY536" s="214"/>
      <c r="AZ536" s="214"/>
      <c r="BA536" s="214"/>
      <c r="BB536" s="214"/>
      <c r="BC536" s="214"/>
      <c r="BD536" s="214"/>
      <c r="BE536" s="214"/>
      <c r="BF536" s="214"/>
      <c r="BG536" s="214"/>
      <c r="BH536" s="214"/>
    </row>
    <row r="537" spans="1:60" outlineLevel="2" x14ac:dyDescent="0.2">
      <c r="A537" s="221"/>
      <c r="B537" s="222"/>
      <c r="C537" s="268" t="s">
        <v>2926</v>
      </c>
      <c r="D537" s="262"/>
      <c r="E537" s="263">
        <v>34.43</v>
      </c>
      <c r="F537" s="224"/>
      <c r="G537" s="224"/>
      <c r="H537" s="224"/>
      <c r="I537" s="224"/>
      <c r="J537" s="224"/>
      <c r="K537" s="224"/>
      <c r="L537" s="224"/>
      <c r="M537" s="224"/>
      <c r="N537" s="223"/>
      <c r="O537" s="223"/>
      <c r="P537" s="223"/>
      <c r="Q537" s="223"/>
      <c r="R537" s="224"/>
      <c r="S537" s="224"/>
      <c r="T537" s="224"/>
      <c r="U537" s="224"/>
      <c r="V537" s="224"/>
      <c r="W537" s="224"/>
      <c r="X537" s="224"/>
      <c r="Y537" s="224"/>
      <c r="Z537" s="214"/>
      <c r="AA537" s="214"/>
      <c r="AB537" s="214"/>
      <c r="AC537" s="214"/>
      <c r="AD537" s="214"/>
      <c r="AE537" s="214"/>
      <c r="AF537" s="214"/>
      <c r="AG537" s="214" t="s">
        <v>371</v>
      </c>
      <c r="AH537" s="214">
        <v>5</v>
      </c>
      <c r="AI537" s="214"/>
      <c r="AJ537" s="214"/>
      <c r="AK537" s="214"/>
      <c r="AL537" s="214"/>
      <c r="AM537" s="214"/>
      <c r="AN537" s="214"/>
      <c r="AO537" s="214"/>
      <c r="AP537" s="214"/>
      <c r="AQ537" s="214"/>
      <c r="AR537" s="214"/>
      <c r="AS537" s="214"/>
      <c r="AT537" s="214"/>
      <c r="AU537" s="214"/>
      <c r="AV537" s="214"/>
      <c r="AW537" s="214"/>
      <c r="AX537" s="214"/>
      <c r="AY537" s="214"/>
      <c r="AZ537" s="214"/>
      <c r="BA537" s="214"/>
      <c r="BB537" s="214"/>
      <c r="BC537" s="214"/>
      <c r="BD537" s="214"/>
      <c r="BE537" s="214"/>
      <c r="BF537" s="214"/>
      <c r="BG537" s="214"/>
      <c r="BH537" s="214"/>
    </row>
    <row r="538" spans="1:60" outlineLevel="1" x14ac:dyDescent="0.2">
      <c r="A538" s="236">
        <v>148</v>
      </c>
      <c r="B538" s="237" t="s">
        <v>829</v>
      </c>
      <c r="C538" s="254" t="s">
        <v>830</v>
      </c>
      <c r="D538" s="238" t="s">
        <v>379</v>
      </c>
      <c r="E538" s="239">
        <v>34.43</v>
      </c>
      <c r="F538" s="240"/>
      <c r="G538" s="241">
        <f>ROUND(E538*F538,2)</f>
        <v>0</v>
      </c>
      <c r="H538" s="240"/>
      <c r="I538" s="241">
        <f>ROUND(E538*H538,2)</f>
        <v>0</v>
      </c>
      <c r="J538" s="240"/>
      <c r="K538" s="241">
        <f>ROUND(E538*J538,2)</f>
        <v>0</v>
      </c>
      <c r="L538" s="241">
        <v>12</v>
      </c>
      <c r="M538" s="241">
        <f>G538*(1+L538/100)</f>
        <v>0</v>
      </c>
      <c r="N538" s="239">
        <v>0</v>
      </c>
      <c r="O538" s="239">
        <f>ROUND(E538*N538,2)</f>
        <v>0</v>
      </c>
      <c r="P538" s="239">
        <v>0</v>
      </c>
      <c r="Q538" s="239">
        <f>ROUND(E538*P538,2)</f>
        <v>0</v>
      </c>
      <c r="R538" s="241" t="s">
        <v>817</v>
      </c>
      <c r="S538" s="241" t="s">
        <v>315</v>
      </c>
      <c r="T538" s="242" t="s">
        <v>315</v>
      </c>
      <c r="U538" s="224">
        <v>0.02</v>
      </c>
      <c r="V538" s="224">
        <f>ROUND(E538*U538,2)</f>
        <v>0.69</v>
      </c>
      <c r="W538" s="224"/>
      <c r="X538" s="224" t="s">
        <v>336</v>
      </c>
      <c r="Y538" s="224" t="s">
        <v>317</v>
      </c>
      <c r="Z538" s="214"/>
      <c r="AA538" s="214"/>
      <c r="AB538" s="214"/>
      <c r="AC538" s="214"/>
      <c r="AD538" s="214"/>
      <c r="AE538" s="214"/>
      <c r="AF538" s="214"/>
      <c r="AG538" s="214" t="s">
        <v>337</v>
      </c>
      <c r="AH538" s="214"/>
      <c r="AI538" s="214"/>
      <c r="AJ538" s="214"/>
      <c r="AK538" s="214"/>
      <c r="AL538" s="214"/>
      <c r="AM538" s="214"/>
      <c r="AN538" s="214"/>
      <c r="AO538" s="214"/>
      <c r="AP538" s="214"/>
      <c r="AQ538" s="214"/>
      <c r="AR538" s="214"/>
      <c r="AS538" s="214"/>
      <c r="AT538" s="214"/>
      <c r="AU538" s="214"/>
      <c r="AV538" s="214"/>
      <c r="AW538" s="214"/>
      <c r="AX538" s="214"/>
      <c r="AY538" s="214"/>
      <c r="AZ538" s="214"/>
      <c r="BA538" s="214"/>
      <c r="BB538" s="214"/>
      <c r="BC538" s="214"/>
      <c r="BD538" s="214"/>
      <c r="BE538" s="214"/>
      <c r="BF538" s="214"/>
      <c r="BG538" s="214"/>
      <c r="BH538" s="214"/>
    </row>
    <row r="539" spans="1:60" outlineLevel="2" x14ac:dyDescent="0.2">
      <c r="A539" s="221"/>
      <c r="B539" s="222"/>
      <c r="C539" s="268" t="s">
        <v>2926</v>
      </c>
      <c r="D539" s="262"/>
      <c r="E539" s="263">
        <v>34.43</v>
      </c>
      <c r="F539" s="224"/>
      <c r="G539" s="224"/>
      <c r="H539" s="224"/>
      <c r="I539" s="224"/>
      <c r="J539" s="224"/>
      <c r="K539" s="224"/>
      <c r="L539" s="224"/>
      <c r="M539" s="224"/>
      <c r="N539" s="223"/>
      <c r="O539" s="223"/>
      <c r="P539" s="223"/>
      <c r="Q539" s="223"/>
      <c r="R539" s="224"/>
      <c r="S539" s="224"/>
      <c r="T539" s="224"/>
      <c r="U539" s="224"/>
      <c r="V539" s="224"/>
      <c r="W539" s="224"/>
      <c r="X539" s="224"/>
      <c r="Y539" s="224"/>
      <c r="Z539" s="214"/>
      <c r="AA539" s="214"/>
      <c r="AB539" s="214"/>
      <c r="AC539" s="214"/>
      <c r="AD539" s="214"/>
      <c r="AE539" s="214"/>
      <c r="AF539" s="214"/>
      <c r="AG539" s="214" t="s">
        <v>371</v>
      </c>
      <c r="AH539" s="214">
        <v>5</v>
      </c>
      <c r="AI539" s="214"/>
      <c r="AJ539" s="214"/>
      <c r="AK539" s="214"/>
      <c r="AL539" s="214"/>
      <c r="AM539" s="214"/>
      <c r="AN539" s="214"/>
      <c r="AO539" s="214"/>
      <c r="AP539" s="214"/>
      <c r="AQ539" s="214"/>
      <c r="AR539" s="214"/>
      <c r="AS539" s="214"/>
      <c r="AT539" s="214"/>
      <c r="AU539" s="214"/>
      <c r="AV539" s="214"/>
      <c r="AW539" s="214"/>
      <c r="AX539" s="214"/>
      <c r="AY539" s="214"/>
      <c r="AZ539" s="214"/>
      <c r="BA539" s="214"/>
      <c r="BB539" s="214"/>
      <c r="BC539" s="214"/>
      <c r="BD539" s="214"/>
      <c r="BE539" s="214"/>
      <c r="BF539" s="214"/>
      <c r="BG539" s="214"/>
      <c r="BH539" s="214"/>
    </row>
    <row r="540" spans="1:60" ht="22.5" outlineLevel="1" x14ac:dyDescent="0.2">
      <c r="A540" s="236">
        <v>149</v>
      </c>
      <c r="B540" s="237" t="s">
        <v>831</v>
      </c>
      <c r="C540" s="254" t="s">
        <v>832</v>
      </c>
      <c r="D540" s="238" t="s">
        <v>379</v>
      </c>
      <c r="E540" s="239">
        <v>35.462899999999998</v>
      </c>
      <c r="F540" s="240"/>
      <c r="G540" s="241">
        <f>ROUND(E540*F540,2)</f>
        <v>0</v>
      </c>
      <c r="H540" s="240"/>
      <c r="I540" s="241">
        <f>ROUND(E540*H540,2)</f>
        <v>0</v>
      </c>
      <c r="J540" s="240"/>
      <c r="K540" s="241">
        <f>ROUND(E540*J540,2)</f>
        <v>0</v>
      </c>
      <c r="L540" s="241">
        <v>12</v>
      </c>
      <c r="M540" s="241">
        <f>G540*(1+L540/100)</f>
        <v>0</v>
      </c>
      <c r="N540" s="239">
        <v>2.0000000000000001E-4</v>
      </c>
      <c r="O540" s="239">
        <f>ROUND(E540*N540,2)</f>
        <v>0.01</v>
      </c>
      <c r="P540" s="239">
        <v>0</v>
      </c>
      <c r="Q540" s="239">
        <f>ROUND(E540*P540,2)</f>
        <v>0</v>
      </c>
      <c r="R540" s="241" t="s">
        <v>428</v>
      </c>
      <c r="S540" s="241" t="s">
        <v>315</v>
      </c>
      <c r="T540" s="242" t="s">
        <v>315</v>
      </c>
      <c r="U540" s="224">
        <v>0</v>
      </c>
      <c r="V540" s="224">
        <f>ROUND(E540*U540,2)</f>
        <v>0</v>
      </c>
      <c r="W540" s="224"/>
      <c r="X540" s="224" t="s">
        <v>429</v>
      </c>
      <c r="Y540" s="224" t="s">
        <v>317</v>
      </c>
      <c r="Z540" s="214"/>
      <c r="AA540" s="214"/>
      <c r="AB540" s="214"/>
      <c r="AC540" s="214"/>
      <c r="AD540" s="214"/>
      <c r="AE540" s="214"/>
      <c r="AF540" s="214"/>
      <c r="AG540" s="214" t="s">
        <v>430</v>
      </c>
      <c r="AH540" s="214"/>
      <c r="AI540" s="214"/>
      <c r="AJ540" s="214"/>
      <c r="AK540" s="214"/>
      <c r="AL540" s="214"/>
      <c r="AM540" s="214"/>
      <c r="AN540" s="214"/>
      <c r="AO540" s="214"/>
      <c r="AP540" s="214"/>
      <c r="AQ540" s="214"/>
      <c r="AR540" s="214"/>
      <c r="AS540" s="214"/>
      <c r="AT540" s="214"/>
      <c r="AU540" s="214"/>
      <c r="AV540" s="214"/>
      <c r="AW540" s="214"/>
      <c r="AX540" s="214"/>
      <c r="AY540" s="214"/>
      <c r="AZ540" s="214"/>
      <c r="BA540" s="214"/>
      <c r="BB540" s="214"/>
      <c r="BC540" s="214"/>
      <c r="BD540" s="214"/>
      <c r="BE540" s="214"/>
      <c r="BF540" s="214"/>
      <c r="BG540" s="214"/>
      <c r="BH540" s="214"/>
    </row>
    <row r="541" spans="1:60" outlineLevel="2" x14ac:dyDescent="0.2">
      <c r="A541" s="221"/>
      <c r="B541" s="222"/>
      <c r="C541" s="268" t="s">
        <v>833</v>
      </c>
      <c r="D541" s="262"/>
      <c r="E541" s="263"/>
      <c r="F541" s="224"/>
      <c r="G541" s="224"/>
      <c r="H541" s="224"/>
      <c r="I541" s="224"/>
      <c r="J541" s="224"/>
      <c r="K541" s="224"/>
      <c r="L541" s="224"/>
      <c r="M541" s="224"/>
      <c r="N541" s="223"/>
      <c r="O541" s="223"/>
      <c r="P541" s="223"/>
      <c r="Q541" s="223"/>
      <c r="R541" s="224"/>
      <c r="S541" s="224"/>
      <c r="T541" s="224"/>
      <c r="U541" s="224"/>
      <c r="V541" s="224"/>
      <c r="W541" s="224"/>
      <c r="X541" s="224"/>
      <c r="Y541" s="224"/>
      <c r="Z541" s="214"/>
      <c r="AA541" s="214"/>
      <c r="AB541" s="214"/>
      <c r="AC541" s="214"/>
      <c r="AD541" s="214"/>
      <c r="AE541" s="214"/>
      <c r="AF541" s="214"/>
      <c r="AG541" s="214" t="s">
        <v>371</v>
      </c>
      <c r="AH541" s="214">
        <v>0</v>
      </c>
      <c r="AI541" s="214"/>
      <c r="AJ541" s="214"/>
      <c r="AK541" s="214"/>
      <c r="AL541" s="214"/>
      <c r="AM541" s="214"/>
      <c r="AN541" s="214"/>
      <c r="AO541" s="214"/>
      <c r="AP541" s="214"/>
      <c r="AQ541" s="214"/>
      <c r="AR541" s="214"/>
      <c r="AS541" s="214"/>
      <c r="AT541" s="214"/>
      <c r="AU541" s="214"/>
      <c r="AV541" s="214"/>
      <c r="AW541" s="214"/>
      <c r="AX541" s="214"/>
      <c r="AY541" s="214"/>
      <c r="AZ541" s="214"/>
      <c r="BA541" s="214"/>
      <c r="BB541" s="214"/>
      <c r="BC541" s="214"/>
      <c r="BD541" s="214"/>
      <c r="BE541" s="214"/>
      <c r="BF541" s="214"/>
      <c r="BG541" s="214"/>
      <c r="BH541" s="214"/>
    </row>
    <row r="542" spans="1:60" outlineLevel="3" x14ac:dyDescent="0.2">
      <c r="A542" s="221"/>
      <c r="B542" s="222"/>
      <c r="C542" s="268" t="s">
        <v>2927</v>
      </c>
      <c r="D542" s="262"/>
      <c r="E542" s="263">
        <v>35.462899999999998</v>
      </c>
      <c r="F542" s="224"/>
      <c r="G542" s="224"/>
      <c r="H542" s="224"/>
      <c r="I542" s="224"/>
      <c r="J542" s="224"/>
      <c r="K542" s="224"/>
      <c r="L542" s="224"/>
      <c r="M542" s="224"/>
      <c r="N542" s="223"/>
      <c r="O542" s="223"/>
      <c r="P542" s="223"/>
      <c r="Q542" s="223"/>
      <c r="R542" s="224"/>
      <c r="S542" s="224"/>
      <c r="T542" s="224"/>
      <c r="U542" s="224"/>
      <c r="V542" s="224"/>
      <c r="W542" s="224"/>
      <c r="X542" s="224"/>
      <c r="Y542" s="224"/>
      <c r="Z542" s="214"/>
      <c r="AA542" s="214"/>
      <c r="AB542" s="214"/>
      <c r="AC542" s="214"/>
      <c r="AD542" s="214"/>
      <c r="AE542" s="214"/>
      <c r="AF542" s="214"/>
      <c r="AG542" s="214" t="s">
        <v>371</v>
      </c>
      <c r="AH542" s="214">
        <v>5</v>
      </c>
      <c r="AI542" s="214"/>
      <c r="AJ542" s="214"/>
      <c r="AK542" s="214"/>
      <c r="AL542" s="214"/>
      <c r="AM542" s="214"/>
      <c r="AN542" s="214"/>
      <c r="AO542" s="214"/>
      <c r="AP542" s="214"/>
      <c r="AQ542" s="214"/>
      <c r="AR542" s="214"/>
      <c r="AS542" s="214"/>
      <c r="AT542" s="214"/>
      <c r="AU542" s="214"/>
      <c r="AV542" s="214"/>
      <c r="AW542" s="214"/>
      <c r="AX542" s="214"/>
      <c r="AY542" s="214"/>
      <c r="AZ542" s="214"/>
      <c r="BA542" s="214"/>
      <c r="BB542" s="214"/>
      <c r="BC542" s="214"/>
      <c r="BD542" s="214"/>
      <c r="BE542" s="214"/>
      <c r="BF542" s="214"/>
      <c r="BG542" s="214"/>
      <c r="BH542" s="214"/>
    </row>
    <row r="543" spans="1:60" ht="22.5" outlineLevel="1" x14ac:dyDescent="0.2">
      <c r="A543" s="236">
        <v>150</v>
      </c>
      <c r="B543" s="237" t="s">
        <v>835</v>
      </c>
      <c r="C543" s="254" t="s">
        <v>836</v>
      </c>
      <c r="D543" s="238" t="s">
        <v>403</v>
      </c>
      <c r="E543" s="239">
        <v>33.01</v>
      </c>
      <c r="F543" s="240"/>
      <c r="G543" s="241">
        <f>ROUND(E543*F543,2)</f>
        <v>0</v>
      </c>
      <c r="H543" s="240"/>
      <c r="I543" s="241">
        <f>ROUND(E543*H543,2)</f>
        <v>0</v>
      </c>
      <c r="J543" s="240"/>
      <c r="K543" s="241">
        <f>ROUND(E543*J543,2)</f>
        <v>0</v>
      </c>
      <c r="L543" s="241">
        <v>12</v>
      </c>
      <c r="M543" s="241">
        <f>G543*(1+L543/100)</f>
        <v>0</v>
      </c>
      <c r="N543" s="239">
        <v>3.0000000000000001E-5</v>
      </c>
      <c r="O543" s="239">
        <f>ROUND(E543*N543,2)</f>
        <v>0</v>
      </c>
      <c r="P543" s="239">
        <v>0</v>
      </c>
      <c r="Q543" s="239">
        <f>ROUND(E543*P543,2)</f>
        <v>0</v>
      </c>
      <c r="R543" s="241" t="s">
        <v>817</v>
      </c>
      <c r="S543" s="241" t="s">
        <v>315</v>
      </c>
      <c r="T543" s="242" t="s">
        <v>315</v>
      </c>
      <c r="U543" s="224">
        <v>0.14000000000000001</v>
      </c>
      <c r="V543" s="224">
        <f>ROUND(E543*U543,2)</f>
        <v>4.62</v>
      </c>
      <c r="W543" s="224"/>
      <c r="X543" s="224" t="s">
        <v>336</v>
      </c>
      <c r="Y543" s="224" t="s">
        <v>317</v>
      </c>
      <c r="Z543" s="214"/>
      <c r="AA543" s="214"/>
      <c r="AB543" s="214"/>
      <c r="AC543" s="214"/>
      <c r="AD543" s="214"/>
      <c r="AE543" s="214"/>
      <c r="AF543" s="214"/>
      <c r="AG543" s="214" t="s">
        <v>337</v>
      </c>
      <c r="AH543" s="214"/>
      <c r="AI543" s="214"/>
      <c r="AJ543" s="214"/>
      <c r="AK543" s="214"/>
      <c r="AL543" s="214"/>
      <c r="AM543" s="214"/>
      <c r="AN543" s="214"/>
      <c r="AO543" s="214"/>
      <c r="AP543" s="214"/>
      <c r="AQ543" s="214"/>
      <c r="AR543" s="214"/>
      <c r="AS543" s="214"/>
      <c r="AT543" s="214"/>
      <c r="AU543" s="214"/>
      <c r="AV543" s="214"/>
      <c r="AW543" s="214"/>
      <c r="AX543" s="214"/>
      <c r="AY543" s="214"/>
      <c r="AZ543" s="214"/>
      <c r="BA543" s="214"/>
      <c r="BB543" s="214"/>
      <c r="BC543" s="214"/>
      <c r="BD543" s="214"/>
      <c r="BE543" s="214"/>
      <c r="BF543" s="214"/>
      <c r="BG543" s="214"/>
      <c r="BH543" s="214"/>
    </row>
    <row r="544" spans="1:60" outlineLevel="2" x14ac:dyDescent="0.2">
      <c r="A544" s="221"/>
      <c r="B544" s="222"/>
      <c r="C544" s="268" t="s">
        <v>381</v>
      </c>
      <c r="D544" s="262"/>
      <c r="E544" s="263"/>
      <c r="F544" s="224"/>
      <c r="G544" s="224"/>
      <c r="H544" s="224"/>
      <c r="I544" s="224"/>
      <c r="J544" s="224"/>
      <c r="K544" s="224"/>
      <c r="L544" s="224"/>
      <c r="M544" s="224"/>
      <c r="N544" s="223"/>
      <c r="O544" s="223"/>
      <c r="P544" s="223"/>
      <c r="Q544" s="223"/>
      <c r="R544" s="224"/>
      <c r="S544" s="224"/>
      <c r="T544" s="224"/>
      <c r="U544" s="224"/>
      <c r="V544" s="224"/>
      <c r="W544" s="224"/>
      <c r="X544" s="224"/>
      <c r="Y544" s="224"/>
      <c r="Z544" s="214"/>
      <c r="AA544" s="214"/>
      <c r="AB544" s="214"/>
      <c r="AC544" s="214"/>
      <c r="AD544" s="214"/>
      <c r="AE544" s="214"/>
      <c r="AF544" s="214"/>
      <c r="AG544" s="214" t="s">
        <v>371</v>
      </c>
      <c r="AH544" s="214">
        <v>0</v>
      </c>
      <c r="AI544" s="214"/>
      <c r="AJ544" s="214"/>
      <c r="AK544" s="214"/>
      <c r="AL544" s="214"/>
      <c r="AM544" s="214"/>
      <c r="AN544" s="214"/>
      <c r="AO544" s="214"/>
      <c r="AP544" s="214"/>
      <c r="AQ544" s="214"/>
      <c r="AR544" s="214"/>
      <c r="AS544" s="214"/>
      <c r="AT544" s="214"/>
      <c r="AU544" s="214"/>
      <c r="AV544" s="214"/>
      <c r="AW544" s="214"/>
      <c r="AX544" s="214"/>
      <c r="AY544" s="214"/>
      <c r="AZ544" s="214"/>
      <c r="BA544" s="214"/>
      <c r="BB544" s="214"/>
      <c r="BC544" s="214"/>
      <c r="BD544" s="214"/>
      <c r="BE544" s="214"/>
      <c r="BF544" s="214"/>
      <c r="BG544" s="214"/>
      <c r="BH544" s="214"/>
    </row>
    <row r="545" spans="1:60" outlineLevel="3" x14ac:dyDescent="0.2">
      <c r="A545" s="221"/>
      <c r="B545" s="222"/>
      <c r="C545" s="268" t="s">
        <v>1482</v>
      </c>
      <c r="D545" s="262"/>
      <c r="E545" s="263"/>
      <c r="F545" s="224"/>
      <c r="G545" s="224"/>
      <c r="H545" s="224"/>
      <c r="I545" s="224"/>
      <c r="J545" s="224"/>
      <c r="K545" s="224"/>
      <c r="L545" s="224"/>
      <c r="M545" s="224"/>
      <c r="N545" s="223"/>
      <c r="O545" s="223"/>
      <c r="P545" s="223"/>
      <c r="Q545" s="223"/>
      <c r="R545" s="224"/>
      <c r="S545" s="224"/>
      <c r="T545" s="224"/>
      <c r="U545" s="224"/>
      <c r="V545" s="224"/>
      <c r="W545" s="224"/>
      <c r="X545" s="224"/>
      <c r="Y545" s="224"/>
      <c r="Z545" s="214"/>
      <c r="AA545" s="214"/>
      <c r="AB545" s="214"/>
      <c r="AC545" s="214"/>
      <c r="AD545" s="214"/>
      <c r="AE545" s="214"/>
      <c r="AF545" s="214"/>
      <c r="AG545" s="214" t="s">
        <v>371</v>
      </c>
      <c r="AH545" s="214">
        <v>0</v>
      </c>
      <c r="AI545" s="214"/>
      <c r="AJ545" s="214"/>
      <c r="AK545" s="214"/>
      <c r="AL545" s="214"/>
      <c r="AM545" s="214"/>
      <c r="AN545" s="214"/>
      <c r="AO545" s="214"/>
      <c r="AP545" s="214"/>
      <c r="AQ545" s="214"/>
      <c r="AR545" s="214"/>
      <c r="AS545" s="214"/>
      <c r="AT545" s="214"/>
      <c r="AU545" s="214"/>
      <c r="AV545" s="214"/>
      <c r="AW545" s="214"/>
      <c r="AX545" s="214"/>
      <c r="AY545" s="214"/>
      <c r="AZ545" s="214"/>
      <c r="BA545" s="214"/>
      <c r="BB545" s="214"/>
      <c r="BC545" s="214"/>
      <c r="BD545" s="214"/>
      <c r="BE545" s="214"/>
      <c r="BF545" s="214"/>
      <c r="BG545" s="214"/>
      <c r="BH545" s="214"/>
    </row>
    <row r="546" spans="1:60" outlineLevel="3" x14ac:dyDescent="0.2">
      <c r="A546" s="221"/>
      <c r="B546" s="222"/>
      <c r="C546" s="268" t="s">
        <v>2928</v>
      </c>
      <c r="D546" s="262"/>
      <c r="E546" s="263">
        <v>13.66</v>
      </c>
      <c r="F546" s="224"/>
      <c r="G546" s="224"/>
      <c r="H546" s="224"/>
      <c r="I546" s="224"/>
      <c r="J546" s="224"/>
      <c r="K546" s="224"/>
      <c r="L546" s="224"/>
      <c r="M546" s="224"/>
      <c r="N546" s="223"/>
      <c r="O546" s="223"/>
      <c r="P546" s="223"/>
      <c r="Q546" s="223"/>
      <c r="R546" s="224"/>
      <c r="S546" s="224"/>
      <c r="T546" s="224"/>
      <c r="U546" s="224"/>
      <c r="V546" s="224"/>
      <c r="W546" s="224"/>
      <c r="X546" s="224"/>
      <c r="Y546" s="224"/>
      <c r="Z546" s="214"/>
      <c r="AA546" s="214"/>
      <c r="AB546" s="214"/>
      <c r="AC546" s="214"/>
      <c r="AD546" s="214"/>
      <c r="AE546" s="214"/>
      <c r="AF546" s="214"/>
      <c r="AG546" s="214" t="s">
        <v>371</v>
      </c>
      <c r="AH546" s="214">
        <v>0</v>
      </c>
      <c r="AI546" s="214"/>
      <c r="AJ546" s="214"/>
      <c r="AK546" s="214"/>
      <c r="AL546" s="214"/>
      <c r="AM546" s="214"/>
      <c r="AN546" s="214"/>
      <c r="AO546" s="214"/>
      <c r="AP546" s="214"/>
      <c r="AQ546" s="214"/>
      <c r="AR546" s="214"/>
      <c r="AS546" s="214"/>
      <c r="AT546" s="214"/>
      <c r="AU546" s="214"/>
      <c r="AV546" s="214"/>
      <c r="AW546" s="214"/>
      <c r="AX546" s="214"/>
      <c r="AY546" s="214"/>
      <c r="AZ546" s="214"/>
      <c r="BA546" s="214"/>
      <c r="BB546" s="214"/>
      <c r="BC546" s="214"/>
      <c r="BD546" s="214"/>
      <c r="BE546" s="214"/>
      <c r="BF546" s="214"/>
      <c r="BG546" s="214"/>
      <c r="BH546" s="214"/>
    </row>
    <row r="547" spans="1:60" outlineLevel="3" x14ac:dyDescent="0.2">
      <c r="A547" s="221"/>
      <c r="B547" s="222"/>
      <c r="C547" s="268" t="s">
        <v>2929</v>
      </c>
      <c r="D547" s="262"/>
      <c r="E547" s="263">
        <v>19.350000000000001</v>
      </c>
      <c r="F547" s="224"/>
      <c r="G547" s="224"/>
      <c r="H547" s="224"/>
      <c r="I547" s="224"/>
      <c r="J547" s="224"/>
      <c r="K547" s="224"/>
      <c r="L547" s="224"/>
      <c r="M547" s="224"/>
      <c r="N547" s="223"/>
      <c r="O547" s="223"/>
      <c r="P547" s="223"/>
      <c r="Q547" s="223"/>
      <c r="R547" s="224"/>
      <c r="S547" s="224"/>
      <c r="T547" s="224"/>
      <c r="U547" s="224"/>
      <c r="V547" s="224"/>
      <c r="W547" s="224"/>
      <c r="X547" s="224"/>
      <c r="Y547" s="224"/>
      <c r="Z547" s="214"/>
      <c r="AA547" s="214"/>
      <c r="AB547" s="214"/>
      <c r="AC547" s="214"/>
      <c r="AD547" s="214"/>
      <c r="AE547" s="214"/>
      <c r="AF547" s="214"/>
      <c r="AG547" s="214" t="s">
        <v>371</v>
      </c>
      <c r="AH547" s="214">
        <v>0</v>
      </c>
      <c r="AI547" s="214"/>
      <c r="AJ547" s="214"/>
      <c r="AK547" s="214"/>
      <c r="AL547" s="214"/>
      <c r="AM547" s="214"/>
      <c r="AN547" s="214"/>
      <c r="AO547" s="214"/>
      <c r="AP547" s="214"/>
      <c r="AQ547" s="214"/>
      <c r="AR547" s="214"/>
      <c r="AS547" s="214"/>
      <c r="AT547" s="214"/>
      <c r="AU547" s="214"/>
      <c r="AV547" s="214"/>
      <c r="AW547" s="214"/>
      <c r="AX547" s="214"/>
      <c r="AY547" s="214"/>
      <c r="AZ547" s="214"/>
      <c r="BA547" s="214"/>
      <c r="BB547" s="214"/>
      <c r="BC547" s="214"/>
      <c r="BD547" s="214"/>
      <c r="BE547" s="214"/>
      <c r="BF547" s="214"/>
      <c r="BG547" s="214"/>
      <c r="BH547" s="214"/>
    </row>
    <row r="548" spans="1:60" ht="22.5" outlineLevel="1" x14ac:dyDescent="0.2">
      <c r="A548" s="236">
        <v>151</v>
      </c>
      <c r="B548" s="237" t="s">
        <v>841</v>
      </c>
      <c r="C548" s="254" t="s">
        <v>842</v>
      </c>
      <c r="D548" s="238" t="s">
        <v>379</v>
      </c>
      <c r="E548" s="239">
        <v>34.43</v>
      </c>
      <c r="F548" s="240"/>
      <c r="G548" s="241">
        <f>ROUND(E548*F548,2)</f>
        <v>0</v>
      </c>
      <c r="H548" s="240"/>
      <c r="I548" s="241">
        <f>ROUND(E548*H548,2)</f>
        <v>0</v>
      </c>
      <c r="J548" s="240"/>
      <c r="K548" s="241">
        <f>ROUND(E548*J548,2)</f>
        <v>0</v>
      </c>
      <c r="L548" s="241">
        <v>12</v>
      </c>
      <c r="M548" s="241">
        <f>G548*(1+L548/100)</f>
        <v>0</v>
      </c>
      <c r="N548" s="239">
        <v>2.4000000000000001E-4</v>
      </c>
      <c r="O548" s="239">
        <f>ROUND(E548*N548,2)</f>
        <v>0.01</v>
      </c>
      <c r="P548" s="239">
        <v>0</v>
      </c>
      <c r="Q548" s="239">
        <f>ROUND(E548*P548,2)</f>
        <v>0</v>
      </c>
      <c r="R548" s="241" t="s">
        <v>817</v>
      </c>
      <c r="S548" s="241" t="s">
        <v>315</v>
      </c>
      <c r="T548" s="242" t="s">
        <v>315</v>
      </c>
      <c r="U548" s="224">
        <v>0.45</v>
      </c>
      <c r="V548" s="224">
        <f>ROUND(E548*U548,2)</f>
        <v>15.49</v>
      </c>
      <c r="W548" s="224"/>
      <c r="X548" s="224" t="s">
        <v>336</v>
      </c>
      <c r="Y548" s="224" t="s">
        <v>317</v>
      </c>
      <c r="Z548" s="214"/>
      <c r="AA548" s="214"/>
      <c r="AB548" s="214"/>
      <c r="AC548" s="214"/>
      <c r="AD548" s="214"/>
      <c r="AE548" s="214"/>
      <c r="AF548" s="214"/>
      <c r="AG548" s="214" t="s">
        <v>337</v>
      </c>
      <c r="AH548" s="214"/>
      <c r="AI548" s="214"/>
      <c r="AJ548" s="214"/>
      <c r="AK548" s="214"/>
      <c r="AL548" s="214"/>
      <c r="AM548" s="214"/>
      <c r="AN548" s="214"/>
      <c r="AO548" s="214"/>
      <c r="AP548" s="214"/>
      <c r="AQ548" s="214"/>
      <c r="AR548" s="214"/>
      <c r="AS548" s="214"/>
      <c r="AT548" s="214"/>
      <c r="AU548" s="214"/>
      <c r="AV548" s="214"/>
      <c r="AW548" s="214"/>
      <c r="AX548" s="214"/>
      <c r="AY548" s="214"/>
      <c r="AZ548" s="214"/>
      <c r="BA548" s="214"/>
      <c r="BB548" s="214"/>
      <c r="BC548" s="214"/>
      <c r="BD548" s="214"/>
      <c r="BE548" s="214"/>
      <c r="BF548" s="214"/>
      <c r="BG548" s="214"/>
      <c r="BH548" s="214"/>
    </row>
    <row r="549" spans="1:60" outlineLevel="2" x14ac:dyDescent="0.2">
      <c r="A549" s="221"/>
      <c r="B549" s="222"/>
      <c r="C549" s="268" t="s">
        <v>1482</v>
      </c>
      <c r="D549" s="262"/>
      <c r="E549" s="263"/>
      <c r="F549" s="224"/>
      <c r="G549" s="224"/>
      <c r="H549" s="224"/>
      <c r="I549" s="224"/>
      <c r="J549" s="224"/>
      <c r="K549" s="224"/>
      <c r="L549" s="224"/>
      <c r="M549" s="224"/>
      <c r="N549" s="223"/>
      <c r="O549" s="223"/>
      <c r="P549" s="223"/>
      <c r="Q549" s="223"/>
      <c r="R549" s="224"/>
      <c r="S549" s="224"/>
      <c r="T549" s="224"/>
      <c r="U549" s="224"/>
      <c r="V549" s="224"/>
      <c r="W549" s="224"/>
      <c r="X549" s="224"/>
      <c r="Y549" s="224"/>
      <c r="Z549" s="214"/>
      <c r="AA549" s="214"/>
      <c r="AB549" s="214"/>
      <c r="AC549" s="214"/>
      <c r="AD549" s="214"/>
      <c r="AE549" s="214"/>
      <c r="AF549" s="214"/>
      <c r="AG549" s="214" t="s">
        <v>371</v>
      </c>
      <c r="AH549" s="214">
        <v>0</v>
      </c>
      <c r="AI549" s="214"/>
      <c r="AJ549" s="214"/>
      <c r="AK549" s="214"/>
      <c r="AL549" s="214"/>
      <c r="AM549" s="214"/>
      <c r="AN549" s="214"/>
      <c r="AO549" s="214"/>
      <c r="AP549" s="214"/>
      <c r="AQ549" s="214"/>
      <c r="AR549" s="214"/>
      <c r="AS549" s="214"/>
      <c r="AT549" s="214"/>
      <c r="AU549" s="214"/>
      <c r="AV549" s="214"/>
      <c r="AW549" s="214"/>
      <c r="AX549" s="214"/>
      <c r="AY549" s="214"/>
      <c r="AZ549" s="214"/>
      <c r="BA549" s="214"/>
      <c r="BB549" s="214"/>
      <c r="BC549" s="214"/>
      <c r="BD549" s="214"/>
      <c r="BE549" s="214"/>
      <c r="BF549" s="214"/>
      <c r="BG549" s="214"/>
      <c r="BH549" s="214"/>
    </row>
    <row r="550" spans="1:60" outlineLevel="3" x14ac:dyDescent="0.2">
      <c r="A550" s="221"/>
      <c r="B550" s="222"/>
      <c r="C550" s="268" t="s">
        <v>2891</v>
      </c>
      <c r="D550" s="262"/>
      <c r="E550" s="263">
        <v>8.26</v>
      </c>
      <c r="F550" s="224"/>
      <c r="G550" s="224"/>
      <c r="H550" s="224"/>
      <c r="I550" s="224"/>
      <c r="J550" s="224"/>
      <c r="K550" s="224"/>
      <c r="L550" s="224"/>
      <c r="M550" s="224"/>
      <c r="N550" s="223"/>
      <c r="O550" s="223"/>
      <c r="P550" s="223"/>
      <c r="Q550" s="223"/>
      <c r="R550" s="224"/>
      <c r="S550" s="224"/>
      <c r="T550" s="224"/>
      <c r="U550" s="224"/>
      <c r="V550" s="224"/>
      <c r="W550" s="224"/>
      <c r="X550" s="224"/>
      <c r="Y550" s="224"/>
      <c r="Z550" s="214"/>
      <c r="AA550" s="214"/>
      <c r="AB550" s="214"/>
      <c r="AC550" s="214"/>
      <c r="AD550" s="214"/>
      <c r="AE550" s="214"/>
      <c r="AF550" s="214"/>
      <c r="AG550" s="214" t="s">
        <v>371</v>
      </c>
      <c r="AH550" s="214">
        <v>0</v>
      </c>
      <c r="AI550" s="214"/>
      <c r="AJ550" s="214"/>
      <c r="AK550" s="214"/>
      <c r="AL550" s="214"/>
      <c r="AM550" s="214"/>
      <c r="AN550" s="214"/>
      <c r="AO550" s="214"/>
      <c r="AP550" s="214"/>
      <c r="AQ550" s="214"/>
      <c r="AR550" s="214"/>
      <c r="AS550" s="214"/>
      <c r="AT550" s="214"/>
      <c r="AU550" s="214"/>
      <c r="AV550" s="214"/>
      <c r="AW550" s="214"/>
      <c r="AX550" s="214"/>
      <c r="AY550" s="214"/>
      <c r="AZ550" s="214"/>
      <c r="BA550" s="214"/>
      <c r="BB550" s="214"/>
      <c r="BC550" s="214"/>
      <c r="BD550" s="214"/>
      <c r="BE550" s="214"/>
      <c r="BF550" s="214"/>
      <c r="BG550" s="214"/>
      <c r="BH550" s="214"/>
    </row>
    <row r="551" spans="1:60" outlineLevel="3" x14ac:dyDescent="0.2">
      <c r="A551" s="221"/>
      <c r="B551" s="222"/>
      <c r="C551" s="268" t="s">
        <v>2852</v>
      </c>
      <c r="D551" s="262"/>
      <c r="E551" s="263">
        <v>26.17</v>
      </c>
      <c r="F551" s="224"/>
      <c r="G551" s="224"/>
      <c r="H551" s="224"/>
      <c r="I551" s="224"/>
      <c r="J551" s="224"/>
      <c r="K551" s="224"/>
      <c r="L551" s="224"/>
      <c r="M551" s="224"/>
      <c r="N551" s="223"/>
      <c r="O551" s="223"/>
      <c r="P551" s="223"/>
      <c r="Q551" s="223"/>
      <c r="R551" s="224"/>
      <c r="S551" s="224"/>
      <c r="T551" s="224"/>
      <c r="U551" s="224"/>
      <c r="V551" s="224"/>
      <c r="W551" s="224"/>
      <c r="X551" s="224"/>
      <c r="Y551" s="224"/>
      <c r="Z551" s="214"/>
      <c r="AA551" s="214"/>
      <c r="AB551" s="214"/>
      <c r="AC551" s="214"/>
      <c r="AD551" s="214"/>
      <c r="AE551" s="214"/>
      <c r="AF551" s="214"/>
      <c r="AG551" s="214" t="s">
        <v>371</v>
      </c>
      <c r="AH551" s="214">
        <v>0</v>
      </c>
      <c r="AI551" s="214"/>
      <c r="AJ551" s="214"/>
      <c r="AK551" s="214"/>
      <c r="AL551" s="214"/>
      <c r="AM551" s="214"/>
      <c r="AN551" s="214"/>
      <c r="AO551" s="214"/>
      <c r="AP551" s="214"/>
      <c r="AQ551" s="214"/>
      <c r="AR551" s="214"/>
      <c r="AS551" s="214"/>
      <c r="AT551" s="214"/>
      <c r="AU551" s="214"/>
      <c r="AV551" s="214"/>
      <c r="AW551" s="214"/>
      <c r="AX551" s="214"/>
      <c r="AY551" s="214"/>
      <c r="AZ551" s="214"/>
      <c r="BA551" s="214"/>
      <c r="BB551" s="214"/>
      <c r="BC551" s="214"/>
      <c r="BD551" s="214"/>
      <c r="BE551" s="214"/>
      <c r="BF551" s="214"/>
      <c r="BG551" s="214"/>
      <c r="BH551" s="214"/>
    </row>
    <row r="552" spans="1:60" ht="33.75" outlineLevel="1" x14ac:dyDescent="0.2">
      <c r="A552" s="236">
        <v>152</v>
      </c>
      <c r="B552" s="237" t="s">
        <v>843</v>
      </c>
      <c r="C552" s="254" t="s">
        <v>844</v>
      </c>
      <c r="D552" s="238" t="s">
        <v>379</v>
      </c>
      <c r="E552" s="239">
        <v>35.462899999999998</v>
      </c>
      <c r="F552" s="240"/>
      <c r="G552" s="241">
        <f>ROUND(E552*F552,2)</f>
        <v>0</v>
      </c>
      <c r="H552" s="240"/>
      <c r="I552" s="241">
        <f>ROUND(E552*H552,2)</f>
        <v>0</v>
      </c>
      <c r="J552" s="240"/>
      <c r="K552" s="241">
        <f>ROUND(E552*J552,2)</f>
        <v>0</v>
      </c>
      <c r="L552" s="241">
        <v>12</v>
      </c>
      <c r="M552" s="241">
        <f>G552*(1+L552/100)</f>
        <v>0</v>
      </c>
      <c r="N552" s="239">
        <v>3.0000000000000001E-3</v>
      </c>
      <c r="O552" s="239">
        <f>ROUND(E552*N552,2)</f>
        <v>0.11</v>
      </c>
      <c r="P552" s="239">
        <v>0</v>
      </c>
      <c r="Q552" s="239">
        <f>ROUND(E552*P552,2)</f>
        <v>0</v>
      </c>
      <c r="R552" s="241" t="s">
        <v>428</v>
      </c>
      <c r="S552" s="241" t="s">
        <v>315</v>
      </c>
      <c r="T552" s="242" t="s">
        <v>315</v>
      </c>
      <c r="U552" s="224">
        <v>0</v>
      </c>
      <c r="V552" s="224">
        <f>ROUND(E552*U552,2)</f>
        <v>0</v>
      </c>
      <c r="W552" s="224"/>
      <c r="X552" s="224" t="s">
        <v>429</v>
      </c>
      <c r="Y552" s="224" t="s">
        <v>317</v>
      </c>
      <c r="Z552" s="214"/>
      <c r="AA552" s="214"/>
      <c r="AB552" s="214"/>
      <c r="AC552" s="214"/>
      <c r="AD552" s="214"/>
      <c r="AE552" s="214"/>
      <c r="AF552" s="214"/>
      <c r="AG552" s="214" t="s">
        <v>430</v>
      </c>
      <c r="AH552" s="214"/>
      <c r="AI552" s="214"/>
      <c r="AJ552" s="214"/>
      <c r="AK552" s="214"/>
      <c r="AL552" s="214"/>
      <c r="AM552" s="214"/>
      <c r="AN552" s="214"/>
      <c r="AO552" s="214"/>
      <c r="AP552" s="214"/>
      <c r="AQ552" s="214"/>
      <c r="AR552" s="214"/>
      <c r="AS552" s="214"/>
      <c r="AT552" s="214"/>
      <c r="AU552" s="214"/>
      <c r="AV552" s="214"/>
      <c r="AW552" s="214"/>
      <c r="AX552" s="214"/>
      <c r="AY552" s="214"/>
      <c r="AZ552" s="214"/>
      <c r="BA552" s="214"/>
      <c r="BB552" s="214"/>
      <c r="BC552" s="214"/>
      <c r="BD552" s="214"/>
      <c r="BE552" s="214"/>
      <c r="BF552" s="214"/>
      <c r="BG552" s="214"/>
      <c r="BH552" s="214"/>
    </row>
    <row r="553" spans="1:60" outlineLevel="2" x14ac:dyDescent="0.2">
      <c r="A553" s="221"/>
      <c r="B553" s="222"/>
      <c r="C553" s="255" t="s">
        <v>807</v>
      </c>
      <c r="D553" s="243"/>
      <c r="E553" s="243"/>
      <c r="F553" s="243"/>
      <c r="G553" s="243"/>
      <c r="H553" s="224"/>
      <c r="I553" s="224"/>
      <c r="J553" s="224"/>
      <c r="K553" s="224"/>
      <c r="L553" s="224"/>
      <c r="M553" s="224"/>
      <c r="N553" s="223"/>
      <c r="O553" s="223"/>
      <c r="P553" s="223"/>
      <c r="Q553" s="223"/>
      <c r="R553" s="224"/>
      <c r="S553" s="224"/>
      <c r="T553" s="224"/>
      <c r="U553" s="224"/>
      <c r="V553" s="224"/>
      <c r="W553" s="224"/>
      <c r="X553" s="224"/>
      <c r="Y553" s="224"/>
      <c r="Z553" s="214"/>
      <c r="AA553" s="214"/>
      <c r="AB553" s="214"/>
      <c r="AC553" s="214"/>
      <c r="AD553" s="214"/>
      <c r="AE553" s="214"/>
      <c r="AF553" s="214"/>
      <c r="AG553" s="214" t="s">
        <v>320</v>
      </c>
      <c r="AH553" s="214"/>
      <c r="AI553" s="214"/>
      <c r="AJ553" s="214"/>
      <c r="AK553" s="214"/>
      <c r="AL553" s="214"/>
      <c r="AM553" s="214"/>
      <c r="AN553" s="214"/>
      <c r="AO553" s="214"/>
      <c r="AP553" s="214"/>
      <c r="AQ553" s="214"/>
      <c r="AR553" s="214"/>
      <c r="AS553" s="214"/>
      <c r="AT553" s="214"/>
      <c r="AU553" s="214"/>
      <c r="AV553" s="214"/>
      <c r="AW553" s="214"/>
      <c r="AX553" s="214"/>
      <c r="AY553" s="214"/>
      <c r="AZ553" s="214"/>
      <c r="BA553" s="214"/>
      <c r="BB553" s="214"/>
      <c r="BC553" s="214"/>
      <c r="BD553" s="214"/>
      <c r="BE553" s="214"/>
      <c r="BF553" s="214"/>
      <c r="BG553" s="214"/>
      <c r="BH553" s="214"/>
    </row>
    <row r="554" spans="1:60" outlineLevel="2" x14ac:dyDescent="0.2">
      <c r="A554" s="221"/>
      <c r="B554" s="222"/>
      <c r="C554" s="268" t="s">
        <v>2930</v>
      </c>
      <c r="D554" s="262"/>
      <c r="E554" s="263">
        <v>35.462899999999998</v>
      </c>
      <c r="F554" s="224"/>
      <c r="G554" s="224"/>
      <c r="H554" s="224"/>
      <c r="I554" s="224"/>
      <c r="J554" s="224"/>
      <c r="K554" s="224"/>
      <c r="L554" s="224"/>
      <c r="M554" s="224"/>
      <c r="N554" s="223"/>
      <c r="O554" s="223"/>
      <c r="P554" s="223"/>
      <c r="Q554" s="223"/>
      <c r="R554" s="224"/>
      <c r="S554" s="224"/>
      <c r="T554" s="224"/>
      <c r="U554" s="224"/>
      <c r="V554" s="224"/>
      <c r="W554" s="224"/>
      <c r="X554" s="224"/>
      <c r="Y554" s="224"/>
      <c r="Z554" s="214"/>
      <c r="AA554" s="214"/>
      <c r="AB554" s="214"/>
      <c r="AC554" s="214"/>
      <c r="AD554" s="214"/>
      <c r="AE554" s="214"/>
      <c r="AF554" s="214"/>
      <c r="AG554" s="214" t="s">
        <v>371</v>
      </c>
      <c r="AH554" s="214">
        <v>0</v>
      </c>
      <c r="AI554" s="214"/>
      <c r="AJ554" s="214"/>
      <c r="AK554" s="214"/>
      <c r="AL554" s="214"/>
      <c r="AM554" s="214"/>
      <c r="AN554" s="214"/>
      <c r="AO554" s="214"/>
      <c r="AP554" s="214"/>
      <c r="AQ554" s="214"/>
      <c r="AR554" s="214"/>
      <c r="AS554" s="214"/>
      <c r="AT554" s="214"/>
      <c r="AU554" s="214"/>
      <c r="AV554" s="214"/>
      <c r="AW554" s="214"/>
      <c r="AX554" s="214"/>
      <c r="AY554" s="214"/>
      <c r="AZ554" s="214"/>
      <c r="BA554" s="214"/>
      <c r="BB554" s="214"/>
      <c r="BC554" s="214"/>
      <c r="BD554" s="214"/>
      <c r="BE554" s="214"/>
      <c r="BF554" s="214"/>
      <c r="BG554" s="214"/>
      <c r="BH554" s="214"/>
    </row>
    <row r="555" spans="1:60" outlineLevel="1" x14ac:dyDescent="0.2">
      <c r="A555" s="236">
        <v>153</v>
      </c>
      <c r="B555" s="237" t="s">
        <v>846</v>
      </c>
      <c r="C555" s="254" t="s">
        <v>847</v>
      </c>
      <c r="D555" s="238" t="s">
        <v>403</v>
      </c>
      <c r="E555" s="239">
        <v>33.670200000000001</v>
      </c>
      <c r="F555" s="240"/>
      <c r="G555" s="241">
        <f>ROUND(E555*F555,2)</f>
        <v>0</v>
      </c>
      <c r="H555" s="240"/>
      <c r="I555" s="241">
        <f>ROUND(E555*H555,2)</f>
        <v>0</v>
      </c>
      <c r="J555" s="240"/>
      <c r="K555" s="241">
        <f>ROUND(E555*J555,2)</f>
        <v>0</v>
      </c>
      <c r="L555" s="241">
        <v>12</v>
      </c>
      <c r="M555" s="241">
        <f>G555*(1+L555/100)</f>
        <v>0</v>
      </c>
      <c r="N555" s="239">
        <v>2.9999999999999997E-4</v>
      </c>
      <c r="O555" s="239">
        <f>ROUND(E555*N555,2)</f>
        <v>0.01</v>
      </c>
      <c r="P555" s="239">
        <v>0</v>
      </c>
      <c r="Q555" s="239">
        <f>ROUND(E555*P555,2)</f>
        <v>0</v>
      </c>
      <c r="R555" s="241" t="s">
        <v>428</v>
      </c>
      <c r="S555" s="241" t="s">
        <v>315</v>
      </c>
      <c r="T555" s="242" t="s">
        <v>315</v>
      </c>
      <c r="U555" s="224">
        <v>0</v>
      </c>
      <c r="V555" s="224">
        <f>ROUND(E555*U555,2)</f>
        <v>0</v>
      </c>
      <c r="W555" s="224"/>
      <c r="X555" s="224" t="s">
        <v>429</v>
      </c>
      <c r="Y555" s="224" t="s">
        <v>317</v>
      </c>
      <c r="Z555" s="214"/>
      <c r="AA555" s="214"/>
      <c r="AB555" s="214"/>
      <c r="AC555" s="214"/>
      <c r="AD555" s="214"/>
      <c r="AE555" s="214"/>
      <c r="AF555" s="214"/>
      <c r="AG555" s="214" t="s">
        <v>430</v>
      </c>
      <c r="AH555" s="214"/>
      <c r="AI555" s="214"/>
      <c r="AJ555" s="214"/>
      <c r="AK555" s="214"/>
      <c r="AL555" s="214"/>
      <c r="AM555" s="214"/>
      <c r="AN555" s="214"/>
      <c r="AO555" s="214"/>
      <c r="AP555" s="214"/>
      <c r="AQ555" s="214"/>
      <c r="AR555" s="214"/>
      <c r="AS555" s="214"/>
      <c r="AT555" s="214"/>
      <c r="AU555" s="214"/>
      <c r="AV555" s="214"/>
      <c r="AW555" s="214"/>
      <c r="AX555" s="214"/>
      <c r="AY555" s="214"/>
      <c r="AZ555" s="214"/>
      <c r="BA555" s="214"/>
      <c r="BB555" s="214"/>
      <c r="BC555" s="214"/>
      <c r="BD555" s="214"/>
      <c r="BE555" s="214"/>
      <c r="BF555" s="214"/>
      <c r="BG555" s="214"/>
      <c r="BH555" s="214"/>
    </row>
    <row r="556" spans="1:60" outlineLevel="2" x14ac:dyDescent="0.2">
      <c r="A556" s="221"/>
      <c r="B556" s="222"/>
      <c r="C556" s="268" t="s">
        <v>2931</v>
      </c>
      <c r="D556" s="262"/>
      <c r="E556" s="263">
        <v>33.670200000000001</v>
      </c>
      <c r="F556" s="224"/>
      <c r="G556" s="224"/>
      <c r="H556" s="224"/>
      <c r="I556" s="224"/>
      <c r="J556" s="224"/>
      <c r="K556" s="224"/>
      <c r="L556" s="224"/>
      <c r="M556" s="224"/>
      <c r="N556" s="223"/>
      <c r="O556" s="223"/>
      <c r="P556" s="223"/>
      <c r="Q556" s="223"/>
      <c r="R556" s="224"/>
      <c r="S556" s="224"/>
      <c r="T556" s="224"/>
      <c r="U556" s="224"/>
      <c r="V556" s="224"/>
      <c r="W556" s="224"/>
      <c r="X556" s="224"/>
      <c r="Y556" s="224"/>
      <c r="Z556" s="214"/>
      <c r="AA556" s="214"/>
      <c r="AB556" s="214"/>
      <c r="AC556" s="214"/>
      <c r="AD556" s="214"/>
      <c r="AE556" s="214"/>
      <c r="AF556" s="214"/>
      <c r="AG556" s="214" t="s">
        <v>371</v>
      </c>
      <c r="AH556" s="214">
        <v>0</v>
      </c>
      <c r="AI556" s="214"/>
      <c r="AJ556" s="214"/>
      <c r="AK556" s="214"/>
      <c r="AL556" s="214"/>
      <c r="AM556" s="214"/>
      <c r="AN556" s="214"/>
      <c r="AO556" s="214"/>
      <c r="AP556" s="214"/>
      <c r="AQ556" s="214"/>
      <c r="AR556" s="214"/>
      <c r="AS556" s="214"/>
      <c r="AT556" s="214"/>
      <c r="AU556" s="214"/>
      <c r="AV556" s="214"/>
      <c r="AW556" s="214"/>
      <c r="AX556" s="214"/>
      <c r="AY556" s="214"/>
      <c r="AZ556" s="214"/>
      <c r="BA556" s="214"/>
      <c r="BB556" s="214"/>
      <c r="BC556" s="214"/>
      <c r="BD556" s="214"/>
      <c r="BE556" s="214"/>
      <c r="BF556" s="214"/>
      <c r="BG556" s="214"/>
      <c r="BH556" s="214"/>
    </row>
    <row r="557" spans="1:60" ht="22.5" outlineLevel="1" x14ac:dyDescent="0.2">
      <c r="A557" s="236">
        <v>154</v>
      </c>
      <c r="B557" s="237" t="s">
        <v>1229</v>
      </c>
      <c r="C557" s="254" t="s">
        <v>1230</v>
      </c>
      <c r="D557" s="238" t="s">
        <v>403</v>
      </c>
      <c r="E557" s="239">
        <v>2.2999999999999998</v>
      </c>
      <c r="F557" s="240"/>
      <c r="G557" s="241">
        <f>ROUND(E557*F557,2)</f>
        <v>0</v>
      </c>
      <c r="H557" s="240"/>
      <c r="I557" s="241">
        <f>ROUND(E557*H557,2)</f>
        <v>0</v>
      </c>
      <c r="J557" s="240"/>
      <c r="K557" s="241">
        <f>ROUND(E557*J557,2)</f>
        <v>0</v>
      </c>
      <c r="L557" s="241">
        <v>12</v>
      </c>
      <c r="M557" s="241">
        <f>G557*(1+L557/100)</f>
        <v>0</v>
      </c>
      <c r="N557" s="239">
        <v>1.7000000000000001E-4</v>
      </c>
      <c r="O557" s="239">
        <f>ROUND(E557*N557,2)</f>
        <v>0</v>
      </c>
      <c r="P557" s="239">
        <v>0</v>
      </c>
      <c r="Q557" s="239">
        <f>ROUND(E557*P557,2)</f>
        <v>0</v>
      </c>
      <c r="R557" s="241" t="s">
        <v>817</v>
      </c>
      <c r="S557" s="241" t="s">
        <v>315</v>
      </c>
      <c r="T557" s="242" t="s">
        <v>315</v>
      </c>
      <c r="U557" s="224">
        <v>0.152</v>
      </c>
      <c r="V557" s="224">
        <f>ROUND(E557*U557,2)</f>
        <v>0.35</v>
      </c>
      <c r="W557" s="224"/>
      <c r="X557" s="224" t="s">
        <v>336</v>
      </c>
      <c r="Y557" s="224" t="s">
        <v>317</v>
      </c>
      <c r="Z557" s="214"/>
      <c r="AA557" s="214"/>
      <c r="AB557" s="214"/>
      <c r="AC557" s="214"/>
      <c r="AD557" s="214"/>
      <c r="AE557" s="214"/>
      <c r="AF557" s="214"/>
      <c r="AG557" s="214" t="s">
        <v>337</v>
      </c>
      <c r="AH557" s="214"/>
      <c r="AI557" s="214"/>
      <c r="AJ557" s="214"/>
      <c r="AK557" s="214"/>
      <c r="AL557" s="214"/>
      <c r="AM557" s="214"/>
      <c r="AN557" s="214"/>
      <c r="AO557" s="214"/>
      <c r="AP557" s="214"/>
      <c r="AQ557" s="214"/>
      <c r="AR557" s="214"/>
      <c r="AS557" s="214"/>
      <c r="AT557" s="214"/>
      <c r="AU557" s="214"/>
      <c r="AV557" s="214"/>
      <c r="AW557" s="214"/>
      <c r="AX557" s="214"/>
      <c r="AY557" s="214"/>
      <c r="AZ557" s="214"/>
      <c r="BA557" s="214"/>
      <c r="BB557" s="214"/>
      <c r="BC557" s="214"/>
      <c r="BD557" s="214"/>
      <c r="BE557" s="214"/>
      <c r="BF557" s="214"/>
      <c r="BG557" s="214"/>
      <c r="BH557" s="214"/>
    </row>
    <row r="558" spans="1:60" outlineLevel="2" x14ac:dyDescent="0.2">
      <c r="A558" s="221"/>
      <c r="B558" s="222"/>
      <c r="C558" s="268" t="s">
        <v>1485</v>
      </c>
      <c r="D558" s="262"/>
      <c r="E558" s="263">
        <v>2.2999999999999998</v>
      </c>
      <c r="F558" s="224"/>
      <c r="G558" s="224"/>
      <c r="H558" s="224"/>
      <c r="I558" s="224"/>
      <c r="J558" s="224"/>
      <c r="K558" s="224"/>
      <c r="L558" s="224"/>
      <c r="M558" s="224"/>
      <c r="N558" s="223"/>
      <c r="O558" s="223"/>
      <c r="P558" s="223"/>
      <c r="Q558" s="223"/>
      <c r="R558" s="224"/>
      <c r="S558" s="224"/>
      <c r="T558" s="224"/>
      <c r="U558" s="224"/>
      <c r="V558" s="224"/>
      <c r="W558" s="224"/>
      <c r="X558" s="224"/>
      <c r="Y558" s="224"/>
      <c r="Z558" s="214"/>
      <c r="AA558" s="214"/>
      <c r="AB558" s="214"/>
      <c r="AC558" s="214"/>
      <c r="AD558" s="214"/>
      <c r="AE558" s="214"/>
      <c r="AF558" s="214"/>
      <c r="AG558" s="214" t="s">
        <v>371</v>
      </c>
      <c r="AH558" s="214">
        <v>0</v>
      </c>
      <c r="AI558" s="214"/>
      <c r="AJ558" s="214"/>
      <c r="AK558" s="214"/>
      <c r="AL558" s="214"/>
      <c r="AM558" s="214"/>
      <c r="AN558" s="214"/>
      <c r="AO558" s="214"/>
      <c r="AP558" s="214"/>
      <c r="AQ558" s="214"/>
      <c r="AR558" s="214"/>
      <c r="AS558" s="214"/>
      <c r="AT558" s="214"/>
      <c r="AU558" s="214"/>
      <c r="AV558" s="214"/>
      <c r="AW558" s="214"/>
      <c r="AX558" s="214"/>
      <c r="AY558" s="214"/>
      <c r="AZ558" s="214"/>
      <c r="BA558" s="214"/>
      <c r="BB558" s="214"/>
      <c r="BC558" s="214"/>
      <c r="BD558" s="214"/>
      <c r="BE558" s="214"/>
      <c r="BF558" s="214"/>
      <c r="BG558" s="214"/>
      <c r="BH558" s="214"/>
    </row>
    <row r="559" spans="1:60" ht="22.5" outlineLevel="1" x14ac:dyDescent="0.2">
      <c r="A559" s="236">
        <v>155</v>
      </c>
      <c r="B559" s="237" t="s">
        <v>852</v>
      </c>
      <c r="C559" s="254" t="s">
        <v>853</v>
      </c>
      <c r="D559" s="238" t="s">
        <v>811</v>
      </c>
      <c r="E559" s="239">
        <v>6.8860000000000001</v>
      </c>
      <c r="F559" s="240"/>
      <c r="G559" s="241">
        <f>ROUND(E559*F559,2)</f>
        <v>0</v>
      </c>
      <c r="H559" s="240"/>
      <c r="I559" s="241">
        <f>ROUND(E559*H559,2)</f>
        <v>0</v>
      </c>
      <c r="J559" s="240"/>
      <c r="K559" s="241">
        <f>ROUND(E559*J559,2)</f>
        <v>0</v>
      </c>
      <c r="L559" s="241">
        <v>12</v>
      </c>
      <c r="M559" s="241">
        <f>G559*(1+L559/100)</f>
        <v>0</v>
      </c>
      <c r="N559" s="239">
        <v>1E-3</v>
      </c>
      <c r="O559" s="239">
        <f>ROUND(E559*N559,2)</f>
        <v>0.01</v>
      </c>
      <c r="P559" s="239">
        <v>0</v>
      </c>
      <c r="Q559" s="239">
        <f>ROUND(E559*P559,2)</f>
        <v>0</v>
      </c>
      <c r="R559" s="241" t="s">
        <v>428</v>
      </c>
      <c r="S559" s="241" t="s">
        <v>315</v>
      </c>
      <c r="T559" s="242" t="s">
        <v>315</v>
      </c>
      <c r="U559" s="224">
        <v>0</v>
      </c>
      <c r="V559" s="224">
        <f>ROUND(E559*U559,2)</f>
        <v>0</v>
      </c>
      <c r="W559" s="224"/>
      <c r="X559" s="224" t="s">
        <v>429</v>
      </c>
      <c r="Y559" s="224" t="s">
        <v>317</v>
      </c>
      <c r="Z559" s="214"/>
      <c r="AA559" s="214"/>
      <c r="AB559" s="214"/>
      <c r="AC559" s="214"/>
      <c r="AD559" s="214"/>
      <c r="AE559" s="214"/>
      <c r="AF559" s="214"/>
      <c r="AG559" s="214" t="s">
        <v>430</v>
      </c>
      <c r="AH559" s="214"/>
      <c r="AI559" s="214"/>
      <c r="AJ559" s="214"/>
      <c r="AK559" s="214"/>
      <c r="AL559" s="214"/>
      <c r="AM559" s="214"/>
      <c r="AN559" s="214"/>
      <c r="AO559" s="214"/>
      <c r="AP559" s="214"/>
      <c r="AQ559" s="214"/>
      <c r="AR559" s="214"/>
      <c r="AS559" s="214"/>
      <c r="AT559" s="214"/>
      <c r="AU559" s="214"/>
      <c r="AV559" s="214"/>
      <c r="AW559" s="214"/>
      <c r="AX559" s="214"/>
      <c r="AY559" s="214"/>
      <c r="AZ559" s="214"/>
      <c r="BA559" s="214"/>
      <c r="BB559" s="214"/>
      <c r="BC559" s="214"/>
      <c r="BD559" s="214"/>
      <c r="BE559" s="214"/>
      <c r="BF559" s="214"/>
      <c r="BG559" s="214"/>
      <c r="BH559" s="214"/>
    </row>
    <row r="560" spans="1:60" outlineLevel="2" x14ac:dyDescent="0.2">
      <c r="A560" s="221"/>
      <c r="B560" s="222"/>
      <c r="C560" s="268" t="s">
        <v>2932</v>
      </c>
      <c r="D560" s="262"/>
      <c r="E560" s="263">
        <v>6.8860000000000001</v>
      </c>
      <c r="F560" s="224"/>
      <c r="G560" s="224"/>
      <c r="H560" s="224"/>
      <c r="I560" s="224"/>
      <c r="J560" s="224"/>
      <c r="K560" s="224"/>
      <c r="L560" s="224"/>
      <c r="M560" s="224"/>
      <c r="N560" s="223"/>
      <c r="O560" s="223"/>
      <c r="P560" s="223"/>
      <c r="Q560" s="223"/>
      <c r="R560" s="224"/>
      <c r="S560" s="224"/>
      <c r="T560" s="224"/>
      <c r="U560" s="224"/>
      <c r="V560" s="224"/>
      <c r="W560" s="224"/>
      <c r="X560" s="224"/>
      <c r="Y560" s="224"/>
      <c r="Z560" s="214"/>
      <c r="AA560" s="214"/>
      <c r="AB560" s="214"/>
      <c r="AC560" s="214"/>
      <c r="AD560" s="214"/>
      <c r="AE560" s="214"/>
      <c r="AF560" s="214"/>
      <c r="AG560" s="214" t="s">
        <v>371</v>
      </c>
      <c r="AH560" s="214">
        <v>0</v>
      </c>
      <c r="AI560" s="214"/>
      <c r="AJ560" s="214"/>
      <c r="AK560" s="214"/>
      <c r="AL560" s="214"/>
      <c r="AM560" s="214"/>
      <c r="AN560" s="214"/>
      <c r="AO560" s="214"/>
      <c r="AP560" s="214"/>
      <c r="AQ560" s="214"/>
      <c r="AR560" s="214"/>
      <c r="AS560" s="214"/>
      <c r="AT560" s="214"/>
      <c r="AU560" s="214"/>
      <c r="AV560" s="214"/>
      <c r="AW560" s="214"/>
      <c r="AX560" s="214"/>
      <c r="AY560" s="214"/>
      <c r="AZ560" s="214"/>
      <c r="BA560" s="214"/>
      <c r="BB560" s="214"/>
      <c r="BC560" s="214"/>
      <c r="BD560" s="214"/>
      <c r="BE560" s="214"/>
      <c r="BF560" s="214"/>
      <c r="BG560" s="214"/>
      <c r="BH560" s="214"/>
    </row>
    <row r="561" spans="1:60" outlineLevel="1" x14ac:dyDescent="0.2">
      <c r="A561" s="236">
        <v>156</v>
      </c>
      <c r="B561" s="237" t="s">
        <v>2152</v>
      </c>
      <c r="C561" s="254" t="s">
        <v>2153</v>
      </c>
      <c r="D561" s="238" t="s">
        <v>581</v>
      </c>
      <c r="E561" s="239">
        <v>0.14011000000000001</v>
      </c>
      <c r="F561" s="240"/>
      <c r="G561" s="241">
        <f>ROUND(E561*F561,2)</f>
        <v>0</v>
      </c>
      <c r="H561" s="240"/>
      <c r="I561" s="241">
        <f>ROUND(E561*H561,2)</f>
        <v>0</v>
      </c>
      <c r="J561" s="240"/>
      <c r="K561" s="241">
        <f>ROUND(E561*J561,2)</f>
        <v>0</v>
      </c>
      <c r="L561" s="241">
        <v>12</v>
      </c>
      <c r="M561" s="241">
        <f>G561*(1+L561/100)</f>
        <v>0</v>
      </c>
      <c r="N561" s="239">
        <v>0</v>
      </c>
      <c r="O561" s="239">
        <f>ROUND(E561*N561,2)</f>
        <v>0</v>
      </c>
      <c r="P561" s="239">
        <v>0</v>
      </c>
      <c r="Q561" s="239">
        <f>ROUND(E561*P561,2)</f>
        <v>0</v>
      </c>
      <c r="R561" s="241" t="s">
        <v>817</v>
      </c>
      <c r="S561" s="241" t="s">
        <v>315</v>
      </c>
      <c r="T561" s="242" t="s">
        <v>315</v>
      </c>
      <c r="U561" s="224">
        <v>1.1140000000000001</v>
      </c>
      <c r="V561" s="224">
        <f>ROUND(E561*U561,2)</f>
        <v>0.16</v>
      </c>
      <c r="W561" s="224"/>
      <c r="X561" s="224" t="s">
        <v>582</v>
      </c>
      <c r="Y561" s="224" t="s">
        <v>317</v>
      </c>
      <c r="Z561" s="214"/>
      <c r="AA561" s="214"/>
      <c r="AB561" s="214"/>
      <c r="AC561" s="214"/>
      <c r="AD561" s="214"/>
      <c r="AE561" s="214"/>
      <c r="AF561" s="214"/>
      <c r="AG561" s="214" t="s">
        <v>583</v>
      </c>
      <c r="AH561" s="214"/>
      <c r="AI561" s="214"/>
      <c r="AJ561" s="214"/>
      <c r="AK561" s="214"/>
      <c r="AL561" s="214"/>
      <c r="AM561" s="214"/>
      <c r="AN561" s="214"/>
      <c r="AO561" s="214"/>
      <c r="AP561" s="214"/>
      <c r="AQ561" s="214"/>
      <c r="AR561" s="214"/>
      <c r="AS561" s="214"/>
      <c r="AT561" s="214"/>
      <c r="AU561" s="214"/>
      <c r="AV561" s="214"/>
      <c r="AW561" s="214"/>
      <c r="AX561" s="214"/>
      <c r="AY561" s="214"/>
      <c r="AZ561" s="214"/>
      <c r="BA561" s="214"/>
      <c r="BB561" s="214"/>
      <c r="BC561" s="214"/>
      <c r="BD561" s="214"/>
      <c r="BE561" s="214"/>
      <c r="BF561" s="214"/>
      <c r="BG561" s="214"/>
      <c r="BH561" s="214"/>
    </row>
    <row r="562" spans="1:60" outlineLevel="2" x14ac:dyDescent="0.2">
      <c r="A562" s="221"/>
      <c r="B562" s="222"/>
      <c r="C562" s="267" t="s">
        <v>692</v>
      </c>
      <c r="D562" s="266"/>
      <c r="E562" s="266"/>
      <c r="F562" s="266"/>
      <c r="G562" s="266"/>
      <c r="H562" s="224"/>
      <c r="I562" s="224"/>
      <c r="J562" s="224"/>
      <c r="K562" s="224"/>
      <c r="L562" s="224"/>
      <c r="M562" s="224"/>
      <c r="N562" s="223"/>
      <c r="O562" s="223"/>
      <c r="P562" s="223"/>
      <c r="Q562" s="223"/>
      <c r="R562" s="224"/>
      <c r="S562" s="224"/>
      <c r="T562" s="224"/>
      <c r="U562" s="224"/>
      <c r="V562" s="224"/>
      <c r="W562" s="224"/>
      <c r="X562" s="224"/>
      <c r="Y562" s="224"/>
      <c r="Z562" s="214"/>
      <c r="AA562" s="214"/>
      <c r="AB562" s="214"/>
      <c r="AC562" s="214"/>
      <c r="AD562" s="214"/>
      <c r="AE562" s="214"/>
      <c r="AF562" s="214"/>
      <c r="AG562" s="214" t="s">
        <v>369</v>
      </c>
      <c r="AH562" s="214"/>
      <c r="AI562" s="214"/>
      <c r="AJ562" s="214"/>
      <c r="AK562" s="214"/>
      <c r="AL562" s="214"/>
      <c r="AM562" s="214"/>
      <c r="AN562" s="214"/>
      <c r="AO562" s="214"/>
      <c r="AP562" s="214"/>
      <c r="AQ562" s="214"/>
      <c r="AR562" s="214"/>
      <c r="AS562" s="214"/>
      <c r="AT562" s="214"/>
      <c r="AU562" s="214"/>
      <c r="AV562" s="214"/>
      <c r="AW562" s="214"/>
      <c r="AX562" s="214"/>
      <c r="AY562" s="214"/>
      <c r="AZ562" s="214"/>
      <c r="BA562" s="214"/>
      <c r="BB562" s="214"/>
      <c r="BC562" s="214"/>
      <c r="BD562" s="214"/>
      <c r="BE562" s="214"/>
      <c r="BF562" s="214"/>
      <c r="BG562" s="214"/>
      <c r="BH562" s="214"/>
    </row>
    <row r="563" spans="1:60" x14ac:dyDescent="0.2">
      <c r="A563" s="229" t="s">
        <v>310</v>
      </c>
      <c r="B563" s="230" t="s">
        <v>260</v>
      </c>
      <c r="C563" s="253" t="s">
        <v>261</v>
      </c>
      <c r="D563" s="231"/>
      <c r="E563" s="232"/>
      <c r="F563" s="233"/>
      <c r="G563" s="233">
        <f>SUMIF(AG564:AG576,"&lt;&gt;NOR",G564:G576)</f>
        <v>0</v>
      </c>
      <c r="H563" s="233"/>
      <c r="I563" s="233">
        <f>SUM(I564:I576)</f>
        <v>0</v>
      </c>
      <c r="J563" s="233"/>
      <c r="K563" s="233">
        <f>SUM(K564:K576)</f>
        <v>0</v>
      </c>
      <c r="L563" s="233"/>
      <c r="M563" s="233">
        <f>SUM(M564:M576)</f>
        <v>0</v>
      </c>
      <c r="N563" s="232"/>
      <c r="O563" s="232">
        <f>SUM(O564:O576)</f>
        <v>0.74</v>
      </c>
      <c r="P563" s="232"/>
      <c r="Q563" s="232">
        <f>SUM(Q564:Q576)</f>
        <v>0</v>
      </c>
      <c r="R563" s="233"/>
      <c r="S563" s="233"/>
      <c r="T563" s="234"/>
      <c r="U563" s="228"/>
      <c r="V563" s="228">
        <f>SUM(V564:V576)</f>
        <v>28.86</v>
      </c>
      <c r="W563" s="228"/>
      <c r="X563" s="228"/>
      <c r="Y563" s="228"/>
      <c r="AG563" t="s">
        <v>311</v>
      </c>
    </row>
    <row r="564" spans="1:60" outlineLevel="1" x14ac:dyDescent="0.2">
      <c r="A564" s="236">
        <v>157</v>
      </c>
      <c r="B564" s="237" t="s">
        <v>857</v>
      </c>
      <c r="C564" s="254" t="s">
        <v>858</v>
      </c>
      <c r="D564" s="238" t="s">
        <v>379</v>
      </c>
      <c r="E564" s="239">
        <v>27.678000000000001</v>
      </c>
      <c r="F564" s="240"/>
      <c r="G564" s="241">
        <f>ROUND(E564*F564,2)</f>
        <v>0</v>
      </c>
      <c r="H564" s="240"/>
      <c r="I564" s="241">
        <f>ROUND(E564*H564,2)</f>
        <v>0</v>
      </c>
      <c r="J564" s="240"/>
      <c r="K564" s="241">
        <f>ROUND(E564*J564,2)</f>
        <v>0</v>
      </c>
      <c r="L564" s="241">
        <v>12</v>
      </c>
      <c r="M564" s="241">
        <f>G564*(1+L564/100)</f>
        <v>0</v>
      </c>
      <c r="N564" s="239">
        <v>2.1000000000000001E-4</v>
      </c>
      <c r="O564" s="239">
        <f>ROUND(E564*N564,2)</f>
        <v>0.01</v>
      </c>
      <c r="P564" s="239">
        <v>0</v>
      </c>
      <c r="Q564" s="239">
        <f>ROUND(E564*P564,2)</f>
        <v>0</v>
      </c>
      <c r="R564" s="241" t="s">
        <v>786</v>
      </c>
      <c r="S564" s="241" t="s">
        <v>315</v>
      </c>
      <c r="T564" s="242" t="s">
        <v>315</v>
      </c>
      <c r="U564" s="224">
        <v>0.05</v>
      </c>
      <c r="V564" s="224">
        <f>ROUND(E564*U564,2)</f>
        <v>1.38</v>
      </c>
      <c r="W564" s="224"/>
      <c r="X564" s="224" t="s">
        <v>336</v>
      </c>
      <c r="Y564" s="224" t="s">
        <v>317</v>
      </c>
      <c r="Z564" s="214"/>
      <c r="AA564" s="214"/>
      <c r="AB564" s="214"/>
      <c r="AC564" s="214"/>
      <c r="AD564" s="214"/>
      <c r="AE564" s="214"/>
      <c r="AF564" s="214"/>
      <c r="AG564" s="214" t="s">
        <v>337</v>
      </c>
      <c r="AH564" s="214"/>
      <c r="AI564" s="214"/>
      <c r="AJ564" s="214"/>
      <c r="AK564" s="214"/>
      <c r="AL564" s="214"/>
      <c r="AM564" s="214"/>
      <c r="AN564" s="214"/>
      <c r="AO564" s="214"/>
      <c r="AP564" s="214"/>
      <c r="AQ564" s="214"/>
      <c r="AR564" s="214"/>
      <c r="AS564" s="214"/>
      <c r="AT564" s="214"/>
      <c r="AU564" s="214"/>
      <c r="AV564" s="214"/>
      <c r="AW564" s="214"/>
      <c r="AX564" s="214"/>
      <c r="AY564" s="214"/>
      <c r="AZ564" s="214"/>
      <c r="BA564" s="214"/>
      <c r="BB564" s="214"/>
      <c r="BC564" s="214"/>
      <c r="BD564" s="214"/>
      <c r="BE564" s="214"/>
      <c r="BF564" s="214"/>
      <c r="BG564" s="214"/>
      <c r="BH564" s="214"/>
    </row>
    <row r="565" spans="1:60" outlineLevel="2" x14ac:dyDescent="0.2">
      <c r="A565" s="221"/>
      <c r="B565" s="222"/>
      <c r="C565" s="255" t="s">
        <v>1231</v>
      </c>
      <c r="D565" s="243"/>
      <c r="E565" s="243"/>
      <c r="F565" s="243"/>
      <c r="G565" s="243"/>
      <c r="H565" s="224"/>
      <c r="I565" s="224"/>
      <c r="J565" s="224"/>
      <c r="K565" s="224"/>
      <c r="L565" s="224"/>
      <c r="M565" s="224"/>
      <c r="N565" s="223"/>
      <c r="O565" s="223"/>
      <c r="P565" s="223"/>
      <c r="Q565" s="223"/>
      <c r="R565" s="224"/>
      <c r="S565" s="224"/>
      <c r="T565" s="224"/>
      <c r="U565" s="224"/>
      <c r="V565" s="224"/>
      <c r="W565" s="224"/>
      <c r="X565" s="224"/>
      <c r="Y565" s="224"/>
      <c r="Z565" s="214"/>
      <c r="AA565" s="214"/>
      <c r="AB565" s="214"/>
      <c r="AC565" s="214"/>
      <c r="AD565" s="214"/>
      <c r="AE565" s="214"/>
      <c r="AF565" s="214"/>
      <c r="AG565" s="214" t="s">
        <v>320</v>
      </c>
      <c r="AH565" s="214"/>
      <c r="AI565" s="214"/>
      <c r="AJ565" s="214"/>
      <c r="AK565" s="214"/>
      <c r="AL565" s="214"/>
      <c r="AM565" s="214"/>
      <c r="AN565" s="214"/>
      <c r="AO565" s="214"/>
      <c r="AP565" s="214"/>
      <c r="AQ565" s="214"/>
      <c r="AR565" s="214"/>
      <c r="AS565" s="214"/>
      <c r="AT565" s="214"/>
      <c r="AU565" s="214"/>
      <c r="AV565" s="214"/>
      <c r="AW565" s="214"/>
      <c r="AX565" s="214"/>
      <c r="AY565" s="214"/>
      <c r="AZ565" s="214"/>
      <c r="BA565" s="214"/>
      <c r="BB565" s="214"/>
      <c r="BC565" s="214"/>
      <c r="BD565" s="214"/>
      <c r="BE565" s="214"/>
      <c r="BF565" s="214"/>
      <c r="BG565" s="214"/>
      <c r="BH565" s="214"/>
    </row>
    <row r="566" spans="1:60" outlineLevel="2" x14ac:dyDescent="0.2">
      <c r="A566" s="221"/>
      <c r="B566" s="222"/>
      <c r="C566" s="268" t="s">
        <v>2911</v>
      </c>
      <c r="D566" s="262"/>
      <c r="E566" s="263">
        <v>27.678000000000001</v>
      </c>
      <c r="F566" s="224"/>
      <c r="G566" s="224"/>
      <c r="H566" s="224"/>
      <c r="I566" s="224"/>
      <c r="J566" s="224"/>
      <c r="K566" s="224"/>
      <c r="L566" s="224"/>
      <c r="M566" s="224"/>
      <c r="N566" s="223"/>
      <c r="O566" s="223"/>
      <c r="P566" s="223"/>
      <c r="Q566" s="223"/>
      <c r="R566" s="224"/>
      <c r="S566" s="224"/>
      <c r="T566" s="224"/>
      <c r="U566" s="224"/>
      <c r="V566" s="224"/>
      <c r="W566" s="224"/>
      <c r="X566" s="224"/>
      <c r="Y566" s="224"/>
      <c r="Z566" s="214"/>
      <c r="AA566" s="214"/>
      <c r="AB566" s="214"/>
      <c r="AC566" s="214"/>
      <c r="AD566" s="214"/>
      <c r="AE566" s="214"/>
      <c r="AF566" s="214"/>
      <c r="AG566" s="214" t="s">
        <v>371</v>
      </c>
      <c r="AH566" s="214">
        <v>5</v>
      </c>
      <c r="AI566" s="214"/>
      <c r="AJ566" s="214"/>
      <c r="AK566" s="214"/>
      <c r="AL566" s="214"/>
      <c r="AM566" s="214"/>
      <c r="AN566" s="214"/>
      <c r="AO566" s="214"/>
      <c r="AP566" s="214"/>
      <c r="AQ566" s="214"/>
      <c r="AR566" s="214"/>
      <c r="AS566" s="214"/>
      <c r="AT566" s="214"/>
      <c r="AU566" s="214"/>
      <c r="AV566" s="214"/>
      <c r="AW566" s="214"/>
      <c r="AX566" s="214"/>
      <c r="AY566" s="214"/>
      <c r="AZ566" s="214"/>
      <c r="BA566" s="214"/>
      <c r="BB566" s="214"/>
      <c r="BC566" s="214"/>
      <c r="BD566" s="214"/>
      <c r="BE566" s="214"/>
      <c r="BF566" s="214"/>
      <c r="BG566" s="214"/>
      <c r="BH566" s="214"/>
    </row>
    <row r="567" spans="1:60" ht="22.5" outlineLevel="1" x14ac:dyDescent="0.2">
      <c r="A567" s="236">
        <v>158</v>
      </c>
      <c r="B567" s="237" t="s">
        <v>860</v>
      </c>
      <c r="C567" s="254" t="s">
        <v>861</v>
      </c>
      <c r="D567" s="238" t="s">
        <v>379</v>
      </c>
      <c r="E567" s="239">
        <v>27.678000000000001</v>
      </c>
      <c r="F567" s="240"/>
      <c r="G567" s="241">
        <f>ROUND(E567*F567,2)</f>
        <v>0</v>
      </c>
      <c r="H567" s="240"/>
      <c r="I567" s="241">
        <f>ROUND(E567*H567,2)</f>
        <v>0</v>
      </c>
      <c r="J567" s="240"/>
      <c r="K567" s="241">
        <f>ROUND(E567*J567,2)</f>
        <v>0</v>
      </c>
      <c r="L567" s="241">
        <v>12</v>
      </c>
      <c r="M567" s="241">
        <f>G567*(1+L567/100)</f>
        <v>0</v>
      </c>
      <c r="N567" s="239">
        <v>5.2399999999999999E-3</v>
      </c>
      <c r="O567" s="239">
        <f>ROUND(E567*N567,2)</f>
        <v>0.15</v>
      </c>
      <c r="P567" s="239">
        <v>0</v>
      </c>
      <c r="Q567" s="239">
        <f>ROUND(E567*P567,2)</f>
        <v>0</v>
      </c>
      <c r="R567" s="241" t="s">
        <v>786</v>
      </c>
      <c r="S567" s="241" t="s">
        <v>315</v>
      </c>
      <c r="T567" s="242" t="s">
        <v>315</v>
      </c>
      <c r="U567" s="224">
        <v>0.95840000000000003</v>
      </c>
      <c r="V567" s="224">
        <f>ROUND(E567*U567,2)</f>
        <v>26.53</v>
      </c>
      <c r="W567" s="224"/>
      <c r="X567" s="224" t="s">
        <v>336</v>
      </c>
      <c r="Y567" s="224" t="s">
        <v>317</v>
      </c>
      <c r="Z567" s="214"/>
      <c r="AA567" s="214"/>
      <c r="AB567" s="214"/>
      <c r="AC567" s="214"/>
      <c r="AD567" s="214"/>
      <c r="AE567" s="214"/>
      <c r="AF567" s="214"/>
      <c r="AG567" s="214" t="s">
        <v>367</v>
      </c>
      <c r="AH567" s="214"/>
      <c r="AI567" s="214"/>
      <c r="AJ567" s="214"/>
      <c r="AK567" s="214"/>
      <c r="AL567" s="214"/>
      <c r="AM567" s="214"/>
      <c r="AN567" s="214"/>
      <c r="AO567" s="214"/>
      <c r="AP567" s="214"/>
      <c r="AQ567" s="214"/>
      <c r="AR567" s="214"/>
      <c r="AS567" s="214"/>
      <c r="AT567" s="214"/>
      <c r="AU567" s="214"/>
      <c r="AV567" s="214"/>
      <c r="AW567" s="214"/>
      <c r="AX567" s="214"/>
      <c r="AY567" s="214"/>
      <c r="AZ567" s="214"/>
      <c r="BA567" s="214"/>
      <c r="BB567" s="214"/>
      <c r="BC567" s="214"/>
      <c r="BD567" s="214"/>
      <c r="BE567" s="214"/>
      <c r="BF567" s="214"/>
      <c r="BG567" s="214"/>
      <c r="BH567" s="214"/>
    </row>
    <row r="568" spans="1:60" outlineLevel="2" x14ac:dyDescent="0.2">
      <c r="A568" s="221"/>
      <c r="B568" s="222"/>
      <c r="C568" s="268" t="s">
        <v>991</v>
      </c>
      <c r="D568" s="262"/>
      <c r="E568" s="263"/>
      <c r="F568" s="224"/>
      <c r="G568" s="224"/>
      <c r="H568" s="224"/>
      <c r="I568" s="224"/>
      <c r="J568" s="224"/>
      <c r="K568" s="224"/>
      <c r="L568" s="224"/>
      <c r="M568" s="224"/>
      <c r="N568" s="223"/>
      <c r="O568" s="223"/>
      <c r="P568" s="223"/>
      <c r="Q568" s="223"/>
      <c r="R568" s="224"/>
      <c r="S568" s="224"/>
      <c r="T568" s="224"/>
      <c r="U568" s="224"/>
      <c r="V568" s="224"/>
      <c r="W568" s="224"/>
      <c r="X568" s="224"/>
      <c r="Y568" s="224"/>
      <c r="Z568" s="214"/>
      <c r="AA568" s="214"/>
      <c r="AB568" s="214"/>
      <c r="AC568" s="214"/>
      <c r="AD568" s="214"/>
      <c r="AE568" s="214"/>
      <c r="AF568" s="214"/>
      <c r="AG568" s="214" t="s">
        <v>371</v>
      </c>
      <c r="AH568" s="214">
        <v>0</v>
      </c>
      <c r="AI568" s="214"/>
      <c r="AJ568" s="214"/>
      <c r="AK568" s="214"/>
      <c r="AL568" s="214"/>
      <c r="AM568" s="214"/>
      <c r="AN568" s="214"/>
      <c r="AO568" s="214"/>
      <c r="AP568" s="214"/>
      <c r="AQ568" s="214"/>
      <c r="AR568" s="214"/>
      <c r="AS568" s="214"/>
      <c r="AT568" s="214"/>
      <c r="AU568" s="214"/>
      <c r="AV568" s="214"/>
      <c r="AW568" s="214"/>
      <c r="AX568" s="214"/>
      <c r="AY568" s="214"/>
      <c r="AZ568" s="214"/>
      <c r="BA568" s="214"/>
      <c r="BB568" s="214"/>
      <c r="BC568" s="214"/>
      <c r="BD568" s="214"/>
      <c r="BE568" s="214"/>
      <c r="BF568" s="214"/>
      <c r="BG568" s="214"/>
      <c r="BH568" s="214"/>
    </row>
    <row r="569" spans="1:60" outlineLevel="3" x14ac:dyDescent="0.2">
      <c r="A569" s="221"/>
      <c r="B569" s="222"/>
      <c r="C569" s="268" t="s">
        <v>2871</v>
      </c>
      <c r="D569" s="262"/>
      <c r="E569" s="263">
        <v>12.656000000000001</v>
      </c>
      <c r="F569" s="224"/>
      <c r="G569" s="224"/>
      <c r="H569" s="224"/>
      <c r="I569" s="224"/>
      <c r="J569" s="224"/>
      <c r="K569" s="224"/>
      <c r="L569" s="224"/>
      <c r="M569" s="224"/>
      <c r="N569" s="223"/>
      <c r="O569" s="223"/>
      <c r="P569" s="223"/>
      <c r="Q569" s="223"/>
      <c r="R569" s="224"/>
      <c r="S569" s="224"/>
      <c r="T569" s="224"/>
      <c r="U569" s="224"/>
      <c r="V569" s="224"/>
      <c r="W569" s="224"/>
      <c r="X569" s="224"/>
      <c r="Y569" s="224"/>
      <c r="Z569" s="214"/>
      <c r="AA569" s="214"/>
      <c r="AB569" s="214"/>
      <c r="AC569" s="214"/>
      <c r="AD569" s="214"/>
      <c r="AE569" s="214"/>
      <c r="AF569" s="214"/>
      <c r="AG569" s="214" t="s">
        <v>371</v>
      </c>
      <c r="AH569" s="214">
        <v>0</v>
      </c>
      <c r="AI569" s="214"/>
      <c r="AJ569" s="214"/>
      <c r="AK569" s="214"/>
      <c r="AL569" s="214"/>
      <c r="AM569" s="214"/>
      <c r="AN569" s="214"/>
      <c r="AO569" s="214"/>
      <c r="AP569" s="214"/>
      <c r="AQ569" s="214"/>
      <c r="AR569" s="214"/>
      <c r="AS569" s="214"/>
      <c r="AT569" s="214"/>
      <c r="AU569" s="214"/>
      <c r="AV569" s="214"/>
      <c r="AW569" s="214"/>
      <c r="AX569" s="214"/>
      <c r="AY569" s="214"/>
      <c r="AZ569" s="214"/>
      <c r="BA569" s="214"/>
      <c r="BB569" s="214"/>
      <c r="BC569" s="214"/>
      <c r="BD569" s="214"/>
      <c r="BE569" s="214"/>
      <c r="BF569" s="214"/>
      <c r="BG569" s="214"/>
      <c r="BH569" s="214"/>
    </row>
    <row r="570" spans="1:60" outlineLevel="3" x14ac:dyDescent="0.2">
      <c r="A570" s="221"/>
      <c r="B570" s="222"/>
      <c r="C570" s="268" t="s">
        <v>1893</v>
      </c>
      <c r="D570" s="262"/>
      <c r="E570" s="263">
        <v>-1.379</v>
      </c>
      <c r="F570" s="224"/>
      <c r="G570" s="224"/>
      <c r="H570" s="224"/>
      <c r="I570" s="224"/>
      <c r="J570" s="224"/>
      <c r="K570" s="224"/>
      <c r="L570" s="224"/>
      <c r="M570" s="224"/>
      <c r="N570" s="223"/>
      <c r="O570" s="223"/>
      <c r="P570" s="223"/>
      <c r="Q570" s="223"/>
      <c r="R570" s="224"/>
      <c r="S570" s="224"/>
      <c r="T570" s="224"/>
      <c r="U570" s="224"/>
      <c r="V570" s="224"/>
      <c r="W570" s="224"/>
      <c r="X570" s="224"/>
      <c r="Y570" s="224"/>
      <c r="Z570" s="214"/>
      <c r="AA570" s="214"/>
      <c r="AB570" s="214"/>
      <c r="AC570" s="214"/>
      <c r="AD570" s="214"/>
      <c r="AE570" s="214"/>
      <c r="AF570" s="214"/>
      <c r="AG570" s="214" t="s">
        <v>371</v>
      </c>
      <c r="AH570" s="214">
        <v>0</v>
      </c>
      <c r="AI570" s="214"/>
      <c r="AJ570" s="214"/>
      <c r="AK570" s="214"/>
      <c r="AL570" s="214"/>
      <c r="AM570" s="214"/>
      <c r="AN570" s="214"/>
      <c r="AO570" s="214"/>
      <c r="AP570" s="214"/>
      <c r="AQ570" s="214"/>
      <c r="AR570" s="214"/>
      <c r="AS570" s="214"/>
      <c r="AT570" s="214"/>
      <c r="AU570" s="214"/>
      <c r="AV570" s="214"/>
      <c r="AW570" s="214"/>
      <c r="AX570" s="214"/>
      <c r="AY570" s="214"/>
      <c r="AZ570" s="214"/>
      <c r="BA570" s="214"/>
      <c r="BB570" s="214"/>
      <c r="BC570" s="214"/>
      <c r="BD570" s="214"/>
      <c r="BE570" s="214"/>
      <c r="BF570" s="214"/>
      <c r="BG570" s="214"/>
      <c r="BH570" s="214"/>
    </row>
    <row r="571" spans="1:60" outlineLevel="3" x14ac:dyDescent="0.2">
      <c r="A571" s="221"/>
      <c r="B571" s="222"/>
      <c r="C571" s="268" t="s">
        <v>2872</v>
      </c>
      <c r="D571" s="262"/>
      <c r="E571" s="263">
        <v>17.78</v>
      </c>
      <c r="F571" s="224"/>
      <c r="G571" s="224"/>
      <c r="H571" s="224"/>
      <c r="I571" s="224"/>
      <c r="J571" s="224"/>
      <c r="K571" s="224"/>
      <c r="L571" s="224"/>
      <c r="M571" s="224"/>
      <c r="N571" s="223"/>
      <c r="O571" s="223"/>
      <c r="P571" s="223"/>
      <c r="Q571" s="223"/>
      <c r="R571" s="224"/>
      <c r="S571" s="224"/>
      <c r="T571" s="224"/>
      <c r="U571" s="224"/>
      <c r="V571" s="224"/>
      <c r="W571" s="224"/>
      <c r="X571" s="224"/>
      <c r="Y571" s="224"/>
      <c r="Z571" s="214"/>
      <c r="AA571" s="214"/>
      <c r="AB571" s="214"/>
      <c r="AC571" s="214"/>
      <c r="AD571" s="214"/>
      <c r="AE571" s="214"/>
      <c r="AF571" s="214"/>
      <c r="AG571" s="214" t="s">
        <v>371</v>
      </c>
      <c r="AH571" s="214">
        <v>0</v>
      </c>
      <c r="AI571" s="214"/>
      <c r="AJ571" s="214"/>
      <c r="AK571" s="214"/>
      <c r="AL571" s="214"/>
      <c r="AM571" s="214"/>
      <c r="AN571" s="214"/>
      <c r="AO571" s="214"/>
      <c r="AP571" s="214"/>
      <c r="AQ571" s="214"/>
      <c r="AR571" s="214"/>
      <c r="AS571" s="214"/>
      <c r="AT571" s="214"/>
      <c r="AU571" s="214"/>
      <c r="AV571" s="214"/>
      <c r="AW571" s="214"/>
      <c r="AX571" s="214"/>
      <c r="AY571" s="214"/>
      <c r="AZ571" s="214"/>
      <c r="BA571" s="214"/>
      <c r="BB571" s="214"/>
      <c r="BC571" s="214"/>
      <c r="BD571" s="214"/>
      <c r="BE571" s="214"/>
      <c r="BF571" s="214"/>
      <c r="BG571" s="214"/>
      <c r="BH571" s="214"/>
    </row>
    <row r="572" spans="1:60" outlineLevel="3" x14ac:dyDescent="0.2">
      <c r="A572" s="221"/>
      <c r="B572" s="222"/>
      <c r="C572" s="268" t="s">
        <v>1893</v>
      </c>
      <c r="D572" s="262"/>
      <c r="E572" s="263">
        <v>-1.379</v>
      </c>
      <c r="F572" s="224"/>
      <c r="G572" s="224"/>
      <c r="H572" s="224"/>
      <c r="I572" s="224"/>
      <c r="J572" s="224"/>
      <c r="K572" s="224"/>
      <c r="L572" s="224"/>
      <c r="M572" s="224"/>
      <c r="N572" s="223"/>
      <c r="O572" s="223"/>
      <c r="P572" s="223"/>
      <c r="Q572" s="223"/>
      <c r="R572" s="224"/>
      <c r="S572" s="224"/>
      <c r="T572" s="224"/>
      <c r="U572" s="224"/>
      <c r="V572" s="224"/>
      <c r="W572" s="224"/>
      <c r="X572" s="224"/>
      <c r="Y572" s="224"/>
      <c r="Z572" s="214"/>
      <c r="AA572" s="214"/>
      <c r="AB572" s="214"/>
      <c r="AC572" s="214"/>
      <c r="AD572" s="214"/>
      <c r="AE572" s="214"/>
      <c r="AF572" s="214"/>
      <c r="AG572" s="214" t="s">
        <v>371</v>
      </c>
      <c r="AH572" s="214">
        <v>0</v>
      </c>
      <c r="AI572" s="214"/>
      <c r="AJ572" s="214"/>
      <c r="AK572" s="214"/>
      <c r="AL572" s="214"/>
      <c r="AM572" s="214"/>
      <c r="AN572" s="214"/>
      <c r="AO572" s="214"/>
      <c r="AP572" s="214"/>
      <c r="AQ572" s="214"/>
      <c r="AR572" s="214"/>
      <c r="AS572" s="214"/>
      <c r="AT572" s="214"/>
      <c r="AU572" s="214"/>
      <c r="AV572" s="214"/>
      <c r="AW572" s="214"/>
      <c r="AX572" s="214"/>
      <c r="AY572" s="214"/>
      <c r="AZ572" s="214"/>
      <c r="BA572" s="214"/>
      <c r="BB572" s="214"/>
      <c r="BC572" s="214"/>
      <c r="BD572" s="214"/>
      <c r="BE572" s="214"/>
      <c r="BF572" s="214"/>
      <c r="BG572" s="214"/>
      <c r="BH572" s="214"/>
    </row>
    <row r="573" spans="1:60" ht="22.5" outlineLevel="1" x14ac:dyDescent="0.2">
      <c r="A573" s="236">
        <v>159</v>
      </c>
      <c r="B573" s="237" t="s">
        <v>865</v>
      </c>
      <c r="C573" s="254" t="s">
        <v>866</v>
      </c>
      <c r="D573" s="238" t="s">
        <v>379</v>
      </c>
      <c r="E573" s="239">
        <v>30.445799999999998</v>
      </c>
      <c r="F573" s="240"/>
      <c r="G573" s="241">
        <f>ROUND(E573*F573,2)</f>
        <v>0</v>
      </c>
      <c r="H573" s="240"/>
      <c r="I573" s="241">
        <f>ROUND(E573*H573,2)</f>
        <v>0</v>
      </c>
      <c r="J573" s="240"/>
      <c r="K573" s="241">
        <f>ROUND(E573*J573,2)</f>
        <v>0</v>
      </c>
      <c r="L573" s="241">
        <v>12</v>
      </c>
      <c r="M573" s="241">
        <f>G573*(1+L573/100)</f>
        <v>0</v>
      </c>
      <c r="N573" s="239">
        <v>1.9E-2</v>
      </c>
      <c r="O573" s="239">
        <f>ROUND(E573*N573,2)</f>
        <v>0.57999999999999996</v>
      </c>
      <c r="P573" s="239">
        <v>0</v>
      </c>
      <c r="Q573" s="239">
        <f>ROUND(E573*P573,2)</f>
        <v>0</v>
      </c>
      <c r="R573" s="241" t="s">
        <v>428</v>
      </c>
      <c r="S573" s="241" t="s">
        <v>315</v>
      </c>
      <c r="T573" s="242" t="s">
        <v>315</v>
      </c>
      <c r="U573" s="224">
        <v>0</v>
      </c>
      <c r="V573" s="224">
        <f>ROUND(E573*U573,2)</f>
        <v>0</v>
      </c>
      <c r="W573" s="224"/>
      <c r="X573" s="224" t="s">
        <v>429</v>
      </c>
      <c r="Y573" s="224" t="s">
        <v>317</v>
      </c>
      <c r="Z573" s="214"/>
      <c r="AA573" s="214"/>
      <c r="AB573" s="214"/>
      <c r="AC573" s="214"/>
      <c r="AD573" s="214"/>
      <c r="AE573" s="214"/>
      <c r="AF573" s="214"/>
      <c r="AG573" s="214" t="s">
        <v>728</v>
      </c>
      <c r="AH573" s="214"/>
      <c r="AI573" s="214"/>
      <c r="AJ573" s="214"/>
      <c r="AK573" s="214"/>
      <c r="AL573" s="214"/>
      <c r="AM573" s="214"/>
      <c r="AN573" s="214"/>
      <c r="AO573" s="214"/>
      <c r="AP573" s="214"/>
      <c r="AQ573" s="214"/>
      <c r="AR573" s="214"/>
      <c r="AS573" s="214"/>
      <c r="AT573" s="214"/>
      <c r="AU573" s="214"/>
      <c r="AV573" s="214"/>
      <c r="AW573" s="214"/>
      <c r="AX573" s="214"/>
      <c r="AY573" s="214"/>
      <c r="AZ573" s="214"/>
      <c r="BA573" s="214"/>
      <c r="BB573" s="214"/>
      <c r="BC573" s="214"/>
      <c r="BD573" s="214"/>
      <c r="BE573" s="214"/>
      <c r="BF573" s="214"/>
      <c r="BG573" s="214"/>
      <c r="BH573" s="214"/>
    </row>
    <row r="574" spans="1:60" outlineLevel="2" x14ac:dyDescent="0.2">
      <c r="A574" s="221"/>
      <c r="B574" s="222"/>
      <c r="C574" s="255" t="s">
        <v>807</v>
      </c>
      <c r="D574" s="243"/>
      <c r="E574" s="243"/>
      <c r="F574" s="243"/>
      <c r="G574" s="243"/>
      <c r="H574" s="224"/>
      <c r="I574" s="224"/>
      <c r="J574" s="224"/>
      <c r="K574" s="224"/>
      <c r="L574" s="224"/>
      <c r="M574" s="224"/>
      <c r="N574" s="223"/>
      <c r="O574" s="223"/>
      <c r="P574" s="223"/>
      <c r="Q574" s="223"/>
      <c r="R574" s="224"/>
      <c r="S574" s="224"/>
      <c r="T574" s="224"/>
      <c r="U574" s="224"/>
      <c r="V574" s="224"/>
      <c r="W574" s="224"/>
      <c r="X574" s="224"/>
      <c r="Y574" s="224"/>
      <c r="Z574" s="214"/>
      <c r="AA574" s="214"/>
      <c r="AB574" s="214"/>
      <c r="AC574" s="214"/>
      <c r="AD574" s="214"/>
      <c r="AE574" s="214"/>
      <c r="AF574" s="214"/>
      <c r="AG574" s="214" t="s">
        <v>320</v>
      </c>
      <c r="AH574" s="214"/>
      <c r="AI574" s="214"/>
      <c r="AJ574" s="214"/>
      <c r="AK574" s="214"/>
      <c r="AL574" s="214"/>
      <c r="AM574" s="214"/>
      <c r="AN574" s="214"/>
      <c r="AO574" s="214"/>
      <c r="AP574" s="214"/>
      <c r="AQ574" s="214"/>
      <c r="AR574" s="214"/>
      <c r="AS574" s="214"/>
      <c r="AT574" s="214"/>
      <c r="AU574" s="214"/>
      <c r="AV574" s="214"/>
      <c r="AW574" s="214"/>
      <c r="AX574" s="214"/>
      <c r="AY574" s="214"/>
      <c r="AZ574" s="214"/>
      <c r="BA574" s="214"/>
      <c r="BB574" s="214"/>
      <c r="BC574" s="214"/>
      <c r="BD574" s="214"/>
      <c r="BE574" s="214"/>
      <c r="BF574" s="214"/>
      <c r="BG574" s="214"/>
      <c r="BH574" s="214"/>
    </row>
    <row r="575" spans="1:60" outlineLevel="2" x14ac:dyDescent="0.2">
      <c r="A575" s="221"/>
      <c r="B575" s="222"/>
      <c r="C575" s="268" t="s">
        <v>2933</v>
      </c>
      <c r="D575" s="262"/>
      <c r="E575" s="263">
        <v>30.445799999999998</v>
      </c>
      <c r="F575" s="224"/>
      <c r="G575" s="224"/>
      <c r="H575" s="224"/>
      <c r="I575" s="224"/>
      <c r="J575" s="224"/>
      <c r="K575" s="224"/>
      <c r="L575" s="224"/>
      <c r="M575" s="224"/>
      <c r="N575" s="223"/>
      <c r="O575" s="223"/>
      <c r="P575" s="223"/>
      <c r="Q575" s="223"/>
      <c r="R575" s="224"/>
      <c r="S575" s="224"/>
      <c r="T575" s="224"/>
      <c r="U575" s="224"/>
      <c r="V575" s="224"/>
      <c r="W575" s="224"/>
      <c r="X575" s="224"/>
      <c r="Y575" s="224"/>
      <c r="Z575" s="214"/>
      <c r="AA575" s="214"/>
      <c r="AB575" s="214"/>
      <c r="AC575" s="214"/>
      <c r="AD575" s="214"/>
      <c r="AE575" s="214"/>
      <c r="AF575" s="214"/>
      <c r="AG575" s="214" t="s">
        <v>371</v>
      </c>
      <c r="AH575" s="214">
        <v>0</v>
      </c>
      <c r="AI575" s="214"/>
      <c r="AJ575" s="214"/>
      <c r="AK575" s="214"/>
      <c r="AL575" s="214"/>
      <c r="AM575" s="214"/>
      <c r="AN575" s="214"/>
      <c r="AO575" s="214"/>
      <c r="AP575" s="214"/>
      <c r="AQ575" s="214"/>
      <c r="AR575" s="214"/>
      <c r="AS575" s="214"/>
      <c r="AT575" s="214"/>
      <c r="AU575" s="214"/>
      <c r="AV575" s="214"/>
      <c r="AW575" s="214"/>
      <c r="AX575" s="214"/>
      <c r="AY575" s="214"/>
      <c r="AZ575" s="214"/>
      <c r="BA575" s="214"/>
      <c r="BB575" s="214"/>
      <c r="BC575" s="214"/>
      <c r="BD575" s="214"/>
      <c r="BE575" s="214"/>
      <c r="BF575" s="214"/>
      <c r="BG575" s="214"/>
      <c r="BH575" s="214"/>
    </row>
    <row r="576" spans="1:60" outlineLevel="1" x14ac:dyDescent="0.2">
      <c r="A576" s="245">
        <v>160</v>
      </c>
      <c r="B576" s="246" t="s">
        <v>1234</v>
      </c>
      <c r="C576" s="256" t="s">
        <v>1235</v>
      </c>
      <c r="D576" s="247" t="s">
        <v>581</v>
      </c>
      <c r="E576" s="248">
        <v>0.72931999999999997</v>
      </c>
      <c r="F576" s="249"/>
      <c r="G576" s="250">
        <f>ROUND(E576*F576,2)</f>
        <v>0</v>
      </c>
      <c r="H576" s="249"/>
      <c r="I576" s="250">
        <f>ROUND(E576*H576,2)</f>
        <v>0</v>
      </c>
      <c r="J576" s="249"/>
      <c r="K576" s="250">
        <f>ROUND(E576*J576,2)</f>
        <v>0</v>
      </c>
      <c r="L576" s="250">
        <v>12</v>
      </c>
      <c r="M576" s="250">
        <f>G576*(1+L576/100)</f>
        <v>0</v>
      </c>
      <c r="N576" s="248">
        <v>0</v>
      </c>
      <c r="O576" s="248">
        <f>ROUND(E576*N576,2)</f>
        <v>0</v>
      </c>
      <c r="P576" s="248">
        <v>0</v>
      </c>
      <c r="Q576" s="248">
        <f>ROUND(E576*P576,2)</f>
        <v>0</v>
      </c>
      <c r="R576" s="250" t="s">
        <v>786</v>
      </c>
      <c r="S576" s="250" t="s">
        <v>315</v>
      </c>
      <c r="T576" s="251" t="s">
        <v>315</v>
      </c>
      <c r="U576" s="224">
        <v>1.3049999999999999</v>
      </c>
      <c r="V576" s="224">
        <f>ROUND(E576*U576,2)</f>
        <v>0.95</v>
      </c>
      <c r="W576" s="224"/>
      <c r="X576" s="224" t="s">
        <v>582</v>
      </c>
      <c r="Y576" s="224" t="s">
        <v>317</v>
      </c>
      <c r="Z576" s="214"/>
      <c r="AA576" s="214"/>
      <c r="AB576" s="214"/>
      <c r="AC576" s="214"/>
      <c r="AD576" s="214"/>
      <c r="AE576" s="214"/>
      <c r="AF576" s="214"/>
      <c r="AG576" s="214" t="s">
        <v>1236</v>
      </c>
      <c r="AH576" s="214"/>
      <c r="AI576" s="214"/>
      <c r="AJ576" s="214"/>
      <c r="AK576" s="214"/>
      <c r="AL576" s="214"/>
      <c r="AM576" s="214"/>
      <c r="AN576" s="214"/>
      <c r="AO576" s="214"/>
      <c r="AP576" s="214"/>
      <c r="AQ576" s="214"/>
      <c r="AR576" s="214"/>
      <c r="AS576" s="214"/>
      <c r="AT576" s="214"/>
      <c r="AU576" s="214"/>
      <c r="AV576" s="214"/>
      <c r="AW576" s="214"/>
      <c r="AX576" s="214"/>
      <c r="AY576" s="214"/>
      <c r="AZ576" s="214"/>
      <c r="BA576" s="214"/>
      <c r="BB576" s="214"/>
      <c r="BC576" s="214"/>
      <c r="BD576" s="214"/>
      <c r="BE576" s="214"/>
      <c r="BF576" s="214"/>
      <c r="BG576" s="214"/>
      <c r="BH576" s="214"/>
    </row>
    <row r="577" spans="1:60" x14ac:dyDescent="0.2">
      <c r="A577" s="229" t="s">
        <v>310</v>
      </c>
      <c r="B577" s="230" t="s">
        <v>264</v>
      </c>
      <c r="C577" s="253" t="s">
        <v>265</v>
      </c>
      <c r="D577" s="231"/>
      <c r="E577" s="232"/>
      <c r="F577" s="233"/>
      <c r="G577" s="233">
        <f>SUMIF(AG578:AG620,"&lt;&gt;NOR",G578:G620)</f>
        <v>0</v>
      </c>
      <c r="H577" s="233"/>
      <c r="I577" s="233">
        <f>SUM(I578:I620)</f>
        <v>0</v>
      </c>
      <c r="J577" s="233"/>
      <c r="K577" s="233">
        <f>SUM(K578:K620)</f>
        <v>0</v>
      </c>
      <c r="L577" s="233"/>
      <c r="M577" s="233">
        <f>SUM(M578:M620)</f>
        <v>0</v>
      </c>
      <c r="N577" s="232"/>
      <c r="O577" s="232">
        <f>SUM(O578:O620)</f>
        <v>6.9999999999999993E-2</v>
      </c>
      <c r="P577" s="232"/>
      <c r="Q577" s="232">
        <f>SUM(Q578:Q620)</f>
        <v>0.04</v>
      </c>
      <c r="R577" s="233"/>
      <c r="S577" s="233"/>
      <c r="T577" s="234"/>
      <c r="U577" s="228"/>
      <c r="V577" s="228">
        <f>SUM(V578:V620)</f>
        <v>24.22</v>
      </c>
      <c r="W577" s="228"/>
      <c r="X577" s="228"/>
      <c r="Y577" s="228"/>
      <c r="AG577" t="s">
        <v>311</v>
      </c>
    </row>
    <row r="578" spans="1:60" outlineLevel="1" x14ac:dyDescent="0.2">
      <c r="A578" s="236">
        <v>161</v>
      </c>
      <c r="B578" s="237" t="s">
        <v>887</v>
      </c>
      <c r="C578" s="254" t="s">
        <v>888</v>
      </c>
      <c r="D578" s="238" t="s">
        <v>379</v>
      </c>
      <c r="E578" s="239">
        <v>139.00579999999999</v>
      </c>
      <c r="F578" s="240"/>
      <c r="G578" s="241">
        <f>ROUND(E578*F578,2)</f>
        <v>0</v>
      </c>
      <c r="H578" s="240"/>
      <c r="I578" s="241">
        <f>ROUND(E578*H578,2)</f>
        <v>0</v>
      </c>
      <c r="J578" s="240"/>
      <c r="K578" s="241">
        <f>ROUND(E578*J578,2)</f>
        <v>0</v>
      </c>
      <c r="L578" s="241">
        <v>12</v>
      </c>
      <c r="M578" s="241">
        <f>G578*(1+L578/100)</f>
        <v>0</v>
      </c>
      <c r="N578" s="239">
        <v>0</v>
      </c>
      <c r="O578" s="239">
        <f>ROUND(E578*N578,2)</f>
        <v>0</v>
      </c>
      <c r="P578" s="239">
        <v>0</v>
      </c>
      <c r="Q578" s="239">
        <f>ROUND(E578*P578,2)</f>
        <v>0</v>
      </c>
      <c r="R578" s="241" t="s">
        <v>877</v>
      </c>
      <c r="S578" s="241" t="s">
        <v>315</v>
      </c>
      <c r="T578" s="242" t="s">
        <v>315</v>
      </c>
      <c r="U578" s="224">
        <v>0.01</v>
      </c>
      <c r="V578" s="224">
        <f>ROUND(E578*U578,2)</f>
        <v>1.39</v>
      </c>
      <c r="W578" s="224"/>
      <c r="X578" s="224" t="s">
        <v>336</v>
      </c>
      <c r="Y578" s="224" t="s">
        <v>317</v>
      </c>
      <c r="Z578" s="214"/>
      <c r="AA578" s="214"/>
      <c r="AB578" s="214"/>
      <c r="AC578" s="214"/>
      <c r="AD578" s="214"/>
      <c r="AE578" s="214"/>
      <c r="AF578" s="214"/>
      <c r="AG578" s="214" t="s">
        <v>367</v>
      </c>
      <c r="AH578" s="214"/>
      <c r="AI578" s="214"/>
      <c r="AJ578" s="214"/>
      <c r="AK578" s="214"/>
      <c r="AL578" s="214"/>
      <c r="AM578" s="214"/>
      <c r="AN578" s="214"/>
      <c r="AO578" s="214"/>
      <c r="AP578" s="214"/>
      <c r="AQ578" s="214"/>
      <c r="AR578" s="214"/>
      <c r="AS578" s="214"/>
      <c r="AT578" s="214"/>
      <c r="AU578" s="214"/>
      <c r="AV578" s="214"/>
      <c r="AW578" s="214"/>
      <c r="AX578" s="214"/>
      <c r="AY578" s="214"/>
      <c r="AZ578" s="214"/>
      <c r="BA578" s="214"/>
      <c r="BB578" s="214"/>
      <c r="BC578" s="214"/>
      <c r="BD578" s="214"/>
      <c r="BE578" s="214"/>
      <c r="BF578" s="214"/>
      <c r="BG578" s="214"/>
      <c r="BH578" s="214"/>
    </row>
    <row r="579" spans="1:60" ht="22.5" outlineLevel="2" x14ac:dyDescent="0.2">
      <c r="A579" s="221"/>
      <c r="B579" s="222"/>
      <c r="C579" s="255" t="s">
        <v>1495</v>
      </c>
      <c r="D579" s="243"/>
      <c r="E579" s="243"/>
      <c r="F579" s="243"/>
      <c r="G579" s="243"/>
      <c r="H579" s="224"/>
      <c r="I579" s="224"/>
      <c r="J579" s="224"/>
      <c r="K579" s="224"/>
      <c r="L579" s="224"/>
      <c r="M579" s="224"/>
      <c r="N579" s="223"/>
      <c r="O579" s="223"/>
      <c r="P579" s="223"/>
      <c r="Q579" s="223"/>
      <c r="R579" s="224"/>
      <c r="S579" s="224"/>
      <c r="T579" s="224"/>
      <c r="U579" s="224"/>
      <c r="V579" s="224"/>
      <c r="W579" s="224"/>
      <c r="X579" s="224"/>
      <c r="Y579" s="224"/>
      <c r="Z579" s="214"/>
      <c r="AA579" s="214"/>
      <c r="AB579" s="214"/>
      <c r="AC579" s="214"/>
      <c r="AD579" s="214"/>
      <c r="AE579" s="214"/>
      <c r="AF579" s="214"/>
      <c r="AG579" s="214" t="s">
        <v>320</v>
      </c>
      <c r="AH579" s="214"/>
      <c r="AI579" s="214"/>
      <c r="AJ579" s="214"/>
      <c r="AK579" s="214"/>
      <c r="AL579" s="214"/>
      <c r="AM579" s="214"/>
      <c r="AN579" s="214"/>
      <c r="AO579" s="214"/>
      <c r="AP579" s="214"/>
      <c r="AQ579" s="214"/>
      <c r="AR579" s="214"/>
      <c r="AS579" s="214"/>
      <c r="AT579" s="214"/>
      <c r="AU579" s="214"/>
      <c r="AV579" s="214"/>
      <c r="AW579" s="214"/>
      <c r="AX579" s="214"/>
      <c r="AY579" s="214"/>
      <c r="AZ579" s="214"/>
      <c r="BA579" s="244" t="str">
        <f>C579</f>
        <v>Vysátí nečistot z podkladu, penetrace, samonivelační stěrka, broušení, vysátí prachu, nalepení Cu pásek, nalepení podlahoviny, svaření švů, podlahový soklík z PVC.</v>
      </c>
      <c r="BB579" s="214"/>
      <c r="BC579" s="214"/>
      <c r="BD579" s="214"/>
      <c r="BE579" s="214"/>
      <c r="BF579" s="214"/>
      <c r="BG579" s="214"/>
      <c r="BH579" s="214"/>
    </row>
    <row r="580" spans="1:60" outlineLevel="2" x14ac:dyDescent="0.2">
      <c r="A580" s="221"/>
      <c r="B580" s="222"/>
      <c r="C580" s="268" t="s">
        <v>2934</v>
      </c>
      <c r="D580" s="262"/>
      <c r="E580" s="263">
        <v>139.00579999999999</v>
      </c>
      <c r="F580" s="224"/>
      <c r="G580" s="224"/>
      <c r="H580" s="224"/>
      <c r="I580" s="224"/>
      <c r="J580" s="224"/>
      <c r="K580" s="224"/>
      <c r="L580" s="224"/>
      <c r="M580" s="224"/>
      <c r="N580" s="223"/>
      <c r="O580" s="223"/>
      <c r="P580" s="223"/>
      <c r="Q580" s="223"/>
      <c r="R580" s="224"/>
      <c r="S580" s="224"/>
      <c r="T580" s="224"/>
      <c r="U580" s="224"/>
      <c r="V580" s="224"/>
      <c r="W580" s="224"/>
      <c r="X580" s="224"/>
      <c r="Y580" s="224"/>
      <c r="Z580" s="214"/>
      <c r="AA580" s="214"/>
      <c r="AB580" s="214"/>
      <c r="AC580" s="214"/>
      <c r="AD580" s="214"/>
      <c r="AE580" s="214"/>
      <c r="AF580" s="214"/>
      <c r="AG580" s="214" t="s">
        <v>371</v>
      </c>
      <c r="AH580" s="214">
        <v>5</v>
      </c>
      <c r="AI580" s="214"/>
      <c r="AJ580" s="214"/>
      <c r="AK580" s="214"/>
      <c r="AL580" s="214"/>
      <c r="AM580" s="214"/>
      <c r="AN580" s="214"/>
      <c r="AO580" s="214"/>
      <c r="AP580" s="214"/>
      <c r="AQ580" s="214"/>
      <c r="AR580" s="214"/>
      <c r="AS580" s="214"/>
      <c r="AT580" s="214"/>
      <c r="AU580" s="214"/>
      <c r="AV580" s="214"/>
      <c r="AW580" s="214"/>
      <c r="AX580" s="214"/>
      <c r="AY580" s="214"/>
      <c r="AZ580" s="214"/>
      <c r="BA580" s="214"/>
      <c r="BB580" s="214"/>
      <c r="BC580" s="214"/>
      <c r="BD580" s="214"/>
      <c r="BE580" s="214"/>
      <c r="BF580" s="214"/>
      <c r="BG580" s="214"/>
      <c r="BH580" s="214"/>
    </row>
    <row r="581" spans="1:60" outlineLevel="1" x14ac:dyDescent="0.2">
      <c r="A581" s="236">
        <v>162</v>
      </c>
      <c r="B581" s="237" t="s">
        <v>881</v>
      </c>
      <c r="C581" s="254" t="s">
        <v>882</v>
      </c>
      <c r="D581" s="238" t="s">
        <v>379</v>
      </c>
      <c r="E581" s="239">
        <v>18.085000000000001</v>
      </c>
      <c r="F581" s="240"/>
      <c r="G581" s="241">
        <f>ROUND(E581*F581,2)</f>
        <v>0</v>
      </c>
      <c r="H581" s="240"/>
      <c r="I581" s="241">
        <f>ROUND(E581*H581,2)</f>
        <v>0</v>
      </c>
      <c r="J581" s="240"/>
      <c r="K581" s="241">
        <f>ROUND(E581*J581,2)</f>
        <v>0</v>
      </c>
      <c r="L581" s="241">
        <v>12</v>
      </c>
      <c r="M581" s="241">
        <f>G581*(1+L581/100)</f>
        <v>0</v>
      </c>
      <c r="N581" s="239">
        <v>1.0000000000000001E-5</v>
      </c>
      <c r="O581" s="239">
        <f>ROUND(E581*N581,2)</f>
        <v>0</v>
      </c>
      <c r="P581" s="239">
        <v>0</v>
      </c>
      <c r="Q581" s="239">
        <f>ROUND(E581*P581,2)</f>
        <v>0</v>
      </c>
      <c r="R581" s="241" t="s">
        <v>877</v>
      </c>
      <c r="S581" s="241" t="s">
        <v>315</v>
      </c>
      <c r="T581" s="242" t="s">
        <v>315</v>
      </c>
      <c r="U581" s="224">
        <v>0.03</v>
      </c>
      <c r="V581" s="224">
        <f>ROUND(E581*U581,2)</f>
        <v>0.54</v>
      </c>
      <c r="W581" s="224"/>
      <c r="X581" s="224" t="s">
        <v>336</v>
      </c>
      <c r="Y581" s="224" t="s">
        <v>317</v>
      </c>
      <c r="Z581" s="214"/>
      <c r="AA581" s="214"/>
      <c r="AB581" s="214"/>
      <c r="AC581" s="214"/>
      <c r="AD581" s="214"/>
      <c r="AE581" s="214"/>
      <c r="AF581" s="214"/>
      <c r="AG581" s="214" t="s">
        <v>367</v>
      </c>
      <c r="AH581" s="214"/>
      <c r="AI581" s="214"/>
      <c r="AJ581" s="214"/>
      <c r="AK581" s="214"/>
      <c r="AL581" s="214"/>
      <c r="AM581" s="214"/>
      <c r="AN581" s="214"/>
      <c r="AO581" s="214"/>
      <c r="AP581" s="214"/>
      <c r="AQ581" s="214"/>
      <c r="AR581" s="214"/>
      <c r="AS581" s="214"/>
      <c r="AT581" s="214"/>
      <c r="AU581" s="214"/>
      <c r="AV581" s="214"/>
      <c r="AW581" s="214"/>
      <c r="AX581" s="214"/>
      <c r="AY581" s="214"/>
      <c r="AZ581" s="214"/>
      <c r="BA581" s="214"/>
      <c r="BB581" s="214"/>
      <c r="BC581" s="214"/>
      <c r="BD581" s="214"/>
      <c r="BE581" s="214"/>
      <c r="BF581" s="214"/>
      <c r="BG581" s="214"/>
      <c r="BH581" s="214"/>
    </row>
    <row r="582" spans="1:60" outlineLevel="2" x14ac:dyDescent="0.2">
      <c r="A582" s="221"/>
      <c r="B582" s="222"/>
      <c r="C582" s="268" t="s">
        <v>2346</v>
      </c>
      <c r="D582" s="262"/>
      <c r="E582" s="263">
        <v>3.1520000000000001</v>
      </c>
      <c r="F582" s="224"/>
      <c r="G582" s="224"/>
      <c r="H582" s="224"/>
      <c r="I582" s="224"/>
      <c r="J582" s="224"/>
      <c r="K582" s="224"/>
      <c r="L582" s="224"/>
      <c r="M582" s="224"/>
      <c r="N582" s="223"/>
      <c r="O582" s="223"/>
      <c r="P582" s="223"/>
      <c r="Q582" s="223"/>
      <c r="R582" s="224"/>
      <c r="S582" s="224"/>
      <c r="T582" s="224"/>
      <c r="U582" s="224"/>
      <c r="V582" s="224"/>
      <c r="W582" s="224"/>
      <c r="X582" s="224"/>
      <c r="Y582" s="224"/>
      <c r="Z582" s="214"/>
      <c r="AA582" s="214"/>
      <c r="AB582" s="214"/>
      <c r="AC582" s="214"/>
      <c r="AD582" s="214"/>
      <c r="AE582" s="214"/>
      <c r="AF582" s="214"/>
      <c r="AG582" s="214" t="s">
        <v>371</v>
      </c>
      <c r="AH582" s="214">
        <v>0</v>
      </c>
      <c r="AI582" s="214"/>
      <c r="AJ582" s="214"/>
      <c r="AK582" s="214"/>
      <c r="AL582" s="214"/>
      <c r="AM582" s="214"/>
      <c r="AN582" s="214"/>
      <c r="AO582" s="214"/>
      <c r="AP582" s="214"/>
      <c r="AQ582" s="214"/>
      <c r="AR582" s="214"/>
      <c r="AS582" s="214"/>
      <c r="AT582" s="214"/>
      <c r="AU582" s="214"/>
      <c r="AV582" s="214"/>
      <c r="AW582" s="214"/>
      <c r="AX582" s="214"/>
      <c r="AY582" s="214"/>
      <c r="AZ582" s="214"/>
      <c r="BA582" s="214"/>
      <c r="BB582" s="214"/>
      <c r="BC582" s="214"/>
      <c r="BD582" s="214"/>
      <c r="BE582" s="214"/>
      <c r="BF582" s="214"/>
      <c r="BG582" s="214"/>
      <c r="BH582" s="214"/>
    </row>
    <row r="583" spans="1:60" outlineLevel="3" x14ac:dyDescent="0.2">
      <c r="A583" s="221"/>
      <c r="B583" s="222"/>
      <c r="C583" s="268" t="s">
        <v>1337</v>
      </c>
      <c r="D583" s="262"/>
      <c r="E583" s="263">
        <v>2.758</v>
      </c>
      <c r="F583" s="224"/>
      <c r="G583" s="224"/>
      <c r="H583" s="224"/>
      <c r="I583" s="224"/>
      <c r="J583" s="224"/>
      <c r="K583" s="224"/>
      <c r="L583" s="224"/>
      <c r="M583" s="224"/>
      <c r="N583" s="223"/>
      <c r="O583" s="223"/>
      <c r="P583" s="223"/>
      <c r="Q583" s="223"/>
      <c r="R583" s="224"/>
      <c r="S583" s="224"/>
      <c r="T583" s="224"/>
      <c r="U583" s="224"/>
      <c r="V583" s="224"/>
      <c r="W583" s="224"/>
      <c r="X583" s="224"/>
      <c r="Y583" s="224"/>
      <c r="Z583" s="214"/>
      <c r="AA583" s="214"/>
      <c r="AB583" s="214"/>
      <c r="AC583" s="214"/>
      <c r="AD583" s="214"/>
      <c r="AE583" s="214"/>
      <c r="AF583" s="214"/>
      <c r="AG583" s="214" t="s">
        <v>371</v>
      </c>
      <c r="AH583" s="214">
        <v>0</v>
      </c>
      <c r="AI583" s="214"/>
      <c r="AJ583" s="214"/>
      <c r="AK583" s="214"/>
      <c r="AL583" s="214"/>
      <c r="AM583" s="214"/>
      <c r="AN583" s="214"/>
      <c r="AO583" s="214"/>
      <c r="AP583" s="214"/>
      <c r="AQ583" s="214"/>
      <c r="AR583" s="214"/>
      <c r="AS583" s="214"/>
      <c r="AT583" s="214"/>
      <c r="AU583" s="214"/>
      <c r="AV583" s="214"/>
      <c r="AW583" s="214"/>
      <c r="AX583" s="214"/>
      <c r="AY583" s="214"/>
      <c r="AZ583" s="214"/>
      <c r="BA583" s="214"/>
      <c r="BB583" s="214"/>
      <c r="BC583" s="214"/>
      <c r="BD583" s="214"/>
      <c r="BE583" s="214"/>
      <c r="BF583" s="214"/>
      <c r="BG583" s="214"/>
      <c r="BH583" s="214"/>
    </row>
    <row r="584" spans="1:60" outlineLevel="3" x14ac:dyDescent="0.2">
      <c r="A584" s="221"/>
      <c r="B584" s="222"/>
      <c r="C584" s="268" t="s">
        <v>1338</v>
      </c>
      <c r="D584" s="262"/>
      <c r="E584" s="263">
        <v>4.18</v>
      </c>
      <c r="F584" s="224"/>
      <c r="G584" s="224"/>
      <c r="H584" s="224"/>
      <c r="I584" s="224"/>
      <c r="J584" s="224"/>
      <c r="K584" s="224"/>
      <c r="L584" s="224"/>
      <c r="M584" s="224"/>
      <c r="N584" s="223"/>
      <c r="O584" s="223"/>
      <c r="P584" s="223"/>
      <c r="Q584" s="223"/>
      <c r="R584" s="224"/>
      <c r="S584" s="224"/>
      <c r="T584" s="224"/>
      <c r="U584" s="224"/>
      <c r="V584" s="224"/>
      <c r="W584" s="224"/>
      <c r="X584" s="224"/>
      <c r="Y584" s="224"/>
      <c r="Z584" s="214"/>
      <c r="AA584" s="214"/>
      <c r="AB584" s="214"/>
      <c r="AC584" s="214"/>
      <c r="AD584" s="214"/>
      <c r="AE584" s="214"/>
      <c r="AF584" s="214"/>
      <c r="AG584" s="214" t="s">
        <v>371</v>
      </c>
      <c r="AH584" s="214">
        <v>0</v>
      </c>
      <c r="AI584" s="214"/>
      <c r="AJ584" s="214"/>
      <c r="AK584" s="214"/>
      <c r="AL584" s="214"/>
      <c r="AM584" s="214"/>
      <c r="AN584" s="214"/>
      <c r="AO584" s="214"/>
      <c r="AP584" s="214"/>
      <c r="AQ584" s="214"/>
      <c r="AR584" s="214"/>
      <c r="AS584" s="214"/>
      <c r="AT584" s="214"/>
      <c r="AU584" s="214"/>
      <c r="AV584" s="214"/>
      <c r="AW584" s="214"/>
      <c r="AX584" s="214"/>
      <c r="AY584" s="214"/>
      <c r="AZ584" s="214"/>
      <c r="BA584" s="214"/>
      <c r="BB584" s="214"/>
      <c r="BC584" s="214"/>
      <c r="BD584" s="214"/>
      <c r="BE584" s="214"/>
      <c r="BF584" s="214"/>
      <c r="BG584" s="214"/>
      <c r="BH584" s="214"/>
    </row>
    <row r="585" spans="1:60" outlineLevel="3" x14ac:dyDescent="0.2">
      <c r="A585" s="221"/>
      <c r="B585" s="222"/>
      <c r="C585" s="268" t="s">
        <v>1339</v>
      </c>
      <c r="D585" s="262"/>
      <c r="E585" s="263">
        <v>7.9950000000000001</v>
      </c>
      <c r="F585" s="224"/>
      <c r="G585" s="224"/>
      <c r="H585" s="224"/>
      <c r="I585" s="224"/>
      <c r="J585" s="224"/>
      <c r="K585" s="224"/>
      <c r="L585" s="224"/>
      <c r="M585" s="224"/>
      <c r="N585" s="223"/>
      <c r="O585" s="223"/>
      <c r="P585" s="223"/>
      <c r="Q585" s="223"/>
      <c r="R585" s="224"/>
      <c r="S585" s="224"/>
      <c r="T585" s="224"/>
      <c r="U585" s="224"/>
      <c r="V585" s="224"/>
      <c r="W585" s="224"/>
      <c r="X585" s="224"/>
      <c r="Y585" s="224"/>
      <c r="Z585" s="214"/>
      <c r="AA585" s="214"/>
      <c r="AB585" s="214"/>
      <c r="AC585" s="214"/>
      <c r="AD585" s="214"/>
      <c r="AE585" s="214"/>
      <c r="AF585" s="214"/>
      <c r="AG585" s="214" t="s">
        <v>371</v>
      </c>
      <c r="AH585" s="214">
        <v>0</v>
      </c>
      <c r="AI585" s="214"/>
      <c r="AJ585" s="214"/>
      <c r="AK585" s="214"/>
      <c r="AL585" s="214"/>
      <c r="AM585" s="214"/>
      <c r="AN585" s="214"/>
      <c r="AO585" s="214"/>
      <c r="AP585" s="214"/>
      <c r="AQ585" s="214"/>
      <c r="AR585" s="214"/>
      <c r="AS585" s="214"/>
      <c r="AT585" s="214"/>
      <c r="AU585" s="214"/>
      <c r="AV585" s="214"/>
      <c r="AW585" s="214"/>
      <c r="AX585" s="214"/>
      <c r="AY585" s="214"/>
      <c r="AZ585" s="214"/>
      <c r="BA585" s="214"/>
      <c r="BB585" s="214"/>
      <c r="BC585" s="214"/>
      <c r="BD585" s="214"/>
      <c r="BE585" s="214"/>
      <c r="BF585" s="214"/>
      <c r="BG585" s="214"/>
      <c r="BH585" s="214"/>
    </row>
    <row r="586" spans="1:60" outlineLevel="1" x14ac:dyDescent="0.2">
      <c r="A586" s="236">
        <v>163</v>
      </c>
      <c r="B586" s="237" t="s">
        <v>885</v>
      </c>
      <c r="C586" s="254" t="s">
        <v>886</v>
      </c>
      <c r="D586" s="238" t="s">
        <v>379</v>
      </c>
      <c r="E586" s="239">
        <v>37.700000000000003</v>
      </c>
      <c r="F586" s="240"/>
      <c r="G586" s="241">
        <f>ROUND(E586*F586,2)</f>
        <v>0</v>
      </c>
      <c r="H586" s="240"/>
      <c r="I586" s="241">
        <f>ROUND(E586*H586,2)</f>
        <v>0</v>
      </c>
      <c r="J586" s="240"/>
      <c r="K586" s="241">
        <f>ROUND(E586*J586,2)</f>
        <v>0</v>
      </c>
      <c r="L586" s="241">
        <v>12</v>
      </c>
      <c r="M586" s="241">
        <f>G586*(1+L586/100)</f>
        <v>0</v>
      </c>
      <c r="N586" s="239">
        <v>3.5E-4</v>
      </c>
      <c r="O586" s="239">
        <f>ROUND(E586*N586,2)</f>
        <v>0.01</v>
      </c>
      <c r="P586" s="239">
        <v>0</v>
      </c>
      <c r="Q586" s="239">
        <f>ROUND(E586*P586,2)</f>
        <v>0</v>
      </c>
      <c r="R586" s="241" t="s">
        <v>877</v>
      </c>
      <c r="S586" s="241" t="s">
        <v>315</v>
      </c>
      <c r="T586" s="242" t="s">
        <v>315</v>
      </c>
      <c r="U586" s="224">
        <v>0.01</v>
      </c>
      <c r="V586" s="224">
        <f>ROUND(E586*U586,2)</f>
        <v>0.38</v>
      </c>
      <c r="W586" s="224"/>
      <c r="X586" s="224" t="s">
        <v>336</v>
      </c>
      <c r="Y586" s="224" t="s">
        <v>317</v>
      </c>
      <c r="Z586" s="214"/>
      <c r="AA586" s="214"/>
      <c r="AB586" s="214"/>
      <c r="AC586" s="214"/>
      <c r="AD586" s="214"/>
      <c r="AE586" s="214"/>
      <c r="AF586" s="214"/>
      <c r="AG586" s="214" t="s">
        <v>367</v>
      </c>
      <c r="AH586" s="214"/>
      <c r="AI586" s="214"/>
      <c r="AJ586" s="214"/>
      <c r="AK586" s="214"/>
      <c r="AL586" s="214"/>
      <c r="AM586" s="214"/>
      <c r="AN586" s="214"/>
      <c r="AO586" s="214"/>
      <c r="AP586" s="214"/>
      <c r="AQ586" s="214"/>
      <c r="AR586" s="214"/>
      <c r="AS586" s="214"/>
      <c r="AT586" s="214"/>
      <c r="AU586" s="214"/>
      <c r="AV586" s="214"/>
      <c r="AW586" s="214"/>
      <c r="AX586" s="214"/>
      <c r="AY586" s="214"/>
      <c r="AZ586" s="214"/>
      <c r="BA586" s="214"/>
      <c r="BB586" s="214"/>
      <c r="BC586" s="214"/>
      <c r="BD586" s="214"/>
      <c r="BE586" s="214"/>
      <c r="BF586" s="214"/>
      <c r="BG586" s="214"/>
      <c r="BH586" s="214"/>
    </row>
    <row r="587" spans="1:60" outlineLevel="2" x14ac:dyDescent="0.2">
      <c r="A587" s="221"/>
      <c r="B587" s="222"/>
      <c r="C587" s="268" t="s">
        <v>991</v>
      </c>
      <c r="D587" s="262"/>
      <c r="E587" s="263"/>
      <c r="F587" s="224"/>
      <c r="G587" s="224"/>
      <c r="H587" s="224"/>
      <c r="I587" s="224"/>
      <c r="J587" s="224"/>
      <c r="K587" s="224"/>
      <c r="L587" s="224"/>
      <c r="M587" s="224"/>
      <c r="N587" s="223"/>
      <c r="O587" s="223"/>
      <c r="P587" s="223"/>
      <c r="Q587" s="223"/>
      <c r="R587" s="224"/>
      <c r="S587" s="224"/>
      <c r="T587" s="224"/>
      <c r="U587" s="224"/>
      <c r="V587" s="224"/>
      <c r="W587" s="224"/>
      <c r="X587" s="224"/>
      <c r="Y587" s="224"/>
      <c r="Z587" s="214"/>
      <c r="AA587" s="214"/>
      <c r="AB587" s="214"/>
      <c r="AC587" s="214"/>
      <c r="AD587" s="214"/>
      <c r="AE587" s="214"/>
      <c r="AF587" s="214"/>
      <c r="AG587" s="214" t="s">
        <v>371</v>
      </c>
      <c r="AH587" s="214">
        <v>0</v>
      </c>
      <c r="AI587" s="214"/>
      <c r="AJ587" s="214"/>
      <c r="AK587" s="214"/>
      <c r="AL587" s="214"/>
      <c r="AM587" s="214"/>
      <c r="AN587" s="214"/>
      <c r="AO587" s="214"/>
      <c r="AP587" s="214"/>
      <c r="AQ587" s="214"/>
      <c r="AR587" s="214"/>
      <c r="AS587" s="214"/>
      <c r="AT587" s="214"/>
      <c r="AU587" s="214"/>
      <c r="AV587" s="214"/>
      <c r="AW587" s="214"/>
      <c r="AX587" s="214"/>
      <c r="AY587" s="214"/>
      <c r="AZ587" s="214"/>
      <c r="BA587" s="214"/>
      <c r="BB587" s="214"/>
      <c r="BC587" s="214"/>
      <c r="BD587" s="214"/>
      <c r="BE587" s="214"/>
      <c r="BF587" s="214"/>
      <c r="BG587" s="214"/>
      <c r="BH587" s="214"/>
    </row>
    <row r="588" spans="1:60" outlineLevel="3" x14ac:dyDescent="0.2">
      <c r="A588" s="221"/>
      <c r="B588" s="222"/>
      <c r="C588" s="268" t="s">
        <v>2891</v>
      </c>
      <c r="D588" s="262"/>
      <c r="E588" s="263">
        <v>8.26</v>
      </c>
      <c r="F588" s="224"/>
      <c r="G588" s="224"/>
      <c r="H588" s="224"/>
      <c r="I588" s="224"/>
      <c r="J588" s="224"/>
      <c r="K588" s="224"/>
      <c r="L588" s="224"/>
      <c r="M588" s="224"/>
      <c r="N588" s="223"/>
      <c r="O588" s="223"/>
      <c r="P588" s="223"/>
      <c r="Q588" s="223"/>
      <c r="R588" s="224"/>
      <c r="S588" s="224"/>
      <c r="T588" s="224"/>
      <c r="U588" s="224"/>
      <c r="V588" s="224"/>
      <c r="W588" s="224"/>
      <c r="X588" s="224"/>
      <c r="Y588" s="224"/>
      <c r="Z588" s="214"/>
      <c r="AA588" s="214"/>
      <c r="AB588" s="214"/>
      <c r="AC588" s="214"/>
      <c r="AD588" s="214"/>
      <c r="AE588" s="214"/>
      <c r="AF588" s="214"/>
      <c r="AG588" s="214" t="s">
        <v>371</v>
      </c>
      <c r="AH588" s="214">
        <v>0</v>
      </c>
      <c r="AI588" s="214"/>
      <c r="AJ588" s="214"/>
      <c r="AK588" s="214"/>
      <c r="AL588" s="214"/>
      <c r="AM588" s="214"/>
      <c r="AN588" s="214"/>
      <c r="AO588" s="214"/>
      <c r="AP588" s="214"/>
      <c r="AQ588" s="214"/>
      <c r="AR588" s="214"/>
      <c r="AS588" s="214"/>
      <c r="AT588" s="214"/>
      <c r="AU588" s="214"/>
      <c r="AV588" s="214"/>
      <c r="AW588" s="214"/>
      <c r="AX588" s="214"/>
      <c r="AY588" s="214"/>
      <c r="AZ588" s="214"/>
      <c r="BA588" s="214"/>
      <c r="BB588" s="214"/>
      <c r="BC588" s="214"/>
      <c r="BD588" s="214"/>
      <c r="BE588" s="214"/>
      <c r="BF588" s="214"/>
      <c r="BG588" s="214"/>
      <c r="BH588" s="214"/>
    </row>
    <row r="589" spans="1:60" outlineLevel="3" x14ac:dyDescent="0.2">
      <c r="A589" s="221"/>
      <c r="B589" s="222"/>
      <c r="C589" s="268" t="s">
        <v>2850</v>
      </c>
      <c r="D589" s="262"/>
      <c r="E589" s="263">
        <v>1.21</v>
      </c>
      <c r="F589" s="224"/>
      <c r="G589" s="224"/>
      <c r="H589" s="224"/>
      <c r="I589" s="224"/>
      <c r="J589" s="224"/>
      <c r="K589" s="224"/>
      <c r="L589" s="224"/>
      <c r="M589" s="224"/>
      <c r="N589" s="223"/>
      <c r="O589" s="223"/>
      <c r="P589" s="223"/>
      <c r="Q589" s="223"/>
      <c r="R589" s="224"/>
      <c r="S589" s="224"/>
      <c r="T589" s="224"/>
      <c r="U589" s="224"/>
      <c r="V589" s="224"/>
      <c r="W589" s="224"/>
      <c r="X589" s="224"/>
      <c r="Y589" s="224"/>
      <c r="Z589" s="214"/>
      <c r="AA589" s="214"/>
      <c r="AB589" s="214"/>
      <c r="AC589" s="214"/>
      <c r="AD589" s="214"/>
      <c r="AE589" s="214"/>
      <c r="AF589" s="214"/>
      <c r="AG589" s="214" t="s">
        <v>371</v>
      </c>
      <c r="AH589" s="214">
        <v>0</v>
      </c>
      <c r="AI589" s="214"/>
      <c r="AJ589" s="214"/>
      <c r="AK589" s="214"/>
      <c r="AL589" s="214"/>
      <c r="AM589" s="214"/>
      <c r="AN589" s="214"/>
      <c r="AO589" s="214"/>
      <c r="AP589" s="214"/>
      <c r="AQ589" s="214"/>
      <c r="AR589" s="214"/>
      <c r="AS589" s="214"/>
      <c r="AT589" s="214"/>
      <c r="AU589" s="214"/>
      <c r="AV589" s="214"/>
      <c r="AW589" s="214"/>
      <c r="AX589" s="214"/>
      <c r="AY589" s="214"/>
      <c r="AZ589" s="214"/>
      <c r="BA589" s="214"/>
      <c r="BB589" s="214"/>
      <c r="BC589" s="214"/>
      <c r="BD589" s="214"/>
      <c r="BE589" s="214"/>
      <c r="BF589" s="214"/>
      <c r="BG589" s="214"/>
      <c r="BH589" s="214"/>
    </row>
    <row r="590" spans="1:60" outlineLevel="3" x14ac:dyDescent="0.2">
      <c r="A590" s="221"/>
      <c r="B590" s="222"/>
      <c r="C590" s="268" t="s">
        <v>2851</v>
      </c>
      <c r="D590" s="262"/>
      <c r="E590" s="263">
        <v>2.06</v>
      </c>
      <c r="F590" s="224"/>
      <c r="G590" s="224"/>
      <c r="H590" s="224"/>
      <c r="I590" s="224"/>
      <c r="J590" s="224"/>
      <c r="K590" s="224"/>
      <c r="L590" s="224"/>
      <c r="M590" s="224"/>
      <c r="N590" s="223"/>
      <c r="O590" s="223"/>
      <c r="P590" s="223"/>
      <c r="Q590" s="223"/>
      <c r="R590" s="224"/>
      <c r="S590" s="224"/>
      <c r="T590" s="224"/>
      <c r="U590" s="224"/>
      <c r="V590" s="224"/>
      <c r="W590" s="224"/>
      <c r="X590" s="224"/>
      <c r="Y590" s="224"/>
      <c r="Z590" s="214"/>
      <c r="AA590" s="214"/>
      <c r="AB590" s="214"/>
      <c r="AC590" s="214"/>
      <c r="AD590" s="214"/>
      <c r="AE590" s="214"/>
      <c r="AF590" s="214"/>
      <c r="AG590" s="214" t="s">
        <v>371</v>
      </c>
      <c r="AH590" s="214">
        <v>0</v>
      </c>
      <c r="AI590" s="214"/>
      <c r="AJ590" s="214"/>
      <c r="AK590" s="214"/>
      <c r="AL590" s="214"/>
      <c r="AM590" s="214"/>
      <c r="AN590" s="214"/>
      <c r="AO590" s="214"/>
      <c r="AP590" s="214"/>
      <c r="AQ590" s="214"/>
      <c r="AR590" s="214"/>
      <c r="AS590" s="214"/>
      <c r="AT590" s="214"/>
      <c r="AU590" s="214"/>
      <c r="AV590" s="214"/>
      <c r="AW590" s="214"/>
      <c r="AX590" s="214"/>
      <c r="AY590" s="214"/>
      <c r="AZ590" s="214"/>
      <c r="BA590" s="214"/>
      <c r="BB590" s="214"/>
      <c r="BC590" s="214"/>
      <c r="BD590" s="214"/>
      <c r="BE590" s="214"/>
      <c r="BF590" s="214"/>
      <c r="BG590" s="214"/>
      <c r="BH590" s="214"/>
    </row>
    <row r="591" spans="1:60" outlineLevel="3" x14ac:dyDescent="0.2">
      <c r="A591" s="221"/>
      <c r="B591" s="222"/>
      <c r="C591" s="268" t="s">
        <v>2852</v>
      </c>
      <c r="D591" s="262"/>
      <c r="E591" s="263">
        <v>26.17</v>
      </c>
      <c r="F591" s="224"/>
      <c r="G591" s="224"/>
      <c r="H591" s="224"/>
      <c r="I591" s="224"/>
      <c r="J591" s="224"/>
      <c r="K591" s="224"/>
      <c r="L591" s="224"/>
      <c r="M591" s="224"/>
      <c r="N591" s="223"/>
      <c r="O591" s="223"/>
      <c r="P591" s="223"/>
      <c r="Q591" s="223"/>
      <c r="R591" s="224"/>
      <c r="S591" s="224"/>
      <c r="T591" s="224"/>
      <c r="U591" s="224"/>
      <c r="V591" s="224"/>
      <c r="W591" s="224"/>
      <c r="X591" s="224"/>
      <c r="Y591" s="224"/>
      <c r="Z591" s="214"/>
      <c r="AA591" s="214"/>
      <c r="AB591" s="214"/>
      <c r="AC591" s="214"/>
      <c r="AD591" s="214"/>
      <c r="AE591" s="214"/>
      <c r="AF591" s="214"/>
      <c r="AG591" s="214" t="s">
        <v>371</v>
      </c>
      <c r="AH591" s="214">
        <v>0</v>
      </c>
      <c r="AI591" s="214"/>
      <c r="AJ591" s="214"/>
      <c r="AK591" s="214"/>
      <c r="AL591" s="214"/>
      <c r="AM591" s="214"/>
      <c r="AN591" s="214"/>
      <c r="AO591" s="214"/>
      <c r="AP591" s="214"/>
      <c r="AQ591" s="214"/>
      <c r="AR591" s="214"/>
      <c r="AS591" s="214"/>
      <c r="AT591" s="214"/>
      <c r="AU591" s="214"/>
      <c r="AV591" s="214"/>
      <c r="AW591" s="214"/>
      <c r="AX591" s="214"/>
      <c r="AY591" s="214"/>
      <c r="AZ591" s="214"/>
      <c r="BA591" s="214"/>
      <c r="BB591" s="214"/>
      <c r="BC591" s="214"/>
      <c r="BD591" s="214"/>
      <c r="BE591" s="214"/>
      <c r="BF591" s="214"/>
      <c r="BG591" s="214"/>
      <c r="BH591" s="214"/>
    </row>
    <row r="592" spans="1:60" outlineLevel="1" x14ac:dyDescent="0.2">
      <c r="A592" s="236">
        <v>164</v>
      </c>
      <c r="B592" s="237" t="s">
        <v>875</v>
      </c>
      <c r="C592" s="254" t="s">
        <v>876</v>
      </c>
      <c r="D592" s="238" t="s">
        <v>379</v>
      </c>
      <c r="E592" s="239">
        <v>48.013399999999997</v>
      </c>
      <c r="F592" s="240"/>
      <c r="G592" s="241">
        <f>ROUND(E592*F592,2)</f>
        <v>0</v>
      </c>
      <c r="H592" s="240"/>
      <c r="I592" s="241">
        <f>ROUND(E592*H592,2)</f>
        <v>0</v>
      </c>
      <c r="J592" s="240"/>
      <c r="K592" s="241">
        <f>ROUND(E592*J592,2)</f>
        <v>0</v>
      </c>
      <c r="L592" s="241">
        <v>12</v>
      </c>
      <c r="M592" s="241">
        <f>G592*(1+L592/100)</f>
        <v>0</v>
      </c>
      <c r="N592" s="239">
        <v>0</v>
      </c>
      <c r="O592" s="239">
        <f>ROUND(E592*N592,2)</f>
        <v>0</v>
      </c>
      <c r="P592" s="239">
        <v>8.9999999999999998E-4</v>
      </c>
      <c r="Q592" s="239">
        <f>ROUND(E592*P592,2)</f>
        <v>0.04</v>
      </c>
      <c r="R592" s="241" t="s">
        <v>877</v>
      </c>
      <c r="S592" s="241" t="s">
        <v>315</v>
      </c>
      <c r="T592" s="242" t="s">
        <v>315</v>
      </c>
      <c r="U592" s="224">
        <v>0.08</v>
      </c>
      <c r="V592" s="224">
        <f>ROUND(E592*U592,2)</f>
        <v>3.84</v>
      </c>
      <c r="W592" s="224"/>
      <c r="X592" s="224" t="s">
        <v>336</v>
      </c>
      <c r="Y592" s="224" t="s">
        <v>317</v>
      </c>
      <c r="Z592" s="214"/>
      <c r="AA592" s="214"/>
      <c r="AB592" s="214"/>
      <c r="AC592" s="214"/>
      <c r="AD592" s="214"/>
      <c r="AE592" s="214"/>
      <c r="AF592" s="214"/>
      <c r="AG592" s="214" t="s">
        <v>367</v>
      </c>
      <c r="AH592" s="214"/>
      <c r="AI592" s="214"/>
      <c r="AJ592" s="214"/>
      <c r="AK592" s="214"/>
      <c r="AL592" s="214"/>
      <c r="AM592" s="214"/>
      <c r="AN592" s="214"/>
      <c r="AO592" s="214"/>
      <c r="AP592" s="214"/>
      <c r="AQ592" s="214"/>
      <c r="AR592" s="214"/>
      <c r="AS592" s="214"/>
      <c r="AT592" s="214"/>
      <c r="AU592" s="214"/>
      <c r="AV592" s="214"/>
      <c r="AW592" s="214"/>
      <c r="AX592" s="214"/>
      <c r="AY592" s="214"/>
      <c r="AZ592" s="214"/>
      <c r="BA592" s="214"/>
      <c r="BB592" s="214"/>
      <c r="BC592" s="214"/>
      <c r="BD592" s="214"/>
      <c r="BE592" s="214"/>
      <c r="BF592" s="214"/>
      <c r="BG592" s="214"/>
      <c r="BH592" s="214"/>
    </row>
    <row r="593" spans="1:60" outlineLevel="2" x14ac:dyDescent="0.2">
      <c r="A593" s="221"/>
      <c r="B593" s="222"/>
      <c r="C593" s="268" t="s">
        <v>991</v>
      </c>
      <c r="D593" s="262"/>
      <c r="E593" s="263"/>
      <c r="F593" s="224"/>
      <c r="G593" s="224"/>
      <c r="H593" s="224"/>
      <c r="I593" s="224"/>
      <c r="J593" s="224"/>
      <c r="K593" s="224"/>
      <c r="L593" s="224"/>
      <c r="M593" s="224"/>
      <c r="N593" s="223"/>
      <c r="O593" s="223"/>
      <c r="P593" s="223"/>
      <c r="Q593" s="223"/>
      <c r="R593" s="224"/>
      <c r="S593" s="224"/>
      <c r="T593" s="224"/>
      <c r="U593" s="224"/>
      <c r="V593" s="224"/>
      <c r="W593" s="224"/>
      <c r="X593" s="224"/>
      <c r="Y593" s="224"/>
      <c r="Z593" s="214"/>
      <c r="AA593" s="214"/>
      <c r="AB593" s="214"/>
      <c r="AC593" s="214"/>
      <c r="AD593" s="214"/>
      <c r="AE593" s="214"/>
      <c r="AF593" s="214"/>
      <c r="AG593" s="214" t="s">
        <v>371</v>
      </c>
      <c r="AH593" s="214">
        <v>0</v>
      </c>
      <c r="AI593" s="214"/>
      <c r="AJ593" s="214"/>
      <c r="AK593" s="214"/>
      <c r="AL593" s="214"/>
      <c r="AM593" s="214"/>
      <c r="AN593" s="214"/>
      <c r="AO593" s="214"/>
      <c r="AP593" s="214"/>
      <c r="AQ593" s="214"/>
      <c r="AR593" s="214"/>
      <c r="AS593" s="214"/>
      <c r="AT593" s="214"/>
      <c r="AU593" s="214"/>
      <c r="AV593" s="214"/>
      <c r="AW593" s="214"/>
      <c r="AX593" s="214"/>
      <c r="AY593" s="214"/>
      <c r="AZ593" s="214"/>
      <c r="BA593" s="214"/>
      <c r="BB593" s="214"/>
      <c r="BC593" s="214"/>
      <c r="BD593" s="214"/>
      <c r="BE593" s="214"/>
      <c r="BF593" s="214"/>
      <c r="BG593" s="214"/>
      <c r="BH593" s="214"/>
    </row>
    <row r="594" spans="1:60" outlineLevel="3" x14ac:dyDescent="0.2">
      <c r="A594" s="221"/>
      <c r="B594" s="222"/>
      <c r="C594" s="268" t="s">
        <v>1324</v>
      </c>
      <c r="D594" s="262"/>
      <c r="E594" s="263"/>
      <c r="F594" s="224"/>
      <c r="G594" s="224"/>
      <c r="H594" s="224"/>
      <c r="I594" s="224"/>
      <c r="J594" s="224"/>
      <c r="K594" s="224"/>
      <c r="L594" s="224"/>
      <c r="M594" s="224"/>
      <c r="N594" s="223"/>
      <c r="O594" s="223"/>
      <c r="P594" s="223"/>
      <c r="Q594" s="223"/>
      <c r="R594" s="224"/>
      <c r="S594" s="224"/>
      <c r="T594" s="224"/>
      <c r="U594" s="224"/>
      <c r="V594" s="224"/>
      <c r="W594" s="224"/>
      <c r="X594" s="224"/>
      <c r="Y594" s="224"/>
      <c r="Z594" s="214"/>
      <c r="AA594" s="214"/>
      <c r="AB594" s="214"/>
      <c r="AC594" s="214"/>
      <c r="AD594" s="214"/>
      <c r="AE594" s="214"/>
      <c r="AF594" s="214"/>
      <c r="AG594" s="214" t="s">
        <v>371</v>
      </c>
      <c r="AH594" s="214">
        <v>0</v>
      </c>
      <c r="AI594" s="214"/>
      <c r="AJ594" s="214"/>
      <c r="AK594" s="214"/>
      <c r="AL594" s="214"/>
      <c r="AM594" s="214"/>
      <c r="AN594" s="214"/>
      <c r="AO594" s="214"/>
      <c r="AP594" s="214"/>
      <c r="AQ594" s="214"/>
      <c r="AR594" s="214"/>
      <c r="AS594" s="214"/>
      <c r="AT594" s="214"/>
      <c r="AU594" s="214"/>
      <c r="AV594" s="214"/>
      <c r="AW594" s="214"/>
      <c r="AX594" s="214"/>
      <c r="AY594" s="214"/>
      <c r="AZ594" s="214"/>
      <c r="BA594" s="214"/>
      <c r="BB594" s="214"/>
      <c r="BC594" s="214"/>
      <c r="BD594" s="214"/>
      <c r="BE594" s="214"/>
      <c r="BF594" s="214"/>
      <c r="BG594" s="214"/>
      <c r="BH594" s="214"/>
    </row>
    <row r="595" spans="1:60" outlineLevel="3" x14ac:dyDescent="0.2">
      <c r="A595" s="221"/>
      <c r="B595" s="222"/>
      <c r="C595" s="269" t="s">
        <v>480</v>
      </c>
      <c r="D595" s="264"/>
      <c r="E595" s="265"/>
      <c r="F595" s="224"/>
      <c r="G595" s="224"/>
      <c r="H595" s="224"/>
      <c r="I595" s="224"/>
      <c r="J595" s="224"/>
      <c r="K595" s="224"/>
      <c r="L595" s="224"/>
      <c r="M595" s="224"/>
      <c r="N595" s="223"/>
      <c r="O595" s="223"/>
      <c r="P595" s="223"/>
      <c r="Q595" s="223"/>
      <c r="R595" s="224"/>
      <c r="S595" s="224"/>
      <c r="T595" s="224"/>
      <c r="U595" s="224"/>
      <c r="V595" s="224"/>
      <c r="W595" s="224"/>
      <c r="X595" s="224"/>
      <c r="Y595" s="224"/>
      <c r="Z595" s="214"/>
      <c r="AA595" s="214"/>
      <c r="AB595" s="214"/>
      <c r="AC595" s="214"/>
      <c r="AD595" s="214"/>
      <c r="AE595" s="214"/>
      <c r="AF595" s="214"/>
      <c r="AG595" s="214" t="s">
        <v>371</v>
      </c>
      <c r="AH595" s="214"/>
      <c r="AI595" s="214"/>
      <c r="AJ595" s="214"/>
      <c r="AK595" s="214"/>
      <c r="AL595" s="214"/>
      <c r="AM595" s="214"/>
      <c r="AN595" s="214"/>
      <c r="AO595" s="214"/>
      <c r="AP595" s="214"/>
      <c r="AQ595" s="214"/>
      <c r="AR595" s="214"/>
      <c r="AS595" s="214"/>
      <c r="AT595" s="214"/>
      <c r="AU595" s="214"/>
      <c r="AV595" s="214"/>
      <c r="AW595" s="214"/>
      <c r="AX595" s="214"/>
      <c r="AY595" s="214"/>
      <c r="AZ595" s="214"/>
      <c r="BA595" s="214"/>
      <c r="BB595" s="214"/>
      <c r="BC595" s="214"/>
      <c r="BD595" s="214"/>
      <c r="BE595" s="214"/>
      <c r="BF595" s="214"/>
      <c r="BG595" s="214"/>
      <c r="BH595" s="214"/>
    </row>
    <row r="596" spans="1:60" outlineLevel="3" x14ac:dyDescent="0.2">
      <c r="A596" s="221"/>
      <c r="B596" s="222"/>
      <c r="C596" s="270" t="s">
        <v>2935</v>
      </c>
      <c r="D596" s="264"/>
      <c r="E596" s="265">
        <v>41.4208</v>
      </c>
      <c r="F596" s="224"/>
      <c r="G596" s="224"/>
      <c r="H596" s="224"/>
      <c r="I596" s="224"/>
      <c r="J596" s="224"/>
      <c r="K596" s="224"/>
      <c r="L596" s="224"/>
      <c r="M596" s="224"/>
      <c r="N596" s="223"/>
      <c r="O596" s="223"/>
      <c r="P596" s="223"/>
      <c r="Q596" s="223"/>
      <c r="R596" s="224"/>
      <c r="S596" s="224"/>
      <c r="T596" s="224"/>
      <c r="U596" s="224"/>
      <c r="V596" s="224"/>
      <c r="W596" s="224"/>
      <c r="X596" s="224"/>
      <c r="Y596" s="224"/>
      <c r="Z596" s="214"/>
      <c r="AA596" s="214"/>
      <c r="AB596" s="214"/>
      <c r="AC596" s="214"/>
      <c r="AD596" s="214"/>
      <c r="AE596" s="214"/>
      <c r="AF596" s="214"/>
      <c r="AG596" s="214" t="s">
        <v>371</v>
      </c>
      <c r="AH596" s="214">
        <v>2</v>
      </c>
      <c r="AI596" s="214"/>
      <c r="AJ596" s="214"/>
      <c r="AK596" s="214"/>
      <c r="AL596" s="214"/>
      <c r="AM596" s="214"/>
      <c r="AN596" s="214"/>
      <c r="AO596" s="214"/>
      <c r="AP596" s="214"/>
      <c r="AQ596" s="214"/>
      <c r="AR596" s="214"/>
      <c r="AS596" s="214"/>
      <c r="AT596" s="214"/>
      <c r="AU596" s="214"/>
      <c r="AV596" s="214"/>
      <c r="AW596" s="214"/>
      <c r="AX596" s="214"/>
      <c r="AY596" s="214"/>
      <c r="AZ596" s="214"/>
      <c r="BA596" s="214"/>
      <c r="BB596" s="214"/>
      <c r="BC596" s="214"/>
      <c r="BD596" s="214"/>
      <c r="BE596" s="214"/>
      <c r="BF596" s="214"/>
      <c r="BG596" s="214"/>
      <c r="BH596" s="214"/>
    </row>
    <row r="597" spans="1:60" outlineLevel="3" x14ac:dyDescent="0.2">
      <c r="A597" s="221"/>
      <c r="B597" s="222"/>
      <c r="C597" s="270" t="s">
        <v>2936</v>
      </c>
      <c r="D597" s="264"/>
      <c r="E597" s="265">
        <v>2.5550000000000002</v>
      </c>
      <c r="F597" s="224"/>
      <c r="G597" s="224"/>
      <c r="H597" s="224"/>
      <c r="I597" s="224"/>
      <c r="J597" s="224"/>
      <c r="K597" s="224"/>
      <c r="L597" s="224"/>
      <c r="M597" s="224"/>
      <c r="N597" s="223"/>
      <c r="O597" s="223"/>
      <c r="P597" s="223"/>
      <c r="Q597" s="223"/>
      <c r="R597" s="224"/>
      <c r="S597" s="224"/>
      <c r="T597" s="224"/>
      <c r="U597" s="224"/>
      <c r="V597" s="224"/>
      <c r="W597" s="224"/>
      <c r="X597" s="224"/>
      <c r="Y597" s="224"/>
      <c r="Z597" s="214"/>
      <c r="AA597" s="214"/>
      <c r="AB597" s="214"/>
      <c r="AC597" s="214"/>
      <c r="AD597" s="214"/>
      <c r="AE597" s="214"/>
      <c r="AF597" s="214"/>
      <c r="AG597" s="214" t="s">
        <v>371</v>
      </c>
      <c r="AH597" s="214">
        <v>2</v>
      </c>
      <c r="AI597" s="214"/>
      <c r="AJ597" s="214"/>
      <c r="AK597" s="214"/>
      <c r="AL597" s="214"/>
      <c r="AM597" s="214"/>
      <c r="AN597" s="214"/>
      <c r="AO597" s="214"/>
      <c r="AP597" s="214"/>
      <c r="AQ597" s="214"/>
      <c r="AR597" s="214"/>
      <c r="AS597" s="214"/>
      <c r="AT597" s="214"/>
      <c r="AU597" s="214"/>
      <c r="AV597" s="214"/>
      <c r="AW597" s="214"/>
      <c r="AX597" s="214"/>
      <c r="AY597" s="214"/>
      <c r="AZ597" s="214"/>
      <c r="BA597" s="214"/>
      <c r="BB597" s="214"/>
      <c r="BC597" s="214"/>
      <c r="BD597" s="214"/>
      <c r="BE597" s="214"/>
      <c r="BF597" s="214"/>
      <c r="BG597" s="214"/>
      <c r="BH597" s="214"/>
    </row>
    <row r="598" spans="1:60" outlineLevel="3" x14ac:dyDescent="0.2">
      <c r="A598" s="221"/>
      <c r="B598" s="222"/>
      <c r="C598" s="270" t="s">
        <v>2937</v>
      </c>
      <c r="D598" s="264"/>
      <c r="E598" s="265">
        <v>1.885</v>
      </c>
      <c r="F598" s="224"/>
      <c r="G598" s="224"/>
      <c r="H598" s="224"/>
      <c r="I598" s="224"/>
      <c r="J598" s="224"/>
      <c r="K598" s="224"/>
      <c r="L598" s="224"/>
      <c r="M598" s="224"/>
      <c r="N598" s="223"/>
      <c r="O598" s="223"/>
      <c r="P598" s="223"/>
      <c r="Q598" s="223"/>
      <c r="R598" s="224"/>
      <c r="S598" s="224"/>
      <c r="T598" s="224"/>
      <c r="U598" s="224"/>
      <c r="V598" s="224"/>
      <c r="W598" s="224"/>
      <c r="X598" s="224"/>
      <c r="Y598" s="224"/>
      <c r="Z598" s="214"/>
      <c r="AA598" s="214"/>
      <c r="AB598" s="214"/>
      <c r="AC598" s="214"/>
      <c r="AD598" s="214"/>
      <c r="AE598" s="214"/>
      <c r="AF598" s="214"/>
      <c r="AG598" s="214" t="s">
        <v>371</v>
      </c>
      <c r="AH598" s="214">
        <v>2</v>
      </c>
      <c r="AI598" s="214"/>
      <c r="AJ598" s="214"/>
      <c r="AK598" s="214"/>
      <c r="AL598" s="214"/>
      <c r="AM598" s="214"/>
      <c r="AN598" s="214"/>
      <c r="AO598" s="214"/>
      <c r="AP598" s="214"/>
      <c r="AQ598" s="214"/>
      <c r="AR598" s="214"/>
      <c r="AS598" s="214"/>
      <c r="AT598" s="214"/>
      <c r="AU598" s="214"/>
      <c r="AV598" s="214"/>
      <c r="AW598" s="214"/>
      <c r="AX598" s="214"/>
      <c r="AY598" s="214"/>
      <c r="AZ598" s="214"/>
      <c r="BA598" s="214"/>
      <c r="BB598" s="214"/>
      <c r="BC598" s="214"/>
      <c r="BD598" s="214"/>
      <c r="BE598" s="214"/>
      <c r="BF598" s="214"/>
      <c r="BG598" s="214"/>
      <c r="BH598" s="214"/>
    </row>
    <row r="599" spans="1:60" outlineLevel="3" x14ac:dyDescent="0.2">
      <c r="A599" s="221"/>
      <c r="B599" s="222"/>
      <c r="C599" s="270" t="s">
        <v>2938</v>
      </c>
      <c r="D599" s="264"/>
      <c r="E599" s="265">
        <v>-14.347</v>
      </c>
      <c r="F599" s="224"/>
      <c r="G599" s="224"/>
      <c r="H599" s="224"/>
      <c r="I599" s="224"/>
      <c r="J599" s="224"/>
      <c r="K599" s="224"/>
      <c r="L599" s="224"/>
      <c r="M599" s="224"/>
      <c r="N599" s="223"/>
      <c r="O599" s="223"/>
      <c r="P599" s="223"/>
      <c r="Q599" s="223"/>
      <c r="R599" s="224"/>
      <c r="S599" s="224"/>
      <c r="T599" s="224"/>
      <c r="U599" s="224"/>
      <c r="V599" s="224"/>
      <c r="W599" s="224"/>
      <c r="X599" s="224"/>
      <c r="Y599" s="224"/>
      <c r="Z599" s="214"/>
      <c r="AA599" s="214"/>
      <c r="AB599" s="214"/>
      <c r="AC599" s="214"/>
      <c r="AD599" s="214"/>
      <c r="AE599" s="214"/>
      <c r="AF599" s="214"/>
      <c r="AG599" s="214" t="s">
        <v>371</v>
      </c>
      <c r="AH599" s="214">
        <v>2</v>
      </c>
      <c r="AI599" s="214"/>
      <c r="AJ599" s="214"/>
      <c r="AK599" s="214"/>
      <c r="AL599" s="214"/>
      <c r="AM599" s="214"/>
      <c r="AN599" s="214"/>
      <c r="AO599" s="214"/>
      <c r="AP599" s="214"/>
      <c r="AQ599" s="214"/>
      <c r="AR599" s="214"/>
      <c r="AS599" s="214"/>
      <c r="AT599" s="214"/>
      <c r="AU599" s="214"/>
      <c r="AV599" s="214"/>
      <c r="AW599" s="214"/>
      <c r="AX599" s="214"/>
      <c r="AY599" s="214"/>
      <c r="AZ599" s="214"/>
      <c r="BA599" s="214"/>
      <c r="BB599" s="214"/>
      <c r="BC599" s="214"/>
      <c r="BD599" s="214"/>
      <c r="BE599" s="214"/>
      <c r="BF599" s="214"/>
      <c r="BG599" s="214"/>
      <c r="BH599" s="214"/>
    </row>
    <row r="600" spans="1:60" outlineLevel="3" x14ac:dyDescent="0.2">
      <c r="A600" s="221"/>
      <c r="B600" s="222"/>
      <c r="C600" s="270" t="s">
        <v>2939</v>
      </c>
      <c r="D600" s="264"/>
      <c r="E600" s="265">
        <v>-3.4649999999999999</v>
      </c>
      <c r="F600" s="224"/>
      <c r="G600" s="224"/>
      <c r="H600" s="224"/>
      <c r="I600" s="224"/>
      <c r="J600" s="224"/>
      <c r="K600" s="224"/>
      <c r="L600" s="224"/>
      <c r="M600" s="224"/>
      <c r="N600" s="223"/>
      <c r="O600" s="223"/>
      <c r="P600" s="223"/>
      <c r="Q600" s="223"/>
      <c r="R600" s="224"/>
      <c r="S600" s="224"/>
      <c r="T600" s="224"/>
      <c r="U600" s="224"/>
      <c r="V600" s="224"/>
      <c r="W600" s="224"/>
      <c r="X600" s="224"/>
      <c r="Y600" s="224"/>
      <c r="Z600" s="214"/>
      <c r="AA600" s="214"/>
      <c r="AB600" s="214"/>
      <c r="AC600" s="214"/>
      <c r="AD600" s="214"/>
      <c r="AE600" s="214"/>
      <c r="AF600" s="214"/>
      <c r="AG600" s="214" t="s">
        <v>371</v>
      </c>
      <c r="AH600" s="214">
        <v>2</v>
      </c>
      <c r="AI600" s="214"/>
      <c r="AJ600" s="214"/>
      <c r="AK600" s="214"/>
      <c r="AL600" s="214"/>
      <c r="AM600" s="214"/>
      <c r="AN600" s="214"/>
      <c r="AO600" s="214"/>
      <c r="AP600" s="214"/>
      <c r="AQ600" s="214"/>
      <c r="AR600" s="214"/>
      <c r="AS600" s="214"/>
      <c r="AT600" s="214"/>
      <c r="AU600" s="214"/>
      <c r="AV600" s="214"/>
      <c r="AW600" s="214"/>
      <c r="AX600" s="214"/>
      <c r="AY600" s="214"/>
      <c r="AZ600" s="214"/>
      <c r="BA600" s="214"/>
      <c r="BB600" s="214"/>
      <c r="BC600" s="214"/>
      <c r="BD600" s="214"/>
      <c r="BE600" s="214"/>
      <c r="BF600" s="214"/>
      <c r="BG600" s="214"/>
      <c r="BH600" s="214"/>
    </row>
    <row r="601" spans="1:60" outlineLevel="3" x14ac:dyDescent="0.2">
      <c r="A601" s="221"/>
      <c r="B601" s="222"/>
      <c r="C601" s="270" t="s">
        <v>2940</v>
      </c>
      <c r="D601" s="264"/>
      <c r="E601" s="265">
        <v>60.96</v>
      </c>
      <c r="F601" s="224"/>
      <c r="G601" s="224"/>
      <c r="H601" s="224"/>
      <c r="I601" s="224"/>
      <c r="J601" s="224"/>
      <c r="K601" s="224"/>
      <c r="L601" s="224"/>
      <c r="M601" s="224"/>
      <c r="N601" s="223"/>
      <c r="O601" s="223"/>
      <c r="P601" s="223"/>
      <c r="Q601" s="223"/>
      <c r="R601" s="224"/>
      <c r="S601" s="224"/>
      <c r="T601" s="224"/>
      <c r="U601" s="224"/>
      <c r="V601" s="224"/>
      <c r="W601" s="224"/>
      <c r="X601" s="224"/>
      <c r="Y601" s="224"/>
      <c r="Z601" s="214"/>
      <c r="AA601" s="214"/>
      <c r="AB601" s="214"/>
      <c r="AC601" s="214"/>
      <c r="AD601" s="214"/>
      <c r="AE601" s="214"/>
      <c r="AF601" s="214"/>
      <c r="AG601" s="214" t="s">
        <v>371</v>
      </c>
      <c r="AH601" s="214">
        <v>2</v>
      </c>
      <c r="AI601" s="214"/>
      <c r="AJ601" s="214"/>
      <c r="AK601" s="214"/>
      <c r="AL601" s="214"/>
      <c r="AM601" s="214"/>
      <c r="AN601" s="214"/>
      <c r="AO601" s="214"/>
      <c r="AP601" s="214"/>
      <c r="AQ601" s="214"/>
      <c r="AR601" s="214"/>
      <c r="AS601" s="214"/>
      <c r="AT601" s="214"/>
      <c r="AU601" s="214"/>
      <c r="AV601" s="214"/>
      <c r="AW601" s="214"/>
      <c r="AX601" s="214"/>
      <c r="AY601" s="214"/>
      <c r="AZ601" s="214"/>
      <c r="BA601" s="214"/>
      <c r="BB601" s="214"/>
      <c r="BC601" s="214"/>
      <c r="BD601" s="214"/>
      <c r="BE601" s="214"/>
      <c r="BF601" s="214"/>
      <c r="BG601" s="214"/>
      <c r="BH601" s="214"/>
    </row>
    <row r="602" spans="1:60" outlineLevel="3" x14ac:dyDescent="0.2">
      <c r="A602" s="221"/>
      <c r="B602" s="222"/>
      <c r="C602" s="270" t="s">
        <v>2941</v>
      </c>
      <c r="D602" s="264"/>
      <c r="E602" s="265">
        <v>5.8440000000000003</v>
      </c>
      <c r="F602" s="224"/>
      <c r="G602" s="224"/>
      <c r="H602" s="224"/>
      <c r="I602" s="224"/>
      <c r="J602" s="224"/>
      <c r="K602" s="224"/>
      <c r="L602" s="224"/>
      <c r="M602" s="224"/>
      <c r="N602" s="223"/>
      <c r="O602" s="223"/>
      <c r="P602" s="223"/>
      <c r="Q602" s="223"/>
      <c r="R602" s="224"/>
      <c r="S602" s="224"/>
      <c r="T602" s="224"/>
      <c r="U602" s="224"/>
      <c r="V602" s="224"/>
      <c r="W602" s="224"/>
      <c r="X602" s="224"/>
      <c r="Y602" s="224"/>
      <c r="Z602" s="214"/>
      <c r="AA602" s="214"/>
      <c r="AB602" s="214"/>
      <c r="AC602" s="214"/>
      <c r="AD602" s="214"/>
      <c r="AE602" s="214"/>
      <c r="AF602" s="214"/>
      <c r="AG602" s="214" t="s">
        <v>371</v>
      </c>
      <c r="AH602" s="214">
        <v>2</v>
      </c>
      <c r="AI602" s="214"/>
      <c r="AJ602" s="214"/>
      <c r="AK602" s="214"/>
      <c r="AL602" s="214"/>
      <c r="AM602" s="214"/>
      <c r="AN602" s="214"/>
      <c r="AO602" s="214"/>
      <c r="AP602" s="214"/>
      <c r="AQ602" s="214"/>
      <c r="AR602" s="214"/>
      <c r="AS602" s="214"/>
      <c r="AT602" s="214"/>
      <c r="AU602" s="214"/>
      <c r="AV602" s="214"/>
      <c r="AW602" s="214"/>
      <c r="AX602" s="214"/>
      <c r="AY602" s="214"/>
      <c r="AZ602" s="214"/>
      <c r="BA602" s="214"/>
      <c r="BB602" s="214"/>
      <c r="BC602" s="214"/>
      <c r="BD602" s="214"/>
      <c r="BE602" s="214"/>
      <c r="BF602" s="214"/>
      <c r="BG602" s="214"/>
      <c r="BH602" s="214"/>
    </row>
    <row r="603" spans="1:60" outlineLevel="3" x14ac:dyDescent="0.2">
      <c r="A603" s="221"/>
      <c r="B603" s="222"/>
      <c r="C603" s="270" t="s">
        <v>2942</v>
      </c>
      <c r="D603" s="264"/>
      <c r="E603" s="265">
        <v>-5.7560000000000002</v>
      </c>
      <c r="F603" s="224"/>
      <c r="G603" s="224"/>
      <c r="H603" s="224"/>
      <c r="I603" s="224"/>
      <c r="J603" s="224"/>
      <c r="K603" s="224"/>
      <c r="L603" s="224"/>
      <c r="M603" s="224"/>
      <c r="N603" s="223"/>
      <c r="O603" s="223"/>
      <c r="P603" s="223"/>
      <c r="Q603" s="223"/>
      <c r="R603" s="224"/>
      <c r="S603" s="224"/>
      <c r="T603" s="224"/>
      <c r="U603" s="224"/>
      <c r="V603" s="224"/>
      <c r="W603" s="224"/>
      <c r="X603" s="224"/>
      <c r="Y603" s="224"/>
      <c r="Z603" s="214"/>
      <c r="AA603" s="214"/>
      <c r="AB603" s="214"/>
      <c r="AC603" s="214"/>
      <c r="AD603" s="214"/>
      <c r="AE603" s="214"/>
      <c r="AF603" s="214"/>
      <c r="AG603" s="214" t="s">
        <v>371</v>
      </c>
      <c r="AH603" s="214">
        <v>2</v>
      </c>
      <c r="AI603" s="214"/>
      <c r="AJ603" s="214"/>
      <c r="AK603" s="214"/>
      <c r="AL603" s="214"/>
      <c r="AM603" s="214"/>
      <c r="AN603" s="214"/>
      <c r="AO603" s="214"/>
      <c r="AP603" s="214"/>
      <c r="AQ603" s="214"/>
      <c r="AR603" s="214"/>
      <c r="AS603" s="214"/>
      <c r="AT603" s="214"/>
      <c r="AU603" s="214"/>
      <c r="AV603" s="214"/>
      <c r="AW603" s="214"/>
      <c r="AX603" s="214"/>
      <c r="AY603" s="214"/>
      <c r="AZ603" s="214"/>
      <c r="BA603" s="214"/>
      <c r="BB603" s="214"/>
      <c r="BC603" s="214"/>
      <c r="BD603" s="214"/>
      <c r="BE603" s="214"/>
      <c r="BF603" s="214"/>
      <c r="BG603" s="214"/>
      <c r="BH603" s="214"/>
    </row>
    <row r="604" spans="1:60" outlineLevel="3" x14ac:dyDescent="0.2">
      <c r="A604" s="221"/>
      <c r="B604" s="222"/>
      <c r="C604" s="269" t="s">
        <v>483</v>
      </c>
      <c r="D604" s="264"/>
      <c r="E604" s="265"/>
      <c r="F604" s="224"/>
      <c r="G604" s="224"/>
      <c r="H604" s="224"/>
      <c r="I604" s="224"/>
      <c r="J604" s="224"/>
      <c r="K604" s="224"/>
      <c r="L604" s="224"/>
      <c r="M604" s="224"/>
      <c r="N604" s="223"/>
      <c r="O604" s="223"/>
      <c r="P604" s="223"/>
      <c r="Q604" s="223"/>
      <c r="R604" s="224"/>
      <c r="S604" s="224"/>
      <c r="T604" s="224"/>
      <c r="U604" s="224"/>
      <c r="V604" s="224"/>
      <c r="W604" s="224"/>
      <c r="X604" s="224"/>
      <c r="Y604" s="224"/>
      <c r="Z604" s="214"/>
      <c r="AA604" s="214"/>
      <c r="AB604" s="214"/>
      <c r="AC604" s="214"/>
      <c r="AD604" s="214"/>
      <c r="AE604" s="214"/>
      <c r="AF604" s="214"/>
      <c r="AG604" s="214" t="s">
        <v>371</v>
      </c>
      <c r="AH604" s="214"/>
      <c r="AI604" s="214"/>
      <c r="AJ604" s="214"/>
      <c r="AK604" s="214"/>
      <c r="AL604" s="214"/>
      <c r="AM604" s="214"/>
      <c r="AN604" s="214"/>
      <c r="AO604" s="214"/>
      <c r="AP604" s="214"/>
      <c r="AQ604" s="214"/>
      <c r="AR604" s="214"/>
      <c r="AS604" s="214"/>
      <c r="AT604" s="214"/>
      <c r="AU604" s="214"/>
      <c r="AV604" s="214"/>
      <c r="AW604" s="214"/>
      <c r="AX604" s="214"/>
      <c r="AY604" s="214"/>
      <c r="AZ604" s="214"/>
      <c r="BA604" s="214"/>
      <c r="BB604" s="214"/>
      <c r="BC604" s="214"/>
      <c r="BD604" s="214"/>
      <c r="BE604" s="214"/>
      <c r="BF604" s="214"/>
      <c r="BG604" s="214"/>
      <c r="BH604" s="214"/>
    </row>
    <row r="605" spans="1:60" outlineLevel="3" x14ac:dyDescent="0.2">
      <c r="A605" s="221"/>
      <c r="B605" s="222"/>
      <c r="C605" s="268" t="s">
        <v>354</v>
      </c>
      <c r="D605" s="262"/>
      <c r="E605" s="263"/>
      <c r="F605" s="224"/>
      <c r="G605" s="224"/>
      <c r="H605" s="224"/>
      <c r="I605" s="224"/>
      <c r="J605" s="224"/>
      <c r="K605" s="224"/>
      <c r="L605" s="224"/>
      <c r="M605" s="224"/>
      <c r="N605" s="223"/>
      <c r="O605" s="223"/>
      <c r="P605" s="223"/>
      <c r="Q605" s="223"/>
      <c r="R605" s="224"/>
      <c r="S605" s="224"/>
      <c r="T605" s="224"/>
      <c r="U605" s="224"/>
      <c r="V605" s="224"/>
      <c r="W605" s="224"/>
      <c r="X605" s="224"/>
      <c r="Y605" s="224"/>
      <c r="Z605" s="214"/>
      <c r="AA605" s="214"/>
      <c r="AB605" s="214"/>
      <c r="AC605" s="214"/>
      <c r="AD605" s="214"/>
      <c r="AE605" s="214"/>
      <c r="AF605" s="214"/>
      <c r="AG605" s="214" t="s">
        <v>371</v>
      </c>
      <c r="AH605" s="214">
        <v>0</v>
      </c>
      <c r="AI605" s="214"/>
      <c r="AJ605" s="214"/>
      <c r="AK605" s="214"/>
      <c r="AL605" s="214"/>
      <c r="AM605" s="214"/>
      <c r="AN605" s="214"/>
      <c r="AO605" s="214"/>
      <c r="AP605" s="214"/>
      <c r="AQ605" s="214"/>
      <c r="AR605" s="214"/>
      <c r="AS605" s="214"/>
      <c r="AT605" s="214"/>
      <c r="AU605" s="214"/>
      <c r="AV605" s="214"/>
      <c r="AW605" s="214"/>
      <c r="AX605" s="214"/>
      <c r="AY605" s="214"/>
      <c r="AZ605" s="214"/>
      <c r="BA605" s="214"/>
      <c r="BB605" s="214"/>
      <c r="BC605" s="214"/>
      <c r="BD605" s="214"/>
      <c r="BE605" s="214"/>
      <c r="BF605" s="214"/>
      <c r="BG605" s="214"/>
      <c r="BH605" s="214"/>
    </row>
    <row r="606" spans="1:60" outlineLevel="3" x14ac:dyDescent="0.2">
      <c r="A606" s="221"/>
      <c r="B606" s="222"/>
      <c r="C606" s="268" t="s">
        <v>2943</v>
      </c>
      <c r="D606" s="262"/>
      <c r="E606" s="263">
        <v>48.013399999999997</v>
      </c>
      <c r="F606" s="224"/>
      <c r="G606" s="224"/>
      <c r="H606" s="224"/>
      <c r="I606" s="224"/>
      <c r="J606" s="224"/>
      <c r="K606" s="224"/>
      <c r="L606" s="224"/>
      <c r="M606" s="224"/>
      <c r="N606" s="223"/>
      <c r="O606" s="223"/>
      <c r="P606" s="223"/>
      <c r="Q606" s="223"/>
      <c r="R606" s="224"/>
      <c r="S606" s="224"/>
      <c r="T606" s="224"/>
      <c r="U606" s="224"/>
      <c r="V606" s="224"/>
      <c r="W606" s="224"/>
      <c r="X606" s="224"/>
      <c r="Y606" s="224"/>
      <c r="Z606" s="214"/>
      <c r="AA606" s="214"/>
      <c r="AB606" s="214"/>
      <c r="AC606" s="214"/>
      <c r="AD606" s="214"/>
      <c r="AE606" s="214"/>
      <c r="AF606" s="214"/>
      <c r="AG606" s="214" t="s">
        <v>371</v>
      </c>
      <c r="AH606" s="214">
        <v>0</v>
      </c>
      <c r="AI606" s="214"/>
      <c r="AJ606" s="214"/>
      <c r="AK606" s="214"/>
      <c r="AL606" s="214"/>
      <c r="AM606" s="214"/>
      <c r="AN606" s="214"/>
      <c r="AO606" s="214"/>
      <c r="AP606" s="214"/>
      <c r="AQ606" s="214"/>
      <c r="AR606" s="214"/>
      <c r="AS606" s="214"/>
      <c r="AT606" s="214"/>
      <c r="AU606" s="214"/>
      <c r="AV606" s="214"/>
      <c r="AW606" s="214"/>
      <c r="AX606" s="214"/>
      <c r="AY606" s="214"/>
      <c r="AZ606" s="214"/>
      <c r="BA606" s="214"/>
      <c r="BB606" s="214"/>
      <c r="BC606" s="214"/>
      <c r="BD606" s="214"/>
      <c r="BE606" s="214"/>
      <c r="BF606" s="214"/>
      <c r="BG606" s="214"/>
      <c r="BH606" s="214"/>
    </row>
    <row r="607" spans="1:60" outlineLevel="1" x14ac:dyDescent="0.2">
      <c r="A607" s="236">
        <v>165</v>
      </c>
      <c r="B607" s="237" t="s">
        <v>900</v>
      </c>
      <c r="C607" s="254" t="s">
        <v>901</v>
      </c>
      <c r="D607" s="238" t="s">
        <v>379</v>
      </c>
      <c r="E607" s="239">
        <v>139.00579999999999</v>
      </c>
      <c r="F607" s="240"/>
      <c r="G607" s="241">
        <f>ROUND(E607*F607,2)</f>
        <v>0</v>
      </c>
      <c r="H607" s="240"/>
      <c r="I607" s="241">
        <f>ROUND(E607*H607,2)</f>
        <v>0</v>
      </c>
      <c r="J607" s="240"/>
      <c r="K607" s="241">
        <f>ROUND(E607*J607,2)</f>
        <v>0</v>
      </c>
      <c r="L607" s="241">
        <v>12</v>
      </c>
      <c r="M607" s="241">
        <f>G607*(1+L607/100)</f>
        <v>0</v>
      </c>
      <c r="N607" s="239">
        <v>4.2000000000000002E-4</v>
      </c>
      <c r="O607" s="239">
        <f>ROUND(E607*N607,2)</f>
        <v>0.06</v>
      </c>
      <c r="P607" s="239">
        <v>0</v>
      </c>
      <c r="Q607" s="239">
        <f>ROUND(E607*P607,2)</f>
        <v>0</v>
      </c>
      <c r="R607" s="241" t="s">
        <v>587</v>
      </c>
      <c r="S607" s="241" t="s">
        <v>315</v>
      </c>
      <c r="T607" s="242" t="s">
        <v>315</v>
      </c>
      <c r="U607" s="224">
        <v>0.13</v>
      </c>
      <c r="V607" s="224">
        <f>ROUND(E607*U607,2)</f>
        <v>18.07</v>
      </c>
      <c r="W607" s="224"/>
      <c r="X607" s="224" t="s">
        <v>588</v>
      </c>
      <c r="Y607" s="224" t="s">
        <v>317</v>
      </c>
      <c r="Z607" s="214"/>
      <c r="AA607" s="214"/>
      <c r="AB607" s="214"/>
      <c r="AC607" s="214"/>
      <c r="AD607" s="214"/>
      <c r="AE607" s="214"/>
      <c r="AF607" s="214"/>
      <c r="AG607" s="214" t="s">
        <v>601</v>
      </c>
      <c r="AH607" s="214"/>
      <c r="AI607" s="214"/>
      <c r="AJ607" s="214"/>
      <c r="AK607" s="214"/>
      <c r="AL607" s="214"/>
      <c r="AM607" s="214"/>
      <c r="AN607" s="214"/>
      <c r="AO607" s="214"/>
      <c r="AP607" s="214"/>
      <c r="AQ607" s="214"/>
      <c r="AR607" s="214"/>
      <c r="AS607" s="214"/>
      <c r="AT607" s="214"/>
      <c r="AU607" s="214"/>
      <c r="AV607" s="214"/>
      <c r="AW607" s="214"/>
      <c r="AX607" s="214"/>
      <c r="AY607" s="214"/>
      <c r="AZ607" s="214"/>
      <c r="BA607" s="214"/>
      <c r="BB607" s="214"/>
      <c r="BC607" s="214"/>
      <c r="BD607" s="214"/>
      <c r="BE607" s="214"/>
      <c r="BF607" s="214"/>
      <c r="BG607" s="214"/>
      <c r="BH607" s="214"/>
    </row>
    <row r="608" spans="1:60" outlineLevel="2" x14ac:dyDescent="0.2">
      <c r="A608" s="221"/>
      <c r="B608" s="222"/>
      <c r="C608" s="268" t="s">
        <v>991</v>
      </c>
      <c r="D608" s="262"/>
      <c r="E608" s="263"/>
      <c r="F608" s="224"/>
      <c r="G608" s="224"/>
      <c r="H608" s="224"/>
      <c r="I608" s="224"/>
      <c r="J608" s="224"/>
      <c r="K608" s="224"/>
      <c r="L608" s="224"/>
      <c r="M608" s="224"/>
      <c r="N608" s="223"/>
      <c r="O608" s="223"/>
      <c r="P608" s="223"/>
      <c r="Q608" s="223"/>
      <c r="R608" s="224"/>
      <c r="S608" s="224"/>
      <c r="T608" s="224"/>
      <c r="U608" s="224"/>
      <c r="V608" s="224"/>
      <c r="W608" s="224"/>
      <c r="X608" s="224"/>
      <c r="Y608" s="224"/>
      <c r="Z608" s="214"/>
      <c r="AA608" s="214"/>
      <c r="AB608" s="214"/>
      <c r="AC608" s="214"/>
      <c r="AD608" s="214"/>
      <c r="AE608" s="214"/>
      <c r="AF608" s="214"/>
      <c r="AG608" s="214" t="s">
        <v>371</v>
      </c>
      <c r="AH608" s="214">
        <v>0</v>
      </c>
      <c r="AI608" s="214"/>
      <c r="AJ608" s="214"/>
      <c r="AK608" s="214"/>
      <c r="AL608" s="214"/>
      <c r="AM608" s="214"/>
      <c r="AN608" s="214"/>
      <c r="AO608" s="214"/>
      <c r="AP608" s="214"/>
      <c r="AQ608" s="214"/>
      <c r="AR608" s="214"/>
      <c r="AS608" s="214"/>
      <c r="AT608" s="214"/>
      <c r="AU608" s="214"/>
      <c r="AV608" s="214"/>
      <c r="AW608" s="214"/>
      <c r="AX608" s="214"/>
      <c r="AY608" s="214"/>
      <c r="AZ608" s="214"/>
      <c r="BA608" s="214"/>
      <c r="BB608" s="214"/>
      <c r="BC608" s="214"/>
      <c r="BD608" s="214"/>
      <c r="BE608" s="214"/>
      <c r="BF608" s="214"/>
      <c r="BG608" s="214"/>
      <c r="BH608" s="214"/>
    </row>
    <row r="609" spans="1:60" outlineLevel="3" x14ac:dyDescent="0.2">
      <c r="A609" s="221"/>
      <c r="B609" s="222"/>
      <c r="C609" s="268" t="s">
        <v>878</v>
      </c>
      <c r="D609" s="262"/>
      <c r="E609" s="263"/>
      <c r="F609" s="224"/>
      <c r="G609" s="224"/>
      <c r="H609" s="224"/>
      <c r="I609" s="224"/>
      <c r="J609" s="224"/>
      <c r="K609" s="224"/>
      <c r="L609" s="224"/>
      <c r="M609" s="224"/>
      <c r="N609" s="223"/>
      <c r="O609" s="223"/>
      <c r="P609" s="223"/>
      <c r="Q609" s="223"/>
      <c r="R609" s="224"/>
      <c r="S609" s="224"/>
      <c r="T609" s="224"/>
      <c r="U609" s="224"/>
      <c r="V609" s="224"/>
      <c r="W609" s="224"/>
      <c r="X609" s="224"/>
      <c r="Y609" s="224"/>
      <c r="Z609" s="214"/>
      <c r="AA609" s="214"/>
      <c r="AB609" s="214"/>
      <c r="AC609" s="214"/>
      <c r="AD609" s="214"/>
      <c r="AE609" s="214"/>
      <c r="AF609" s="214"/>
      <c r="AG609" s="214" t="s">
        <v>371</v>
      </c>
      <c r="AH609" s="214">
        <v>0</v>
      </c>
      <c r="AI609" s="214"/>
      <c r="AJ609" s="214"/>
      <c r="AK609" s="214"/>
      <c r="AL609" s="214"/>
      <c r="AM609" s="214"/>
      <c r="AN609" s="214"/>
      <c r="AO609" s="214"/>
      <c r="AP609" s="214"/>
      <c r="AQ609" s="214"/>
      <c r="AR609" s="214"/>
      <c r="AS609" s="214"/>
      <c r="AT609" s="214"/>
      <c r="AU609" s="214"/>
      <c r="AV609" s="214"/>
      <c r="AW609" s="214"/>
      <c r="AX609" s="214"/>
      <c r="AY609" s="214"/>
      <c r="AZ609" s="214"/>
      <c r="BA609" s="214"/>
      <c r="BB609" s="214"/>
      <c r="BC609" s="214"/>
      <c r="BD609" s="214"/>
      <c r="BE609" s="214"/>
      <c r="BF609" s="214"/>
      <c r="BG609" s="214"/>
      <c r="BH609" s="214"/>
    </row>
    <row r="610" spans="1:60" outlineLevel="3" x14ac:dyDescent="0.2">
      <c r="A610" s="221"/>
      <c r="B610" s="222"/>
      <c r="C610" s="268" t="s">
        <v>2944</v>
      </c>
      <c r="D610" s="262"/>
      <c r="E610" s="263">
        <v>51.583799999999997</v>
      </c>
      <c r="F610" s="224"/>
      <c r="G610" s="224"/>
      <c r="H610" s="224"/>
      <c r="I610" s="224"/>
      <c r="J610" s="224"/>
      <c r="K610" s="224"/>
      <c r="L610" s="224"/>
      <c r="M610" s="224"/>
      <c r="N610" s="223"/>
      <c r="O610" s="223"/>
      <c r="P610" s="223"/>
      <c r="Q610" s="223"/>
      <c r="R610" s="224"/>
      <c r="S610" s="224"/>
      <c r="T610" s="224"/>
      <c r="U610" s="224"/>
      <c r="V610" s="224"/>
      <c r="W610" s="224"/>
      <c r="X610" s="224"/>
      <c r="Y610" s="224"/>
      <c r="Z610" s="214"/>
      <c r="AA610" s="214"/>
      <c r="AB610" s="214"/>
      <c r="AC610" s="214"/>
      <c r="AD610" s="214"/>
      <c r="AE610" s="214"/>
      <c r="AF610" s="214"/>
      <c r="AG610" s="214" t="s">
        <v>371</v>
      </c>
      <c r="AH610" s="214">
        <v>0</v>
      </c>
      <c r="AI610" s="214"/>
      <c r="AJ610" s="214"/>
      <c r="AK610" s="214"/>
      <c r="AL610" s="214"/>
      <c r="AM610" s="214"/>
      <c r="AN610" s="214"/>
      <c r="AO610" s="214"/>
      <c r="AP610" s="214"/>
      <c r="AQ610" s="214"/>
      <c r="AR610" s="214"/>
      <c r="AS610" s="214"/>
      <c r="AT610" s="214"/>
      <c r="AU610" s="214"/>
      <c r="AV610" s="214"/>
      <c r="AW610" s="214"/>
      <c r="AX610" s="214"/>
      <c r="AY610" s="214"/>
      <c r="AZ610" s="214"/>
      <c r="BA610" s="214"/>
      <c r="BB610" s="214"/>
      <c r="BC610" s="214"/>
      <c r="BD610" s="214"/>
      <c r="BE610" s="214"/>
      <c r="BF610" s="214"/>
      <c r="BG610" s="214"/>
      <c r="BH610" s="214"/>
    </row>
    <row r="611" spans="1:60" outlineLevel="3" x14ac:dyDescent="0.2">
      <c r="A611" s="221"/>
      <c r="B611" s="222"/>
      <c r="C611" s="268" t="s">
        <v>2945</v>
      </c>
      <c r="D611" s="262"/>
      <c r="E611" s="263">
        <v>5.0049999999999999</v>
      </c>
      <c r="F611" s="224"/>
      <c r="G611" s="224"/>
      <c r="H611" s="224"/>
      <c r="I611" s="224"/>
      <c r="J611" s="224"/>
      <c r="K611" s="224"/>
      <c r="L611" s="224"/>
      <c r="M611" s="224"/>
      <c r="N611" s="223"/>
      <c r="O611" s="223"/>
      <c r="P611" s="223"/>
      <c r="Q611" s="223"/>
      <c r="R611" s="224"/>
      <c r="S611" s="224"/>
      <c r="T611" s="224"/>
      <c r="U611" s="224"/>
      <c r="V611" s="224"/>
      <c r="W611" s="224"/>
      <c r="X611" s="224"/>
      <c r="Y611" s="224"/>
      <c r="Z611" s="214"/>
      <c r="AA611" s="214"/>
      <c r="AB611" s="214"/>
      <c r="AC611" s="214"/>
      <c r="AD611" s="214"/>
      <c r="AE611" s="214"/>
      <c r="AF611" s="214"/>
      <c r="AG611" s="214" t="s">
        <v>371</v>
      </c>
      <c r="AH611" s="214">
        <v>0</v>
      </c>
      <c r="AI611" s="214"/>
      <c r="AJ611" s="214"/>
      <c r="AK611" s="214"/>
      <c r="AL611" s="214"/>
      <c r="AM611" s="214"/>
      <c r="AN611" s="214"/>
      <c r="AO611" s="214"/>
      <c r="AP611" s="214"/>
      <c r="AQ611" s="214"/>
      <c r="AR611" s="214"/>
      <c r="AS611" s="214"/>
      <c r="AT611" s="214"/>
      <c r="AU611" s="214"/>
      <c r="AV611" s="214"/>
      <c r="AW611" s="214"/>
      <c r="AX611" s="214"/>
      <c r="AY611" s="214"/>
      <c r="AZ611" s="214"/>
      <c r="BA611" s="214"/>
      <c r="BB611" s="214"/>
      <c r="BC611" s="214"/>
      <c r="BD611" s="214"/>
      <c r="BE611" s="214"/>
      <c r="BF611" s="214"/>
      <c r="BG611" s="214"/>
      <c r="BH611" s="214"/>
    </row>
    <row r="612" spans="1:60" outlineLevel="3" x14ac:dyDescent="0.2">
      <c r="A612" s="221"/>
      <c r="B612" s="222"/>
      <c r="C612" s="268" t="s">
        <v>2490</v>
      </c>
      <c r="D612" s="262"/>
      <c r="E612" s="263">
        <v>-14.298999999999999</v>
      </c>
      <c r="F612" s="224"/>
      <c r="G612" s="224"/>
      <c r="H612" s="224"/>
      <c r="I612" s="224"/>
      <c r="J612" s="224"/>
      <c r="K612" s="224"/>
      <c r="L612" s="224"/>
      <c r="M612" s="224"/>
      <c r="N612" s="223"/>
      <c r="O612" s="223"/>
      <c r="P612" s="223"/>
      <c r="Q612" s="223"/>
      <c r="R612" s="224"/>
      <c r="S612" s="224"/>
      <c r="T612" s="224"/>
      <c r="U612" s="224"/>
      <c r="V612" s="224"/>
      <c r="W612" s="224"/>
      <c r="X612" s="224"/>
      <c r="Y612" s="224"/>
      <c r="Z612" s="214"/>
      <c r="AA612" s="214"/>
      <c r="AB612" s="214"/>
      <c r="AC612" s="214"/>
      <c r="AD612" s="214"/>
      <c r="AE612" s="214"/>
      <c r="AF612" s="214"/>
      <c r="AG612" s="214" t="s">
        <v>371</v>
      </c>
      <c r="AH612" s="214">
        <v>0</v>
      </c>
      <c r="AI612" s="214"/>
      <c r="AJ612" s="214"/>
      <c r="AK612" s="214"/>
      <c r="AL612" s="214"/>
      <c r="AM612" s="214"/>
      <c r="AN612" s="214"/>
      <c r="AO612" s="214"/>
      <c r="AP612" s="214"/>
      <c r="AQ612" s="214"/>
      <c r="AR612" s="214"/>
      <c r="AS612" s="214"/>
      <c r="AT612" s="214"/>
      <c r="AU612" s="214"/>
      <c r="AV612" s="214"/>
      <c r="AW612" s="214"/>
      <c r="AX612" s="214"/>
      <c r="AY612" s="214"/>
      <c r="AZ612" s="214"/>
      <c r="BA612" s="214"/>
      <c r="BB612" s="214"/>
      <c r="BC612" s="214"/>
      <c r="BD612" s="214"/>
      <c r="BE612" s="214"/>
      <c r="BF612" s="214"/>
      <c r="BG612" s="214"/>
      <c r="BH612" s="214"/>
    </row>
    <row r="613" spans="1:60" outlineLevel="3" x14ac:dyDescent="0.2">
      <c r="A613" s="221"/>
      <c r="B613" s="222"/>
      <c r="C613" s="268" t="s">
        <v>2946</v>
      </c>
      <c r="D613" s="262"/>
      <c r="E613" s="263">
        <v>58.927999999999997</v>
      </c>
      <c r="F613" s="224"/>
      <c r="G613" s="224"/>
      <c r="H613" s="224"/>
      <c r="I613" s="224"/>
      <c r="J613" s="224"/>
      <c r="K613" s="224"/>
      <c r="L613" s="224"/>
      <c r="M613" s="224"/>
      <c r="N613" s="223"/>
      <c r="O613" s="223"/>
      <c r="P613" s="223"/>
      <c r="Q613" s="223"/>
      <c r="R613" s="224"/>
      <c r="S613" s="224"/>
      <c r="T613" s="224"/>
      <c r="U613" s="224"/>
      <c r="V613" s="224"/>
      <c r="W613" s="224"/>
      <c r="X613" s="224"/>
      <c r="Y613" s="224"/>
      <c r="Z613" s="214"/>
      <c r="AA613" s="214"/>
      <c r="AB613" s="214"/>
      <c r="AC613" s="214"/>
      <c r="AD613" s="214"/>
      <c r="AE613" s="214"/>
      <c r="AF613" s="214"/>
      <c r="AG613" s="214" t="s">
        <v>371</v>
      </c>
      <c r="AH613" s="214">
        <v>0</v>
      </c>
      <c r="AI613" s="214"/>
      <c r="AJ613" s="214"/>
      <c r="AK613" s="214"/>
      <c r="AL613" s="214"/>
      <c r="AM613" s="214"/>
      <c r="AN613" s="214"/>
      <c r="AO613" s="214"/>
      <c r="AP613" s="214"/>
      <c r="AQ613" s="214"/>
      <c r="AR613" s="214"/>
      <c r="AS613" s="214"/>
      <c r="AT613" s="214"/>
      <c r="AU613" s="214"/>
      <c r="AV613" s="214"/>
      <c r="AW613" s="214"/>
      <c r="AX613" s="214"/>
      <c r="AY613" s="214"/>
      <c r="AZ613" s="214"/>
      <c r="BA613" s="214"/>
      <c r="BB613" s="214"/>
      <c r="BC613" s="214"/>
      <c r="BD613" s="214"/>
      <c r="BE613" s="214"/>
      <c r="BF613" s="214"/>
      <c r="BG613" s="214"/>
      <c r="BH613" s="214"/>
    </row>
    <row r="614" spans="1:60" outlineLevel="3" x14ac:dyDescent="0.2">
      <c r="A614" s="221"/>
      <c r="B614" s="222"/>
      <c r="C614" s="268" t="s">
        <v>2869</v>
      </c>
      <c r="D614" s="262"/>
      <c r="E614" s="263">
        <v>5.8440000000000003</v>
      </c>
      <c r="F614" s="224"/>
      <c r="G614" s="224"/>
      <c r="H614" s="224"/>
      <c r="I614" s="224"/>
      <c r="J614" s="224"/>
      <c r="K614" s="224"/>
      <c r="L614" s="224"/>
      <c r="M614" s="224"/>
      <c r="N614" s="223"/>
      <c r="O614" s="223"/>
      <c r="P614" s="223"/>
      <c r="Q614" s="223"/>
      <c r="R614" s="224"/>
      <c r="S614" s="224"/>
      <c r="T614" s="224"/>
      <c r="U614" s="224"/>
      <c r="V614" s="224"/>
      <c r="W614" s="224"/>
      <c r="X614" s="224"/>
      <c r="Y614" s="224"/>
      <c r="Z614" s="214"/>
      <c r="AA614" s="214"/>
      <c r="AB614" s="214"/>
      <c r="AC614" s="214"/>
      <c r="AD614" s="214"/>
      <c r="AE614" s="214"/>
      <c r="AF614" s="214"/>
      <c r="AG614" s="214" t="s">
        <v>371</v>
      </c>
      <c r="AH614" s="214">
        <v>0</v>
      </c>
      <c r="AI614" s="214"/>
      <c r="AJ614" s="214"/>
      <c r="AK614" s="214"/>
      <c r="AL614" s="214"/>
      <c r="AM614" s="214"/>
      <c r="AN614" s="214"/>
      <c r="AO614" s="214"/>
      <c r="AP614" s="214"/>
      <c r="AQ614" s="214"/>
      <c r="AR614" s="214"/>
      <c r="AS614" s="214"/>
      <c r="AT614" s="214"/>
      <c r="AU614" s="214"/>
      <c r="AV614" s="214"/>
      <c r="AW614" s="214"/>
      <c r="AX614" s="214"/>
      <c r="AY614" s="214"/>
      <c r="AZ614" s="214"/>
      <c r="BA614" s="214"/>
      <c r="BB614" s="214"/>
      <c r="BC614" s="214"/>
      <c r="BD614" s="214"/>
      <c r="BE614" s="214"/>
      <c r="BF614" s="214"/>
      <c r="BG614" s="214"/>
      <c r="BH614" s="214"/>
    </row>
    <row r="615" spans="1:60" outlineLevel="3" x14ac:dyDescent="0.2">
      <c r="A615" s="221"/>
      <c r="B615" s="222"/>
      <c r="C615" s="268" t="s">
        <v>2870</v>
      </c>
      <c r="D615" s="262"/>
      <c r="E615" s="263">
        <v>-5.7560000000000002</v>
      </c>
      <c r="F615" s="224"/>
      <c r="G615" s="224"/>
      <c r="H615" s="224"/>
      <c r="I615" s="224"/>
      <c r="J615" s="224"/>
      <c r="K615" s="224"/>
      <c r="L615" s="224"/>
      <c r="M615" s="224"/>
      <c r="N615" s="223"/>
      <c r="O615" s="223"/>
      <c r="P615" s="223"/>
      <c r="Q615" s="223"/>
      <c r="R615" s="224"/>
      <c r="S615" s="224"/>
      <c r="T615" s="224"/>
      <c r="U615" s="224"/>
      <c r="V615" s="224"/>
      <c r="W615" s="224"/>
      <c r="X615" s="224"/>
      <c r="Y615" s="224"/>
      <c r="Z615" s="214"/>
      <c r="AA615" s="214"/>
      <c r="AB615" s="214"/>
      <c r="AC615" s="214"/>
      <c r="AD615" s="214"/>
      <c r="AE615" s="214"/>
      <c r="AF615" s="214"/>
      <c r="AG615" s="214" t="s">
        <v>371</v>
      </c>
      <c r="AH615" s="214">
        <v>0</v>
      </c>
      <c r="AI615" s="214"/>
      <c r="AJ615" s="214"/>
      <c r="AK615" s="214"/>
      <c r="AL615" s="214"/>
      <c r="AM615" s="214"/>
      <c r="AN615" s="214"/>
      <c r="AO615" s="214"/>
      <c r="AP615" s="214"/>
      <c r="AQ615" s="214"/>
      <c r="AR615" s="214"/>
      <c r="AS615" s="214"/>
      <c r="AT615" s="214"/>
      <c r="AU615" s="214"/>
      <c r="AV615" s="214"/>
      <c r="AW615" s="214"/>
      <c r="AX615" s="214"/>
      <c r="AY615" s="214"/>
      <c r="AZ615" s="214"/>
      <c r="BA615" s="214"/>
      <c r="BB615" s="214"/>
      <c r="BC615" s="214"/>
      <c r="BD615" s="214"/>
      <c r="BE615" s="214"/>
      <c r="BF615" s="214"/>
      <c r="BG615" s="214"/>
      <c r="BH615" s="214"/>
    </row>
    <row r="616" spans="1:60" outlineLevel="3" x14ac:dyDescent="0.2">
      <c r="A616" s="221"/>
      <c r="B616" s="222"/>
      <c r="C616" s="268" t="s">
        <v>905</v>
      </c>
      <c r="D616" s="262"/>
      <c r="E616" s="263"/>
      <c r="F616" s="224"/>
      <c r="G616" s="224"/>
      <c r="H616" s="224"/>
      <c r="I616" s="224"/>
      <c r="J616" s="224"/>
      <c r="K616" s="224"/>
      <c r="L616" s="224"/>
      <c r="M616" s="224"/>
      <c r="N616" s="223"/>
      <c r="O616" s="223"/>
      <c r="P616" s="223"/>
      <c r="Q616" s="223"/>
      <c r="R616" s="224"/>
      <c r="S616" s="224"/>
      <c r="T616" s="224"/>
      <c r="U616" s="224"/>
      <c r="V616" s="224"/>
      <c r="W616" s="224"/>
      <c r="X616" s="224"/>
      <c r="Y616" s="224"/>
      <c r="Z616" s="214"/>
      <c r="AA616" s="214"/>
      <c r="AB616" s="214"/>
      <c r="AC616" s="214"/>
      <c r="AD616" s="214"/>
      <c r="AE616" s="214"/>
      <c r="AF616" s="214"/>
      <c r="AG616" s="214" t="s">
        <v>371</v>
      </c>
      <c r="AH616" s="214">
        <v>0</v>
      </c>
      <c r="AI616" s="214"/>
      <c r="AJ616" s="214"/>
      <c r="AK616" s="214"/>
      <c r="AL616" s="214"/>
      <c r="AM616" s="214"/>
      <c r="AN616" s="214"/>
      <c r="AO616" s="214"/>
      <c r="AP616" s="214"/>
      <c r="AQ616" s="214"/>
      <c r="AR616" s="214"/>
      <c r="AS616" s="214"/>
      <c r="AT616" s="214"/>
      <c r="AU616" s="214"/>
      <c r="AV616" s="214"/>
      <c r="AW616" s="214"/>
      <c r="AX616" s="214"/>
      <c r="AY616" s="214"/>
      <c r="AZ616" s="214"/>
      <c r="BA616" s="214"/>
      <c r="BB616" s="214"/>
      <c r="BC616" s="214"/>
      <c r="BD616" s="214"/>
      <c r="BE616" s="214"/>
      <c r="BF616" s="214"/>
      <c r="BG616" s="214"/>
      <c r="BH616" s="214"/>
    </row>
    <row r="617" spans="1:60" outlineLevel="3" x14ac:dyDescent="0.2">
      <c r="A617" s="221"/>
      <c r="B617" s="222"/>
      <c r="C617" s="268" t="s">
        <v>2891</v>
      </c>
      <c r="D617" s="262"/>
      <c r="E617" s="263">
        <v>8.26</v>
      </c>
      <c r="F617" s="224"/>
      <c r="G617" s="224"/>
      <c r="H617" s="224"/>
      <c r="I617" s="224"/>
      <c r="J617" s="224"/>
      <c r="K617" s="224"/>
      <c r="L617" s="224"/>
      <c r="M617" s="224"/>
      <c r="N617" s="223"/>
      <c r="O617" s="223"/>
      <c r="P617" s="223"/>
      <c r="Q617" s="223"/>
      <c r="R617" s="224"/>
      <c r="S617" s="224"/>
      <c r="T617" s="224"/>
      <c r="U617" s="224"/>
      <c r="V617" s="224"/>
      <c r="W617" s="224"/>
      <c r="X617" s="224"/>
      <c r="Y617" s="224"/>
      <c r="Z617" s="214"/>
      <c r="AA617" s="214"/>
      <c r="AB617" s="214"/>
      <c r="AC617" s="214"/>
      <c r="AD617" s="214"/>
      <c r="AE617" s="214"/>
      <c r="AF617" s="214"/>
      <c r="AG617" s="214" t="s">
        <v>371</v>
      </c>
      <c r="AH617" s="214">
        <v>0</v>
      </c>
      <c r="AI617" s="214"/>
      <c r="AJ617" s="214"/>
      <c r="AK617" s="214"/>
      <c r="AL617" s="214"/>
      <c r="AM617" s="214"/>
      <c r="AN617" s="214"/>
      <c r="AO617" s="214"/>
      <c r="AP617" s="214"/>
      <c r="AQ617" s="214"/>
      <c r="AR617" s="214"/>
      <c r="AS617" s="214"/>
      <c r="AT617" s="214"/>
      <c r="AU617" s="214"/>
      <c r="AV617" s="214"/>
      <c r="AW617" s="214"/>
      <c r="AX617" s="214"/>
      <c r="AY617" s="214"/>
      <c r="AZ617" s="214"/>
      <c r="BA617" s="214"/>
      <c r="BB617" s="214"/>
      <c r="BC617" s="214"/>
      <c r="BD617" s="214"/>
      <c r="BE617" s="214"/>
      <c r="BF617" s="214"/>
      <c r="BG617" s="214"/>
      <c r="BH617" s="214"/>
    </row>
    <row r="618" spans="1:60" outlineLevel="3" x14ac:dyDescent="0.2">
      <c r="A618" s="221"/>
      <c r="B618" s="222"/>
      <c r="C618" s="268" t="s">
        <v>2850</v>
      </c>
      <c r="D618" s="262"/>
      <c r="E618" s="263">
        <v>1.21</v>
      </c>
      <c r="F618" s="224"/>
      <c r="G618" s="224"/>
      <c r="H618" s="224"/>
      <c r="I618" s="224"/>
      <c r="J618" s="224"/>
      <c r="K618" s="224"/>
      <c r="L618" s="224"/>
      <c r="M618" s="224"/>
      <c r="N618" s="223"/>
      <c r="O618" s="223"/>
      <c r="P618" s="223"/>
      <c r="Q618" s="223"/>
      <c r="R618" s="224"/>
      <c r="S618" s="224"/>
      <c r="T618" s="224"/>
      <c r="U618" s="224"/>
      <c r="V618" s="224"/>
      <c r="W618" s="224"/>
      <c r="X618" s="224"/>
      <c r="Y618" s="224"/>
      <c r="Z618" s="214"/>
      <c r="AA618" s="214"/>
      <c r="AB618" s="214"/>
      <c r="AC618" s="214"/>
      <c r="AD618" s="214"/>
      <c r="AE618" s="214"/>
      <c r="AF618" s="214"/>
      <c r="AG618" s="214" t="s">
        <v>371</v>
      </c>
      <c r="AH618" s="214">
        <v>0</v>
      </c>
      <c r="AI618" s="214"/>
      <c r="AJ618" s="214"/>
      <c r="AK618" s="214"/>
      <c r="AL618" s="214"/>
      <c r="AM618" s="214"/>
      <c r="AN618" s="214"/>
      <c r="AO618" s="214"/>
      <c r="AP618" s="214"/>
      <c r="AQ618" s="214"/>
      <c r="AR618" s="214"/>
      <c r="AS618" s="214"/>
      <c r="AT618" s="214"/>
      <c r="AU618" s="214"/>
      <c r="AV618" s="214"/>
      <c r="AW618" s="214"/>
      <c r="AX618" s="214"/>
      <c r="AY618" s="214"/>
      <c r="AZ618" s="214"/>
      <c r="BA618" s="214"/>
      <c r="BB618" s="214"/>
      <c r="BC618" s="214"/>
      <c r="BD618" s="214"/>
      <c r="BE618" s="214"/>
      <c r="BF618" s="214"/>
      <c r="BG618" s="214"/>
      <c r="BH618" s="214"/>
    </row>
    <row r="619" spans="1:60" outlineLevel="3" x14ac:dyDescent="0.2">
      <c r="A619" s="221"/>
      <c r="B619" s="222"/>
      <c r="C619" s="268" t="s">
        <v>2851</v>
      </c>
      <c r="D619" s="262"/>
      <c r="E619" s="263">
        <v>2.06</v>
      </c>
      <c r="F619" s="224"/>
      <c r="G619" s="224"/>
      <c r="H619" s="224"/>
      <c r="I619" s="224"/>
      <c r="J619" s="224"/>
      <c r="K619" s="224"/>
      <c r="L619" s="224"/>
      <c r="M619" s="224"/>
      <c r="N619" s="223"/>
      <c r="O619" s="223"/>
      <c r="P619" s="223"/>
      <c r="Q619" s="223"/>
      <c r="R619" s="224"/>
      <c r="S619" s="224"/>
      <c r="T619" s="224"/>
      <c r="U619" s="224"/>
      <c r="V619" s="224"/>
      <c r="W619" s="224"/>
      <c r="X619" s="224"/>
      <c r="Y619" s="224"/>
      <c r="Z619" s="214"/>
      <c r="AA619" s="214"/>
      <c r="AB619" s="214"/>
      <c r="AC619" s="214"/>
      <c r="AD619" s="214"/>
      <c r="AE619" s="214"/>
      <c r="AF619" s="214"/>
      <c r="AG619" s="214" t="s">
        <v>371</v>
      </c>
      <c r="AH619" s="214">
        <v>0</v>
      </c>
      <c r="AI619" s="214"/>
      <c r="AJ619" s="214"/>
      <c r="AK619" s="214"/>
      <c r="AL619" s="214"/>
      <c r="AM619" s="214"/>
      <c r="AN619" s="214"/>
      <c r="AO619" s="214"/>
      <c r="AP619" s="214"/>
      <c r="AQ619" s="214"/>
      <c r="AR619" s="214"/>
      <c r="AS619" s="214"/>
      <c r="AT619" s="214"/>
      <c r="AU619" s="214"/>
      <c r="AV619" s="214"/>
      <c r="AW619" s="214"/>
      <c r="AX619" s="214"/>
      <c r="AY619" s="214"/>
      <c r="AZ619" s="214"/>
      <c r="BA619" s="214"/>
      <c r="BB619" s="214"/>
      <c r="BC619" s="214"/>
      <c r="BD619" s="214"/>
      <c r="BE619" s="214"/>
      <c r="BF619" s="214"/>
      <c r="BG619" s="214"/>
      <c r="BH619" s="214"/>
    </row>
    <row r="620" spans="1:60" outlineLevel="3" x14ac:dyDescent="0.2">
      <c r="A620" s="221"/>
      <c r="B620" s="222"/>
      <c r="C620" s="268" t="s">
        <v>2852</v>
      </c>
      <c r="D620" s="262"/>
      <c r="E620" s="263">
        <v>26.17</v>
      </c>
      <c r="F620" s="224"/>
      <c r="G620" s="224"/>
      <c r="H620" s="224"/>
      <c r="I620" s="224"/>
      <c r="J620" s="224"/>
      <c r="K620" s="224"/>
      <c r="L620" s="224"/>
      <c r="M620" s="224"/>
      <c r="N620" s="223"/>
      <c r="O620" s="223"/>
      <c r="P620" s="223"/>
      <c r="Q620" s="223"/>
      <c r="R620" s="224"/>
      <c r="S620" s="224"/>
      <c r="T620" s="224"/>
      <c r="U620" s="224"/>
      <c r="V620" s="224"/>
      <c r="W620" s="224"/>
      <c r="X620" s="224"/>
      <c r="Y620" s="224"/>
      <c r="Z620" s="214"/>
      <c r="AA620" s="214"/>
      <c r="AB620" s="214"/>
      <c r="AC620" s="214"/>
      <c r="AD620" s="214"/>
      <c r="AE620" s="214"/>
      <c r="AF620" s="214"/>
      <c r="AG620" s="214" t="s">
        <v>371</v>
      </c>
      <c r="AH620" s="214">
        <v>0</v>
      </c>
      <c r="AI620" s="214"/>
      <c r="AJ620" s="214"/>
      <c r="AK620" s="214"/>
      <c r="AL620" s="214"/>
      <c r="AM620" s="214"/>
      <c r="AN620" s="214"/>
      <c r="AO620" s="214"/>
      <c r="AP620" s="214"/>
      <c r="AQ620" s="214"/>
      <c r="AR620" s="214"/>
      <c r="AS620" s="214"/>
      <c r="AT620" s="214"/>
      <c r="AU620" s="214"/>
      <c r="AV620" s="214"/>
      <c r="AW620" s="214"/>
      <c r="AX620" s="214"/>
      <c r="AY620" s="214"/>
      <c r="AZ620" s="214"/>
      <c r="BA620" s="214"/>
      <c r="BB620" s="214"/>
      <c r="BC620" s="214"/>
      <c r="BD620" s="214"/>
      <c r="BE620" s="214"/>
      <c r="BF620" s="214"/>
      <c r="BG620" s="214"/>
      <c r="BH620" s="214"/>
    </row>
    <row r="621" spans="1:60" x14ac:dyDescent="0.2">
      <c r="A621" s="229" t="s">
        <v>310</v>
      </c>
      <c r="B621" s="230" t="s">
        <v>270</v>
      </c>
      <c r="C621" s="253" t="s">
        <v>271</v>
      </c>
      <c r="D621" s="231"/>
      <c r="E621" s="232"/>
      <c r="F621" s="233"/>
      <c r="G621" s="233">
        <f>SUMIF(AG622:AG622,"&lt;&gt;NOR",G622:G622)</f>
        <v>0</v>
      </c>
      <c r="H621" s="233"/>
      <c r="I621" s="233">
        <f>SUM(I622:I622)</f>
        <v>0</v>
      </c>
      <c r="J621" s="233"/>
      <c r="K621" s="233">
        <f>SUM(K622:K622)</f>
        <v>0</v>
      </c>
      <c r="L621" s="233"/>
      <c r="M621" s="233">
        <f>SUM(M622:M622)</f>
        <v>0</v>
      </c>
      <c r="N621" s="232"/>
      <c r="O621" s="232">
        <f>SUM(O622:O622)</f>
        <v>0</v>
      </c>
      <c r="P621" s="232"/>
      <c r="Q621" s="232">
        <f>SUM(Q622:Q622)</f>
        <v>0</v>
      </c>
      <c r="R621" s="233"/>
      <c r="S621" s="233"/>
      <c r="T621" s="234"/>
      <c r="U621" s="228"/>
      <c r="V621" s="228">
        <f>SUM(V622:V622)</f>
        <v>0</v>
      </c>
      <c r="W621" s="228"/>
      <c r="X621" s="228"/>
      <c r="Y621" s="228"/>
      <c r="AG621" t="s">
        <v>311</v>
      </c>
    </row>
    <row r="622" spans="1:60" outlineLevel="1" x14ac:dyDescent="0.2">
      <c r="A622" s="245">
        <v>166</v>
      </c>
      <c r="B622" s="246" t="s">
        <v>906</v>
      </c>
      <c r="C622" s="256" t="s">
        <v>907</v>
      </c>
      <c r="D622" s="247" t="s">
        <v>330</v>
      </c>
      <c r="E622" s="248">
        <v>1</v>
      </c>
      <c r="F622" s="249"/>
      <c r="G622" s="250">
        <f>ROUND(E622*F622,2)</f>
        <v>0</v>
      </c>
      <c r="H622" s="249"/>
      <c r="I622" s="250">
        <f>ROUND(E622*H622,2)</f>
        <v>0</v>
      </c>
      <c r="J622" s="249"/>
      <c r="K622" s="250">
        <f>ROUND(E622*J622,2)</f>
        <v>0</v>
      </c>
      <c r="L622" s="250">
        <v>12</v>
      </c>
      <c r="M622" s="250">
        <f>G622*(1+L622/100)</f>
        <v>0</v>
      </c>
      <c r="N622" s="248">
        <v>0</v>
      </c>
      <c r="O622" s="248">
        <f>ROUND(E622*N622,2)</f>
        <v>0</v>
      </c>
      <c r="P622" s="248">
        <v>0</v>
      </c>
      <c r="Q622" s="248">
        <f>ROUND(E622*P622,2)</f>
        <v>0</v>
      </c>
      <c r="R622" s="250"/>
      <c r="S622" s="250" t="s">
        <v>331</v>
      </c>
      <c r="T622" s="251" t="s">
        <v>316</v>
      </c>
      <c r="U622" s="224">
        <v>0</v>
      </c>
      <c r="V622" s="224">
        <f>ROUND(E622*U622,2)</f>
        <v>0</v>
      </c>
      <c r="W622" s="224"/>
      <c r="X622" s="224" t="s">
        <v>336</v>
      </c>
      <c r="Y622" s="224" t="s">
        <v>317</v>
      </c>
      <c r="Z622" s="214"/>
      <c r="AA622" s="214"/>
      <c r="AB622" s="214"/>
      <c r="AC622" s="214"/>
      <c r="AD622" s="214"/>
      <c r="AE622" s="214"/>
      <c r="AF622" s="214"/>
      <c r="AG622" s="214" t="s">
        <v>337</v>
      </c>
      <c r="AH622" s="214"/>
      <c r="AI622" s="214"/>
      <c r="AJ622" s="214"/>
      <c r="AK622" s="214"/>
      <c r="AL622" s="214"/>
      <c r="AM622" s="214"/>
      <c r="AN622" s="214"/>
      <c r="AO622" s="214"/>
      <c r="AP622" s="214"/>
      <c r="AQ622" s="214"/>
      <c r="AR622" s="214"/>
      <c r="AS622" s="214"/>
      <c r="AT622" s="214"/>
      <c r="AU622" s="214"/>
      <c r="AV622" s="214"/>
      <c r="AW622" s="214"/>
      <c r="AX622" s="214"/>
      <c r="AY622" s="214"/>
      <c r="AZ622" s="214"/>
      <c r="BA622" s="214"/>
      <c r="BB622" s="214"/>
      <c r="BC622" s="214"/>
      <c r="BD622" s="214"/>
      <c r="BE622" s="214"/>
      <c r="BF622" s="214"/>
      <c r="BG622" s="214"/>
      <c r="BH622" s="214"/>
    </row>
    <row r="623" spans="1:60" x14ac:dyDescent="0.2">
      <c r="A623" s="229" t="s">
        <v>310</v>
      </c>
      <c r="B623" s="230" t="s">
        <v>276</v>
      </c>
      <c r="C623" s="253" t="s">
        <v>277</v>
      </c>
      <c r="D623" s="231"/>
      <c r="E623" s="232"/>
      <c r="F623" s="233"/>
      <c r="G623" s="233">
        <f>SUMIF(AG624:AG624,"&lt;&gt;NOR",G624:G624)</f>
        <v>0</v>
      </c>
      <c r="H623" s="233"/>
      <c r="I623" s="233">
        <f>SUM(I624:I624)</f>
        <v>0</v>
      </c>
      <c r="J623" s="233"/>
      <c r="K623" s="233">
        <f>SUM(K624:K624)</f>
        <v>0</v>
      </c>
      <c r="L623" s="233"/>
      <c r="M623" s="233">
        <f>SUM(M624:M624)</f>
        <v>0</v>
      </c>
      <c r="N623" s="232"/>
      <c r="O623" s="232">
        <f>SUM(O624:O624)</f>
        <v>0</v>
      </c>
      <c r="P623" s="232"/>
      <c r="Q623" s="232">
        <f>SUM(Q624:Q624)</f>
        <v>0</v>
      </c>
      <c r="R623" s="233"/>
      <c r="S623" s="233"/>
      <c r="T623" s="234"/>
      <c r="U623" s="228"/>
      <c r="V623" s="228">
        <f>SUM(V624:V624)</f>
        <v>0</v>
      </c>
      <c r="W623" s="228"/>
      <c r="X623" s="228"/>
      <c r="Y623" s="228"/>
      <c r="AG623" t="s">
        <v>311</v>
      </c>
    </row>
    <row r="624" spans="1:60" ht="22.5" outlineLevel="1" x14ac:dyDescent="0.2">
      <c r="A624" s="245">
        <v>167</v>
      </c>
      <c r="B624" s="246" t="s">
        <v>908</v>
      </c>
      <c r="C624" s="256" t="s">
        <v>909</v>
      </c>
      <c r="D624" s="247" t="s">
        <v>330</v>
      </c>
      <c r="E624" s="248">
        <v>1</v>
      </c>
      <c r="F624" s="249"/>
      <c r="G624" s="250">
        <f>ROUND(E624*F624,2)</f>
        <v>0</v>
      </c>
      <c r="H624" s="249"/>
      <c r="I624" s="250">
        <f>ROUND(E624*H624,2)</f>
        <v>0</v>
      </c>
      <c r="J624" s="249"/>
      <c r="K624" s="250">
        <f>ROUND(E624*J624,2)</f>
        <v>0</v>
      </c>
      <c r="L624" s="250">
        <v>12</v>
      </c>
      <c r="M624" s="250">
        <f>G624*(1+L624/100)</f>
        <v>0</v>
      </c>
      <c r="N624" s="248">
        <v>0</v>
      </c>
      <c r="O624" s="248">
        <f>ROUND(E624*N624,2)</f>
        <v>0</v>
      </c>
      <c r="P624" s="248">
        <v>0</v>
      </c>
      <c r="Q624" s="248">
        <f>ROUND(E624*P624,2)</f>
        <v>0</v>
      </c>
      <c r="R624" s="250"/>
      <c r="S624" s="250" t="s">
        <v>331</v>
      </c>
      <c r="T624" s="251" t="s">
        <v>316</v>
      </c>
      <c r="U624" s="224">
        <v>0</v>
      </c>
      <c r="V624" s="224">
        <f>ROUND(E624*U624,2)</f>
        <v>0</v>
      </c>
      <c r="W624" s="224"/>
      <c r="X624" s="224" t="s">
        <v>336</v>
      </c>
      <c r="Y624" s="224" t="s">
        <v>317</v>
      </c>
      <c r="Z624" s="214"/>
      <c r="AA624" s="214"/>
      <c r="AB624" s="214"/>
      <c r="AC624" s="214"/>
      <c r="AD624" s="214"/>
      <c r="AE624" s="214"/>
      <c r="AF624" s="214"/>
      <c r="AG624" s="214" t="s">
        <v>367</v>
      </c>
      <c r="AH624" s="214"/>
      <c r="AI624" s="214"/>
      <c r="AJ624" s="214"/>
      <c r="AK624" s="214"/>
      <c r="AL624" s="214"/>
      <c r="AM624" s="214"/>
      <c r="AN624" s="214"/>
      <c r="AO624" s="214"/>
      <c r="AP624" s="214"/>
      <c r="AQ624" s="214"/>
      <c r="AR624" s="214"/>
      <c r="AS624" s="214"/>
      <c r="AT624" s="214"/>
      <c r="AU624" s="214"/>
      <c r="AV624" s="214"/>
      <c r="AW624" s="214"/>
      <c r="AX624" s="214"/>
      <c r="AY624" s="214"/>
      <c r="AZ624" s="214"/>
      <c r="BA624" s="214"/>
      <c r="BB624" s="214"/>
      <c r="BC624" s="214"/>
      <c r="BD624" s="214"/>
      <c r="BE624" s="214"/>
      <c r="BF624" s="214"/>
      <c r="BG624" s="214"/>
      <c r="BH624" s="214"/>
    </row>
    <row r="625" spans="1:60" x14ac:dyDescent="0.2">
      <c r="A625" s="229" t="s">
        <v>310</v>
      </c>
      <c r="B625" s="230" t="s">
        <v>217</v>
      </c>
      <c r="C625" s="253" t="s">
        <v>218</v>
      </c>
      <c r="D625" s="231"/>
      <c r="E625" s="232"/>
      <c r="F625" s="233"/>
      <c r="G625" s="233">
        <f>SUMIF(AG626:AG666,"&lt;&gt;NOR",G626:G666)</f>
        <v>0</v>
      </c>
      <c r="H625" s="233"/>
      <c r="I625" s="233">
        <f>SUM(I626:I666)</f>
        <v>0</v>
      </c>
      <c r="J625" s="233"/>
      <c r="K625" s="233">
        <f>SUM(K626:K666)</f>
        <v>0</v>
      </c>
      <c r="L625" s="233"/>
      <c r="M625" s="233">
        <f>SUM(M626:M666)</f>
        <v>0</v>
      </c>
      <c r="N625" s="232"/>
      <c r="O625" s="232">
        <f>SUM(O626:O666)</f>
        <v>0</v>
      </c>
      <c r="P625" s="232"/>
      <c r="Q625" s="232">
        <f>SUM(Q626:Q666)</f>
        <v>0</v>
      </c>
      <c r="R625" s="233"/>
      <c r="S625" s="233"/>
      <c r="T625" s="234"/>
      <c r="U625" s="228"/>
      <c r="V625" s="228">
        <f>SUM(V626:V666)</f>
        <v>93.239999999999981</v>
      </c>
      <c r="W625" s="228"/>
      <c r="X625" s="228"/>
      <c r="Y625" s="228"/>
      <c r="AG625" t="s">
        <v>311</v>
      </c>
    </row>
    <row r="626" spans="1:60" ht="22.5" outlineLevel="1" x14ac:dyDescent="0.2">
      <c r="A626" s="236">
        <v>168</v>
      </c>
      <c r="B626" s="237" t="s">
        <v>910</v>
      </c>
      <c r="C626" s="254" t="s">
        <v>1257</v>
      </c>
      <c r="D626" s="238" t="s">
        <v>581</v>
      </c>
      <c r="E626" s="239">
        <v>14.055059999999999</v>
      </c>
      <c r="F626" s="240"/>
      <c r="G626" s="241">
        <f>ROUND(E626*F626,2)</f>
        <v>0</v>
      </c>
      <c r="H626" s="240"/>
      <c r="I626" s="241">
        <f>ROUND(E626*H626,2)</f>
        <v>0</v>
      </c>
      <c r="J626" s="240"/>
      <c r="K626" s="241">
        <f>ROUND(E626*J626,2)</f>
        <v>0</v>
      </c>
      <c r="L626" s="241">
        <v>12</v>
      </c>
      <c r="M626" s="241">
        <f>G626*(1+L626/100)</f>
        <v>0</v>
      </c>
      <c r="N626" s="239">
        <v>0</v>
      </c>
      <c r="O626" s="239">
        <f>ROUND(E626*N626,2)</f>
        <v>0</v>
      </c>
      <c r="P626" s="239">
        <v>0</v>
      </c>
      <c r="Q626" s="239">
        <f>ROUND(E626*P626,2)</f>
        <v>0</v>
      </c>
      <c r="R626" s="241" t="s">
        <v>519</v>
      </c>
      <c r="S626" s="241" t="s">
        <v>315</v>
      </c>
      <c r="T626" s="242" t="s">
        <v>315</v>
      </c>
      <c r="U626" s="224">
        <v>2.0089999999999999</v>
      </c>
      <c r="V626" s="224">
        <f>ROUND(E626*U626,2)</f>
        <v>28.24</v>
      </c>
      <c r="W626" s="224"/>
      <c r="X626" s="224" t="s">
        <v>336</v>
      </c>
      <c r="Y626" s="224" t="s">
        <v>317</v>
      </c>
      <c r="Z626" s="214"/>
      <c r="AA626" s="214"/>
      <c r="AB626" s="214"/>
      <c r="AC626" s="214"/>
      <c r="AD626" s="214"/>
      <c r="AE626" s="214"/>
      <c r="AF626" s="214"/>
      <c r="AG626" s="214" t="s">
        <v>337</v>
      </c>
      <c r="AH626" s="214"/>
      <c r="AI626" s="214"/>
      <c r="AJ626" s="214"/>
      <c r="AK626" s="214"/>
      <c r="AL626" s="214"/>
      <c r="AM626" s="214"/>
      <c r="AN626" s="214"/>
      <c r="AO626" s="214"/>
      <c r="AP626" s="214"/>
      <c r="AQ626" s="214"/>
      <c r="AR626" s="214"/>
      <c r="AS626" s="214"/>
      <c r="AT626" s="214"/>
      <c r="AU626" s="214"/>
      <c r="AV626" s="214"/>
      <c r="AW626" s="214"/>
      <c r="AX626" s="214"/>
      <c r="AY626" s="214"/>
      <c r="AZ626" s="214"/>
      <c r="BA626" s="214"/>
      <c r="BB626" s="214"/>
      <c r="BC626" s="214"/>
      <c r="BD626" s="214"/>
      <c r="BE626" s="214"/>
      <c r="BF626" s="214"/>
      <c r="BG626" s="214"/>
      <c r="BH626" s="214"/>
    </row>
    <row r="627" spans="1:60" outlineLevel="2" x14ac:dyDescent="0.2">
      <c r="A627" s="221"/>
      <c r="B627" s="222"/>
      <c r="C627" s="268" t="s">
        <v>2947</v>
      </c>
      <c r="D627" s="262"/>
      <c r="E627" s="263">
        <v>13.774800000000001</v>
      </c>
      <c r="F627" s="224"/>
      <c r="G627" s="224"/>
      <c r="H627" s="224"/>
      <c r="I627" s="224"/>
      <c r="J627" s="224"/>
      <c r="K627" s="224"/>
      <c r="L627" s="224"/>
      <c r="M627" s="224"/>
      <c r="N627" s="223"/>
      <c r="O627" s="223"/>
      <c r="P627" s="223"/>
      <c r="Q627" s="223"/>
      <c r="R627" s="224"/>
      <c r="S627" s="224"/>
      <c r="T627" s="224"/>
      <c r="U627" s="224"/>
      <c r="V627" s="224"/>
      <c r="W627" s="224"/>
      <c r="X627" s="224"/>
      <c r="Y627" s="224"/>
      <c r="Z627" s="214"/>
      <c r="AA627" s="214"/>
      <c r="AB627" s="214"/>
      <c r="AC627" s="214"/>
      <c r="AD627" s="214"/>
      <c r="AE627" s="214"/>
      <c r="AF627" s="214"/>
      <c r="AG627" s="214" t="s">
        <v>371</v>
      </c>
      <c r="AH627" s="214">
        <v>5</v>
      </c>
      <c r="AI627" s="214"/>
      <c r="AJ627" s="214"/>
      <c r="AK627" s="214"/>
      <c r="AL627" s="214"/>
      <c r="AM627" s="214"/>
      <c r="AN627" s="214"/>
      <c r="AO627" s="214"/>
      <c r="AP627" s="214"/>
      <c r="AQ627" s="214"/>
      <c r="AR627" s="214"/>
      <c r="AS627" s="214"/>
      <c r="AT627" s="214"/>
      <c r="AU627" s="214"/>
      <c r="AV627" s="214"/>
      <c r="AW627" s="214"/>
      <c r="AX627" s="214"/>
      <c r="AY627" s="214"/>
      <c r="AZ627" s="214"/>
      <c r="BA627" s="214"/>
      <c r="BB627" s="214"/>
      <c r="BC627" s="214"/>
      <c r="BD627" s="214"/>
      <c r="BE627" s="214"/>
      <c r="BF627" s="214"/>
      <c r="BG627" s="214"/>
      <c r="BH627" s="214"/>
    </row>
    <row r="628" spans="1:60" outlineLevel="3" x14ac:dyDescent="0.2">
      <c r="A628" s="221"/>
      <c r="B628" s="222"/>
      <c r="C628" s="268" t="s">
        <v>2948</v>
      </c>
      <c r="D628" s="262"/>
      <c r="E628" s="263">
        <v>0.27139000000000002</v>
      </c>
      <c r="F628" s="224"/>
      <c r="G628" s="224"/>
      <c r="H628" s="224"/>
      <c r="I628" s="224"/>
      <c r="J628" s="224"/>
      <c r="K628" s="224"/>
      <c r="L628" s="224"/>
      <c r="M628" s="224"/>
      <c r="N628" s="223"/>
      <c r="O628" s="223"/>
      <c r="P628" s="223"/>
      <c r="Q628" s="223"/>
      <c r="R628" s="224"/>
      <c r="S628" s="224"/>
      <c r="T628" s="224"/>
      <c r="U628" s="224"/>
      <c r="V628" s="224"/>
      <c r="W628" s="224"/>
      <c r="X628" s="224"/>
      <c r="Y628" s="224"/>
      <c r="Z628" s="214"/>
      <c r="AA628" s="214"/>
      <c r="AB628" s="214"/>
      <c r="AC628" s="214"/>
      <c r="AD628" s="214"/>
      <c r="AE628" s="214"/>
      <c r="AF628" s="214"/>
      <c r="AG628" s="214" t="s">
        <v>371</v>
      </c>
      <c r="AH628" s="214">
        <v>5</v>
      </c>
      <c r="AI628" s="214"/>
      <c r="AJ628" s="214"/>
      <c r="AK628" s="214"/>
      <c r="AL628" s="214"/>
      <c r="AM628" s="214"/>
      <c r="AN628" s="214"/>
      <c r="AO628" s="214"/>
      <c r="AP628" s="214"/>
      <c r="AQ628" s="214"/>
      <c r="AR628" s="214"/>
      <c r="AS628" s="214"/>
      <c r="AT628" s="214"/>
      <c r="AU628" s="214"/>
      <c r="AV628" s="214"/>
      <c r="AW628" s="214"/>
      <c r="AX628" s="214"/>
      <c r="AY628" s="214"/>
      <c r="AZ628" s="214"/>
      <c r="BA628" s="214"/>
      <c r="BB628" s="214"/>
      <c r="BC628" s="214"/>
      <c r="BD628" s="214"/>
      <c r="BE628" s="214"/>
      <c r="BF628" s="214"/>
      <c r="BG628" s="214"/>
      <c r="BH628" s="214"/>
    </row>
    <row r="629" spans="1:60" outlineLevel="3" x14ac:dyDescent="0.2">
      <c r="A629" s="221"/>
      <c r="B629" s="222"/>
      <c r="C629" s="268" t="s">
        <v>2949</v>
      </c>
      <c r="D629" s="262"/>
      <c r="E629" s="263">
        <v>8.8699999999999994E-3</v>
      </c>
      <c r="F629" s="224"/>
      <c r="G629" s="224"/>
      <c r="H629" s="224"/>
      <c r="I629" s="224"/>
      <c r="J629" s="224"/>
      <c r="K629" s="224"/>
      <c r="L629" s="224"/>
      <c r="M629" s="224"/>
      <c r="N629" s="223"/>
      <c r="O629" s="223"/>
      <c r="P629" s="223"/>
      <c r="Q629" s="223"/>
      <c r="R629" s="224"/>
      <c r="S629" s="224"/>
      <c r="T629" s="224"/>
      <c r="U629" s="224"/>
      <c r="V629" s="224"/>
      <c r="W629" s="224"/>
      <c r="X629" s="224"/>
      <c r="Y629" s="224"/>
      <c r="Z629" s="214"/>
      <c r="AA629" s="214"/>
      <c r="AB629" s="214"/>
      <c r="AC629" s="214"/>
      <c r="AD629" s="214"/>
      <c r="AE629" s="214"/>
      <c r="AF629" s="214"/>
      <c r="AG629" s="214" t="s">
        <v>371</v>
      </c>
      <c r="AH629" s="214">
        <v>5</v>
      </c>
      <c r="AI629" s="214"/>
      <c r="AJ629" s="214"/>
      <c r="AK629" s="214"/>
      <c r="AL629" s="214"/>
      <c r="AM629" s="214"/>
      <c r="AN629" s="214"/>
      <c r="AO629" s="214"/>
      <c r="AP629" s="214"/>
      <c r="AQ629" s="214"/>
      <c r="AR629" s="214"/>
      <c r="AS629" s="214"/>
      <c r="AT629" s="214"/>
      <c r="AU629" s="214"/>
      <c r="AV629" s="214"/>
      <c r="AW629" s="214"/>
      <c r="AX629" s="214"/>
      <c r="AY629" s="214"/>
      <c r="AZ629" s="214"/>
      <c r="BA629" s="214"/>
      <c r="BB629" s="214"/>
      <c r="BC629" s="214"/>
      <c r="BD629" s="214"/>
      <c r="BE629" s="214"/>
      <c r="BF629" s="214"/>
      <c r="BG629" s="214"/>
      <c r="BH629" s="214"/>
    </row>
    <row r="630" spans="1:60" ht="22.5" outlineLevel="1" x14ac:dyDescent="0.2">
      <c r="A630" s="236">
        <v>169</v>
      </c>
      <c r="B630" s="237" t="s">
        <v>1260</v>
      </c>
      <c r="C630" s="254" t="s">
        <v>1261</v>
      </c>
      <c r="D630" s="238" t="s">
        <v>581</v>
      </c>
      <c r="E630" s="239">
        <v>42.165190000000003</v>
      </c>
      <c r="F630" s="240"/>
      <c r="G630" s="241">
        <f>ROUND(E630*F630,2)</f>
        <v>0</v>
      </c>
      <c r="H630" s="240"/>
      <c r="I630" s="241">
        <f>ROUND(E630*H630,2)</f>
        <v>0</v>
      </c>
      <c r="J630" s="240"/>
      <c r="K630" s="241">
        <f>ROUND(E630*J630,2)</f>
        <v>0</v>
      </c>
      <c r="L630" s="241">
        <v>12</v>
      </c>
      <c r="M630" s="241">
        <f>G630*(1+L630/100)</f>
        <v>0</v>
      </c>
      <c r="N630" s="239">
        <v>0</v>
      </c>
      <c r="O630" s="239">
        <f>ROUND(E630*N630,2)</f>
        <v>0</v>
      </c>
      <c r="P630" s="239">
        <v>0</v>
      </c>
      <c r="Q630" s="239">
        <f>ROUND(E630*P630,2)</f>
        <v>0</v>
      </c>
      <c r="R630" s="241" t="s">
        <v>519</v>
      </c>
      <c r="S630" s="241" t="s">
        <v>315</v>
      </c>
      <c r="T630" s="242" t="s">
        <v>315</v>
      </c>
      <c r="U630" s="224">
        <v>0.95899999999999996</v>
      </c>
      <c r="V630" s="224">
        <f>ROUND(E630*U630,2)</f>
        <v>40.44</v>
      </c>
      <c r="W630" s="224"/>
      <c r="X630" s="224" t="s">
        <v>336</v>
      </c>
      <c r="Y630" s="224" t="s">
        <v>317</v>
      </c>
      <c r="Z630" s="214"/>
      <c r="AA630" s="214"/>
      <c r="AB630" s="214"/>
      <c r="AC630" s="214"/>
      <c r="AD630" s="214"/>
      <c r="AE630" s="214"/>
      <c r="AF630" s="214"/>
      <c r="AG630" s="214" t="s">
        <v>337</v>
      </c>
      <c r="AH630" s="214"/>
      <c r="AI630" s="214"/>
      <c r="AJ630" s="214"/>
      <c r="AK630" s="214"/>
      <c r="AL630" s="214"/>
      <c r="AM630" s="214"/>
      <c r="AN630" s="214"/>
      <c r="AO630" s="214"/>
      <c r="AP630" s="214"/>
      <c r="AQ630" s="214"/>
      <c r="AR630" s="214"/>
      <c r="AS630" s="214"/>
      <c r="AT630" s="214"/>
      <c r="AU630" s="214"/>
      <c r="AV630" s="214"/>
      <c r="AW630" s="214"/>
      <c r="AX630" s="214"/>
      <c r="AY630" s="214"/>
      <c r="AZ630" s="214"/>
      <c r="BA630" s="214"/>
      <c r="BB630" s="214"/>
      <c r="BC630" s="214"/>
      <c r="BD630" s="214"/>
      <c r="BE630" s="214"/>
      <c r="BF630" s="214"/>
      <c r="BG630" s="214"/>
      <c r="BH630" s="214"/>
    </row>
    <row r="631" spans="1:60" outlineLevel="2" x14ac:dyDescent="0.2">
      <c r="A631" s="221"/>
      <c r="B631" s="222"/>
      <c r="C631" s="268" t="s">
        <v>2950</v>
      </c>
      <c r="D631" s="262"/>
      <c r="E631" s="263">
        <v>42.165190000000003</v>
      </c>
      <c r="F631" s="224"/>
      <c r="G631" s="224"/>
      <c r="H631" s="224"/>
      <c r="I631" s="224"/>
      <c r="J631" s="224"/>
      <c r="K631" s="224"/>
      <c r="L631" s="224"/>
      <c r="M631" s="224"/>
      <c r="N631" s="223"/>
      <c r="O631" s="223"/>
      <c r="P631" s="223"/>
      <c r="Q631" s="223"/>
      <c r="R631" s="224"/>
      <c r="S631" s="224"/>
      <c r="T631" s="224"/>
      <c r="U631" s="224"/>
      <c r="V631" s="224"/>
      <c r="W631" s="224"/>
      <c r="X631" s="224"/>
      <c r="Y631" s="224"/>
      <c r="Z631" s="214"/>
      <c r="AA631" s="214"/>
      <c r="AB631" s="214"/>
      <c r="AC631" s="214"/>
      <c r="AD631" s="214"/>
      <c r="AE631" s="214"/>
      <c r="AF631" s="214"/>
      <c r="AG631" s="214" t="s">
        <v>371</v>
      </c>
      <c r="AH631" s="214">
        <v>5</v>
      </c>
      <c r="AI631" s="214"/>
      <c r="AJ631" s="214"/>
      <c r="AK631" s="214"/>
      <c r="AL631" s="214"/>
      <c r="AM631" s="214"/>
      <c r="AN631" s="214"/>
      <c r="AO631" s="214"/>
      <c r="AP631" s="214"/>
      <c r="AQ631" s="214"/>
      <c r="AR631" s="214"/>
      <c r="AS631" s="214"/>
      <c r="AT631" s="214"/>
      <c r="AU631" s="214"/>
      <c r="AV631" s="214"/>
      <c r="AW631" s="214"/>
      <c r="AX631" s="214"/>
      <c r="AY631" s="214"/>
      <c r="AZ631" s="214"/>
      <c r="BA631" s="214"/>
      <c r="BB631" s="214"/>
      <c r="BC631" s="214"/>
      <c r="BD631" s="214"/>
      <c r="BE631" s="214"/>
      <c r="BF631" s="214"/>
      <c r="BG631" s="214"/>
      <c r="BH631" s="214"/>
    </row>
    <row r="632" spans="1:60" ht="22.5" outlineLevel="1" x14ac:dyDescent="0.2">
      <c r="A632" s="236">
        <v>170</v>
      </c>
      <c r="B632" s="237" t="s">
        <v>914</v>
      </c>
      <c r="C632" s="254" t="s">
        <v>1263</v>
      </c>
      <c r="D632" s="238" t="s">
        <v>581</v>
      </c>
      <c r="E632" s="239">
        <v>14.055059999999999</v>
      </c>
      <c r="F632" s="240"/>
      <c r="G632" s="241">
        <f>ROUND(E632*F632,2)</f>
        <v>0</v>
      </c>
      <c r="H632" s="240"/>
      <c r="I632" s="241">
        <f>ROUND(E632*H632,2)</f>
        <v>0</v>
      </c>
      <c r="J632" s="240"/>
      <c r="K632" s="241">
        <f>ROUND(E632*J632,2)</f>
        <v>0</v>
      </c>
      <c r="L632" s="241">
        <v>12</v>
      </c>
      <c r="M632" s="241">
        <f>G632*(1+L632/100)</f>
        <v>0</v>
      </c>
      <c r="N632" s="239">
        <v>0</v>
      </c>
      <c r="O632" s="239">
        <f>ROUND(E632*N632,2)</f>
        <v>0</v>
      </c>
      <c r="P632" s="239">
        <v>0</v>
      </c>
      <c r="Q632" s="239">
        <f>ROUND(E632*P632,2)</f>
        <v>0</v>
      </c>
      <c r="R632" s="241" t="s">
        <v>519</v>
      </c>
      <c r="S632" s="241" t="s">
        <v>315</v>
      </c>
      <c r="T632" s="242" t="s">
        <v>315</v>
      </c>
      <c r="U632" s="224">
        <v>0.49</v>
      </c>
      <c r="V632" s="224">
        <f>ROUND(E632*U632,2)</f>
        <v>6.89</v>
      </c>
      <c r="W632" s="224"/>
      <c r="X632" s="224" t="s">
        <v>336</v>
      </c>
      <c r="Y632" s="224" t="s">
        <v>317</v>
      </c>
      <c r="Z632" s="214"/>
      <c r="AA632" s="214"/>
      <c r="AB632" s="214"/>
      <c r="AC632" s="214"/>
      <c r="AD632" s="214"/>
      <c r="AE632" s="214"/>
      <c r="AF632" s="214"/>
      <c r="AG632" s="214" t="s">
        <v>337</v>
      </c>
      <c r="AH632" s="214"/>
      <c r="AI632" s="214"/>
      <c r="AJ632" s="214"/>
      <c r="AK632" s="214"/>
      <c r="AL632" s="214"/>
      <c r="AM632" s="214"/>
      <c r="AN632" s="214"/>
      <c r="AO632" s="214"/>
      <c r="AP632" s="214"/>
      <c r="AQ632" s="214"/>
      <c r="AR632" s="214"/>
      <c r="AS632" s="214"/>
      <c r="AT632" s="214"/>
      <c r="AU632" s="214"/>
      <c r="AV632" s="214"/>
      <c r="AW632" s="214"/>
      <c r="AX632" s="214"/>
      <c r="AY632" s="214"/>
      <c r="AZ632" s="214"/>
      <c r="BA632" s="214"/>
      <c r="BB632" s="214"/>
      <c r="BC632" s="214"/>
      <c r="BD632" s="214"/>
      <c r="BE632" s="214"/>
      <c r="BF632" s="214"/>
      <c r="BG632" s="214"/>
      <c r="BH632" s="214"/>
    </row>
    <row r="633" spans="1:60" outlineLevel="2" x14ac:dyDescent="0.2">
      <c r="A633" s="221"/>
      <c r="B633" s="222"/>
      <c r="C633" s="255" t="s">
        <v>916</v>
      </c>
      <c r="D633" s="243"/>
      <c r="E633" s="243"/>
      <c r="F633" s="243"/>
      <c r="G633" s="243"/>
      <c r="H633" s="224"/>
      <c r="I633" s="224"/>
      <c r="J633" s="224"/>
      <c r="K633" s="224"/>
      <c r="L633" s="224"/>
      <c r="M633" s="224"/>
      <c r="N633" s="223"/>
      <c r="O633" s="223"/>
      <c r="P633" s="223"/>
      <c r="Q633" s="223"/>
      <c r="R633" s="224"/>
      <c r="S633" s="224"/>
      <c r="T633" s="224"/>
      <c r="U633" s="224"/>
      <c r="V633" s="224"/>
      <c r="W633" s="224"/>
      <c r="X633" s="224"/>
      <c r="Y633" s="224"/>
      <c r="Z633" s="214"/>
      <c r="AA633" s="214"/>
      <c r="AB633" s="214"/>
      <c r="AC633" s="214"/>
      <c r="AD633" s="214"/>
      <c r="AE633" s="214"/>
      <c r="AF633" s="214"/>
      <c r="AG633" s="214" t="s">
        <v>320</v>
      </c>
      <c r="AH633" s="214"/>
      <c r="AI633" s="214"/>
      <c r="AJ633" s="214"/>
      <c r="AK633" s="214"/>
      <c r="AL633" s="214"/>
      <c r="AM633" s="214"/>
      <c r="AN633" s="214"/>
      <c r="AO633" s="214"/>
      <c r="AP633" s="214"/>
      <c r="AQ633" s="214"/>
      <c r="AR633" s="214"/>
      <c r="AS633" s="214"/>
      <c r="AT633" s="214"/>
      <c r="AU633" s="214"/>
      <c r="AV633" s="214"/>
      <c r="AW633" s="214"/>
      <c r="AX633" s="214"/>
      <c r="AY633" s="214"/>
      <c r="AZ633" s="214"/>
      <c r="BA633" s="214"/>
      <c r="BB633" s="214"/>
      <c r="BC633" s="214"/>
      <c r="BD633" s="214"/>
      <c r="BE633" s="214"/>
      <c r="BF633" s="214"/>
      <c r="BG633" s="214"/>
      <c r="BH633" s="214"/>
    </row>
    <row r="634" spans="1:60" outlineLevel="2" x14ac:dyDescent="0.2">
      <c r="A634" s="221"/>
      <c r="B634" s="222"/>
      <c r="C634" s="268" t="s">
        <v>2951</v>
      </c>
      <c r="D634" s="262"/>
      <c r="E634" s="263">
        <v>14.055059999999999</v>
      </c>
      <c r="F634" s="224"/>
      <c r="G634" s="224"/>
      <c r="H634" s="224"/>
      <c r="I634" s="224"/>
      <c r="J634" s="224"/>
      <c r="K634" s="224"/>
      <c r="L634" s="224"/>
      <c r="M634" s="224"/>
      <c r="N634" s="223"/>
      <c r="O634" s="223"/>
      <c r="P634" s="223"/>
      <c r="Q634" s="223"/>
      <c r="R634" s="224"/>
      <c r="S634" s="224"/>
      <c r="T634" s="224"/>
      <c r="U634" s="224"/>
      <c r="V634" s="224"/>
      <c r="W634" s="224"/>
      <c r="X634" s="224"/>
      <c r="Y634" s="224"/>
      <c r="Z634" s="214"/>
      <c r="AA634" s="214"/>
      <c r="AB634" s="214"/>
      <c r="AC634" s="214"/>
      <c r="AD634" s="214"/>
      <c r="AE634" s="214"/>
      <c r="AF634" s="214"/>
      <c r="AG634" s="214" t="s">
        <v>371</v>
      </c>
      <c r="AH634" s="214">
        <v>5</v>
      </c>
      <c r="AI634" s="214"/>
      <c r="AJ634" s="214"/>
      <c r="AK634" s="214"/>
      <c r="AL634" s="214"/>
      <c r="AM634" s="214"/>
      <c r="AN634" s="214"/>
      <c r="AO634" s="214"/>
      <c r="AP634" s="214"/>
      <c r="AQ634" s="214"/>
      <c r="AR634" s="214"/>
      <c r="AS634" s="214"/>
      <c r="AT634" s="214"/>
      <c r="AU634" s="214"/>
      <c r="AV634" s="214"/>
      <c r="AW634" s="214"/>
      <c r="AX634" s="214"/>
      <c r="AY634" s="214"/>
      <c r="AZ634" s="214"/>
      <c r="BA634" s="214"/>
      <c r="BB634" s="214"/>
      <c r="BC634" s="214"/>
      <c r="BD634" s="214"/>
      <c r="BE634" s="214"/>
      <c r="BF634" s="214"/>
      <c r="BG634" s="214"/>
      <c r="BH634" s="214"/>
    </row>
    <row r="635" spans="1:60" outlineLevel="1" x14ac:dyDescent="0.2">
      <c r="A635" s="236">
        <v>171</v>
      </c>
      <c r="B635" s="237" t="s">
        <v>918</v>
      </c>
      <c r="C635" s="254" t="s">
        <v>919</v>
      </c>
      <c r="D635" s="238" t="s">
        <v>581</v>
      </c>
      <c r="E635" s="239">
        <v>196.77090000000001</v>
      </c>
      <c r="F635" s="240"/>
      <c r="G635" s="241">
        <f>ROUND(E635*F635,2)</f>
        <v>0</v>
      </c>
      <c r="H635" s="240"/>
      <c r="I635" s="241">
        <f>ROUND(E635*H635,2)</f>
        <v>0</v>
      </c>
      <c r="J635" s="240"/>
      <c r="K635" s="241">
        <f>ROUND(E635*J635,2)</f>
        <v>0</v>
      </c>
      <c r="L635" s="241">
        <v>12</v>
      </c>
      <c r="M635" s="241">
        <f>G635*(1+L635/100)</f>
        <v>0</v>
      </c>
      <c r="N635" s="239">
        <v>0</v>
      </c>
      <c r="O635" s="239">
        <f>ROUND(E635*N635,2)</f>
        <v>0</v>
      </c>
      <c r="P635" s="239">
        <v>0</v>
      </c>
      <c r="Q635" s="239">
        <f>ROUND(E635*P635,2)</f>
        <v>0</v>
      </c>
      <c r="R635" s="241" t="s">
        <v>519</v>
      </c>
      <c r="S635" s="241" t="s">
        <v>315</v>
      </c>
      <c r="T635" s="242" t="s">
        <v>315</v>
      </c>
      <c r="U635" s="224">
        <v>0</v>
      </c>
      <c r="V635" s="224">
        <f>ROUND(E635*U635,2)</f>
        <v>0</v>
      </c>
      <c r="W635" s="224"/>
      <c r="X635" s="224" t="s">
        <v>336</v>
      </c>
      <c r="Y635" s="224" t="s">
        <v>317</v>
      </c>
      <c r="Z635" s="214"/>
      <c r="AA635" s="214"/>
      <c r="AB635" s="214"/>
      <c r="AC635" s="214"/>
      <c r="AD635" s="214"/>
      <c r="AE635" s="214"/>
      <c r="AF635" s="214"/>
      <c r="AG635" s="214" t="s">
        <v>337</v>
      </c>
      <c r="AH635" s="214"/>
      <c r="AI635" s="214"/>
      <c r="AJ635" s="214"/>
      <c r="AK635" s="214"/>
      <c r="AL635" s="214"/>
      <c r="AM635" s="214"/>
      <c r="AN635" s="214"/>
      <c r="AO635" s="214"/>
      <c r="AP635" s="214"/>
      <c r="AQ635" s="214"/>
      <c r="AR635" s="214"/>
      <c r="AS635" s="214"/>
      <c r="AT635" s="214"/>
      <c r="AU635" s="214"/>
      <c r="AV635" s="214"/>
      <c r="AW635" s="214"/>
      <c r="AX635" s="214"/>
      <c r="AY635" s="214"/>
      <c r="AZ635" s="214"/>
      <c r="BA635" s="214"/>
      <c r="BB635" s="214"/>
      <c r="BC635" s="214"/>
      <c r="BD635" s="214"/>
      <c r="BE635" s="214"/>
      <c r="BF635" s="214"/>
      <c r="BG635" s="214"/>
      <c r="BH635" s="214"/>
    </row>
    <row r="636" spans="1:60" outlineLevel="2" x14ac:dyDescent="0.2">
      <c r="A636" s="221"/>
      <c r="B636" s="222"/>
      <c r="C636" s="268" t="s">
        <v>2952</v>
      </c>
      <c r="D636" s="262"/>
      <c r="E636" s="263">
        <v>196.77090000000001</v>
      </c>
      <c r="F636" s="224"/>
      <c r="G636" s="224"/>
      <c r="H636" s="224"/>
      <c r="I636" s="224"/>
      <c r="J636" s="224"/>
      <c r="K636" s="224"/>
      <c r="L636" s="224"/>
      <c r="M636" s="224"/>
      <c r="N636" s="223"/>
      <c r="O636" s="223"/>
      <c r="P636" s="223"/>
      <c r="Q636" s="223"/>
      <c r="R636" s="224"/>
      <c r="S636" s="224"/>
      <c r="T636" s="224"/>
      <c r="U636" s="224"/>
      <c r="V636" s="224"/>
      <c r="W636" s="224"/>
      <c r="X636" s="224"/>
      <c r="Y636" s="224"/>
      <c r="Z636" s="214"/>
      <c r="AA636" s="214"/>
      <c r="AB636" s="214"/>
      <c r="AC636" s="214"/>
      <c r="AD636" s="214"/>
      <c r="AE636" s="214"/>
      <c r="AF636" s="214"/>
      <c r="AG636" s="214" t="s">
        <v>371</v>
      </c>
      <c r="AH636" s="214">
        <v>5</v>
      </c>
      <c r="AI636" s="214"/>
      <c r="AJ636" s="214"/>
      <c r="AK636" s="214"/>
      <c r="AL636" s="214"/>
      <c r="AM636" s="214"/>
      <c r="AN636" s="214"/>
      <c r="AO636" s="214"/>
      <c r="AP636" s="214"/>
      <c r="AQ636" s="214"/>
      <c r="AR636" s="214"/>
      <c r="AS636" s="214"/>
      <c r="AT636" s="214"/>
      <c r="AU636" s="214"/>
      <c r="AV636" s="214"/>
      <c r="AW636" s="214"/>
      <c r="AX636" s="214"/>
      <c r="AY636" s="214"/>
      <c r="AZ636" s="214"/>
      <c r="BA636" s="214"/>
      <c r="BB636" s="214"/>
      <c r="BC636" s="214"/>
      <c r="BD636" s="214"/>
      <c r="BE636" s="214"/>
      <c r="BF636" s="214"/>
      <c r="BG636" s="214"/>
      <c r="BH636" s="214"/>
    </row>
    <row r="637" spans="1:60" ht="22.5" outlineLevel="1" x14ac:dyDescent="0.2">
      <c r="A637" s="236">
        <v>172</v>
      </c>
      <c r="B637" s="237" t="s">
        <v>921</v>
      </c>
      <c r="C637" s="254" t="s">
        <v>1266</v>
      </c>
      <c r="D637" s="238" t="s">
        <v>581</v>
      </c>
      <c r="E637" s="239">
        <v>14.055059999999999</v>
      </c>
      <c r="F637" s="240"/>
      <c r="G637" s="241">
        <f>ROUND(E637*F637,2)</f>
        <v>0</v>
      </c>
      <c r="H637" s="240"/>
      <c r="I637" s="241">
        <f>ROUND(E637*H637,2)</f>
        <v>0</v>
      </c>
      <c r="J637" s="240"/>
      <c r="K637" s="241">
        <f>ROUND(E637*J637,2)</f>
        <v>0</v>
      </c>
      <c r="L637" s="241">
        <v>12</v>
      </c>
      <c r="M637" s="241">
        <f>G637*(1+L637/100)</f>
        <v>0</v>
      </c>
      <c r="N637" s="239">
        <v>0</v>
      </c>
      <c r="O637" s="239">
        <f>ROUND(E637*N637,2)</f>
        <v>0</v>
      </c>
      <c r="P637" s="239">
        <v>0</v>
      </c>
      <c r="Q637" s="239">
        <f>ROUND(E637*P637,2)</f>
        <v>0</v>
      </c>
      <c r="R637" s="241" t="s">
        <v>519</v>
      </c>
      <c r="S637" s="241" t="s">
        <v>315</v>
      </c>
      <c r="T637" s="242" t="s">
        <v>315</v>
      </c>
      <c r="U637" s="224">
        <v>0.94199999999999995</v>
      </c>
      <c r="V637" s="224">
        <f>ROUND(E637*U637,2)</f>
        <v>13.24</v>
      </c>
      <c r="W637" s="224"/>
      <c r="X637" s="224" t="s">
        <v>336</v>
      </c>
      <c r="Y637" s="224" t="s">
        <v>317</v>
      </c>
      <c r="Z637" s="214"/>
      <c r="AA637" s="214"/>
      <c r="AB637" s="214"/>
      <c r="AC637" s="214"/>
      <c r="AD637" s="214"/>
      <c r="AE637" s="214"/>
      <c r="AF637" s="214"/>
      <c r="AG637" s="214" t="s">
        <v>337</v>
      </c>
      <c r="AH637" s="214"/>
      <c r="AI637" s="214"/>
      <c r="AJ637" s="214"/>
      <c r="AK637" s="214"/>
      <c r="AL637" s="214"/>
      <c r="AM637" s="214"/>
      <c r="AN637" s="214"/>
      <c r="AO637" s="214"/>
      <c r="AP637" s="214"/>
      <c r="AQ637" s="214"/>
      <c r="AR637" s="214"/>
      <c r="AS637" s="214"/>
      <c r="AT637" s="214"/>
      <c r="AU637" s="214"/>
      <c r="AV637" s="214"/>
      <c r="AW637" s="214"/>
      <c r="AX637" s="214"/>
      <c r="AY637" s="214"/>
      <c r="AZ637" s="214"/>
      <c r="BA637" s="214"/>
      <c r="BB637" s="214"/>
      <c r="BC637" s="214"/>
      <c r="BD637" s="214"/>
      <c r="BE637" s="214"/>
      <c r="BF637" s="214"/>
      <c r="BG637" s="214"/>
      <c r="BH637" s="214"/>
    </row>
    <row r="638" spans="1:60" outlineLevel="2" x14ac:dyDescent="0.2">
      <c r="A638" s="221"/>
      <c r="B638" s="222"/>
      <c r="C638" s="268" t="s">
        <v>2951</v>
      </c>
      <c r="D638" s="262"/>
      <c r="E638" s="263">
        <v>14.055059999999999</v>
      </c>
      <c r="F638" s="224"/>
      <c r="G638" s="224"/>
      <c r="H638" s="224"/>
      <c r="I638" s="224"/>
      <c r="J638" s="224"/>
      <c r="K638" s="224"/>
      <c r="L638" s="224"/>
      <c r="M638" s="224"/>
      <c r="N638" s="223"/>
      <c r="O638" s="223"/>
      <c r="P638" s="223"/>
      <c r="Q638" s="223"/>
      <c r="R638" s="224"/>
      <c r="S638" s="224"/>
      <c r="T638" s="224"/>
      <c r="U638" s="224"/>
      <c r="V638" s="224"/>
      <c r="W638" s="224"/>
      <c r="X638" s="224"/>
      <c r="Y638" s="224"/>
      <c r="Z638" s="214"/>
      <c r="AA638" s="214"/>
      <c r="AB638" s="214"/>
      <c r="AC638" s="214"/>
      <c r="AD638" s="214"/>
      <c r="AE638" s="214"/>
      <c r="AF638" s="214"/>
      <c r="AG638" s="214" t="s">
        <v>371</v>
      </c>
      <c r="AH638" s="214">
        <v>5</v>
      </c>
      <c r="AI638" s="214"/>
      <c r="AJ638" s="214"/>
      <c r="AK638" s="214"/>
      <c r="AL638" s="214"/>
      <c r="AM638" s="214"/>
      <c r="AN638" s="214"/>
      <c r="AO638" s="214"/>
      <c r="AP638" s="214"/>
      <c r="AQ638" s="214"/>
      <c r="AR638" s="214"/>
      <c r="AS638" s="214"/>
      <c r="AT638" s="214"/>
      <c r="AU638" s="214"/>
      <c r="AV638" s="214"/>
      <c r="AW638" s="214"/>
      <c r="AX638" s="214"/>
      <c r="AY638" s="214"/>
      <c r="AZ638" s="214"/>
      <c r="BA638" s="214"/>
      <c r="BB638" s="214"/>
      <c r="BC638" s="214"/>
      <c r="BD638" s="214"/>
      <c r="BE638" s="214"/>
      <c r="BF638" s="214"/>
      <c r="BG638" s="214"/>
      <c r="BH638" s="214"/>
    </row>
    <row r="639" spans="1:60" ht="22.5" outlineLevel="1" x14ac:dyDescent="0.2">
      <c r="A639" s="236">
        <v>173</v>
      </c>
      <c r="B639" s="237" t="s">
        <v>923</v>
      </c>
      <c r="C639" s="254" t="s">
        <v>924</v>
      </c>
      <c r="D639" s="238" t="s">
        <v>581</v>
      </c>
      <c r="E639" s="239">
        <v>42.165190000000003</v>
      </c>
      <c r="F639" s="240"/>
      <c r="G639" s="241">
        <f>ROUND(E639*F639,2)</f>
        <v>0</v>
      </c>
      <c r="H639" s="240"/>
      <c r="I639" s="241">
        <f>ROUND(E639*H639,2)</f>
        <v>0</v>
      </c>
      <c r="J639" s="240"/>
      <c r="K639" s="241">
        <f>ROUND(E639*J639,2)</f>
        <v>0</v>
      </c>
      <c r="L639" s="241">
        <v>12</v>
      </c>
      <c r="M639" s="241">
        <f>G639*(1+L639/100)</f>
        <v>0</v>
      </c>
      <c r="N639" s="239">
        <v>0</v>
      </c>
      <c r="O639" s="239">
        <f>ROUND(E639*N639,2)</f>
        <v>0</v>
      </c>
      <c r="P639" s="239">
        <v>0</v>
      </c>
      <c r="Q639" s="239">
        <f>ROUND(E639*P639,2)</f>
        <v>0</v>
      </c>
      <c r="R639" s="241" t="s">
        <v>519</v>
      </c>
      <c r="S639" s="241" t="s">
        <v>315</v>
      </c>
      <c r="T639" s="242" t="s">
        <v>315</v>
      </c>
      <c r="U639" s="224">
        <v>0.105</v>
      </c>
      <c r="V639" s="224">
        <f>ROUND(E639*U639,2)</f>
        <v>4.43</v>
      </c>
      <c r="W639" s="224"/>
      <c r="X639" s="224" t="s">
        <v>336</v>
      </c>
      <c r="Y639" s="224" t="s">
        <v>317</v>
      </c>
      <c r="Z639" s="214"/>
      <c r="AA639" s="214"/>
      <c r="AB639" s="214"/>
      <c r="AC639" s="214"/>
      <c r="AD639" s="214"/>
      <c r="AE639" s="214"/>
      <c r="AF639" s="214"/>
      <c r="AG639" s="214" t="s">
        <v>337</v>
      </c>
      <c r="AH639" s="214"/>
      <c r="AI639" s="214"/>
      <c r="AJ639" s="214"/>
      <c r="AK639" s="214"/>
      <c r="AL639" s="214"/>
      <c r="AM639" s="214"/>
      <c r="AN639" s="214"/>
      <c r="AO639" s="214"/>
      <c r="AP639" s="214"/>
      <c r="AQ639" s="214"/>
      <c r="AR639" s="214"/>
      <c r="AS639" s="214"/>
      <c r="AT639" s="214"/>
      <c r="AU639" s="214"/>
      <c r="AV639" s="214"/>
      <c r="AW639" s="214"/>
      <c r="AX639" s="214"/>
      <c r="AY639" s="214"/>
      <c r="AZ639" s="214"/>
      <c r="BA639" s="214"/>
      <c r="BB639" s="214"/>
      <c r="BC639" s="214"/>
      <c r="BD639" s="214"/>
      <c r="BE639" s="214"/>
      <c r="BF639" s="214"/>
      <c r="BG639" s="214"/>
      <c r="BH639" s="214"/>
    </row>
    <row r="640" spans="1:60" outlineLevel="2" x14ac:dyDescent="0.2">
      <c r="A640" s="221"/>
      <c r="B640" s="222"/>
      <c r="C640" s="268" t="s">
        <v>2950</v>
      </c>
      <c r="D640" s="262"/>
      <c r="E640" s="263">
        <v>42.165190000000003</v>
      </c>
      <c r="F640" s="224"/>
      <c r="G640" s="224"/>
      <c r="H640" s="224"/>
      <c r="I640" s="224"/>
      <c r="J640" s="224"/>
      <c r="K640" s="224"/>
      <c r="L640" s="224"/>
      <c r="M640" s="224"/>
      <c r="N640" s="223"/>
      <c r="O640" s="223"/>
      <c r="P640" s="223"/>
      <c r="Q640" s="223"/>
      <c r="R640" s="224"/>
      <c r="S640" s="224"/>
      <c r="T640" s="224"/>
      <c r="U640" s="224"/>
      <c r="V640" s="224"/>
      <c r="W640" s="224"/>
      <c r="X640" s="224"/>
      <c r="Y640" s="224"/>
      <c r="Z640" s="214"/>
      <c r="AA640" s="214"/>
      <c r="AB640" s="214"/>
      <c r="AC640" s="214"/>
      <c r="AD640" s="214"/>
      <c r="AE640" s="214"/>
      <c r="AF640" s="214"/>
      <c r="AG640" s="214" t="s">
        <v>371</v>
      </c>
      <c r="AH640" s="214">
        <v>5</v>
      </c>
      <c r="AI640" s="214"/>
      <c r="AJ640" s="214"/>
      <c r="AK640" s="214"/>
      <c r="AL640" s="214"/>
      <c r="AM640" s="214"/>
      <c r="AN640" s="214"/>
      <c r="AO640" s="214"/>
      <c r="AP640" s="214"/>
      <c r="AQ640" s="214"/>
      <c r="AR640" s="214"/>
      <c r="AS640" s="214"/>
      <c r="AT640" s="214"/>
      <c r="AU640" s="214"/>
      <c r="AV640" s="214"/>
      <c r="AW640" s="214"/>
      <c r="AX640" s="214"/>
      <c r="AY640" s="214"/>
      <c r="AZ640" s="214"/>
      <c r="BA640" s="214"/>
      <c r="BB640" s="214"/>
      <c r="BC640" s="214"/>
      <c r="BD640" s="214"/>
      <c r="BE640" s="214"/>
      <c r="BF640" s="214"/>
      <c r="BG640" s="214"/>
      <c r="BH640" s="214"/>
    </row>
    <row r="641" spans="1:60" outlineLevel="1" x14ac:dyDescent="0.2">
      <c r="A641" s="236">
        <v>174</v>
      </c>
      <c r="B641" s="237" t="s">
        <v>926</v>
      </c>
      <c r="C641" s="254" t="s">
        <v>927</v>
      </c>
      <c r="D641" s="238" t="s">
        <v>581</v>
      </c>
      <c r="E641" s="239">
        <v>13.774800000000001</v>
      </c>
      <c r="F641" s="240"/>
      <c r="G641" s="241">
        <f>ROUND(E641*F641,2)</f>
        <v>0</v>
      </c>
      <c r="H641" s="240"/>
      <c r="I641" s="241">
        <f>ROUND(E641*H641,2)</f>
        <v>0</v>
      </c>
      <c r="J641" s="240"/>
      <c r="K641" s="241">
        <f>ROUND(E641*J641,2)</f>
        <v>0</v>
      </c>
      <c r="L641" s="241">
        <v>12</v>
      </c>
      <c r="M641" s="241">
        <f>G641*(1+L641/100)</f>
        <v>0</v>
      </c>
      <c r="N641" s="239">
        <v>0</v>
      </c>
      <c r="O641" s="239">
        <f>ROUND(E641*N641,2)</f>
        <v>0</v>
      </c>
      <c r="P641" s="239">
        <v>0</v>
      </c>
      <c r="Q641" s="239">
        <f>ROUND(E641*P641,2)</f>
        <v>0</v>
      </c>
      <c r="R641" s="241" t="s">
        <v>519</v>
      </c>
      <c r="S641" s="241" t="s">
        <v>315</v>
      </c>
      <c r="T641" s="242" t="s">
        <v>315</v>
      </c>
      <c r="U641" s="224">
        <v>0</v>
      </c>
      <c r="V641" s="224">
        <f>ROUND(E641*U641,2)</f>
        <v>0</v>
      </c>
      <c r="W641" s="224"/>
      <c r="X641" s="224" t="s">
        <v>336</v>
      </c>
      <c r="Y641" s="224" t="s">
        <v>317</v>
      </c>
      <c r="Z641" s="214"/>
      <c r="AA641" s="214"/>
      <c r="AB641" s="214"/>
      <c r="AC641" s="214"/>
      <c r="AD641" s="214"/>
      <c r="AE641" s="214"/>
      <c r="AF641" s="214"/>
      <c r="AG641" s="214" t="s">
        <v>367</v>
      </c>
      <c r="AH641" s="214"/>
      <c r="AI641" s="214"/>
      <c r="AJ641" s="214"/>
      <c r="AK641" s="214"/>
      <c r="AL641" s="214"/>
      <c r="AM641" s="214"/>
      <c r="AN641" s="214"/>
      <c r="AO641" s="214"/>
      <c r="AP641" s="214"/>
      <c r="AQ641" s="214"/>
      <c r="AR641" s="214"/>
      <c r="AS641" s="214"/>
      <c r="AT641" s="214"/>
      <c r="AU641" s="214"/>
      <c r="AV641" s="214"/>
      <c r="AW641" s="214"/>
      <c r="AX641" s="214"/>
      <c r="AY641" s="214"/>
      <c r="AZ641" s="214"/>
      <c r="BA641" s="214"/>
      <c r="BB641" s="214"/>
      <c r="BC641" s="214"/>
      <c r="BD641" s="214"/>
      <c r="BE641" s="214"/>
      <c r="BF641" s="214"/>
      <c r="BG641" s="214"/>
      <c r="BH641" s="214"/>
    </row>
    <row r="642" spans="1:60" outlineLevel="2" x14ac:dyDescent="0.2">
      <c r="A642" s="221"/>
      <c r="B642" s="222"/>
      <c r="C642" s="255" t="s">
        <v>928</v>
      </c>
      <c r="D642" s="243"/>
      <c r="E642" s="243"/>
      <c r="F642" s="243"/>
      <c r="G642" s="243"/>
      <c r="H642" s="224"/>
      <c r="I642" s="224"/>
      <c r="J642" s="224"/>
      <c r="K642" s="224"/>
      <c r="L642" s="224"/>
      <c r="M642" s="224"/>
      <c r="N642" s="223"/>
      <c r="O642" s="223"/>
      <c r="P642" s="223"/>
      <c r="Q642" s="223"/>
      <c r="R642" s="224"/>
      <c r="S642" s="224"/>
      <c r="T642" s="224"/>
      <c r="U642" s="224"/>
      <c r="V642" s="224"/>
      <c r="W642" s="224"/>
      <c r="X642" s="224"/>
      <c r="Y642" s="224"/>
      <c r="Z642" s="214"/>
      <c r="AA642" s="214"/>
      <c r="AB642" s="214"/>
      <c r="AC642" s="214"/>
      <c r="AD642" s="214"/>
      <c r="AE642" s="214"/>
      <c r="AF642" s="214"/>
      <c r="AG642" s="214" t="s">
        <v>320</v>
      </c>
      <c r="AH642" s="214"/>
      <c r="AI642" s="214"/>
      <c r="AJ642" s="214"/>
      <c r="AK642" s="214"/>
      <c r="AL642" s="214"/>
      <c r="AM642" s="214"/>
      <c r="AN642" s="214"/>
      <c r="AO642" s="214"/>
      <c r="AP642" s="214"/>
      <c r="AQ642" s="214"/>
      <c r="AR642" s="214"/>
      <c r="AS642" s="214"/>
      <c r="AT642" s="214"/>
      <c r="AU642" s="214"/>
      <c r="AV642" s="214"/>
      <c r="AW642" s="214"/>
      <c r="AX642" s="214"/>
      <c r="AY642" s="214"/>
      <c r="AZ642" s="214"/>
      <c r="BA642" s="214"/>
      <c r="BB642" s="214"/>
      <c r="BC642" s="214"/>
      <c r="BD642" s="214"/>
      <c r="BE642" s="214"/>
      <c r="BF642" s="214"/>
      <c r="BG642" s="214"/>
      <c r="BH642" s="214"/>
    </row>
    <row r="643" spans="1:60" outlineLevel="2" x14ac:dyDescent="0.2">
      <c r="A643" s="221"/>
      <c r="B643" s="222"/>
      <c r="C643" s="268" t="s">
        <v>2953</v>
      </c>
      <c r="D643" s="262"/>
      <c r="E643" s="263">
        <v>6.5945600000000004</v>
      </c>
      <c r="F643" s="224"/>
      <c r="G643" s="224"/>
      <c r="H643" s="224"/>
      <c r="I643" s="224"/>
      <c r="J643" s="224"/>
      <c r="K643" s="224"/>
      <c r="L643" s="224"/>
      <c r="M643" s="224"/>
      <c r="N643" s="223"/>
      <c r="O643" s="223"/>
      <c r="P643" s="223"/>
      <c r="Q643" s="223"/>
      <c r="R643" s="224"/>
      <c r="S643" s="224"/>
      <c r="T643" s="224"/>
      <c r="U643" s="224"/>
      <c r="V643" s="224"/>
      <c r="W643" s="224"/>
      <c r="X643" s="224"/>
      <c r="Y643" s="224"/>
      <c r="Z643" s="214"/>
      <c r="AA643" s="214"/>
      <c r="AB643" s="214"/>
      <c r="AC643" s="214"/>
      <c r="AD643" s="214"/>
      <c r="AE643" s="214"/>
      <c r="AF643" s="214"/>
      <c r="AG643" s="214" t="s">
        <v>371</v>
      </c>
      <c r="AH643" s="214">
        <v>7</v>
      </c>
      <c r="AI643" s="214"/>
      <c r="AJ643" s="214"/>
      <c r="AK643" s="214"/>
      <c r="AL643" s="214"/>
      <c r="AM643" s="214"/>
      <c r="AN643" s="214"/>
      <c r="AO643" s="214"/>
      <c r="AP643" s="214"/>
      <c r="AQ643" s="214"/>
      <c r="AR643" s="214"/>
      <c r="AS643" s="214"/>
      <c r="AT643" s="214"/>
      <c r="AU643" s="214"/>
      <c r="AV643" s="214"/>
      <c r="AW643" s="214"/>
      <c r="AX643" s="214"/>
      <c r="AY643" s="214"/>
      <c r="AZ643" s="214"/>
      <c r="BA643" s="214"/>
      <c r="BB643" s="214"/>
      <c r="BC643" s="214"/>
      <c r="BD643" s="214"/>
      <c r="BE643" s="214"/>
      <c r="BF643" s="214"/>
      <c r="BG643" s="214"/>
      <c r="BH643" s="214"/>
    </row>
    <row r="644" spans="1:60" outlineLevel="3" x14ac:dyDescent="0.2">
      <c r="A644" s="221"/>
      <c r="B644" s="222"/>
      <c r="C644" s="268" t="s">
        <v>2954</v>
      </c>
      <c r="D644" s="262"/>
      <c r="E644" s="263">
        <v>1.89</v>
      </c>
      <c r="F644" s="224"/>
      <c r="G644" s="224"/>
      <c r="H644" s="224"/>
      <c r="I644" s="224"/>
      <c r="J644" s="224"/>
      <c r="K644" s="224"/>
      <c r="L644" s="224"/>
      <c r="M644" s="224"/>
      <c r="N644" s="223"/>
      <c r="O644" s="223"/>
      <c r="P644" s="223"/>
      <c r="Q644" s="223"/>
      <c r="R644" s="224"/>
      <c r="S644" s="224"/>
      <c r="T644" s="224"/>
      <c r="U644" s="224"/>
      <c r="V644" s="224"/>
      <c r="W644" s="224"/>
      <c r="X644" s="224"/>
      <c r="Y644" s="224"/>
      <c r="Z644" s="214"/>
      <c r="AA644" s="214"/>
      <c r="AB644" s="214"/>
      <c r="AC644" s="214"/>
      <c r="AD644" s="214"/>
      <c r="AE644" s="214"/>
      <c r="AF644" s="214"/>
      <c r="AG644" s="214" t="s">
        <v>371</v>
      </c>
      <c r="AH644" s="214">
        <v>7</v>
      </c>
      <c r="AI644" s="214"/>
      <c r="AJ644" s="214"/>
      <c r="AK644" s="214"/>
      <c r="AL644" s="214"/>
      <c r="AM644" s="214"/>
      <c r="AN644" s="214"/>
      <c r="AO644" s="214"/>
      <c r="AP644" s="214"/>
      <c r="AQ644" s="214"/>
      <c r="AR644" s="214"/>
      <c r="AS644" s="214"/>
      <c r="AT644" s="214"/>
      <c r="AU644" s="214"/>
      <c r="AV644" s="214"/>
      <c r="AW644" s="214"/>
      <c r="AX644" s="214"/>
      <c r="AY644" s="214"/>
      <c r="AZ644" s="214"/>
      <c r="BA644" s="214"/>
      <c r="BB644" s="214"/>
      <c r="BC644" s="214"/>
      <c r="BD644" s="214"/>
      <c r="BE644" s="214"/>
      <c r="BF644" s="214"/>
      <c r="BG644" s="214"/>
      <c r="BH644" s="214"/>
    </row>
    <row r="645" spans="1:60" outlineLevel="3" x14ac:dyDescent="0.2">
      <c r="A645" s="221"/>
      <c r="B645" s="222"/>
      <c r="C645" s="268" t="s">
        <v>2955</v>
      </c>
      <c r="D645" s="262"/>
      <c r="E645" s="263">
        <v>2.20627</v>
      </c>
      <c r="F645" s="224"/>
      <c r="G645" s="224"/>
      <c r="H645" s="224"/>
      <c r="I645" s="224"/>
      <c r="J645" s="224"/>
      <c r="K645" s="224"/>
      <c r="L645" s="224"/>
      <c r="M645" s="224"/>
      <c r="N645" s="223"/>
      <c r="O645" s="223"/>
      <c r="P645" s="223"/>
      <c r="Q645" s="223"/>
      <c r="R645" s="224"/>
      <c r="S645" s="224"/>
      <c r="T645" s="224"/>
      <c r="U645" s="224"/>
      <c r="V645" s="224"/>
      <c r="W645" s="224"/>
      <c r="X645" s="224"/>
      <c r="Y645" s="224"/>
      <c r="Z645" s="214"/>
      <c r="AA645" s="214"/>
      <c r="AB645" s="214"/>
      <c r="AC645" s="214"/>
      <c r="AD645" s="214"/>
      <c r="AE645" s="214"/>
      <c r="AF645" s="214"/>
      <c r="AG645" s="214" t="s">
        <v>371</v>
      </c>
      <c r="AH645" s="214">
        <v>7</v>
      </c>
      <c r="AI645" s="214"/>
      <c r="AJ645" s="214"/>
      <c r="AK645" s="214"/>
      <c r="AL645" s="214"/>
      <c r="AM645" s="214"/>
      <c r="AN645" s="214"/>
      <c r="AO645" s="214"/>
      <c r="AP645" s="214"/>
      <c r="AQ645" s="214"/>
      <c r="AR645" s="214"/>
      <c r="AS645" s="214"/>
      <c r="AT645" s="214"/>
      <c r="AU645" s="214"/>
      <c r="AV645" s="214"/>
      <c r="AW645" s="214"/>
      <c r="AX645" s="214"/>
      <c r="AY645" s="214"/>
      <c r="AZ645" s="214"/>
      <c r="BA645" s="214"/>
      <c r="BB645" s="214"/>
      <c r="BC645" s="214"/>
      <c r="BD645" s="214"/>
      <c r="BE645" s="214"/>
      <c r="BF645" s="214"/>
      <c r="BG645" s="214"/>
      <c r="BH645" s="214"/>
    </row>
    <row r="646" spans="1:60" outlineLevel="3" x14ac:dyDescent="0.2">
      <c r="A646" s="221"/>
      <c r="B646" s="222"/>
      <c r="C646" s="268" t="s">
        <v>2956</v>
      </c>
      <c r="D646" s="262"/>
      <c r="E646" s="263">
        <v>0.30342000000000002</v>
      </c>
      <c r="F646" s="224"/>
      <c r="G646" s="224"/>
      <c r="H646" s="224"/>
      <c r="I646" s="224"/>
      <c r="J646" s="224"/>
      <c r="K646" s="224"/>
      <c r="L646" s="224"/>
      <c r="M646" s="224"/>
      <c r="N646" s="223"/>
      <c r="O646" s="223"/>
      <c r="P646" s="223"/>
      <c r="Q646" s="223"/>
      <c r="R646" s="224"/>
      <c r="S646" s="224"/>
      <c r="T646" s="224"/>
      <c r="U646" s="224"/>
      <c r="V646" s="224"/>
      <c r="W646" s="224"/>
      <c r="X646" s="224"/>
      <c r="Y646" s="224"/>
      <c r="Z646" s="214"/>
      <c r="AA646" s="214"/>
      <c r="AB646" s="214"/>
      <c r="AC646" s="214"/>
      <c r="AD646" s="214"/>
      <c r="AE646" s="214"/>
      <c r="AF646" s="214"/>
      <c r="AG646" s="214" t="s">
        <v>371</v>
      </c>
      <c r="AH646" s="214">
        <v>7</v>
      </c>
      <c r="AI646" s="214"/>
      <c r="AJ646" s="214"/>
      <c r="AK646" s="214"/>
      <c r="AL646" s="214"/>
      <c r="AM646" s="214"/>
      <c r="AN646" s="214"/>
      <c r="AO646" s="214"/>
      <c r="AP646" s="214"/>
      <c r="AQ646" s="214"/>
      <c r="AR646" s="214"/>
      <c r="AS646" s="214"/>
      <c r="AT646" s="214"/>
      <c r="AU646" s="214"/>
      <c r="AV646" s="214"/>
      <c r="AW646" s="214"/>
      <c r="AX646" s="214"/>
      <c r="AY646" s="214"/>
      <c r="AZ646" s="214"/>
      <c r="BA646" s="214"/>
      <c r="BB646" s="214"/>
      <c r="BC646" s="214"/>
      <c r="BD646" s="214"/>
      <c r="BE646" s="214"/>
      <c r="BF646" s="214"/>
      <c r="BG646" s="214"/>
      <c r="BH646" s="214"/>
    </row>
    <row r="647" spans="1:60" outlineLevel="3" x14ac:dyDescent="0.2">
      <c r="A647" s="221"/>
      <c r="B647" s="222"/>
      <c r="C647" s="268" t="s">
        <v>2957</v>
      </c>
      <c r="D647" s="262"/>
      <c r="E647" s="263">
        <v>0.20635999999999999</v>
      </c>
      <c r="F647" s="224"/>
      <c r="G647" s="224"/>
      <c r="H647" s="224"/>
      <c r="I647" s="224"/>
      <c r="J647" s="224"/>
      <c r="K647" s="224"/>
      <c r="L647" s="224"/>
      <c r="M647" s="224"/>
      <c r="N647" s="223"/>
      <c r="O647" s="223"/>
      <c r="P647" s="223"/>
      <c r="Q647" s="223"/>
      <c r="R647" s="224"/>
      <c r="S647" s="224"/>
      <c r="T647" s="224"/>
      <c r="U647" s="224"/>
      <c r="V647" s="224"/>
      <c r="W647" s="224"/>
      <c r="X647" s="224"/>
      <c r="Y647" s="224"/>
      <c r="Z647" s="214"/>
      <c r="AA647" s="214"/>
      <c r="AB647" s="214"/>
      <c r="AC647" s="214"/>
      <c r="AD647" s="214"/>
      <c r="AE647" s="214"/>
      <c r="AF647" s="214"/>
      <c r="AG647" s="214" t="s">
        <v>371</v>
      </c>
      <c r="AH647" s="214">
        <v>7</v>
      </c>
      <c r="AI647" s="214"/>
      <c r="AJ647" s="214"/>
      <c r="AK647" s="214"/>
      <c r="AL647" s="214"/>
      <c r="AM647" s="214"/>
      <c r="AN647" s="214"/>
      <c r="AO647" s="214"/>
      <c r="AP647" s="214"/>
      <c r="AQ647" s="214"/>
      <c r="AR647" s="214"/>
      <c r="AS647" s="214"/>
      <c r="AT647" s="214"/>
      <c r="AU647" s="214"/>
      <c r="AV647" s="214"/>
      <c r="AW647" s="214"/>
      <c r="AX647" s="214"/>
      <c r="AY647" s="214"/>
      <c r="AZ647" s="214"/>
      <c r="BA647" s="214"/>
      <c r="BB647" s="214"/>
      <c r="BC647" s="214"/>
      <c r="BD647" s="214"/>
      <c r="BE647" s="214"/>
      <c r="BF647" s="214"/>
      <c r="BG647" s="214"/>
      <c r="BH647" s="214"/>
    </row>
    <row r="648" spans="1:60" outlineLevel="3" x14ac:dyDescent="0.2">
      <c r="A648" s="221"/>
      <c r="B648" s="222"/>
      <c r="C648" s="268" t="s">
        <v>2958</v>
      </c>
      <c r="D648" s="262"/>
      <c r="E648" s="263">
        <v>9.5600000000000008E-3</v>
      </c>
      <c r="F648" s="224"/>
      <c r="G648" s="224"/>
      <c r="H648" s="224"/>
      <c r="I648" s="224"/>
      <c r="J648" s="224"/>
      <c r="K648" s="224"/>
      <c r="L648" s="224"/>
      <c r="M648" s="224"/>
      <c r="N648" s="223"/>
      <c r="O648" s="223"/>
      <c r="P648" s="223"/>
      <c r="Q648" s="223"/>
      <c r="R648" s="224"/>
      <c r="S648" s="224"/>
      <c r="T648" s="224"/>
      <c r="U648" s="224"/>
      <c r="V648" s="224"/>
      <c r="W648" s="224"/>
      <c r="X648" s="224"/>
      <c r="Y648" s="224"/>
      <c r="Z648" s="214"/>
      <c r="AA648" s="214"/>
      <c r="AB648" s="214"/>
      <c r="AC648" s="214"/>
      <c r="AD648" s="214"/>
      <c r="AE648" s="214"/>
      <c r="AF648" s="214"/>
      <c r="AG648" s="214" t="s">
        <v>371</v>
      </c>
      <c r="AH648" s="214">
        <v>7</v>
      </c>
      <c r="AI648" s="214"/>
      <c r="AJ648" s="214"/>
      <c r="AK648" s="214"/>
      <c r="AL648" s="214"/>
      <c r="AM648" s="214"/>
      <c r="AN648" s="214"/>
      <c r="AO648" s="214"/>
      <c r="AP648" s="214"/>
      <c r="AQ648" s="214"/>
      <c r="AR648" s="214"/>
      <c r="AS648" s="214"/>
      <c r="AT648" s="214"/>
      <c r="AU648" s="214"/>
      <c r="AV648" s="214"/>
      <c r="AW648" s="214"/>
      <c r="AX648" s="214"/>
      <c r="AY648" s="214"/>
      <c r="AZ648" s="214"/>
      <c r="BA648" s="214"/>
      <c r="BB648" s="214"/>
      <c r="BC648" s="214"/>
      <c r="BD648" s="214"/>
      <c r="BE648" s="214"/>
      <c r="BF648" s="214"/>
      <c r="BG648" s="214"/>
      <c r="BH648" s="214"/>
    </row>
    <row r="649" spans="1:60" outlineLevel="3" x14ac:dyDescent="0.2">
      <c r="A649" s="221"/>
      <c r="B649" s="222"/>
      <c r="C649" s="268" t="s">
        <v>2959</v>
      </c>
      <c r="D649" s="262"/>
      <c r="E649" s="263">
        <v>0.34334999999999999</v>
      </c>
      <c r="F649" s="224"/>
      <c r="G649" s="224"/>
      <c r="H649" s="224"/>
      <c r="I649" s="224"/>
      <c r="J649" s="224"/>
      <c r="K649" s="224"/>
      <c r="L649" s="224"/>
      <c r="M649" s="224"/>
      <c r="N649" s="223"/>
      <c r="O649" s="223"/>
      <c r="P649" s="223"/>
      <c r="Q649" s="223"/>
      <c r="R649" s="224"/>
      <c r="S649" s="224"/>
      <c r="T649" s="224"/>
      <c r="U649" s="224"/>
      <c r="V649" s="224"/>
      <c r="W649" s="224"/>
      <c r="X649" s="224"/>
      <c r="Y649" s="224"/>
      <c r="Z649" s="214"/>
      <c r="AA649" s="214"/>
      <c r="AB649" s="214"/>
      <c r="AC649" s="214"/>
      <c r="AD649" s="214"/>
      <c r="AE649" s="214"/>
      <c r="AF649" s="214"/>
      <c r="AG649" s="214" t="s">
        <v>371</v>
      </c>
      <c r="AH649" s="214">
        <v>7</v>
      </c>
      <c r="AI649" s="214"/>
      <c r="AJ649" s="214"/>
      <c r="AK649" s="214"/>
      <c r="AL649" s="214"/>
      <c r="AM649" s="214"/>
      <c r="AN649" s="214"/>
      <c r="AO649" s="214"/>
      <c r="AP649" s="214"/>
      <c r="AQ649" s="214"/>
      <c r="AR649" s="214"/>
      <c r="AS649" s="214"/>
      <c r="AT649" s="214"/>
      <c r="AU649" s="214"/>
      <c r="AV649" s="214"/>
      <c r="AW649" s="214"/>
      <c r="AX649" s="214"/>
      <c r="AY649" s="214"/>
      <c r="AZ649" s="214"/>
      <c r="BA649" s="214"/>
      <c r="BB649" s="214"/>
      <c r="BC649" s="214"/>
      <c r="BD649" s="214"/>
      <c r="BE649" s="214"/>
      <c r="BF649" s="214"/>
      <c r="BG649" s="214"/>
      <c r="BH649" s="214"/>
    </row>
    <row r="650" spans="1:60" outlineLevel="3" x14ac:dyDescent="0.2">
      <c r="A650" s="221"/>
      <c r="B650" s="222"/>
      <c r="C650" s="268" t="s">
        <v>2960</v>
      </c>
      <c r="D650" s="262"/>
      <c r="E650" s="263">
        <v>9.0999999999999998E-2</v>
      </c>
      <c r="F650" s="224"/>
      <c r="G650" s="224"/>
      <c r="H650" s="224"/>
      <c r="I650" s="224"/>
      <c r="J650" s="224"/>
      <c r="K650" s="224"/>
      <c r="L650" s="224"/>
      <c r="M650" s="224"/>
      <c r="N650" s="223"/>
      <c r="O650" s="223"/>
      <c r="P650" s="223"/>
      <c r="Q650" s="223"/>
      <c r="R650" s="224"/>
      <c r="S650" s="224"/>
      <c r="T650" s="224"/>
      <c r="U650" s="224"/>
      <c r="V650" s="224"/>
      <c r="W650" s="224"/>
      <c r="X650" s="224"/>
      <c r="Y650" s="224"/>
      <c r="Z650" s="214"/>
      <c r="AA650" s="214"/>
      <c r="AB650" s="214"/>
      <c r="AC650" s="214"/>
      <c r="AD650" s="214"/>
      <c r="AE650" s="214"/>
      <c r="AF650" s="214"/>
      <c r="AG650" s="214" t="s">
        <v>371</v>
      </c>
      <c r="AH650" s="214">
        <v>7</v>
      </c>
      <c r="AI650" s="214"/>
      <c r="AJ650" s="214"/>
      <c r="AK650" s="214"/>
      <c r="AL650" s="214"/>
      <c r="AM650" s="214"/>
      <c r="AN650" s="214"/>
      <c r="AO650" s="214"/>
      <c r="AP650" s="214"/>
      <c r="AQ650" s="214"/>
      <c r="AR650" s="214"/>
      <c r="AS650" s="214"/>
      <c r="AT650" s="214"/>
      <c r="AU650" s="214"/>
      <c r="AV650" s="214"/>
      <c r="AW650" s="214"/>
      <c r="AX650" s="214"/>
      <c r="AY650" s="214"/>
      <c r="AZ650" s="214"/>
      <c r="BA650" s="214"/>
      <c r="BB650" s="214"/>
      <c r="BC650" s="214"/>
      <c r="BD650" s="214"/>
      <c r="BE650" s="214"/>
      <c r="BF650" s="214"/>
      <c r="BG650" s="214"/>
      <c r="BH650" s="214"/>
    </row>
    <row r="651" spans="1:60" outlineLevel="3" x14ac:dyDescent="0.2">
      <c r="A651" s="221"/>
      <c r="B651" s="222"/>
      <c r="C651" s="268" t="s">
        <v>2961</v>
      </c>
      <c r="D651" s="262"/>
      <c r="E651" s="263">
        <v>0.185</v>
      </c>
      <c r="F651" s="224"/>
      <c r="G651" s="224"/>
      <c r="H651" s="224"/>
      <c r="I651" s="224"/>
      <c r="J651" s="224"/>
      <c r="K651" s="224"/>
      <c r="L651" s="224"/>
      <c r="M651" s="224"/>
      <c r="N651" s="223"/>
      <c r="O651" s="223"/>
      <c r="P651" s="223"/>
      <c r="Q651" s="223"/>
      <c r="R651" s="224"/>
      <c r="S651" s="224"/>
      <c r="T651" s="224"/>
      <c r="U651" s="224"/>
      <c r="V651" s="224"/>
      <c r="W651" s="224"/>
      <c r="X651" s="224"/>
      <c r="Y651" s="224"/>
      <c r="Z651" s="214"/>
      <c r="AA651" s="214"/>
      <c r="AB651" s="214"/>
      <c r="AC651" s="214"/>
      <c r="AD651" s="214"/>
      <c r="AE651" s="214"/>
      <c r="AF651" s="214"/>
      <c r="AG651" s="214" t="s">
        <v>371</v>
      </c>
      <c r="AH651" s="214">
        <v>7</v>
      </c>
      <c r="AI651" s="214"/>
      <c r="AJ651" s="214"/>
      <c r="AK651" s="214"/>
      <c r="AL651" s="214"/>
      <c r="AM651" s="214"/>
      <c r="AN651" s="214"/>
      <c r="AO651" s="214"/>
      <c r="AP651" s="214"/>
      <c r="AQ651" s="214"/>
      <c r="AR651" s="214"/>
      <c r="AS651" s="214"/>
      <c r="AT651" s="214"/>
      <c r="AU651" s="214"/>
      <c r="AV651" s="214"/>
      <c r="AW651" s="214"/>
      <c r="AX651" s="214"/>
      <c r="AY651" s="214"/>
      <c r="AZ651" s="214"/>
      <c r="BA651" s="214"/>
      <c r="BB651" s="214"/>
      <c r="BC651" s="214"/>
      <c r="BD651" s="214"/>
      <c r="BE651" s="214"/>
      <c r="BF651" s="214"/>
      <c r="BG651" s="214"/>
      <c r="BH651" s="214"/>
    </row>
    <row r="652" spans="1:60" outlineLevel="3" x14ac:dyDescent="0.2">
      <c r="A652" s="221"/>
      <c r="B652" s="222"/>
      <c r="C652" s="268" t="s">
        <v>2962</v>
      </c>
      <c r="D652" s="262"/>
      <c r="E652" s="263">
        <v>0.5292</v>
      </c>
      <c r="F652" s="224"/>
      <c r="G652" s="224"/>
      <c r="H652" s="224"/>
      <c r="I652" s="224"/>
      <c r="J652" s="224"/>
      <c r="K652" s="224"/>
      <c r="L652" s="224"/>
      <c r="M652" s="224"/>
      <c r="N652" s="223"/>
      <c r="O652" s="223"/>
      <c r="P652" s="223"/>
      <c r="Q652" s="223"/>
      <c r="R652" s="224"/>
      <c r="S652" s="224"/>
      <c r="T652" s="224"/>
      <c r="U652" s="224"/>
      <c r="V652" s="224"/>
      <c r="W652" s="224"/>
      <c r="X652" s="224"/>
      <c r="Y652" s="224"/>
      <c r="Z652" s="214"/>
      <c r="AA652" s="214"/>
      <c r="AB652" s="214"/>
      <c r="AC652" s="214"/>
      <c r="AD652" s="214"/>
      <c r="AE652" s="214"/>
      <c r="AF652" s="214"/>
      <c r="AG652" s="214" t="s">
        <v>371</v>
      </c>
      <c r="AH652" s="214">
        <v>7</v>
      </c>
      <c r="AI652" s="214"/>
      <c r="AJ652" s="214"/>
      <c r="AK652" s="214"/>
      <c r="AL652" s="214"/>
      <c r="AM652" s="214"/>
      <c r="AN652" s="214"/>
      <c r="AO652" s="214"/>
      <c r="AP652" s="214"/>
      <c r="AQ652" s="214"/>
      <c r="AR652" s="214"/>
      <c r="AS652" s="214"/>
      <c r="AT652" s="214"/>
      <c r="AU652" s="214"/>
      <c r="AV652" s="214"/>
      <c r="AW652" s="214"/>
      <c r="AX652" s="214"/>
      <c r="AY652" s="214"/>
      <c r="AZ652" s="214"/>
      <c r="BA652" s="214"/>
      <c r="BB652" s="214"/>
      <c r="BC652" s="214"/>
      <c r="BD652" s="214"/>
      <c r="BE652" s="214"/>
      <c r="BF652" s="214"/>
      <c r="BG652" s="214"/>
      <c r="BH652" s="214"/>
    </row>
    <row r="653" spans="1:60" outlineLevel="3" x14ac:dyDescent="0.2">
      <c r="A653" s="221"/>
      <c r="B653" s="222"/>
      <c r="C653" s="268" t="s">
        <v>2963</v>
      </c>
      <c r="D653" s="262"/>
      <c r="E653" s="263">
        <v>0.5292</v>
      </c>
      <c r="F653" s="224"/>
      <c r="G653" s="224"/>
      <c r="H653" s="224"/>
      <c r="I653" s="224"/>
      <c r="J653" s="224"/>
      <c r="K653" s="224"/>
      <c r="L653" s="224"/>
      <c r="M653" s="224"/>
      <c r="N653" s="223"/>
      <c r="O653" s="223"/>
      <c r="P653" s="223"/>
      <c r="Q653" s="223"/>
      <c r="R653" s="224"/>
      <c r="S653" s="224"/>
      <c r="T653" s="224"/>
      <c r="U653" s="224"/>
      <c r="V653" s="224"/>
      <c r="W653" s="224"/>
      <c r="X653" s="224"/>
      <c r="Y653" s="224"/>
      <c r="Z653" s="214"/>
      <c r="AA653" s="214"/>
      <c r="AB653" s="214"/>
      <c r="AC653" s="214"/>
      <c r="AD653" s="214"/>
      <c r="AE653" s="214"/>
      <c r="AF653" s="214"/>
      <c r="AG653" s="214" t="s">
        <v>371</v>
      </c>
      <c r="AH653" s="214">
        <v>7</v>
      </c>
      <c r="AI653" s="214"/>
      <c r="AJ653" s="214"/>
      <c r="AK653" s="214"/>
      <c r="AL653" s="214"/>
      <c r="AM653" s="214"/>
      <c r="AN653" s="214"/>
      <c r="AO653" s="214"/>
      <c r="AP653" s="214"/>
      <c r="AQ653" s="214"/>
      <c r="AR653" s="214"/>
      <c r="AS653" s="214"/>
      <c r="AT653" s="214"/>
      <c r="AU653" s="214"/>
      <c r="AV653" s="214"/>
      <c r="AW653" s="214"/>
      <c r="AX653" s="214"/>
      <c r="AY653" s="214"/>
      <c r="AZ653" s="214"/>
      <c r="BA653" s="214"/>
      <c r="BB653" s="214"/>
      <c r="BC653" s="214"/>
      <c r="BD653" s="214"/>
      <c r="BE653" s="214"/>
      <c r="BF653" s="214"/>
      <c r="BG653" s="214"/>
      <c r="BH653" s="214"/>
    </row>
    <row r="654" spans="1:60" outlineLevel="3" x14ac:dyDescent="0.2">
      <c r="A654" s="221"/>
      <c r="B654" s="222"/>
      <c r="C654" s="268" t="s">
        <v>2964</v>
      </c>
      <c r="D654" s="262"/>
      <c r="E654" s="263">
        <v>0.66383999999999999</v>
      </c>
      <c r="F654" s="224"/>
      <c r="G654" s="224"/>
      <c r="H654" s="224"/>
      <c r="I654" s="224"/>
      <c r="J654" s="224"/>
      <c r="K654" s="224"/>
      <c r="L654" s="224"/>
      <c r="M654" s="224"/>
      <c r="N654" s="223"/>
      <c r="O654" s="223"/>
      <c r="P654" s="223"/>
      <c r="Q654" s="223"/>
      <c r="R654" s="224"/>
      <c r="S654" s="224"/>
      <c r="T654" s="224"/>
      <c r="U654" s="224"/>
      <c r="V654" s="224"/>
      <c r="W654" s="224"/>
      <c r="X654" s="224"/>
      <c r="Y654" s="224"/>
      <c r="Z654" s="214"/>
      <c r="AA654" s="214"/>
      <c r="AB654" s="214"/>
      <c r="AC654" s="214"/>
      <c r="AD654" s="214"/>
      <c r="AE654" s="214"/>
      <c r="AF654" s="214"/>
      <c r="AG654" s="214" t="s">
        <v>371</v>
      </c>
      <c r="AH654" s="214">
        <v>7</v>
      </c>
      <c r="AI654" s="214"/>
      <c r="AJ654" s="214"/>
      <c r="AK654" s="214"/>
      <c r="AL654" s="214"/>
      <c r="AM654" s="214"/>
      <c r="AN654" s="214"/>
      <c r="AO654" s="214"/>
      <c r="AP654" s="214"/>
      <c r="AQ654" s="214"/>
      <c r="AR654" s="214"/>
      <c r="AS654" s="214"/>
      <c r="AT654" s="214"/>
      <c r="AU654" s="214"/>
      <c r="AV654" s="214"/>
      <c r="AW654" s="214"/>
      <c r="AX654" s="214"/>
      <c r="AY654" s="214"/>
      <c r="AZ654" s="214"/>
      <c r="BA654" s="214"/>
      <c r="BB654" s="214"/>
      <c r="BC654" s="214"/>
      <c r="BD654" s="214"/>
      <c r="BE654" s="214"/>
      <c r="BF654" s="214"/>
      <c r="BG654" s="214"/>
      <c r="BH654" s="214"/>
    </row>
    <row r="655" spans="1:60" outlineLevel="3" x14ac:dyDescent="0.2">
      <c r="A655" s="221"/>
      <c r="B655" s="222"/>
      <c r="C655" s="268" t="s">
        <v>2965</v>
      </c>
      <c r="D655" s="262"/>
      <c r="E655" s="263">
        <v>0.17399999999999999</v>
      </c>
      <c r="F655" s="224"/>
      <c r="G655" s="224"/>
      <c r="H655" s="224"/>
      <c r="I655" s="224"/>
      <c r="J655" s="224"/>
      <c r="K655" s="224"/>
      <c r="L655" s="224"/>
      <c r="M655" s="224"/>
      <c r="N655" s="223"/>
      <c r="O655" s="223"/>
      <c r="P655" s="223"/>
      <c r="Q655" s="223"/>
      <c r="R655" s="224"/>
      <c r="S655" s="224"/>
      <c r="T655" s="224"/>
      <c r="U655" s="224"/>
      <c r="V655" s="224"/>
      <c r="W655" s="224"/>
      <c r="X655" s="224"/>
      <c r="Y655" s="224"/>
      <c r="Z655" s="214"/>
      <c r="AA655" s="214"/>
      <c r="AB655" s="214"/>
      <c r="AC655" s="214"/>
      <c r="AD655" s="214"/>
      <c r="AE655" s="214"/>
      <c r="AF655" s="214"/>
      <c r="AG655" s="214" t="s">
        <v>371</v>
      </c>
      <c r="AH655" s="214">
        <v>7</v>
      </c>
      <c r="AI655" s="214"/>
      <c r="AJ655" s="214"/>
      <c r="AK655" s="214"/>
      <c r="AL655" s="214"/>
      <c r="AM655" s="214"/>
      <c r="AN655" s="214"/>
      <c r="AO655" s="214"/>
      <c r="AP655" s="214"/>
      <c r="AQ655" s="214"/>
      <c r="AR655" s="214"/>
      <c r="AS655" s="214"/>
      <c r="AT655" s="214"/>
      <c r="AU655" s="214"/>
      <c r="AV655" s="214"/>
      <c r="AW655" s="214"/>
      <c r="AX655" s="214"/>
      <c r="AY655" s="214"/>
      <c r="AZ655" s="214"/>
      <c r="BA655" s="214"/>
      <c r="BB655" s="214"/>
      <c r="BC655" s="214"/>
      <c r="BD655" s="214"/>
      <c r="BE655" s="214"/>
      <c r="BF655" s="214"/>
      <c r="BG655" s="214"/>
      <c r="BH655" s="214"/>
    </row>
    <row r="656" spans="1:60" outlineLevel="3" x14ac:dyDescent="0.2">
      <c r="A656" s="221"/>
      <c r="B656" s="222"/>
      <c r="C656" s="268" t="s">
        <v>2966</v>
      </c>
      <c r="D656" s="262"/>
      <c r="E656" s="263">
        <v>3.5999999999999999E-3</v>
      </c>
      <c r="F656" s="224"/>
      <c r="G656" s="224"/>
      <c r="H656" s="224"/>
      <c r="I656" s="224"/>
      <c r="J656" s="224"/>
      <c r="K656" s="224"/>
      <c r="L656" s="224"/>
      <c r="M656" s="224"/>
      <c r="N656" s="223"/>
      <c r="O656" s="223"/>
      <c r="P656" s="223"/>
      <c r="Q656" s="223"/>
      <c r="R656" s="224"/>
      <c r="S656" s="224"/>
      <c r="T656" s="224"/>
      <c r="U656" s="224"/>
      <c r="V656" s="224"/>
      <c r="W656" s="224"/>
      <c r="X656" s="224"/>
      <c r="Y656" s="224"/>
      <c r="Z656" s="214"/>
      <c r="AA656" s="214"/>
      <c r="AB656" s="214"/>
      <c r="AC656" s="214"/>
      <c r="AD656" s="214"/>
      <c r="AE656" s="214"/>
      <c r="AF656" s="214"/>
      <c r="AG656" s="214" t="s">
        <v>371</v>
      </c>
      <c r="AH656" s="214">
        <v>7</v>
      </c>
      <c r="AI656" s="214"/>
      <c r="AJ656" s="214"/>
      <c r="AK656" s="214"/>
      <c r="AL656" s="214"/>
      <c r="AM656" s="214"/>
      <c r="AN656" s="214"/>
      <c r="AO656" s="214"/>
      <c r="AP656" s="214"/>
      <c r="AQ656" s="214"/>
      <c r="AR656" s="214"/>
      <c r="AS656" s="214"/>
      <c r="AT656" s="214"/>
      <c r="AU656" s="214"/>
      <c r="AV656" s="214"/>
      <c r="AW656" s="214"/>
      <c r="AX656" s="214"/>
      <c r="AY656" s="214"/>
      <c r="AZ656" s="214"/>
      <c r="BA656" s="214"/>
      <c r="BB656" s="214"/>
      <c r="BC656" s="214"/>
      <c r="BD656" s="214"/>
      <c r="BE656" s="214"/>
      <c r="BF656" s="214"/>
      <c r="BG656" s="214"/>
      <c r="BH656" s="214"/>
    </row>
    <row r="657" spans="1:60" outlineLevel="3" x14ac:dyDescent="0.2">
      <c r="A657" s="221"/>
      <c r="B657" s="222"/>
      <c r="C657" s="268" t="s">
        <v>2967</v>
      </c>
      <c r="D657" s="262"/>
      <c r="E657" s="263">
        <v>2.2300000000000002E-3</v>
      </c>
      <c r="F657" s="224"/>
      <c r="G657" s="224"/>
      <c r="H657" s="224"/>
      <c r="I657" s="224"/>
      <c r="J657" s="224"/>
      <c r="K657" s="224"/>
      <c r="L657" s="224"/>
      <c r="M657" s="224"/>
      <c r="N657" s="223"/>
      <c r="O657" s="223"/>
      <c r="P657" s="223"/>
      <c r="Q657" s="223"/>
      <c r="R657" s="224"/>
      <c r="S657" s="224"/>
      <c r="T657" s="224"/>
      <c r="U657" s="224"/>
      <c r="V657" s="224"/>
      <c r="W657" s="224"/>
      <c r="X657" s="224"/>
      <c r="Y657" s="224"/>
      <c r="Z657" s="214"/>
      <c r="AA657" s="214"/>
      <c r="AB657" s="214"/>
      <c r="AC657" s="214"/>
      <c r="AD657" s="214"/>
      <c r="AE657" s="214"/>
      <c r="AF657" s="214"/>
      <c r="AG657" s="214" t="s">
        <v>371</v>
      </c>
      <c r="AH657" s="214">
        <v>7</v>
      </c>
      <c r="AI657" s="214"/>
      <c r="AJ657" s="214"/>
      <c r="AK657" s="214"/>
      <c r="AL657" s="214"/>
      <c r="AM657" s="214"/>
      <c r="AN657" s="214"/>
      <c r="AO657" s="214"/>
      <c r="AP657" s="214"/>
      <c r="AQ657" s="214"/>
      <c r="AR657" s="214"/>
      <c r="AS657" s="214"/>
      <c r="AT657" s="214"/>
      <c r="AU657" s="214"/>
      <c r="AV657" s="214"/>
      <c r="AW657" s="214"/>
      <c r="AX657" s="214"/>
      <c r="AY657" s="214"/>
      <c r="AZ657" s="214"/>
      <c r="BA657" s="214"/>
      <c r="BB657" s="214"/>
      <c r="BC657" s="214"/>
      <c r="BD657" s="214"/>
      <c r="BE657" s="214"/>
      <c r="BF657" s="214"/>
      <c r="BG657" s="214"/>
      <c r="BH657" s="214"/>
    </row>
    <row r="658" spans="1:60" outlineLevel="3" x14ac:dyDescent="0.2">
      <c r="A658" s="221"/>
      <c r="B658" s="222"/>
      <c r="C658" s="268" t="s">
        <v>2968</v>
      </c>
      <c r="D658" s="262"/>
      <c r="E658" s="263">
        <v>4.3209999999999998E-2</v>
      </c>
      <c r="F658" s="224"/>
      <c r="G658" s="224"/>
      <c r="H658" s="224"/>
      <c r="I658" s="224"/>
      <c r="J658" s="224"/>
      <c r="K658" s="224"/>
      <c r="L658" s="224"/>
      <c r="M658" s="224"/>
      <c r="N658" s="223"/>
      <c r="O658" s="223"/>
      <c r="P658" s="223"/>
      <c r="Q658" s="223"/>
      <c r="R658" s="224"/>
      <c r="S658" s="224"/>
      <c r="T658" s="224"/>
      <c r="U658" s="224"/>
      <c r="V658" s="224"/>
      <c r="W658" s="224"/>
      <c r="X658" s="224"/>
      <c r="Y658" s="224"/>
      <c r="Z658" s="214"/>
      <c r="AA658" s="214"/>
      <c r="AB658" s="214"/>
      <c r="AC658" s="214"/>
      <c r="AD658" s="214"/>
      <c r="AE658" s="214"/>
      <c r="AF658" s="214"/>
      <c r="AG658" s="214" t="s">
        <v>371</v>
      </c>
      <c r="AH658" s="214">
        <v>7</v>
      </c>
      <c r="AI658" s="214"/>
      <c r="AJ658" s="214"/>
      <c r="AK658" s="214"/>
      <c r="AL658" s="214"/>
      <c r="AM658" s="214"/>
      <c r="AN658" s="214"/>
      <c r="AO658" s="214"/>
      <c r="AP658" s="214"/>
      <c r="AQ658" s="214"/>
      <c r="AR658" s="214"/>
      <c r="AS658" s="214"/>
      <c r="AT658" s="214"/>
      <c r="AU658" s="214"/>
      <c r="AV658" s="214"/>
      <c r="AW658" s="214"/>
      <c r="AX658" s="214"/>
      <c r="AY658" s="214"/>
      <c r="AZ658" s="214"/>
      <c r="BA658" s="214"/>
      <c r="BB658" s="214"/>
      <c r="BC658" s="214"/>
      <c r="BD658" s="214"/>
      <c r="BE658" s="214"/>
      <c r="BF658" s="214"/>
      <c r="BG658" s="214"/>
      <c r="BH658" s="214"/>
    </row>
    <row r="659" spans="1:60" outlineLevel="1" x14ac:dyDescent="0.2">
      <c r="A659" s="236">
        <v>175</v>
      </c>
      <c r="B659" s="237" t="s">
        <v>1286</v>
      </c>
      <c r="C659" s="254" t="s">
        <v>1287</v>
      </c>
      <c r="D659" s="238" t="s">
        <v>581</v>
      </c>
      <c r="E659" s="239">
        <v>0.27139000000000002</v>
      </c>
      <c r="F659" s="240"/>
      <c r="G659" s="241">
        <f>ROUND(E659*F659,2)</f>
        <v>0</v>
      </c>
      <c r="H659" s="240"/>
      <c r="I659" s="241">
        <f>ROUND(E659*H659,2)</f>
        <v>0</v>
      </c>
      <c r="J659" s="240"/>
      <c r="K659" s="241">
        <f>ROUND(E659*J659,2)</f>
        <v>0</v>
      </c>
      <c r="L659" s="241">
        <v>12</v>
      </c>
      <c r="M659" s="241">
        <f>G659*(1+L659/100)</f>
        <v>0</v>
      </c>
      <c r="N659" s="239">
        <v>0</v>
      </c>
      <c r="O659" s="239">
        <f>ROUND(E659*N659,2)</f>
        <v>0</v>
      </c>
      <c r="P659" s="239">
        <v>0</v>
      </c>
      <c r="Q659" s="239">
        <f>ROUND(E659*P659,2)</f>
        <v>0</v>
      </c>
      <c r="R659" s="241" t="s">
        <v>519</v>
      </c>
      <c r="S659" s="241" t="s">
        <v>315</v>
      </c>
      <c r="T659" s="242" t="s">
        <v>315</v>
      </c>
      <c r="U659" s="224">
        <v>0</v>
      </c>
      <c r="V659" s="224">
        <f>ROUND(E659*U659,2)</f>
        <v>0</v>
      </c>
      <c r="W659" s="224"/>
      <c r="X659" s="224" t="s">
        <v>336</v>
      </c>
      <c r="Y659" s="224" t="s">
        <v>317</v>
      </c>
      <c r="Z659" s="214"/>
      <c r="AA659" s="214"/>
      <c r="AB659" s="214"/>
      <c r="AC659" s="214"/>
      <c r="AD659" s="214"/>
      <c r="AE659" s="214"/>
      <c r="AF659" s="214"/>
      <c r="AG659" s="214" t="s">
        <v>337</v>
      </c>
      <c r="AH659" s="214"/>
      <c r="AI659" s="214"/>
      <c r="AJ659" s="214"/>
      <c r="AK659" s="214"/>
      <c r="AL659" s="214"/>
      <c r="AM659" s="214"/>
      <c r="AN659" s="214"/>
      <c r="AO659" s="214"/>
      <c r="AP659" s="214"/>
      <c r="AQ659" s="214"/>
      <c r="AR659" s="214"/>
      <c r="AS659" s="214"/>
      <c r="AT659" s="214"/>
      <c r="AU659" s="214"/>
      <c r="AV659" s="214"/>
      <c r="AW659" s="214"/>
      <c r="AX659" s="214"/>
      <c r="AY659" s="214"/>
      <c r="AZ659" s="214"/>
      <c r="BA659" s="214"/>
      <c r="BB659" s="214"/>
      <c r="BC659" s="214"/>
      <c r="BD659" s="214"/>
      <c r="BE659" s="214"/>
      <c r="BF659" s="214"/>
      <c r="BG659" s="214"/>
      <c r="BH659" s="214"/>
    </row>
    <row r="660" spans="1:60" outlineLevel="2" x14ac:dyDescent="0.2">
      <c r="A660" s="221"/>
      <c r="B660" s="222"/>
      <c r="C660" s="268" t="s">
        <v>2969</v>
      </c>
      <c r="D660" s="262"/>
      <c r="E660" s="263">
        <v>0.2326</v>
      </c>
      <c r="F660" s="224"/>
      <c r="G660" s="224"/>
      <c r="H660" s="224"/>
      <c r="I660" s="224"/>
      <c r="J660" s="224"/>
      <c r="K660" s="224"/>
      <c r="L660" s="224"/>
      <c r="M660" s="224"/>
      <c r="N660" s="223"/>
      <c r="O660" s="223"/>
      <c r="P660" s="223"/>
      <c r="Q660" s="223"/>
      <c r="R660" s="224"/>
      <c r="S660" s="224"/>
      <c r="T660" s="224"/>
      <c r="U660" s="224"/>
      <c r="V660" s="224"/>
      <c r="W660" s="224"/>
      <c r="X660" s="224"/>
      <c r="Y660" s="224"/>
      <c r="Z660" s="214"/>
      <c r="AA660" s="214"/>
      <c r="AB660" s="214"/>
      <c r="AC660" s="214"/>
      <c r="AD660" s="214"/>
      <c r="AE660" s="214"/>
      <c r="AF660" s="214"/>
      <c r="AG660" s="214" t="s">
        <v>371</v>
      </c>
      <c r="AH660" s="214">
        <v>7</v>
      </c>
      <c r="AI660" s="214"/>
      <c r="AJ660" s="214"/>
      <c r="AK660" s="214"/>
      <c r="AL660" s="214"/>
      <c r="AM660" s="214"/>
      <c r="AN660" s="214"/>
      <c r="AO660" s="214"/>
      <c r="AP660" s="214"/>
      <c r="AQ660" s="214"/>
      <c r="AR660" s="214"/>
      <c r="AS660" s="214"/>
      <c r="AT660" s="214"/>
      <c r="AU660" s="214"/>
      <c r="AV660" s="214"/>
      <c r="AW660" s="214"/>
      <c r="AX660" s="214"/>
      <c r="AY660" s="214"/>
      <c r="AZ660" s="214"/>
      <c r="BA660" s="214"/>
      <c r="BB660" s="214"/>
      <c r="BC660" s="214"/>
      <c r="BD660" s="214"/>
      <c r="BE660" s="214"/>
      <c r="BF660" s="214"/>
      <c r="BG660" s="214"/>
      <c r="BH660" s="214"/>
    </row>
    <row r="661" spans="1:60" outlineLevel="3" x14ac:dyDescent="0.2">
      <c r="A661" s="221"/>
      <c r="B661" s="222"/>
      <c r="C661" s="268" t="s">
        <v>2970</v>
      </c>
      <c r="D661" s="262"/>
      <c r="E661" s="263">
        <v>1.933E-2</v>
      </c>
      <c r="F661" s="224"/>
      <c r="G661" s="224"/>
      <c r="H661" s="224"/>
      <c r="I661" s="224"/>
      <c r="J661" s="224"/>
      <c r="K661" s="224"/>
      <c r="L661" s="224"/>
      <c r="M661" s="224"/>
      <c r="N661" s="223"/>
      <c r="O661" s="223"/>
      <c r="P661" s="223"/>
      <c r="Q661" s="223"/>
      <c r="R661" s="224"/>
      <c r="S661" s="224"/>
      <c r="T661" s="224"/>
      <c r="U661" s="224"/>
      <c r="V661" s="224"/>
      <c r="W661" s="224"/>
      <c r="X661" s="224"/>
      <c r="Y661" s="224"/>
      <c r="Z661" s="214"/>
      <c r="AA661" s="214"/>
      <c r="AB661" s="214"/>
      <c r="AC661" s="214"/>
      <c r="AD661" s="214"/>
      <c r="AE661" s="214"/>
      <c r="AF661" s="214"/>
      <c r="AG661" s="214" t="s">
        <v>371</v>
      </c>
      <c r="AH661" s="214">
        <v>7</v>
      </c>
      <c r="AI661" s="214"/>
      <c r="AJ661" s="214"/>
      <c r="AK661" s="214"/>
      <c r="AL661" s="214"/>
      <c r="AM661" s="214"/>
      <c r="AN661" s="214"/>
      <c r="AO661" s="214"/>
      <c r="AP661" s="214"/>
      <c r="AQ661" s="214"/>
      <c r="AR661" s="214"/>
      <c r="AS661" s="214"/>
      <c r="AT661" s="214"/>
      <c r="AU661" s="214"/>
      <c r="AV661" s="214"/>
      <c r="AW661" s="214"/>
      <c r="AX661" s="214"/>
      <c r="AY661" s="214"/>
      <c r="AZ661" s="214"/>
      <c r="BA661" s="214"/>
      <c r="BB661" s="214"/>
      <c r="BC661" s="214"/>
      <c r="BD661" s="214"/>
      <c r="BE661" s="214"/>
      <c r="BF661" s="214"/>
      <c r="BG661" s="214"/>
      <c r="BH661" s="214"/>
    </row>
    <row r="662" spans="1:60" outlineLevel="3" x14ac:dyDescent="0.2">
      <c r="A662" s="221"/>
      <c r="B662" s="222"/>
      <c r="C662" s="268" t="s">
        <v>2971</v>
      </c>
      <c r="D662" s="262"/>
      <c r="E662" s="263">
        <v>1.9460000000000002E-2</v>
      </c>
      <c r="F662" s="224"/>
      <c r="G662" s="224"/>
      <c r="H662" s="224"/>
      <c r="I662" s="224"/>
      <c r="J662" s="224"/>
      <c r="K662" s="224"/>
      <c r="L662" s="224"/>
      <c r="M662" s="224"/>
      <c r="N662" s="223"/>
      <c r="O662" s="223"/>
      <c r="P662" s="223"/>
      <c r="Q662" s="223"/>
      <c r="R662" s="224"/>
      <c r="S662" s="224"/>
      <c r="T662" s="224"/>
      <c r="U662" s="224"/>
      <c r="V662" s="224"/>
      <c r="W662" s="224"/>
      <c r="X662" s="224"/>
      <c r="Y662" s="224"/>
      <c r="Z662" s="214"/>
      <c r="AA662" s="214"/>
      <c r="AB662" s="214"/>
      <c r="AC662" s="214"/>
      <c r="AD662" s="214"/>
      <c r="AE662" s="214"/>
      <c r="AF662" s="214"/>
      <c r="AG662" s="214" t="s">
        <v>371</v>
      </c>
      <c r="AH662" s="214">
        <v>7</v>
      </c>
      <c r="AI662" s="214"/>
      <c r="AJ662" s="214"/>
      <c r="AK662" s="214"/>
      <c r="AL662" s="214"/>
      <c r="AM662" s="214"/>
      <c r="AN662" s="214"/>
      <c r="AO662" s="214"/>
      <c r="AP662" s="214"/>
      <c r="AQ662" s="214"/>
      <c r="AR662" s="214"/>
      <c r="AS662" s="214"/>
      <c r="AT662" s="214"/>
      <c r="AU662" s="214"/>
      <c r="AV662" s="214"/>
      <c r="AW662" s="214"/>
      <c r="AX662" s="214"/>
      <c r="AY662" s="214"/>
      <c r="AZ662" s="214"/>
      <c r="BA662" s="214"/>
      <c r="BB662" s="214"/>
      <c r="BC662" s="214"/>
      <c r="BD662" s="214"/>
      <c r="BE662" s="214"/>
      <c r="BF662" s="214"/>
      <c r="BG662" s="214"/>
      <c r="BH662" s="214"/>
    </row>
    <row r="663" spans="1:60" outlineLevel="1" x14ac:dyDescent="0.2">
      <c r="A663" s="236">
        <v>176</v>
      </c>
      <c r="B663" s="237" t="s">
        <v>950</v>
      </c>
      <c r="C663" s="254" t="s">
        <v>951</v>
      </c>
      <c r="D663" s="238" t="s">
        <v>581</v>
      </c>
      <c r="E663" s="239">
        <v>8.8699999999999994E-3</v>
      </c>
      <c r="F663" s="240"/>
      <c r="G663" s="241">
        <f>ROUND(E663*F663,2)</f>
        <v>0</v>
      </c>
      <c r="H663" s="240"/>
      <c r="I663" s="241">
        <f>ROUND(E663*H663,2)</f>
        <v>0</v>
      </c>
      <c r="J663" s="240"/>
      <c r="K663" s="241">
        <f>ROUND(E663*J663,2)</f>
        <v>0</v>
      </c>
      <c r="L663" s="241">
        <v>12</v>
      </c>
      <c r="M663" s="241">
        <f>G663*(1+L663/100)</f>
        <v>0</v>
      </c>
      <c r="N663" s="239">
        <v>0</v>
      </c>
      <c r="O663" s="239">
        <f>ROUND(E663*N663,2)</f>
        <v>0</v>
      </c>
      <c r="P663" s="239">
        <v>0</v>
      </c>
      <c r="Q663" s="239">
        <f>ROUND(E663*P663,2)</f>
        <v>0</v>
      </c>
      <c r="R663" s="241" t="s">
        <v>519</v>
      </c>
      <c r="S663" s="241" t="s">
        <v>315</v>
      </c>
      <c r="T663" s="242" t="s">
        <v>315</v>
      </c>
      <c r="U663" s="224">
        <v>0</v>
      </c>
      <c r="V663" s="224">
        <f>ROUND(E663*U663,2)</f>
        <v>0</v>
      </c>
      <c r="W663" s="224"/>
      <c r="X663" s="224" t="s">
        <v>336</v>
      </c>
      <c r="Y663" s="224" t="s">
        <v>317</v>
      </c>
      <c r="Z663" s="214"/>
      <c r="AA663" s="214"/>
      <c r="AB663" s="214"/>
      <c r="AC663" s="214"/>
      <c r="AD663" s="214"/>
      <c r="AE663" s="214"/>
      <c r="AF663" s="214"/>
      <c r="AG663" s="214" t="s">
        <v>337</v>
      </c>
      <c r="AH663" s="214"/>
      <c r="AI663" s="214"/>
      <c r="AJ663" s="214"/>
      <c r="AK663" s="214"/>
      <c r="AL663" s="214"/>
      <c r="AM663" s="214"/>
      <c r="AN663" s="214"/>
      <c r="AO663" s="214"/>
      <c r="AP663" s="214"/>
      <c r="AQ663" s="214"/>
      <c r="AR663" s="214"/>
      <c r="AS663" s="214"/>
      <c r="AT663" s="214"/>
      <c r="AU663" s="214"/>
      <c r="AV663" s="214"/>
      <c r="AW663" s="214"/>
      <c r="AX663" s="214"/>
      <c r="AY663" s="214"/>
      <c r="AZ663" s="214"/>
      <c r="BA663" s="214"/>
      <c r="BB663" s="214"/>
      <c r="BC663" s="214"/>
      <c r="BD663" s="214"/>
      <c r="BE663" s="214"/>
      <c r="BF663" s="214"/>
      <c r="BG663" s="214"/>
      <c r="BH663" s="214"/>
    </row>
    <row r="664" spans="1:60" outlineLevel="2" x14ac:dyDescent="0.2">
      <c r="A664" s="221"/>
      <c r="B664" s="222"/>
      <c r="C664" s="255" t="s">
        <v>952</v>
      </c>
      <c r="D664" s="243"/>
      <c r="E664" s="243"/>
      <c r="F664" s="243"/>
      <c r="G664" s="243"/>
      <c r="H664" s="224"/>
      <c r="I664" s="224"/>
      <c r="J664" s="224"/>
      <c r="K664" s="224"/>
      <c r="L664" s="224"/>
      <c r="M664" s="224"/>
      <c r="N664" s="223"/>
      <c r="O664" s="223"/>
      <c r="P664" s="223"/>
      <c r="Q664" s="223"/>
      <c r="R664" s="224"/>
      <c r="S664" s="224"/>
      <c r="T664" s="224"/>
      <c r="U664" s="224"/>
      <c r="V664" s="224"/>
      <c r="W664" s="224"/>
      <c r="X664" s="224"/>
      <c r="Y664" s="224"/>
      <c r="Z664" s="214"/>
      <c r="AA664" s="214"/>
      <c r="AB664" s="214"/>
      <c r="AC664" s="214"/>
      <c r="AD664" s="214"/>
      <c r="AE664" s="214"/>
      <c r="AF664" s="214"/>
      <c r="AG664" s="214" t="s">
        <v>320</v>
      </c>
      <c r="AH664" s="214"/>
      <c r="AI664" s="214"/>
      <c r="AJ664" s="214"/>
      <c r="AK664" s="214"/>
      <c r="AL664" s="214"/>
      <c r="AM664" s="214"/>
      <c r="AN664" s="214"/>
      <c r="AO664" s="214"/>
      <c r="AP664" s="214"/>
      <c r="AQ664" s="214"/>
      <c r="AR664" s="214"/>
      <c r="AS664" s="214"/>
      <c r="AT664" s="214"/>
      <c r="AU664" s="214"/>
      <c r="AV664" s="214"/>
      <c r="AW664" s="214"/>
      <c r="AX664" s="214"/>
      <c r="AY664" s="214"/>
      <c r="AZ664" s="214"/>
      <c r="BA664" s="214"/>
      <c r="BB664" s="214"/>
      <c r="BC664" s="214"/>
      <c r="BD664" s="214"/>
      <c r="BE664" s="214"/>
      <c r="BF664" s="214"/>
      <c r="BG664" s="214"/>
      <c r="BH664" s="214"/>
    </row>
    <row r="665" spans="1:60" outlineLevel="2" x14ac:dyDescent="0.2">
      <c r="A665" s="221"/>
      <c r="B665" s="222"/>
      <c r="C665" s="268" t="s">
        <v>2972</v>
      </c>
      <c r="D665" s="262"/>
      <c r="E665" s="263">
        <v>8.3700000000000007E-3</v>
      </c>
      <c r="F665" s="224"/>
      <c r="G665" s="224"/>
      <c r="H665" s="224"/>
      <c r="I665" s="224"/>
      <c r="J665" s="224"/>
      <c r="K665" s="224"/>
      <c r="L665" s="224"/>
      <c r="M665" s="224"/>
      <c r="N665" s="223"/>
      <c r="O665" s="223"/>
      <c r="P665" s="223"/>
      <c r="Q665" s="223"/>
      <c r="R665" s="224"/>
      <c r="S665" s="224"/>
      <c r="T665" s="224"/>
      <c r="U665" s="224"/>
      <c r="V665" s="224"/>
      <c r="W665" s="224"/>
      <c r="X665" s="224"/>
      <c r="Y665" s="224"/>
      <c r="Z665" s="214"/>
      <c r="AA665" s="214"/>
      <c r="AB665" s="214"/>
      <c r="AC665" s="214"/>
      <c r="AD665" s="214"/>
      <c r="AE665" s="214"/>
      <c r="AF665" s="214"/>
      <c r="AG665" s="214" t="s">
        <v>371</v>
      </c>
      <c r="AH665" s="214">
        <v>7</v>
      </c>
      <c r="AI665" s="214"/>
      <c r="AJ665" s="214"/>
      <c r="AK665" s="214"/>
      <c r="AL665" s="214"/>
      <c r="AM665" s="214"/>
      <c r="AN665" s="214"/>
      <c r="AO665" s="214"/>
      <c r="AP665" s="214"/>
      <c r="AQ665" s="214"/>
      <c r="AR665" s="214"/>
      <c r="AS665" s="214"/>
      <c r="AT665" s="214"/>
      <c r="AU665" s="214"/>
      <c r="AV665" s="214"/>
      <c r="AW665" s="214"/>
      <c r="AX665" s="214"/>
      <c r="AY665" s="214"/>
      <c r="AZ665" s="214"/>
      <c r="BA665" s="214"/>
      <c r="BB665" s="214"/>
      <c r="BC665" s="214"/>
      <c r="BD665" s="214"/>
      <c r="BE665" s="214"/>
      <c r="BF665" s="214"/>
      <c r="BG665" s="214"/>
      <c r="BH665" s="214"/>
    </row>
    <row r="666" spans="1:60" outlineLevel="3" x14ac:dyDescent="0.2">
      <c r="A666" s="221"/>
      <c r="B666" s="222"/>
      <c r="C666" s="268" t="s">
        <v>2973</v>
      </c>
      <c r="D666" s="262"/>
      <c r="E666" s="263">
        <v>5.1000000000000004E-4</v>
      </c>
      <c r="F666" s="224"/>
      <c r="G666" s="224"/>
      <c r="H666" s="224"/>
      <c r="I666" s="224"/>
      <c r="J666" s="224"/>
      <c r="K666" s="224"/>
      <c r="L666" s="224"/>
      <c r="M666" s="224"/>
      <c r="N666" s="223"/>
      <c r="O666" s="223"/>
      <c r="P666" s="223"/>
      <c r="Q666" s="223"/>
      <c r="R666" s="224"/>
      <c r="S666" s="224"/>
      <c r="T666" s="224"/>
      <c r="U666" s="224"/>
      <c r="V666" s="224"/>
      <c r="W666" s="224"/>
      <c r="X666" s="224"/>
      <c r="Y666" s="224"/>
      <c r="Z666" s="214"/>
      <c r="AA666" s="214"/>
      <c r="AB666" s="214"/>
      <c r="AC666" s="214"/>
      <c r="AD666" s="214"/>
      <c r="AE666" s="214"/>
      <c r="AF666" s="214"/>
      <c r="AG666" s="214" t="s">
        <v>371</v>
      </c>
      <c r="AH666" s="214">
        <v>7</v>
      </c>
      <c r="AI666" s="214"/>
      <c r="AJ666" s="214"/>
      <c r="AK666" s="214"/>
      <c r="AL666" s="214"/>
      <c r="AM666" s="214"/>
      <c r="AN666" s="214"/>
      <c r="AO666" s="214"/>
      <c r="AP666" s="214"/>
      <c r="AQ666" s="214"/>
      <c r="AR666" s="214"/>
      <c r="AS666" s="214"/>
      <c r="AT666" s="214"/>
      <c r="AU666" s="214"/>
      <c r="AV666" s="214"/>
      <c r="AW666" s="214"/>
      <c r="AX666" s="214"/>
      <c r="AY666" s="214"/>
      <c r="AZ666" s="214"/>
      <c r="BA666" s="214"/>
      <c r="BB666" s="214"/>
      <c r="BC666" s="214"/>
      <c r="BD666" s="214"/>
      <c r="BE666" s="214"/>
      <c r="BF666" s="214"/>
      <c r="BG666" s="214"/>
      <c r="BH666" s="214"/>
    </row>
    <row r="667" spans="1:60" x14ac:dyDescent="0.2">
      <c r="A667" s="3"/>
      <c r="B667" s="4"/>
      <c r="C667" s="259"/>
      <c r="D667" s="6"/>
      <c r="E667" s="3"/>
      <c r="F667" s="3"/>
      <c r="G667" s="3"/>
      <c r="H667" s="3"/>
      <c r="I667" s="3"/>
      <c r="J667" s="3"/>
      <c r="K667" s="3"/>
      <c r="L667" s="3"/>
      <c r="M667" s="3"/>
      <c r="N667" s="3"/>
      <c r="O667" s="3"/>
      <c r="P667" s="3"/>
      <c r="Q667" s="3"/>
      <c r="R667" s="3"/>
      <c r="S667" s="3"/>
      <c r="T667" s="3"/>
      <c r="U667" s="3"/>
      <c r="V667" s="3"/>
      <c r="W667" s="3"/>
      <c r="X667" s="3"/>
      <c r="Y667" s="3"/>
      <c r="AE667">
        <v>12</v>
      </c>
      <c r="AF667">
        <v>21</v>
      </c>
      <c r="AG667" t="s">
        <v>296</v>
      </c>
    </row>
    <row r="668" spans="1:60" x14ac:dyDescent="0.2">
      <c r="A668" s="217"/>
      <c r="B668" s="218" t="s">
        <v>29</v>
      </c>
      <c r="C668" s="260"/>
      <c r="D668" s="219"/>
      <c r="E668" s="220"/>
      <c r="F668" s="220"/>
      <c r="G668" s="235">
        <f>G8+G26+G36+G58+G132+G150+G164+G171+G188+G244+G247+G255+G290+G312+G315+G339+G341+G347+G353+G367+G403+G424+G494+G521+G525+G563+G577+G621+G623+G625</f>
        <v>0</v>
      </c>
      <c r="H668" s="3"/>
      <c r="I668" s="3"/>
      <c r="J668" s="3"/>
      <c r="K668" s="3"/>
      <c r="L668" s="3"/>
      <c r="M668" s="3"/>
      <c r="N668" s="3"/>
      <c r="O668" s="3"/>
      <c r="P668" s="3"/>
      <c r="Q668" s="3"/>
      <c r="R668" s="3"/>
      <c r="S668" s="3"/>
      <c r="T668" s="3"/>
      <c r="U668" s="3"/>
      <c r="V668" s="3"/>
      <c r="W668" s="3"/>
      <c r="X668" s="3"/>
      <c r="Y668" s="3"/>
      <c r="AE668">
        <f>SUMIF(L7:L666,AE667,G7:G666)</f>
        <v>0</v>
      </c>
      <c r="AF668">
        <f>SUMIF(L7:L666,AF667,G7:G666)</f>
        <v>0</v>
      </c>
      <c r="AG668" t="s">
        <v>360</v>
      </c>
    </row>
    <row r="669" spans="1:60" x14ac:dyDescent="0.2">
      <c r="C669" s="261"/>
      <c r="D669" s="10"/>
      <c r="AG669" t="s">
        <v>361</v>
      </c>
    </row>
    <row r="670" spans="1:60" x14ac:dyDescent="0.2">
      <c r="D670" s="10"/>
    </row>
    <row r="671" spans="1:60" x14ac:dyDescent="0.2">
      <c r="D671" s="10"/>
    </row>
    <row r="672" spans="1:60"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lmoQVn9e3gAeDDNFsupd16+DS2CXkPRyU/nWKEiAr0NAlmndysyOUBNzg5kdZL5Zll3GpwNu666JvomhOccS8w==" saltValue="mszdqeB5ZbTc0kkUTS7dLg==" spinCount="100000" sheet="1" formatRows="0"/>
  <mergeCells count="119">
    <mergeCell ref="C574:G574"/>
    <mergeCell ref="C579:G579"/>
    <mergeCell ref="C633:G633"/>
    <mergeCell ref="C642:G642"/>
    <mergeCell ref="C664:G664"/>
    <mergeCell ref="C520:G520"/>
    <mergeCell ref="C533:G533"/>
    <mergeCell ref="C536:G536"/>
    <mergeCell ref="C553:G553"/>
    <mergeCell ref="C562:G562"/>
    <mergeCell ref="C565:G565"/>
    <mergeCell ref="C500:G500"/>
    <mergeCell ref="C507:G507"/>
    <mergeCell ref="C512:G512"/>
    <mergeCell ref="C513:G513"/>
    <mergeCell ref="C514:G514"/>
    <mergeCell ref="C517:G517"/>
    <mergeCell ref="C481:G481"/>
    <mergeCell ref="C482:G482"/>
    <mergeCell ref="C483:G483"/>
    <mergeCell ref="C484:G484"/>
    <mergeCell ref="C485:G485"/>
    <mergeCell ref="C493:G493"/>
    <mergeCell ref="C472:G472"/>
    <mergeCell ref="C473:G473"/>
    <mergeCell ref="C474:G474"/>
    <mergeCell ref="C476:G476"/>
    <mergeCell ref="C479:G479"/>
    <mergeCell ref="C480:G480"/>
    <mergeCell ref="C463:G463"/>
    <mergeCell ref="C464:G464"/>
    <mergeCell ref="C466:G466"/>
    <mergeCell ref="C469:G469"/>
    <mergeCell ref="C470:G470"/>
    <mergeCell ref="C471:G471"/>
    <mergeCell ref="C454:G454"/>
    <mergeCell ref="C456:G456"/>
    <mergeCell ref="C459:G459"/>
    <mergeCell ref="C460:G460"/>
    <mergeCell ref="C461:G461"/>
    <mergeCell ref="C462:G462"/>
    <mergeCell ref="C445:G445"/>
    <mergeCell ref="C446:G446"/>
    <mergeCell ref="C448:G448"/>
    <mergeCell ref="C451:G451"/>
    <mergeCell ref="C452:G452"/>
    <mergeCell ref="C453:G453"/>
    <mergeCell ref="C423:G423"/>
    <mergeCell ref="C437:G437"/>
    <mergeCell ref="C441:G441"/>
    <mergeCell ref="C442:G442"/>
    <mergeCell ref="C443:G443"/>
    <mergeCell ref="C444:G444"/>
    <mergeCell ref="C352:G352"/>
    <mergeCell ref="C356:G356"/>
    <mergeCell ref="C366:G366"/>
    <mergeCell ref="C402:G402"/>
    <mergeCell ref="C405:G405"/>
    <mergeCell ref="C413:G413"/>
    <mergeCell ref="C309:G309"/>
    <mergeCell ref="C311:G311"/>
    <mergeCell ref="C319:G319"/>
    <mergeCell ref="C344:G344"/>
    <mergeCell ref="C346:G346"/>
    <mergeCell ref="C349:G349"/>
    <mergeCell ref="C296:G296"/>
    <mergeCell ref="C298:G298"/>
    <mergeCell ref="C299:G299"/>
    <mergeCell ref="C301:G301"/>
    <mergeCell ref="C303:G303"/>
    <mergeCell ref="C305:G305"/>
    <mergeCell ref="C257:G257"/>
    <mergeCell ref="C286:G286"/>
    <mergeCell ref="C289:G289"/>
    <mergeCell ref="C292:G292"/>
    <mergeCell ref="C293:G293"/>
    <mergeCell ref="C295:G295"/>
    <mergeCell ref="C229:G229"/>
    <mergeCell ref="C234:G234"/>
    <mergeCell ref="C238:G238"/>
    <mergeCell ref="C241:G241"/>
    <mergeCell ref="C246:G246"/>
    <mergeCell ref="C249:G249"/>
    <mergeCell ref="C185:G185"/>
    <mergeCell ref="C186:G186"/>
    <mergeCell ref="C198:G198"/>
    <mergeCell ref="C203:G203"/>
    <mergeCell ref="C213:G213"/>
    <mergeCell ref="C225:G225"/>
    <mergeCell ref="C152:G152"/>
    <mergeCell ref="C155:G155"/>
    <mergeCell ref="C160:G160"/>
    <mergeCell ref="C182:G182"/>
    <mergeCell ref="C183:G183"/>
    <mergeCell ref="C184:G184"/>
    <mergeCell ref="C98:G98"/>
    <mergeCell ref="C99:G99"/>
    <mergeCell ref="C102:G102"/>
    <mergeCell ref="C107:G107"/>
    <mergeCell ref="C120:G120"/>
    <mergeCell ref="C149:G149"/>
    <mergeCell ref="C60:G60"/>
    <mergeCell ref="C69:G69"/>
    <mergeCell ref="C70:G70"/>
    <mergeCell ref="C83:G83"/>
    <mergeCell ref="C91:G91"/>
    <mergeCell ref="C92:G92"/>
    <mergeCell ref="C16:G16"/>
    <mergeCell ref="C19:G19"/>
    <mergeCell ref="C22:G22"/>
    <mergeCell ref="C28:G28"/>
    <mergeCell ref="C38:G38"/>
    <mergeCell ref="C56:G56"/>
    <mergeCell ref="A1:G1"/>
    <mergeCell ref="C2:G2"/>
    <mergeCell ref="C3:G3"/>
    <mergeCell ref="C4:G4"/>
    <mergeCell ref="C10:G10"/>
    <mergeCell ref="C13:G13"/>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8" customWidth="1"/>
    <col min="3" max="3" width="63.28515625" style="178"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9" t="s">
        <v>362</v>
      </c>
      <c r="B1" s="199"/>
      <c r="C1" s="199"/>
      <c r="D1" s="199"/>
      <c r="E1" s="199"/>
      <c r="F1" s="199"/>
      <c r="G1" s="199"/>
      <c r="AG1" t="s">
        <v>282</v>
      </c>
    </row>
    <row r="2" spans="1:60" ht="24.95" customHeight="1" x14ac:dyDescent="0.2">
      <c r="A2" s="200" t="s">
        <v>7</v>
      </c>
      <c r="B2" s="49" t="s">
        <v>43</v>
      </c>
      <c r="C2" s="203" t="s">
        <v>44</v>
      </c>
      <c r="D2" s="201"/>
      <c r="E2" s="201"/>
      <c r="F2" s="201"/>
      <c r="G2" s="202"/>
      <c r="AG2" t="s">
        <v>283</v>
      </c>
    </row>
    <row r="3" spans="1:60" ht="24.95" customHeight="1" x14ac:dyDescent="0.2">
      <c r="A3" s="200" t="s">
        <v>8</v>
      </c>
      <c r="B3" s="49" t="s">
        <v>82</v>
      </c>
      <c r="C3" s="203" t="s">
        <v>83</v>
      </c>
      <c r="D3" s="201"/>
      <c r="E3" s="201"/>
      <c r="F3" s="201"/>
      <c r="G3" s="202"/>
      <c r="AC3" s="178" t="s">
        <v>283</v>
      </c>
      <c r="AG3" t="s">
        <v>286</v>
      </c>
    </row>
    <row r="4" spans="1:60" ht="24.95" customHeight="1" x14ac:dyDescent="0.2">
      <c r="A4" s="204" t="s">
        <v>9</v>
      </c>
      <c r="B4" s="205" t="s">
        <v>84</v>
      </c>
      <c r="C4" s="206" t="s">
        <v>85</v>
      </c>
      <c r="D4" s="207"/>
      <c r="E4" s="207"/>
      <c r="F4" s="207"/>
      <c r="G4" s="208"/>
      <c r="AG4" t="s">
        <v>287</v>
      </c>
    </row>
    <row r="5" spans="1:60" x14ac:dyDescent="0.2">
      <c r="D5" s="10"/>
    </row>
    <row r="6" spans="1:60" ht="38.25" x14ac:dyDescent="0.2">
      <c r="A6" s="210" t="s">
        <v>288</v>
      </c>
      <c r="B6" s="212" t="s">
        <v>289</v>
      </c>
      <c r="C6" s="212" t="s">
        <v>290</v>
      </c>
      <c r="D6" s="211" t="s">
        <v>291</v>
      </c>
      <c r="E6" s="210" t="s">
        <v>292</v>
      </c>
      <c r="F6" s="209" t="s">
        <v>293</v>
      </c>
      <c r="G6" s="210" t="s">
        <v>29</v>
      </c>
      <c r="H6" s="213" t="s">
        <v>30</v>
      </c>
      <c r="I6" s="213" t="s">
        <v>294</v>
      </c>
      <c r="J6" s="213" t="s">
        <v>31</v>
      </c>
      <c r="K6" s="213" t="s">
        <v>295</v>
      </c>
      <c r="L6" s="213" t="s">
        <v>296</v>
      </c>
      <c r="M6" s="213" t="s">
        <v>297</v>
      </c>
      <c r="N6" s="213" t="s">
        <v>298</v>
      </c>
      <c r="O6" s="213" t="s">
        <v>299</v>
      </c>
      <c r="P6" s="213" t="s">
        <v>300</v>
      </c>
      <c r="Q6" s="213" t="s">
        <v>301</v>
      </c>
      <c r="R6" s="213" t="s">
        <v>302</v>
      </c>
      <c r="S6" s="213" t="s">
        <v>303</v>
      </c>
      <c r="T6" s="213" t="s">
        <v>304</v>
      </c>
      <c r="U6" s="213" t="s">
        <v>305</v>
      </c>
      <c r="V6" s="213" t="s">
        <v>306</v>
      </c>
      <c r="W6" s="213" t="s">
        <v>307</v>
      </c>
      <c r="X6" s="213" t="s">
        <v>308</v>
      </c>
      <c r="Y6" s="213" t="s">
        <v>309</v>
      </c>
    </row>
    <row r="7" spans="1:60" hidden="1" x14ac:dyDescent="0.2">
      <c r="A7" s="3"/>
      <c r="B7" s="4"/>
      <c r="C7" s="4"/>
      <c r="D7" s="6"/>
      <c r="E7" s="215"/>
      <c r="F7" s="216"/>
      <c r="G7" s="216"/>
      <c r="H7" s="216"/>
      <c r="I7" s="216"/>
      <c r="J7" s="216"/>
      <c r="K7" s="216"/>
      <c r="L7" s="216"/>
      <c r="M7" s="216"/>
      <c r="N7" s="215"/>
      <c r="O7" s="215"/>
      <c r="P7" s="215"/>
      <c r="Q7" s="215"/>
      <c r="R7" s="216"/>
      <c r="S7" s="216"/>
      <c r="T7" s="216"/>
      <c r="U7" s="216"/>
      <c r="V7" s="216"/>
      <c r="W7" s="216"/>
      <c r="X7" s="216"/>
      <c r="Y7" s="216"/>
    </row>
    <row r="8" spans="1:60" x14ac:dyDescent="0.2">
      <c r="A8" s="229" t="s">
        <v>310</v>
      </c>
      <c r="B8" s="230" t="s">
        <v>181</v>
      </c>
      <c r="C8" s="253" t="s">
        <v>182</v>
      </c>
      <c r="D8" s="231"/>
      <c r="E8" s="232"/>
      <c r="F8" s="233"/>
      <c r="G8" s="233">
        <f>SUMIF(AG9:AG36,"&lt;&gt;NOR",G9:G36)</f>
        <v>0</v>
      </c>
      <c r="H8" s="233"/>
      <c r="I8" s="233">
        <f>SUM(I9:I36)</f>
        <v>0</v>
      </c>
      <c r="J8" s="233"/>
      <c r="K8" s="233">
        <f>SUM(K9:K36)</f>
        <v>0</v>
      </c>
      <c r="L8" s="233"/>
      <c r="M8" s="233">
        <f>SUM(M9:M36)</f>
        <v>0</v>
      </c>
      <c r="N8" s="232"/>
      <c r="O8" s="232">
        <f>SUM(O9:O36)</f>
        <v>3.1799999999999993</v>
      </c>
      <c r="P8" s="232"/>
      <c r="Q8" s="232">
        <f>SUM(Q9:Q36)</f>
        <v>0</v>
      </c>
      <c r="R8" s="233"/>
      <c r="S8" s="233"/>
      <c r="T8" s="234"/>
      <c r="U8" s="228"/>
      <c r="V8" s="228">
        <f>SUM(V9:V36)</f>
        <v>25.76</v>
      </c>
      <c r="W8" s="228"/>
      <c r="X8" s="228"/>
      <c r="Y8" s="228"/>
      <c r="AG8" t="s">
        <v>311</v>
      </c>
    </row>
    <row r="9" spans="1:60" ht="22.5" outlineLevel="1" x14ac:dyDescent="0.2">
      <c r="A9" s="236">
        <v>1</v>
      </c>
      <c r="B9" s="237" t="s">
        <v>2974</v>
      </c>
      <c r="C9" s="254" t="s">
        <v>2975</v>
      </c>
      <c r="D9" s="238" t="s">
        <v>365</v>
      </c>
      <c r="E9" s="239">
        <v>7.5200000000000003E-2</v>
      </c>
      <c r="F9" s="240"/>
      <c r="G9" s="241">
        <f>ROUND(E9*F9,2)</f>
        <v>0</v>
      </c>
      <c r="H9" s="240"/>
      <c r="I9" s="241">
        <f>ROUND(E9*H9,2)</f>
        <v>0</v>
      </c>
      <c r="J9" s="240"/>
      <c r="K9" s="241">
        <f>ROUND(E9*J9,2)</f>
        <v>0</v>
      </c>
      <c r="L9" s="241">
        <v>12</v>
      </c>
      <c r="M9" s="241">
        <f>G9*(1+L9/100)</f>
        <v>0</v>
      </c>
      <c r="N9" s="239">
        <v>0.74602000000000002</v>
      </c>
      <c r="O9" s="239">
        <f>ROUND(E9*N9,2)</f>
        <v>0.06</v>
      </c>
      <c r="P9" s="239">
        <v>0</v>
      </c>
      <c r="Q9" s="239">
        <f>ROUND(E9*P9,2)</f>
        <v>0</v>
      </c>
      <c r="R9" s="241" t="s">
        <v>366</v>
      </c>
      <c r="S9" s="241" t="s">
        <v>315</v>
      </c>
      <c r="T9" s="242" t="s">
        <v>315</v>
      </c>
      <c r="U9" s="224">
        <v>8.1549999999999994</v>
      </c>
      <c r="V9" s="224">
        <f>ROUND(E9*U9,2)</f>
        <v>0.61</v>
      </c>
      <c r="W9" s="224"/>
      <c r="X9" s="224" t="s">
        <v>336</v>
      </c>
      <c r="Y9" s="224" t="s">
        <v>317</v>
      </c>
      <c r="Z9" s="214"/>
      <c r="AA9" s="214"/>
      <c r="AB9" s="214"/>
      <c r="AC9" s="214"/>
      <c r="AD9" s="214"/>
      <c r="AE9" s="214"/>
      <c r="AF9" s="214"/>
      <c r="AG9" s="214" t="s">
        <v>337</v>
      </c>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row>
    <row r="10" spans="1:60" outlineLevel="2" x14ac:dyDescent="0.2">
      <c r="A10" s="221"/>
      <c r="B10" s="222"/>
      <c r="C10" s="267" t="s">
        <v>1296</v>
      </c>
      <c r="D10" s="266"/>
      <c r="E10" s="266"/>
      <c r="F10" s="266"/>
      <c r="G10" s="266"/>
      <c r="H10" s="224"/>
      <c r="I10" s="224"/>
      <c r="J10" s="224"/>
      <c r="K10" s="224"/>
      <c r="L10" s="224"/>
      <c r="M10" s="224"/>
      <c r="N10" s="223"/>
      <c r="O10" s="223"/>
      <c r="P10" s="223"/>
      <c r="Q10" s="223"/>
      <c r="R10" s="224"/>
      <c r="S10" s="224"/>
      <c r="T10" s="224"/>
      <c r="U10" s="224"/>
      <c r="V10" s="224"/>
      <c r="W10" s="224"/>
      <c r="X10" s="224"/>
      <c r="Y10" s="224"/>
      <c r="Z10" s="214"/>
      <c r="AA10" s="214"/>
      <c r="AB10" s="214"/>
      <c r="AC10" s="214"/>
      <c r="AD10" s="214"/>
      <c r="AE10" s="214"/>
      <c r="AF10" s="214"/>
      <c r="AG10" s="214" t="s">
        <v>369</v>
      </c>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outlineLevel="2" x14ac:dyDescent="0.2">
      <c r="A11" s="221"/>
      <c r="B11" s="222"/>
      <c r="C11" s="268" t="s">
        <v>2976</v>
      </c>
      <c r="D11" s="262"/>
      <c r="E11" s="263">
        <v>7.5200000000000003E-2</v>
      </c>
      <c r="F11" s="224"/>
      <c r="G11" s="224"/>
      <c r="H11" s="224"/>
      <c r="I11" s="224"/>
      <c r="J11" s="224"/>
      <c r="K11" s="224"/>
      <c r="L11" s="224"/>
      <c r="M11" s="224"/>
      <c r="N11" s="223"/>
      <c r="O11" s="223"/>
      <c r="P11" s="223"/>
      <c r="Q11" s="223"/>
      <c r="R11" s="224"/>
      <c r="S11" s="224"/>
      <c r="T11" s="224"/>
      <c r="U11" s="224"/>
      <c r="V11" s="224"/>
      <c r="W11" s="224"/>
      <c r="X11" s="224"/>
      <c r="Y11" s="224"/>
      <c r="Z11" s="214"/>
      <c r="AA11" s="214"/>
      <c r="AB11" s="214"/>
      <c r="AC11" s="214"/>
      <c r="AD11" s="214"/>
      <c r="AE11" s="214"/>
      <c r="AF11" s="214"/>
      <c r="AG11" s="214" t="s">
        <v>371</v>
      </c>
      <c r="AH11" s="214">
        <v>0</v>
      </c>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ht="33.75" outlineLevel="1" x14ac:dyDescent="0.2">
      <c r="A12" s="236">
        <v>2</v>
      </c>
      <c r="B12" s="237" t="s">
        <v>2977</v>
      </c>
      <c r="C12" s="254" t="s">
        <v>374</v>
      </c>
      <c r="D12" s="238" t="s">
        <v>375</v>
      </c>
      <c r="E12" s="239">
        <v>1</v>
      </c>
      <c r="F12" s="240"/>
      <c r="G12" s="241">
        <f>ROUND(E12*F12,2)</f>
        <v>0</v>
      </c>
      <c r="H12" s="240"/>
      <c r="I12" s="241">
        <f>ROUND(E12*H12,2)</f>
        <v>0</v>
      </c>
      <c r="J12" s="240"/>
      <c r="K12" s="241">
        <f>ROUND(E12*J12,2)</f>
        <v>0</v>
      </c>
      <c r="L12" s="241">
        <v>12</v>
      </c>
      <c r="M12" s="241">
        <f>G12*(1+L12/100)</f>
        <v>0</v>
      </c>
      <c r="N12" s="239">
        <v>9.4979999999999995E-2</v>
      </c>
      <c r="O12" s="239">
        <f>ROUND(E12*N12,2)</f>
        <v>0.09</v>
      </c>
      <c r="P12" s="239">
        <v>0</v>
      </c>
      <c r="Q12" s="239">
        <f>ROUND(E12*P12,2)</f>
        <v>0</v>
      </c>
      <c r="R12" s="241" t="s">
        <v>366</v>
      </c>
      <c r="S12" s="241" t="s">
        <v>315</v>
      </c>
      <c r="T12" s="242" t="s">
        <v>315</v>
      </c>
      <c r="U12" s="224">
        <v>0.49748999999999999</v>
      </c>
      <c r="V12" s="224">
        <f>ROUND(E12*U12,2)</f>
        <v>0.5</v>
      </c>
      <c r="W12" s="224"/>
      <c r="X12" s="224" t="s">
        <v>336</v>
      </c>
      <c r="Y12" s="224" t="s">
        <v>317</v>
      </c>
      <c r="Z12" s="214"/>
      <c r="AA12" s="214"/>
      <c r="AB12" s="214"/>
      <c r="AC12" s="214"/>
      <c r="AD12" s="214"/>
      <c r="AE12" s="214"/>
      <c r="AF12" s="214"/>
      <c r="AG12" s="214" t="s">
        <v>337</v>
      </c>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2" x14ac:dyDescent="0.2">
      <c r="A13" s="221"/>
      <c r="B13" s="222"/>
      <c r="C13" s="267" t="s">
        <v>368</v>
      </c>
      <c r="D13" s="266"/>
      <c r="E13" s="266"/>
      <c r="F13" s="266"/>
      <c r="G13" s="266"/>
      <c r="H13" s="224"/>
      <c r="I13" s="224"/>
      <c r="J13" s="224"/>
      <c r="K13" s="224"/>
      <c r="L13" s="224"/>
      <c r="M13" s="224"/>
      <c r="N13" s="223"/>
      <c r="O13" s="223"/>
      <c r="P13" s="223"/>
      <c r="Q13" s="223"/>
      <c r="R13" s="224"/>
      <c r="S13" s="224"/>
      <c r="T13" s="224"/>
      <c r="U13" s="224"/>
      <c r="V13" s="224"/>
      <c r="W13" s="224"/>
      <c r="X13" s="224"/>
      <c r="Y13" s="224"/>
      <c r="Z13" s="214"/>
      <c r="AA13" s="214"/>
      <c r="AB13" s="214"/>
      <c r="AC13" s="214"/>
      <c r="AD13" s="214"/>
      <c r="AE13" s="214"/>
      <c r="AF13" s="214"/>
      <c r="AG13" s="214" t="s">
        <v>369</v>
      </c>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outlineLevel="2" x14ac:dyDescent="0.2">
      <c r="A14" s="221"/>
      <c r="B14" s="222"/>
      <c r="C14" s="268" t="s">
        <v>2978</v>
      </c>
      <c r="D14" s="262"/>
      <c r="E14" s="263">
        <v>1</v>
      </c>
      <c r="F14" s="224"/>
      <c r="G14" s="224"/>
      <c r="H14" s="224"/>
      <c r="I14" s="224"/>
      <c r="J14" s="224"/>
      <c r="K14" s="224"/>
      <c r="L14" s="224"/>
      <c r="M14" s="224"/>
      <c r="N14" s="223"/>
      <c r="O14" s="223"/>
      <c r="P14" s="223"/>
      <c r="Q14" s="223"/>
      <c r="R14" s="224"/>
      <c r="S14" s="224"/>
      <c r="T14" s="224"/>
      <c r="U14" s="224"/>
      <c r="V14" s="224"/>
      <c r="W14" s="224"/>
      <c r="X14" s="224"/>
      <c r="Y14" s="224"/>
      <c r="Z14" s="214"/>
      <c r="AA14" s="214"/>
      <c r="AB14" s="214"/>
      <c r="AC14" s="214"/>
      <c r="AD14" s="214"/>
      <c r="AE14" s="214"/>
      <c r="AF14" s="214"/>
      <c r="AG14" s="214" t="s">
        <v>371</v>
      </c>
      <c r="AH14" s="214">
        <v>0</v>
      </c>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ht="22.5" outlineLevel="1" x14ac:dyDescent="0.2">
      <c r="A15" s="236">
        <v>3</v>
      </c>
      <c r="B15" s="237" t="s">
        <v>1294</v>
      </c>
      <c r="C15" s="254" t="s">
        <v>1295</v>
      </c>
      <c r="D15" s="238" t="s">
        <v>365</v>
      </c>
      <c r="E15" s="239">
        <v>2.38286</v>
      </c>
      <c r="F15" s="240"/>
      <c r="G15" s="241">
        <f>ROUND(E15*F15,2)</f>
        <v>0</v>
      </c>
      <c r="H15" s="240"/>
      <c r="I15" s="241">
        <f>ROUND(E15*H15,2)</f>
        <v>0</v>
      </c>
      <c r="J15" s="240"/>
      <c r="K15" s="241">
        <f>ROUND(E15*J15,2)</f>
        <v>0</v>
      </c>
      <c r="L15" s="241">
        <v>12</v>
      </c>
      <c r="M15" s="241">
        <f>G15*(1+L15/100)</f>
        <v>0</v>
      </c>
      <c r="N15" s="239">
        <v>0.58069999999999999</v>
      </c>
      <c r="O15" s="239">
        <f>ROUND(E15*N15,2)</f>
        <v>1.38</v>
      </c>
      <c r="P15" s="239">
        <v>0</v>
      </c>
      <c r="Q15" s="239">
        <f>ROUND(E15*P15,2)</f>
        <v>0</v>
      </c>
      <c r="R15" s="241" t="s">
        <v>366</v>
      </c>
      <c r="S15" s="241" t="s">
        <v>315</v>
      </c>
      <c r="T15" s="242" t="s">
        <v>315</v>
      </c>
      <c r="U15" s="224">
        <v>6.1074200000000003</v>
      </c>
      <c r="V15" s="224">
        <f>ROUND(E15*U15,2)</f>
        <v>14.55</v>
      </c>
      <c r="W15" s="224"/>
      <c r="X15" s="224" t="s">
        <v>336</v>
      </c>
      <c r="Y15" s="224" t="s">
        <v>317</v>
      </c>
      <c r="Z15" s="214"/>
      <c r="AA15" s="214"/>
      <c r="AB15" s="214"/>
      <c r="AC15" s="214"/>
      <c r="AD15" s="214"/>
      <c r="AE15" s="214"/>
      <c r="AF15" s="214"/>
      <c r="AG15" s="214" t="s">
        <v>337</v>
      </c>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2" x14ac:dyDescent="0.2">
      <c r="A16" s="221"/>
      <c r="B16" s="222"/>
      <c r="C16" s="267" t="s">
        <v>1296</v>
      </c>
      <c r="D16" s="266"/>
      <c r="E16" s="266"/>
      <c r="F16" s="266"/>
      <c r="G16" s="266"/>
      <c r="H16" s="224"/>
      <c r="I16" s="224"/>
      <c r="J16" s="224"/>
      <c r="K16" s="224"/>
      <c r="L16" s="224"/>
      <c r="M16" s="224"/>
      <c r="N16" s="223"/>
      <c r="O16" s="223"/>
      <c r="P16" s="223"/>
      <c r="Q16" s="223"/>
      <c r="R16" s="224"/>
      <c r="S16" s="224"/>
      <c r="T16" s="224"/>
      <c r="U16" s="224"/>
      <c r="V16" s="224"/>
      <c r="W16" s="224"/>
      <c r="X16" s="224"/>
      <c r="Y16" s="224"/>
      <c r="Z16" s="214"/>
      <c r="AA16" s="214"/>
      <c r="AB16" s="214"/>
      <c r="AC16" s="214"/>
      <c r="AD16" s="214"/>
      <c r="AE16" s="214"/>
      <c r="AF16" s="214"/>
      <c r="AG16" s="214" t="s">
        <v>369</v>
      </c>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outlineLevel="2" x14ac:dyDescent="0.2">
      <c r="A17" s="221"/>
      <c r="B17" s="222"/>
      <c r="C17" s="268" t="s">
        <v>2979</v>
      </c>
      <c r="D17" s="262"/>
      <c r="E17" s="263">
        <v>1.7409600000000001</v>
      </c>
      <c r="F17" s="224"/>
      <c r="G17" s="224"/>
      <c r="H17" s="224"/>
      <c r="I17" s="224"/>
      <c r="J17" s="224"/>
      <c r="K17" s="224"/>
      <c r="L17" s="224"/>
      <c r="M17" s="224"/>
      <c r="N17" s="223"/>
      <c r="O17" s="223"/>
      <c r="P17" s="223"/>
      <c r="Q17" s="223"/>
      <c r="R17" s="224"/>
      <c r="S17" s="224"/>
      <c r="T17" s="224"/>
      <c r="U17" s="224"/>
      <c r="V17" s="224"/>
      <c r="W17" s="224"/>
      <c r="X17" s="224"/>
      <c r="Y17" s="224"/>
      <c r="Z17" s="214"/>
      <c r="AA17" s="214"/>
      <c r="AB17" s="214"/>
      <c r="AC17" s="214"/>
      <c r="AD17" s="214"/>
      <c r="AE17" s="214"/>
      <c r="AF17" s="214"/>
      <c r="AG17" s="214" t="s">
        <v>371</v>
      </c>
      <c r="AH17" s="214">
        <v>0</v>
      </c>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outlineLevel="3" x14ac:dyDescent="0.2">
      <c r="A18" s="221"/>
      <c r="B18" s="222"/>
      <c r="C18" s="268" t="s">
        <v>2980</v>
      </c>
      <c r="D18" s="262"/>
      <c r="E18" s="263">
        <v>0.64190000000000003</v>
      </c>
      <c r="F18" s="224"/>
      <c r="G18" s="224"/>
      <c r="H18" s="224"/>
      <c r="I18" s="224"/>
      <c r="J18" s="224"/>
      <c r="K18" s="224"/>
      <c r="L18" s="224"/>
      <c r="M18" s="224"/>
      <c r="N18" s="223"/>
      <c r="O18" s="223"/>
      <c r="P18" s="223"/>
      <c r="Q18" s="223"/>
      <c r="R18" s="224"/>
      <c r="S18" s="224"/>
      <c r="T18" s="224"/>
      <c r="U18" s="224"/>
      <c r="V18" s="224"/>
      <c r="W18" s="224"/>
      <c r="X18" s="224"/>
      <c r="Y18" s="224"/>
      <c r="Z18" s="214"/>
      <c r="AA18" s="214"/>
      <c r="AB18" s="214"/>
      <c r="AC18" s="214"/>
      <c r="AD18" s="214"/>
      <c r="AE18" s="214"/>
      <c r="AF18" s="214"/>
      <c r="AG18" s="214" t="s">
        <v>371</v>
      </c>
      <c r="AH18" s="214">
        <v>0</v>
      </c>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ht="22.5" outlineLevel="1" x14ac:dyDescent="0.2">
      <c r="A19" s="236">
        <v>4</v>
      </c>
      <c r="B19" s="237" t="s">
        <v>363</v>
      </c>
      <c r="C19" s="254" t="s">
        <v>364</v>
      </c>
      <c r="D19" s="238" t="s">
        <v>365</v>
      </c>
      <c r="E19" s="239">
        <v>1.80863</v>
      </c>
      <c r="F19" s="240"/>
      <c r="G19" s="241">
        <f>ROUND(E19*F19,2)</f>
        <v>0</v>
      </c>
      <c r="H19" s="240"/>
      <c r="I19" s="241">
        <f>ROUND(E19*H19,2)</f>
        <v>0</v>
      </c>
      <c r="J19" s="240"/>
      <c r="K19" s="241">
        <f>ROUND(E19*J19,2)</f>
        <v>0</v>
      </c>
      <c r="L19" s="241">
        <v>12</v>
      </c>
      <c r="M19" s="241">
        <f>G19*(1+L19/100)</f>
        <v>0</v>
      </c>
      <c r="N19" s="239">
        <v>0.76182000000000005</v>
      </c>
      <c r="O19" s="239">
        <f>ROUND(E19*N19,2)</f>
        <v>1.38</v>
      </c>
      <c r="P19" s="239">
        <v>0</v>
      </c>
      <c r="Q19" s="239">
        <f>ROUND(E19*P19,2)</f>
        <v>0</v>
      </c>
      <c r="R19" s="241" t="s">
        <v>366</v>
      </c>
      <c r="S19" s="241" t="s">
        <v>315</v>
      </c>
      <c r="T19" s="242" t="s">
        <v>315</v>
      </c>
      <c r="U19" s="224">
        <v>3.08188</v>
      </c>
      <c r="V19" s="224">
        <f>ROUND(E19*U19,2)</f>
        <v>5.57</v>
      </c>
      <c r="W19" s="224"/>
      <c r="X19" s="224" t="s">
        <v>336</v>
      </c>
      <c r="Y19" s="224" t="s">
        <v>317</v>
      </c>
      <c r="Z19" s="214"/>
      <c r="AA19" s="214"/>
      <c r="AB19" s="214"/>
      <c r="AC19" s="214"/>
      <c r="AD19" s="214"/>
      <c r="AE19" s="214"/>
      <c r="AF19" s="214"/>
      <c r="AG19" s="214" t="s">
        <v>367</v>
      </c>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2" x14ac:dyDescent="0.2">
      <c r="A20" s="221"/>
      <c r="B20" s="222"/>
      <c r="C20" s="267" t="s">
        <v>368</v>
      </c>
      <c r="D20" s="266"/>
      <c r="E20" s="266"/>
      <c r="F20" s="266"/>
      <c r="G20" s="266"/>
      <c r="H20" s="224"/>
      <c r="I20" s="224"/>
      <c r="J20" s="224"/>
      <c r="K20" s="224"/>
      <c r="L20" s="224"/>
      <c r="M20" s="224"/>
      <c r="N20" s="223"/>
      <c r="O20" s="223"/>
      <c r="P20" s="223"/>
      <c r="Q20" s="223"/>
      <c r="R20" s="224"/>
      <c r="S20" s="224"/>
      <c r="T20" s="224"/>
      <c r="U20" s="224"/>
      <c r="V20" s="224"/>
      <c r="W20" s="224"/>
      <c r="X20" s="224"/>
      <c r="Y20" s="224"/>
      <c r="Z20" s="214"/>
      <c r="AA20" s="214"/>
      <c r="AB20" s="214"/>
      <c r="AC20" s="214"/>
      <c r="AD20" s="214"/>
      <c r="AE20" s="214"/>
      <c r="AF20" s="214"/>
      <c r="AG20" s="214" t="s">
        <v>369</v>
      </c>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2" x14ac:dyDescent="0.2">
      <c r="A21" s="221"/>
      <c r="B21" s="222"/>
      <c r="C21" s="268" t="s">
        <v>2981</v>
      </c>
      <c r="D21" s="262"/>
      <c r="E21" s="263"/>
      <c r="F21" s="224"/>
      <c r="G21" s="224"/>
      <c r="H21" s="224"/>
      <c r="I21" s="224"/>
      <c r="J21" s="224"/>
      <c r="K21" s="224"/>
      <c r="L21" s="224"/>
      <c r="M21" s="224"/>
      <c r="N21" s="223"/>
      <c r="O21" s="223"/>
      <c r="P21" s="223"/>
      <c r="Q21" s="223"/>
      <c r="R21" s="224"/>
      <c r="S21" s="224"/>
      <c r="T21" s="224"/>
      <c r="U21" s="224"/>
      <c r="V21" s="224"/>
      <c r="W21" s="224"/>
      <c r="X21" s="224"/>
      <c r="Y21" s="224"/>
      <c r="Z21" s="214"/>
      <c r="AA21" s="214"/>
      <c r="AB21" s="214"/>
      <c r="AC21" s="214"/>
      <c r="AD21" s="214"/>
      <c r="AE21" s="214"/>
      <c r="AF21" s="214"/>
      <c r="AG21" s="214" t="s">
        <v>371</v>
      </c>
      <c r="AH21" s="214">
        <v>0</v>
      </c>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3" x14ac:dyDescent="0.2">
      <c r="A22" s="221"/>
      <c r="B22" s="222"/>
      <c r="C22" s="268" t="s">
        <v>2982</v>
      </c>
      <c r="D22" s="262"/>
      <c r="E22" s="263">
        <v>1.80863</v>
      </c>
      <c r="F22" s="224"/>
      <c r="G22" s="224"/>
      <c r="H22" s="224"/>
      <c r="I22" s="224"/>
      <c r="J22" s="224"/>
      <c r="K22" s="224"/>
      <c r="L22" s="224"/>
      <c r="M22" s="224"/>
      <c r="N22" s="223"/>
      <c r="O22" s="223"/>
      <c r="P22" s="223"/>
      <c r="Q22" s="223"/>
      <c r="R22" s="224"/>
      <c r="S22" s="224"/>
      <c r="T22" s="224"/>
      <c r="U22" s="224"/>
      <c r="V22" s="224"/>
      <c r="W22" s="224"/>
      <c r="X22" s="224"/>
      <c r="Y22" s="224"/>
      <c r="Z22" s="214"/>
      <c r="AA22" s="214"/>
      <c r="AB22" s="214"/>
      <c r="AC22" s="214"/>
      <c r="AD22" s="214"/>
      <c r="AE22" s="214"/>
      <c r="AF22" s="214"/>
      <c r="AG22" s="214" t="s">
        <v>371</v>
      </c>
      <c r="AH22" s="214">
        <v>0</v>
      </c>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1" x14ac:dyDescent="0.2">
      <c r="A23" s="236">
        <v>5</v>
      </c>
      <c r="B23" s="237" t="s">
        <v>377</v>
      </c>
      <c r="C23" s="254" t="s">
        <v>378</v>
      </c>
      <c r="D23" s="238" t="s">
        <v>379</v>
      </c>
      <c r="E23" s="239">
        <v>1.9079999999999999</v>
      </c>
      <c r="F23" s="240"/>
      <c r="G23" s="241">
        <f>ROUND(E23*F23,2)</f>
        <v>0</v>
      </c>
      <c r="H23" s="240"/>
      <c r="I23" s="241">
        <f>ROUND(E23*H23,2)</f>
        <v>0</v>
      </c>
      <c r="J23" s="240"/>
      <c r="K23" s="241">
        <f>ROUND(E23*J23,2)</f>
        <v>0</v>
      </c>
      <c r="L23" s="241">
        <v>12</v>
      </c>
      <c r="M23" s="241">
        <f>G23*(1+L23/100)</f>
        <v>0</v>
      </c>
      <c r="N23" s="239">
        <v>0.1114</v>
      </c>
      <c r="O23" s="239">
        <f>ROUND(E23*N23,2)</f>
        <v>0.21</v>
      </c>
      <c r="P23" s="239">
        <v>0</v>
      </c>
      <c r="Q23" s="239">
        <f>ROUND(E23*P23,2)</f>
        <v>0</v>
      </c>
      <c r="R23" s="241" t="s">
        <v>380</v>
      </c>
      <c r="S23" s="241" t="s">
        <v>315</v>
      </c>
      <c r="T23" s="242" t="s">
        <v>315</v>
      </c>
      <c r="U23" s="224">
        <v>0.81899999999999995</v>
      </c>
      <c r="V23" s="224">
        <f>ROUND(E23*U23,2)</f>
        <v>1.56</v>
      </c>
      <c r="W23" s="224"/>
      <c r="X23" s="224" t="s">
        <v>336</v>
      </c>
      <c r="Y23" s="224" t="s">
        <v>317</v>
      </c>
      <c r="Z23" s="214"/>
      <c r="AA23" s="214"/>
      <c r="AB23" s="214"/>
      <c r="AC23" s="214"/>
      <c r="AD23" s="214"/>
      <c r="AE23" s="214"/>
      <c r="AF23" s="214"/>
      <c r="AG23" s="214" t="s">
        <v>367</v>
      </c>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2" x14ac:dyDescent="0.2">
      <c r="A24" s="221"/>
      <c r="B24" s="222"/>
      <c r="C24" s="268" t="s">
        <v>2983</v>
      </c>
      <c r="D24" s="262"/>
      <c r="E24" s="263">
        <v>0.96</v>
      </c>
      <c r="F24" s="224"/>
      <c r="G24" s="224"/>
      <c r="H24" s="224"/>
      <c r="I24" s="224"/>
      <c r="J24" s="224"/>
      <c r="K24" s="224"/>
      <c r="L24" s="224"/>
      <c r="M24" s="224"/>
      <c r="N24" s="223"/>
      <c r="O24" s="223"/>
      <c r="P24" s="223"/>
      <c r="Q24" s="223"/>
      <c r="R24" s="224"/>
      <c r="S24" s="224"/>
      <c r="T24" s="224"/>
      <c r="U24" s="224"/>
      <c r="V24" s="224"/>
      <c r="W24" s="224"/>
      <c r="X24" s="224"/>
      <c r="Y24" s="224"/>
      <c r="Z24" s="214"/>
      <c r="AA24" s="214"/>
      <c r="AB24" s="214"/>
      <c r="AC24" s="214"/>
      <c r="AD24" s="214"/>
      <c r="AE24" s="214"/>
      <c r="AF24" s="214"/>
      <c r="AG24" s="214" t="s">
        <v>371</v>
      </c>
      <c r="AH24" s="214">
        <v>0</v>
      </c>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3" x14ac:dyDescent="0.2">
      <c r="A25" s="221"/>
      <c r="B25" s="222"/>
      <c r="C25" s="268" t="s">
        <v>2984</v>
      </c>
      <c r="D25" s="262"/>
      <c r="E25" s="263">
        <v>0.94799999999999995</v>
      </c>
      <c r="F25" s="224"/>
      <c r="G25" s="224"/>
      <c r="H25" s="224"/>
      <c r="I25" s="224"/>
      <c r="J25" s="224"/>
      <c r="K25" s="224"/>
      <c r="L25" s="224"/>
      <c r="M25" s="224"/>
      <c r="N25" s="223"/>
      <c r="O25" s="223"/>
      <c r="P25" s="223"/>
      <c r="Q25" s="223"/>
      <c r="R25" s="224"/>
      <c r="S25" s="224"/>
      <c r="T25" s="224"/>
      <c r="U25" s="224"/>
      <c r="V25" s="224"/>
      <c r="W25" s="224"/>
      <c r="X25" s="224"/>
      <c r="Y25" s="224"/>
      <c r="Z25" s="214"/>
      <c r="AA25" s="214"/>
      <c r="AB25" s="214"/>
      <c r="AC25" s="214"/>
      <c r="AD25" s="214"/>
      <c r="AE25" s="214"/>
      <c r="AF25" s="214"/>
      <c r="AG25" s="214" t="s">
        <v>371</v>
      </c>
      <c r="AH25" s="214">
        <v>0</v>
      </c>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ht="22.5" outlineLevel="1" x14ac:dyDescent="0.2">
      <c r="A26" s="236">
        <v>6</v>
      </c>
      <c r="B26" s="237" t="s">
        <v>963</v>
      </c>
      <c r="C26" s="254" t="s">
        <v>964</v>
      </c>
      <c r="D26" s="238" t="s">
        <v>379</v>
      </c>
      <c r="E26" s="239">
        <v>0.45579999999999998</v>
      </c>
      <c r="F26" s="240"/>
      <c r="G26" s="241">
        <f>ROUND(E26*F26,2)</f>
        <v>0</v>
      </c>
      <c r="H26" s="240"/>
      <c r="I26" s="241">
        <f>ROUND(E26*H26,2)</f>
        <v>0</v>
      </c>
      <c r="J26" s="240"/>
      <c r="K26" s="241">
        <f>ROUND(E26*J26,2)</f>
        <v>0</v>
      </c>
      <c r="L26" s="241">
        <v>12</v>
      </c>
      <c r="M26" s="241">
        <f>G26*(1+L26/100)</f>
        <v>0</v>
      </c>
      <c r="N26" s="239">
        <v>8.4600000000000005E-3</v>
      </c>
      <c r="O26" s="239">
        <f>ROUND(E26*N26,2)</f>
        <v>0</v>
      </c>
      <c r="P26" s="239">
        <v>0</v>
      </c>
      <c r="Q26" s="239">
        <f>ROUND(E26*P26,2)</f>
        <v>0</v>
      </c>
      <c r="R26" s="241" t="s">
        <v>380</v>
      </c>
      <c r="S26" s="241" t="s">
        <v>315</v>
      </c>
      <c r="T26" s="242" t="s">
        <v>315</v>
      </c>
      <c r="U26" s="224">
        <v>0.89100000000000001</v>
      </c>
      <c r="V26" s="224">
        <f>ROUND(E26*U26,2)</f>
        <v>0.41</v>
      </c>
      <c r="W26" s="224"/>
      <c r="X26" s="224" t="s">
        <v>336</v>
      </c>
      <c r="Y26" s="224" t="s">
        <v>317</v>
      </c>
      <c r="Z26" s="214"/>
      <c r="AA26" s="214"/>
      <c r="AB26" s="214"/>
      <c r="AC26" s="214"/>
      <c r="AD26" s="214"/>
      <c r="AE26" s="214"/>
      <c r="AF26" s="214"/>
      <c r="AG26" s="214" t="s">
        <v>337</v>
      </c>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ht="22.5" outlineLevel="2" x14ac:dyDescent="0.2">
      <c r="A27" s="221"/>
      <c r="B27" s="222"/>
      <c r="C27" s="267" t="s">
        <v>965</v>
      </c>
      <c r="D27" s="266"/>
      <c r="E27" s="266"/>
      <c r="F27" s="266"/>
      <c r="G27" s="266"/>
      <c r="H27" s="224"/>
      <c r="I27" s="224"/>
      <c r="J27" s="224"/>
      <c r="K27" s="224"/>
      <c r="L27" s="224"/>
      <c r="M27" s="224"/>
      <c r="N27" s="223"/>
      <c r="O27" s="223"/>
      <c r="P27" s="223"/>
      <c r="Q27" s="223"/>
      <c r="R27" s="224"/>
      <c r="S27" s="224"/>
      <c r="T27" s="224"/>
      <c r="U27" s="224"/>
      <c r="V27" s="224"/>
      <c r="W27" s="224"/>
      <c r="X27" s="224"/>
      <c r="Y27" s="224"/>
      <c r="Z27" s="214"/>
      <c r="AA27" s="214"/>
      <c r="AB27" s="214"/>
      <c r="AC27" s="214"/>
      <c r="AD27" s="214"/>
      <c r="AE27" s="214"/>
      <c r="AF27" s="214"/>
      <c r="AG27" s="214" t="s">
        <v>369</v>
      </c>
      <c r="AH27" s="214"/>
      <c r="AI27" s="214"/>
      <c r="AJ27" s="214"/>
      <c r="AK27" s="214"/>
      <c r="AL27" s="214"/>
      <c r="AM27" s="214"/>
      <c r="AN27" s="214"/>
      <c r="AO27" s="214"/>
      <c r="AP27" s="214"/>
      <c r="AQ27" s="214"/>
      <c r="AR27" s="214"/>
      <c r="AS27" s="214"/>
      <c r="AT27" s="214"/>
      <c r="AU27" s="214"/>
      <c r="AV27" s="214"/>
      <c r="AW27" s="214"/>
      <c r="AX27" s="214"/>
      <c r="AY27" s="214"/>
      <c r="AZ27" s="214"/>
      <c r="BA27" s="244" t="str">
        <f>C27</f>
        <v>plentování potrubí, válcovaných nosníků, výklenků nebo nik, jakéhokoliv tvaru, na jakoukoliv maltu, s potřebným vypnutím pletiva, přetažením a zakotvením drátů a provedení postřiku maltou,</v>
      </c>
      <c r="BB27" s="214"/>
      <c r="BC27" s="214"/>
      <c r="BD27" s="214"/>
      <c r="BE27" s="214"/>
      <c r="BF27" s="214"/>
      <c r="BG27" s="214"/>
      <c r="BH27" s="214"/>
    </row>
    <row r="28" spans="1:60" outlineLevel="2" x14ac:dyDescent="0.2">
      <c r="A28" s="221"/>
      <c r="B28" s="222"/>
      <c r="C28" s="268" t="s">
        <v>2985</v>
      </c>
      <c r="D28" s="262"/>
      <c r="E28" s="263">
        <v>0.45579999999999998</v>
      </c>
      <c r="F28" s="224"/>
      <c r="G28" s="224"/>
      <c r="H28" s="224"/>
      <c r="I28" s="224"/>
      <c r="J28" s="224"/>
      <c r="K28" s="224"/>
      <c r="L28" s="224"/>
      <c r="M28" s="224"/>
      <c r="N28" s="223"/>
      <c r="O28" s="223"/>
      <c r="P28" s="223"/>
      <c r="Q28" s="223"/>
      <c r="R28" s="224"/>
      <c r="S28" s="224"/>
      <c r="T28" s="224"/>
      <c r="U28" s="224"/>
      <c r="V28" s="224"/>
      <c r="W28" s="224"/>
      <c r="X28" s="224"/>
      <c r="Y28" s="224"/>
      <c r="Z28" s="214"/>
      <c r="AA28" s="214"/>
      <c r="AB28" s="214"/>
      <c r="AC28" s="214"/>
      <c r="AD28" s="214"/>
      <c r="AE28" s="214"/>
      <c r="AF28" s="214"/>
      <c r="AG28" s="214" t="s">
        <v>371</v>
      </c>
      <c r="AH28" s="214">
        <v>0</v>
      </c>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ht="22.5" outlineLevel="1" x14ac:dyDescent="0.2">
      <c r="A29" s="236">
        <v>7</v>
      </c>
      <c r="B29" s="237" t="s">
        <v>971</v>
      </c>
      <c r="C29" s="254" t="s">
        <v>972</v>
      </c>
      <c r="D29" s="238" t="s">
        <v>379</v>
      </c>
      <c r="E29" s="239">
        <v>0.21199999999999999</v>
      </c>
      <c r="F29" s="240"/>
      <c r="G29" s="241">
        <f>ROUND(E29*F29,2)</f>
        <v>0</v>
      </c>
      <c r="H29" s="240"/>
      <c r="I29" s="241">
        <f>ROUND(E29*H29,2)</f>
        <v>0</v>
      </c>
      <c r="J29" s="240"/>
      <c r="K29" s="241">
        <f>ROUND(E29*J29,2)</f>
        <v>0</v>
      </c>
      <c r="L29" s="241">
        <v>12</v>
      </c>
      <c r="M29" s="241">
        <f>G29*(1+L29/100)</f>
        <v>0</v>
      </c>
      <c r="N29" s="239">
        <v>0.16339999999999999</v>
      </c>
      <c r="O29" s="239">
        <f>ROUND(E29*N29,2)</f>
        <v>0.03</v>
      </c>
      <c r="P29" s="239">
        <v>0</v>
      </c>
      <c r="Q29" s="239">
        <f>ROUND(E29*P29,2)</f>
        <v>0</v>
      </c>
      <c r="R29" s="241" t="s">
        <v>380</v>
      </c>
      <c r="S29" s="241" t="s">
        <v>315</v>
      </c>
      <c r="T29" s="242" t="s">
        <v>315</v>
      </c>
      <c r="U29" s="224">
        <v>1.2225999999999999</v>
      </c>
      <c r="V29" s="224">
        <f>ROUND(E29*U29,2)</f>
        <v>0.26</v>
      </c>
      <c r="W29" s="224"/>
      <c r="X29" s="224" t="s">
        <v>336</v>
      </c>
      <c r="Y29" s="224" t="s">
        <v>317</v>
      </c>
      <c r="Z29" s="214"/>
      <c r="AA29" s="214"/>
      <c r="AB29" s="214"/>
      <c r="AC29" s="214"/>
      <c r="AD29" s="214"/>
      <c r="AE29" s="214"/>
      <c r="AF29" s="214"/>
      <c r="AG29" s="214" t="s">
        <v>337</v>
      </c>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2" x14ac:dyDescent="0.2">
      <c r="A30" s="221"/>
      <c r="B30" s="222"/>
      <c r="C30" s="267" t="s">
        <v>973</v>
      </c>
      <c r="D30" s="266"/>
      <c r="E30" s="266"/>
      <c r="F30" s="266"/>
      <c r="G30" s="266"/>
      <c r="H30" s="224"/>
      <c r="I30" s="224"/>
      <c r="J30" s="224"/>
      <c r="K30" s="224"/>
      <c r="L30" s="224"/>
      <c r="M30" s="224"/>
      <c r="N30" s="223"/>
      <c r="O30" s="223"/>
      <c r="P30" s="223"/>
      <c r="Q30" s="223"/>
      <c r="R30" s="224"/>
      <c r="S30" s="224"/>
      <c r="T30" s="224"/>
      <c r="U30" s="224"/>
      <c r="V30" s="224"/>
      <c r="W30" s="224"/>
      <c r="X30" s="224"/>
      <c r="Y30" s="224"/>
      <c r="Z30" s="214"/>
      <c r="AA30" s="214"/>
      <c r="AB30" s="214"/>
      <c r="AC30" s="214"/>
      <c r="AD30" s="214"/>
      <c r="AE30" s="214"/>
      <c r="AF30" s="214"/>
      <c r="AG30" s="214" t="s">
        <v>369</v>
      </c>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2" x14ac:dyDescent="0.2">
      <c r="A31" s="221"/>
      <c r="B31" s="222"/>
      <c r="C31" s="268" t="s">
        <v>2986</v>
      </c>
      <c r="D31" s="262"/>
      <c r="E31" s="263">
        <v>0.21199999999999999</v>
      </c>
      <c r="F31" s="224"/>
      <c r="G31" s="224"/>
      <c r="H31" s="224"/>
      <c r="I31" s="224"/>
      <c r="J31" s="224"/>
      <c r="K31" s="224"/>
      <c r="L31" s="224"/>
      <c r="M31" s="224"/>
      <c r="N31" s="223"/>
      <c r="O31" s="223"/>
      <c r="P31" s="223"/>
      <c r="Q31" s="223"/>
      <c r="R31" s="224"/>
      <c r="S31" s="224"/>
      <c r="T31" s="224"/>
      <c r="U31" s="224"/>
      <c r="V31" s="224"/>
      <c r="W31" s="224"/>
      <c r="X31" s="224"/>
      <c r="Y31" s="224"/>
      <c r="Z31" s="214"/>
      <c r="AA31" s="214"/>
      <c r="AB31" s="214"/>
      <c r="AC31" s="214"/>
      <c r="AD31" s="214"/>
      <c r="AE31" s="214"/>
      <c r="AF31" s="214"/>
      <c r="AG31" s="214" t="s">
        <v>371</v>
      </c>
      <c r="AH31" s="214">
        <v>0</v>
      </c>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1" x14ac:dyDescent="0.2">
      <c r="A32" s="236">
        <v>8</v>
      </c>
      <c r="B32" s="237" t="s">
        <v>2987</v>
      </c>
      <c r="C32" s="254" t="s">
        <v>2988</v>
      </c>
      <c r="D32" s="238" t="s">
        <v>375</v>
      </c>
      <c r="E32" s="239">
        <v>1</v>
      </c>
      <c r="F32" s="240"/>
      <c r="G32" s="241">
        <f>ROUND(E32*F32,2)</f>
        <v>0</v>
      </c>
      <c r="H32" s="240"/>
      <c r="I32" s="241">
        <f>ROUND(E32*H32,2)</f>
        <v>0</v>
      </c>
      <c r="J32" s="240"/>
      <c r="K32" s="241">
        <f>ROUND(E32*J32,2)</f>
        <v>0</v>
      </c>
      <c r="L32" s="241">
        <v>12</v>
      </c>
      <c r="M32" s="241">
        <f>G32*(1+L32/100)</f>
        <v>0</v>
      </c>
      <c r="N32" s="239">
        <v>0</v>
      </c>
      <c r="O32" s="239">
        <f>ROUND(E32*N32,2)</f>
        <v>0</v>
      </c>
      <c r="P32" s="239">
        <v>0</v>
      </c>
      <c r="Q32" s="239">
        <f>ROUND(E32*P32,2)</f>
        <v>0</v>
      </c>
      <c r="R32" s="241"/>
      <c r="S32" s="241" t="s">
        <v>331</v>
      </c>
      <c r="T32" s="242" t="s">
        <v>316</v>
      </c>
      <c r="U32" s="224">
        <v>0.43</v>
      </c>
      <c r="V32" s="224">
        <f>ROUND(E32*U32,2)</f>
        <v>0.43</v>
      </c>
      <c r="W32" s="224"/>
      <c r="X32" s="224" t="s">
        <v>336</v>
      </c>
      <c r="Y32" s="224" t="s">
        <v>317</v>
      </c>
      <c r="Z32" s="214"/>
      <c r="AA32" s="214"/>
      <c r="AB32" s="214"/>
      <c r="AC32" s="214"/>
      <c r="AD32" s="214"/>
      <c r="AE32" s="214"/>
      <c r="AF32" s="214"/>
      <c r="AG32" s="214" t="s">
        <v>337</v>
      </c>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2" x14ac:dyDescent="0.2">
      <c r="A33" s="221"/>
      <c r="B33" s="222"/>
      <c r="C33" s="268" t="s">
        <v>2989</v>
      </c>
      <c r="D33" s="262"/>
      <c r="E33" s="263">
        <v>1</v>
      </c>
      <c r="F33" s="224"/>
      <c r="G33" s="224"/>
      <c r="H33" s="224"/>
      <c r="I33" s="224"/>
      <c r="J33" s="224"/>
      <c r="K33" s="224"/>
      <c r="L33" s="224"/>
      <c r="M33" s="224"/>
      <c r="N33" s="223"/>
      <c r="O33" s="223"/>
      <c r="P33" s="223"/>
      <c r="Q33" s="223"/>
      <c r="R33" s="224"/>
      <c r="S33" s="224"/>
      <c r="T33" s="224"/>
      <c r="U33" s="224"/>
      <c r="V33" s="224"/>
      <c r="W33" s="224"/>
      <c r="X33" s="224"/>
      <c r="Y33" s="224"/>
      <c r="Z33" s="214"/>
      <c r="AA33" s="214"/>
      <c r="AB33" s="214"/>
      <c r="AC33" s="214"/>
      <c r="AD33" s="214"/>
      <c r="AE33" s="214"/>
      <c r="AF33" s="214"/>
      <c r="AG33" s="214" t="s">
        <v>371</v>
      </c>
      <c r="AH33" s="214">
        <v>0</v>
      </c>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ht="22.5" outlineLevel="1" x14ac:dyDescent="0.2">
      <c r="A34" s="236">
        <v>9</v>
      </c>
      <c r="B34" s="237" t="s">
        <v>2990</v>
      </c>
      <c r="C34" s="254" t="s">
        <v>2991</v>
      </c>
      <c r="D34" s="238" t="s">
        <v>375</v>
      </c>
      <c r="E34" s="239">
        <v>2</v>
      </c>
      <c r="F34" s="240"/>
      <c r="G34" s="241">
        <f>ROUND(E34*F34,2)</f>
        <v>0</v>
      </c>
      <c r="H34" s="240"/>
      <c r="I34" s="241">
        <f>ROUND(E34*H34,2)</f>
        <v>0</v>
      </c>
      <c r="J34" s="240"/>
      <c r="K34" s="241">
        <f>ROUND(E34*J34,2)</f>
        <v>0</v>
      </c>
      <c r="L34" s="241">
        <v>12</v>
      </c>
      <c r="M34" s="241">
        <f>G34*(1+L34/100)</f>
        <v>0</v>
      </c>
      <c r="N34" s="239">
        <v>1.2500000000000001E-2</v>
      </c>
      <c r="O34" s="239">
        <f>ROUND(E34*N34,2)</f>
        <v>0.03</v>
      </c>
      <c r="P34" s="239">
        <v>0</v>
      </c>
      <c r="Q34" s="239">
        <f>ROUND(E34*P34,2)</f>
        <v>0</v>
      </c>
      <c r="R34" s="241"/>
      <c r="S34" s="241" t="s">
        <v>331</v>
      </c>
      <c r="T34" s="242" t="s">
        <v>316</v>
      </c>
      <c r="U34" s="224">
        <v>0.93300000000000005</v>
      </c>
      <c r="V34" s="224">
        <f>ROUND(E34*U34,2)</f>
        <v>1.87</v>
      </c>
      <c r="W34" s="224"/>
      <c r="X34" s="224" t="s">
        <v>336</v>
      </c>
      <c r="Y34" s="224" t="s">
        <v>317</v>
      </c>
      <c r="Z34" s="214"/>
      <c r="AA34" s="214"/>
      <c r="AB34" s="214"/>
      <c r="AC34" s="214"/>
      <c r="AD34" s="214"/>
      <c r="AE34" s="214"/>
      <c r="AF34" s="214"/>
      <c r="AG34" s="214" t="s">
        <v>337</v>
      </c>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2" x14ac:dyDescent="0.2">
      <c r="A35" s="221"/>
      <c r="B35" s="222"/>
      <c r="C35" s="255" t="s">
        <v>2992</v>
      </c>
      <c r="D35" s="243"/>
      <c r="E35" s="243"/>
      <c r="F35" s="243"/>
      <c r="G35" s="243"/>
      <c r="H35" s="224"/>
      <c r="I35" s="224"/>
      <c r="J35" s="224"/>
      <c r="K35" s="224"/>
      <c r="L35" s="224"/>
      <c r="M35" s="224"/>
      <c r="N35" s="223"/>
      <c r="O35" s="223"/>
      <c r="P35" s="223"/>
      <c r="Q35" s="223"/>
      <c r="R35" s="224"/>
      <c r="S35" s="224"/>
      <c r="T35" s="224"/>
      <c r="U35" s="224"/>
      <c r="V35" s="224"/>
      <c r="W35" s="224"/>
      <c r="X35" s="224"/>
      <c r="Y35" s="224"/>
      <c r="Z35" s="214"/>
      <c r="AA35" s="214"/>
      <c r="AB35" s="214"/>
      <c r="AC35" s="214"/>
      <c r="AD35" s="214"/>
      <c r="AE35" s="214"/>
      <c r="AF35" s="214"/>
      <c r="AG35" s="214" t="s">
        <v>320</v>
      </c>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2" x14ac:dyDescent="0.2">
      <c r="A36" s="221"/>
      <c r="B36" s="222"/>
      <c r="C36" s="268" t="s">
        <v>2993</v>
      </c>
      <c r="D36" s="262"/>
      <c r="E36" s="263">
        <v>2</v>
      </c>
      <c r="F36" s="224"/>
      <c r="G36" s="224"/>
      <c r="H36" s="224"/>
      <c r="I36" s="224"/>
      <c r="J36" s="224"/>
      <c r="K36" s="224"/>
      <c r="L36" s="224"/>
      <c r="M36" s="224"/>
      <c r="N36" s="223"/>
      <c r="O36" s="223"/>
      <c r="P36" s="223"/>
      <c r="Q36" s="223"/>
      <c r="R36" s="224"/>
      <c r="S36" s="224"/>
      <c r="T36" s="224"/>
      <c r="U36" s="224"/>
      <c r="V36" s="224"/>
      <c r="W36" s="224"/>
      <c r="X36" s="224"/>
      <c r="Y36" s="224"/>
      <c r="Z36" s="214"/>
      <c r="AA36" s="214"/>
      <c r="AB36" s="214"/>
      <c r="AC36" s="214"/>
      <c r="AD36" s="214"/>
      <c r="AE36" s="214"/>
      <c r="AF36" s="214"/>
      <c r="AG36" s="214" t="s">
        <v>371</v>
      </c>
      <c r="AH36" s="214">
        <v>0</v>
      </c>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x14ac:dyDescent="0.2">
      <c r="A37" s="229" t="s">
        <v>310</v>
      </c>
      <c r="B37" s="230" t="s">
        <v>185</v>
      </c>
      <c r="C37" s="253" t="s">
        <v>186</v>
      </c>
      <c r="D37" s="231"/>
      <c r="E37" s="232"/>
      <c r="F37" s="233"/>
      <c r="G37" s="233">
        <f>SUMIF(AG38:AG47,"&lt;&gt;NOR",G38:G47)</f>
        <v>0</v>
      </c>
      <c r="H37" s="233"/>
      <c r="I37" s="233">
        <f>SUM(I38:I47)</f>
        <v>0</v>
      </c>
      <c r="J37" s="233"/>
      <c r="K37" s="233">
        <f>SUM(K38:K47)</f>
        <v>0</v>
      </c>
      <c r="L37" s="233"/>
      <c r="M37" s="233">
        <f>SUM(M38:M47)</f>
        <v>0</v>
      </c>
      <c r="N37" s="232"/>
      <c r="O37" s="232">
        <f>SUM(O38:O47)</f>
        <v>0.2</v>
      </c>
      <c r="P37" s="232"/>
      <c r="Q37" s="232">
        <f>SUM(Q38:Q47)</f>
        <v>0</v>
      </c>
      <c r="R37" s="233"/>
      <c r="S37" s="233"/>
      <c r="T37" s="234"/>
      <c r="U37" s="228"/>
      <c r="V37" s="228">
        <f>SUM(V38:V47)</f>
        <v>7.3</v>
      </c>
      <c r="W37" s="228"/>
      <c r="X37" s="228"/>
      <c r="Y37" s="228"/>
      <c r="AG37" t="s">
        <v>311</v>
      </c>
    </row>
    <row r="38" spans="1:60" ht="33.75" outlineLevel="1" x14ac:dyDescent="0.2">
      <c r="A38" s="236">
        <v>10</v>
      </c>
      <c r="B38" s="237" t="s">
        <v>383</v>
      </c>
      <c r="C38" s="254" t="s">
        <v>384</v>
      </c>
      <c r="D38" s="238" t="s">
        <v>379</v>
      </c>
      <c r="E38" s="239">
        <v>4.2750000000000004</v>
      </c>
      <c r="F38" s="240"/>
      <c r="G38" s="241">
        <f>ROUND(E38*F38,2)</f>
        <v>0</v>
      </c>
      <c r="H38" s="240"/>
      <c r="I38" s="241">
        <f>ROUND(E38*H38,2)</f>
        <v>0</v>
      </c>
      <c r="J38" s="240"/>
      <c r="K38" s="241">
        <f>ROUND(E38*J38,2)</f>
        <v>0</v>
      </c>
      <c r="L38" s="241">
        <v>12</v>
      </c>
      <c r="M38" s="241">
        <f>G38*(1+L38/100)</f>
        <v>0</v>
      </c>
      <c r="N38" s="239">
        <v>4.684E-2</v>
      </c>
      <c r="O38" s="239">
        <f>ROUND(E38*N38,2)</f>
        <v>0.2</v>
      </c>
      <c r="P38" s="239">
        <v>0</v>
      </c>
      <c r="Q38" s="239">
        <f>ROUND(E38*P38,2)</f>
        <v>0</v>
      </c>
      <c r="R38" s="241" t="s">
        <v>380</v>
      </c>
      <c r="S38" s="241" t="s">
        <v>315</v>
      </c>
      <c r="T38" s="242" t="s">
        <v>315</v>
      </c>
      <c r="U38" s="224">
        <v>1.29</v>
      </c>
      <c r="V38" s="224">
        <f>ROUND(E38*U38,2)</f>
        <v>5.51</v>
      </c>
      <c r="W38" s="224"/>
      <c r="X38" s="224" t="s">
        <v>336</v>
      </c>
      <c r="Y38" s="224" t="s">
        <v>317</v>
      </c>
      <c r="Z38" s="214"/>
      <c r="AA38" s="214"/>
      <c r="AB38" s="214"/>
      <c r="AC38" s="214"/>
      <c r="AD38" s="214"/>
      <c r="AE38" s="214"/>
      <c r="AF38" s="214"/>
      <c r="AG38" s="214" t="s">
        <v>367</v>
      </c>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ht="22.5" outlineLevel="2" x14ac:dyDescent="0.2">
      <c r="A39" s="221"/>
      <c r="B39" s="222"/>
      <c r="C39" s="267" t="s">
        <v>385</v>
      </c>
      <c r="D39" s="266"/>
      <c r="E39" s="266"/>
      <c r="F39" s="266"/>
      <c r="G39" s="266"/>
      <c r="H39" s="224"/>
      <c r="I39" s="224"/>
      <c r="J39" s="224"/>
      <c r="K39" s="224"/>
      <c r="L39" s="224"/>
      <c r="M39" s="224"/>
      <c r="N39" s="223"/>
      <c r="O39" s="223"/>
      <c r="P39" s="223"/>
      <c r="Q39" s="223"/>
      <c r="R39" s="224"/>
      <c r="S39" s="224"/>
      <c r="T39" s="224"/>
      <c r="U39" s="224"/>
      <c r="V39" s="224"/>
      <c r="W39" s="224"/>
      <c r="X39" s="224"/>
      <c r="Y39" s="224"/>
      <c r="Z39" s="214"/>
      <c r="AA39" s="214"/>
      <c r="AB39" s="214"/>
      <c r="AC39" s="214"/>
      <c r="AD39" s="214"/>
      <c r="AE39" s="214"/>
      <c r="AF39" s="214"/>
      <c r="AG39" s="214" t="s">
        <v>369</v>
      </c>
      <c r="AH39" s="214"/>
      <c r="AI39" s="214"/>
      <c r="AJ39" s="214"/>
      <c r="AK39" s="214"/>
      <c r="AL39" s="214"/>
      <c r="AM39" s="214"/>
      <c r="AN39" s="214"/>
      <c r="AO39" s="214"/>
      <c r="AP39" s="214"/>
      <c r="AQ39" s="214"/>
      <c r="AR39" s="214"/>
      <c r="AS39" s="214"/>
      <c r="AT39" s="214"/>
      <c r="AU39" s="214"/>
      <c r="AV39" s="214"/>
      <c r="AW39" s="214"/>
      <c r="AX39" s="214"/>
      <c r="AY39" s="214"/>
      <c r="AZ39" s="214"/>
      <c r="BA39" s="244" t="str">
        <f>C39</f>
        <v>zřízení nosné konstrukce příčky, vložení tepelné izolace tl. do 5 cm, montáž desek, tmelení spár Q2 a úprava rohů. Včetně dodávek materiálu.</v>
      </c>
      <c r="BB39" s="214"/>
      <c r="BC39" s="214"/>
      <c r="BD39" s="214"/>
      <c r="BE39" s="214"/>
      <c r="BF39" s="214"/>
      <c r="BG39" s="214"/>
      <c r="BH39" s="214"/>
    </row>
    <row r="40" spans="1:60" outlineLevel="2" x14ac:dyDescent="0.2">
      <c r="A40" s="221"/>
      <c r="B40" s="222"/>
      <c r="C40" s="268" t="s">
        <v>2981</v>
      </c>
      <c r="D40" s="262"/>
      <c r="E40" s="263"/>
      <c r="F40" s="224"/>
      <c r="G40" s="224"/>
      <c r="H40" s="224"/>
      <c r="I40" s="224"/>
      <c r="J40" s="224"/>
      <c r="K40" s="224"/>
      <c r="L40" s="224"/>
      <c r="M40" s="224"/>
      <c r="N40" s="223"/>
      <c r="O40" s="223"/>
      <c r="P40" s="223"/>
      <c r="Q40" s="223"/>
      <c r="R40" s="224"/>
      <c r="S40" s="224"/>
      <c r="T40" s="224"/>
      <c r="U40" s="224"/>
      <c r="V40" s="224"/>
      <c r="W40" s="224"/>
      <c r="X40" s="224"/>
      <c r="Y40" s="224"/>
      <c r="Z40" s="214"/>
      <c r="AA40" s="214"/>
      <c r="AB40" s="214"/>
      <c r="AC40" s="214"/>
      <c r="AD40" s="214"/>
      <c r="AE40" s="214"/>
      <c r="AF40" s="214"/>
      <c r="AG40" s="214" t="s">
        <v>371</v>
      </c>
      <c r="AH40" s="214">
        <v>0</v>
      </c>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3" x14ac:dyDescent="0.2">
      <c r="A41" s="221"/>
      <c r="B41" s="222"/>
      <c r="C41" s="268" t="s">
        <v>2994</v>
      </c>
      <c r="D41" s="262"/>
      <c r="E41" s="263">
        <v>4.2750000000000004</v>
      </c>
      <c r="F41" s="224"/>
      <c r="G41" s="224"/>
      <c r="H41" s="224"/>
      <c r="I41" s="224"/>
      <c r="J41" s="224"/>
      <c r="K41" s="224"/>
      <c r="L41" s="224"/>
      <c r="M41" s="224"/>
      <c r="N41" s="223"/>
      <c r="O41" s="223"/>
      <c r="P41" s="223"/>
      <c r="Q41" s="223"/>
      <c r="R41" s="224"/>
      <c r="S41" s="224"/>
      <c r="T41" s="224"/>
      <c r="U41" s="224"/>
      <c r="V41" s="224"/>
      <c r="W41" s="224"/>
      <c r="X41" s="224"/>
      <c r="Y41" s="224"/>
      <c r="Z41" s="214"/>
      <c r="AA41" s="214"/>
      <c r="AB41" s="214"/>
      <c r="AC41" s="214"/>
      <c r="AD41" s="214"/>
      <c r="AE41" s="214"/>
      <c r="AF41" s="214"/>
      <c r="AG41" s="214" t="s">
        <v>371</v>
      </c>
      <c r="AH41" s="214">
        <v>0</v>
      </c>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ht="22.5" outlineLevel="1" x14ac:dyDescent="0.2">
      <c r="A42" s="236">
        <v>11</v>
      </c>
      <c r="B42" s="237" t="s">
        <v>2009</v>
      </c>
      <c r="C42" s="254" t="s">
        <v>2010</v>
      </c>
      <c r="D42" s="238" t="s">
        <v>379</v>
      </c>
      <c r="E42" s="239">
        <v>4.2750000000000004</v>
      </c>
      <c r="F42" s="240"/>
      <c r="G42" s="241">
        <f>ROUND(E42*F42,2)</f>
        <v>0</v>
      </c>
      <c r="H42" s="240"/>
      <c r="I42" s="241">
        <f>ROUND(E42*H42,2)</f>
        <v>0</v>
      </c>
      <c r="J42" s="240"/>
      <c r="K42" s="241">
        <f>ROUND(E42*J42,2)</f>
        <v>0</v>
      </c>
      <c r="L42" s="241">
        <v>12</v>
      </c>
      <c r="M42" s="241">
        <f>G42*(1+L42/100)</f>
        <v>0</v>
      </c>
      <c r="N42" s="239">
        <v>0</v>
      </c>
      <c r="O42" s="239">
        <f>ROUND(E42*N42,2)</f>
        <v>0</v>
      </c>
      <c r="P42" s="239">
        <v>0</v>
      </c>
      <c r="Q42" s="239">
        <f>ROUND(E42*P42,2)</f>
        <v>0</v>
      </c>
      <c r="R42" s="241" t="s">
        <v>380</v>
      </c>
      <c r="S42" s="241" t="s">
        <v>315</v>
      </c>
      <c r="T42" s="242" t="s">
        <v>315</v>
      </c>
      <c r="U42" s="224">
        <v>0.215</v>
      </c>
      <c r="V42" s="224">
        <f>ROUND(E42*U42,2)</f>
        <v>0.92</v>
      </c>
      <c r="W42" s="224"/>
      <c r="X42" s="224" t="s">
        <v>336</v>
      </c>
      <c r="Y42" s="224" t="s">
        <v>317</v>
      </c>
      <c r="Z42" s="214"/>
      <c r="AA42" s="214"/>
      <c r="AB42" s="214"/>
      <c r="AC42" s="214"/>
      <c r="AD42" s="214"/>
      <c r="AE42" s="214"/>
      <c r="AF42" s="214"/>
      <c r="AG42" s="214" t="s">
        <v>337</v>
      </c>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outlineLevel="2" x14ac:dyDescent="0.2">
      <c r="A43" s="221"/>
      <c r="B43" s="222"/>
      <c r="C43" s="268" t="s">
        <v>2981</v>
      </c>
      <c r="D43" s="262"/>
      <c r="E43" s="263"/>
      <c r="F43" s="224"/>
      <c r="G43" s="224"/>
      <c r="H43" s="224"/>
      <c r="I43" s="224"/>
      <c r="J43" s="224"/>
      <c r="K43" s="224"/>
      <c r="L43" s="224"/>
      <c r="M43" s="224"/>
      <c r="N43" s="223"/>
      <c r="O43" s="223"/>
      <c r="P43" s="223"/>
      <c r="Q43" s="223"/>
      <c r="R43" s="224"/>
      <c r="S43" s="224"/>
      <c r="T43" s="224"/>
      <c r="U43" s="224"/>
      <c r="V43" s="224"/>
      <c r="W43" s="224"/>
      <c r="X43" s="224"/>
      <c r="Y43" s="224"/>
      <c r="Z43" s="214"/>
      <c r="AA43" s="214"/>
      <c r="AB43" s="214"/>
      <c r="AC43" s="214"/>
      <c r="AD43" s="214"/>
      <c r="AE43" s="214"/>
      <c r="AF43" s="214"/>
      <c r="AG43" s="214" t="s">
        <v>371</v>
      </c>
      <c r="AH43" s="214">
        <v>0</v>
      </c>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outlineLevel="3" x14ac:dyDescent="0.2">
      <c r="A44" s="221"/>
      <c r="B44" s="222"/>
      <c r="C44" s="268" t="s">
        <v>2994</v>
      </c>
      <c r="D44" s="262"/>
      <c r="E44" s="263">
        <v>4.2750000000000004</v>
      </c>
      <c r="F44" s="224"/>
      <c r="G44" s="224"/>
      <c r="H44" s="224"/>
      <c r="I44" s="224"/>
      <c r="J44" s="224"/>
      <c r="K44" s="224"/>
      <c r="L44" s="224"/>
      <c r="M44" s="224"/>
      <c r="N44" s="223"/>
      <c r="O44" s="223"/>
      <c r="P44" s="223"/>
      <c r="Q44" s="223"/>
      <c r="R44" s="224"/>
      <c r="S44" s="224"/>
      <c r="T44" s="224"/>
      <c r="U44" s="224"/>
      <c r="V44" s="224"/>
      <c r="W44" s="224"/>
      <c r="X44" s="224"/>
      <c r="Y44" s="224"/>
      <c r="Z44" s="214"/>
      <c r="AA44" s="214"/>
      <c r="AB44" s="214"/>
      <c r="AC44" s="214"/>
      <c r="AD44" s="214"/>
      <c r="AE44" s="214"/>
      <c r="AF44" s="214"/>
      <c r="AG44" s="214" t="s">
        <v>371</v>
      </c>
      <c r="AH44" s="214">
        <v>0</v>
      </c>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ht="33.75" outlineLevel="1" x14ac:dyDescent="0.2">
      <c r="A45" s="236">
        <v>12</v>
      </c>
      <c r="B45" s="237" t="s">
        <v>401</v>
      </c>
      <c r="C45" s="254" t="s">
        <v>402</v>
      </c>
      <c r="D45" s="238" t="s">
        <v>403</v>
      </c>
      <c r="E45" s="239">
        <v>17.399999999999999</v>
      </c>
      <c r="F45" s="240"/>
      <c r="G45" s="241">
        <f>ROUND(E45*F45,2)</f>
        <v>0</v>
      </c>
      <c r="H45" s="240"/>
      <c r="I45" s="241">
        <f>ROUND(E45*H45,2)</f>
        <v>0</v>
      </c>
      <c r="J45" s="240"/>
      <c r="K45" s="241">
        <f>ROUND(E45*J45,2)</f>
        <v>0</v>
      </c>
      <c r="L45" s="241">
        <v>12</v>
      </c>
      <c r="M45" s="241">
        <f>G45*(1+L45/100)</f>
        <v>0</v>
      </c>
      <c r="N45" s="239">
        <v>1.3999999999999999E-4</v>
      </c>
      <c r="O45" s="239">
        <f>ROUND(E45*N45,2)</f>
        <v>0</v>
      </c>
      <c r="P45" s="239">
        <v>0</v>
      </c>
      <c r="Q45" s="239">
        <f>ROUND(E45*P45,2)</f>
        <v>0</v>
      </c>
      <c r="R45" s="241" t="s">
        <v>380</v>
      </c>
      <c r="S45" s="241" t="s">
        <v>315</v>
      </c>
      <c r="T45" s="242" t="s">
        <v>315</v>
      </c>
      <c r="U45" s="224">
        <v>0.05</v>
      </c>
      <c r="V45" s="224">
        <f>ROUND(E45*U45,2)</f>
        <v>0.87</v>
      </c>
      <c r="W45" s="224"/>
      <c r="X45" s="224" t="s">
        <v>336</v>
      </c>
      <c r="Y45" s="224" t="s">
        <v>317</v>
      </c>
      <c r="Z45" s="214"/>
      <c r="AA45" s="214"/>
      <c r="AB45" s="214"/>
      <c r="AC45" s="214"/>
      <c r="AD45" s="214"/>
      <c r="AE45" s="214"/>
      <c r="AF45" s="214"/>
      <c r="AG45" s="214" t="s">
        <v>367</v>
      </c>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2" x14ac:dyDescent="0.2">
      <c r="A46" s="221"/>
      <c r="B46" s="222"/>
      <c r="C46" s="268" t="s">
        <v>2981</v>
      </c>
      <c r="D46" s="262"/>
      <c r="E46" s="263"/>
      <c r="F46" s="224"/>
      <c r="G46" s="224"/>
      <c r="H46" s="224"/>
      <c r="I46" s="224"/>
      <c r="J46" s="224"/>
      <c r="K46" s="224"/>
      <c r="L46" s="224"/>
      <c r="M46" s="224"/>
      <c r="N46" s="223"/>
      <c r="O46" s="223"/>
      <c r="P46" s="223"/>
      <c r="Q46" s="223"/>
      <c r="R46" s="224"/>
      <c r="S46" s="224"/>
      <c r="T46" s="224"/>
      <c r="U46" s="224"/>
      <c r="V46" s="224"/>
      <c r="W46" s="224"/>
      <c r="X46" s="224"/>
      <c r="Y46" s="224"/>
      <c r="Z46" s="214"/>
      <c r="AA46" s="214"/>
      <c r="AB46" s="214"/>
      <c r="AC46" s="214"/>
      <c r="AD46" s="214"/>
      <c r="AE46" s="214"/>
      <c r="AF46" s="214"/>
      <c r="AG46" s="214" t="s">
        <v>371</v>
      </c>
      <c r="AH46" s="214">
        <v>0</v>
      </c>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outlineLevel="3" x14ac:dyDescent="0.2">
      <c r="A47" s="221"/>
      <c r="B47" s="222"/>
      <c r="C47" s="268" t="s">
        <v>2995</v>
      </c>
      <c r="D47" s="262"/>
      <c r="E47" s="263">
        <v>17.399999999999999</v>
      </c>
      <c r="F47" s="224"/>
      <c r="G47" s="224"/>
      <c r="H47" s="224"/>
      <c r="I47" s="224"/>
      <c r="J47" s="224"/>
      <c r="K47" s="224"/>
      <c r="L47" s="224"/>
      <c r="M47" s="224"/>
      <c r="N47" s="223"/>
      <c r="O47" s="223"/>
      <c r="P47" s="223"/>
      <c r="Q47" s="223"/>
      <c r="R47" s="224"/>
      <c r="S47" s="224"/>
      <c r="T47" s="224"/>
      <c r="U47" s="224"/>
      <c r="V47" s="224"/>
      <c r="W47" s="224"/>
      <c r="X47" s="224"/>
      <c r="Y47" s="224"/>
      <c r="Z47" s="214"/>
      <c r="AA47" s="214"/>
      <c r="AB47" s="214"/>
      <c r="AC47" s="214"/>
      <c r="AD47" s="214"/>
      <c r="AE47" s="214"/>
      <c r="AF47" s="214"/>
      <c r="AG47" s="214" t="s">
        <v>371</v>
      </c>
      <c r="AH47" s="214">
        <v>0</v>
      </c>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x14ac:dyDescent="0.2">
      <c r="A48" s="229" t="s">
        <v>310</v>
      </c>
      <c r="B48" s="230" t="s">
        <v>187</v>
      </c>
      <c r="C48" s="253" t="s">
        <v>188</v>
      </c>
      <c r="D48" s="231"/>
      <c r="E48" s="232"/>
      <c r="F48" s="233"/>
      <c r="G48" s="233">
        <f>SUMIF(AG49:AG53,"&lt;&gt;NOR",G49:G53)</f>
        <v>0</v>
      </c>
      <c r="H48" s="233"/>
      <c r="I48" s="233">
        <f>SUM(I49:I53)</f>
        <v>0</v>
      </c>
      <c r="J48" s="233"/>
      <c r="K48" s="233">
        <f>SUM(K49:K53)</f>
        <v>0</v>
      </c>
      <c r="L48" s="233"/>
      <c r="M48" s="233">
        <f>SUM(M49:M53)</f>
        <v>0</v>
      </c>
      <c r="N48" s="232"/>
      <c r="O48" s="232">
        <f>SUM(O49:O53)</f>
        <v>0.21</v>
      </c>
      <c r="P48" s="232"/>
      <c r="Q48" s="232">
        <f>SUM(Q49:Q53)</f>
        <v>0.13</v>
      </c>
      <c r="R48" s="233"/>
      <c r="S48" s="233"/>
      <c r="T48" s="234"/>
      <c r="U48" s="228"/>
      <c r="V48" s="228">
        <f>SUM(V49:V53)</f>
        <v>6.13</v>
      </c>
      <c r="W48" s="228"/>
      <c r="X48" s="228"/>
      <c r="Y48" s="228"/>
      <c r="AG48" t="s">
        <v>311</v>
      </c>
    </row>
    <row r="49" spans="1:60" ht="22.5" outlineLevel="1" x14ac:dyDescent="0.2">
      <c r="A49" s="236">
        <v>13</v>
      </c>
      <c r="B49" s="237" t="s">
        <v>986</v>
      </c>
      <c r="C49" s="254" t="s">
        <v>987</v>
      </c>
      <c r="D49" s="238" t="s">
        <v>403</v>
      </c>
      <c r="E49" s="239">
        <v>5.44</v>
      </c>
      <c r="F49" s="240"/>
      <c r="G49" s="241">
        <f>ROUND(E49*F49,2)</f>
        <v>0</v>
      </c>
      <c r="H49" s="240"/>
      <c r="I49" s="241">
        <f>ROUND(E49*H49,2)</f>
        <v>0</v>
      </c>
      <c r="J49" s="240"/>
      <c r="K49" s="241">
        <f>ROUND(E49*J49,2)</f>
        <v>0</v>
      </c>
      <c r="L49" s="241">
        <v>12</v>
      </c>
      <c r="M49" s="241">
        <f>G49*(1+L49/100)</f>
        <v>0</v>
      </c>
      <c r="N49" s="239">
        <v>3.8469999999999997E-2</v>
      </c>
      <c r="O49" s="239">
        <f>ROUND(E49*N49,2)</f>
        <v>0.21</v>
      </c>
      <c r="P49" s="239">
        <v>2.4500000000000001E-2</v>
      </c>
      <c r="Q49" s="239">
        <f>ROUND(E49*P49,2)</f>
        <v>0.13</v>
      </c>
      <c r="R49" s="241" t="s">
        <v>988</v>
      </c>
      <c r="S49" s="241" t="s">
        <v>315</v>
      </c>
      <c r="T49" s="242" t="s">
        <v>315</v>
      </c>
      <c r="U49" s="224">
        <v>1.12706</v>
      </c>
      <c r="V49" s="224">
        <f>ROUND(E49*U49,2)</f>
        <v>6.13</v>
      </c>
      <c r="W49" s="224"/>
      <c r="X49" s="224" t="s">
        <v>588</v>
      </c>
      <c r="Y49" s="224" t="s">
        <v>317</v>
      </c>
      <c r="Z49" s="214"/>
      <c r="AA49" s="214"/>
      <c r="AB49" s="214"/>
      <c r="AC49" s="214"/>
      <c r="AD49" s="214"/>
      <c r="AE49" s="214"/>
      <c r="AF49" s="214"/>
      <c r="AG49" s="214" t="s">
        <v>589</v>
      </c>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2" x14ac:dyDescent="0.2">
      <c r="A50" s="221"/>
      <c r="B50" s="222"/>
      <c r="C50" s="267" t="s">
        <v>989</v>
      </c>
      <c r="D50" s="266"/>
      <c r="E50" s="266"/>
      <c r="F50" s="266"/>
      <c r="G50" s="266"/>
      <c r="H50" s="224"/>
      <c r="I50" s="224"/>
      <c r="J50" s="224"/>
      <c r="K50" s="224"/>
      <c r="L50" s="224"/>
      <c r="M50" s="224"/>
      <c r="N50" s="223"/>
      <c r="O50" s="223"/>
      <c r="P50" s="223"/>
      <c r="Q50" s="223"/>
      <c r="R50" s="224"/>
      <c r="S50" s="224"/>
      <c r="T50" s="224"/>
      <c r="U50" s="224"/>
      <c r="V50" s="224"/>
      <c r="W50" s="224"/>
      <c r="X50" s="224"/>
      <c r="Y50" s="224"/>
      <c r="Z50" s="214"/>
      <c r="AA50" s="214"/>
      <c r="AB50" s="214"/>
      <c r="AC50" s="214"/>
      <c r="AD50" s="214"/>
      <c r="AE50" s="214"/>
      <c r="AF50" s="214"/>
      <c r="AG50" s="214" t="s">
        <v>369</v>
      </c>
      <c r="AH50" s="214"/>
      <c r="AI50" s="214"/>
      <c r="AJ50" s="214"/>
      <c r="AK50" s="214"/>
      <c r="AL50" s="214"/>
      <c r="AM50" s="214"/>
      <c r="AN50" s="214"/>
      <c r="AO50" s="214"/>
      <c r="AP50" s="214"/>
      <c r="AQ50" s="214"/>
      <c r="AR50" s="214"/>
      <c r="AS50" s="214"/>
      <c r="AT50" s="214"/>
      <c r="AU50" s="214"/>
      <c r="AV50" s="214"/>
      <c r="AW50" s="214"/>
      <c r="AX50" s="214"/>
      <c r="AY50" s="214"/>
      <c r="AZ50" s="214"/>
      <c r="BA50" s="244" t="str">
        <f>C50</f>
        <v>vysekání kapes do zdiva, osazení a dodávka válcovaných nosníků na cementovou maltu (min MC 15), zazdívka zhlaví.</v>
      </c>
      <c r="BB50" s="214"/>
      <c r="BC50" s="214"/>
      <c r="BD50" s="214"/>
      <c r="BE50" s="214"/>
      <c r="BF50" s="214"/>
      <c r="BG50" s="214"/>
      <c r="BH50" s="214"/>
    </row>
    <row r="51" spans="1:60" outlineLevel="2" x14ac:dyDescent="0.2">
      <c r="A51" s="221"/>
      <c r="B51" s="222"/>
      <c r="C51" s="258" t="s">
        <v>2996</v>
      </c>
      <c r="D51" s="252"/>
      <c r="E51" s="252"/>
      <c r="F51" s="252"/>
      <c r="G51" s="252"/>
      <c r="H51" s="224"/>
      <c r="I51" s="224"/>
      <c r="J51" s="224"/>
      <c r="K51" s="224"/>
      <c r="L51" s="224"/>
      <c r="M51" s="224"/>
      <c r="N51" s="223"/>
      <c r="O51" s="223"/>
      <c r="P51" s="223"/>
      <c r="Q51" s="223"/>
      <c r="R51" s="224"/>
      <c r="S51" s="224"/>
      <c r="T51" s="224"/>
      <c r="U51" s="224"/>
      <c r="V51" s="224"/>
      <c r="W51" s="224"/>
      <c r="X51" s="224"/>
      <c r="Y51" s="224"/>
      <c r="Z51" s="214"/>
      <c r="AA51" s="214"/>
      <c r="AB51" s="214"/>
      <c r="AC51" s="214"/>
      <c r="AD51" s="214"/>
      <c r="AE51" s="214"/>
      <c r="AF51" s="214"/>
      <c r="AG51" s="214" t="s">
        <v>320</v>
      </c>
      <c r="AH51" s="214"/>
      <c r="AI51" s="214"/>
      <c r="AJ51" s="214"/>
      <c r="AK51" s="214"/>
      <c r="AL51" s="214"/>
      <c r="AM51" s="214"/>
      <c r="AN51" s="214"/>
      <c r="AO51" s="214"/>
      <c r="AP51" s="214"/>
      <c r="AQ51" s="214"/>
      <c r="AR51" s="214"/>
      <c r="AS51" s="214"/>
      <c r="AT51" s="214"/>
      <c r="AU51" s="214"/>
      <c r="AV51" s="214"/>
      <c r="AW51" s="214"/>
      <c r="AX51" s="214"/>
      <c r="AY51" s="214"/>
      <c r="AZ51" s="214"/>
      <c r="BA51" s="244" t="str">
        <f>C51</f>
        <v>Vyeekání kapes do zdiva, osazení a dodávka ocelových válcovaných nosníků na cementovou maltu, zazdívka zhlaví nosníků</v>
      </c>
      <c r="BB51" s="214"/>
      <c r="BC51" s="214"/>
      <c r="BD51" s="214"/>
      <c r="BE51" s="214"/>
      <c r="BF51" s="214"/>
      <c r="BG51" s="214"/>
      <c r="BH51" s="214"/>
    </row>
    <row r="52" spans="1:60" outlineLevel="2" x14ac:dyDescent="0.2">
      <c r="A52" s="221"/>
      <c r="B52" s="222"/>
      <c r="C52" s="268" t="s">
        <v>2981</v>
      </c>
      <c r="D52" s="262"/>
      <c r="E52" s="263"/>
      <c r="F52" s="224"/>
      <c r="G52" s="224"/>
      <c r="H52" s="224"/>
      <c r="I52" s="224"/>
      <c r="J52" s="224"/>
      <c r="K52" s="224"/>
      <c r="L52" s="224"/>
      <c r="M52" s="224"/>
      <c r="N52" s="223"/>
      <c r="O52" s="223"/>
      <c r="P52" s="223"/>
      <c r="Q52" s="223"/>
      <c r="R52" s="224"/>
      <c r="S52" s="224"/>
      <c r="T52" s="224"/>
      <c r="U52" s="224"/>
      <c r="V52" s="224"/>
      <c r="W52" s="224"/>
      <c r="X52" s="224"/>
      <c r="Y52" s="224"/>
      <c r="Z52" s="214"/>
      <c r="AA52" s="214"/>
      <c r="AB52" s="214"/>
      <c r="AC52" s="214"/>
      <c r="AD52" s="214"/>
      <c r="AE52" s="214"/>
      <c r="AF52" s="214"/>
      <c r="AG52" s="214" t="s">
        <v>371</v>
      </c>
      <c r="AH52" s="214">
        <v>0</v>
      </c>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3" x14ac:dyDescent="0.2">
      <c r="A53" s="221"/>
      <c r="B53" s="222"/>
      <c r="C53" s="268" t="s">
        <v>2997</v>
      </c>
      <c r="D53" s="262"/>
      <c r="E53" s="263">
        <v>5.44</v>
      </c>
      <c r="F53" s="224"/>
      <c r="G53" s="224"/>
      <c r="H53" s="224"/>
      <c r="I53" s="224"/>
      <c r="J53" s="224"/>
      <c r="K53" s="224"/>
      <c r="L53" s="224"/>
      <c r="M53" s="224"/>
      <c r="N53" s="223"/>
      <c r="O53" s="223"/>
      <c r="P53" s="223"/>
      <c r="Q53" s="223"/>
      <c r="R53" s="224"/>
      <c r="S53" s="224"/>
      <c r="T53" s="224"/>
      <c r="U53" s="224"/>
      <c r="V53" s="224"/>
      <c r="W53" s="224"/>
      <c r="X53" s="224"/>
      <c r="Y53" s="224"/>
      <c r="Z53" s="214"/>
      <c r="AA53" s="214"/>
      <c r="AB53" s="214"/>
      <c r="AC53" s="214"/>
      <c r="AD53" s="214"/>
      <c r="AE53" s="214"/>
      <c r="AF53" s="214"/>
      <c r="AG53" s="214" t="s">
        <v>371</v>
      </c>
      <c r="AH53" s="214">
        <v>0</v>
      </c>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x14ac:dyDescent="0.2">
      <c r="A54" s="229" t="s">
        <v>310</v>
      </c>
      <c r="B54" s="230" t="s">
        <v>191</v>
      </c>
      <c r="C54" s="253" t="s">
        <v>192</v>
      </c>
      <c r="D54" s="231"/>
      <c r="E54" s="232"/>
      <c r="F54" s="233"/>
      <c r="G54" s="233">
        <f>SUMIF(AG55:AG67,"&lt;&gt;NOR",G55:G67)</f>
        <v>0</v>
      </c>
      <c r="H54" s="233"/>
      <c r="I54" s="233">
        <f>SUM(I55:I67)</f>
        <v>0</v>
      </c>
      <c r="J54" s="233"/>
      <c r="K54" s="233">
        <f>SUM(K55:K67)</f>
        <v>0</v>
      </c>
      <c r="L54" s="233"/>
      <c r="M54" s="233">
        <f>SUM(M55:M67)</f>
        <v>0</v>
      </c>
      <c r="N54" s="232"/>
      <c r="O54" s="232">
        <f>SUM(O55:O67)</f>
        <v>0.37</v>
      </c>
      <c r="P54" s="232"/>
      <c r="Q54" s="232">
        <f>SUM(Q55:Q67)</f>
        <v>0</v>
      </c>
      <c r="R54" s="233"/>
      <c r="S54" s="233"/>
      <c r="T54" s="234"/>
      <c r="U54" s="228"/>
      <c r="V54" s="228">
        <f>SUM(V55:V67)</f>
        <v>32.01</v>
      </c>
      <c r="W54" s="228"/>
      <c r="X54" s="228"/>
      <c r="Y54" s="228"/>
      <c r="AG54" t="s">
        <v>311</v>
      </c>
    </row>
    <row r="55" spans="1:60" ht="33.75" outlineLevel="1" x14ac:dyDescent="0.2">
      <c r="A55" s="236">
        <v>14</v>
      </c>
      <c r="B55" s="237" t="s">
        <v>411</v>
      </c>
      <c r="C55" s="254" t="s">
        <v>412</v>
      </c>
      <c r="D55" s="238" t="s">
        <v>379</v>
      </c>
      <c r="E55" s="239">
        <v>30.44</v>
      </c>
      <c r="F55" s="240"/>
      <c r="G55" s="241">
        <f>ROUND(E55*F55,2)</f>
        <v>0</v>
      </c>
      <c r="H55" s="240"/>
      <c r="I55" s="241">
        <f>ROUND(E55*H55,2)</f>
        <v>0</v>
      </c>
      <c r="J55" s="240"/>
      <c r="K55" s="241">
        <f>ROUND(E55*J55,2)</f>
        <v>0</v>
      </c>
      <c r="L55" s="241">
        <v>12</v>
      </c>
      <c r="M55" s="241">
        <f>G55*(1+L55/100)</f>
        <v>0</v>
      </c>
      <c r="N55" s="239">
        <v>1.201E-2</v>
      </c>
      <c r="O55" s="239">
        <f>ROUND(E55*N55,2)</f>
        <v>0.37</v>
      </c>
      <c r="P55" s="239">
        <v>0</v>
      </c>
      <c r="Q55" s="239">
        <f>ROUND(E55*P55,2)</f>
        <v>0</v>
      </c>
      <c r="R55" s="241" t="s">
        <v>380</v>
      </c>
      <c r="S55" s="241" t="s">
        <v>315</v>
      </c>
      <c r="T55" s="242" t="s">
        <v>315</v>
      </c>
      <c r="U55" s="224">
        <v>0.95</v>
      </c>
      <c r="V55" s="224">
        <f>ROUND(E55*U55,2)</f>
        <v>28.92</v>
      </c>
      <c r="W55" s="224"/>
      <c r="X55" s="224" t="s">
        <v>336</v>
      </c>
      <c r="Y55" s="224" t="s">
        <v>317</v>
      </c>
      <c r="Z55" s="214"/>
      <c r="AA55" s="214"/>
      <c r="AB55" s="214"/>
      <c r="AC55" s="214"/>
      <c r="AD55" s="214"/>
      <c r="AE55" s="214"/>
      <c r="AF55" s="214"/>
      <c r="AG55" s="214" t="s">
        <v>367</v>
      </c>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outlineLevel="2" x14ac:dyDescent="0.2">
      <c r="A56" s="221"/>
      <c r="B56" s="222"/>
      <c r="C56" s="255" t="s">
        <v>993</v>
      </c>
      <c r="D56" s="243"/>
      <c r="E56" s="243"/>
      <c r="F56" s="243"/>
      <c r="G56" s="243"/>
      <c r="H56" s="224"/>
      <c r="I56" s="224"/>
      <c r="J56" s="224"/>
      <c r="K56" s="224"/>
      <c r="L56" s="224"/>
      <c r="M56" s="224"/>
      <c r="N56" s="223"/>
      <c r="O56" s="223"/>
      <c r="P56" s="223"/>
      <c r="Q56" s="223"/>
      <c r="R56" s="224"/>
      <c r="S56" s="224"/>
      <c r="T56" s="224"/>
      <c r="U56" s="224"/>
      <c r="V56" s="224"/>
      <c r="W56" s="224"/>
      <c r="X56" s="224"/>
      <c r="Y56" s="224"/>
      <c r="Z56" s="214"/>
      <c r="AA56" s="214"/>
      <c r="AB56" s="214"/>
      <c r="AC56" s="214"/>
      <c r="AD56" s="214"/>
      <c r="AE56" s="214"/>
      <c r="AF56" s="214"/>
      <c r="AG56" s="214" t="s">
        <v>320</v>
      </c>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outlineLevel="2" x14ac:dyDescent="0.2">
      <c r="A57" s="221"/>
      <c r="B57" s="222"/>
      <c r="C57" s="268" t="s">
        <v>713</v>
      </c>
      <c r="D57" s="262"/>
      <c r="E57" s="263"/>
      <c r="F57" s="224"/>
      <c r="G57" s="224"/>
      <c r="H57" s="224"/>
      <c r="I57" s="224"/>
      <c r="J57" s="224"/>
      <c r="K57" s="224"/>
      <c r="L57" s="224"/>
      <c r="M57" s="224"/>
      <c r="N57" s="223"/>
      <c r="O57" s="223"/>
      <c r="P57" s="223"/>
      <c r="Q57" s="223"/>
      <c r="R57" s="224"/>
      <c r="S57" s="224"/>
      <c r="T57" s="224"/>
      <c r="U57" s="224"/>
      <c r="V57" s="224"/>
      <c r="W57" s="224"/>
      <c r="X57" s="224"/>
      <c r="Y57" s="224"/>
      <c r="Z57" s="214"/>
      <c r="AA57" s="214"/>
      <c r="AB57" s="214"/>
      <c r="AC57" s="214"/>
      <c r="AD57" s="214"/>
      <c r="AE57" s="214"/>
      <c r="AF57" s="214"/>
      <c r="AG57" s="214" t="s">
        <v>371</v>
      </c>
      <c r="AH57" s="214">
        <v>0</v>
      </c>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outlineLevel="3" x14ac:dyDescent="0.2">
      <c r="A58" s="221"/>
      <c r="B58" s="222"/>
      <c r="C58" s="268" t="s">
        <v>2998</v>
      </c>
      <c r="D58" s="262"/>
      <c r="E58" s="263">
        <v>13.44</v>
      </c>
      <c r="F58" s="224"/>
      <c r="G58" s="224"/>
      <c r="H58" s="224"/>
      <c r="I58" s="224"/>
      <c r="J58" s="224"/>
      <c r="K58" s="224"/>
      <c r="L58" s="224"/>
      <c r="M58" s="224"/>
      <c r="N58" s="223"/>
      <c r="O58" s="223"/>
      <c r="P58" s="223"/>
      <c r="Q58" s="223"/>
      <c r="R58" s="224"/>
      <c r="S58" s="224"/>
      <c r="T58" s="224"/>
      <c r="U58" s="224"/>
      <c r="V58" s="224"/>
      <c r="W58" s="224"/>
      <c r="X58" s="224"/>
      <c r="Y58" s="224"/>
      <c r="Z58" s="214"/>
      <c r="AA58" s="214"/>
      <c r="AB58" s="214"/>
      <c r="AC58" s="214"/>
      <c r="AD58" s="214"/>
      <c r="AE58" s="214"/>
      <c r="AF58" s="214"/>
      <c r="AG58" s="214" t="s">
        <v>371</v>
      </c>
      <c r="AH58" s="214">
        <v>0</v>
      </c>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3" x14ac:dyDescent="0.2">
      <c r="A59" s="221"/>
      <c r="B59" s="222"/>
      <c r="C59" s="268" t="s">
        <v>2999</v>
      </c>
      <c r="D59" s="262"/>
      <c r="E59" s="263">
        <v>15.24</v>
      </c>
      <c r="F59" s="224"/>
      <c r="G59" s="224"/>
      <c r="H59" s="224"/>
      <c r="I59" s="224"/>
      <c r="J59" s="224"/>
      <c r="K59" s="224"/>
      <c r="L59" s="224"/>
      <c r="M59" s="224"/>
      <c r="N59" s="223"/>
      <c r="O59" s="223"/>
      <c r="P59" s="223"/>
      <c r="Q59" s="223"/>
      <c r="R59" s="224"/>
      <c r="S59" s="224"/>
      <c r="T59" s="224"/>
      <c r="U59" s="224"/>
      <c r="V59" s="224"/>
      <c r="W59" s="224"/>
      <c r="X59" s="224"/>
      <c r="Y59" s="224"/>
      <c r="Z59" s="214"/>
      <c r="AA59" s="214"/>
      <c r="AB59" s="214"/>
      <c r="AC59" s="214"/>
      <c r="AD59" s="214"/>
      <c r="AE59" s="214"/>
      <c r="AF59" s="214"/>
      <c r="AG59" s="214" t="s">
        <v>371</v>
      </c>
      <c r="AH59" s="214">
        <v>0</v>
      </c>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outlineLevel="3" x14ac:dyDescent="0.2">
      <c r="A60" s="221"/>
      <c r="B60" s="222"/>
      <c r="C60" s="268" t="s">
        <v>3000</v>
      </c>
      <c r="D60" s="262"/>
      <c r="E60" s="263">
        <v>1.76</v>
      </c>
      <c r="F60" s="224"/>
      <c r="G60" s="224"/>
      <c r="H60" s="224"/>
      <c r="I60" s="224"/>
      <c r="J60" s="224"/>
      <c r="K60" s="224"/>
      <c r="L60" s="224"/>
      <c r="M60" s="224"/>
      <c r="N60" s="223"/>
      <c r="O60" s="223"/>
      <c r="P60" s="223"/>
      <c r="Q60" s="223"/>
      <c r="R60" s="224"/>
      <c r="S60" s="224"/>
      <c r="T60" s="224"/>
      <c r="U60" s="224"/>
      <c r="V60" s="224"/>
      <c r="W60" s="224"/>
      <c r="X60" s="224"/>
      <c r="Y60" s="224"/>
      <c r="Z60" s="214"/>
      <c r="AA60" s="214"/>
      <c r="AB60" s="214"/>
      <c r="AC60" s="214"/>
      <c r="AD60" s="214"/>
      <c r="AE60" s="214"/>
      <c r="AF60" s="214"/>
      <c r="AG60" s="214" t="s">
        <v>371</v>
      </c>
      <c r="AH60" s="214">
        <v>0</v>
      </c>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ht="22.5" outlineLevel="1" x14ac:dyDescent="0.2">
      <c r="A61" s="236">
        <v>15</v>
      </c>
      <c r="B61" s="237" t="s">
        <v>416</v>
      </c>
      <c r="C61" s="254" t="s">
        <v>417</v>
      </c>
      <c r="D61" s="238" t="s">
        <v>379</v>
      </c>
      <c r="E61" s="239">
        <v>1.76</v>
      </c>
      <c r="F61" s="240"/>
      <c r="G61" s="241">
        <f>ROUND(E61*F61,2)</f>
        <v>0</v>
      </c>
      <c r="H61" s="240"/>
      <c r="I61" s="241">
        <f>ROUND(E61*H61,2)</f>
        <v>0</v>
      </c>
      <c r="J61" s="240"/>
      <c r="K61" s="241">
        <f>ROUND(E61*J61,2)</f>
        <v>0</v>
      </c>
      <c r="L61" s="241">
        <v>12</v>
      </c>
      <c r="M61" s="241">
        <f>G61*(1+L61/100)</f>
        <v>0</v>
      </c>
      <c r="N61" s="239">
        <v>0</v>
      </c>
      <c r="O61" s="239">
        <f>ROUND(E61*N61,2)</f>
        <v>0</v>
      </c>
      <c r="P61" s="239">
        <v>0</v>
      </c>
      <c r="Q61" s="239">
        <f>ROUND(E61*P61,2)</f>
        <v>0</v>
      </c>
      <c r="R61" s="241" t="s">
        <v>380</v>
      </c>
      <c r="S61" s="241" t="s">
        <v>315</v>
      </c>
      <c r="T61" s="242" t="s">
        <v>315</v>
      </c>
      <c r="U61" s="224">
        <v>0.57999999999999996</v>
      </c>
      <c r="V61" s="224">
        <f>ROUND(E61*U61,2)</f>
        <v>1.02</v>
      </c>
      <c r="W61" s="224"/>
      <c r="X61" s="224" t="s">
        <v>336</v>
      </c>
      <c r="Y61" s="224" t="s">
        <v>317</v>
      </c>
      <c r="Z61" s="214"/>
      <c r="AA61" s="214"/>
      <c r="AB61" s="214"/>
      <c r="AC61" s="214"/>
      <c r="AD61" s="214"/>
      <c r="AE61" s="214"/>
      <c r="AF61" s="214"/>
      <c r="AG61" s="214" t="s">
        <v>367</v>
      </c>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2" x14ac:dyDescent="0.2">
      <c r="A62" s="221"/>
      <c r="B62" s="222"/>
      <c r="C62" s="268" t="s">
        <v>3000</v>
      </c>
      <c r="D62" s="262"/>
      <c r="E62" s="263">
        <v>1.76</v>
      </c>
      <c r="F62" s="224"/>
      <c r="G62" s="224"/>
      <c r="H62" s="224"/>
      <c r="I62" s="224"/>
      <c r="J62" s="224"/>
      <c r="K62" s="224"/>
      <c r="L62" s="224"/>
      <c r="M62" s="224"/>
      <c r="N62" s="223"/>
      <c r="O62" s="223"/>
      <c r="P62" s="223"/>
      <c r="Q62" s="223"/>
      <c r="R62" s="224"/>
      <c r="S62" s="224"/>
      <c r="T62" s="224"/>
      <c r="U62" s="224"/>
      <c r="V62" s="224"/>
      <c r="W62" s="224"/>
      <c r="X62" s="224"/>
      <c r="Y62" s="224"/>
      <c r="Z62" s="214"/>
      <c r="AA62" s="214"/>
      <c r="AB62" s="214"/>
      <c r="AC62" s="214"/>
      <c r="AD62" s="214"/>
      <c r="AE62" s="214"/>
      <c r="AF62" s="214"/>
      <c r="AG62" s="214" t="s">
        <v>371</v>
      </c>
      <c r="AH62" s="214">
        <v>0</v>
      </c>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ht="22.5" outlineLevel="1" x14ac:dyDescent="0.2">
      <c r="A63" s="236">
        <v>16</v>
      </c>
      <c r="B63" s="237" t="s">
        <v>420</v>
      </c>
      <c r="C63" s="254" t="s">
        <v>421</v>
      </c>
      <c r="D63" s="238" t="s">
        <v>403</v>
      </c>
      <c r="E63" s="239">
        <v>34.494999999999997</v>
      </c>
      <c r="F63" s="240"/>
      <c r="G63" s="241">
        <f>ROUND(E63*F63,2)</f>
        <v>0</v>
      </c>
      <c r="H63" s="240"/>
      <c r="I63" s="241">
        <f>ROUND(E63*H63,2)</f>
        <v>0</v>
      </c>
      <c r="J63" s="240"/>
      <c r="K63" s="241">
        <f>ROUND(E63*J63,2)</f>
        <v>0</v>
      </c>
      <c r="L63" s="241">
        <v>12</v>
      </c>
      <c r="M63" s="241">
        <f>G63*(1+L63/100)</f>
        <v>0</v>
      </c>
      <c r="N63" s="239">
        <v>1.3999999999999999E-4</v>
      </c>
      <c r="O63" s="239">
        <f>ROUND(E63*N63,2)</f>
        <v>0</v>
      </c>
      <c r="P63" s="239">
        <v>0</v>
      </c>
      <c r="Q63" s="239">
        <f>ROUND(E63*P63,2)</f>
        <v>0</v>
      </c>
      <c r="R63" s="241" t="s">
        <v>380</v>
      </c>
      <c r="S63" s="241" t="s">
        <v>315</v>
      </c>
      <c r="T63" s="242" t="s">
        <v>315</v>
      </c>
      <c r="U63" s="224">
        <v>0.06</v>
      </c>
      <c r="V63" s="224">
        <f>ROUND(E63*U63,2)</f>
        <v>2.0699999999999998</v>
      </c>
      <c r="W63" s="224"/>
      <c r="X63" s="224" t="s">
        <v>336</v>
      </c>
      <c r="Y63" s="224" t="s">
        <v>317</v>
      </c>
      <c r="Z63" s="214"/>
      <c r="AA63" s="214"/>
      <c r="AB63" s="214"/>
      <c r="AC63" s="214"/>
      <c r="AD63" s="214"/>
      <c r="AE63" s="214"/>
      <c r="AF63" s="214"/>
      <c r="AG63" s="214" t="s">
        <v>367</v>
      </c>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2" x14ac:dyDescent="0.2">
      <c r="A64" s="221"/>
      <c r="B64" s="222"/>
      <c r="C64" s="268" t="s">
        <v>713</v>
      </c>
      <c r="D64" s="262"/>
      <c r="E64" s="263"/>
      <c r="F64" s="224"/>
      <c r="G64" s="224"/>
      <c r="H64" s="224"/>
      <c r="I64" s="224"/>
      <c r="J64" s="224"/>
      <c r="K64" s="224"/>
      <c r="L64" s="224"/>
      <c r="M64" s="224"/>
      <c r="N64" s="223"/>
      <c r="O64" s="223"/>
      <c r="P64" s="223"/>
      <c r="Q64" s="223"/>
      <c r="R64" s="224"/>
      <c r="S64" s="224"/>
      <c r="T64" s="224"/>
      <c r="U64" s="224"/>
      <c r="V64" s="224"/>
      <c r="W64" s="224"/>
      <c r="X64" s="224"/>
      <c r="Y64" s="224"/>
      <c r="Z64" s="214"/>
      <c r="AA64" s="214"/>
      <c r="AB64" s="214"/>
      <c r="AC64" s="214"/>
      <c r="AD64" s="214"/>
      <c r="AE64" s="214"/>
      <c r="AF64" s="214"/>
      <c r="AG64" s="214" t="s">
        <v>371</v>
      </c>
      <c r="AH64" s="214">
        <v>0</v>
      </c>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outlineLevel="3" x14ac:dyDescent="0.2">
      <c r="A65" s="221"/>
      <c r="B65" s="222"/>
      <c r="C65" s="268" t="s">
        <v>3001</v>
      </c>
      <c r="D65" s="262"/>
      <c r="E65" s="263">
        <v>14.09</v>
      </c>
      <c r="F65" s="224"/>
      <c r="G65" s="224"/>
      <c r="H65" s="224"/>
      <c r="I65" s="224"/>
      <c r="J65" s="224"/>
      <c r="K65" s="224"/>
      <c r="L65" s="224"/>
      <c r="M65" s="224"/>
      <c r="N65" s="223"/>
      <c r="O65" s="223"/>
      <c r="P65" s="223"/>
      <c r="Q65" s="223"/>
      <c r="R65" s="224"/>
      <c r="S65" s="224"/>
      <c r="T65" s="224"/>
      <c r="U65" s="224"/>
      <c r="V65" s="224"/>
      <c r="W65" s="224"/>
      <c r="X65" s="224"/>
      <c r="Y65" s="224"/>
      <c r="Z65" s="214"/>
      <c r="AA65" s="214"/>
      <c r="AB65" s="214"/>
      <c r="AC65" s="214"/>
      <c r="AD65" s="214"/>
      <c r="AE65" s="214"/>
      <c r="AF65" s="214"/>
      <c r="AG65" s="214" t="s">
        <v>371</v>
      </c>
      <c r="AH65" s="214">
        <v>0</v>
      </c>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outlineLevel="3" x14ac:dyDescent="0.2">
      <c r="A66" s="221"/>
      <c r="B66" s="222"/>
      <c r="C66" s="268" t="s">
        <v>3002</v>
      </c>
      <c r="D66" s="262"/>
      <c r="E66" s="263">
        <v>15.605</v>
      </c>
      <c r="F66" s="224"/>
      <c r="G66" s="224"/>
      <c r="H66" s="224"/>
      <c r="I66" s="224"/>
      <c r="J66" s="224"/>
      <c r="K66" s="224"/>
      <c r="L66" s="224"/>
      <c r="M66" s="224"/>
      <c r="N66" s="223"/>
      <c r="O66" s="223"/>
      <c r="P66" s="223"/>
      <c r="Q66" s="223"/>
      <c r="R66" s="224"/>
      <c r="S66" s="224"/>
      <c r="T66" s="224"/>
      <c r="U66" s="224"/>
      <c r="V66" s="224"/>
      <c r="W66" s="224"/>
      <c r="X66" s="224"/>
      <c r="Y66" s="224"/>
      <c r="Z66" s="214"/>
      <c r="AA66" s="214"/>
      <c r="AB66" s="214"/>
      <c r="AC66" s="214"/>
      <c r="AD66" s="214"/>
      <c r="AE66" s="214"/>
      <c r="AF66" s="214"/>
      <c r="AG66" s="214" t="s">
        <v>371</v>
      </c>
      <c r="AH66" s="214">
        <v>0</v>
      </c>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3" x14ac:dyDescent="0.2">
      <c r="A67" s="221"/>
      <c r="B67" s="222"/>
      <c r="C67" s="268" t="s">
        <v>3003</v>
      </c>
      <c r="D67" s="262"/>
      <c r="E67" s="263">
        <v>4.8</v>
      </c>
      <c r="F67" s="224"/>
      <c r="G67" s="224"/>
      <c r="H67" s="224"/>
      <c r="I67" s="224"/>
      <c r="J67" s="224"/>
      <c r="K67" s="224"/>
      <c r="L67" s="224"/>
      <c r="M67" s="224"/>
      <c r="N67" s="223"/>
      <c r="O67" s="223"/>
      <c r="P67" s="223"/>
      <c r="Q67" s="223"/>
      <c r="R67" s="224"/>
      <c r="S67" s="224"/>
      <c r="T67" s="224"/>
      <c r="U67" s="224"/>
      <c r="V67" s="224"/>
      <c r="W67" s="224"/>
      <c r="X67" s="224"/>
      <c r="Y67" s="224"/>
      <c r="Z67" s="214"/>
      <c r="AA67" s="214"/>
      <c r="AB67" s="214"/>
      <c r="AC67" s="214"/>
      <c r="AD67" s="214"/>
      <c r="AE67" s="214"/>
      <c r="AF67" s="214"/>
      <c r="AG67" s="214" t="s">
        <v>371</v>
      </c>
      <c r="AH67" s="214">
        <v>0</v>
      </c>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x14ac:dyDescent="0.2">
      <c r="A68" s="229" t="s">
        <v>310</v>
      </c>
      <c r="B68" s="230" t="s">
        <v>193</v>
      </c>
      <c r="C68" s="253" t="s">
        <v>195</v>
      </c>
      <c r="D68" s="231"/>
      <c r="E68" s="232"/>
      <c r="F68" s="233"/>
      <c r="G68" s="233">
        <f>SUMIF(AG69:AG180,"&lt;&gt;NOR",G69:G180)</f>
        <v>0</v>
      </c>
      <c r="H68" s="233"/>
      <c r="I68" s="233">
        <f>SUM(I69:I180)</f>
        <v>0</v>
      </c>
      <c r="J68" s="233"/>
      <c r="K68" s="233">
        <f>SUM(K69:K180)</f>
        <v>0</v>
      </c>
      <c r="L68" s="233"/>
      <c r="M68" s="233">
        <f>SUM(M69:M180)</f>
        <v>0</v>
      </c>
      <c r="N68" s="232"/>
      <c r="O68" s="232">
        <f>SUM(O69:O180)</f>
        <v>37.200000000000003</v>
      </c>
      <c r="P68" s="232"/>
      <c r="Q68" s="232">
        <f>SUM(Q69:Q180)</f>
        <v>0</v>
      </c>
      <c r="R68" s="233"/>
      <c r="S68" s="233"/>
      <c r="T68" s="234"/>
      <c r="U68" s="228"/>
      <c r="V68" s="228">
        <f>SUM(V69:V180)</f>
        <v>1334.52</v>
      </c>
      <c r="W68" s="228"/>
      <c r="X68" s="228"/>
      <c r="Y68" s="228"/>
      <c r="AG68" t="s">
        <v>311</v>
      </c>
    </row>
    <row r="69" spans="1:60" ht="22.5" outlineLevel="1" x14ac:dyDescent="0.2">
      <c r="A69" s="236">
        <v>17</v>
      </c>
      <c r="B69" s="237" t="s">
        <v>431</v>
      </c>
      <c r="C69" s="254" t="s">
        <v>432</v>
      </c>
      <c r="D69" s="238" t="s">
        <v>379</v>
      </c>
      <c r="E69" s="239">
        <v>502.52359999999999</v>
      </c>
      <c r="F69" s="240"/>
      <c r="G69" s="241">
        <f>ROUND(E69*F69,2)</f>
        <v>0</v>
      </c>
      <c r="H69" s="240"/>
      <c r="I69" s="241">
        <f>ROUND(E69*H69,2)</f>
        <v>0</v>
      </c>
      <c r="J69" s="240"/>
      <c r="K69" s="241">
        <f>ROUND(E69*J69,2)</f>
        <v>0</v>
      </c>
      <c r="L69" s="241">
        <v>12</v>
      </c>
      <c r="M69" s="241">
        <f>G69*(1+L69/100)</f>
        <v>0</v>
      </c>
      <c r="N69" s="239">
        <v>1.2999999999999999E-4</v>
      </c>
      <c r="O69" s="239">
        <f>ROUND(E69*N69,2)</f>
        <v>7.0000000000000007E-2</v>
      </c>
      <c r="P69" s="239">
        <v>0</v>
      </c>
      <c r="Q69" s="239">
        <f>ROUND(E69*P69,2)</f>
        <v>0</v>
      </c>
      <c r="R69" s="241" t="s">
        <v>380</v>
      </c>
      <c r="S69" s="241" t="s">
        <v>315</v>
      </c>
      <c r="T69" s="242" t="s">
        <v>315</v>
      </c>
      <c r="U69" s="224">
        <v>0.12</v>
      </c>
      <c r="V69" s="224">
        <f>ROUND(E69*U69,2)</f>
        <v>60.3</v>
      </c>
      <c r="W69" s="224"/>
      <c r="X69" s="224" t="s">
        <v>336</v>
      </c>
      <c r="Y69" s="224" t="s">
        <v>317</v>
      </c>
      <c r="Z69" s="214"/>
      <c r="AA69" s="214"/>
      <c r="AB69" s="214"/>
      <c r="AC69" s="214"/>
      <c r="AD69" s="214"/>
      <c r="AE69" s="214"/>
      <c r="AF69" s="214"/>
      <c r="AG69" s="214" t="s">
        <v>367</v>
      </c>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outlineLevel="2" x14ac:dyDescent="0.2">
      <c r="A70" s="221"/>
      <c r="B70" s="222"/>
      <c r="C70" s="268" t="s">
        <v>3004</v>
      </c>
      <c r="D70" s="262"/>
      <c r="E70" s="263">
        <v>502.52359999999999</v>
      </c>
      <c r="F70" s="224"/>
      <c r="G70" s="224"/>
      <c r="H70" s="224"/>
      <c r="I70" s="224"/>
      <c r="J70" s="224"/>
      <c r="K70" s="224"/>
      <c r="L70" s="224"/>
      <c r="M70" s="224"/>
      <c r="N70" s="223"/>
      <c r="O70" s="223"/>
      <c r="P70" s="223"/>
      <c r="Q70" s="223"/>
      <c r="R70" s="224"/>
      <c r="S70" s="224"/>
      <c r="T70" s="224"/>
      <c r="U70" s="224"/>
      <c r="V70" s="224"/>
      <c r="W70" s="224"/>
      <c r="X70" s="224"/>
      <c r="Y70" s="224"/>
      <c r="Z70" s="214"/>
      <c r="AA70" s="214"/>
      <c r="AB70" s="214"/>
      <c r="AC70" s="214"/>
      <c r="AD70" s="214"/>
      <c r="AE70" s="214"/>
      <c r="AF70" s="214"/>
      <c r="AG70" s="214" t="s">
        <v>371</v>
      </c>
      <c r="AH70" s="214">
        <v>5</v>
      </c>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ht="22.5" outlineLevel="1" x14ac:dyDescent="0.2">
      <c r="A71" s="236">
        <v>18</v>
      </c>
      <c r="B71" s="237" t="s">
        <v>3005</v>
      </c>
      <c r="C71" s="254" t="s">
        <v>3006</v>
      </c>
      <c r="D71" s="238" t="s">
        <v>379</v>
      </c>
      <c r="E71" s="239">
        <v>155.16</v>
      </c>
      <c r="F71" s="240"/>
      <c r="G71" s="241">
        <f>ROUND(E71*F71,2)</f>
        <v>0</v>
      </c>
      <c r="H71" s="240"/>
      <c r="I71" s="241">
        <f>ROUND(E71*H71,2)</f>
        <v>0</v>
      </c>
      <c r="J71" s="240"/>
      <c r="K71" s="241">
        <f>ROUND(E71*J71,2)</f>
        <v>0</v>
      </c>
      <c r="L71" s="241">
        <v>12</v>
      </c>
      <c r="M71" s="241">
        <f>G71*(1+L71/100)</f>
        <v>0</v>
      </c>
      <c r="N71" s="239">
        <v>1.2999999999999999E-4</v>
      </c>
      <c r="O71" s="239">
        <f>ROUND(E71*N71,2)</f>
        <v>0.02</v>
      </c>
      <c r="P71" s="239">
        <v>0</v>
      </c>
      <c r="Q71" s="239">
        <f>ROUND(E71*P71,2)</f>
        <v>0</v>
      </c>
      <c r="R71" s="241" t="s">
        <v>380</v>
      </c>
      <c r="S71" s="241" t="s">
        <v>315</v>
      </c>
      <c r="T71" s="242" t="s">
        <v>315</v>
      </c>
      <c r="U71" s="224">
        <v>0.13</v>
      </c>
      <c r="V71" s="224">
        <f>ROUND(E71*U71,2)</f>
        <v>20.170000000000002</v>
      </c>
      <c r="W71" s="224"/>
      <c r="X71" s="224" t="s">
        <v>336</v>
      </c>
      <c r="Y71" s="224" t="s">
        <v>317</v>
      </c>
      <c r="Z71" s="214"/>
      <c r="AA71" s="214"/>
      <c r="AB71" s="214"/>
      <c r="AC71" s="214"/>
      <c r="AD71" s="214"/>
      <c r="AE71" s="214"/>
      <c r="AF71" s="214"/>
      <c r="AG71" s="214" t="s">
        <v>367</v>
      </c>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outlineLevel="2" x14ac:dyDescent="0.2">
      <c r="A72" s="221"/>
      <c r="B72" s="222"/>
      <c r="C72" s="268" t="s">
        <v>3007</v>
      </c>
      <c r="D72" s="262"/>
      <c r="E72" s="263">
        <v>155.16</v>
      </c>
      <c r="F72" s="224"/>
      <c r="G72" s="224"/>
      <c r="H72" s="224"/>
      <c r="I72" s="224"/>
      <c r="J72" s="224"/>
      <c r="K72" s="224"/>
      <c r="L72" s="224"/>
      <c r="M72" s="224"/>
      <c r="N72" s="223"/>
      <c r="O72" s="223"/>
      <c r="P72" s="223"/>
      <c r="Q72" s="223"/>
      <c r="R72" s="224"/>
      <c r="S72" s="224"/>
      <c r="T72" s="224"/>
      <c r="U72" s="224"/>
      <c r="V72" s="224"/>
      <c r="W72" s="224"/>
      <c r="X72" s="224"/>
      <c r="Y72" s="224"/>
      <c r="Z72" s="214"/>
      <c r="AA72" s="214"/>
      <c r="AB72" s="214"/>
      <c r="AC72" s="214"/>
      <c r="AD72" s="214"/>
      <c r="AE72" s="214"/>
      <c r="AF72" s="214"/>
      <c r="AG72" s="214" t="s">
        <v>371</v>
      </c>
      <c r="AH72" s="214">
        <v>5</v>
      </c>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outlineLevel="1" x14ac:dyDescent="0.2">
      <c r="A73" s="236">
        <v>19</v>
      </c>
      <c r="B73" s="237" t="s">
        <v>1582</v>
      </c>
      <c r="C73" s="254" t="s">
        <v>1583</v>
      </c>
      <c r="D73" s="238" t="s">
        <v>379</v>
      </c>
      <c r="E73" s="239">
        <v>155.16</v>
      </c>
      <c r="F73" s="240"/>
      <c r="G73" s="241">
        <f>ROUND(E73*F73,2)</f>
        <v>0</v>
      </c>
      <c r="H73" s="240"/>
      <c r="I73" s="241">
        <f>ROUND(E73*H73,2)</f>
        <v>0</v>
      </c>
      <c r="J73" s="240"/>
      <c r="K73" s="241">
        <f>ROUND(E73*J73,2)</f>
        <v>0</v>
      </c>
      <c r="L73" s="241">
        <v>12</v>
      </c>
      <c r="M73" s="241">
        <f>G73*(1+L73/100)</f>
        <v>0</v>
      </c>
      <c r="N73" s="239">
        <v>8.4499999999999992E-3</v>
      </c>
      <c r="O73" s="239">
        <f>ROUND(E73*N73,2)</f>
        <v>1.31</v>
      </c>
      <c r="P73" s="239">
        <v>0</v>
      </c>
      <c r="Q73" s="239">
        <f>ROUND(E73*P73,2)</f>
        <v>0</v>
      </c>
      <c r="R73" s="241" t="s">
        <v>380</v>
      </c>
      <c r="S73" s="241" t="s">
        <v>315</v>
      </c>
      <c r="T73" s="242" t="s">
        <v>315</v>
      </c>
      <c r="U73" s="224">
        <v>0.52</v>
      </c>
      <c r="V73" s="224">
        <f>ROUND(E73*U73,2)</f>
        <v>80.680000000000007</v>
      </c>
      <c r="W73" s="224"/>
      <c r="X73" s="224" t="s">
        <v>336</v>
      </c>
      <c r="Y73" s="224" t="s">
        <v>317</v>
      </c>
      <c r="Z73" s="214"/>
      <c r="AA73" s="214"/>
      <c r="AB73" s="214"/>
      <c r="AC73" s="214"/>
      <c r="AD73" s="214"/>
      <c r="AE73" s="214"/>
      <c r="AF73" s="214"/>
      <c r="AG73" s="214" t="s">
        <v>367</v>
      </c>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outlineLevel="2" x14ac:dyDescent="0.2">
      <c r="A74" s="221"/>
      <c r="B74" s="222"/>
      <c r="C74" s="255" t="s">
        <v>3008</v>
      </c>
      <c r="D74" s="243"/>
      <c r="E74" s="243"/>
      <c r="F74" s="243"/>
      <c r="G74" s="243"/>
      <c r="H74" s="224"/>
      <c r="I74" s="224"/>
      <c r="J74" s="224"/>
      <c r="K74" s="224"/>
      <c r="L74" s="224"/>
      <c r="M74" s="224"/>
      <c r="N74" s="223"/>
      <c r="O74" s="223"/>
      <c r="P74" s="223"/>
      <c r="Q74" s="223"/>
      <c r="R74" s="224"/>
      <c r="S74" s="224"/>
      <c r="T74" s="224"/>
      <c r="U74" s="224"/>
      <c r="V74" s="224"/>
      <c r="W74" s="224"/>
      <c r="X74" s="224"/>
      <c r="Y74" s="224"/>
      <c r="Z74" s="214"/>
      <c r="AA74" s="214"/>
      <c r="AB74" s="214"/>
      <c r="AC74" s="214"/>
      <c r="AD74" s="214"/>
      <c r="AE74" s="214"/>
      <c r="AF74" s="214"/>
      <c r="AG74" s="214" t="s">
        <v>320</v>
      </c>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2" x14ac:dyDescent="0.2">
      <c r="A75" s="221"/>
      <c r="B75" s="222"/>
      <c r="C75" s="268" t="s">
        <v>3007</v>
      </c>
      <c r="D75" s="262"/>
      <c r="E75" s="263">
        <v>155.16</v>
      </c>
      <c r="F75" s="224"/>
      <c r="G75" s="224"/>
      <c r="H75" s="224"/>
      <c r="I75" s="224"/>
      <c r="J75" s="224"/>
      <c r="K75" s="224"/>
      <c r="L75" s="224"/>
      <c r="M75" s="224"/>
      <c r="N75" s="223"/>
      <c r="O75" s="223"/>
      <c r="P75" s="223"/>
      <c r="Q75" s="223"/>
      <c r="R75" s="224"/>
      <c r="S75" s="224"/>
      <c r="T75" s="224"/>
      <c r="U75" s="224"/>
      <c r="V75" s="224"/>
      <c r="W75" s="224"/>
      <c r="X75" s="224"/>
      <c r="Y75" s="224"/>
      <c r="Z75" s="214"/>
      <c r="AA75" s="214"/>
      <c r="AB75" s="214"/>
      <c r="AC75" s="214"/>
      <c r="AD75" s="214"/>
      <c r="AE75" s="214"/>
      <c r="AF75" s="214"/>
      <c r="AG75" s="214" t="s">
        <v>371</v>
      </c>
      <c r="AH75" s="214">
        <v>5</v>
      </c>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outlineLevel="1" x14ac:dyDescent="0.2">
      <c r="A76" s="236">
        <v>20</v>
      </c>
      <c r="B76" s="237" t="s">
        <v>445</v>
      </c>
      <c r="C76" s="254" t="s">
        <v>446</v>
      </c>
      <c r="D76" s="238" t="s">
        <v>379</v>
      </c>
      <c r="E76" s="239">
        <v>22.540199999999999</v>
      </c>
      <c r="F76" s="240"/>
      <c r="G76" s="241">
        <f>ROUND(E76*F76,2)</f>
        <v>0</v>
      </c>
      <c r="H76" s="240"/>
      <c r="I76" s="241">
        <f>ROUND(E76*H76,2)</f>
        <v>0</v>
      </c>
      <c r="J76" s="240"/>
      <c r="K76" s="241">
        <f>ROUND(E76*J76,2)</f>
        <v>0</v>
      </c>
      <c r="L76" s="241">
        <v>12</v>
      </c>
      <c r="M76" s="241">
        <f>G76*(1+L76/100)</f>
        <v>0</v>
      </c>
      <c r="N76" s="239">
        <v>6.0499999999999998E-3</v>
      </c>
      <c r="O76" s="239">
        <f>ROUND(E76*N76,2)</f>
        <v>0.14000000000000001</v>
      </c>
      <c r="P76" s="239">
        <v>0</v>
      </c>
      <c r="Q76" s="239">
        <f>ROUND(E76*P76,2)</f>
        <v>0</v>
      </c>
      <c r="R76" s="241" t="s">
        <v>380</v>
      </c>
      <c r="S76" s="241" t="s">
        <v>315</v>
      </c>
      <c r="T76" s="242" t="s">
        <v>315</v>
      </c>
      <c r="U76" s="224">
        <v>0.08</v>
      </c>
      <c r="V76" s="224">
        <f>ROUND(E76*U76,2)</f>
        <v>1.8</v>
      </c>
      <c r="W76" s="224"/>
      <c r="X76" s="224" t="s">
        <v>336</v>
      </c>
      <c r="Y76" s="224" t="s">
        <v>317</v>
      </c>
      <c r="Z76" s="214"/>
      <c r="AA76" s="214"/>
      <c r="AB76" s="214"/>
      <c r="AC76" s="214"/>
      <c r="AD76" s="214"/>
      <c r="AE76" s="214"/>
      <c r="AF76" s="214"/>
      <c r="AG76" s="214" t="s">
        <v>337</v>
      </c>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outlineLevel="2" x14ac:dyDescent="0.2">
      <c r="A77" s="221"/>
      <c r="B77" s="222"/>
      <c r="C77" s="267" t="s">
        <v>437</v>
      </c>
      <c r="D77" s="266"/>
      <c r="E77" s="266"/>
      <c r="F77" s="266"/>
      <c r="G77" s="266"/>
      <c r="H77" s="224"/>
      <c r="I77" s="224"/>
      <c r="J77" s="224"/>
      <c r="K77" s="224"/>
      <c r="L77" s="224"/>
      <c r="M77" s="224"/>
      <c r="N77" s="223"/>
      <c r="O77" s="223"/>
      <c r="P77" s="223"/>
      <c r="Q77" s="223"/>
      <c r="R77" s="224"/>
      <c r="S77" s="224"/>
      <c r="T77" s="224"/>
      <c r="U77" s="224"/>
      <c r="V77" s="224"/>
      <c r="W77" s="224"/>
      <c r="X77" s="224"/>
      <c r="Y77" s="224"/>
      <c r="Z77" s="214"/>
      <c r="AA77" s="214"/>
      <c r="AB77" s="214"/>
      <c r="AC77" s="214"/>
      <c r="AD77" s="214"/>
      <c r="AE77" s="214"/>
      <c r="AF77" s="214"/>
      <c r="AG77" s="214" t="s">
        <v>369</v>
      </c>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outlineLevel="2" x14ac:dyDescent="0.2">
      <c r="A78" s="221"/>
      <c r="B78" s="222"/>
      <c r="C78" s="268" t="s">
        <v>3009</v>
      </c>
      <c r="D78" s="262"/>
      <c r="E78" s="263"/>
      <c r="F78" s="224"/>
      <c r="G78" s="224"/>
      <c r="H78" s="224"/>
      <c r="I78" s="224"/>
      <c r="J78" s="224"/>
      <c r="K78" s="224"/>
      <c r="L78" s="224"/>
      <c r="M78" s="224"/>
      <c r="N78" s="223"/>
      <c r="O78" s="223"/>
      <c r="P78" s="223"/>
      <c r="Q78" s="223"/>
      <c r="R78" s="224"/>
      <c r="S78" s="224"/>
      <c r="T78" s="224"/>
      <c r="U78" s="224"/>
      <c r="V78" s="224"/>
      <c r="W78" s="224"/>
      <c r="X78" s="224"/>
      <c r="Y78" s="224"/>
      <c r="Z78" s="214"/>
      <c r="AA78" s="214"/>
      <c r="AB78" s="214"/>
      <c r="AC78" s="214"/>
      <c r="AD78" s="214"/>
      <c r="AE78" s="214"/>
      <c r="AF78" s="214"/>
      <c r="AG78" s="214" t="s">
        <v>371</v>
      </c>
      <c r="AH78" s="214">
        <v>0</v>
      </c>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outlineLevel="3" x14ac:dyDescent="0.2">
      <c r="A79" s="221"/>
      <c r="B79" s="222"/>
      <c r="C79" s="268" t="s">
        <v>3010</v>
      </c>
      <c r="D79" s="262"/>
      <c r="E79" s="263">
        <v>10.984999999999999</v>
      </c>
      <c r="F79" s="224"/>
      <c r="G79" s="224"/>
      <c r="H79" s="224"/>
      <c r="I79" s="224"/>
      <c r="J79" s="224"/>
      <c r="K79" s="224"/>
      <c r="L79" s="224"/>
      <c r="M79" s="224"/>
      <c r="N79" s="223"/>
      <c r="O79" s="223"/>
      <c r="P79" s="223"/>
      <c r="Q79" s="223"/>
      <c r="R79" s="224"/>
      <c r="S79" s="224"/>
      <c r="T79" s="224"/>
      <c r="U79" s="224"/>
      <c r="V79" s="224"/>
      <c r="W79" s="224"/>
      <c r="X79" s="224"/>
      <c r="Y79" s="224"/>
      <c r="Z79" s="214"/>
      <c r="AA79" s="214"/>
      <c r="AB79" s="214"/>
      <c r="AC79" s="214"/>
      <c r="AD79" s="214"/>
      <c r="AE79" s="214"/>
      <c r="AF79" s="214"/>
      <c r="AG79" s="214" t="s">
        <v>371</v>
      </c>
      <c r="AH79" s="214">
        <v>0</v>
      </c>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outlineLevel="3" x14ac:dyDescent="0.2">
      <c r="A80" s="221"/>
      <c r="B80" s="222"/>
      <c r="C80" s="268" t="s">
        <v>3011</v>
      </c>
      <c r="D80" s="262"/>
      <c r="E80" s="263">
        <v>11.555199999999999</v>
      </c>
      <c r="F80" s="224"/>
      <c r="G80" s="224"/>
      <c r="H80" s="224"/>
      <c r="I80" s="224"/>
      <c r="J80" s="224"/>
      <c r="K80" s="224"/>
      <c r="L80" s="224"/>
      <c r="M80" s="224"/>
      <c r="N80" s="223"/>
      <c r="O80" s="223"/>
      <c r="P80" s="223"/>
      <c r="Q80" s="223"/>
      <c r="R80" s="224"/>
      <c r="S80" s="224"/>
      <c r="T80" s="224"/>
      <c r="U80" s="224"/>
      <c r="V80" s="224"/>
      <c r="W80" s="224"/>
      <c r="X80" s="224"/>
      <c r="Y80" s="224"/>
      <c r="Z80" s="214"/>
      <c r="AA80" s="214"/>
      <c r="AB80" s="214"/>
      <c r="AC80" s="214"/>
      <c r="AD80" s="214"/>
      <c r="AE80" s="214"/>
      <c r="AF80" s="214"/>
      <c r="AG80" s="214" t="s">
        <v>371</v>
      </c>
      <c r="AH80" s="214">
        <v>0</v>
      </c>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ht="22.5" outlineLevel="1" x14ac:dyDescent="0.2">
      <c r="A81" s="236">
        <v>21</v>
      </c>
      <c r="B81" s="237" t="s">
        <v>435</v>
      </c>
      <c r="C81" s="254" t="s">
        <v>436</v>
      </c>
      <c r="D81" s="238" t="s">
        <v>379</v>
      </c>
      <c r="E81" s="239">
        <v>502.52359999999999</v>
      </c>
      <c r="F81" s="240"/>
      <c r="G81" s="241">
        <f>ROUND(E81*F81,2)</f>
        <v>0</v>
      </c>
      <c r="H81" s="240"/>
      <c r="I81" s="241">
        <f>ROUND(E81*H81,2)</f>
        <v>0</v>
      </c>
      <c r="J81" s="240"/>
      <c r="K81" s="241">
        <f>ROUND(E81*J81,2)</f>
        <v>0</v>
      </c>
      <c r="L81" s="241">
        <v>12</v>
      </c>
      <c r="M81" s="241">
        <f>G81*(1+L81/100)</f>
        <v>0</v>
      </c>
      <c r="N81" s="239">
        <v>6.8999999999999999E-3</v>
      </c>
      <c r="O81" s="239">
        <f>ROUND(E81*N81,2)</f>
        <v>3.47</v>
      </c>
      <c r="P81" s="239">
        <v>0</v>
      </c>
      <c r="Q81" s="239">
        <f>ROUND(E81*P81,2)</f>
        <v>0</v>
      </c>
      <c r="R81" s="241" t="s">
        <v>380</v>
      </c>
      <c r="S81" s="241" t="s">
        <v>315</v>
      </c>
      <c r="T81" s="242" t="s">
        <v>315</v>
      </c>
      <c r="U81" s="224">
        <v>0.432</v>
      </c>
      <c r="V81" s="224">
        <f>ROUND(E81*U81,2)</f>
        <v>217.09</v>
      </c>
      <c r="W81" s="224"/>
      <c r="X81" s="224" t="s">
        <v>336</v>
      </c>
      <c r="Y81" s="224" t="s">
        <v>317</v>
      </c>
      <c r="Z81" s="214"/>
      <c r="AA81" s="214"/>
      <c r="AB81" s="214"/>
      <c r="AC81" s="214"/>
      <c r="AD81" s="214"/>
      <c r="AE81" s="214"/>
      <c r="AF81" s="214"/>
      <c r="AG81" s="214" t="s">
        <v>337</v>
      </c>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outlineLevel="2" x14ac:dyDescent="0.2">
      <c r="A82" s="221"/>
      <c r="B82" s="222"/>
      <c r="C82" s="267" t="s">
        <v>437</v>
      </c>
      <c r="D82" s="266"/>
      <c r="E82" s="266"/>
      <c r="F82" s="266"/>
      <c r="G82" s="266"/>
      <c r="H82" s="224"/>
      <c r="I82" s="224"/>
      <c r="J82" s="224"/>
      <c r="K82" s="224"/>
      <c r="L82" s="224"/>
      <c r="M82" s="224"/>
      <c r="N82" s="223"/>
      <c r="O82" s="223"/>
      <c r="P82" s="223"/>
      <c r="Q82" s="223"/>
      <c r="R82" s="224"/>
      <c r="S82" s="224"/>
      <c r="T82" s="224"/>
      <c r="U82" s="224"/>
      <c r="V82" s="224"/>
      <c r="W82" s="224"/>
      <c r="X82" s="224"/>
      <c r="Y82" s="224"/>
      <c r="Z82" s="214"/>
      <c r="AA82" s="214"/>
      <c r="AB82" s="214"/>
      <c r="AC82" s="214"/>
      <c r="AD82" s="214"/>
      <c r="AE82" s="214"/>
      <c r="AF82" s="214"/>
      <c r="AG82" s="214" t="s">
        <v>369</v>
      </c>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outlineLevel="2" x14ac:dyDescent="0.2">
      <c r="A83" s="221"/>
      <c r="B83" s="222"/>
      <c r="C83" s="268" t="s">
        <v>3012</v>
      </c>
      <c r="D83" s="262"/>
      <c r="E83" s="263">
        <v>502.52359999999999</v>
      </c>
      <c r="F83" s="224"/>
      <c r="G83" s="224"/>
      <c r="H83" s="224"/>
      <c r="I83" s="224"/>
      <c r="J83" s="224"/>
      <c r="K83" s="224"/>
      <c r="L83" s="224"/>
      <c r="M83" s="224"/>
      <c r="N83" s="223"/>
      <c r="O83" s="223"/>
      <c r="P83" s="223"/>
      <c r="Q83" s="223"/>
      <c r="R83" s="224"/>
      <c r="S83" s="224"/>
      <c r="T83" s="224"/>
      <c r="U83" s="224"/>
      <c r="V83" s="224"/>
      <c r="W83" s="224"/>
      <c r="X83" s="224"/>
      <c r="Y83" s="224"/>
      <c r="Z83" s="214"/>
      <c r="AA83" s="214"/>
      <c r="AB83" s="214"/>
      <c r="AC83" s="214"/>
      <c r="AD83" s="214"/>
      <c r="AE83" s="214"/>
      <c r="AF83" s="214"/>
      <c r="AG83" s="214" t="s">
        <v>371</v>
      </c>
      <c r="AH83" s="214">
        <v>5</v>
      </c>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outlineLevel="1" x14ac:dyDescent="0.2">
      <c r="A84" s="236">
        <v>22</v>
      </c>
      <c r="B84" s="237" t="s">
        <v>451</v>
      </c>
      <c r="C84" s="254" t="s">
        <v>452</v>
      </c>
      <c r="D84" s="238" t="s">
        <v>379</v>
      </c>
      <c r="E84" s="239">
        <v>86.372</v>
      </c>
      <c r="F84" s="240"/>
      <c r="G84" s="241">
        <f>ROUND(E84*F84,2)</f>
        <v>0</v>
      </c>
      <c r="H84" s="240"/>
      <c r="I84" s="241">
        <f>ROUND(E84*H84,2)</f>
        <v>0</v>
      </c>
      <c r="J84" s="240"/>
      <c r="K84" s="241">
        <f>ROUND(E84*J84,2)</f>
        <v>0</v>
      </c>
      <c r="L84" s="241">
        <v>12</v>
      </c>
      <c r="M84" s="241">
        <f>G84*(1+L84/100)</f>
        <v>0</v>
      </c>
      <c r="N84" s="239">
        <v>4.0000000000000003E-5</v>
      </c>
      <c r="O84" s="239">
        <f>ROUND(E84*N84,2)</f>
        <v>0</v>
      </c>
      <c r="P84" s="239">
        <v>0</v>
      </c>
      <c r="Q84" s="239">
        <f>ROUND(E84*P84,2)</f>
        <v>0</v>
      </c>
      <c r="R84" s="241" t="s">
        <v>380</v>
      </c>
      <c r="S84" s="241" t="s">
        <v>315</v>
      </c>
      <c r="T84" s="242" t="s">
        <v>315</v>
      </c>
      <c r="U84" s="224">
        <v>7.8E-2</v>
      </c>
      <c r="V84" s="224">
        <f>ROUND(E84*U84,2)</f>
        <v>6.74</v>
      </c>
      <c r="W84" s="224"/>
      <c r="X84" s="224" t="s">
        <v>336</v>
      </c>
      <c r="Y84" s="224" t="s">
        <v>317</v>
      </c>
      <c r="Z84" s="214"/>
      <c r="AA84" s="214"/>
      <c r="AB84" s="214"/>
      <c r="AC84" s="214"/>
      <c r="AD84" s="214"/>
      <c r="AE84" s="214"/>
      <c r="AF84" s="214"/>
      <c r="AG84" s="214" t="s">
        <v>337</v>
      </c>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ht="22.5" outlineLevel="2" x14ac:dyDescent="0.2">
      <c r="A85" s="221"/>
      <c r="B85" s="222"/>
      <c r="C85" s="267" t="s">
        <v>453</v>
      </c>
      <c r="D85" s="266"/>
      <c r="E85" s="266"/>
      <c r="F85" s="266"/>
      <c r="G85" s="266"/>
      <c r="H85" s="224"/>
      <c r="I85" s="224"/>
      <c r="J85" s="224"/>
      <c r="K85" s="224"/>
      <c r="L85" s="224"/>
      <c r="M85" s="224"/>
      <c r="N85" s="223"/>
      <c r="O85" s="223"/>
      <c r="P85" s="223"/>
      <c r="Q85" s="223"/>
      <c r="R85" s="224"/>
      <c r="S85" s="224"/>
      <c r="T85" s="224"/>
      <c r="U85" s="224"/>
      <c r="V85" s="224"/>
      <c r="W85" s="224"/>
      <c r="X85" s="224"/>
      <c r="Y85" s="224"/>
      <c r="Z85" s="214"/>
      <c r="AA85" s="214"/>
      <c r="AB85" s="214"/>
      <c r="AC85" s="214"/>
      <c r="AD85" s="214"/>
      <c r="AE85" s="214"/>
      <c r="AF85" s="214"/>
      <c r="AG85" s="214" t="s">
        <v>369</v>
      </c>
      <c r="AH85" s="214"/>
      <c r="AI85" s="214"/>
      <c r="AJ85" s="214"/>
      <c r="AK85" s="214"/>
      <c r="AL85" s="214"/>
      <c r="AM85" s="214"/>
      <c r="AN85" s="214"/>
      <c r="AO85" s="214"/>
      <c r="AP85" s="214"/>
      <c r="AQ85" s="214"/>
      <c r="AR85" s="214"/>
      <c r="AS85" s="214"/>
      <c r="AT85" s="214"/>
      <c r="AU85" s="214"/>
      <c r="AV85" s="214"/>
      <c r="AW85" s="214"/>
      <c r="AX85" s="214"/>
      <c r="AY85" s="214"/>
      <c r="AZ85" s="214"/>
      <c r="BA85" s="244" t="str">
        <f>C85</f>
        <v>které se zřizují před úpravami povrchu, a obalení osazených dveřních zárubní před znečištěním při úpravách povrchu nástřikem plastických maltovin včetně pozdějšího odkrytí,</v>
      </c>
      <c r="BB85" s="214"/>
      <c r="BC85" s="214"/>
      <c r="BD85" s="214"/>
      <c r="BE85" s="214"/>
      <c r="BF85" s="214"/>
      <c r="BG85" s="214"/>
      <c r="BH85" s="214"/>
    </row>
    <row r="86" spans="1:60" outlineLevel="2" x14ac:dyDescent="0.2">
      <c r="A86" s="221"/>
      <c r="B86" s="222"/>
      <c r="C86" s="258" t="s">
        <v>454</v>
      </c>
      <c r="D86" s="252"/>
      <c r="E86" s="252"/>
      <c r="F86" s="252"/>
      <c r="G86" s="252"/>
      <c r="H86" s="224"/>
      <c r="I86" s="224"/>
      <c r="J86" s="224"/>
      <c r="K86" s="224"/>
      <c r="L86" s="224"/>
      <c r="M86" s="224"/>
      <c r="N86" s="223"/>
      <c r="O86" s="223"/>
      <c r="P86" s="223"/>
      <c r="Q86" s="223"/>
      <c r="R86" s="224"/>
      <c r="S86" s="224"/>
      <c r="T86" s="224"/>
      <c r="U86" s="224"/>
      <c r="V86" s="224"/>
      <c r="W86" s="224"/>
      <c r="X86" s="224"/>
      <c r="Y86" s="224"/>
      <c r="Z86" s="214"/>
      <c r="AA86" s="214"/>
      <c r="AB86" s="214"/>
      <c r="AC86" s="214"/>
      <c r="AD86" s="214"/>
      <c r="AE86" s="214"/>
      <c r="AF86" s="214"/>
      <c r="AG86" s="214" t="s">
        <v>320</v>
      </c>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outlineLevel="2" x14ac:dyDescent="0.2">
      <c r="A87" s="221"/>
      <c r="B87" s="222"/>
      <c r="C87" s="268" t="s">
        <v>3013</v>
      </c>
      <c r="D87" s="262"/>
      <c r="E87" s="263">
        <v>19.107399999999998</v>
      </c>
      <c r="F87" s="224"/>
      <c r="G87" s="224"/>
      <c r="H87" s="224"/>
      <c r="I87" s="224"/>
      <c r="J87" s="224"/>
      <c r="K87" s="224"/>
      <c r="L87" s="224"/>
      <c r="M87" s="224"/>
      <c r="N87" s="223"/>
      <c r="O87" s="223"/>
      <c r="P87" s="223"/>
      <c r="Q87" s="223"/>
      <c r="R87" s="224"/>
      <c r="S87" s="224"/>
      <c r="T87" s="224"/>
      <c r="U87" s="224"/>
      <c r="V87" s="224"/>
      <c r="W87" s="224"/>
      <c r="X87" s="224"/>
      <c r="Y87" s="224"/>
      <c r="Z87" s="214"/>
      <c r="AA87" s="214"/>
      <c r="AB87" s="214"/>
      <c r="AC87" s="214"/>
      <c r="AD87" s="214"/>
      <c r="AE87" s="214"/>
      <c r="AF87" s="214"/>
      <c r="AG87" s="214" t="s">
        <v>371</v>
      </c>
      <c r="AH87" s="214">
        <v>0</v>
      </c>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row>
    <row r="88" spans="1:60" outlineLevel="3" x14ac:dyDescent="0.2">
      <c r="A88" s="221"/>
      <c r="B88" s="222"/>
      <c r="C88" s="268" t="s">
        <v>3014</v>
      </c>
      <c r="D88" s="262"/>
      <c r="E88" s="263">
        <v>22.796800000000001</v>
      </c>
      <c r="F88" s="224"/>
      <c r="G88" s="224"/>
      <c r="H88" s="224"/>
      <c r="I88" s="224"/>
      <c r="J88" s="224"/>
      <c r="K88" s="224"/>
      <c r="L88" s="224"/>
      <c r="M88" s="224"/>
      <c r="N88" s="223"/>
      <c r="O88" s="223"/>
      <c r="P88" s="223"/>
      <c r="Q88" s="223"/>
      <c r="R88" s="224"/>
      <c r="S88" s="224"/>
      <c r="T88" s="224"/>
      <c r="U88" s="224"/>
      <c r="V88" s="224"/>
      <c r="W88" s="224"/>
      <c r="X88" s="224"/>
      <c r="Y88" s="224"/>
      <c r="Z88" s="214"/>
      <c r="AA88" s="214"/>
      <c r="AB88" s="214"/>
      <c r="AC88" s="214"/>
      <c r="AD88" s="214"/>
      <c r="AE88" s="214"/>
      <c r="AF88" s="214"/>
      <c r="AG88" s="214" t="s">
        <v>371</v>
      </c>
      <c r="AH88" s="214">
        <v>0</v>
      </c>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0" outlineLevel="3" x14ac:dyDescent="0.2">
      <c r="A89" s="221"/>
      <c r="B89" s="222"/>
      <c r="C89" s="268" t="s">
        <v>3015</v>
      </c>
      <c r="D89" s="262"/>
      <c r="E89" s="263">
        <v>10.1652</v>
      </c>
      <c r="F89" s="224"/>
      <c r="G89" s="224"/>
      <c r="H89" s="224"/>
      <c r="I89" s="224"/>
      <c r="J89" s="224"/>
      <c r="K89" s="224"/>
      <c r="L89" s="224"/>
      <c r="M89" s="224"/>
      <c r="N89" s="223"/>
      <c r="O89" s="223"/>
      <c r="P89" s="223"/>
      <c r="Q89" s="223"/>
      <c r="R89" s="224"/>
      <c r="S89" s="224"/>
      <c r="T89" s="224"/>
      <c r="U89" s="224"/>
      <c r="V89" s="224"/>
      <c r="W89" s="224"/>
      <c r="X89" s="224"/>
      <c r="Y89" s="224"/>
      <c r="Z89" s="214"/>
      <c r="AA89" s="214"/>
      <c r="AB89" s="214"/>
      <c r="AC89" s="214"/>
      <c r="AD89" s="214"/>
      <c r="AE89" s="214"/>
      <c r="AF89" s="214"/>
      <c r="AG89" s="214" t="s">
        <v>371</v>
      </c>
      <c r="AH89" s="214">
        <v>0</v>
      </c>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outlineLevel="3" x14ac:dyDescent="0.2">
      <c r="A90" s="221"/>
      <c r="B90" s="222"/>
      <c r="C90" s="268" t="s">
        <v>3016</v>
      </c>
      <c r="D90" s="262"/>
      <c r="E90" s="263">
        <v>7.7556000000000003</v>
      </c>
      <c r="F90" s="224"/>
      <c r="G90" s="224"/>
      <c r="H90" s="224"/>
      <c r="I90" s="224"/>
      <c r="J90" s="224"/>
      <c r="K90" s="224"/>
      <c r="L90" s="224"/>
      <c r="M90" s="224"/>
      <c r="N90" s="223"/>
      <c r="O90" s="223"/>
      <c r="P90" s="223"/>
      <c r="Q90" s="223"/>
      <c r="R90" s="224"/>
      <c r="S90" s="224"/>
      <c r="T90" s="224"/>
      <c r="U90" s="224"/>
      <c r="V90" s="224"/>
      <c r="W90" s="224"/>
      <c r="X90" s="224"/>
      <c r="Y90" s="224"/>
      <c r="Z90" s="214"/>
      <c r="AA90" s="214"/>
      <c r="AB90" s="214"/>
      <c r="AC90" s="214"/>
      <c r="AD90" s="214"/>
      <c r="AE90" s="214"/>
      <c r="AF90" s="214"/>
      <c r="AG90" s="214" t="s">
        <v>371</v>
      </c>
      <c r="AH90" s="214">
        <v>0</v>
      </c>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outlineLevel="3" x14ac:dyDescent="0.2">
      <c r="A91" s="221"/>
      <c r="B91" s="222"/>
      <c r="C91" s="268" t="s">
        <v>3017</v>
      </c>
      <c r="D91" s="262"/>
      <c r="E91" s="263">
        <v>10.4398</v>
      </c>
      <c r="F91" s="224"/>
      <c r="G91" s="224"/>
      <c r="H91" s="224"/>
      <c r="I91" s="224"/>
      <c r="J91" s="224"/>
      <c r="K91" s="224"/>
      <c r="L91" s="224"/>
      <c r="M91" s="224"/>
      <c r="N91" s="223"/>
      <c r="O91" s="223"/>
      <c r="P91" s="223"/>
      <c r="Q91" s="223"/>
      <c r="R91" s="224"/>
      <c r="S91" s="224"/>
      <c r="T91" s="224"/>
      <c r="U91" s="224"/>
      <c r="V91" s="224"/>
      <c r="W91" s="224"/>
      <c r="X91" s="224"/>
      <c r="Y91" s="224"/>
      <c r="Z91" s="214"/>
      <c r="AA91" s="214"/>
      <c r="AB91" s="214"/>
      <c r="AC91" s="214"/>
      <c r="AD91" s="214"/>
      <c r="AE91" s="214"/>
      <c r="AF91" s="214"/>
      <c r="AG91" s="214" t="s">
        <v>371</v>
      </c>
      <c r="AH91" s="214">
        <v>0</v>
      </c>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outlineLevel="3" x14ac:dyDescent="0.2">
      <c r="A92" s="221"/>
      <c r="B92" s="222"/>
      <c r="C92" s="268" t="s">
        <v>3018</v>
      </c>
      <c r="D92" s="262"/>
      <c r="E92" s="263">
        <v>8.391</v>
      </c>
      <c r="F92" s="224"/>
      <c r="G92" s="224"/>
      <c r="H92" s="224"/>
      <c r="I92" s="224"/>
      <c r="J92" s="224"/>
      <c r="K92" s="224"/>
      <c r="L92" s="224"/>
      <c r="M92" s="224"/>
      <c r="N92" s="223"/>
      <c r="O92" s="223"/>
      <c r="P92" s="223"/>
      <c r="Q92" s="223"/>
      <c r="R92" s="224"/>
      <c r="S92" s="224"/>
      <c r="T92" s="224"/>
      <c r="U92" s="224"/>
      <c r="V92" s="224"/>
      <c r="W92" s="224"/>
      <c r="X92" s="224"/>
      <c r="Y92" s="224"/>
      <c r="Z92" s="214"/>
      <c r="AA92" s="214"/>
      <c r="AB92" s="214"/>
      <c r="AC92" s="214"/>
      <c r="AD92" s="214"/>
      <c r="AE92" s="214"/>
      <c r="AF92" s="214"/>
      <c r="AG92" s="214" t="s">
        <v>371</v>
      </c>
      <c r="AH92" s="214">
        <v>0</v>
      </c>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row>
    <row r="93" spans="1:60" outlineLevel="3" x14ac:dyDescent="0.2">
      <c r="A93" s="221"/>
      <c r="B93" s="222"/>
      <c r="C93" s="268" t="s">
        <v>3019</v>
      </c>
      <c r="D93" s="262"/>
      <c r="E93" s="263">
        <v>7.7161999999999997</v>
      </c>
      <c r="F93" s="224"/>
      <c r="G93" s="224"/>
      <c r="H93" s="224"/>
      <c r="I93" s="224"/>
      <c r="J93" s="224"/>
      <c r="K93" s="224"/>
      <c r="L93" s="224"/>
      <c r="M93" s="224"/>
      <c r="N93" s="223"/>
      <c r="O93" s="223"/>
      <c r="P93" s="223"/>
      <c r="Q93" s="223"/>
      <c r="R93" s="224"/>
      <c r="S93" s="224"/>
      <c r="T93" s="224"/>
      <c r="U93" s="224"/>
      <c r="V93" s="224"/>
      <c r="W93" s="224"/>
      <c r="X93" s="224"/>
      <c r="Y93" s="224"/>
      <c r="Z93" s="214"/>
      <c r="AA93" s="214"/>
      <c r="AB93" s="214"/>
      <c r="AC93" s="214"/>
      <c r="AD93" s="214"/>
      <c r="AE93" s="214"/>
      <c r="AF93" s="214"/>
      <c r="AG93" s="214" t="s">
        <v>371</v>
      </c>
      <c r="AH93" s="214">
        <v>0</v>
      </c>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row>
    <row r="94" spans="1:60" outlineLevel="3" x14ac:dyDescent="0.2">
      <c r="A94" s="221"/>
      <c r="B94" s="222"/>
      <c r="C94" s="273" t="s">
        <v>2228</v>
      </c>
      <c r="D94" s="271"/>
      <c r="E94" s="272">
        <v>86.372</v>
      </c>
      <c r="F94" s="224"/>
      <c r="G94" s="224"/>
      <c r="H94" s="224"/>
      <c r="I94" s="224"/>
      <c r="J94" s="224"/>
      <c r="K94" s="224"/>
      <c r="L94" s="224"/>
      <c r="M94" s="224"/>
      <c r="N94" s="223"/>
      <c r="O94" s="223"/>
      <c r="P94" s="223"/>
      <c r="Q94" s="223"/>
      <c r="R94" s="224"/>
      <c r="S94" s="224"/>
      <c r="T94" s="224"/>
      <c r="U94" s="224"/>
      <c r="V94" s="224"/>
      <c r="W94" s="224"/>
      <c r="X94" s="224"/>
      <c r="Y94" s="224"/>
      <c r="Z94" s="214"/>
      <c r="AA94" s="214"/>
      <c r="AB94" s="214"/>
      <c r="AC94" s="214"/>
      <c r="AD94" s="214"/>
      <c r="AE94" s="214"/>
      <c r="AF94" s="214"/>
      <c r="AG94" s="214" t="s">
        <v>371</v>
      </c>
      <c r="AH94" s="214">
        <v>1</v>
      </c>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row>
    <row r="95" spans="1:60" ht="33.75" outlineLevel="1" x14ac:dyDescent="0.2">
      <c r="A95" s="236">
        <v>23</v>
      </c>
      <c r="B95" s="237" t="s">
        <v>2202</v>
      </c>
      <c r="C95" s="254" t="s">
        <v>2203</v>
      </c>
      <c r="D95" s="238" t="s">
        <v>379</v>
      </c>
      <c r="E95" s="239">
        <v>155.16</v>
      </c>
      <c r="F95" s="240"/>
      <c r="G95" s="241">
        <f>ROUND(E95*F95,2)</f>
        <v>0</v>
      </c>
      <c r="H95" s="240"/>
      <c r="I95" s="241">
        <f>ROUND(E95*H95,2)</f>
        <v>0</v>
      </c>
      <c r="J95" s="240"/>
      <c r="K95" s="241">
        <f>ROUND(E95*J95,2)</f>
        <v>0</v>
      </c>
      <c r="L95" s="241">
        <v>12</v>
      </c>
      <c r="M95" s="241">
        <f>G95*(1+L95/100)</f>
        <v>0</v>
      </c>
      <c r="N95" s="239">
        <v>2.768E-2</v>
      </c>
      <c r="O95" s="239">
        <f>ROUND(E95*N95,2)</f>
        <v>4.29</v>
      </c>
      <c r="P95" s="239">
        <v>0</v>
      </c>
      <c r="Q95" s="239">
        <f>ROUND(E95*P95,2)</f>
        <v>0</v>
      </c>
      <c r="R95" s="241" t="s">
        <v>366</v>
      </c>
      <c r="S95" s="241" t="s">
        <v>315</v>
      </c>
      <c r="T95" s="242" t="s">
        <v>315</v>
      </c>
      <c r="U95" s="224">
        <v>0.51</v>
      </c>
      <c r="V95" s="224">
        <f>ROUND(E95*U95,2)</f>
        <v>79.13</v>
      </c>
      <c r="W95" s="224"/>
      <c r="X95" s="224" t="s">
        <v>336</v>
      </c>
      <c r="Y95" s="224" t="s">
        <v>317</v>
      </c>
      <c r="Z95" s="214"/>
      <c r="AA95" s="214"/>
      <c r="AB95" s="214"/>
      <c r="AC95" s="214"/>
      <c r="AD95" s="214"/>
      <c r="AE95" s="214"/>
      <c r="AF95" s="214"/>
      <c r="AG95" s="214" t="s">
        <v>367</v>
      </c>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0" outlineLevel="2" x14ac:dyDescent="0.2">
      <c r="A96" s="221"/>
      <c r="B96" s="222"/>
      <c r="C96" s="255" t="s">
        <v>465</v>
      </c>
      <c r="D96" s="243"/>
      <c r="E96" s="243"/>
      <c r="F96" s="243"/>
      <c r="G96" s="243"/>
      <c r="H96" s="224"/>
      <c r="I96" s="224"/>
      <c r="J96" s="224"/>
      <c r="K96" s="224"/>
      <c r="L96" s="224"/>
      <c r="M96" s="224"/>
      <c r="N96" s="223"/>
      <c r="O96" s="223"/>
      <c r="P96" s="223"/>
      <c r="Q96" s="223"/>
      <c r="R96" s="224"/>
      <c r="S96" s="224"/>
      <c r="T96" s="224"/>
      <c r="U96" s="224"/>
      <c r="V96" s="224"/>
      <c r="W96" s="224"/>
      <c r="X96" s="224"/>
      <c r="Y96" s="224"/>
      <c r="Z96" s="214"/>
      <c r="AA96" s="214"/>
      <c r="AB96" s="214"/>
      <c r="AC96" s="214"/>
      <c r="AD96" s="214"/>
      <c r="AE96" s="214"/>
      <c r="AF96" s="214"/>
      <c r="AG96" s="214" t="s">
        <v>320</v>
      </c>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row>
    <row r="97" spans="1:60" outlineLevel="2" x14ac:dyDescent="0.2">
      <c r="A97" s="221"/>
      <c r="B97" s="222"/>
      <c r="C97" s="268" t="s">
        <v>2981</v>
      </c>
      <c r="D97" s="262"/>
      <c r="E97" s="263"/>
      <c r="F97" s="224"/>
      <c r="G97" s="224"/>
      <c r="H97" s="224"/>
      <c r="I97" s="224"/>
      <c r="J97" s="224"/>
      <c r="K97" s="224"/>
      <c r="L97" s="224"/>
      <c r="M97" s="224"/>
      <c r="N97" s="223"/>
      <c r="O97" s="223"/>
      <c r="P97" s="223"/>
      <c r="Q97" s="223"/>
      <c r="R97" s="224"/>
      <c r="S97" s="224"/>
      <c r="T97" s="224"/>
      <c r="U97" s="224"/>
      <c r="V97" s="224"/>
      <c r="W97" s="224"/>
      <c r="X97" s="224"/>
      <c r="Y97" s="224"/>
      <c r="Z97" s="214"/>
      <c r="AA97" s="214"/>
      <c r="AB97" s="214"/>
      <c r="AC97" s="214"/>
      <c r="AD97" s="214"/>
      <c r="AE97" s="214"/>
      <c r="AF97" s="214"/>
      <c r="AG97" s="214" t="s">
        <v>371</v>
      </c>
      <c r="AH97" s="214">
        <v>0</v>
      </c>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row>
    <row r="98" spans="1:60" outlineLevel="3" x14ac:dyDescent="0.2">
      <c r="A98" s="221"/>
      <c r="B98" s="222"/>
      <c r="C98" s="268" t="s">
        <v>3020</v>
      </c>
      <c r="D98" s="262"/>
      <c r="E98" s="263">
        <v>32.340000000000003</v>
      </c>
      <c r="F98" s="224"/>
      <c r="G98" s="224"/>
      <c r="H98" s="224"/>
      <c r="I98" s="224"/>
      <c r="J98" s="224"/>
      <c r="K98" s="224"/>
      <c r="L98" s="224"/>
      <c r="M98" s="224"/>
      <c r="N98" s="223"/>
      <c r="O98" s="223"/>
      <c r="P98" s="223"/>
      <c r="Q98" s="223"/>
      <c r="R98" s="224"/>
      <c r="S98" s="224"/>
      <c r="T98" s="224"/>
      <c r="U98" s="224"/>
      <c r="V98" s="224"/>
      <c r="W98" s="224"/>
      <c r="X98" s="224"/>
      <c r="Y98" s="224"/>
      <c r="Z98" s="214"/>
      <c r="AA98" s="214"/>
      <c r="AB98" s="214"/>
      <c r="AC98" s="214"/>
      <c r="AD98" s="214"/>
      <c r="AE98" s="214"/>
      <c r="AF98" s="214"/>
      <c r="AG98" s="214" t="s">
        <v>371</v>
      </c>
      <c r="AH98" s="214">
        <v>0</v>
      </c>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row>
    <row r="99" spans="1:60" outlineLevel="3" x14ac:dyDescent="0.2">
      <c r="A99" s="221"/>
      <c r="B99" s="222"/>
      <c r="C99" s="268" t="s">
        <v>3021</v>
      </c>
      <c r="D99" s="262"/>
      <c r="E99" s="263"/>
      <c r="F99" s="224"/>
      <c r="G99" s="224"/>
      <c r="H99" s="224"/>
      <c r="I99" s="224"/>
      <c r="J99" s="224"/>
      <c r="K99" s="224"/>
      <c r="L99" s="224"/>
      <c r="M99" s="224"/>
      <c r="N99" s="223"/>
      <c r="O99" s="223"/>
      <c r="P99" s="223"/>
      <c r="Q99" s="223"/>
      <c r="R99" s="224"/>
      <c r="S99" s="224"/>
      <c r="T99" s="224"/>
      <c r="U99" s="224"/>
      <c r="V99" s="224"/>
      <c r="W99" s="224"/>
      <c r="X99" s="224"/>
      <c r="Y99" s="224"/>
      <c r="Z99" s="214"/>
      <c r="AA99" s="214"/>
      <c r="AB99" s="214"/>
      <c r="AC99" s="214"/>
      <c r="AD99" s="214"/>
      <c r="AE99" s="214"/>
      <c r="AF99" s="214"/>
      <c r="AG99" s="214" t="s">
        <v>371</v>
      </c>
      <c r="AH99" s="214">
        <v>0</v>
      </c>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row>
    <row r="100" spans="1:60" outlineLevel="3" x14ac:dyDescent="0.2">
      <c r="A100" s="221"/>
      <c r="B100" s="222"/>
      <c r="C100" s="268" t="s">
        <v>3022</v>
      </c>
      <c r="D100" s="262"/>
      <c r="E100" s="263">
        <v>46.7</v>
      </c>
      <c r="F100" s="224"/>
      <c r="G100" s="224"/>
      <c r="H100" s="224"/>
      <c r="I100" s="224"/>
      <c r="J100" s="224"/>
      <c r="K100" s="224"/>
      <c r="L100" s="224"/>
      <c r="M100" s="224"/>
      <c r="N100" s="223"/>
      <c r="O100" s="223"/>
      <c r="P100" s="223"/>
      <c r="Q100" s="223"/>
      <c r="R100" s="224"/>
      <c r="S100" s="224"/>
      <c r="T100" s="224"/>
      <c r="U100" s="224"/>
      <c r="V100" s="224"/>
      <c r="W100" s="224"/>
      <c r="X100" s="224"/>
      <c r="Y100" s="224"/>
      <c r="Z100" s="214"/>
      <c r="AA100" s="214"/>
      <c r="AB100" s="214"/>
      <c r="AC100" s="214"/>
      <c r="AD100" s="214"/>
      <c r="AE100" s="214"/>
      <c r="AF100" s="214"/>
      <c r="AG100" s="214" t="s">
        <v>371</v>
      </c>
      <c r="AH100" s="214">
        <v>0</v>
      </c>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row>
    <row r="101" spans="1:60" outlineLevel="3" x14ac:dyDescent="0.2">
      <c r="A101" s="221"/>
      <c r="B101" s="222"/>
      <c r="C101" s="268" t="s">
        <v>3023</v>
      </c>
      <c r="D101" s="262"/>
      <c r="E101" s="263"/>
      <c r="F101" s="224"/>
      <c r="G101" s="224"/>
      <c r="H101" s="224"/>
      <c r="I101" s="224"/>
      <c r="J101" s="224"/>
      <c r="K101" s="224"/>
      <c r="L101" s="224"/>
      <c r="M101" s="224"/>
      <c r="N101" s="223"/>
      <c r="O101" s="223"/>
      <c r="P101" s="223"/>
      <c r="Q101" s="223"/>
      <c r="R101" s="224"/>
      <c r="S101" s="224"/>
      <c r="T101" s="224"/>
      <c r="U101" s="224"/>
      <c r="V101" s="224"/>
      <c r="W101" s="224"/>
      <c r="X101" s="224"/>
      <c r="Y101" s="224"/>
      <c r="Z101" s="214"/>
      <c r="AA101" s="214"/>
      <c r="AB101" s="214"/>
      <c r="AC101" s="214"/>
      <c r="AD101" s="214"/>
      <c r="AE101" s="214"/>
      <c r="AF101" s="214"/>
      <c r="AG101" s="214" t="s">
        <v>371</v>
      </c>
      <c r="AH101" s="214">
        <v>0</v>
      </c>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row>
    <row r="102" spans="1:60" outlineLevel="3" x14ac:dyDescent="0.2">
      <c r="A102" s="221"/>
      <c r="B102" s="222"/>
      <c r="C102" s="268" t="s">
        <v>3024</v>
      </c>
      <c r="D102" s="262"/>
      <c r="E102" s="263">
        <v>17.89</v>
      </c>
      <c r="F102" s="224"/>
      <c r="G102" s="224"/>
      <c r="H102" s="224"/>
      <c r="I102" s="224"/>
      <c r="J102" s="224"/>
      <c r="K102" s="224"/>
      <c r="L102" s="224"/>
      <c r="M102" s="224"/>
      <c r="N102" s="223"/>
      <c r="O102" s="223"/>
      <c r="P102" s="223"/>
      <c r="Q102" s="223"/>
      <c r="R102" s="224"/>
      <c r="S102" s="224"/>
      <c r="T102" s="224"/>
      <c r="U102" s="224"/>
      <c r="V102" s="224"/>
      <c r="W102" s="224"/>
      <c r="X102" s="224"/>
      <c r="Y102" s="224"/>
      <c r="Z102" s="214"/>
      <c r="AA102" s="214"/>
      <c r="AB102" s="214"/>
      <c r="AC102" s="214"/>
      <c r="AD102" s="214"/>
      <c r="AE102" s="214"/>
      <c r="AF102" s="214"/>
      <c r="AG102" s="214" t="s">
        <v>371</v>
      </c>
      <c r="AH102" s="214">
        <v>0</v>
      </c>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row>
    <row r="103" spans="1:60" outlineLevel="3" x14ac:dyDescent="0.2">
      <c r="A103" s="221"/>
      <c r="B103" s="222"/>
      <c r="C103" s="268" t="s">
        <v>3025</v>
      </c>
      <c r="D103" s="262"/>
      <c r="E103" s="263"/>
      <c r="F103" s="224"/>
      <c r="G103" s="224"/>
      <c r="H103" s="224"/>
      <c r="I103" s="224"/>
      <c r="J103" s="224"/>
      <c r="K103" s="224"/>
      <c r="L103" s="224"/>
      <c r="M103" s="224"/>
      <c r="N103" s="223"/>
      <c r="O103" s="223"/>
      <c r="P103" s="223"/>
      <c r="Q103" s="223"/>
      <c r="R103" s="224"/>
      <c r="S103" s="224"/>
      <c r="T103" s="224"/>
      <c r="U103" s="224"/>
      <c r="V103" s="224"/>
      <c r="W103" s="224"/>
      <c r="X103" s="224"/>
      <c r="Y103" s="224"/>
      <c r="Z103" s="214"/>
      <c r="AA103" s="214"/>
      <c r="AB103" s="214"/>
      <c r="AC103" s="214"/>
      <c r="AD103" s="214"/>
      <c r="AE103" s="214"/>
      <c r="AF103" s="214"/>
      <c r="AG103" s="214" t="s">
        <v>371</v>
      </c>
      <c r="AH103" s="214">
        <v>0</v>
      </c>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row>
    <row r="104" spans="1:60" outlineLevel="3" x14ac:dyDescent="0.2">
      <c r="A104" s="221"/>
      <c r="B104" s="222"/>
      <c r="C104" s="268" t="s">
        <v>3026</v>
      </c>
      <c r="D104" s="262"/>
      <c r="E104" s="263">
        <v>19.760000000000002</v>
      </c>
      <c r="F104" s="224"/>
      <c r="G104" s="224"/>
      <c r="H104" s="224"/>
      <c r="I104" s="224"/>
      <c r="J104" s="224"/>
      <c r="K104" s="224"/>
      <c r="L104" s="224"/>
      <c r="M104" s="224"/>
      <c r="N104" s="223"/>
      <c r="O104" s="223"/>
      <c r="P104" s="223"/>
      <c r="Q104" s="223"/>
      <c r="R104" s="224"/>
      <c r="S104" s="224"/>
      <c r="T104" s="224"/>
      <c r="U104" s="224"/>
      <c r="V104" s="224"/>
      <c r="W104" s="224"/>
      <c r="X104" s="224"/>
      <c r="Y104" s="224"/>
      <c r="Z104" s="214"/>
      <c r="AA104" s="214"/>
      <c r="AB104" s="214"/>
      <c r="AC104" s="214"/>
      <c r="AD104" s="214"/>
      <c r="AE104" s="214"/>
      <c r="AF104" s="214"/>
      <c r="AG104" s="214" t="s">
        <v>371</v>
      </c>
      <c r="AH104" s="214">
        <v>0</v>
      </c>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row>
    <row r="105" spans="1:60" outlineLevel="3" x14ac:dyDescent="0.2">
      <c r="A105" s="221"/>
      <c r="B105" s="222"/>
      <c r="C105" s="268" t="s">
        <v>3027</v>
      </c>
      <c r="D105" s="262"/>
      <c r="E105" s="263"/>
      <c r="F105" s="224"/>
      <c r="G105" s="224"/>
      <c r="H105" s="224"/>
      <c r="I105" s="224"/>
      <c r="J105" s="224"/>
      <c r="K105" s="224"/>
      <c r="L105" s="224"/>
      <c r="M105" s="224"/>
      <c r="N105" s="223"/>
      <c r="O105" s="223"/>
      <c r="P105" s="223"/>
      <c r="Q105" s="223"/>
      <c r="R105" s="224"/>
      <c r="S105" s="224"/>
      <c r="T105" s="224"/>
      <c r="U105" s="224"/>
      <c r="V105" s="224"/>
      <c r="W105" s="224"/>
      <c r="X105" s="224"/>
      <c r="Y105" s="224"/>
      <c r="Z105" s="214"/>
      <c r="AA105" s="214"/>
      <c r="AB105" s="214"/>
      <c r="AC105" s="214"/>
      <c r="AD105" s="214"/>
      <c r="AE105" s="214"/>
      <c r="AF105" s="214"/>
      <c r="AG105" s="214" t="s">
        <v>371</v>
      </c>
      <c r="AH105" s="214">
        <v>0</v>
      </c>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row>
    <row r="106" spans="1:60" outlineLevel="3" x14ac:dyDescent="0.2">
      <c r="A106" s="221"/>
      <c r="B106" s="222"/>
      <c r="C106" s="268" t="s">
        <v>3028</v>
      </c>
      <c r="D106" s="262"/>
      <c r="E106" s="263">
        <v>20.58</v>
      </c>
      <c r="F106" s="224"/>
      <c r="G106" s="224"/>
      <c r="H106" s="224"/>
      <c r="I106" s="224"/>
      <c r="J106" s="224"/>
      <c r="K106" s="224"/>
      <c r="L106" s="224"/>
      <c r="M106" s="224"/>
      <c r="N106" s="223"/>
      <c r="O106" s="223"/>
      <c r="P106" s="223"/>
      <c r="Q106" s="223"/>
      <c r="R106" s="224"/>
      <c r="S106" s="224"/>
      <c r="T106" s="224"/>
      <c r="U106" s="224"/>
      <c r="V106" s="224"/>
      <c r="W106" s="224"/>
      <c r="X106" s="224"/>
      <c r="Y106" s="224"/>
      <c r="Z106" s="214"/>
      <c r="AA106" s="214"/>
      <c r="AB106" s="214"/>
      <c r="AC106" s="214"/>
      <c r="AD106" s="214"/>
      <c r="AE106" s="214"/>
      <c r="AF106" s="214"/>
      <c r="AG106" s="214" t="s">
        <v>371</v>
      </c>
      <c r="AH106" s="214">
        <v>0</v>
      </c>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row>
    <row r="107" spans="1:60" outlineLevel="3" x14ac:dyDescent="0.2">
      <c r="A107" s="221"/>
      <c r="B107" s="222"/>
      <c r="C107" s="268" t="s">
        <v>3029</v>
      </c>
      <c r="D107" s="262"/>
      <c r="E107" s="263"/>
      <c r="F107" s="224"/>
      <c r="G107" s="224"/>
      <c r="H107" s="224"/>
      <c r="I107" s="224"/>
      <c r="J107" s="224"/>
      <c r="K107" s="224"/>
      <c r="L107" s="224"/>
      <c r="M107" s="224"/>
      <c r="N107" s="223"/>
      <c r="O107" s="223"/>
      <c r="P107" s="223"/>
      <c r="Q107" s="223"/>
      <c r="R107" s="224"/>
      <c r="S107" s="224"/>
      <c r="T107" s="224"/>
      <c r="U107" s="224"/>
      <c r="V107" s="224"/>
      <c r="W107" s="224"/>
      <c r="X107" s="224"/>
      <c r="Y107" s="224"/>
      <c r="Z107" s="214"/>
      <c r="AA107" s="214"/>
      <c r="AB107" s="214"/>
      <c r="AC107" s="214"/>
      <c r="AD107" s="214"/>
      <c r="AE107" s="214"/>
      <c r="AF107" s="214"/>
      <c r="AG107" s="214" t="s">
        <v>371</v>
      </c>
      <c r="AH107" s="214">
        <v>0</v>
      </c>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row>
    <row r="108" spans="1:60" outlineLevel="3" x14ac:dyDescent="0.2">
      <c r="A108" s="221"/>
      <c r="B108" s="222"/>
      <c r="C108" s="268" t="s">
        <v>3030</v>
      </c>
      <c r="D108" s="262"/>
      <c r="E108" s="263">
        <v>17.89</v>
      </c>
      <c r="F108" s="224"/>
      <c r="G108" s="224"/>
      <c r="H108" s="224"/>
      <c r="I108" s="224"/>
      <c r="J108" s="224"/>
      <c r="K108" s="224"/>
      <c r="L108" s="224"/>
      <c r="M108" s="224"/>
      <c r="N108" s="223"/>
      <c r="O108" s="223"/>
      <c r="P108" s="223"/>
      <c r="Q108" s="223"/>
      <c r="R108" s="224"/>
      <c r="S108" s="224"/>
      <c r="T108" s="224"/>
      <c r="U108" s="224"/>
      <c r="V108" s="224"/>
      <c r="W108" s="224"/>
      <c r="X108" s="224"/>
      <c r="Y108" s="224"/>
      <c r="Z108" s="214"/>
      <c r="AA108" s="214"/>
      <c r="AB108" s="214"/>
      <c r="AC108" s="214"/>
      <c r="AD108" s="214"/>
      <c r="AE108" s="214"/>
      <c r="AF108" s="214"/>
      <c r="AG108" s="214" t="s">
        <v>371</v>
      </c>
      <c r="AH108" s="214">
        <v>0</v>
      </c>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row>
    <row r="109" spans="1:60" ht="22.5" outlineLevel="1" x14ac:dyDescent="0.2">
      <c r="A109" s="236">
        <v>24</v>
      </c>
      <c r="B109" s="237" t="s">
        <v>1622</v>
      </c>
      <c r="C109" s="254" t="s">
        <v>1623</v>
      </c>
      <c r="D109" s="238" t="s">
        <v>379</v>
      </c>
      <c r="E109" s="239">
        <v>155.16</v>
      </c>
      <c r="F109" s="240"/>
      <c r="G109" s="241">
        <f>ROUND(E109*F109,2)</f>
        <v>0</v>
      </c>
      <c r="H109" s="240"/>
      <c r="I109" s="241">
        <f>ROUND(E109*H109,2)</f>
        <v>0</v>
      </c>
      <c r="J109" s="240"/>
      <c r="K109" s="241">
        <f>ROUND(E109*J109,2)</f>
        <v>0</v>
      </c>
      <c r="L109" s="241">
        <v>12</v>
      </c>
      <c r="M109" s="241">
        <f>G109*(1+L109/100)</f>
        <v>0</v>
      </c>
      <c r="N109" s="239">
        <v>4.0600000000000002E-3</v>
      </c>
      <c r="O109" s="239">
        <f>ROUND(E109*N109,2)</f>
        <v>0.63</v>
      </c>
      <c r="P109" s="239">
        <v>0</v>
      </c>
      <c r="Q109" s="239">
        <f>ROUND(E109*P109,2)</f>
        <v>0</v>
      </c>
      <c r="R109" s="241" t="s">
        <v>380</v>
      </c>
      <c r="S109" s="241" t="s">
        <v>315</v>
      </c>
      <c r="T109" s="242" t="s">
        <v>315</v>
      </c>
      <c r="U109" s="224">
        <v>0.48</v>
      </c>
      <c r="V109" s="224">
        <f>ROUND(E109*U109,2)</f>
        <v>74.48</v>
      </c>
      <c r="W109" s="224"/>
      <c r="X109" s="224" t="s">
        <v>336</v>
      </c>
      <c r="Y109" s="224" t="s">
        <v>317</v>
      </c>
      <c r="Z109" s="214"/>
      <c r="AA109" s="214"/>
      <c r="AB109" s="214"/>
      <c r="AC109" s="214"/>
      <c r="AD109" s="214"/>
      <c r="AE109" s="214"/>
      <c r="AF109" s="214"/>
      <c r="AG109" s="214" t="s">
        <v>367</v>
      </c>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row>
    <row r="110" spans="1:60" outlineLevel="2" x14ac:dyDescent="0.2">
      <c r="A110" s="221"/>
      <c r="B110" s="222"/>
      <c r="C110" s="267" t="s">
        <v>1624</v>
      </c>
      <c r="D110" s="266"/>
      <c r="E110" s="266"/>
      <c r="F110" s="266"/>
      <c r="G110" s="266"/>
      <c r="H110" s="224"/>
      <c r="I110" s="224"/>
      <c r="J110" s="224"/>
      <c r="K110" s="224"/>
      <c r="L110" s="224"/>
      <c r="M110" s="224"/>
      <c r="N110" s="223"/>
      <c r="O110" s="223"/>
      <c r="P110" s="223"/>
      <c r="Q110" s="223"/>
      <c r="R110" s="224"/>
      <c r="S110" s="224"/>
      <c r="T110" s="224"/>
      <c r="U110" s="224"/>
      <c r="V110" s="224"/>
      <c r="W110" s="224"/>
      <c r="X110" s="224"/>
      <c r="Y110" s="224"/>
      <c r="Z110" s="214"/>
      <c r="AA110" s="214"/>
      <c r="AB110" s="214"/>
      <c r="AC110" s="214"/>
      <c r="AD110" s="214"/>
      <c r="AE110" s="214"/>
      <c r="AF110" s="214"/>
      <c r="AG110" s="214" t="s">
        <v>369</v>
      </c>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row>
    <row r="111" spans="1:60" outlineLevel="2" x14ac:dyDescent="0.2">
      <c r="A111" s="221"/>
      <c r="B111" s="222"/>
      <c r="C111" s="268" t="s">
        <v>3007</v>
      </c>
      <c r="D111" s="262"/>
      <c r="E111" s="263">
        <v>155.16</v>
      </c>
      <c r="F111" s="224"/>
      <c r="G111" s="224"/>
      <c r="H111" s="224"/>
      <c r="I111" s="224"/>
      <c r="J111" s="224"/>
      <c r="K111" s="224"/>
      <c r="L111" s="224"/>
      <c r="M111" s="224"/>
      <c r="N111" s="223"/>
      <c r="O111" s="223"/>
      <c r="P111" s="223"/>
      <c r="Q111" s="223"/>
      <c r="R111" s="224"/>
      <c r="S111" s="224"/>
      <c r="T111" s="224"/>
      <c r="U111" s="224"/>
      <c r="V111" s="224"/>
      <c r="W111" s="224"/>
      <c r="X111" s="224"/>
      <c r="Y111" s="224"/>
      <c r="Z111" s="214"/>
      <c r="AA111" s="214"/>
      <c r="AB111" s="214"/>
      <c r="AC111" s="214"/>
      <c r="AD111" s="214"/>
      <c r="AE111" s="214"/>
      <c r="AF111" s="214"/>
      <c r="AG111" s="214" t="s">
        <v>371</v>
      </c>
      <c r="AH111" s="214">
        <v>5</v>
      </c>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row>
    <row r="112" spans="1:60" ht="22.5" outlineLevel="1" x14ac:dyDescent="0.2">
      <c r="A112" s="236">
        <v>25</v>
      </c>
      <c r="B112" s="237" t="s">
        <v>457</v>
      </c>
      <c r="C112" s="254" t="s">
        <v>458</v>
      </c>
      <c r="D112" s="238" t="s">
        <v>379</v>
      </c>
      <c r="E112" s="239">
        <v>628.19505000000004</v>
      </c>
      <c r="F112" s="240"/>
      <c r="G112" s="241">
        <f>ROUND(E112*F112,2)</f>
        <v>0</v>
      </c>
      <c r="H112" s="240"/>
      <c r="I112" s="241">
        <f>ROUND(E112*H112,2)</f>
        <v>0</v>
      </c>
      <c r="J112" s="240"/>
      <c r="K112" s="241">
        <f>ROUND(E112*J112,2)</f>
        <v>0</v>
      </c>
      <c r="L112" s="241">
        <v>12</v>
      </c>
      <c r="M112" s="241">
        <f>G112*(1+L112/100)</f>
        <v>0</v>
      </c>
      <c r="N112" s="239">
        <v>3.6099999999999999E-3</v>
      </c>
      <c r="O112" s="239">
        <f>ROUND(E112*N112,2)</f>
        <v>2.27</v>
      </c>
      <c r="P112" s="239">
        <v>0</v>
      </c>
      <c r="Q112" s="239">
        <f>ROUND(E112*P112,2)</f>
        <v>0</v>
      </c>
      <c r="R112" s="241" t="s">
        <v>380</v>
      </c>
      <c r="S112" s="241" t="s">
        <v>315</v>
      </c>
      <c r="T112" s="242" t="s">
        <v>315</v>
      </c>
      <c r="U112" s="224">
        <v>0.36</v>
      </c>
      <c r="V112" s="224">
        <f>ROUND(E112*U112,2)</f>
        <v>226.15</v>
      </c>
      <c r="W112" s="224"/>
      <c r="X112" s="224" t="s">
        <v>336</v>
      </c>
      <c r="Y112" s="224" t="s">
        <v>317</v>
      </c>
      <c r="Z112" s="214"/>
      <c r="AA112" s="214"/>
      <c r="AB112" s="214"/>
      <c r="AC112" s="214"/>
      <c r="AD112" s="214"/>
      <c r="AE112" s="214"/>
      <c r="AF112" s="214"/>
      <c r="AG112" s="214" t="s">
        <v>367</v>
      </c>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row>
    <row r="113" spans="1:60" outlineLevel="2" x14ac:dyDescent="0.2">
      <c r="A113" s="221"/>
      <c r="B113" s="222"/>
      <c r="C113" s="268" t="s">
        <v>3031</v>
      </c>
      <c r="D113" s="262"/>
      <c r="E113" s="263">
        <v>22.540199999999999</v>
      </c>
      <c r="F113" s="224"/>
      <c r="G113" s="224"/>
      <c r="H113" s="224"/>
      <c r="I113" s="224"/>
      <c r="J113" s="224"/>
      <c r="K113" s="224"/>
      <c r="L113" s="224"/>
      <c r="M113" s="224"/>
      <c r="N113" s="223"/>
      <c r="O113" s="223"/>
      <c r="P113" s="223"/>
      <c r="Q113" s="223"/>
      <c r="R113" s="224"/>
      <c r="S113" s="224"/>
      <c r="T113" s="224"/>
      <c r="U113" s="224"/>
      <c r="V113" s="224"/>
      <c r="W113" s="224"/>
      <c r="X113" s="224"/>
      <c r="Y113" s="224"/>
      <c r="Z113" s="214"/>
      <c r="AA113" s="214"/>
      <c r="AB113" s="214"/>
      <c r="AC113" s="214"/>
      <c r="AD113" s="214"/>
      <c r="AE113" s="214"/>
      <c r="AF113" s="214"/>
      <c r="AG113" s="214" t="s">
        <v>371</v>
      </c>
      <c r="AH113" s="214">
        <v>5</v>
      </c>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row>
    <row r="114" spans="1:60" outlineLevel="3" x14ac:dyDescent="0.2">
      <c r="A114" s="221"/>
      <c r="B114" s="222"/>
      <c r="C114" s="268" t="s">
        <v>3012</v>
      </c>
      <c r="D114" s="262"/>
      <c r="E114" s="263">
        <v>502.52359999999999</v>
      </c>
      <c r="F114" s="224"/>
      <c r="G114" s="224"/>
      <c r="H114" s="224"/>
      <c r="I114" s="224"/>
      <c r="J114" s="224"/>
      <c r="K114" s="224"/>
      <c r="L114" s="224"/>
      <c r="M114" s="224"/>
      <c r="N114" s="223"/>
      <c r="O114" s="223"/>
      <c r="P114" s="223"/>
      <c r="Q114" s="223"/>
      <c r="R114" s="224"/>
      <c r="S114" s="224"/>
      <c r="T114" s="224"/>
      <c r="U114" s="224"/>
      <c r="V114" s="224"/>
      <c r="W114" s="224"/>
      <c r="X114" s="224"/>
      <c r="Y114" s="224"/>
      <c r="Z114" s="214"/>
      <c r="AA114" s="214"/>
      <c r="AB114" s="214"/>
      <c r="AC114" s="214"/>
      <c r="AD114" s="214"/>
      <c r="AE114" s="214"/>
      <c r="AF114" s="214"/>
      <c r="AG114" s="214" t="s">
        <v>371</v>
      </c>
      <c r="AH114" s="214">
        <v>5</v>
      </c>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row>
    <row r="115" spans="1:60" outlineLevel="3" x14ac:dyDescent="0.2">
      <c r="A115" s="221"/>
      <c r="B115" s="222"/>
      <c r="C115" s="268" t="s">
        <v>3032</v>
      </c>
      <c r="D115" s="262"/>
      <c r="E115" s="263">
        <v>103.13124999999999</v>
      </c>
      <c r="F115" s="224"/>
      <c r="G115" s="224"/>
      <c r="H115" s="224"/>
      <c r="I115" s="224"/>
      <c r="J115" s="224"/>
      <c r="K115" s="224"/>
      <c r="L115" s="224"/>
      <c r="M115" s="224"/>
      <c r="N115" s="223"/>
      <c r="O115" s="223"/>
      <c r="P115" s="223"/>
      <c r="Q115" s="223"/>
      <c r="R115" s="224"/>
      <c r="S115" s="224"/>
      <c r="T115" s="224"/>
      <c r="U115" s="224"/>
      <c r="V115" s="224"/>
      <c r="W115" s="224"/>
      <c r="X115" s="224"/>
      <c r="Y115" s="224"/>
      <c r="Z115" s="214"/>
      <c r="AA115" s="214"/>
      <c r="AB115" s="214"/>
      <c r="AC115" s="214"/>
      <c r="AD115" s="214"/>
      <c r="AE115" s="214"/>
      <c r="AF115" s="214"/>
      <c r="AG115" s="214" t="s">
        <v>371</v>
      </c>
      <c r="AH115" s="214">
        <v>5</v>
      </c>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row>
    <row r="116" spans="1:60" ht="22.5" outlineLevel="1" x14ac:dyDescent="0.2">
      <c r="A116" s="236">
        <v>26</v>
      </c>
      <c r="B116" s="237" t="s">
        <v>1608</v>
      </c>
      <c r="C116" s="254" t="s">
        <v>1609</v>
      </c>
      <c r="D116" s="238" t="s">
        <v>379</v>
      </c>
      <c r="E116" s="239">
        <v>502.52359999999999</v>
      </c>
      <c r="F116" s="240"/>
      <c r="G116" s="241">
        <f>ROUND(E116*F116,2)</f>
        <v>0</v>
      </c>
      <c r="H116" s="240"/>
      <c r="I116" s="241">
        <f>ROUND(E116*H116,2)</f>
        <v>0</v>
      </c>
      <c r="J116" s="240"/>
      <c r="K116" s="241">
        <f>ROUND(E116*J116,2)</f>
        <v>0</v>
      </c>
      <c r="L116" s="241">
        <v>12</v>
      </c>
      <c r="M116" s="241">
        <f>G116*(1+L116/100)</f>
        <v>0</v>
      </c>
      <c r="N116" s="239">
        <v>2.46E-2</v>
      </c>
      <c r="O116" s="239">
        <f>ROUND(E116*N116,2)</f>
        <v>12.36</v>
      </c>
      <c r="P116" s="239">
        <v>0</v>
      </c>
      <c r="Q116" s="239">
        <f>ROUND(E116*P116,2)</f>
        <v>0</v>
      </c>
      <c r="R116" s="241" t="s">
        <v>366</v>
      </c>
      <c r="S116" s="241" t="s">
        <v>315</v>
      </c>
      <c r="T116" s="242" t="s">
        <v>315</v>
      </c>
      <c r="U116" s="224">
        <v>0.43</v>
      </c>
      <c r="V116" s="224">
        <f>ROUND(E116*U116,2)</f>
        <v>216.09</v>
      </c>
      <c r="W116" s="224"/>
      <c r="X116" s="224" t="s">
        <v>336</v>
      </c>
      <c r="Y116" s="224" t="s">
        <v>317</v>
      </c>
      <c r="Z116" s="214"/>
      <c r="AA116" s="214"/>
      <c r="AB116" s="214"/>
      <c r="AC116" s="214"/>
      <c r="AD116" s="214"/>
      <c r="AE116" s="214"/>
      <c r="AF116" s="214"/>
      <c r="AG116" s="214" t="s">
        <v>367</v>
      </c>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row>
    <row r="117" spans="1:60" outlineLevel="2" x14ac:dyDescent="0.2">
      <c r="A117" s="221"/>
      <c r="B117" s="222"/>
      <c r="C117" s="255" t="s">
        <v>465</v>
      </c>
      <c r="D117" s="243"/>
      <c r="E117" s="243"/>
      <c r="F117" s="243"/>
      <c r="G117" s="243"/>
      <c r="H117" s="224"/>
      <c r="I117" s="224"/>
      <c r="J117" s="224"/>
      <c r="K117" s="224"/>
      <c r="L117" s="224"/>
      <c r="M117" s="224"/>
      <c r="N117" s="223"/>
      <c r="O117" s="223"/>
      <c r="P117" s="223"/>
      <c r="Q117" s="223"/>
      <c r="R117" s="224"/>
      <c r="S117" s="224"/>
      <c r="T117" s="224"/>
      <c r="U117" s="224"/>
      <c r="V117" s="224"/>
      <c r="W117" s="224"/>
      <c r="X117" s="224"/>
      <c r="Y117" s="224"/>
      <c r="Z117" s="214"/>
      <c r="AA117" s="214"/>
      <c r="AB117" s="214"/>
      <c r="AC117" s="214"/>
      <c r="AD117" s="214"/>
      <c r="AE117" s="214"/>
      <c r="AF117" s="214"/>
      <c r="AG117" s="214" t="s">
        <v>320</v>
      </c>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row>
    <row r="118" spans="1:60" outlineLevel="2" x14ac:dyDescent="0.2">
      <c r="A118" s="221"/>
      <c r="B118" s="222"/>
      <c r="C118" s="268" t="s">
        <v>991</v>
      </c>
      <c r="D118" s="262"/>
      <c r="E118" s="263"/>
      <c r="F118" s="224"/>
      <c r="G118" s="224"/>
      <c r="H118" s="224"/>
      <c r="I118" s="224"/>
      <c r="J118" s="224"/>
      <c r="K118" s="224"/>
      <c r="L118" s="224"/>
      <c r="M118" s="224"/>
      <c r="N118" s="223"/>
      <c r="O118" s="223"/>
      <c r="P118" s="223"/>
      <c r="Q118" s="223"/>
      <c r="R118" s="224"/>
      <c r="S118" s="224"/>
      <c r="T118" s="224"/>
      <c r="U118" s="224"/>
      <c r="V118" s="224"/>
      <c r="W118" s="224"/>
      <c r="X118" s="224"/>
      <c r="Y118" s="224"/>
      <c r="Z118" s="214"/>
      <c r="AA118" s="214"/>
      <c r="AB118" s="214"/>
      <c r="AC118" s="214"/>
      <c r="AD118" s="214"/>
      <c r="AE118" s="214"/>
      <c r="AF118" s="214"/>
      <c r="AG118" s="214" t="s">
        <v>371</v>
      </c>
      <c r="AH118" s="214">
        <v>0</v>
      </c>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row>
    <row r="119" spans="1:60" ht="22.5" outlineLevel="3" x14ac:dyDescent="0.2">
      <c r="A119" s="221"/>
      <c r="B119" s="222"/>
      <c r="C119" s="268" t="s">
        <v>3033</v>
      </c>
      <c r="D119" s="262"/>
      <c r="E119" s="263">
        <v>21.99</v>
      </c>
      <c r="F119" s="224"/>
      <c r="G119" s="224"/>
      <c r="H119" s="224"/>
      <c r="I119" s="224"/>
      <c r="J119" s="224"/>
      <c r="K119" s="224"/>
      <c r="L119" s="224"/>
      <c r="M119" s="224"/>
      <c r="N119" s="223"/>
      <c r="O119" s="223"/>
      <c r="P119" s="223"/>
      <c r="Q119" s="223"/>
      <c r="R119" s="224"/>
      <c r="S119" s="224"/>
      <c r="T119" s="224"/>
      <c r="U119" s="224"/>
      <c r="V119" s="224"/>
      <c r="W119" s="224"/>
      <c r="X119" s="224"/>
      <c r="Y119" s="224"/>
      <c r="Z119" s="214"/>
      <c r="AA119" s="214"/>
      <c r="AB119" s="214"/>
      <c r="AC119" s="214"/>
      <c r="AD119" s="214"/>
      <c r="AE119" s="214"/>
      <c r="AF119" s="214"/>
      <c r="AG119" s="214" t="s">
        <v>371</v>
      </c>
      <c r="AH119" s="214">
        <v>0</v>
      </c>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row>
    <row r="120" spans="1:60" ht="22.5" outlineLevel="3" x14ac:dyDescent="0.2">
      <c r="A120" s="221"/>
      <c r="B120" s="222"/>
      <c r="C120" s="268" t="s">
        <v>3034</v>
      </c>
      <c r="D120" s="262"/>
      <c r="E120" s="263">
        <v>85.415000000000006</v>
      </c>
      <c r="F120" s="224"/>
      <c r="G120" s="224"/>
      <c r="H120" s="224"/>
      <c r="I120" s="224"/>
      <c r="J120" s="224"/>
      <c r="K120" s="224"/>
      <c r="L120" s="224"/>
      <c r="M120" s="224"/>
      <c r="N120" s="223"/>
      <c r="O120" s="223"/>
      <c r="P120" s="223"/>
      <c r="Q120" s="223"/>
      <c r="R120" s="224"/>
      <c r="S120" s="224"/>
      <c r="T120" s="224"/>
      <c r="U120" s="224"/>
      <c r="V120" s="224"/>
      <c r="W120" s="224"/>
      <c r="X120" s="224"/>
      <c r="Y120" s="224"/>
      <c r="Z120" s="214"/>
      <c r="AA120" s="214"/>
      <c r="AB120" s="214"/>
      <c r="AC120" s="214"/>
      <c r="AD120" s="214"/>
      <c r="AE120" s="214"/>
      <c r="AF120" s="214"/>
      <c r="AG120" s="214" t="s">
        <v>371</v>
      </c>
      <c r="AH120" s="214">
        <v>0</v>
      </c>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row>
    <row r="121" spans="1:60" outlineLevel="3" x14ac:dyDescent="0.2">
      <c r="A121" s="221"/>
      <c r="B121" s="222"/>
      <c r="C121" s="268" t="s">
        <v>3035</v>
      </c>
      <c r="D121" s="262"/>
      <c r="E121" s="263">
        <v>5.3150000000000004</v>
      </c>
      <c r="F121" s="224"/>
      <c r="G121" s="224"/>
      <c r="H121" s="224"/>
      <c r="I121" s="224"/>
      <c r="J121" s="224"/>
      <c r="K121" s="224"/>
      <c r="L121" s="224"/>
      <c r="M121" s="224"/>
      <c r="N121" s="223"/>
      <c r="O121" s="223"/>
      <c r="P121" s="223"/>
      <c r="Q121" s="223"/>
      <c r="R121" s="224"/>
      <c r="S121" s="224"/>
      <c r="T121" s="224"/>
      <c r="U121" s="224"/>
      <c r="V121" s="224"/>
      <c r="W121" s="224"/>
      <c r="X121" s="224"/>
      <c r="Y121" s="224"/>
      <c r="Z121" s="214"/>
      <c r="AA121" s="214"/>
      <c r="AB121" s="214"/>
      <c r="AC121" s="214"/>
      <c r="AD121" s="214"/>
      <c r="AE121" s="214"/>
      <c r="AF121" s="214"/>
      <c r="AG121" s="214" t="s">
        <v>371</v>
      </c>
      <c r="AH121" s="214">
        <v>0</v>
      </c>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row>
    <row r="122" spans="1:60" ht="22.5" outlineLevel="3" x14ac:dyDescent="0.2">
      <c r="A122" s="221"/>
      <c r="B122" s="222"/>
      <c r="C122" s="268" t="s">
        <v>3036</v>
      </c>
      <c r="D122" s="262"/>
      <c r="E122" s="263">
        <v>-15.7971</v>
      </c>
      <c r="F122" s="224"/>
      <c r="G122" s="224"/>
      <c r="H122" s="224"/>
      <c r="I122" s="224"/>
      <c r="J122" s="224"/>
      <c r="K122" s="224"/>
      <c r="L122" s="224"/>
      <c r="M122" s="224"/>
      <c r="N122" s="223"/>
      <c r="O122" s="223"/>
      <c r="P122" s="223"/>
      <c r="Q122" s="223"/>
      <c r="R122" s="224"/>
      <c r="S122" s="224"/>
      <c r="T122" s="224"/>
      <c r="U122" s="224"/>
      <c r="V122" s="224"/>
      <c r="W122" s="224"/>
      <c r="X122" s="224"/>
      <c r="Y122" s="224"/>
      <c r="Z122" s="214"/>
      <c r="AA122" s="214"/>
      <c r="AB122" s="214"/>
      <c r="AC122" s="214"/>
      <c r="AD122" s="214"/>
      <c r="AE122" s="214"/>
      <c r="AF122" s="214"/>
      <c r="AG122" s="214" t="s">
        <v>371</v>
      </c>
      <c r="AH122" s="214">
        <v>0</v>
      </c>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row>
    <row r="123" spans="1:60" outlineLevel="3" x14ac:dyDescent="0.2">
      <c r="A123" s="221"/>
      <c r="B123" s="222"/>
      <c r="C123" s="268" t="s">
        <v>3037</v>
      </c>
      <c r="D123" s="262"/>
      <c r="E123" s="263">
        <v>2.9609999999999999</v>
      </c>
      <c r="F123" s="224"/>
      <c r="G123" s="224"/>
      <c r="H123" s="224"/>
      <c r="I123" s="224"/>
      <c r="J123" s="224"/>
      <c r="K123" s="224"/>
      <c r="L123" s="224"/>
      <c r="M123" s="224"/>
      <c r="N123" s="223"/>
      <c r="O123" s="223"/>
      <c r="P123" s="223"/>
      <c r="Q123" s="223"/>
      <c r="R123" s="224"/>
      <c r="S123" s="224"/>
      <c r="T123" s="224"/>
      <c r="U123" s="224"/>
      <c r="V123" s="224"/>
      <c r="W123" s="224"/>
      <c r="X123" s="224"/>
      <c r="Y123" s="224"/>
      <c r="Z123" s="214"/>
      <c r="AA123" s="214"/>
      <c r="AB123" s="214"/>
      <c r="AC123" s="214"/>
      <c r="AD123" s="214"/>
      <c r="AE123" s="214"/>
      <c r="AF123" s="214"/>
      <c r="AG123" s="214" t="s">
        <v>371</v>
      </c>
      <c r="AH123" s="214">
        <v>0</v>
      </c>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row>
    <row r="124" spans="1:60" outlineLevel="3" x14ac:dyDescent="0.2">
      <c r="A124" s="221"/>
      <c r="B124" s="222"/>
      <c r="C124" s="268" t="s">
        <v>3038</v>
      </c>
      <c r="D124" s="262"/>
      <c r="E124" s="263"/>
      <c r="F124" s="224"/>
      <c r="G124" s="224"/>
      <c r="H124" s="224"/>
      <c r="I124" s="224"/>
      <c r="J124" s="224"/>
      <c r="K124" s="224"/>
      <c r="L124" s="224"/>
      <c r="M124" s="224"/>
      <c r="N124" s="223"/>
      <c r="O124" s="223"/>
      <c r="P124" s="223"/>
      <c r="Q124" s="223"/>
      <c r="R124" s="224"/>
      <c r="S124" s="224"/>
      <c r="T124" s="224"/>
      <c r="U124" s="224"/>
      <c r="V124" s="224"/>
      <c r="W124" s="224"/>
      <c r="X124" s="224"/>
      <c r="Y124" s="224"/>
      <c r="Z124" s="214"/>
      <c r="AA124" s="214"/>
      <c r="AB124" s="214"/>
      <c r="AC124" s="214"/>
      <c r="AD124" s="214"/>
      <c r="AE124" s="214"/>
      <c r="AF124" s="214"/>
      <c r="AG124" s="214" t="s">
        <v>371</v>
      </c>
      <c r="AH124" s="214">
        <v>0</v>
      </c>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row>
    <row r="125" spans="1:60" outlineLevel="3" x14ac:dyDescent="0.2">
      <c r="A125" s="221"/>
      <c r="B125" s="222"/>
      <c r="C125" s="268" t="s">
        <v>3039</v>
      </c>
      <c r="D125" s="262"/>
      <c r="E125" s="263">
        <v>33.659999999999997</v>
      </c>
      <c r="F125" s="224"/>
      <c r="G125" s="224"/>
      <c r="H125" s="224"/>
      <c r="I125" s="224"/>
      <c r="J125" s="224"/>
      <c r="K125" s="224"/>
      <c r="L125" s="224"/>
      <c r="M125" s="224"/>
      <c r="N125" s="223"/>
      <c r="O125" s="223"/>
      <c r="P125" s="223"/>
      <c r="Q125" s="223"/>
      <c r="R125" s="224"/>
      <c r="S125" s="224"/>
      <c r="T125" s="224"/>
      <c r="U125" s="224"/>
      <c r="V125" s="224"/>
      <c r="W125" s="224"/>
      <c r="X125" s="224"/>
      <c r="Y125" s="224"/>
      <c r="Z125" s="214"/>
      <c r="AA125" s="214"/>
      <c r="AB125" s="214"/>
      <c r="AC125" s="214"/>
      <c r="AD125" s="214"/>
      <c r="AE125" s="214"/>
      <c r="AF125" s="214"/>
      <c r="AG125" s="214" t="s">
        <v>371</v>
      </c>
      <c r="AH125" s="214">
        <v>0</v>
      </c>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row>
    <row r="126" spans="1:60" outlineLevel="3" x14ac:dyDescent="0.2">
      <c r="A126" s="221"/>
      <c r="B126" s="222"/>
      <c r="C126" s="268" t="s">
        <v>3040</v>
      </c>
      <c r="D126" s="262"/>
      <c r="E126" s="263">
        <v>-2.4451000000000001</v>
      </c>
      <c r="F126" s="224"/>
      <c r="G126" s="224"/>
      <c r="H126" s="224"/>
      <c r="I126" s="224"/>
      <c r="J126" s="224"/>
      <c r="K126" s="224"/>
      <c r="L126" s="224"/>
      <c r="M126" s="224"/>
      <c r="N126" s="223"/>
      <c r="O126" s="223"/>
      <c r="P126" s="223"/>
      <c r="Q126" s="223"/>
      <c r="R126" s="224"/>
      <c r="S126" s="224"/>
      <c r="T126" s="224"/>
      <c r="U126" s="224"/>
      <c r="V126" s="224"/>
      <c r="W126" s="224"/>
      <c r="X126" s="224"/>
      <c r="Y126" s="224"/>
      <c r="Z126" s="214"/>
      <c r="AA126" s="214"/>
      <c r="AB126" s="214"/>
      <c r="AC126" s="214"/>
      <c r="AD126" s="214"/>
      <c r="AE126" s="214"/>
      <c r="AF126" s="214"/>
      <c r="AG126" s="214" t="s">
        <v>371</v>
      </c>
      <c r="AH126" s="214">
        <v>0</v>
      </c>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row>
    <row r="127" spans="1:60" outlineLevel="3" x14ac:dyDescent="0.2">
      <c r="A127" s="221"/>
      <c r="B127" s="222"/>
      <c r="C127" s="268" t="s">
        <v>3041</v>
      </c>
      <c r="D127" s="262"/>
      <c r="E127" s="263">
        <v>3.54</v>
      </c>
      <c r="F127" s="224"/>
      <c r="G127" s="224"/>
      <c r="H127" s="224"/>
      <c r="I127" s="224"/>
      <c r="J127" s="224"/>
      <c r="K127" s="224"/>
      <c r="L127" s="224"/>
      <c r="M127" s="224"/>
      <c r="N127" s="223"/>
      <c r="O127" s="223"/>
      <c r="P127" s="223"/>
      <c r="Q127" s="223"/>
      <c r="R127" s="224"/>
      <c r="S127" s="224"/>
      <c r="T127" s="224"/>
      <c r="U127" s="224"/>
      <c r="V127" s="224"/>
      <c r="W127" s="224"/>
      <c r="X127" s="224"/>
      <c r="Y127" s="224"/>
      <c r="Z127" s="214"/>
      <c r="AA127" s="214"/>
      <c r="AB127" s="214"/>
      <c r="AC127" s="214"/>
      <c r="AD127" s="214"/>
      <c r="AE127" s="214"/>
      <c r="AF127" s="214"/>
      <c r="AG127" s="214" t="s">
        <v>371</v>
      </c>
      <c r="AH127" s="214">
        <v>0</v>
      </c>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row>
    <row r="128" spans="1:60" outlineLevel="3" x14ac:dyDescent="0.2">
      <c r="A128" s="221"/>
      <c r="B128" s="222"/>
      <c r="C128" s="268" t="s">
        <v>3042</v>
      </c>
      <c r="D128" s="262"/>
      <c r="E128" s="263">
        <v>29.733000000000001</v>
      </c>
      <c r="F128" s="224"/>
      <c r="G128" s="224"/>
      <c r="H128" s="224"/>
      <c r="I128" s="224"/>
      <c r="J128" s="224"/>
      <c r="K128" s="224"/>
      <c r="L128" s="224"/>
      <c r="M128" s="224"/>
      <c r="N128" s="223"/>
      <c r="O128" s="223"/>
      <c r="P128" s="223"/>
      <c r="Q128" s="223"/>
      <c r="R128" s="224"/>
      <c r="S128" s="224"/>
      <c r="T128" s="224"/>
      <c r="U128" s="224"/>
      <c r="V128" s="224"/>
      <c r="W128" s="224"/>
      <c r="X128" s="224"/>
      <c r="Y128" s="224"/>
      <c r="Z128" s="214"/>
      <c r="AA128" s="214"/>
      <c r="AB128" s="214"/>
      <c r="AC128" s="214"/>
      <c r="AD128" s="214"/>
      <c r="AE128" s="214"/>
      <c r="AF128" s="214"/>
      <c r="AG128" s="214" t="s">
        <v>371</v>
      </c>
      <c r="AH128" s="214">
        <v>0</v>
      </c>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row>
    <row r="129" spans="1:60" outlineLevel="3" x14ac:dyDescent="0.2">
      <c r="A129" s="221"/>
      <c r="B129" s="222"/>
      <c r="C129" s="268" t="s">
        <v>3040</v>
      </c>
      <c r="D129" s="262"/>
      <c r="E129" s="263">
        <v>-2.4451000000000001</v>
      </c>
      <c r="F129" s="224"/>
      <c r="G129" s="224"/>
      <c r="H129" s="224"/>
      <c r="I129" s="224"/>
      <c r="J129" s="224"/>
      <c r="K129" s="224"/>
      <c r="L129" s="224"/>
      <c r="M129" s="224"/>
      <c r="N129" s="223"/>
      <c r="O129" s="223"/>
      <c r="P129" s="223"/>
      <c r="Q129" s="223"/>
      <c r="R129" s="224"/>
      <c r="S129" s="224"/>
      <c r="T129" s="224"/>
      <c r="U129" s="224"/>
      <c r="V129" s="224"/>
      <c r="W129" s="224"/>
      <c r="X129" s="224"/>
      <c r="Y129" s="224"/>
      <c r="Z129" s="214"/>
      <c r="AA129" s="214"/>
      <c r="AB129" s="214"/>
      <c r="AC129" s="214"/>
      <c r="AD129" s="214"/>
      <c r="AE129" s="214"/>
      <c r="AF129" s="214"/>
      <c r="AG129" s="214" t="s">
        <v>371</v>
      </c>
      <c r="AH129" s="214">
        <v>0</v>
      </c>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row>
    <row r="130" spans="1:60" outlineLevel="3" x14ac:dyDescent="0.2">
      <c r="A130" s="221"/>
      <c r="B130" s="222"/>
      <c r="C130" s="268" t="s">
        <v>3041</v>
      </c>
      <c r="D130" s="262"/>
      <c r="E130" s="263">
        <v>3.54</v>
      </c>
      <c r="F130" s="224"/>
      <c r="G130" s="224"/>
      <c r="H130" s="224"/>
      <c r="I130" s="224"/>
      <c r="J130" s="224"/>
      <c r="K130" s="224"/>
      <c r="L130" s="224"/>
      <c r="M130" s="224"/>
      <c r="N130" s="223"/>
      <c r="O130" s="223"/>
      <c r="P130" s="223"/>
      <c r="Q130" s="223"/>
      <c r="R130" s="224"/>
      <c r="S130" s="224"/>
      <c r="T130" s="224"/>
      <c r="U130" s="224"/>
      <c r="V130" s="224"/>
      <c r="W130" s="224"/>
      <c r="X130" s="224"/>
      <c r="Y130" s="224"/>
      <c r="Z130" s="214"/>
      <c r="AA130" s="214"/>
      <c r="AB130" s="214"/>
      <c r="AC130" s="214"/>
      <c r="AD130" s="214"/>
      <c r="AE130" s="214"/>
      <c r="AF130" s="214"/>
      <c r="AG130" s="214" t="s">
        <v>371</v>
      </c>
      <c r="AH130" s="214">
        <v>0</v>
      </c>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row>
    <row r="131" spans="1:60" outlineLevel="3" x14ac:dyDescent="0.2">
      <c r="A131" s="221"/>
      <c r="B131" s="222"/>
      <c r="C131" s="268" t="s">
        <v>3043</v>
      </c>
      <c r="D131" s="262"/>
      <c r="E131" s="263">
        <v>34.68</v>
      </c>
      <c r="F131" s="224"/>
      <c r="G131" s="224"/>
      <c r="H131" s="224"/>
      <c r="I131" s="224"/>
      <c r="J131" s="224"/>
      <c r="K131" s="224"/>
      <c r="L131" s="224"/>
      <c r="M131" s="224"/>
      <c r="N131" s="223"/>
      <c r="O131" s="223"/>
      <c r="P131" s="223"/>
      <c r="Q131" s="223"/>
      <c r="R131" s="224"/>
      <c r="S131" s="224"/>
      <c r="T131" s="224"/>
      <c r="U131" s="224"/>
      <c r="V131" s="224"/>
      <c r="W131" s="224"/>
      <c r="X131" s="224"/>
      <c r="Y131" s="224"/>
      <c r="Z131" s="214"/>
      <c r="AA131" s="214"/>
      <c r="AB131" s="214"/>
      <c r="AC131" s="214"/>
      <c r="AD131" s="214"/>
      <c r="AE131" s="214"/>
      <c r="AF131" s="214"/>
      <c r="AG131" s="214" t="s">
        <v>371</v>
      </c>
      <c r="AH131" s="214">
        <v>0</v>
      </c>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row>
    <row r="132" spans="1:60" outlineLevel="3" x14ac:dyDescent="0.2">
      <c r="A132" s="221"/>
      <c r="B132" s="222"/>
      <c r="C132" s="268" t="s">
        <v>3044</v>
      </c>
      <c r="D132" s="262"/>
      <c r="E132" s="263">
        <v>-2.3860000000000001</v>
      </c>
      <c r="F132" s="224"/>
      <c r="G132" s="224"/>
      <c r="H132" s="224"/>
      <c r="I132" s="224"/>
      <c r="J132" s="224"/>
      <c r="K132" s="224"/>
      <c r="L132" s="224"/>
      <c r="M132" s="224"/>
      <c r="N132" s="223"/>
      <c r="O132" s="223"/>
      <c r="P132" s="223"/>
      <c r="Q132" s="223"/>
      <c r="R132" s="224"/>
      <c r="S132" s="224"/>
      <c r="T132" s="224"/>
      <c r="U132" s="224"/>
      <c r="V132" s="224"/>
      <c r="W132" s="224"/>
      <c r="X132" s="224"/>
      <c r="Y132" s="224"/>
      <c r="Z132" s="214"/>
      <c r="AA132" s="214"/>
      <c r="AB132" s="214"/>
      <c r="AC132" s="214"/>
      <c r="AD132" s="214"/>
      <c r="AE132" s="214"/>
      <c r="AF132" s="214"/>
      <c r="AG132" s="214" t="s">
        <v>371</v>
      </c>
      <c r="AH132" s="214">
        <v>0</v>
      </c>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row>
    <row r="133" spans="1:60" outlineLevel="3" x14ac:dyDescent="0.2">
      <c r="A133" s="221"/>
      <c r="B133" s="222"/>
      <c r="C133" s="268" t="s">
        <v>3041</v>
      </c>
      <c r="D133" s="262"/>
      <c r="E133" s="263">
        <v>3.54</v>
      </c>
      <c r="F133" s="224"/>
      <c r="G133" s="224"/>
      <c r="H133" s="224"/>
      <c r="I133" s="224"/>
      <c r="J133" s="224"/>
      <c r="K133" s="224"/>
      <c r="L133" s="224"/>
      <c r="M133" s="224"/>
      <c r="N133" s="223"/>
      <c r="O133" s="223"/>
      <c r="P133" s="223"/>
      <c r="Q133" s="223"/>
      <c r="R133" s="224"/>
      <c r="S133" s="224"/>
      <c r="T133" s="224"/>
      <c r="U133" s="224"/>
      <c r="V133" s="224"/>
      <c r="W133" s="224"/>
      <c r="X133" s="224"/>
      <c r="Y133" s="224"/>
      <c r="Z133" s="214"/>
      <c r="AA133" s="214"/>
      <c r="AB133" s="214"/>
      <c r="AC133" s="214"/>
      <c r="AD133" s="214"/>
      <c r="AE133" s="214"/>
      <c r="AF133" s="214"/>
      <c r="AG133" s="214" t="s">
        <v>371</v>
      </c>
      <c r="AH133" s="214">
        <v>0</v>
      </c>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row>
    <row r="134" spans="1:60" ht="33.75" outlineLevel="3" x14ac:dyDescent="0.2">
      <c r="A134" s="221"/>
      <c r="B134" s="222"/>
      <c r="C134" s="268" t="s">
        <v>3045</v>
      </c>
      <c r="D134" s="262"/>
      <c r="E134" s="263">
        <v>87.636899999999997</v>
      </c>
      <c r="F134" s="224"/>
      <c r="G134" s="224"/>
      <c r="H134" s="224"/>
      <c r="I134" s="224"/>
      <c r="J134" s="224"/>
      <c r="K134" s="224"/>
      <c r="L134" s="224"/>
      <c r="M134" s="224"/>
      <c r="N134" s="223"/>
      <c r="O134" s="223"/>
      <c r="P134" s="223"/>
      <c r="Q134" s="223"/>
      <c r="R134" s="224"/>
      <c r="S134" s="224"/>
      <c r="T134" s="224"/>
      <c r="U134" s="224"/>
      <c r="V134" s="224"/>
      <c r="W134" s="224"/>
      <c r="X134" s="224"/>
      <c r="Y134" s="224"/>
      <c r="Z134" s="214"/>
      <c r="AA134" s="214"/>
      <c r="AB134" s="214"/>
      <c r="AC134" s="214"/>
      <c r="AD134" s="214"/>
      <c r="AE134" s="214"/>
      <c r="AF134" s="214"/>
      <c r="AG134" s="214" t="s">
        <v>371</v>
      </c>
      <c r="AH134" s="214">
        <v>0</v>
      </c>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row>
    <row r="135" spans="1:60" outlineLevel="3" x14ac:dyDescent="0.2">
      <c r="A135" s="221"/>
      <c r="B135" s="222"/>
      <c r="C135" s="268" t="s">
        <v>3046</v>
      </c>
      <c r="D135" s="262"/>
      <c r="E135" s="263">
        <v>-7.9981999999999998</v>
      </c>
      <c r="F135" s="224"/>
      <c r="G135" s="224"/>
      <c r="H135" s="224"/>
      <c r="I135" s="224"/>
      <c r="J135" s="224"/>
      <c r="K135" s="224"/>
      <c r="L135" s="224"/>
      <c r="M135" s="224"/>
      <c r="N135" s="223"/>
      <c r="O135" s="223"/>
      <c r="P135" s="223"/>
      <c r="Q135" s="223"/>
      <c r="R135" s="224"/>
      <c r="S135" s="224"/>
      <c r="T135" s="224"/>
      <c r="U135" s="224"/>
      <c r="V135" s="224"/>
      <c r="W135" s="224"/>
      <c r="X135" s="224"/>
      <c r="Y135" s="224"/>
      <c r="Z135" s="214"/>
      <c r="AA135" s="214"/>
      <c r="AB135" s="214"/>
      <c r="AC135" s="214"/>
      <c r="AD135" s="214"/>
      <c r="AE135" s="214"/>
      <c r="AF135" s="214"/>
      <c r="AG135" s="214" t="s">
        <v>371</v>
      </c>
      <c r="AH135" s="214">
        <v>0</v>
      </c>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row>
    <row r="136" spans="1:60" ht="22.5" outlineLevel="3" x14ac:dyDescent="0.2">
      <c r="A136" s="221"/>
      <c r="B136" s="222"/>
      <c r="C136" s="268" t="s">
        <v>3047</v>
      </c>
      <c r="D136" s="262"/>
      <c r="E136" s="263">
        <v>59.466000000000001</v>
      </c>
      <c r="F136" s="224"/>
      <c r="G136" s="224"/>
      <c r="H136" s="224"/>
      <c r="I136" s="224"/>
      <c r="J136" s="224"/>
      <c r="K136" s="224"/>
      <c r="L136" s="224"/>
      <c r="M136" s="224"/>
      <c r="N136" s="223"/>
      <c r="O136" s="223"/>
      <c r="P136" s="223"/>
      <c r="Q136" s="223"/>
      <c r="R136" s="224"/>
      <c r="S136" s="224"/>
      <c r="T136" s="224"/>
      <c r="U136" s="224"/>
      <c r="V136" s="224"/>
      <c r="W136" s="224"/>
      <c r="X136" s="224"/>
      <c r="Y136" s="224"/>
      <c r="Z136" s="214"/>
      <c r="AA136" s="214"/>
      <c r="AB136" s="214"/>
      <c r="AC136" s="214"/>
      <c r="AD136" s="214"/>
      <c r="AE136" s="214"/>
      <c r="AF136" s="214"/>
      <c r="AG136" s="214" t="s">
        <v>371</v>
      </c>
      <c r="AH136" s="214">
        <v>0</v>
      </c>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row>
    <row r="137" spans="1:60" outlineLevel="3" x14ac:dyDescent="0.2">
      <c r="A137" s="221"/>
      <c r="B137" s="222"/>
      <c r="C137" s="268" t="s">
        <v>3048</v>
      </c>
      <c r="D137" s="262"/>
      <c r="E137" s="263">
        <v>-7.7556000000000003</v>
      </c>
      <c r="F137" s="224"/>
      <c r="G137" s="224"/>
      <c r="H137" s="224"/>
      <c r="I137" s="224"/>
      <c r="J137" s="224"/>
      <c r="K137" s="224"/>
      <c r="L137" s="224"/>
      <c r="M137" s="224"/>
      <c r="N137" s="223"/>
      <c r="O137" s="223"/>
      <c r="P137" s="223"/>
      <c r="Q137" s="223"/>
      <c r="R137" s="224"/>
      <c r="S137" s="224"/>
      <c r="T137" s="224"/>
      <c r="U137" s="224"/>
      <c r="V137" s="224"/>
      <c r="W137" s="224"/>
      <c r="X137" s="224"/>
      <c r="Y137" s="224"/>
      <c r="Z137" s="214"/>
      <c r="AA137" s="214"/>
      <c r="AB137" s="214"/>
      <c r="AC137" s="214"/>
      <c r="AD137" s="214"/>
      <c r="AE137" s="214"/>
      <c r="AF137" s="214"/>
      <c r="AG137" s="214" t="s">
        <v>371</v>
      </c>
      <c r="AH137" s="214">
        <v>0</v>
      </c>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row>
    <row r="138" spans="1:60" outlineLevel="3" x14ac:dyDescent="0.2">
      <c r="A138" s="221"/>
      <c r="B138" s="222"/>
      <c r="C138" s="268" t="s">
        <v>3049</v>
      </c>
      <c r="D138" s="262"/>
      <c r="E138" s="263">
        <v>7.9640000000000004</v>
      </c>
      <c r="F138" s="224"/>
      <c r="G138" s="224"/>
      <c r="H138" s="224"/>
      <c r="I138" s="224"/>
      <c r="J138" s="224"/>
      <c r="K138" s="224"/>
      <c r="L138" s="224"/>
      <c r="M138" s="224"/>
      <c r="N138" s="223"/>
      <c r="O138" s="223"/>
      <c r="P138" s="223"/>
      <c r="Q138" s="223"/>
      <c r="R138" s="224"/>
      <c r="S138" s="224"/>
      <c r="T138" s="224"/>
      <c r="U138" s="224"/>
      <c r="V138" s="224"/>
      <c r="W138" s="224"/>
      <c r="X138" s="224"/>
      <c r="Y138" s="224"/>
      <c r="Z138" s="214"/>
      <c r="AA138" s="214"/>
      <c r="AB138" s="214"/>
      <c r="AC138" s="214"/>
      <c r="AD138" s="214"/>
      <c r="AE138" s="214"/>
      <c r="AF138" s="214"/>
      <c r="AG138" s="214" t="s">
        <v>371</v>
      </c>
      <c r="AH138" s="214">
        <v>0</v>
      </c>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row>
    <row r="139" spans="1:60" ht="22.5" outlineLevel="3" x14ac:dyDescent="0.2">
      <c r="A139" s="221"/>
      <c r="B139" s="222"/>
      <c r="C139" s="268" t="s">
        <v>3050</v>
      </c>
      <c r="D139" s="262"/>
      <c r="E139" s="263">
        <v>61.116</v>
      </c>
      <c r="F139" s="224"/>
      <c r="G139" s="224"/>
      <c r="H139" s="224"/>
      <c r="I139" s="224"/>
      <c r="J139" s="224"/>
      <c r="K139" s="224"/>
      <c r="L139" s="224"/>
      <c r="M139" s="224"/>
      <c r="N139" s="223"/>
      <c r="O139" s="223"/>
      <c r="P139" s="223"/>
      <c r="Q139" s="223"/>
      <c r="R139" s="224"/>
      <c r="S139" s="224"/>
      <c r="T139" s="224"/>
      <c r="U139" s="224"/>
      <c r="V139" s="224"/>
      <c r="W139" s="224"/>
      <c r="X139" s="224"/>
      <c r="Y139" s="224"/>
      <c r="Z139" s="214"/>
      <c r="AA139" s="214"/>
      <c r="AB139" s="214"/>
      <c r="AC139" s="214"/>
      <c r="AD139" s="214"/>
      <c r="AE139" s="214"/>
      <c r="AF139" s="214"/>
      <c r="AG139" s="214" t="s">
        <v>371</v>
      </c>
      <c r="AH139" s="214">
        <v>0</v>
      </c>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row>
    <row r="140" spans="1:60" outlineLevel="3" x14ac:dyDescent="0.2">
      <c r="A140" s="221"/>
      <c r="B140" s="222"/>
      <c r="C140" s="268" t="s">
        <v>3051</v>
      </c>
      <c r="D140" s="262"/>
      <c r="E140" s="263">
        <v>-8.8637999999999995</v>
      </c>
      <c r="F140" s="224"/>
      <c r="G140" s="224"/>
      <c r="H140" s="224"/>
      <c r="I140" s="224"/>
      <c r="J140" s="224"/>
      <c r="K140" s="224"/>
      <c r="L140" s="224"/>
      <c r="M140" s="224"/>
      <c r="N140" s="223"/>
      <c r="O140" s="223"/>
      <c r="P140" s="223"/>
      <c r="Q140" s="223"/>
      <c r="R140" s="224"/>
      <c r="S140" s="224"/>
      <c r="T140" s="224"/>
      <c r="U140" s="224"/>
      <c r="V140" s="224"/>
      <c r="W140" s="224"/>
      <c r="X140" s="224"/>
      <c r="Y140" s="224"/>
      <c r="Z140" s="214"/>
      <c r="AA140" s="214"/>
      <c r="AB140" s="214"/>
      <c r="AC140" s="214"/>
      <c r="AD140" s="214"/>
      <c r="AE140" s="214"/>
      <c r="AF140" s="214"/>
      <c r="AG140" s="214" t="s">
        <v>371</v>
      </c>
      <c r="AH140" s="214">
        <v>0</v>
      </c>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row>
    <row r="141" spans="1:60" outlineLevel="3" x14ac:dyDescent="0.2">
      <c r="A141" s="221"/>
      <c r="B141" s="222"/>
      <c r="C141" s="268" t="s">
        <v>3052</v>
      </c>
      <c r="D141" s="262"/>
      <c r="E141" s="263">
        <v>-4.1787999999999998</v>
      </c>
      <c r="F141" s="224"/>
      <c r="G141" s="224"/>
      <c r="H141" s="224"/>
      <c r="I141" s="224"/>
      <c r="J141" s="224"/>
      <c r="K141" s="224"/>
      <c r="L141" s="224"/>
      <c r="M141" s="224"/>
      <c r="N141" s="223"/>
      <c r="O141" s="223"/>
      <c r="P141" s="223"/>
      <c r="Q141" s="223"/>
      <c r="R141" s="224"/>
      <c r="S141" s="224"/>
      <c r="T141" s="224"/>
      <c r="U141" s="224"/>
      <c r="V141" s="224"/>
      <c r="W141" s="224"/>
      <c r="X141" s="224"/>
      <c r="Y141" s="224"/>
      <c r="Z141" s="214"/>
      <c r="AA141" s="214"/>
      <c r="AB141" s="214"/>
      <c r="AC141" s="214"/>
      <c r="AD141" s="214"/>
      <c r="AE141" s="214"/>
      <c r="AF141" s="214"/>
      <c r="AG141" s="214" t="s">
        <v>371</v>
      </c>
      <c r="AH141" s="214">
        <v>0</v>
      </c>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row>
    <row r="142" spans="1:60" outlineLevel="3" x14ac:dyDescent="0.2">
      <c r="A142" s="221"/>
      <c r="B142" s="222"/>
      <c r="C142" s="268" t="s">
        <v>3053</v>
      </c>
      <c r="D142" s="262"/>
      <c r="E142" s="263">
        <v>6.585</v>
      </c>
      <c r="F142" s="224"/>
      <c r="G142" s="224"/>
      <c r="H142" s="224"/>
      <c r="I142" s="224"/>
      <c r="J142" s="224"/>
      <c r="K142" s="224"/>
      <c r="L142" s="224"/>
      <c r="M142" s="224"/>
      <c r="N142" s="223"/>
      <c r="O142" s="223"/>
      <c r="P142" s="223"/>
      <c r="Q142" s="223"/>
      <c r="R142" s="224"/>
      <c r="S142" s="224"/>
      <c r="T142" s="224"/>
      <c r="U142" s="224"/>
      <c r="V142" s="224"/>
      <c r="W142" s="224"/>
      <c r="X142" s="224"/>
      <c r="Y142" s="224"/>
      <c r="Z142" s="214"/>
      <c r="AA142" s="214"/>
      <c r="AB142" s="214"/>
      <c r="AC142" s="214"/>
      <c r="AD142" s="214"/>
      <c r="AE142" s="214"/>
      <c r="AF142" s="214"/>
      <c r="AG142" s="214" t="s">
        <v>371</v>
      </c>
      <c r="AH142" s="214">
        <v>0</v>
      </c>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row>
    <row r="143" spans="1:60" ht="22.5" outlineLevel="3" x14ac:dyDescent="0.2">
      <c r="A143" s="221"/>
      <c r="B143" s="222"/>
      <c r="C143" s="268" t="s">
        <v>3054</v>
      </c>
      <c r="D143" s="262"/>
      <c r="E143" s="263">
        <v>68.936999999999998</v>
      </c>
      <c r="F143" s="224"/>
      <c r="G143" s="224"/>
      <c r="H143" s="224"/>
      <c r="I143" s="224"/>
      <c r="J143" s="224"/>
      <c r="K143" s="224"/>
      <c r="L143" s="224"/>
      <c r="M143" s="224"/>
      <c r="N143" s="223"/>
      <c r="O143" s="223"/>
      <c r="P143" s="223"/>
      <c r="Q143" s="223"/>
      <c r="R143" s="224"/>
      <c r="S143" s="224"/>
      <c r="T143" s="224"/>
      <c r="U143" s="224"/>
      <c r="V143" s="224"/>
      <c r="W143" s="224"/>
      <c r="X143" s="224"/>
      <c r="Y143" s="224"/>
      <c r="Z143" s="214"/>
      <c r="AA143" s="214"/>
      <c r="AB143" s="214"/>
      <c r="AC143" s="214"/>
      <c r="AD143" s="214"/>
      <c r="AE143" s="214"/>
      <c r="AF143" s="214"/>
      <c r="AG143" s="214" t="s">
        <v>371</v>
      </c>
      <c r="AH143" s="214">
        <v>0</v>
      </c>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row>
    <row r="144" spans="1:60" outlineLevel="3" x14ac:dyDescent="0.2">
      <c r="A144" s="221"/>
      <c r="B144" s="222"/>
      <c r="C144" s="268" t="s">
        <v>3055</v>
      </c>
      <c r="D144" s="262"/>
      <c r="E144" s="263">
        <v>-10.6928</v>
      </c>
      <c r="F144" s="224"/>
      <c r="G144" s="224"/>
      <c r="H144" s="224"/>
      <c r="I144" s="224"/>
      <c r="J144" s="224"/>
      <c r="K144" s="224"/>
      <c r="L144" s="224"/>
      <c r="M144" s="224"/>
      <c r="N144" s="223"/>
      <c r="O144" s="223"/>
      <c r="P144" s="223"/>
      <c r="Q144" s="223"/>
      <c r="R144" s="224"/>
      <c r="S144" s="224"/>
      <c r="T144" s="224"/>
      <c r="U144" s="224"/>
      <c r="V144" s="224"/>
      <c r="W144" s="224"/>
      <c r="X144" s="224"/>
      <c r="Y144" s="224"/>
      <c r="Z144" s="214"/>
      <c r="AA144" s="214"/>
      <c r="AB144" s="214"/>
      <c r="AC144" s="214"/>
      <c r="AD144" s="214"/>
      <c r="AE144" s="214"/>
      <c r="AF144" s="214"/>
      <c r="AG144" s="214" t="s">
        <v>371</v>
      </c>
      <c r="AH144" s="214">
        <v>0</v>
      </c>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row>
    <row r="145" spans="1:60" outlineLevel="3" x14ac:dyDescent="0.2">
      <c r="A145" s="221"/>
      <c r="B145" s="222"/>
      <c r="C145" s="268" t="s">
        <v>3056</v>
      </c>
      <c r="D145" s="262"/>
      <c r="E145" s="263">
        <v>-3.2010000000000001</v>
      </c>
      <c r="F145" s="224"/>
      <c r="G145" s="224"/>
      <c r="H145" s="224"/>
      <c r="I145" s="224"/>
      <c r="J145" s="224"/>
      <c r="K145" s="224"/>
      <c r="L145" s="224"/>
      <c r="M145" s="224"/>
      <c r="N145" s="223"/>
      <c r="O145" s="223"/>
      <c r="P145" s="223"/>
      <c r="Q145" s="223"/>
      <c r="R145" s="224"/>
      <c r="S145" s="224"/>
      <c r="T145" s="224"/>
      <c r="U145" s="224"/>
      <c r="V145" s="224"/>
      <c r="W145" s="224"/>
      <c r="X145" s="224"/>
      <c r="Y145" s="224"/>
      <c r="Z145" s="214"/>
      <c r="AA145" s="214"/>
      <c r="AB145" s="214"/>
      <c r="AC145" s="214"/>
      <c r="AD145" s="214"/>
      <c r="AE145" s="214"/>
      <c r="AF145" s="214"/>
      <c r="AG145" s="214" t="s">
        <v>371</v>
      </c>
      <c r="AH145" s="214">
        <v>0</v>
      </c>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row>
    <row r="146" spans="1:60" outlineLevel="3" x14ac:dyDescent="0.2">
      <c r="A146" s="221"/>
      <c r="B146" s="222"/>
      <c r="C146" s="268" t="s">
        <v>3057</v>
      </c>
      <c r="D146" s="262"/>
      <c r="E146" s="263">
        <v>6.5670000000000002</v>
      </c>
      <c r="F146" s="224"/>
      <c r="G146" s="224"/>
      <c r="H146" s="224"/>
      <c r="I146" s="224"/>
      <c r="J146" s="224"/>
      <c r="K146" s="224"/>
      <c r="L146" s="224"/>
      <c r="M146" s="224"/>
      <c r="N146" s="223"/>
      <c r="O146" s="223"/>
      <c r="P146" s="223"/>
      <c r="Q146" s="223"/>
      <c r="R146" s="224"/>
      <c r="S146" s="224"/>
      <c r="T146" s="224"/>
      <c r="U146" s="224"/>
      <c r="V146" s="224"/>
      <c r="W146" s="224"/>
      <c r="X146" s="224"/>
      <c r="Y146" s="224"/>
      <c r="Z146" s="214"/>
      <c r="AA146" s="214"/>
      <c r="AB146" s="214"/>
      <c r="AC146" s="214"/>
      <c r="AD146" s="214"/>
      <c r="AE146" s="214"/>
      <c r="AF146" s="214"/>
      <c r="AG146" s="214" t="s">
        <v>371</v>
      </c>
      <c r="AH146" s="214">
        <v>0</v>
      </c>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row>
    <row r="147" spans="1:60" ht="22.5" outlineLevel="3" x14ac:dyDescent="0.2">
      <c r="A147" s="221"/>
      <c r="B147" s="222"/>
      <c r="C147" s="268" t="s">
        <v>3058</v>
      </c>
      <c r="D147" s="262"/>
      <c r="E147" s="263">
        <v>64.205200000000005</v>
      </c>
      <c r="F147" s="224"/>
      <c r="G147" s="224"/>
      <c r="H147" s="224"/>
      <c r="I147" s="224"/>
      <c r="J147" s="224"/>
      <c r="K147" s="224"/>
      <c r="L147" s="224"/>
      <c r="M147" s="224"/>
      <c r="N147" s="223"/>
      <c r="O147" s="223"/>
      <c r="P147" s="223"/>
      <c r="Q147" s="223"/>
      <c r="R147" s="224"/>
      <c r="S147" s="224"/>
      <c r="T147" s="224"/>
      <c r="U147" s="224"/>
      <c r="V147" s="224"/>
      <c r="W147" s="224"/>
      <c r="X147" s="224"/>
      <c r="Y147" s="224"/>
      <c r="Z147" s="214"/>
      <c r="AA147" s="214"/>
      <c r="AB147" s="214"/>
      <c r="AC147" s="214"/>
      <c r="AD147" s="214"/>
      <c r="AE147" s="214"/>
      <c r="AF147" s="214"/>
      <c r="AG147" s="214" t="s">
        <v>371</v>
      </c>
      <c r="AH147" s="214">
        <v>0</v>
      </c>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row>
    <row r="148" spans="1:60" outlineLevel="3" x14ac:dyDescent="0.2">
      <c r="A148" s="221"/>
      <c r="B148" s="222"/>
      <c r="C148" s="268" t="s">
        <v>3049</v>
      </c>
      <c r="D148" s="262"/>
      <c r="E148" s="263">
        <v>7.9640000000000004</v>
      </c>
      <c r="F148" s="224"/>
      <c r="G148" s="224"/>
      <c r="H148" s="224"/>
      <c r="I148" s="224"/>
      <c r="J148" s="224"/>
      <c r="K148" s="224"/>
      <c r="L148" s="224"/>
      <c r="M148" s="224"/>
      <c r="N148" s="223"/>
      <c r="O148" s="223"/>
      <c r="P148" s="223"/>
      <c r="Q148" s="223"/>
      <c r="R148" s="224"/>
      <c r="S148" s="224"/>
      <c r="T148" s="224"/>
      <c r="U148" s="224"/>
      <c r="V148" s="224"/>
      <c r="W148" s="224"/>
      <c r="X148" s="224"/>
      <c r="Y148" s="224"/>
      <c r="Z148" s="214"/>
      <c r="AA148" s="214"/>
      <c r="AB148" s="214"/>
      <c r="AC148" s="214"/>
      <c r="AD148" s="214"/>
      <c r="AE148" s="214"/>
      <c r="AF148" s="214"/>
      <c r="AG148" s="214" t="s">
        <v>371</v>
      </c>
      <c r="AH148" s="214">
        <v>0</v>
      </c>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row>
    <row r="149" spans="1:60" outlineLevel="3" x14ac:dyDescent="0.2">
      <c r="A149" s="221"/>
      <c r="B149" s="222"/>
      <c r="C149" s="268" t="s">
        <v>3059</v>
      </c>
      <c r="D149" s="262"/>
      <c r="E149" s="263">
        <v>-7.7161999999999997</v>
      </c>
      <c r="F149" s="224"/>
      <c r="G149" s="224"/>
      <c r="H149" s="224"/>
      <c r="I149" s="224"/>
      <c r="J149" s="224"/>
      <c r="K149" s="224"/>
      <c r="L149" s="224"/>
      <c r="M149" s="224"/>
      <c r="N149" s="223"/>
      <c r="O149" s="223"/>
      <c r="P149" s="223"/>
      <c r="Q149" s="223"/>
      <c r="R149" s="224"/>
      <c r="S149" s="224"/>
      <c r="T149" s="224"/>
      <c r="U149" s="224"/>
      <c r="V149" s="224"/>
      <c r="W149" s="224"/>
      <c r="X149" s="224"/>
      <c r="Y149" s="224"/>
      <c r="Z149" s="214"/>
      <c r="AA149" s="214"/>
      <c r="AB149" s="214"/>
      <c r="AC149" s="214"/>
      <c r="AD149" s="214"/>
      <c r="AE149" s="214"/>
      <c r="AF149" s="214"/>
      <c r="AG149" s="214" t="s">
        <v>371</v>
      </c>
      <c r="AH149" s="214">
        <v>0</v>
      </c>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row>
    <row r="150" spans="1:60" outlineLevel="3" x14ac:dyDescent="0.2">
      <c r="A150" s="221"/>
      <c r="B150" s="222"/>
      <c r="C150" s="268" t="s">
        <v>354</v>
      </c>
      <c r="D150" s="262"/>
      <c r="E150" s="263"/>
      <c r="F150" s="224"/>
      <c r="G150" s="224"/>
      <c r="H150" s="224"/>
      <c r="I150" s="224"/>
      <c r="J150" s="224"/>
      <c r="K150" s="224"/>
      <c r="L150" s="224"/>
      <c r="M150" s="224"/>
      <c r="N150" s="223"/>
      <c r="O150" s="223"/>
      <c r="P150" s="223"/>
      <c r="Q150" s="223"/>
      <c r="R150" s="224"/>
      <c r="S150" s="224"/>
      <c r="T150" s="224"/>
      <c r="U150" s="224"/>
      <c r="V150" s="224"/>
      <c r="W150" s="224"/>
      <c r="X150" s="224"/>
      <c r="Y150" s="224"/>
      <c r="Z150" s="214"/>
      <c r="AA150" s="214"/>
      <c r="AB150" s="214"/>
      <c r="AC150" s="214"/>
      <c r="AD150" s="214"/>
      <c r="AE150" s="214"/>
      <c r="AF150" s="214"/>
      <c r="AG150" s="214" t="s">
        <v>371</v>
      </c>
      <c r="AH150" s="214">
        <v>0</v>
      </c>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row>
    <row r="151" spans="1:60" outlineLevel="3" x14ac:dyDescent="0.2">
      <c r="A151" s="221"/>
      <c r="B151" s="222"/>
      <c r="C151" s="268" t="s">
        <v>3060</v>
      </c>
      <c r="D151" s="262"/>
      <c r="E151" s="263">
        <v>-11.407999999999999</v>
      </c>
      <c r="F151" s="224"/>
      <c r="G151" s="224"/>
      <c r="H151" s="224"/>
      <c r="I151" s="224"/>
      <c r="J151" s="224"/>
      <c r="K151" s="224"/>
      <c r="L151" s="224"/>
      <c r="M151" s="224"/>
      <c r="N151" s="223"/>
      <c r="O151" s="223"/>
      <c r="P151" s="223"/>
      <c r="Q151" s="223"/>
      <c r="R151" s="224"/>
      <c r="S151" s="224"/>
      <c r="T151" s="224"/>
      <c r="U151" s="224"/>
      <c r="V151" s="224"/>
      <c r="W151" s="224"/>
      <c r="X151" s="224"/>
      <c r="Y151" s="224"/>
      <c r="Z151" s="214"/>
      <c r="AA151" s="214"/>
      <c r="AB151" s="214"/>
      <c r="AC151" s="214"/>
      <c r="AD151" s="214"/>
      <c r="AE151" s="214"/>
      <c r="AF151" s="214"/>
      <c r="AG151" s="214" t="s">
        <v>371</v>
      </c>
      <c r="AH151" s="214">
        <v>0</v>
      </c>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row>
    <row r="152" spans="1:60" outlineLevel="3" x14ac:dyDescent="0.2">
      <c r="A152" s="221"/>
      <c r="B152" s="222"/>
      <c r="C152" s="268" t="s">
        <v>3061</v>
      </c>
      <c r="D152" s="262"/>
      <c r="E152" s="263">
        <v>-7.4038000000000004</v>
      </c>
      <c r="F152" s="224"/>
      <c r="G152" s="224"/>
      <c r="H152" s="224"/>
      <c r="I152" s="224"/>
      <c r="J152" s="224"/>
      <c r="K152" s="224"/>
      <c r="L152" s="224"/>
      <c r="M152" s="224"/>
      <c r="N152" s="223"/>
      <c r="O152" s="223"/>
      <c r="P152" s="223"/>
      <c r="Q152" s="223"/>
      <c r="R152" s="224"/>
      <c r="S152" s="224"/>
      <c r="T152" s="224"/>
      <c r="U152" s="224"/>
      <c r="V152" s="224"/>
      <c r="W152" s="224"/>
      <c r="X152" s="224"/>
      <c r="Y152" s="224"/>
      <c r="Z152" s="214"/>
      <c r="AA152" s="214"/>
      <c r="AB152" s="214"/>
      <c r="AC152" s="214"/>
      <c r="AD152" s="214"/>
      <c r="AE152" s="214"/>
      <c r="AF152" s="214"/>
      <c r="AG152" s="214" t="s">
        <v>371</v>
      </c>
      <c r="AH152" s="214">
        <v>0</v>
      </c>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row>
    <row r="153" spans="1:60" outlineLevel="1" x14ac:dyDescent="0.2">
      <c r="A153" s="236">
        <v>27</v>
      </c>
      <c r="B153" s="237" t="s">
        <v>3062</v>
      </c>
      <c r="C153" s="254" t="s">
        <v>3063</v>
      </c>
      <c r="D153" s="238" t="s">
        <v>379</v>
      </c>
      <c r="E153" s="239">
        <v>112.7</v>
      </c>
      <c r="F153" s="240"/>
      <c r="G153" s="241">
        <f>ROUND(E153*F153,2)</f>
        <v>0</v>
      </c>
      <c r="H153" s="240"/>
      <c r="I153" s="241">
        <f>ROUND(E153*H153,2)</f>
        <v>0</v>
      </c>
      <c r="J153" s="240"/>
      <c r="K153" s="241">
        <f>ROUND(E153*J153,2)</f>
        <v>0</v>
      </c>
      <c r="L153" s="241">
        <v>12</v>
      </c>
      <c r="M153" s="241">
        <f>G153*(1+L153/100)</f>
        <v>0</v>
      </c>
      <c r="N153" s="239">
        <v>5.4969999999999998E-2</v>
      </c>
      <c r="O153" s="239">
        <f>ROUND(E153*N153,2)</f>
        <v>6.2</v>
      </c>
      <c r="P153" s="239">
        <v>0</v>
      </c>
      <c r="Q153" s="239">
        <f>ROUND(E153*P153,2)</f>
        <v>0</v>
      </c>
      <c r="R153" s="241" t="s">
        <v>366</v>
      </c>
      <c r="S153" s="241" t="s">
        <v>315</v>
      </c>
      <c r="T153" s="242" t="s">
        <v>315</v>
      </c>
      <c r="U153" s="224">
        <v>1.7428999999999999</v>
      </c>
      <c r="V153" s="224">
        <f>ROUND(E153*U153,2)</f>
        <v>196.42</v>
      </c>
      <c r="W153" s="224"/>
      <c r="X153" s="224" t="s">
        <v>336</v>
      </c>
      <c r="Y153" s="224" t="s">
        <v>317</v>
      </c>
      <c r="Z153" s="214"/>
      <c r="AA153" s="214"/>
      <c r="AB153" s="214"/>
      <c r="AC153" s="214"/>
      <c r="AD153" s="214"/>
      <c r="AE153" s="214"/>
      <c r="AF153" s="214"/>
      <c r="AG153" s="214" t="s">
        <v>337</v>
      </c>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row>
    <row r="154" spans="1:60" outlineLevel="2" x14ac:dyDescent="0.2">
      <c r="A154" s="221"/>
      <c r="B154" s="222"/>
      <c r="C154" s="267" t="s">
        <v>1896</v>
      </c>
      <c r="D154" s="266"/>
      <c r="E154" s="266"/>
      <c r="F154" s="266"/>
      <c r="G154" s="266"/>
      <c r="H154" s="224"/>
      <c r="I154" s="224"/>
      <c r="J154" s="224"/>
      <c r="K154" s="224"/>
      <c r="L154" s="224"/>
      <c r="M154" s="224"/>
      <c r="N154" s="223"/>
      <c r="O154" s="223"/>
      <c r="P154" s="223"/>
      <c r="Q154" s="223"/>
      <c r="R154" s="224"/>
      <c r="S154" s="224"/>
      <c r="T154" s="224"/>
      <c r="U154" s="224"/>
      <c r="V154" s="224"/>
      <c r="W154" s="224"/>
      <c r="X154" s="224"/>
      <c r="Y154" s="224"/>
      <c r="Z154" s="214"/>
      <c r="AA154" s="214"/>
      <c r="AB154" s="214"/>
      <c r="AC154" s="214"/>
      <c r="AD154" s="214"/>
      <c r="AE154" s="214"/>
      <c r="AF154" s="214"/>
      <c r="AG154" s="214" t="s">
        <v>369</v>
      </c>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row>
    <row r="155" spans="1:60" outlineLevel="2" x14ac:dyDescent="0.2">
      <c r="A155" s="221"/>
      <c r="B155" s="222"/>
      <c r="C155" s="268" t="s">
        <v>3064</v>
      </c>
      <c r="D155" s="262"/>
      <c r="E155" s="263">
        <v>7.5</v>
      </c>
      <c r="F155" s="224"/>
      <c r="G155" s="224"/>
      <c r="H155" s="224"/>
      <c r="I155" s="224"/>
      <c r="J155" s="224"/>
      <c r="K155" s="224"/>
      <c r="L155" s="224"/>
      <c r="M155" s="224"/>
      <c r="N155" s="223"/>
      <c r="O155" s="223"/>
      <c r="P155" s="223"/>
      <c r="Q155" s="223"/>
      <c r="R155" s="224"/>
      <c r="S155" s="224"/>
      <c r="T155" s="224"/>
      <c r="U155" s="224"/>
      <c r="V155" s="224"/>
      <c r="W155" s="224"/>
      <c r="X155" s="224"/>
      <c r="Y155" s="224"/>
      <c r="Z155" s="214"/>
      <c r="AA155" s="214"/>
      <c r="AB155" s="214"/>
      <c r="AC155" s="214"/>
      <c r="AD155" s="214"/>
      <c r="AE155" s="214"/>
      <c r="AF155" s="214"/>
      <c r="AG155" s="214" t="s">
        <v>371</v>
      </c>
      <c r="AH155" s="214">
        <v>0</v>
      </c>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row>
    <row r="156" spans="1:60" outlineLevel="3" x14ac:dyDescent="0.2">
      <c r="A156" s="221"/>
      <c r="B156" s="222"/>
      <c r="C156" s="268" t="s">
        <v>3065</v>
      </c>
      <c r="D156" s="262"/>
      <c r="E156" s="263">
        <v>7.2</v>
      </c>
      <c r="F156" s="224"/>
      <c r="G156" s="224"/>
      <c r="H156" s="224"/>
      <c r="I156" s="224"/>
      <c r="J156" s="224"/>
      <c r="K156" s="224"/>
      <c r="L156" s="224"/>
      <c r="M156" s="224"/>
      <c r="N156" s="223"/>
      <c r="O156" s="223"/>
      <c r="P156" s="223"/>
      <c r="Q156" s="223"/>
      <c r="R156" s="224"/>
      <c r="S156" s="224"/>
      <c r="T156" s="224"/>
      <c r="U156" s="224"/>
      <c r="V156" s="224"/>
      <c r="W156" s="224"/>
      <c r="X156" s="224"/>
      <c r="Y156" s="224"/>
      <c r="Z156" s="214"/>
      <c r="AA156" s="214"/>
      <c r="AB156" s="214"/>
      <c r="AC156" s="214"/>
      <c r="AD156" s="214"/>
      <c r="AE156" s="214"/>
      <c r="AF156" s="214"/>
      <c r="AG156" s="214" t="s">
        <v>371</v>
      </c>
      <c r="AH156" s="214">
        <v>0</v>
      </c>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row>
    <row r="157" spans="1:60" outlineLevel="3" x14ac:dyDescent="0.2">
      <c r="A157" s="221"/>
      <c r="B157" s="222"/>
      <c r="C157" s="268" t="s">
        <v>3066</v>
      </c>
      <c r="D157" s="262"/>
      <c r="E157" s="263">
        <v>28</v>
      </c>
      <c r="F157" s="224"/>
      <c r="G157" s="224"/>
      <c r="H157" s="224"/>
      <c r="I157" s="224"/>
      <c r="J157" s="224"/>
      <c r="K157" s="224"/>
      <c r="L157" s="224"/>
      <c r="M157" s="224"/>
      <c r="N157" s="223"/>
      <c r="O157" s="223"/>
      <c r="P157" s="223"/>
      <c r="Q157" s="223"/>
      <c r="R157" s="224"/>
      <c r="S157" s="224"/>
      <c r="T157" s="224"/>
      <c r="U157" s="224"/>
      <c r="V157" s="224"/>
      <c r="W157" s="224"/>
      <c r="X157" s="224"/>
      <c r="Y157" s="224"/>
      <c r="Z157" s="214"/>
      <c r="AA157" s="214"/>
      <c r="AB157" s="214"/>
      <c r="AC157" s="214"/>
      <c r="AD157" s="214"/>
      <c r="AE157" s="214"/>
      <c r="AF157" s="214"/>
      <c r="AG157" s="214" t="s">
        <v>371</v>
      </c>
      <c r="AH157" s="214">
        <v>0</v>
      </c>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row>
    <row r="158" spans="1:60" outlineLevel="3" x14ac:dyDescent="0.2">
      <c r="A158" s="221"/>
      <c r="B158" s="222"/>
      <c r="C158" s="268" t="s">
        <v>3067</v>
      </c>
      <c r="D158" s="262"/>
      <c r="E158" s="263">
        <v>70</v>
      </c>
      <c r="F158" s="224"/>
      <c r="G158" s="224"/>
      <c r="H158" s="224"/>
      <c r="I158" s="224"/>
      <c r="J158" s="224"/>
      <c r="K158" s="224"/>
      <c r="L158" s="224"/>
      <c r="M158" s="224"/>
      <c r="N158" s="223"/>
      <c r="O158" s="223"/>
      <c r="P158" s="223"/>
      <c r="Q158" s="223"/>
      <c r="R158" s="224"/>
      <c r="S158" s="224"/>
      <c r="T158" s="224"/>
      <c r="U158" s="224"/>
      <c r="V158" s="224"/>
      <c r="W158" s="224"/>
      <c r="X158" s="224"/>
      <c r="Y158" s="224"/>
      <c r="Z158" s="214"/>
      <c r="AA158" s="214"/>
      <c r="AB158" s="214"/>
      <c r="AC158" s="214"/>
      <c r="AD158" s="214"/>
      <c r="AE158" s="214"/>
      <c r="AF158" s="214"/>
      <c r="AG158" s="214" t="s">
        <v>371</v>
      </c>
      <c r="AH158" s="214">
        <v>0</v>
      </c>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row>
    <row r="159" spans="1:60" ht="22.5" outlineLevel="1" x14ac:dyDescent="0.2">
      <c r="A159" s="236">
        <v>28</v>
      </c>
      <c r="B159" s="237" t="s">
        <v>1021</v>
      </c>
      <c r="C159" s="254" t="s">
        <v>1022</v>
      </c>
      <c r="D159" s="238" t="s">
        <v>379</v>
      </c>
      <c r="E159" s="239">
        <v>103.13124999999999</v>
      </c>
      <c r="F159" s="240"/>
      <c r="G159" s="241">
        <f>ROUND(E159*F159,2)</f>
        <v>0</v>
      </c>
      <c r="H159" s="240"/>
      <c r="I159" s="241">
        <f>ROUND(E159*H159,2)</f>
        <v>0</v>
      </c>
      <c r="J159" s="240"/>
      <c r="K159" s="241">
        <f>ROUND(E159*J159,2)</f>
        <v>0</v>
      </c>
      <c r="L159" s="241">
        <v>12</v>
      </c>
      <c r="M159" s="241">
        <f>G159*(1+L159/100)</f>
        <v>0</v>
      </c>
      <c r="N159" s="239">
        <v>3.2030000000000003E-2</v>
      </c>
      <c r="O159" s="239">
        <f>ROUND(E159*N159,2)</f>
        <v>3.3</v>
      </c>
      <c r="P159" s="239">
        <v>0</v>
      </c>
      <c r="Q159" s="239">
        <f>ROUND(E159*P159,2)</f>
        <v>0</v>
      </c>
      <c r="R159" s="241" t="s">
        <v>380</v>
      </c>
      <c r="S159" s="241" t="s">
        <v>315</v>
      </c>
      <c r="T159" s="242" t="s">
        <v>315</v>
      </c>
      <c r="U159" s="224">
        <v>0.81599999999999995</v>
      </c>
      <c r="V159" s="224">
        <f>ROUND(E159*U159,2)</f>
        <v>84.16</v>
      </c>
      <c r="W159" s="224"/>
      <c r="X159" s="224" t="s">
        <v>336</v>
      </c>
      <c r="Y159" s="224" t="s">
        <v>317</v>
      </c>
      <c r="Z159" s="214"/>
      <c r="AA159" s="214"/>
      <c r="AB159" s="214"/>
      <c r="AC159" s="214"/>
      <c r="AD159" s="214"/>
      <c r="AE159" s="214"/>
      <c r="AF159" s="214"/>
      <c r="AG159" s="214" t="s">
        <v>337</v>
      </c>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row>
    <row r="160" spans="1:60" outlineLevel="2" x14ac:dyDescent="0.2">
      <c r="A160" s="221"/>
      <c r="B160" s="222"/>
      <c r="C160" s="267" t="s">
        <v>1023</v>
      </c>
      <c r="D160" s="266"/>
      <c r="E160" s="266"/>
      <c r="F160" s="266"/>
      <c r="G160" s="266"/>
      <c r="H160" s="224"/>
      <c r="I160" s="224"/>
      <c r="J160" s="224"/>
      <c r="K160" s="224"/>
      <c r="L160" s="224"/>
      <c r="M160" s="224"/>
      <c r="N160" s="223"/>
      <c r="O160" s="223"/>
      <c r="P160" s="223"/>
      <c r="Q160" s="223"/>
      <c r="R160" s="224"/>
      <c r="S160" s="224"/>
      <c r="T160" s="224"/>
      <c r="U160" s="224"/>
      <c r="V160" s="224"/>
      <c r="W160" s="224"/>
      <c r="X160" s="224"/>
      <c r="Y160" s="224"/>
      <c r="Z160" s="214"/>
      <c r="AA160" s="214"/>
      <c r="AB160" s="214"/>
      <c r="AC160" s="214"/>
      <c r="AD160" s="214"/>
      <c r="AE160" s="214"/>
      <c r="AF160" s="214"/>
      <c r="AG160" s="214" t="s">
        <v>369</v>
      </c>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row>
    <row r="161" spans="1:60" outlineLevel="2" x14ac:dyDescent="0.2">
      <c r="A161" s="221"/>
      <c r="B161" s="222"/>
      <c r="C161" s="268" t="s">
        <v>3068</v>
      </c>
      <c r="D161" s="262"/>
      <c r="E161" s="263">
        <v>43.005000000000003</v>
      </c>
      <c r="F161" s="224"/>
      <c r="G161" s="224"/>
      <c r="H161" s="224"/>
      <c r="I161" s="224"/>
      <c r="J161" s="224"/>
      <c r="K161" s="224"/>
      <c r="L161" s="224"/>
      <c r="M161" s="224"/>
      <c r="N161" s="223"/>
      <c r="O161" s="223"/>
      <c r="P161" s="223"/>
      <c r="Q161" s="223"/>
      <c r="R161" s="224"/>
      <c r="S161" s="224"/>
      <c r="T161" s="224"/>
      <c r="U161" s="224"/>
      <c r="V161" s="224"/>
      <c r="W161" s="224"/>
      <c r="X161" s="224"/>
      <c r="Y161" s="224"/>
      <c r="Z161" s="214"/>
      <c r="AA161" s="214"/>
      <c r="AB161" s="214"/>
      <c r="AC161" s="214"/>
      <c r="AD161" s="214"/>
      <c r="AE161" s="214"/>
      <c r="AF161" s="214"/>
      <c r="AG161" s="214" t="s">
        <v>371</v>
      </c>
      <c r="AH161" s="214">
        <v>0</v>
      </c>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row>
    <row r="162" spans="1:60" outlineLevel="3" x14ac:dyDescent="0.2">
      <c r="A162" s="221"/>
      <c r="B162" s="222"/>
      <c r="C162" s="268" t="s">
        <v>3069</v>
      </c>
      <c r="D162" s="262"/>
      <c r="E162" s="263">
        <v>4.5359999999999996</v>
      </c>
      <c r="F162" s="224"/>
      <c r="G162" s="224"/>
      <c r="H162" s="224"/>
      <c r="I162" s="224"/>
      <c r="J162" s="224"/>
      <c r="K162" s="224"/>
      <c r="L162" s="224"/>
      <c r="M162" s="224"/>
      <c r="N162" s="223"/>
      <c r="O162" s="223"/>
      <c r="P162" s="223"/>
      <c r="Q162" s="223"/>
      <c r="R162" s="224"/>
      <c r="S162" s="224"/>
      <c r="T162" s="224"/>
      <c r="U162" s="224"/>
      <c r="V162" s="224"/>
      <c r="W162" s="224"/>
      <c r="X162" s="224"/>
      <c r="Y162" s="224"/>
      <c r="Z162" s="214"/>
      <c r="AA162" s="214"/>
      <c r="AB162" s="214"/>
      <c r="AC162" s="214"/>
      <c r="AD162" s="214"/>
      <c r="AE162" s="214"/>
      <c r="AF162" s="214"/>
      <c r="AG162" s="214" t="s">
        <v>371</v>
      </c>
      <c r="AH162" s="214">
        <v>0</v>
      </c>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row>
    <row r="163" spans="1:60" outlineLevel="3" x14ac:dyDescent="0.2">
      <c r="A163" s="221"/>
      <c r="B163" s="222"/>
      <c r="C163" s="268" t="s">
        <v>3070</v>
      </c>
      <c r="D163" s="262"/>
      <c r="E163" s="263">
        <v>1.02</v>
      </c>
      <c r="F163" s="224"/>
      <c r="G163" s="224"/>
      <c r="H163" s="224"/>
      <c r="I163" s="224"/>
      <c r="J163" s="224"/>
      <c r="K163" s="224"/>
      <c r="L163" s="224"/>
      <c r="M163" s="224"/>
      <c r="N163" s="223"/>
      <c r="O163" s="223"/>
      <c r="P163" s="223"/>
      <c r="Q163" s="223"/>
      <c r="R163" s="224"/>
      <c r="S163" s="224"/>
      <c r="T163" s="224"/>
      <c r="U163" s="224"/>
      <c r="V163" s="224"/>
      <c r="W163" s="224"/>
      <c r="X163" s="224"/>
      <c r="Y163" s="224"/>
      <c r="Z163" s="214"/>
      <c r="AA163" s="214"/>
      <c r="AB163" s="214"/>
      <c r="AC163" s="214"/>
      <c r="AD163" s="214"/>
      <c r="AE163" s="214"/>
      <c r="AF163" s="214"/>
      <c r="AG163" s="214" t="s">
        <v>371</v>
      </c>
      <c r="AH163" s="214">
        <v>0</v>
      </c>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row>
    <row r="164" spans="1:60" outlineLevel="3" x14ac:dyDescent="0.2">
      <c r="A164" s="221"/>
      <c r="B164" s="222"/>
      <c r="C164" s="268" t="s">
        <v>3071</v>
      </c>
      <c r="D164" s="262"/>
      <c r="E164" s="263">
        <v>-1.6548</v>
      </c>
      <c r="F164" s="224"/>
      <c r="G164" s="224"/>
      <c r="H164" s="224"/>
      <c r="I164" s="224"/>
      <c r="J164" s="224"/>
      <c r="K164" s="224"/>
      <c r="L164" s="224"/>
      <c r="M164" s="224"/>
      <c r="N164" s="223"/>
      <c r="O164" s="223"/>
      <c r="P164" s="223"/>
      <c r="Q164" s="223"/>
      <c r="R164" s="224"/>
      <c r="S164" s="224"/>
      <c r="T164" s="224"/>
      <c r="U164" s="224"/>
      <c r="V164" s="224"/>
      <c r="W164" s="224"/>
      <c r="X164" s="224"/>
      <c r="Y164" s="224"/>
      <c r="Z164" s="214"/>
      <c r="AA164" s="214"/>
      <c r="AB164" s="214"/>
      <c r="AC164" s="214"/>
      <c r="AD164" s="214"/>
      <c r="AE164" s="214"/>
      <c r="AF164" s="214"/>
      <c r="AG164" s="214" t="s">
        <v>371</v>
      </c>
      <c r="AH164" s="214">
        <v>0</v>
      </c>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row>
    <row r="165" spans="1:60" outlineLevel="3" x14ac:dyDescent="0.2">
      <c r="A165" s="221"/>
      <c r="B165" s="222"/>
      <c r="C165" s="268" t="s">
        <v>3072</v>
      </c>
      <c r="D165" s="262"/>
      <c r="E165" s="263">
        <v>45.399250000000002</v>
      </c>
      <c r="F165" s="224"/>
      <c r="G165" s="224"/>
      <c r="H165" s="224"/>
      <c r="I165" s="224"/>
      <c r="J165" s="224"/>
      <c r="K165" s="224"/>
      <c r="L165" s="224"/>
      <c r="M165" s="224"/>
      <c r="N165" s="223"/>
      <c r="O165" s="223"/>
      <c r="P165" s="223"/>
      <c r="Q165" s="223"/>
      <c r="R165" s="224"/>
      <c r="S165" s="224"/>
      <c r="T165" s="224"/>
      <c r="U165" s="224"/>
      <c r="V165" s="224"/>
      <c r="W165" s="224"/>
      <c r="X165" s="224"/>
      <c r="Y165" s="224"/>
      <c r="Z165" s="214"/>
      <c r="AA165" s="214"/>
      <c r="AB165" s="214"/>
      <c r="AC165" s="214"/>
      <c r="AD165" s="214"/>
      <c r="AE165" s="214"/>
      <c r="AF165" s="214"/>
      <c r="AG165" s="214" t="s">
        <v>371</v>
      </c>
      <c r="AH165" s="214">
        <v>0</v>
      </c>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row>
    <row r="166" spans="1:60" outlineLevel="3" x14ac:dyDescent="0.2">
      <c r="A166" s="221"/>
      <c r="B166" s="222"/>
      <c r="C166" s="268" t="s">
        <v>3073</v>
      </c>
      <c r="D166" s="262"/>
      <c r="E166" s="263">
        <v>4.88</v>
      </c>
      <c r="F166" s="224"/>
      <c r="G166" s="224"/>
      <c r="H166" s="224"/>
      <c r="I166" s="224"/>
      <c r="J166" s="224"/>
      <c r="K166" s="224"/>
      <c r="L166" s="224"/>
      <c r="M166" s="224"/>
      <c r="N166" s="223"/>
      <c r="O166" s="223"/>
      <c r="P166" s="223"/>
      <c r="Q166" s="223"/>
      <c r="R166" s="224"/>
      <c r="S166" s="224"/>
      <c r="T166" s="224"/>
      <c r="U166" s="224"/>
      <c r="V166" s="224"/>
      <c r="W166" s="224"/>
      <c r="X166" s="224"/>
      <c r="Y166" s="224"/>
      <c r="Z166" s="214"/>
      <c r="AA166" s="214"/>
      <c r="AB166" s="214"/>
      <c r="AC166" s="214"/>
      <c r="AD166" s="214"/>
      <c r="AE166" s="214"/>
      <c r="AF166" s="214"/>
      <c r="AG166" s="214" t="s">
        <v>371</v>
      </c>
      <c r="AH166" s="214">
        <v>0</v>
      </c>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row>
    <row r="167" spans="1:60" outlineLevel="3" x14ac:dyDescent="0.2">
      <c r="A167" s="221"/>
      <c r="B167" s="222"/>
      <c r="C167" s="268" t="s">
        <v>3074</v>
      </c>
      <c r="D167" s="262"/>
      <c r="E167" s="263">
        <v>-3.863</v>
      </c>
      <c r="F167" s="224"/>
      <c r="G167" s="224"/>
      <c r="H167" s="224"/>
      <c r="I167" s="224"/>
      <c r="J167" s="224"/>
      <c r="K167" s="224"/>
      <c r="L167" s="224"/>
      <c r="M167" s="224"/>
      <c r="N167" s="223"/>
      <c r="O167" s="223"/>
      <c r="P167" s="223"/>
      <c r="Q167" s="223"/>
      <c r="R167" s="224"/>
      <c r="S167" s="224"/>
      <c r="T167" s="224"/>
      <c r="U167" s="224"/>
      <c r="V167" s="224"/>
      <c r="W167" s="224"/>
      <c r="X167" s="224"/>
      <c r="Y167" s="224"/>
      <c r="Z167" s="214"/>
      <c r="AA167" s="214"/>
      <c r="AB167" s="214"/>
      <c r="AC167" s="214"/>
      <c r="AD167" s="214"/>
      <c r="AE167" s="214"/>
      <c r="AF167" s="214"/>
      <c r="AG167" s="214" t="s">
        <v>371</v>
      </c>
      <c r="AH167" s="214">
        <v>0</v>
      </c>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row>
    <row r="168" spans="1:60" outlineLevel="3" x14ac:dyDescent="0.2">
      <c r="A168" s="221"/>
      <c r="B168" s="222"/>
      <c r="C168" s="268" t="s">
        <v>3075</v>
      </c>
      <c r="D168" s="262"/>
      <c r="E168" s="263">
        <v>2.4049999999999998</v>
      </c>
      <c r="F168" s="224"/>
      <c r="G168" s="224"/>
      <c r="H168" s="224"/>
      <c r="I168" s="224"/>
      <c r="J168" s="224"/>
      <c r="K168" s="224"/>
      <c r="L168" s="224"/>
      <c r="M168" s="224"/>
      <c r="N168" s="223"/>
      <c r="O168" s="223"/>
      <c r="P168" s="223"/>
      <c r="Q168" s="223"/>
      <c r="R168" s="224"/>
      <c r="S168" s="224"/>
      <c r="T168" s="224"/>
      <c r="U168" s="224"/>
      <c r="V168" s="224"/>
      <c r="W168" s="224"/>
      <c r="X168" s="224"/>
      <c r="Y168" s="224"/>
      <c r="Z168" s="214"/>
      <c r="AA168" s="214"/>
      <c r="AB168" s="214"/>
      <c r="AC168" s="214"/>
      <c r="AD168" s="214"/>
      <c r="AE168" s="214"/>
      <c r="AF168" s="214"/>
      <c r="AG168" s="214" t="s">
        <v>371</v>
      </c>
      <c r="AH168" s="214">
        <v>0</v>
      </c>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row>
    <row r="169" spans="1:60" outlineLevel="3" x14ac:dyDescent="0.2">
      <c r="A169" s="221"/>
      <c r="B169" s="222"/>
      <c r="C169" s="268" t="s">
        <v>3076</v>
      </c>
      <c r="D169" s="262"/>
      <c r="E169" s="263">
        <v>1.8340000000000001</v>
      </c>
      <c r="F169" s="224"/>
      <c r="G169" s="224"/>
      <c r="H169" s="224"/>
      <c r="I169" s="224"/>
      <c r="J169" s="224"/>
      <c r="K169" s="224"/>
      <c r="L169" s="224"/>
      <c r="M169" s="224"/>
      <c r="N169" s="223"/>
      <c r="O169" s="223"/>
      <c r="P169" s="223"/>
      <c r="Q169" s="223"/>
      <c r="R169" s="224"/>
      <c r="S169" s="224"/>
      <c r="T169" s="224"/>
      <c r="U169" s="224"/>
      <c r="V169" s="224"/>
      <c r="W169" s="224"/>
      <c r="X169" s="224"/>
      <c r="Y169" s="224"/>
      <c r="Z169" s="214"/>
      <c r="AA169" s="214"/>
      <c r="AB169" s="214"/>
      <c r="AC169" s="214"/>
      <c r="AD169" s="214"/>
      <c r="AE169" s="214"/>
      <c r="AF169" s="214"/>
      <c r="AG169" s="214" t="s">
        <v>371</v>
      </c>
      <c r="AH169" s="214">
        <v>0</v>
      </c>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row>
    <row r="170" spans="1:60" outlineLevel="3" x14ac:dyDescent="0.2">
      <c r="A170" s="221"/>
      <c r="B170" s="222"/>
      <c r="C170" s="268" t="s">
        <v>3077</v>
      </c>
      <c r="D170" s="262"/>
      <c r="E170" s="263">
        <v>3.8687999999999998</v>
      </c>
      <c r="F170" s="224"/>
      <c r="G170" s="224"/>
      <c r="H170" s="224"/>
      <c r="I170" s="224"/>
      <c r="J170" s="224"/>
      <c r="K170" s="224"/>
      <c r="L170" s="224"/>
      <c r="M170" s="224"/>
      <c r="N170" s="223"/>
      <c r="O170" s="223"/>
      <c r="P170" s="223"/>
      <c r="Q170" s="223"/>
      <c r="R170" s="224"/>
      <c r="S170" s="224"/>
      <c r="T170" s="224"/>
      <c r="U170" s="224"/>
      <c r="V170" s="224"/>
      <c r="W170" s="224"/>
      <c r="X170" s="224"/>
      <c r="Y170" s="224"/>
      <c r="Z170" s="214"/>
      <c r="AA170" s="214"/>
      <c r="AB170" s="214"/>
      <c r="AC170" s="214"/>
      <c r="AD170" s="214"/>
      <c r="AE170" s="214"/>
      <c r="AF170" s="214"/>
      <c r="AG170" s="214" t="s">
        <v>371</v>
      </c>
      <c r="AH170" s="214">
        <v>0</v>
      </c>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row>
    <row r="171" spans="1:60" outlineLevel="3" x14ac:dyDescent="0.2">
      <c r="A171" s="221"/>
      <c r="B171" s="222"/>
      <c r="C171" s="268" t="s">
        <v>3078</v>
      </c>
      <c r="D171" s="262"/>
      <c r="E171" s="263">
        <v>1.7010000000000001</v>
      </c>
      <c r="F171" s="224"/>
      <c r="G171" s="224"/>
      <c r="H171" s="224"/>
      <c r="I171" s="224"/>
      <c r="J171" s="224"/>
      <c r="K171" s="224"/>
      <c r="L171" s="224"/>
      <c r="M171" s="224"/>
      <c r="N171" s="223"/>
      <c r="O171" s="223"/>
      <c r="P171" s="223"/>
      <c r="Q171" s="223"/>
      <c r="R171" s="224"/>
      <c r="S171" s="224"/>
      <c r="T171" s="224"/>
      <c r="U171" s="224"/>
      <c r="V171" s="224"/>
      <c r="W171" s="224"/>
      <c r="X171" s="224"/>
      <c r="Y171" s="224"/>
      <c r="Z171" s="214"/>
      <c r="AA171" s="214"/>
      <c r="AB171" s="214"/>
      <c r="AC171" s="214"/>
      <c r="AD171" s="214"/>
      <c r="AE171" s="214"/>
      <c r="AF171" s="214"/>
      <c r="AG171" s="214" t="s">
        <v>371</v>
      </c>
      <c r="AH171" s="214">
        <v>0</v>
      </c>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row>
    <row r="172" spans="1:60" ht="33.75" outlineLevel="1" x14ac:dyDescent="0.2">
      <c r="A172" s="236">
        <v>29</v>
      </c>
      <c r="B172" s="237" t="s">
        <v>3079</v>
      </c>
      <c r="C172" s="254" t="s">
        <v>3080</v>
      </c>
      <c r="D172" s="238" t="s">
        <v>379</v>
      </c>
      <c r="E172" s="239">
        <v>22.327500000000001</v>
      </c>
      <c r="F172" s="240"/>
      <c r="G172" s="241">
        <f>ROUND(E172*F172,2)</f>
        <v>0</v>
      </c>
      <c r="H172" s="240"/>
      <c r="I172" s="241">
        <f>ROUND(E172*H172,2)</f>
        <v>0</v>
      </c>
      <c r="J172" s="240"/>
      <c r="K172" s="241">
        <f>ROUND(E172*J172,2)</f>
        <v>0</v>
      </c>
      <c r="L172" s="241">
        <v>12</v>
      </c>
      <c r="M172" s="241">
        <f>G172*(1+L172/100)</f>
        <v>0</v>
      </c>
      <c r="N172" s="239">
        <v>4.2000000000000002E-4</v>
      </c>
      <c r="O172" s="239">
        <f>ROUND(E172*N172,2)</f>
        <v>0.01</v>
      </c>
      <c r="P172" s="239">
        <v>0</v>
      </c>
      <c r="Q172" s="239">
        <f>ROUND(E172*P172,2)</f>
        <v>0</v>
      </c>
      <c r="R172" s="241" t="s">
        <v>380</v>
      </c>
      <c r="S172" s="241" t="s">
        <v>315</v>
      </c>
      <c r="T172" s="242" t="s">
        <v>315</v>
      </c>
      <c r="U172" s="224">
        <v>0.12</v>
      </c>
      <c r="V172" s="224">
        <f>ROUND(E172*U172,2)</f>
        <v>2.68</v>
      </c>
      <c r="W172" s="224"/>
      <c r="X172" s="224" t="s">
        <v>336</v>
      </c>
      <c r="Y172" s="224" t="s">
        <v>317</v>
      </c>
      <c r="Z172" s="214"/>
      <c r="AA172" s="214"/>
      <c r="AB172" s="214"/>
      <c r="AC172" s="214"/>
      <c r="AD172" s="214"/>
      <c r="AE172" s="214"/>
      <c r="AF172" s="214"/>
      <c r="AG172" s="214" t="s">
        <v>337</v>
      </c>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row>
    <row r="173" spans="1:60" outlineLevel="2" x14ac:dyDescent="0.2">
      <c r="A173" s="221"/>
      <c r="B173" s="222"/>
      <c r="C173" s="268" t="s">
        <v>3081</v>
      </c>
      <c r="D173" s="262"/>
      <c r="E173" s="263">
        <v>22.327500000000001</v>
      </c>
      <c r="F173" s="224"/>
      <c r="G173" s="224"/>
      <c r="H173" s="224"/>
      <c r="I173" s="224"/>
      <c r="J173" s="224"/>
      <c r="K173" s="224"/>
      <c r="L173" s="224"/>
      <c r="M173" s="224"/>
      <c r="N173" s="223"/>
      <c r="O173" s="223"/>
      <c r="P173" s="223"/>
      <c r="Q173" s="223"/>
      <c r="R173" s="224"/>
      <c r="S173" s="224"/>
      <c r="T173" s="224"/>
      <c r="U173" s="224"/>
      <c r="V173" s="224"/>
      <c r="W173" s="224"/>
      <c r="X173" s="224"/>
      <c r="Y173" s="224"/>
      <c r="Z173" s="214"/>
      <c r="AA173" s="214"/>
      <c r="AB173" s="214"/>
      <c r="AC173" s="214"/>
      <c r="AD173" s="214"/>
      <c r="AE173" s="214"/>
      <c r="AF173" s="214"/>
      <c r="AG173" s="214" t="s">
        <v>371</v>
      </c>
      <c r="AH173" s="214">
        <v>0</v>
      </c>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row>
    <row r="174" spans="1:60" outlineLevel="1" x14ac:dyDescent="0.2">
      <c r="A174" s="236">
        <v>30</v>
      </c>
      <c r="B174" s="237" t="s">
        <v>466</v>
      </c>
      <c r="C174" s="254" t="s">
        <v>467</v>
      </c>
      <c r="D174" s="238" t="s">
        <v>403</v>
      </c>
      <c r="E174" s="239">
        <v>58.3</v>
      </c>
      <c r="F174" s="240"/>
      <c r="G174" s="241">
        <f>ROUND(E174*F174,2)</f>
        <v>0</v>
      </c>
      <c r="H174" s="240"/>
      <c r="I174" s="241">
        <f>ROUND(E174*H174,2)</f>
        <v>0</v>
      </c>
      <c r="J174" s="240"/>
      <c r="K174" s="241">
        <f>ROUND(E174*J174,2)</f>
        <v>0</v>
      </c>
      <c r="L174" s="241">
        <v>12</v>
      </c>
      <c r="M174" s="241">
        <f>G174*(1+L174/100)</f>
        <v>0</v>
      </c>
      <c r="N174" s="239">
        <v>5.3690000000000002E-2</v>
      </c>
      <c r="O174" s="239">
        <f>ROUND(E174*N174,2)</f>
        <v>3.13</v>
      </c>
      <c r="P174" s="239">
        <v>0</v>
      </c>
      <c r="Q174" s="239">
        <f>ROUND(E174*P174,2)</f>
        <v>0</v>
      </c>
      <c r="R174" s="241"/>
      <c r="S174" s="241" t="s">
        <v>331</v>
      </c>
      <c r="T174" s="242" t="s">
        <v>316</v>
      </c>
      <c r="U174" s="224">
        <v>1.17717</v>
      </c>
      <c r="V174" s="224">
        <f>ROUND(E174*U174,2)</f>
        <v>68.63</v>
      </c>
      <c r="W174" s="224"/>
      <c r="X174" s="224" t="s">
        <v>336</v>
      </c>
      <c r="Y174" s="224" t="s">
        <v>317</v>
      </c>
      <c r="Z174" s="214"/>
      <c r="AA174" s="214"/>
      <c r="AB174" s="214"/>
      <c r="AC174" s="214"/>
      <c r="AD174" s="214"/>
      <c r="AE174" s="214"/>
      <c r="AF174" s="214"/>
      <c r="AG174" s="214" t="s">
        <v>337</v>
      </c>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row>
    <row r="175" spans="1:60" outlineLevel="2" x14ac:dyDescent="0.2">
      <c r="A175" s="221"/>
      <c r="B175" s="222"/>
      <c r="C175" s="268" t="s">
        <v>3082</v>
      </c>
      <c r="D175" s="262"/>
      <c r="E175" s="263"/>
      <c r="F175" s="224"/>
      <c r="G175" s="224"/>
      <c r="H175" s="224"/>
      <c r="I175" s="224"/>
      <c r="J175" s="224"/>
      <c r="K175" s="224"/>
      <c r="L175" s="224"/>
      <c r="M175" s="224"/>
      <c r="N175" s="223"/>
      <c r="O175" s="223"/>
      <c r="P175" s="223"/>
      <c r="Q175" s="223"/>
      <c r="R175" s="224"/>
      <c r="S175" s="224"/>
      <c r="T175" s="224"/>
      <c r="U175" s="224"/>
      <c r="V175" s="224"/>
      <c r="W175" s="224"/>
      <c r="X175" s="224"/>
      <c r="Y175" s="224"/>
      <c r="Z175" s="214"/>
      <c r="AA175" s="214"/>
      <c r="AB175" s="214"/>
      <c r="AC175" s="214"/>
      <c r="AD175" s="214"/>
      <c r="AE175" s="214"/>
      <c r="AF175" s="214"/>
      <c r="AG175" s="214" t="s">
        <v>371</v>
      </c>
      <c r="AH175" s="214">
        <v>0</v>
      </c>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row>
    <row r="176" spans="1:60" outlineLevel="3" x14ac:dyDescent="0.2">
      <c r="A176" s="221"/>
      <c r="B176" s="222"/>
      <c r="C176" s="268" t="s">
        <v>3083</v>
      </c>
      <c r="D176" s="262"/>
      <c r="E176" s="263">
        <v>20</v>
      </c>
      <c r="F176" s="224"/>
      <c r="G176" s="224"/>
      <c r="H176" s="224"/>
      <c r="I176" s="224"/>
      <c r="J176" s="224"/>
      <c r="K176" s="224"/>
      <c r="L176" s="224"/>
      <c r="M176" s="224"/>
      <c r="N176" s="223"/>
      <c r="O176" s="223"/>
      <c r="P176" s="223"/>
      <c r="Q176" s="223"/>
      <c r="R176" s="224"/>
      <c r="S176" s="224"/>
      <c r="T176" s="224"/>
      <c r="U176" s="224"/>
      <c r="V176" s="224"/>
      <c r="W176" s="224"/>
      <c r="X176" s="224"/>
      <c r="Y176" s="224"/>
      <c r="Z176" s="214"/>
      <c r="AA176" s="214"/>
      <c r="AB176" s="214"/>
      <c r="AC176" s="214"/>
      <c r="AD176" s="214"/>
      <c r="AE176" s="214"/>
      <c r="AF176" s="214"/>
      <c r="AG176" s="214" t="s">
        <v>371</v>
      </c>
      <c r="AH176" s="214">
        <v>0</v>
      </c>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row>
    <row r="177" spans="1:60" outlineLevel="3" x14ac:dyDescent="0.2">
      <c r="A177" s="221"/>
      <c r="B177" s="222"/>
      <c r="C177" s="268" t="s">
        <v>3084</v>
      </c>
      <c r="D177" s="262"/>
      <c r="E177" s="263">
        <v>10.199999999999999</v>
      </c>
      <c r="F177" s="224"/>
      <c r="G177" s="224"/>
      <c r="H177" s="224"/>
      <c r="I177" s="224"/>
      <c r="J177" s="224"/>
      <c r="K177" s="224"/>
      <c r="L177" s="224"/>
      <c r="M177" s="224"/>
      <c r="N177" s="223"/>
      <c r="O177" s="223"/>
      <c r="P177" s="223"/>
      <c r="Q177" s="223"/>
      <c r="R177" s="224"/>
      <c r="S177" s="224"/>
      <c r="T177" s="224"/>
      <c r="U177" s="224"/>
      <c r="V177" s="224"/>
      <c r="W177" s="224"/>
      <c r="X177" s="224"/>
      <c r="Y177" s="224"/>
      <c r="Z177" s="214"/>
      <c r="AA177" s="214"/>
      <c r="AB177" s="214"/>
      <c r="AC177" s="214"/>
      <c r="AD177" s="214"/>
      <c r="AE177" s="214"/>
      <c r="AF177" s="214"/>
      <c r="AG177" s="214" t="s">
        <v>371</v>
      </c>
      <c r="AH177" s="214">
        <v>0</v>
      </c>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row>
    <row r="178" spans="1:60" outlineLevel="3" x14ac:dyDescent="0.2">
      <c r="A178" s="221"/>
      <c r="B178" s="222"/>
      <c r="C178" s="268" t="s">
        <v>3085</v>
      </c>
      <c r="D178" s="262"/>
      <c r="E178" s="263">
        <v>8.8800000000000008</v>
      </c>
      <c r="F178" s="224"/>
      <c r="G178" s="224"/>
      <c r="H178" s="224"/>
      <c r="I178" s="224"/>
      <c r="J178" s="224"/>
      <c r="K178" s="224"/>
      <c r="L178" s="224"/>
      <c r="M178" s="224"/>
      <c r="N178" s="223"/>
      <c r="O178" s="223"/>
      <c r="P178" s="223"/>
      <c r="Q178" s="223"/>
      <c r="R178" s="224"/>
      <c r="S178" s="224"/>
      <c r="T178" s="224"/>
      <c r="U178" s="224"/>
      <c r="V178" s="224"/>
      <c r="W178" s="224"/>
      <c r="X178" s="224"/>
      <c r="Y178" s="224"/>
      <c r="Z178" s="214"/>
      <c r="AA178" s="214"/>
      <c r="AB178" s="214"/>
      <c r="AC178" s="214"/>
      <c r="AD178" s="214"/>
      <c r="AE178" s="214"/>
      <c r="AF178" s="214"/>
      <c r="AG178" s="214" t="s">
        <v>371</v>
      </c>
      <c r="AH178" s="214">
        <v>0</v>
      </c>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row>
    <row r="179" spans="1:60" outlineLevel="3" x14ac:dyDescent="0.2">
      <c r="A179" s="221"/>
      <c r="B179" s="222"/>
      <c r="C179" s="268" t="s">
        <v>3086</v>
      </c>
      <c r="D179" s="262"/>
      <c r="E179" s="263">
        <v>9.3800000000000008</v>
      </c>
      <c r="F179" s="224"/>
      <c r="G179" s="224"/>
      <c r="H179" s="224"/>
      <c r="I179" s="224"/>
      <c r="J179" s="224"/>
      <c r="K179" s="224"/>
      <c r="L179" s="224"/>
      <c r="M179" s="224"/>
      <c r="N179" s="223"/>
      <c r="O179" s="223"/>
      <c r="P179" s="223"/>
      <c r="Q179" s="223"/>
      <c r="R179" s="224"/>
      <c r="S179" s="224"/>
      <c r="T179" s="224"/>
      <c r="U179" s="224"/>
      <c r="V179" s="224"/>
      <c r="W179" s="224"/>
      <c r="X179" s="224"/>
      <c r="Y179" s="224"/>
      <c r="Z179" s="214"/>
      <c r="AA179" s="214"/>
      <c r="AB179" s="214"/>
      <c r="AC179" s="214"/>
      <c r="AD179" s="214"/>
      <c r="AE179" s="214"/>
      <c r="AF179" s="214"/>
      <c r="AG179" s="214" t="s">
        <v>371</v>
      </c>
      <c r="AH179" s="214">
        <v>0</v>
      </c>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row>
    <row r="180" spans="1:60" outlineLevel="3" x14ac:dyDescent="0.2">
      <c r="A180" s="221"/>
      <c r="B180" s="222"/>
      <c r="C180" s="268" t="s">
        <v>3087</v>
      </c>
      <c r="D180" s="262"/>
      <c r="E180" s="263">
        <v>9.84</v>
      </c>
      <c r="F180" s="224"/>
      <c r="G180" s="224"/>
      <c r="H180" s="224"/>
      <c r="I180" s="224"/>
      <c r="J180" s="224"/>
      <c r="K180" s="224"/>
      <c r="L180" s="224"/>
      <c r="M180" s="224"/>
      <c r="N180" s="223"/>
      <c r="O180" s="223"/>
      <c r="P180" s="223"/>
      <c r="Q180" s="223"/>
      <c r="R180" s="224"/>
      <c r="S180" s="224"/>
      <c r="T180" s="224"/>
      <c r="U180" s="224"/>
      <c r="V180" s="224"/>
      <c r="W180" s="224"/>
      <c r="X180" s="224"/>
      <c r="Y180" s="224"/>
      <c r="Z180" s="214"/>
      <c r="AA180" s="214"/>
      <c r="AB180" s="214"/>
      <c r="AC180" s="214"/>
      <c r="AD180" s="214"/>
      <c r="AE180" s="214"/>
      <c r="AF180" s="214"/>
      <c r="AG180" s="214" t="s">
        <v>371</v>
      </c>
      <c r="AH180" s="214">
        <v>0</v>
      </c>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row>
    <row r="181" spans="1:60" x14ac:dyDescent="0.2">
      <c r="A181" s="229" t="s">
        <v>310</v>
      </c>
      <c r="B181" s="230" t="s">
        <v>196</v>
      </c>
      <c r="C181" s="253" t="s">
        <v>197</v>
      </c>
      <c r="D181" s="231"/>
      <c r="E181" s="232"/>
      <c r="F181" s="233"/>
      <c r="G181" s="233">
        <f>SUMIF(AG182:AG185,"&lt;&gt;NOR",G182:G185)</f>
        <v>0</v>
      </c>
      <c r="H181" s="233"/>
      <c r="I181" s="233">
        <f>SUM(I182:I185)</f>
        <v>0</v>
      </c>
      <c r="J181" s="233"/>
      <c r="K181" s="233">
        <f>SUM(K182:K185)</f>
        <v>0</v>
      </c>
      <c r="L181" s="233"/>
      <c r="M181" s="233">
        <f>SUM(M182:M185)</f>
        <v>0</v>
      </c>
      <c r="N181" s="232"/>
      <c r="O181" s="232">
        <f>SUM(O182:O185)</f>
        <v>0.02</v>
      </c>
      <c r="P181" s="232"/>
      <c r="Q181" s="232">
        <f>SUM(Q182:Q185)</f>
        <v>0</v>
      </c>
      <c r="R181" s="233"/>
      <c r="S181" s="233"/>
      <c r="T181" s="234"/>
      <c r="U181" s="228"/>
      <c r="V181" s="228">
        <f>SUM(V182:V185)</f>
        <v>0.41</v>
      </c>
      <c r="W181" s="228"/>
      <c r="X181" s="228"/>
      <c r="Y181" s="228"/>
      <c r="AG181" t="s">
        <v>311</v>
      </c>
    </row>
    <row r="182" spans="1:60" ht="22.5" outlineLevel="1" x14ac:dyDescent="0.2">
      <c r="A182" s="236">
        <v>31</v>
      </c>
      <c r="B182" s="237" t="s">
        <v>470</v>
      </c>
      <c r="C182" s="254" t="s">
        <v>471</v>
      </c>
      <c r="D182" s="238" t="s">
        <v>379</v>
      </c>
      <c r="E182" s="239">
        <v>0.5</v>
      </c>
      <c r="F182" s="240"/>
      <c r="G182" s="241">
        <f>ROUND(E182*F182,2)</f>
        <v>0</v>
      </c>
      <c r="H182" s="240"/>
      <c r="I182" s="241">
        <f>ROUND(E182*H182,2)</f>
        <v>0</v>
      </c>
      <c r="J182" s="240"/>
      <c r="K182" s="241">
        <f>ROUND(E182*J182,2)</f>
        <v>0</v>
      </c>
      <c r="L182" s="241">
        <v>12</v>
      </c>
      <c r="M182" s="241">
        <f>G182*(1+L182/100)</f>
        <v>0</v>
      </c>
      <c r="N182" s="239">
        <v>3.49E-2</v>
      </c>
      <c r="O182" s="239">
        <f>ROUND(E182*N182,2)</f>
        <v>0.02</v>
      </c>
      <c r="P182" s="239">
        <v>0</v>
      </c>
      <c r="Q182" s="239">
        <f>ROUND(E182*P182,2)</f>
        <v>0</v>
      </c>
      <c r="R182" s="241" t="s">
        <v>380</v>
      </c>
      <c r="S182" s="241" t="s">
        <v>315</v>
      </c>
      <c r="T182" s="242" t="s">
        <v>315</v>
      </c>
      <c r="U182" s="224">
        <v>0.81</v>
      </c>
      <c r="V182" s="224">
        <f>ROUND(E182*U182,2)</f>
        <v>0.41</v>
      </c>
      <c r="W182" s="224"/>
      <c r="X182" s="224" t="s">
        <v>336</v>
      </c>
      <c r="Y182" s="224" t="s">
        <v>317</v>
      </c>
      <c r="Z182" s="214"/>
      <c r="AA182" s="214"/>
      <c r="AB182" s="214"/>
      <c r="AC182" s="214"/>
      <c r="AD182" s="214"/>
      <c r="AE182" s="214"/>
      <c r="AF182" s="214"/>
      <c r="AG182" s="214" t="s">
        <v>337</v>
      </c>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row>
    <row r="183" spans="1:60" outlineLevel="2" x14ac:dyDescent="0.2">
      <c r="A183" s="221"/>
      <c r="B183" s="222"/>
      <c r="C183" s="267" t="s">
        <v>472</v>
      </c>
      <c r="D183" s="266"/>
      <c r="E183" s="266"/>
      <c r="F183" s="266"/>
      <c r="G183" s="266"/>
      <c r="H183" s="224"/>
      <c r="I183" s="224"/>
      <c r="J183" s="224"/>
      <c r="K183" s="224"/>
      <c r="L183" s="224"/>
      <c r="M183" s="224"/>
      <c r="N183" s="223"/>
      <c r="O183" s="223"/>
      <c r="P183" s="223"/>
      <c r="Q183" s="223"/>
      <c r="R183" s="224"/>
      <c r="S183" s="224"/>
      <c r="T183" s="224"/>
      <c r="U183" s="224"/>
      <c r="V183" s="224"/>
      <c r="W183" s="224"/>
      <c r="X183" s="224"/>
      <c r="Y183" s="224"/>
      <c r="Z183" s="214"/>
      <c r="AA183" s="214"/>
      <c r="AB183" s="214"/>
      <c r="AC183" s="214"/>
      <c r="AD183" s="214"/>
      <c r="AE183" s="214"/>
      <c r="AF183" s="214"/>
      <c r="AG183" s="214" t="s">
        <v>369</v>
      </c>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row>
    <row r="184" spans="1:60" outlineLevel="2" x14ac:dyDescent="0.2">
      <c r="A184" s="221"/>
      <c r="B184" s="222"/>
      <c r="C184" s="258" t="s">
        <v>472</v>
      </c>
      <c r="D184" s="252"/>
      <c r="E184" s="252"/>
      <c r="F184" s="252"/>
      <c r="G184" s="252"/>
      <c r="H184" s="224"/>
      <c r="I184" s="224"/>
      <c r="J184" s="224"/>
      <c r="K184" s="224"/>
      <c r="L184" s="224"/>
      <c r="M184" s="224"/>
      <c r="N184" s="223"/>
      <c r="O184" s="223"/>
      <c r="P184" s="223"/>
      <c r="Q184" s="223"/>
      <c r="R184" s="224"/>
      <c r="S184" s="224"/>
      <c r="T184" s="224"/>
      <c r="U184" s="224"/>
      <c r="V184" s="224"/>
      <c r="W184" s="224"/>
      <c r="X184" s="224"/>
      <c r="Y184" s="224"/>
      <c r="Z184" s="214"/>
      <c r="AA184" s="214"/>
      <c r="AB184" s="214"/>
      <c r="AC184" s="214"/>
      <c r="AD184" s="214"/>
      <c r="AE184" s="214"/>
      <c r="AF184" s="214"/>
      <c r="AG184" s="214" t="s">
        <v>320</v>
      </c>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row>
    <row r="185" spans="1:60" outlineLevel="2" x14ac:dyDescent="0.2">
      <c r="A185" s="221"/>
      <c r="B185" s="222"/>
      <c r="C185" s="268" t="s">
        <v>3088</v>
      </c>
      <c r="D185" s="262"/>
      <c r="E185" s="263">
        <v>0.5</v>
      </c>
      <c r="F185" s="224"/>
      <c r="G185" s="224"/>
      <c r="H185" s="224"/>
      <c r="I185" s="224"/>
      <c r="J185" s="224"/>
      <c r="K185" s="224"/>
      <c r="L185" s="224"/>
      <c r="M185" s="224"/>
      <c r="N185" s="223"/>
      <c r="O185" s="223"/>
      <c r="P185" s="223"/>
      <c r="Q185" s="223"/>
      <c r="R185" s="224"/>
      <c r="S185" s="224"/>
      <c r="T185" s="224"/>
      <c r="U185" s="224"/>
      <c r="V185" s="224"/>
      <c r="W185" s="224"/>
      <c r="X185" s="224"/>
      <c r="Y185" s="224"/>
      <c r="Z185" s="214"/>
      <c r="AA185" s="214"/>
      <c r="AB185" s="214"/>
      <c r="AC185" s="214"/>
      <c r="AD185" s="214"/>
      <c r="AE185" s="214"/>
      <c r="AF185" s="214"/>
      <c r="AG185" s="214" t="s">
        <v>371</v>
      </c>
      <c r="AH185" s="214">
        <v>0</v>
      </c>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row>
    <row r="186" spans="1:60" x14ac:dyDescent="0.2">
      <c r="A186" s="229" t="s">
        <v>310</v>
      </c>
      <c r="B186" s="230" t="s">
        <v>198</v>
      </c>
      <c r="C186" s="253" t="s">
        <v>199</v>
      </c>
      <c r="D186" s="231"/>
      <c r="E186" s="232"/>
      <c r="F186" s="233"/>
      <c r="G186" s="233">
        <f>SUMIF(AG187:AG191,"&lt;&gt;NOR",G187:G191)</f>
        <v>0</v>
      </c>
      <c r="H186" s="233"/>
      <c r="I186" s="233">
        <f>SUM(I187:I191)</f>
        <v>0</v>
      </c>
      <c r="J186" s="233"/>
      <c r="K186" s="233">
        <f>SUM(K187:K191)</f>
        <v>0</v>
      </c>
      <c r="L186" s="233"/>
      <c r="M186" s="233">
        <f>SUM(M187:M191)</f>
        <v>0</v>
      </c>
      <c r="N186" s="232"/>
      <c r="O186" s="232">
        <f>SUM(O187:O191)</f>
        <v>0.36</v>
      </c>
      <c r="P186" s="232"/>
      <c r="Q186" s="232">
        <f>SUM(Q187:Q191)</f>
        <v>0</v>
      </c>
      <c r="R186" s="233"/>
      <c r="S186" s="233"/>
      <c r="T186" s="234"/>
      <c r="U186" s="228"/>
      <c r="V186" s="228">
        <f>SUM(V187:V191)</f>
        <v>9.02</v>
      </c>
      <c r="W186" s="228"/>
      <c r="X186" s="228"/>
      <c r="Y186" s="228"/>
      <c r="AG186" t="s">
        <v>311</v>
      </c>
    </row>
    <row r="187" spans="1:60" ht="22.5" outlineLevel="1" x14ac:dyDescent="0.2">
      <c r="A187" s="236">
        <v>32</v>
      </c>
      <c r="B187" s="237" t="s">
        <v>3089</v>
      </c>
      <c r="C187" s="254" t="s">
        <v>3090</v>
      </c>
      <c r="D187" s="238" t="s">
        <v>365</v>
      </c>
      <c r="E187" s="239">
        <v>1.7208000000000001</v>
      </c>
      <c r="F187" s="240"/>
      <c r="G187" s="241">
        <f>ROUND(E187*F187,2)</f>
        <v>0</v>
      </c>
      <c r="H187" s="240"/>
      <c r="I187" s="241">
        <f>ROUND(E187*H187,2)</f>
        <v>0</v>
      </c>
      <c r="J187" s="240"/>
      <c r="K187" s="241">
        <f>ROUND(E187*J187,2)</f>
        <v>0</v>
      </c>
      <c r="L187" s="241">
        <v>12</v>
      </c>
      <c r="M187" s="241">
        <f>G187*(1+L187/100)</f>
        <v>0</v>
      </c>
      <c r="N187" s="239">
        <v>0.20702000000000001</v>
      </c>
      <c r="O187" s="239">
        <f>ROUND(E187*N187,2)</f>
        <v>0.36</v>
      </c>
      <c r="P187" s="239">
        <v>0</v>
      </c>
      <c r="Q187" s="239">
        <f>ROUND(E187*P187,2)</f>
        <v>0</v>
      </c>
      <c r="R187" s="241" t="s">
        <v>380</v>
      </c>
      <c r="S187" s="241" t="s">
        <v>315</v>
      </c>
      <c r="T187" s="242" t="s">
        <v>315</v>
      </c>
      <c r="U187" s="224">
        <v>5.24</v>
      </c>
      <c r="V187" s="224">
        <f>ROUND(E187*U187,2)</f>
        <v>9.02</v>
      </c>
      <c r="W187" s="224"/>
      <c r="X187" s="224" t="s">
        <v>336</v>
      </c>
      <c r="Y187" s="224" t="s">
        <v>317</v>
      </c>
      <c r="Z187" s="214"/>
      <c r="AA187" s="214"/>
      <c r="AB187" s="214"/>
      <c r="AC187" s="214"/>
      <c r="AD187" s="214"/>
      <c r="AE187" s="214"/>
      <c r="AF187" s="214"/>
      <c r="AG187" s="214" t="s">
        <v>337</v>
      </c>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row>
    <row r="188" spans="1:60" outlineLevel="2" x14ac:dyDescent="0.2">
      <c r="A188" s="221"/>
      <c r="B188" s="222"/>
      <c r="C188" s="268" t="s">
        <v>713</v>
      </c>
      <c r="D188" s="262"/>
      <c r="E188" s="263"/>
      <c r="F188" s="224"/>
      <c r="G188" s="224"/>
      <c r="H188" s="224"/>
      <c r="I188" s="224"/>
      <c r="J188" s="224"/>
      <c r="K188" s="224"/>
      <c r="L188" s="224"/>
      <c r="M188" s="224"/>
      <c r="N188" s="223"/>
      <c r="O188" s="223"/>
      <c r="P188" s="223"/>
      <c r="Q188" s="223"/>
      <c r="R188" s="224"/>
      <c r="S188" s="224"/>
      <c r="T188" s="224"/>
      <c r="U188" s="224"/>
      <c r="V188" s="224"/>
      <c r="W188" s="224"/>
      <c r="X188" s="224"/>
      <c r="Y188" s="224"/>
      <c r="Z188" s="214"/>
      <c r="AA188" s="214"/>
      <c r="AB188" s="214"/>
      <c r="AC188" s="214"/>
      <c r="AD188" s="214"/>
      <c r="AE188" s="214"/>
      <c r="AF188" s="214"/>
      <c r="AG188" s="214" t="s">
        <v>371</v>
      </c>
      <c r="AH188" s="214">
        <v>0</v>
      </c>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row>
    <row r="189" spans="1:60" outlineLevel="3" x14ac:dyDescent="0.2">
      <c r="A189" s="221"/>
      <c r="B189" s="222"/>
      <c r="C189" s="268" t="s">
        <v>3091</v>
      </c>
      <c r="D189" s="262"/>
      <c r="E189" s="263"/>
      <c r="F189" s="224"/>
      <c r="G189" s="224"/>
      <c r="H189" s="224"/>
      <c r="I189" s="224"/>
      <c r="J189" s="224"/>
      <c r="K189" s="224"/>
      <c r="L189" s="224"/>
      <c r="M189" s="224"/>
      <c r="N189" s="223"/>
      <c r="O189" s="223"/>
      <c r="P189" s="223"/>
      <c r="Q189" s="223"/>
      <c r="R189" s="224"/>
      <c r="S189" s="224"/>
      <c r="T189" s="224"/>
      <c r="U189" s="224"/>
      <c r="V189" s="224"/>
      <c r="W189" s="224"/>
      <c r="X189" s="224"/>
      <c r="Y189" s="224"/>
      <c r="Z189" s="214"/>
      <c r="AA189" s="214"/>
      <c r="AB189" s="214"/>
      <c r="AC189" s="214"/>
      <c r="AD189" s="214"/>
      <c r="AE189" s="214"/>
      <c r="AF189" s="214"/>
      <c r="AG189" s="214" t="s">
        <v>371</v>
      </c>
      <c r="AH189" s="214">
        <v>0</v>
      </c>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row>
    <row r="190" spans="1:60" outlineLevel="3" x14ac:dyDescent="0.2">
      <c r="A190" s="221"/>
      <c r="B190" s="222"/>
      <c r="C190" s="268" t="s">
        <v>3092</v>
      </c>
      <c r="D190" s="262"/>
      <c r="E190" s="263">
        <v>0.80640000000000001</v>
      </c>
      <c r="F190" s="224"/>
      <c r="G190" s="224"/>
      <c r="H190" s="224"/>
      <c r="I190" s="224"/>
      <c r="J190" s="224"/>
      <c r="K190" s="224"/>
      <c r="L190" s="224"/>
      <c r="M190" s="224"/>
      <c r="N190" s="223"/>
      <c r="O190" s="223"/>
      <c r="P190" s="223"/>
      <c r="Q190" s="223"/>
      <c r="R190" s="224"/>
      <c r="S190" s="224"/>
      <c r="T190" s="224"/>
      <c r="U190" s="224"/>
      <c r="V190" s="224"/>
      <c r="W190" s="224"/>
      <c r="X190" s="224"/>
      <c r="Y190" s="224"/>
      <c r="Z190" s="214"/>
      <c r="AA190" s="214"/>
      <c r="AB190" s="214"/>
      <c r="AC190" s="214"/>
      <c r="AD190" s="214"/>
      <c r="AE190" s="214"/>
      <c r="AF190" s="214"/>
      <c r="AG190" s="214" t="s">
        <v>371</v>
      </c>
      <c r="AH190" s="214">
        <v>0</v>
      </c>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row>
    <row r="191" spans="1:60" outlineLevel="3" x14ac:dyDescent="0.2">
      <c r="A191" s="221"/>
      <c r="B191" s="222"/>
      <c r="C191" s="268" t="s">
        <v>3093</v>
      </c>
      <c r="D191" s="262"/>
      <c r="E191" s="263">
        <v>0.91439999999999999</v>
      </c>
      <c r="F191" s="224"/>
      <c r="G191" s="224"/>
      <c r="H191" s="224"/>
      <c r="I191" s="224"/>
      <c r="J191" s="224"/>
      <c r="K191" s="224"/>
      <c r="L191" s="224"/>
      <c r="M191" s="224"/>
      <c r="N191" s="223"/>
      <c r="O191" s="223"/>
      <c r="P191" s="223"/>
      <c r="Q191" s="223"/>
      <c r="R191" s="224"/>
      <c r="S191" s="224"/>
      <c r="T191" s="224"/>
      <c r="U191" s="224"/>
      <c r="V191" s="224"/>
      <c r="W191" s="224"/>
      <c r="X191" s="224"/>
      <c r="Y191" s="224"/>
      <c r="Z191" s="214"/>
      <c r="AA191" s="214"/>
      <c r="AB191" s="214"/>
      <c r="AC191" s="214"/>
      <c r="AD191" s="214"/>
      <c r="AE191" s="214"/>
      <c r="AF191" s="214"/>
      <c r="AG191" s="214" t="s">
        <v>371</v>
      </c>
      <c r="AH191" s="214">
        <v>0</v>
      </c>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row>
    <row r="192" spans="1:60" x14ac:dyDescent="0.2">
      <c r="A192" s="229" t="s">
        <v>310</v>
      </c>
      <c r="B192" s="230" t="s">
        <v>202</v>
      </c>
      <c r="C192" s="253" t="s">
        <v>203</v>
      </c>
      <c r="D192" s="231"/>
      <c r="E192" s="232"/>
      <c r="F192" s="233"/>
      <c r="G192" s="233">
        <f>SUMIF(AG193:AG245,"&lt;&gt;NOR",G193:G245)</f>
        <v>0</v>
      </c>
      <c r="H192" s="233"/>
      <c r="I192" s="233">
        <f>SUM(I193:I245)</f>
        <v>0</v>
      </c>
      <c r="J192" s="233"/>
      <c r="K192" s="233">
        <f>SUM(K193:K245)</f>
        <v>0</v>
      </c>
      <c r="L192" s="233"/>
      <c r="M192" s="233">
        <f>SUM(M193:M245)</f>
        <v>0</v>
      </c>
      <c r="N192" s="232"/>
      <c r="O192" s="232">
        <f>SUM(O193:O245)</f>
        <v>1.4</v>
      </c>
      <c r="P192" s="232"/>
      <c r="Q192" s="232">
        <f>SUM(Q193:Q245)</f>
        <v>0</v>
      </c>
      <c r="R192" s="233"/>
      <c r="S192" s="233"/>
      <c r="T192" s="234"/>
      <c r="U192" s="228"/>
      <c r="V192" s="228">
        <f>SUM(V193:V245)</f>
        <v>114.25999999999999</v>
      </c>
      <c r="W192" s="228"/>
      <c r="X192" s="228"/>
      <c r="Y192" s="228"/>
      <c r="AG192" t="s">
        <v>311</v>
      </c>
    </row>
    <row r="193" spans="1:60" ht="22.5" outlineLevel="1" x14ac:dyDescent="0.2">
      <c r="A193" s="236">
        <v>33</v>
      </c>
      <c r="B193" s="237" t="s">
        <v>3094</v>
      </c>
      <c r="C193" s="254" t="s">
        <v>3095</v>
      </c>
      <c r="D193" s="238" t="s">
        <v>379</v>
      </c>
      <c r="E193" s="239">
        <v>142.40600000000001</v>
      </c>
      <c r="F193" s="240"/>
      <c r="G193" s="241">
        <f>ROUND(E193*F193,2)</f>
        <v>0</v>
      </c>
      <c r="H193" s="240"/>
      <c r="I193" s="241">
        <f>ROUND(E193*H193,2)</f>
        <v>0</v>
      </c>
      <c r="J193" s="240"/>
      <c r="K193" s="241">
        <f>ROUND(E193*J193,2)</f>
        <v>0</v>
      </c>
      <c r="L193" s="241">
        <v>12</v>
      </c>
      <c r="M193" s="241">
        <f>G193*(1+L193/100)</f>
        <v>0</v>
      </c>
      <c r="N193" s="239">
        <v>5.8500000000000002E-3</v>
      </c>
      <c r="O193" s="239">
        <f>ROUND(E193*N193,2)</f>
        <v>0.83</v>
      </c>
      <c r="P193" s="239">
        <v>0</v>
      </c>
      <c r="Q193" s="239">
        <f>ROUND(E193*P193,2)</f>
        <v>0</v>
      </c>
      <c r="R193" s="241" t="s">
        <v>502</v>
      </c>
      <c r="S193" s="241" t="s">
        <v>315</v>
      </c>
      <c r="T193" s="242" t="s">
        <v>315</v>
      </c>
      <c r="U193" s="224">
        <v>0.27200000000000002</v>
      </c>
      <c r="V193" s="224">
        <f>ROUND(E193*U193,2)</f>
        <v>38.729999999999997</v>
      </c>
      <c r="W193" s="224"/>
      <c r="X193" s="224" t="s">
        <v>336</v>
      </c>
      <c r="Y193" s="224" t="s">
        <v>317</v>
      </c>
      <c r="Z193" s="214"/>
      <c r="AA193" s="214"/>
      <c r="AB193" s="214"/>
      <c r="AC193" s="214"/>
      <c r="AD193" s="214"/>
      <c r="AE193" s="214"/>
      <c r="AF193" s="214"/>
      <c r="AG193" s="214" t="s">
        <v>337</v>
      </c>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row>
    <row r="194" spans="1:60" outlineLevel="2" x14ac:dyDescent="0.2">
      <c r="A194" s="221"/>
      <c r="B194" s="222"/>
      <c r="C194" s="268" t="s">
        <v>536</v>
      </c>
      <c r="D194" s="262"/>
      <c r="E194" s="263"/>
      <c r="F194" s="224"/>
      <c r="G194" s="224"/>
      <c r="H194" s="224"/>
      <c r="I194" s="224"/>
      <c r="J194" s="224"/>
      <c r="K194" s="224"/>
      <c r="L194" s="224"/>
      <c r="M194" s="224"/>
      <c r="N194" s="223"/>
      <c r="O194" s="223"/>
      <c r="P194" s="223"/>
      <c r="Q194" s="223"/>
      <c r="R194" s="224"/>
      <c r="S194" s="224"/>
      <c r="T194" s="224"/>
      <c r="U194" s="224"/>
      <c r="V194" s="224"/>
      <c r="W194" s="224"/>
      <c r="X194" s="224"/>
      <c r="Y194" s="224"/>
      <c r="Z194" s="214"/>
      <c r="AA194" s="214"/>
      <c r="AB194" s="214"/>
      <c r="AC194" s="214"/>
      <c r="AD194" s="214"/>
      <c r="AE194" s="214"/>
      <c r="AF194" s="214"/>
      <c r="AG194" s="214" t="s">
        <v>371</v>
      </c>
      <c r="AH194" s="214">
        <v>0</v>
      </c>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row>
    <row r="195" spans="1:60" outlineLevel="3" x14ac:dyDescent="0.2">
      <c r="A195" s="221"/>
      <c r="B195" s="222"/>
      <c r="C195" s="268" t="s">
        <v>3096</v>
      </c>
      <c r="D195" s="262"/>
      <c r="E195" s="263"/>
      <c r="F195" s="224"/>
      <c r="G195" s="224"/>
      <c r="H195" s="224"/>
      <c r="I195" s="224"/>
      <c r="J195" s="224"/>
      <c r="K195" s="224"/>
      <c r="L195" s="224"/>
      <c r="M195" s="224"/>
      <c r="N195" s="223"/>
      <c r="O195" s="223"/>
      <c r="P195" s="223"/>
      <c r="Q195" s="223"/>
      <c r="R195" s="224"/>
      <c r="S195" s="224"/>
      <c r="T195" s="224"/>
      <c r="U195" s="224"/>
      <c r="V195" s="224"/>
      <c r="W195" s="224"/>
      <c r="X195" s="224"/>
      <c r="Y195" s="224"/>
      <c r="Z195" s="214"/>
      <c r="AA195" s="214"/>
      <c r="AB195" s="214"/>
      <c r="AC195" s="214"/>
      <c r="AD195" s="214"/>
      <c r="AE195" s="214"/>
      <c r="AF195" s="214"/>
      <c r="AG195" s="214" t="s">
        <v>371</v>
      </c>
      <c r="AH195" s="214">
        <v>0</v>
      </c>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row>
    <row r="196" spans="1:60" outlineLevel="3" x14ac:dyDescent="0.2">
      <c r="A196" s="221"/>
      <c r="B196" s="222"/>
      <c r="C196" s="268" t="s">
        <v>3097</v>
      </c>
      <c r="D196" s="262"/>
      <c r="E196" s="263">
        <v>5.6429999999999998</v>
      </c>
      <c r="F196" s="224"/>
      <c r="G196" s="224"/>
      <c r="H196" s="224"/>
      <c r="I196" s="224"/>
      <c r="J196" s="224"/>
      <c r="K196" s="224"/>
      <c r="L196" s="224"/>
      <c r="M196" s="224"/>
      <c r="N196" s="223"/>
      <c r="O196" s="223"/>
      <c r="P196" s="223"/>
      <c r="Q196" s="223"/>
      <c r="R196" s="224"/>
      <c r="S196" s="224"/>
      <c r="T196" s="224"/>
      <c r="U196" s="224"/>
      <c r="V196" s="224"/>
      <c r="W196" s="224"/>
      <c r="X196" s="224"/>
      <c r="Y196" s="224"/>
      <c r="Z196" s="214"/>
      <c r="AA196" s="214"/>
      <c r="AB196" s="214"/>
      <c r="AC196" s="214"/>
      <c r="AD196" s="214"/>
      <c r="AE196" s="214"/>
      <c r="AF196" s="214"/>
      <c r="AG196" s="214" t="s">
        <v>371</v>
      </c>
      <c r="AH196" s="214">
        <v>0</v>
      </c>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row>
    <row r="197" spans="1:60" outlineLevel="3" x14ac:dyDescent="0.2">
      <c r="A197" s="221"/>
      <c r="B197" s="222"/>
      <c r="C197" s="268" t="s">
        <v>3098</v>
      </c>
      <c r="D197" s="262"/>
      <c r="E197" s="263">
        <v>12.407999999999999</v>
      </c>
      <c r="F197" s="224"/>
      <c r="G197" s="224"/>
      <c r="H197" s="224"/>
      <c r="I197" s="224"/>
      <c r="J197" s="224"/>
      <c r="K197" s="224"/>
      <c r="L197" s="224"/>
      <c r="M197" s="224"/>
      <c r="N197" s="223"/>
      <c r="O197" s="223"/>
      <c r="P197" s="223"/>
      <c r="Q197" s="223"/>
      <c r="R197" s="224"/>
      <c r="S197" s="224"/>
      <c r="T197" s="224"/>
      <c r="U197" s="224"/>
      <c r="V197" s="224"/>
      <c r="W197" s="224"/>
      <c r="X197" s="224"/>
      <c r="Y197" s="224"/>
      <c r="Z197" s="214"/>
      <c r="AA197" s="214"/>
      <c r="AB197" s="214"/>
      <c r="AC197" s="214"/>
      <c r="AD197" s="214"/>
      <c r="AE197" s="214"/>
      <c r="AF197" s="214"/>
      <c r="AG197" s="214" t="s">
        <v>371</v>
      </c>
      <c r="AH197" s="214">
        <v>0</v>
      </c>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row>
    <row r="198" spans="1:60" outlineLevel="3" x14ac:dyDescent="0.2">
      <c r="A198" s="221"/>
      <c r="B198" s="222"/>
      <c r="C198" s="268" t="s">
        <v>3099</v>
      </c>
      <c r="D198" s="262"/>
      <c r="E198" s="263">
        <v>12.407999999999999</v>
      </c>
      <c r="F198" s="224"/>
      <c r="G198" s="224"/>
      <c r="H198" s="224"/>
      <c r="I198" s="224"/>
      <c r="J198" s="224"/>
      <c r="K198" s="224"/>
      <c r="L198" s="224"/>
      <c r="M198" s="224"/>
      <c r="N198" s="223"/>
      <c r="O198" s="223"/>
      <c r="P198" s="223"/>
      <c r="Q198" s="223"/>
      <c r="R198" s="224"/>
      <c r="S198" s="224"/>
      <c r="T198" s="224"/>
      <c r="U198" s="224"/>
      <c r="V198" s="224"/>
      <c r="W198" s="224"/>
      <c r="X198" s="224"/>
      <c r="Y198" s="224"/>
      <c r="Z198" s="214"/>
      <c r="AA198" s="214"/>
      <c r="AB198" s="214"/>
      <c r="AC198" s="214"/>
      <c r="AD198" s="214"/>
      <c r="AE198" s="214"/>
      <c r="AF198" s="214"/>
      <c r="AG198" s="214" t="s">
        <v>371</v>
      </c>
      <c r="AH198" s="214">
        <v>0</v>
      </c>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row>
    <row r="199" spans="1:60" outlineLevel="3" x14ac:dyDescent="0.2">
      <c r="A199" s="221"/>
      <c r="B199" s="222"/>
      <c r="C199" s="268" t="s">
        <v>3100</v>
      </c>
      <c r="D199" s="262"/>
      <c r="E199" s="263">
        <v>12.407999999999999</v>
      </c>
      <c r="F199" s="224"/>
      <c r="G199" s="224"/>
      <c r="H199" s="224"/>
      <c r="I199" s="224"/>
      <c r="J199" s="224"/>
      <c r="K199" s="224"/>
      <c r="L199" s="224"/>
      <c r="M199" s="224"/>
      <c r="N199" s="223"/>
      <c r="O199" s="223"/>
      <c r="P199" s="223"/>
      <c r="Q199" s="223"/>
      <c r="R199" s="224"/>
      <c r="S199" s="224"/>
      <c r="T199" s="224"/>
      <c r="U199" s="224"/>
      <c r="V199" s="224"/>
      <c r="W199" s="224"/>
      <c r="X199" s="224"/>
      <c r="Y199" s="224"/>
      <c r="Z199" s="214"/>
      <c r="AA199" s="214"/>
      <c r="AB199" s="214"/>
      <c r="AC199" s="214"/>
      <c r="AD199" s="214"/>
      <c r="AE199" s="214"/>
      <c r="AF199" s="214"/>
      <c r="AG199" s="214" t="s">
        <v>371</v>
      </c>
      <c r="AH199" s="214">
        <v>0</v>
      </c>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row>
    <row r="200" spans="1:60" outlineLevel="3" x14ac:dyDescent="0.2">
      <c r="A200" s="221"/>
      <c r="B200" s="222"/>
      <c r="C200" s="268" t="s">
        <v>3101</v>
      </c>
      <c r="D200" s="262"/>
      <c r="E200" s="263">
        <v>12.407999999999999</v>
      </c>
      <c r="F200" s="224"/>
      <c r="G200" s="224"/>
      <c r="H200" s="224"/>
      <c r="I200" s="224"/>
      <c r="J200" s="224"/>
      <c r="K200" s="224"/>
      <c r="L200" s="224"/>
      <c r="M200" s="224"/>
      <c r="N200" s="223"/>
      <c r="O200" s="223"/>
      <c r="P200" s="223"/>
      <c r="Q200" s="223"/>
      <c r="R200" s="224"/>
      <c r="S200" s="224"/>
      <c r="T200" s="224"/>
      <c r="U200" s="224"/>
      <c r="V200" s="224"/>
      <c r="W200" s="224"/>
      <c r="X200" s="224"/>
      <c r="Y200" s="224"/>
      <c r="Z200" s="214"/>
      <c r="AA200" s="214"/>
      <c r="AB200" s="214"/>
      <c r="AC200" s="214"/>
      <c r="AD200" s="214"/>
      <c r="AE200" s="214"/>
      <c r="AF200" s="214"/>
      <c r="AG200" s="214" t="s">
        <v>371</v>
      </c>
      <c r="AH200" s="214">
        <v>0</v>
      </c>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row>
    <row r="201" spans="1:60" outlineLevel="3" x14ac:dyDescent="0.2">
      <c r="A201" s="221"/>
      <c r="B201" s="222"/>
      <c r="C201" s="268" t="s">
        <v>3102</v>
      </c>
      <c r="D201" s="262"/>
      <c r="E201" s="263">
        <v>12.407999999999999</v>
      </c>
      <c r="F201" s="224"/>
      <c r="G201" s="224"/>
      <c r="H201" s="224"/>
      <c r="I201" s="224"/>
      <c r="J201" s="224"/>
      <c r="K201" s="224"/>
      <c r="L201" s="224"/>
      <c r="M201" s="224"/>
      <c r="N201" s="223"/>
      <c r="O201" s="223"/>
      <c r="P201" s="223"/>
      <c r="Q201" s="223"/>
      <c r="R201" s="224"/>
      <c r="S201" s="224"/>
      <c r="T201" s="224"/>
      <c r="U201" s="224"/>
      <c r="V201" s="224"/>
      <c r="W201" s="224"/>
      <c r="X201" s="224"/>
      <c r="Y201" s="224"/>
      <c r="Z201" s="214"/>
      <c r="AA201" s="214"/>
      <c r="AB201" s="214"/>
      <c r="AC201" s="214"/>
      <c r="AD201" s="214"/>
      <c r="AE201" s="214"/>
      <c r="AF201" s="214"/>
      <c r="AG201" s="214" t="s">
        <v>371</v>
      </c>
      <c r="AH201" s="214">
        <v>0</v>
      </c>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row>
    <row r="202" spans="1:60" outlineLevel="3" x14ac:dyDescent="0.2">
      <c r="A202" s="221"/>
      <c r="B202" s="222"/>
      <c r="C202" s="268" t="s">
        <v>3103</v>
      </c>
      <c r="D202" s="262"/>
      <c r="E202" s="263"/>
      <c r="F202" s="224"/>
      <c r="G202" s="224"/>
      <c r="H202" s="224"/>
      <c r="I202" s="224"/>
      <c r="J202" s="224"/>
      <c r="K202" s="224"/>
      <c r="L202" s="224"/>
      <c r="M202" s="224"/>
      <c r="N202" s="223"/>
      <c r="O202" s="223"/>
      <c r="P202" s="223"/>
      <c r="Q202" s="223"/>
      <c r="R202" s="224"/>
      <c r="S202" s="224"/>
      <c r="T202" s="224"/>
      <c r="U202" s="224"/>
      <c r="V202" s="224"/>
      <c r="W202" s="224"/>
      <c r="X202" s="224"/>
      <c r="Y202" s="224"/>
      <c r="Z202" s="214"/>
      <c r="AA202" s="214"/>
      <c r="AB202" s="214"/>
      <c r="AC202" s="214"/>
      <c r="AD202" s="214"/>
      <c r="AE202" s="214"/>
      <c r="AF202" s="214"/>
      <c r="AG202" s="214" t="s">
        <v>371</v>
      </c>
      <c r="AH202" s="214">
        <v>0</v>
      </c>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row>
    <row r="203" spans="1:60" outlineLevel="3" x14ac:dyDescent="0.2">
      <c r="A203" s="221"/>
      <c r="B203" s="222"/>
      <c r="C203" s="268" t="s">
        <v>3104</v>
      </c>
      <c r="D203" s="262"/>
      <c r="E203" s="263">
        <v>3.52</v>
      </c>
      <c r="F203" s="224"/>
      <c r="G203" s="224"/>
      <c r="H203" s="224"/>
      <c r="I203" s="224"/>
      <c r="J203" s="224"/>
      <c r="K203" s="224"/>
      <c r="L203" s="224"/>
      <c r="M203" s="224"/>
      <c r="N203" s="223"/>
      <c r="O203" s="223"/>
      <c r="P203" s="223"/>
      <c r="Q203" s="223"/>
      <c r="R203" s="224"/>
      <c r="S203" s="224"/>
      <c r="T203" s="224"/>
      <c r="U203" s="224"/>
      <c r="V203" s="224"/>
      <c r="W203" s="224"/>
      <c r="X203" s="224"/>
      <c r="Y203" s="224"/>
      <c r="Z203" s="214"/>
      <c r="AA203" s="214"/>
      <c r="AB203" s="214"/>
      <c r="AC203" s="214"/>
      <c r="AD203" s="214"/>
      <c r="AE203" s="214"/>
      <c r="AF203" s="214"/>
      <c r="AG203" s="214" t="s">
        <v>371</v>
      </c>
      <c r="AH203" s="214">
        <v>0</v>
      </c>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row>
    <row r="204" spans="1:60" outlineLevel="3" x14ac:dyDescent="0.2">
      <c r="A204" s="221"/>
      <c r="B204" s="222"/>
      <c r="C204" s="273" t="s">
        <v>2228</v>
      </c>
      <c r="D204" s="271"/>
      <c r="E204" s="272">
        <v>71.203000000000003</v>
      </c>
      <c r="F204" s="224"/>
      <c r="G204" s="224"/>
      <c r="H204" s="224"/>
      <c r="I204" s="224"/>
      <c r="J204" s="224"/>
      <c r="K204" s="224"/>
      <c r="L204" s="224"/>
      <c r="M204" s="224"/>
      <c r="N204" s="223"/>
      <c r="O204" s="223"/>
      <c r="P204" s="223"/>
      <c r="Q204" s="223"/>
      <c r="R204" s="224"/>
      <c r="S204" s="224"/>
      <c r="T204" s="224"/>
      <c r="U204" s="224"/>
      <c r="V204" s="224"/>
      <c r="W204" s="224"/>
      <c r="X204" s="224"/>
      <c r="Y204" s="224"/>
      <c r="Z204" s="214"/>
      <c r="AA204" s="214"/>
      <c r="AB204" s="214"/>
      <c r="AC204" s="214"/>
      <c r="AD204" s="214"/>
      <c r="AE204" s="214"/>
      <c r="AF204" s="214"/>
      <c r="AG204" s="214" t="s">
        <v>371</v>
      </c>
      <c r="AH204" s="214">
        <v>1</v>
      </c>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row>
    <row r="205" spans="1:60" outlineLevel="3" x14ac:dyDescent="0.2">
      <c r="A205" s="221"/>
      <c r="B205" s="222"/>
      <c r="C205" s="268" t="s">
        <v>991</v>
      </c>
      <c r="D205" s="262"/>
      <c r="E205" s="263"/>
      <c r="F205" s="224"/>
      <c r="G205" s="224"/>
      <c r="H205" s="224"/>
      <c r="I205" s="224"/>
      <c r="J205" s="224"/>
      <c r="K205" s="224"/>
      <c r="L205" s="224"/>
      <c r="M205" s="224"/>
      <c r="N205" s="223"/>
      <c r="O205" s="223"/>
      <c r="P205" s="223"/>
      <c r="Q205" s="223"/>
      <c r="R205" s="224"/>
      <c r="S205" s="224"/>
      <c r="T205" s="224"/>
      <c r="U205" s="224"/>
      <c r="V205" s="224"/>
      <c r="W205" s="224"/>
      <c r="X205" s="224"/>
      <c r="Y205" s="224"/>
      <c r="Z205" s="214"/>
      <c r="AA205" s="214"/>
      <c r="AB205" s="214"/>
      <c r="AC205" s="214"/>
      <c r="AD205" s="214"/>
      <c r="AE205" s="214"/>
      <c r="AF205" s="214"/>
      <c r="AG205" s="214" t="s">
        <v>371</v>
      </c>
      <c r="AH205" s="214">
        <v>0</v>
      </c>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row>
    <row r="206" spans="1:60" outlineLevel="3" x14ac:dyDescent="0.2">
      <c r="A206" s="221"/>
      <c r="B206" s="222"/>
      <c r="C206" s="268" t="s">
        <v>3096</v>
      </c>
      <c r="D206" s="262"/>
      <c r="E206" s="263"/>
      <c r="F206" s="224"/>
      <c r="G206" s="224"/>
      <c r="H206" s="224"/>
      <c r="I206" s="224"/>
      <c r="J206" s="224"/>
      <c r="K206" s="224"/>
      <c r="L206" s="224"/>
      <c r="M206" s="224"/>
      <c r="N206" s="223"/>
      <c r="O206" s="223"/>
      <c r="P206" s="223"/>
      <c r="Q206" s="223"/>
      <c r="R206" s="224"/>
      <c r="S206" s="224"/>
      <c r="T206" s="224"/>
      <c r="U206" s="224"/>
      <c r="V206" s="224"/>
      <c r="W206" s="224"/>
      <c r="X206" s="224"/>
      <c r="Y206" s="224"/>
      <c r="Z206" s="214"/>
      <c r="AA206" s="214"/>
      <c r="AB206" s="214"/>
      <c r="AC206" s="214"/>
      <c r="AD206" s="214"/>
      <c r="AE206" s="214"/>
      <c r="AF206" s="214"/>
      <c r="AG206" s="214" t="s">
        <v>371</v>
      </c>
      <c r="AH206" s="214">
        <v>0</v>
      </c>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row>
    <row r="207" spans="1:60" outlineLevel="3" x14ac:dyDescent="0.2">
      <c r="A207" s="221"/>
      <c r="B207" s="222"/>
      <c r="C207" s="268" t="s">
        <v>3097</v>
      </c>
      <c r="D207" s="262"/>
      <c r="E207" s="263">
        <v>5.6429999999999998</v>
      </c>
      <c r="F207" s="224"/>
      <c r="G207" s="224"/>
      <c r="H207" s="224"/>
      <c r="I207" s="224"/>
      <c r="J207" s="224"/>
      <c r="K207" s="224"/>
      <c r="L207" s="224"/>
      <c r="M207" s="224"/>
      <c r="N207" s="223"/>
      <c r="O207" s="223"/>
      <c r="P207" s="223"/>
      <c r="Q207" s="223"/>
      <c r="R207" s="224"/>
      <c r="S207" s="224"/>
      <c r="T207" s="224"/>
      <c r="U207" s="224"/>
      <c r="V207" s="224"/>
      <c r="W207" s="224"/>
      <c r="X207" s="224"/>
      <c r="Y207" s="224"/>
      <c r="Z207" s="214"/>
      <c r="AA207" s="214"/>
      <c r="AB207" s="214"/>
      <c r="AC207" s="214"/>
      <c r="AD207" s="214"/>
      <c r="AE207" s="214"/>
      <c r="AF207" s="214"/>
      <c r="AG207" s="214" t="s">
        <v>371</v>
      </c>
      <c r="AH207" s="214">
        <v>0</v>
      </c>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row>
    <row r="208" spans="1:60" outlineLevel="3" x14ac:dyDescent="0.2">
      <c r="A208" s="221"/>
      <c r="B208" s="222"/>
      <c r="C208" s="268" t="s">
        <v>3098</v>
      </c>
      <c r="D208" s="262"/>
      <c r="E208" s="263">
        <v>12.407999999999999</v>
      </c>
      <c r="F208" s="224"/>
      <c r="G208" s="224"/>
      <c r="H208" s="224"/>
      <c r="I208" s="224"/>
      <c r="J208" s="224"/>
      <c r="K208" s="224"/>
      <c r="L208" s="224"/>
      <c r="M208" s="224"/>
      <c r="N208" s="223"/>
      <c r="O208" s="223"/>
      <c r="P208" s="223"/>
      <c r="Q208" s="223"/>
      <c r="R208" s="224"/>
      <c r="S208" s="224"/>
      <c r="T208" s="224"/>
      <c r="U208" s="224"/>
      <c r="V208" s="224"/>
      <c r="W208" s="224"/>
      <c r="X208" s="224"/>
      <c r="Y208" s="224"/>
      <c r="Z208" s="214"/>
      <c r="AA208" s="214"/>
      <c r="AB208" s="214"/>
      <c r="AC208" s="214"/>
      <c r="AD208" s="214"/>
      <c r="AE208" s="214"/>
      <c r="AF208" s="214"/>
      <c r="AG208" s="214" t="s">
        <v>371</v>
      </c>
      <c r="AH208" s="214">
        <v>0</v>
      </c>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row>
    <row r="209" spans="1:60" outlineLevel="3" x14ac:dyDescent="0.2">
      <c r="A209" s="221"/>
      <c r="B209" s="222"/>
      <c r="C209" s="268" t="s">
        <v>3099</v>
      </c>
      <c r="D209" s="262"/>
      <c r="E209" s="263">
        <v>12.407999999999999</v>
      </c>
      <c r="F209" s="224"/>
      <c r="G209" s="224"/>
      <c r="H209" s="224"/>
      <c r="I209" s="224"/>
      <c r="J209" s="224"/>
      <c r="K209" s="224"/>
      <c r="L209" s="224"/>
      <c r="M209" s="224"/>
      <c r="N209" s="223"/>
      <c r="O209" s="223"/>
      <c r="P209" s="223"/>
      <c r="Q209" s="223"/>
      <c r="R209" s="224"/>
      <c r="S209" s="224"/>
      <c r="T209" s="224"/>
      <c r="U209" s="224"/>
      <c r="V209" s="224"/>
      <c r="W209" s="224"/>
      <c r="X209" s="224"/>
      <c r="Y209" s="224"/>
      <c r="Z209" s="214"/>
      <c r="AA209" s="214"/>
      <c r="AB209" s="214"/>
      <c r="AC209" s="214"/>
      <c r="AD209" s="214"/>
      <c r="AE209" s="214"/>
      <c r="AF209" s="214"/>
      <c r="AG209" s="214" t="s">
        <v>371</v>
      </c>
      <c r="AH209" s="214">
        <v>0</v>
      </c>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row>
    <row r="210" spans="1:60" outlineLevel="3" x14ac:dyDescent="0.2">
      <c r="A210" s="221"/>
      <c r="B210" s="222"/>
      <c r="C210" s="268" t="s">
        <v>3100</v>
      </c>
      <c r="D210" s="262"/>
      <c r="E210" s="263">
        <v>12.407999999999999</v>
      </c>
      <c r="F210" s="224"/>
      <c r="G210" s="224"/>
      <c r="H210" s="224"/>
      <c r="I210" s="224"/>
      <c r="J210" s="224"/>
      <c r="K210" s="224"/>
      <c r="L210" s="224"/>
      <c r="M210" s="224"/>
      <c r="N210" s="223"/>
      <c r="O210" s="223"/>
      <c r="P210" s="223"/>
      <c r="Q210" s="223"/>
      <c r="R210" s="224"/>
      <c r="S210" s="224"/>
      <c r="T210" s="224"/>
      <c r="U210" s="224"/>
      <c r="V210" s="224"/>
      <c r="W210" s="224"/>
      <c r="X210" s="224"/>
      <c r="Y210" s="224"/>
      <c r="Z210" s="214"/>
      <c r="AA210" s="214"/>
      <c r="AB210" s="214"/>
      <c r="AC210" s="214"/>
      <c r="AD210" s="214"/>
      <c r="AE210" s="214"/>
      <c r="AF210" s="214"/>
      <c r="AG210" s="214" t="s">
        <v>371</v>
      </c>
      <c r="AH210" s="214">
        <v>0</v>
      </c>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row>
    <row r="211" spans="1:60" outlineLevel="3" x14ac:dyDescent="0.2">
      <c r="A211" s="221"/>
      <c r="B211" s="222"/>
      <c r="C211" s="268" t="s">
        <v>3101</v>
      </c>
      <c r="D211" s="262"/>
      <c r="E211" s="263">
        <v>12.407999999999999</v>
      </c>
      <c r="F211" s="224"/>
      <c r="G211" s="224"/>
      <c r="H211" s="224"/>
      <c r="I211" s="224"/>
      <c r="J211" s="224"/>
      <c r="K211" s="224"/>
      <c r="L211" s="224"/>
      <c r="M211" s="224"/>
      <c r="N211" s="223"/>
      <c r="O211" s="223"/>
      <c r="P211" s="223"/>
      <c r="Q211" s="223"/>
      <c r="R211" s="224"/>
      <c r="S211" s="224"/>
      <c r="T211" s="224"/>
      <c r="U211" s="224"/>
      <c r="V211" s="224"/>
      <c r="W211" s="224"/>
      <c r="X211" s="224"/>
      <c r="Y211" s="224"/>
      <c r="Z211" s="214"/>
      <c r="AA211" s="214"/>
      <c r="AB211" s="214"/>
      <c r="AC211" s="214"/>
      <c r="AD211" s="214"/>
      <c r="AE211" s="214"/>
      <c r="AF211" s="214"/>
      <c r="AG211" s="214" t="s">
        <v>371</v>
      </c>
      <c r="AH211" s="214">
        <v>0</v>
      </c>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row>
    <row r="212" spans="1:60" outlineLevel="3" x14ac:dyDescent="0.2">
      <c r="A212" s="221"/>
      <c r="B212" s="222"/>
      <c r="C212" s="268" t="s">
        <v>3102</v>
      </c>
      <c r="D212" s="262"/>
      <c r="E212" s="263">
        <v>12.407999999999999</v>
      </c>
      <c r="F212" s="224"/>
      <c r="G212" s="224"/>
      <c r="H212" s="224"/>
      <c r="I212" s="224"/>
      <c r="J212" s="224"/>
      <c r="K212" s="224"/>
      <c r="L212" s="224"/>
      <c r="M212" s="224"/>
      <c r="N212" s="223"/>
      <c r="O212" s="223"/>
      <c r="P212" s="223"/>
      <c r="Q212" s="223"/>
      <c r="R212" s="224"/>
      <c r="S212" s="224"/>
      <c r="T212" s="224"/>
      <c r="U212" s="224"/>
      <c r="V212" s="224"/>
      <c r="W212" s="224"/>
      <c r="X212" s="224"/>
      <c r="Y212" s="224"/>
      <c r="Z212" s="214"/>
      <c r="AA212" s="214"/>
      <c r="AB212" s="214"/>
      <c r="AC212" s="214"/>
      <c r="AD212" s="214"/>
      <c r="AE212" s="214"/>
      <c r="AF212" s="214"/>
      <c r="AG212" s="214" t="s">
        <v>371</v>
      </c>
      <c r="AH212" s="214">
        <v>0</v>
      </c>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row>
    <row r="213" spans="1:60" outlineLevel="3" x14ac:dyDescent="0.2">
      <c r="A213" s="221"/>
      <c r="B213" s="222"/>
      <c r="C213" s="268" t="s">
        <v>3103</v>
      </c>
      <c r="D213" s="262"/>
      <c r="E213" s="263"/>
      <c r="F213" s="224"/>
      <c r="G213" s="224"/>
      <c r="H213" s="224"/>
      <c r="I213" s="224"/>
      <c r="J213" s="224"/>
      <c r="K213" s="224"/>
      <c r="L213" s="224"/>
      <c r="M213" s="224"/>
      <c r="N213" s="223"/>
      <c r="O213" s="223"/>
      <c r="P213" s="223"/>
      <c r="Q213" s="223"/>
      <c r="R213" s="224"/>
      <c r="S213" s="224"/>
      <c r="T213" s="224"/>
      <c r="U213" s="224"/>
      <c r="V213" s="224"/>
      <c r="W213" s="224"/>
      <c r="X213" s="224"/>
      <c r="Y213" s="224"/>
      <c r="Z213" s="214"/>
      <c r="AA213" s="214"/>
      <c r="AB213" s="214"/>
      <c r="AC213" s="214"/>
      <c r="AD213" s="214"/>
      <c r="AE213" s="214"/>
      <c r="AF213" s="214"/>
      <c r="AG213" s="214" t="s">
        <v>371</v>
      </c>
      <c r="AH213" s="214">
        <v>0</v>
      </c>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row>
    <row r="214" spans="1:60" outlineLevel="3" x14ac:dyDescent="0.2">
      <c r="A214" s="221"/>
      <c r="B214" s="222"/>
      <c r="C214" s="268" t="s">
        <v>3104</v>
      </c>
      <c r="D214" s="262"/>
      <c r="E214" s="263">
        <v>3.52</v>
      </c>
      <c r="F214" s="224"/>
      <c r="G214" s="224"/>
      <c r="H214" s="224"/>
      <c r="I214" s="224"/>
      <c r="J214" s="224"/>
      <c r="K214" s="224"/>
      <c r="L214" s="224"/>
      <c r="M214" s="224"/>
      <c r="N214" s="223"/>
      <c r="O214" s="223"/>
      <c r="P214" s="223"/>
      <c r="Q214" s="223"/>
      <c r="R214" s="224"/>
      <c r="S214" s="224"/>
      <c r="T214" s="224"/>
      <c r="U214" s="224"/>
      <c r="V214" s="224"/>
      <c r="W214" s="224"/>
      <c r="X214" s="224"/>
      <c r="Y214" s="224"/>
      <c r="Z214" s="214"/>
      <c r="AA214" s="214"/>
      <c r="AB214" s="214"/>
      <c r="AC214" s="214"/>
      <c r="AD214" s="214"/>
      <c r="AE214" s="214"/>
      <c r="AF214" s="214"/>
      <c r="AG214" s="214" t="s">
        <v>371</v>
      </c>
      <c r="AH214" s="214">
        <v>0</v>
      </c>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row>
    <row r="215" spans="1:60" outlineLevel="3" x14ac:dyDescent="0.2">
      <c r="A215" s="221"/>
      <c r="B215" s="222"/>
      <c r="C215" s="273" t="s">
        <v>2228</v>
      </c>
      <c r="D215" s="271"/>
      <c r="E215" s="272">
        <v>71.203000000000003</v>
      </c>
      <c r="F215" s="224"/>
      <c r="G215" s="224"/>
      <c r="H215" s="224"/>
      <c r="I215" s="224"/>
      <c r="J215" s="224"/>
      <c r="K215" s="224"/>
      <c r="L215" s="224"/>
      <c r="M215" s="224"/>
      <c r="N215" s="223"/>
      <c r="O215" s="223"/>
      <c r="P215" s="223"/>
      <c r="Q215" s="223"/>
      <c r="R215" s="224"/>
      <c r="S215" s="224"/>
      <c r="T215" s="224"/>
      <c r="U215" s="224"/>
      <c r="V215" s="224"/>
      <c r="W215" s="224"/>
      <c r="X215" s="224"/>
      <c r="Y215" s="224"/>
      <c r="Z215" s="214"/>
      <c r="AA215" s="214"/>
      <c r="AB215" s="214"/>
      <c r="AC215" s="214"/>
      <c r="AD215" s="214"/>
      <c r="AE215" s="214"/>
      <c r="AF215" s="214"/>
      <c r="AG215" s="214" t="s">
        <v>371</v>
      </c>
      <c r="AH215" s="214">
        <v>1</v>
      </c>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row>
    <row r="216" spans="1:60" outlineLevel="1" x14ac:dyDescent="0.2">
      <c r="A216" s="236">
        <v>34</v>
      </c>
      <c r="B216" s="237" t="s">
        <v>500</v>
      </c>
      <c r="C216" s="254" t="s">
        <v>501</v>
      </c>
      <c r="D216" s="238" t="s">
        <v>379</v>
      </c>
      <c r="E216" s="239">
        <v>359.68400000000003</v>
      </c>
      <c r="F216" s="240"/>
      <c r="G216" s="241">
        <f>ROUND(E216*F216,2)</f>
        <v>0</v>
      </c>
      <c r="H216" s="240"/>
      <c r="I216" s="241">
        <f>ROUND(E216*H216,2)</f>
        <v>0</v>
      </c>
      <c r="J216" s="240"/>
      <c r="K216" s="241">
        <f>ROUND(E216*J216,2)</f>
        <v>0</v>
      </c>
      <c r="L216" s="241">
        <v>12</v>
      </c>
      <c r="M216" s="241">
        <f>G216*(1+L216/100)</f>
        <v>0</v>
      </c>
      <c r="N216" s="239">
        <v>1.58E-3</v>
      </c>
      <c r="O216" s="239">
        <f>ROUND(E216*N216,2)</f>
        <v>0.56999999999999995</v>
      </c>
      <c r="P216" s="239">
        <v>0</v>
      </c>
      <c r="Q216" s="239">
        <f>ROUND(E216*P216,2)</f>
        <v>0</v>
      </c>
      <c r="R216" s="241" t="s">
        <v>502</v>
      </c>
      <c r="S216" s="241" t="s">
        <v>315</v>
      </c>
      <c r="T216" s="242" t="s">
        <v>315</v>
      </c>
      <c r="U216" s="224">
        <v>0.21</v>
      </c>
      <c r="V216" s="224">
        <f>ROUND(E216*U216,2)</f>
        <v>75.53</v>
      </c>
      <c r="W216" s="224"/>
      <c r="X216" s="224" t="s">
        <v>336</v>
      </c>
      <c r="Y216" s="224" t="s">
        <v>317</v>
      </c>
      <c r="Z216" s="214"/>
      <c r="AA216" s="214"/>
      <c r="AB216" s="214"/>
      <c r="AC216" s="214"/>
      <c r="AD216" s="214"/>
      <c r="AE216" s="214"/>
      <c r="AF216" s="214"/>
      <c r="AG216" s="214" t="s">
        <v>367</v>
      </c>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row>
    <row r="217" spans="1:60" outlineLevel="2" x14ac:dyDescent="0.2">
      <c r="A217" s="221"/>
      <c r="B217" s="222"/>
      <c r="C217" s="268" t="s">
        <v>3105</v>
      </c>
      <c r="D217" s="262"/>
      <c r="E217" s="263"/>
      <c r="F217" s="224"/>
      <c r="G217" s="224"/>
      <c r="H217" s="224"/>
      <c r="I217" s="224"/>
      <c r="J217" s="224"/>
      <c r="K217" s="224"/>
      <c r="L217" s="224"/>
      <c r="M217" s="224"/>
      <c r="N217" s="223"/>
      <c r="O217" s="223"/>
      <c r="P217" s="223"/>
      <c r="Q217" s="223"/>
      <c r="R217" s="224"/>
      <c r="S217" s="224"/>
      <c r="T217" s="224"/>
      <c r="U217" s="224"/>
      <c r="V217" s="224"/>
      <c r="W217" s="224"/>
      <c r="X217" s="224"/>
      <c r="Y217" s="224"/>
      <c r="Z217" s="214"/>
      <c r="AA217" s="214"/>
      <c r="AB217" s="214"/>
      <c r="AC217" s="214"/>
      <c r="AD217" s="214"/>
      <c r="AE217" s="214"/>
      <c r="AF217" s="214"/>
      <c r="AG217" s="214" t="s">
        <v>371</v>
      </c>
      <c r="AH217" s="214">
        <v>0</v>
      </c>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row>
    <row r="218" spans="1:60" outlineLevel="3" x14ac:dyDescent="0.2">
      <c r="A218" s="221"/>
      <c r="B218" s="222"/>
      <c r="C218" s="268" t="s">
        <v>3106</v>
      </c>
      <c r="D218" s="262"/>
      <c r="E218" s="263">
        <v>86.43</v>
      </c>
      <c r="F218" s="224"/>
      <c r="G218" s="224"/>
      <c r="H218" s="224"/>
      <c r="I218" s="224"/>
      <c r="J218" s="224"/>
      <c r="K218" s="224"/>
      <c r="L218" s="224"/>
      <c r="M218" s="224"/>
      <c r="N218" s="223"/>
      <c r="O218" s="223"/>
      <c r="P218" s="223"/>
      <c r="Q218" s="223"/>
      <c r="R218" s="224"/>
      <c r="S218" s="224"/>
      <c r="T218" s="224"/>
      <c r="U218" s="224"/>
      <c r="V218" s="224"/>
      <c r="W218" s="224"/>
      <c r="X218" s="224"/>
      <c r="Y218" s="224"/>
      <c r="Z218" s="214"/>
      <c r="AA218" s="214"/>
      <c r="AB218" s="214"/>
      <c r="AC218" s="214"/>
      <c r="AD218" s="214"/>
      <c r="AE218" s="214"/>
      <c r="AF218" s="214"/>
      <c r="AG218" s="214" t="s">
        <v>371</v>
      </c>
      <c r="AH218" s="214">
        <v>0</v>
      </c>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row>
    <row r="219" spans="1:60" outlineLevel="3" x14ac:dyDescent="0.2">
      <c r="A219" s="221"/>
      <c r="B219" s="222"/>
      <c r="C219" s="268" t="s">
        <v>3107</v>
      </c>
      <c r="D219" s="262"/>
      <c r="E219" s="263">
        <v>8.77</v>
      </c>
      <c r="F219" s="224"/>
      <c r="G219" s="224"/>
      <c r="H219" s="224"/>
      <c r="I219" s="224"/>
      <c r="J219" s="224"/>
      <c r="K219" s="224"/>
      <c r="L219" s="224"/>
      <c r="M219" s="224"/>
      <c r="N219" s="223"/>
      <c r="O219" s="223"/>
      <c r="P219" s="223"/>
      <c r="Q219" s="223"/>
      <c r="R219" s="224"/>
      <c r="S219" s="224"/>
      <c r="T219" s="224"/>
      <c r="U219" s="224"/>
      <c r="V219" s="224"/>
      <c r="W219" s="224"/>
      <c r="X219" s="224"/>
      <c r="Y219" s="224"/>
      <c r="Z219" s="214"/>
      <c r="AA219" s="214"/>
      <c r="AB219" s="214"/>
      <c r="AC219" s="214"/>
      <c r="AD219" s="214"/>
      <c r="AE219" s="214"/>
      <c r="AF219" s="214"/>
      <c r="AG219" s="214" t="s">
        <v>371</v>
      </c>
      <c r="AH219" s="214">
        <v>0</v>
      </c>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row>
    <row r="220" spans="1:60" outlineLevel="3" x14ac:dyDescent="0.2">
      <c r="A220" s="221"/>
      <c r="B220" s="222"/>
      <c r="C220" s="268" t="s">
        <v>713</v>
      </c>
      <c r="D220" s="262"/>
      <c r="E220" s="263"/>
      <c r="F220" s="224"/>
      <c r="G220" s="224"/>
      <c r="H220" s="224"/>
      <c r="I220" s="224"/>
      <c r="J220" s="224"/>
      <c r="K220" s="224"/>
      <c r="L220" s="224"/>
      <c r="M220" s="224"/>
      <c r="N220" s="223"/>
      <c r="O220" s="223"/>
      <c r="P220" s="223"/>
      <c r="Q220" s="223"/>
      <c r="R220" s="224"/>
      <c r="S220" s="224"/>
      <c r="T220" s="224"/>
      <c r="U220" s="224"/>
      <c r="V220" s="224"/>
      <c r="W220" s="224"/>
      <c r="X220" s="224"/>
      <c r="Y220" s="224"/>
      <c r="Z220" s="214"/>
      <c r="AA220" s="214"/>
      <c r="AB220" s="214"/>
      <c r="AC220" s="214"/>
      <c r="AD220" s="214"/>
      <c r="AE220" s="214"/>
      <c r="AF220" s="214"/>
      <c r="AG220" s="214" t="s">
        <v>371</v>
      </c>
      <c r="AH220" s="214">
        <v>0</v>
      </c>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row>
    <row r="221" spans="1:60" outlineLevel="3" x14ac:dyDescent="0.2">
      <c r="A221" s="221"/>
      <c r="B221" s="222"/>
      <c r="C221" s="268" t="s">
        <v>3108</v>
      </c>
      <c r="D221" s="262"/>
      <c r="E221" s="263">
        <v>34.1</v>
      </c>
      <c r="F221" s="224"/>
      <c r="G221" s="224"/>
      <c r="H221" s="224"/>
      <c r="I221" s="224"/>
      <c r="J221" s="224"/>
      <c r="K221" s="224"/>
      <c r="L221" s="224"/>
      <c r="M221" s="224"/>
      <c r="N221" s="223"/>
      <c r="O221" s="223"/>
      <c r="P221" s="223"/>
      <c r="Q221" s="223"/>
      <c r="R221" s="224"/>
      <c r="S221" s="224"/>
      <c r="T221" s="224"/>
      <c r="U221" s="224"/>
      <c r="V221" s="224"/>
      <c r="W221" s="224"/>
      <c r="X221" s="224"/>
      <c r="Y221" s="224"/>
      <c r="Z221" s="214"/>
      <c r="AA221" s="214"/>
      <c r="AB221" s="214"/>
      <c r="AC221" s="214"/>
      <c r="AD221" s="214"/>
      <c r="AE221" s="214"/>
      <c r="AF221" s="214"/>
      <c r="AG221" s="214" t="s">
        <v>371</v>
      </c>
      <c r="AH221" s="214">
        <v>0</v>
      </c>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row>
    <row r="222" spans="1:60" outlineLevel="3" x14ac:dyDescent="0.2">
      <c r="A222" s="221"/>
      <c r="B222" s="222"/>
      <c r="C222" s="268" t="s">
        <v>3109</v>
      </c>
      <c r="D222" s="262"/>
      <c r="E222" s="263"/>
      <c r="F222" s="224"/>
      <c r="G222" s="224"/>
      <c r="H222" s="224"/>
      <c r="I222" s="224"/>
      <c r="J222" s="224"/>
      <c r="K222" s="224"/>
      <c r="L222" s="224"/>
      <c r="M222" s="224"/>
      <c r="N222" s="223"/>
      <c r="O222" s="223"/>
      <c r="P222" s="223"/>
      <c r="Q222" s="223"/>
      <c r="R222" s="224"/>
      <c r="S222" s="224"/>
      <c r="T222" s="224"/>
      <c r="U222" s="224"/>
      <c r="V222" s="224"/>
      <c r="W222" s="224"/>
      <c r="X222" s="224"/>
      <c r="Y222" s="224"/>
      <c r="Z222" s="214"/>
      <c r="AA222" s="214"/>
      <c r="AB222" s="214"/>
      <c r="AC222" s="214"/>
      <c r="AD222" s="214"/>
      <c r="AE222" s="214"/>
      <c r="AF222" s="214"/>
      <c r="AG222" s="214" t="s">
        <v>371</v>
      </c>
      <c r="AH222" s="214">
        <v>0</v>
      </c>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row>
    <row r="223" spans="1:60" outlineLevel="3" x14ac:dyDescent="0.2">
      <c r="A223" s="221"/>
      <c r="B223" s="222"/>
      <c r="C223" s="268" t="s">
        <v>3110</v>
      </c>
      <c r="D223" s="262"/>
      <c r="E223" s="263">
        <v>13.91</v>
      </c>
      <c r="F223" s="224"/>
      <c r="G223" s="224"/>
      <c r="H223" s="224"/>
      <c r="I223" s="224"/>
      <c r="J223" s="224"/>
      <c r="K223" s="224"/>
      <c r="L223" s="224"/>
      <c r="M223" s="224"/>
      <c r="N223" s="223"/>
      <c r="O223" s="223"/>
      <c r="P223" s="223"/>
      <c r="Q223" s="223"/>
      <c r="R223" s="224"/>
      <c r="S223" s="224"/>
      <c r="T223" s="224"/>
      <c r="U223" s="224"/>
      <c r="V223" s="224"/>
      <c r="W223" s="224"/>
      <c r="X223" s="224"/>
      <c r="Y223" s="224"/>
      <c r="Z223" s="214"/>
      <c r="AA223" s="214"/>
      <c r="AB223" s="214"/>
      <c r="AC223" s="214"/>
      <c r="AD223" s="214"/>
      <c r="AE223" s="214"/>
      <c r="AF223" s="214"/>
      <c r="AG223" s="214" t="s">
        <v>371</v>
      </c>
      <c r="AH223" s="214">
        <v>0</v>
      </c>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row>
    <row r="224" spans="1:60" outlineLevel="3" x14ac:dyDescent="0.2">
      <c r="A224" s="221"/>
      <c r="B224" s="222"/>
      <c r="C224" s="268" t="s">
        <v>3111</v>
      </c>
      <c r="D224" s="262"/>
      <c r="E224" s="263">
        <v>15.1</v>
      </c>
      <c r="F224" s="224"/>
      <c r="G224" s="224"/>
      <c r="H224" s="224"/>
      <c r="I224" s="224"/>
      <c r="J224" s="224"/>
      <c r="K224" s="224"/>
      <c r="L224" s="224"/>
      <c r="M224" s="224"/>
      <c r="N224" s="223"/>
      <c r="O224" s="223"/>
      <c r="P224" s="223"/>
      <c r="Q224" s="223"/>
      <c r="R224" s="224"/>
      <c r="S224" s="224"/>
      <c r="T224" s="224"/>
      <c r="U224" s="224"/>
      <c r="V224" s="224"/>
      <c r="W224" s="224"/>
      <c r="X224" s="224"/>
      <c r="Y224" s="224"/>
      <c r="Z224" s="214"/>
      <c r="AA224" s="214"/>
      <c r="AB224" s="214"/>
      <c r="AC224" s="214"/>
      <c r="AD224" s="214"/>
      <c r="AE224" s="214"/>
      <c r="AF224" s="214"/>
      <c r="AG224" s="214" t="s">
        <v>371</v>
      </c>
      <c r="AH224" s="214">
        <v>0</v>
      </c>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row>
    <row r="225" spans="1:60" outlineLevel="3" x14ac:dyDescent="0.2">
      <c r="A225" s="221"/>
      <c r="B225" s="222"/>
      <c r="C225" s="268" t="s">
        <v>3112</v>
      </c>
      <c r="D225" s="262"/>
      <c r="E225" s="263"/>
      <c r="F225" s="224"/>
      <c r="G225" s="224"/>
      <c r="H225" s="224"/>
      <c r="I225" s="224"/>
      <c r="J225" s="224"/>
      <c r="K225" s="224"/>
      <c r="L225" s="224"/>
      <c r="M225" s="224"/>
      <c r="N225" s="223"/>
      <c r="O225" s="223"/>
      <c r="P225" s="223"/>
      <c r="Q225" s="223"/>
      <c r="R225" s="224"/>
      <c r="S225" s="224"/>
      <c r="T225" s="224"/>
      <c r="U225" s="224"/>
      <c r="V225" s="224"/>
      <c r="W225" s="224"/>
      <c r="X225" s="224"/>
      <c r="Y225" s="224"/>
      <c r="Z225" s="214"/>
      <c r="AA225" s="214"/>
      <c r="AB225" s="214"/>
      <c r="AC225" s="214"/>
      <c r="AD225" s="214"/>
      <c r="AE225" s="214"/>
      <c r="AF225" s="214"/>
      <c r="AG225" s="214" t="s">
        <v>371</v>
      </c>
      <c r="AH225" s="214">
        <v>0</v>
      </c>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row>
    <row r="226" spans="1:60" outlineLevel="3" x14ac:dyDescent="0.2">
      <c r="A226" s="221"/>
      <c r="B226" s="222"/>
      <c r="C226" s="268" t="s">
        <v>3113</v>
      </c>
      <c r="D226" s="262"/>
      <c r="E226" s="263">
        <v>27.16</v>
      </c>
      <c r="F226" s="224"/>
      <c r="G226" s="224"/>
      <c r="H226" s="224"/>
      <c r="I226" s="224"/>
      <c r="J226" s="224"/>
      <c r="K226" s="224"/>
      <c r="L226" s="224"/>
      <c r="M226" s="224"/>
      <c r="N226" s="223"/>
      <c r="O226" s="223"/>
      <c r="P226" s="223"/>
      <c r="Q226" s="223"/>
      <c r="R226" s="224"/>
      <c r="S226" s="224"/>
      <c r="T226" s="224"/>
      <c r="U226" s="224"/>
      <c r="V226" s="224"/>
      <c r="W226" s="224"/>
      <c r="X226" s="224"/>
      <c r="Y226" s="224"/>
      <c r="Z226" s="214"/>
      <c r="AA226" s="214"/>
      <c r="AB226" s="214"/>
      <c r="AC226" s="214"/>
      <c r="AD226" s="214"/>
      <c r="AE226" s="214"/>
      <c r="AF226" s="214"/>
      <c r="AG226" s="214" t="s">
        <v>371</v>
      </c>
      <c r="AH226" s="214">
        <v>0</v>
      </c>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row>
    <row r="227" spans="1:60" outlineLevel="3" x14ac:dyDescent="0.2">
      <c r="A227" s="221"/>
      <c r="B227" s="222"/>
      <c r="C227" s="268" t="s">
        <v>3114</v>
      </c>
      <c r="D227" s="262"/>
      <c r="E227" s="263">
        <v>8.9580000000000002</v>
      </c>
      <c r="F227" s="224"/>
      <c r="G227" s="224"/>
      <c r="H227" s="224"/>
      <c r="I227" s="224"/>
      <c r="J227" s="224"/>
      <c r="K227" s="224"/>
      <c r="L227" s="224"/>
      <c r="M227" s="224"/>
      <c r="N227" s="223"/>
      <c r="O227" s="223"/>
      <c r="P227" s="223"/>
      <c r="Q227" s="223"/>
      <c r="R227" s="224"/>
      <c r="S227" s="224"/>
      <c r="T227" s="224"/>
      <c r="U227" s="224"/>
      <c r="V227" s="224"/>
      <c r="W227" s="224"/>
      <c r="X227" s="224"/>
      <c r="Y227" s="224"/>
      <c r="Z227" s="214"/>
      <c r="AA227" s="214"/>
      <c r="AB227" s="214"/>
      <c r="AC227" s="214"/>
      <c r="AD227" s="214"/>
      <c r="AE227" s="214"/>
      <c r="AF227" s="214"/>
      <c r="AG227" s="214" t="s">
        <v>371</v>
      </c>
      <c r="AH227" s="214">
        <v>0</v>
      </c>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row>
    <row r="228" spans="1:60" outlineLevel="3" x14ac:dyDescent="0.2">
      <c r="A228" s="221"/>
      <c r="B228" s="222"/>
      <c r="C228" s="268" t="s">
        <v>3115</v>
      </c>
      <c r="D228" s="262"/>
      <c r="E228" s="263"/>
      <c r="F228" s="224"/>
      <c r="G228" s="224"/>
      <c r="H228" s="224"/>
      <c r="I228" s="224"/>
      <c r="J228" s="224"/>
      <c r="K228" s="224"/>
      <c r="L228" s="224"/>
      <c r="M228" s="224"/>
      <c r="N228" s="223"/>
      <c r="O228" s="223"/>
      <c r="P228" s="223"/>
      <c r="Q228" s="223"/>
      <c r="R228" s="224"/>
      <c r="S228" s="224"/>
      <c r="T228" s="224"/>
      <c r="U228" s="224"/>
      <c r="V228" s="224"/>
      <c r="W228" s="224"/>
      <c r="X228" s="224"/>
      <c r="Y228" s="224"/>
      <c r="Z228" s="214"/>
      <c r="AA228" s="214"/>
      <c r="AB228" s="214"/>
      <c r="AC228" s="214"/>
      <c r="AD228" s="214"/>
      <c r="AE228" s="214"/>
      <c r="AF228" s="214"/>
      <c r="AG228" s="214" t="s">
        <v>371</v>
      </c>
      <c r="AH228" s="214">
        <v>0</v>
      </c>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row>
    <row r="229" spans="1:60" outlineLevel="3" x14ac:dyDescent="0.2">
      <c r="A229" s="221"/>
      <c r="B229" s="222"/>
      <c r="C229" s="268" t="s">
        <v>3116</v>
      </c>
      <c r="D229" s="262"/>
      <c r="E229" s="263">
        <v>7.3129999999999997</v>
      </c>
      <c r="F229" s="224"/>
      <c r="G229" s="224"/>
      <c r="H229" s="224"/>
      <c r="I229" s="224"/>
      <c r="J229" s="224"/>
      <c r="K229" s="224"/>
      <c r="L229" s="224"/>
      <c r="M229" s="224"/>
      <c r="N229" s="223"/>
      <c r="O229" s="223"/>
      <c r="P229" s="223"/>
      <c r="Q229" s="223"/>
      <c r="R229" s="224"/>
      <c r="S229" s="224"/>
      <c r="T229" s="224"/>
      <c r="U229" s="224"/>
      <c r="V229" s="224"/>
      <c r="W229" s="224"/>
      <c r="X229" s="224"/>
      <c r="Y229" s="224"/>
      <c r="Z229" s="214"/>
      <c r="AA229" s="214"/>
      <c r="AB229" s="214"/>
      <c r="AC229" s="214"/>
      <c r="AD229" s="214"/>
      <c r="AE229" s="214"/>
      <c r="AF229" s="214"/>
      <c r="AG229" s="214" t="s">
        <v>371</v>
      </c>
      <c r="AH229" s="214">
        <v>0</v>
      </c>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row>
    <row r="230" spans="1:60" outlineLevel="3" x14ac:dyDescent="0.2">
      <c r="A230" s="221"/>
      <c r="B230" s="222"/>
      <c r="C230" s="268" t="s">
        <v>3117</v>
      </c>
      <c r="D230" s="262"/>
      <c r="E230" s="263"/>
      <c r="F230" s="224"/>
      <c r="G230" s="224"/>
      <c r="H230" s="224"/>
      <c r="I230" s="224"/>
      <c r="J230" s="224"/>
      <c r="K230" s="224"/>
      <c r="L230" s="224"/>
      <c r="M230" s="224"/>
      <c r="N230" s="223"/>
      <c r="O230" s="223"/>
      <c r="P230" s="223"/>
      <c r="Q230" s="223"/>
      <c r="R230" s="224"/>
      <c r="S230" s="224"/>
      <c r="T230" s="224"/>
      <c r="U230" s="224"/>
      <c r="V230" s="224"/>
      <c r="W230" s="224"/>
      <c r="X230" s="224"/>
      <c r="Y230" s="224"/>
      <c r="Z230" s="214"/>
      <c r="AA230" s="214"/>
      <c r="AB230" s="214"/>
      <c r="AC230" s="214"/>
      <c r="AD230" s="214"/>
      <c r="AE230" s="214"/>
      <c r="AF230" s="214"/>
      <c r="AG230" s="214" t="s">
        <v>371</v>
      </c>
      <c r="AH230" s="214">
        <v>0</v>
      </c>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row>
    <row r="231" spans="1:60" outlineLevel="3" x14ac:dyDescent="0.2">
      <c r="A231" s="221"/>
      <c r="B231" s="222"/>
      <c r="C231" s="268" t="s">
        <v>3118</v>
      </c>
      <c r="D231" s="262"/>
      <c r="E231" s="263">
        <v>9.7129999999999992</v>
      </c>
      <c r="F231" s="224"/>
      <c r="G231" s="224"/>
      <c r="H231" s="224"/>
      <c r="I231" s="224"/>
      <c r="J231" s="224"/>
      <c r="K231" s="224"/>
      <c r="L231" s="224"/>
      <c r="M231" s="224"/>
      <c r="N231" s="223"/>
      <c r="O231" s="223"/>
      <c r="P231" s="223"/>
      <c r="Q231" s="223"/>
      <c r="R231" s="224"/>
      <c r="S231" s="224"/>
      <c r="T231" s="224"/>
      <c r="U231" s="224"/>
      <c r="V231" s="224"/>
      <c r="W231" s="224"/>
      <c r="X231" s="224"/>
      <c r="Y231" s="224"/>
      <c r="Z231" s="214"/>
      <c r="AA231" s="214"/>
      <c r="AB231" s="214"/>
      <c r="AC231" s="214"/>
      <c r="AD231" s="214"/>
      <c r="AE231" s="214"/>
      <c r="AF231" s="214"/>
      <c r="AG231" s="214" t="s">
        <v>371</v>
      </c>
      <c r="AH231" s="214">
        <v>0</v>
      </c>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row>
    <row r="232" spans="1:60" outlineLevel="3" x14ac:dyDescent="0.2">
      <c r="A232" s="221"/>
      <c r="B232" s="222"/>
      <c r="C232" s="268" t="s">
        <v>3119</v>
      </c>
      <c r="D232" s="262"/>
      <c r="E232" s="263"/>
      <c r="F232" s="224"/>
      <c r="G232" s="224"/>
      <c r="H232" s="224"/>
      <c r="I232" s="224"/>
      <c r="J232" s="224"/>
      <c r="K232" s="224"/>
      <c r="L232" s="224"/>
      <c r="M232" s="224"/>
      <c r="N232" s="223"/>
      <c r="O232" s="223"/>
      <c r="P232" s="223"/>
      <c r="Q232" s="223"/>
      <c r="R232" s="224"/>
      <c r="S232" s="224"/>
      <c r="T232" s="224"/>
      <c r="U232" s="224"/>
      <c r="V232" s="224"/>
      <c r="W232" s="224"/>
      <c r="X232" s="224"/>
      <c r="Y232" s="224"/>
      <c r="Z232" s="214"/>
      <c r="AA232" s="214"/>
      <c r="AB232" s="214"/>
      <c r="AC232" s="214"/>
      <c r="AD232" s="214"/>
      <c r="AE232" s="214"/>
      <c r="AF232" s="214"/>
      <c r="AG232" s="214" t="s">
        <v>371</v>
      </c>
      <c r="AH232" s="214">
        <v>0</v>
      </c>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row>
    <row r="233" spans="1:60" outlineLevel="3" x14ac:dyDescent="0.2">
      <c r="A233" s="221"/>
      <c r="B233" s="222"/>
      <c r="C233" s="268" t="s">
        <v>3120</v>
      </c>
      <c r="D233" s="262"/>
      <c r="E233" s="263">
        <v>9.2560000000000002</v>
      </c>
      <c r="F233" s="224"/>
      <c r="G233" s="224"/>
      <c r="H233" s="224"/>
      <c r="I233" s="224"/>
      <c r="J233" s="224"/>
      <c r="K233" s="224"/>
      <c r="L233" s="224"/>
      <c r="M233" s="224"/>
      <c r="N233" s="223"/>
      <c r="O233" s="223"/>
      <c r="P233" s="223"/>
      <c r="Q233" s="223"/>
      <c r="R233" s="224"/>
      <c r="S233" s="224"/>
      <c r="T233" s="224"/>
      <c r="U233" s="224"/>
      <c r="V233" s="224"/>
      <c r="W233" s="224"/>
      <c r="X233" s="224"/>
      <c r="Y233" s="224"/>
      <c r="Z233" s="214"/>
      <c r="AA233" s="214"/>
      <c r="AB233" s="214"/>
      <c r="AC233" s="214"/>
      <c r="AD233" s="214"/>
      <c r="AE233" s="214"/>
      <c r="AF233" s="214"/>
      <c r="AG233" s="214" t="s">
        <v>371</v>
      </c>
      <c r="AH233" s="214">
        <v>0</v>
      </c>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row>
    <row r="234" spans="1:60" outlineLevel="3" x14ac:dyDescent="0.2">
      <c r="A234" s="221"/>
      <c r="B234" s="222"/>
      <c r="C234" s="268" t="s">
        <v>3121</v>
      </c>
      <c r="D234" s="262"/>
      <c r="E234" s="263"/>
      <c r="F234" s="224"/>
      <c r="G234" s="224"/>
      <c r="H234" s="224"/>
      <c r="I234" s="224"/>
      <c r="J234" s="224"/>
      <c r="K234" s="224"/>
      <c r="L234" s="224"/>
      <c r="M234" s="224"/>
      <c r="N234" s="223"/>
      <c r="O234" s="223"/>
      <c r="P234" s="223"/>
      <c r="Q234" s="223"/>
      <c r="R234" s="224"/>
      <c r="S234" s="224"/>
      <c r="T234" s="224"/>
      <c r="U234" s="224"/>
      <c r="V234" s="224"/>
      <c r="W234" s="224"/>
      <c r="X234" s="224"/>
      <c r="Y234" s="224"/>
      <c r="Z234" s="214"/>
      <c r="AA234" s="214"/>
      <c r="AB234" s="214"/>
      <c r="AC234" s="214"/>
      <c r="AD234" s="214"/>
      <c r="AE234" s="214"/>
      <c r="AF234" s="214"/>
      <c r="AG234" s="214" t="s">
        <v>371</v>
      </c>
      <c r="AH234" s="214">
        <v>0</v>
      </c>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row>
    <row r="235" spans="1:60" outlineLevel="3" x14ac:dyDescent="0.2">
      <c r="A235" s="221"/>
      <c r="B235" s="222"/>
      <c r="C235" s="268" t="s">
        <v>3122</v>
      </c>
      <c r="D235" s="262"/>
      <c r="E235" s="263">
        <v>7.3979999999999997</v>
      </c>
      <c r="F235" s="224"/>
      <c r="G235" s="224"/>
      <c r="H235" s="224"/>
      <c r="I235" s="224"/>
      <c r="J235" s="224"/>
      <c r="K235" s="224"/>
      <c r="L235" s="224"/>
      <c r="M235" s="224"/>
      <c r="N235" s="223"/>
      <c r="O235" s="223"/>
      <c r="P235" s="223"/>
      <c r="Q235" s="223"/>
      <c r="R235" s="224"/>
      <c r="S235" s="224"/>
      <c r="T235" s="224"/>
      <c r="U235" s="224"/>
      <c r="V235" s="224"/>
      <c r="W235" s="224"/>
      <c r="X235" s="224"/>
      <c r="Y235" s="224"/>
      <c r="Z235" s="214"/>
      <c r="AA235" s="214"/>
      <c r="AB235" s="214"/>
      <c r="AC235" s="214"/>
      <c r="AD235" s="214"/>
      <c r="AE235" s="214"/>
      <c r="AF235" s="214"/>
      <c r="AG235" s="214" t="s">
        <v>371</v>
      </c>
      <c r="AH235" s="214">
        <v>0</v>
      </c>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row>
    <row r="236" spans="1:60" outlineLevel="3" x14ac:dyDescent="0.2">
      <c r="A236" s="221"/>
      <c r="B236" s="222"/>
      <c r="C236" s="273" t="s">
        <v>2228</v>
      </c>
      <c r="D236" s="271"/>
      <c r="E236" s="272">
        <v>228.108</v>
      </c>
      <c r="F236" s="224"/>
      <c r="G236" s="224"/>
      <c r="H236" s="224"/>
      <c r="I236" s="224"/>
      <c r="J236" s="224"/>
      <c r="K236" s="224"/>
      <c r="L236" s="224"/>
      <c r="M236" s="224"/>
      <c r="N236" s="223"/>
      <c r="O236" s="223"/>
      <c r="P236" s="223"/>
      <c r="Q236" s="223"/>
      <c r="R236" s="224"/>
      <c r="S236" s="224"/>
      <c r="T236" s="224"/>
      <c r="U236" s="224"/>
      <c r="V236" s="224"/>
      <c r="W236" s="224"/>
      <c r="X236" s="224"/>
      <c r="Y236" s="224"/>
      <c r="Z236" s="214"/>
      <c r="AA236" s="214"/>
      <c r="AB236" s="214"/>
      <c r="AC236" s="214"/>
      <c r="AD236" s="214"/>
      <c r="AE236" s="214"/>
      <c r="AF236" s="214"/>
      <c r="AG236" s="214" t="s">
        <v>371</v>
      </c>
      <c r="AH236" s="214">
        <v>1</v>
      </c>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row>
    <row r="237" spans="1:60" outlineLevel="3" x14ac:dyDescent="0.2">
      <c r="A237" s="221"/>
      <c r="B237" s="222"/>
      <c r="C237" s="268" t="s">
        <v>991</v>
      </c>
      <c r="D237" s="262"/>
      <c r="E237" s="263"/>
      <c r="F237" s="224"/>
      <c r="G237" s="224"/>
      <c r="H237" s="224"/>
      <c r="I237" s="224"/>
      <c r="J237" s="224"/>
      <c r="K237" s="224"/>
      <c r="L237" s="224"/>
      <c r="M237" s="224"/>
      <c r="N237" s="223"/>
      <c r="O237" s="223"/>
      <c r="P237" s="223"/>
      <c r="Q237" s="223"/>
      <c r="R237" s="224"/>
      <c r="S237" s="224"/>
      <c r="T237" s="224"/>
      <c r="U237" s="224"/>
      <c r="V237" s="224"/>
      <c r="W237" s="224"/>
      <c r="X237" s="224"/>
      <c r="Y237" s="224"/>
      <c r="Z237" s="214"/>
      <c r="AA237" s="214"/>
      <c r="AB237" s="214"/>
      <c r="AC237" s="214"/>
      <c r="AD237" s="214"/>
      <c r="AE237" s="214"/>
      <c r="AF237" s="214"/>
      <c r="AG237" s="214" t="s">
        <v>371</v>
      </c>
      <c r="AH237" s="214">
        <v>0</v>
      </c>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row>
    <row r="238" spans="1:60" outlineLevel="3" x14ac:dyDescent="0.2">
      <c r="A238" s="221"/>
      <c r="B238" s="222"/>
      <c r="C238" s="268" t="s">
        <v>3123</v>
      </c>
      <c r="D238" s="262"/>
      <c r="E238" s="263"/>
      <c r="F238" s="224"/>
      <c r="G238" s="224"/>
      <c r="H238" s="224"/>
      <c r="I238" s="224"/>
      <c r="J238" s="224"/>
      <c r="K238" s="224"/>
      <c r="L238" s="224"/>
      <c r="M238" s="224"/>
      <c r="N238" s="223"/>
      <c r="O238" s="223"/>
      <c r="P238" s="223"/>
      <c r="Q238" s="223"/>
      <c r="R238" s="224"/>
      <c r="S238" s="224"/>
      <c r="T238" s="224"/>
      <c r="U238" s="224"/>
      <c r="V238" s="224"/>
      <c r="W238" s="224"/>
      <c r="X238" s="224"/>
      <c r="Y238" s="224"/>
      <c r="Z238" s="214"/>
      <c r="AA238" s="214"/>
      <c r="AB238" s="214"/>
      <c r="AC238" s="214"/>
      <c r="AD238" s="214"/>
      <c r="AE238" s="214"/>
      <c r="AF238" s="214"/>
      <c r="AG238" s="214" t="s">
        <v>371</v>
      </c>
      <c r="AH238" s="214">
        <v>0</v>
      </c>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row>
    <row r="239" spans="1:60" outlineLevel="3" x14ac:dyDescent="0.2">
      <c r="A239" s="221"/>
      <c r="B239" s="222"/>
      <c r="C239" s="268" t="s">
        <v>3124</v>
      </c>
      <c r="D239" s="262"/>
      <c r="E239" s="263">
        <v>62.78</v>
      </c>
      <c r="F239" s="224"/>
      <c r="G239" s="224"/>
      <c r="H239" s="224"/>
      <c r="I239" s="224"/>
      <c r="J239" s="224"/>
      <c r="K239" s="224"/>
      <c r="L239" s="224"/>
      <c r="M239" s="224"/>
      <c r="N239" s="223"/>
      <c r="O239" s="223"/>
      <c r="P239" s="223"/>
      <c r="Q239" s="223"/>
      <c r="R239" s="224"/>
      <c r="S239" s="224"/>
      <c r="T239" s="224"/>
      <c r="U239" s="224"/>
      <c r="V239" s="224"/>
      <c r="W239" s="224"/>
      <c r="X239" s="224"/>
      <c r="Y239" s="224"/>
      <c r="Z239" s="214"/>
      <c r="AA239" s="214"/>
      <c r="AB239" s="214"/>
      <c r="AC239" s="214"/>
      <c r="AD239" s="214"/>
      <c r="AE239" s="214"/>
      <c r="AF239" s="214"/>
      <c r="AG239" s="214" t="s">
        <v>371</v>
      </c>
      <c r="AH239" s="214">
        <v>0</v>
      </c>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row>
    <row r="240" spans="1:60" outlineLevel="3" x14ac:dyDescent="0.2">
      <c r="A240" s="221"/>
      <c r="B240" s="222"/>
      <c r="C240" s="268" t="s">
        <v>3125</v>
      </c>
      <c r="D240" s="262"/>
      <c r="E240" s="263">
        <v>36.213999999999999</v>
      </c>
      <c r="F240" s="224"/>
      <c r="G240" s="224"/>
      <c r="H240" s="224"/>
      <c r="I240" s="224"/>
      <c r="J240" s="224"/>
      <c r="K240" s="224"/>
      <c r="L240" s="224"/>
      <c r="M240" s="224"/>
      <c r="N240" s="223"/>
      <c r="O240" s="223"/>
      <c r="P240" s="223"/>
      <c r="Q240" s="223"/>
      <c r="R240" s="224"/>
      <c r="S240" s="224"/>
      <c r="T240" s="224"/>
      <c r="U240" s="224"/>
      <c r="V240" s="224"/>
      <c r="W240" s="224"/>
      <c r="X240" s="224"/>
      <c r="Y240" s="224"/>
      <c r="Z240" s="214"/>
      <c r="AA240" s="214"/>
      <c r="AB240" s="214"/>
      <c r="AC240" s="214"/>
      <c r="AD240" s="214"/>
      <c r="AE240" s="214"/>
      <c r="AF240" s="214"/>
      <c r="AG240" s="214" t="s">
        <v>371</v>
      </c>
      <c r="AH240" s="214">
        <v>0</v>
      </c>
      <c r="AI240" s="214"/>
      <c r="AJ240" s="214"/>
      <c r="AK240" s="214"/>
      <c r="AL240" s="214"/>
      <c r="AM240" s="214"/>
      <c r="AN240" s="214"/>
      <c r="AO240" s="214"/>
      <c r="AP240" s="214"/>
      <c r="AQ240" s="214"/>
      <c r="AR240" s="214"/>
      <c r="AS240" s="214"/>
      <c r="AT240" s="214"/>
      <c r="AU240" s="214"/>
      <c r="AV240" s="214"/>
      <c r="AW240" s="214"/>
      <c r="AX240" s="214"/>
      <c r="AY240" s="214"/>
      <c r="AZ240" s="214"/>
      <c r="BA240" s="214"/>
      <c r="BB240" s="214"/>
      <c r="BC240" s="214"/>
      <c r="BD240" s="214"/>
      <c r="BE240" s="214"/>
      <c r="BF240" s="214"/>
      <c r="BG240" s="214"/>
      <c r="BH240" s="214"/>
    </row>
    <row r="241" spans="1:60" outlineLevel="3" x14ac:dyDescent="0.2">
      <c r="A241" s="221"/>
      <c r="B241" s="222"/>
      <c r="C241" s="268" t="s">
        <v>3126</v>
      </c>
      <c r="D241" s="262"/>
      <c r="E241" s="263">
        <v>7.7060000000000004</v>
      </c>
      <c r="F241" s="224"/>
      <c r="G241" s="224"/>
      <c r="H241" s="224"/>
      <c r="I241" s="224"/>
      <c r="J241" s="224"/>
      <c r="K241" s="224"/>
      <c r="L241" s="224"/>
      <c r="M241" s="224"/>
      <c r="N241" s="223"/>
      <c r="O241" s="223"/>
      <c r="P241" s="223"/>
      <c r="Q241" s="223"/>
      <c r="R241" s="224"/>
      <c r="S241" s="224"/>
      <c r="T241" s="224"/>
      <c r="U241" s="224"/>
      <c r="V241" s="224"/>
      <c r="W241" s="224"/>
      <c r="X241" s="224"/>
      <c r="Y241" s="224"/>
      <c r="Z241" s="214"/>
      <c r="AA241" s="214"/>
      <c r="AB241" s="214"/>
      <c r="AC241" s="214"/>
      <c r="AD241" s="214"/>
      <c r="AE241" s="214"/>
      <c r="AF241" s="214"/>
      <c r="AG241" s="214" t="s">
        <v>371</v>
      </c>
      <c r="AH241" s="214">
        <v>0</v>
      </c>
      <c r="AI241" s="214"/>
      <c r="AJ241" s="214"/>
      <c r="AK241" s="214"/>
      <c r="AL241" s="214"/>
      <c r="AM241" s="214"/>
      <c r="AN241" s="214"/>
      <c r="AO241" s="214"/>
      <c r="AP241" s="214"/>
      <c r="AQ241" s="214"/>
      <c r="AR241" s="214"/>
      <c r="AS241" s="214"/>
      <c r="AT241" s="214"/>
      <c r="AU241" s="214"/>
      <c r="AV241" s="214"/>
      <c r="AW241" s="214"/>
      <c r="AX241" s="214"/>
      <c r="AY241" s="214"/>
      <c r="AZ241" s="214"/>
      <c r="BA241" s="214"/>
      <c r="BB241" s="214"/>
      <c r="BC241" s="214"/>
      <c r="BD241" s="214"/>
      <c r="BE241" s="214"/>
      <c r="BF241" s="214"/>
      <c r="BG241" s="214"/>
      <c r="BH241" s="214"/>
    </row>
    <row r="242" spans="1:60" outlineLevel="3" x14ac:dyDescent="0.2">
      <c r="A242" s="221"/>
      <c r="B242" s="222"/>
      <c r="C242" s="268" t="s">
        <v>3127</v>
      </c>
      <c r="D242" s="262"/>
      <c r="E242" s="263">
        <v>7.851</v>
      </c>
      <c r="F242" s="224"/>
      <c r="G242" s="224"/>
      <c r="H242" s="224"/>
      <c r="I242" s="224"/>
      <c r="J242" s="224"/>
      <c r="K242" s="224"/>
      <c r="L242" s="224"/>
      <c r="M242" s="224"/>
      <c r="N242" s="223"/>
      <c r="O242" s="223"/>
      <c r="P242" s="223"/>
      <c r="Q242" s="223"/>
      <c r="R242" s="224"/>
      <c r="S242" s="224"/>
      <c r="T242" s="224"/>
      <c r="U242" s="224"/>
      <c r="V242" s="224"/>
      <c r="W242" s="224"/>
      <c r="X242" s="224"/>
      <c r="Y242" s="224"/>
      <c r="Z242" s="214"/>
      <c r="AA242" s="214"/>
      <c r="AB242" s="214"/>
      <c r="AC242" s="214"/>
      <c r="AD242" s="214"/>
      <c r="AE242" s="214"/>
      <c r="AF242" s="214"/>
      <c r="AG242" s="214" t="s">
        <v>371</v>
      </c>
      <c r="AH242" s="214">
        <v>0</v>
      </c>
      <c r="AI242" s="214"/>
      <c r="AJ242" s="214"/>
      <c r="AK242" s="214"/>
      <c r="AL242" s="214"/>
      <c r="AM242" s="214"/>
      <c r="AN242" s="214"/>
      <c r="AO242" s="214"/>
      <c r="AP242" s="214"/>
      <c r="AQ242" s="214"/>
      <c r="AR242" s="214"/>
      <c r="AS242" s="214"/>
      <c r="AT242" s="214"/>
      <c r="AU242" s="214"/>
      <c r="AV242" s="214"/>
      <c r="AW242" s="214"/>
      <c r="AX242" s="214"/>
      <c r="AY242" s="214"/>
      <c r="AZ242" s="214"/>
      <c r="BA242" s="214"/>
      <c r="BB242" s="214"/>
      <c r="BC242" s="214"/>
      <c r="BD242" s="214"/>
      <c r="BE242" s="214"/>
      <c r="BF242" s="214"/>
      <c r="BG242" s="214"/>
      <c r="BH242" s="214"/>
    </row>
    <row r="243" spans="1:60" outlineLevel="3" x14ac:dyDescent="0.2">
      <c r="A243" s="221"/>
      <c r="B243" s="222"/>
      <c r="C243" s="268" t="s">
        <v>3128</v>
      </c>
      <c r="D243" s="262"/>
      <c r="E243" s="263">
        <v>9.2560000000000002</v>
      </c>
      <c r="F243" s="224"/>
      <c r="G243" s="224"/>
      <c r="H243" s="224"/>
      <c r="I243" s="224"/>
      <c r="J243" s="224"/>
      <c r="K243" s="224"/>
      <c r="L243" s="224"/>
      <c r="M243" s="224"/>
      <c r="N243" s="223"/>
      <c r="O243" s="223"/>
      <c r="P243" s="223"/>
      <c r="Q243" s="223"/>
      <c r="R243" s="224"/>
      <c r="S243" s="224"/>
      <c r="T243" s="224"/>
      <c r="U243" s="224"/>
      <c r="V243" s="224"/>
      <c r="W243" s="224"/>
      <c r="X243" s="224"/>
      <c r="Y243" s="224"/>
      <c r="Z243" s="214"/>
      <c r="AA243" s="214"/>
      <c r="AB243" s="214"/>
      <c r="AC243" s="214"/>
      <c r="AD243" s="214"/>
      <c r="AE243" s="214"/>
      <c r="AF243" s="214"/>
      <c r="AG243" s="214" t="s">
        <v>371</v>
      </c>
      <c r="AH243" s="214">
        <v>0</v>
      </c>
      <c r="AI243" s="214"/>
      <c r="AJ243" s="214"/>
      <c r="AK243" s="214"/>
      <c r="AL243" s="214"/>
      <c r="AM243" s="214"/>
      <c r="AN243" s="214"/>
      <c r="AO243" s="214"/>
      <c r="AP243" s="214"/>
      <c r="AQ243" s="214"/>
      <c r="AR243" s="214"/>
      <c r="AS243" s="214"/>
      <c r="AT243" s="214"/>
      <c r="AU243" s="214"/>
      <c r="AV243" s="214"/>
      <c r="AW243" s="214"/>
      <c r="AX243" s="214"/>
      <c r="AY243" s="214"/>
      <c r="AZ243" s="214"/>
      <c r="BA243" s="214"/>
      <c r="BB243" s="214"/>
      <c r="BC243" s="214"/>
      <c r="BD243" s="214"/>
      <c r="BE243" s="214"/>
      <c r="BF243" s="214"/>
      <c r="BG243" s="214"/>
      <c r="BH243" s="214"/>
    </row>
    <row r="244" spans="1:60" outlineLevel="3" x14ac:dyDescent="0.2">
      <c r="A244" s="221"/>
      <c r="B244" s="222"/>
      <c r="C244" s="268" t="s">
        <v>3129</v>
      </c>
      <c r="D244" s="262"/>
      <c r="E244" s="263">
        <v>7.7690000000000001</v>
      </c>
      <c r="F244" s="224"/>
      <c r="G244" s="224"/>
      <c r="H244" s="224"/>
      <c r="I244" s="224"/>
      <c r="J244" s="224"/>
      <c r="K244" s="224"/>
      <c r="L244" s="224"/>
      <c r="M244" s="224"/>
      <c r="N244" s="223"/>
      <c r="O244" s="223"/>
      <c r="P244" s="223"/>
      <c r="Q244" s="223"/>
      <c r="R244" s="224"/>
      <c r="S244" s="224"/>
      <c r="T244" s="224"/>
      <c r="U244" s="224"/>
      <c r="V244" s="224"/>
      <c r="W244" s="224"/>
      <c r="X244" s="224"/>
      <c r="Y244" s="224"/>
      <c r="Z244" s="214"/>
      <c r="AA244" s="214"/>
      <c r="AB244" s="214"/>
      <c r="AC244" s="214"/>
      <c r="AD244" s="214"/>
      <c r="AE244" s="214"/>
      <c r="AF244" s="214"/>
      <c r="AG244" s="214" t="s">
        <v>371</v>
      </c>
      <c r="AH244" s="214">
        <v>0</v>
      </c>
      <c r="AI244" s="214"/>
      <c r="AJ244" s="214"/>
      <c r="AK244" s="214"/>
      <c r="AL244" s="214"/>
      <c r="AM244" s="214"/>
      <c r="AN244" s="214"/>
      <c r="AO244" s="214"/>
      <c r="AP244" s="214"/>
      <c r="AQ244" s="214"/>
      <c r="AR244" s="214"/>
      <c r="AS244" s="214"/>
      <c r="AT244" s="214"/>
      <c r="AU244" s="214"/>
      <c r="AV244" s="214"/>
      <c r="AW244" s="214"/>
      <c r="AX244" s="214"/>
      <c r="AY244" s="214"/>
      <c r="AZ244" s="214"/>
      <c r="BA244" s="214"/>
      <c r="BB244" s="214"/>
      <c r="BC244" s="214"/>
      <c r="BD244" s="214"/>
      <c r="BE244" s="214"/>
      <c r="BF244" s="214"/>
      <c r="BG244" s="214"/>
      <c r="BH244" s="214"/>
    </row>
    <row r="245" spans="1:60" outlineLevel="3" x14ac:dyDescent="0.2">
      <c r="A245" s="221"/>
      <c r="B245" s="222"/>
      <c r="C245" s="273" t="s">
        <v>2228</v>
      </c>
      <c r="D245" s="271"/>
      <c r="E245" s="272">
        <v>131.57599999999999</v>
      </c>
      <c r="F245" s="224"/>
      <c r="G245" s="224"/>
      <c r="H245" s="224"/>
      <c r="I245" s="224"/>
      <c r="J245" s="224"/>
      <c r="K245" s="224"/>
      <c r="L245" s="224"/>
      <c r="M245" s="224"/>
      <c r="N245" s="223"/>
      <c r="O245" s="223"/>
      <c r="P245" s="223"/>
      <c r="Q245" s="223"/>
      <c r="R245" s="224"/>
      <c r="S245" s="224"/>
      <c r="T245" s="224"/>
      <c r="U245" s="224"/>
      <c r="V245" s="224"/>
      <c r="W245" s="224"/>
      <c r="X245" s="224"/>
      <c r="Y245" s="224"/>
      <c r="Z245" s="214"/>
      <c r="AA245" s="214"/>
      <c r="AB245" s="214"/>
      <c r="AC245" s="214"/>
      <c r="AD245" s="214"/>
      <c r="AE245" s="214"/>
      <c r="AF245" s="214"/>
      <c r="AG245" s="214" t="s">
        <v>371</v>
      </c>
      <c r="AH245" s="214">
        <v>1</v>
      </c>
      <c r="AI245" s="214"/>
      <c r="AJ245" s="214"/>
      <c r="AK245" s="214"/>
      <c r="AL245" s="214"/>
      <c r="AM245" s="214"/>
      <c r="AN245" s="214"/>
      <c r="AO245" s="214"/>
      <c r="AP245" s="214"/>
      <c r="AQ245" s="214"/>
      <c r="AR245" s="214"/>
      <c r="AS245" s="214"/>
      <c r="AT245" s="214"/>
      <c r="AU245" s="214"/>
      <c r="AV245" s="214"/>
      <c r="AW245" s="214"/>
      <c r="AX245" s="214"/>
      <c r="AY245" s="214"/>
      <c r="AZ245" s="214"/>
      <c r="BA245" s="214"/>
      <c r="BB245" s="214"/>
      <c r="BC245" s="214"/>
      <c r="BD245" s="214"/>
      <c r="BE245" s="214"/>
      <c r="BF245" s="214"/>
      <c r="BG245" s="214"/>
      <c r="BH245" s="214"/>
    </row>
    <row r="246" spans="1:60" x14ac:dyDescent="0.2">
      <c r="A246" s="229" t="s">
        <v>310</v>
      </c>
      <c r="B246" s="230" t="s">
        <v>204</v>
      </c>
      <c r="C246" s="253" t="s">
        <v>206</v>
      </c>
      <c r="D246" s="231"/>
      <c r="E246" s="232"/>
      <c r="F246" s="233"/>
      <c r="G246" s="233">
        <f>SUMIF(AG247:AG300,"&lt;&gt;NOR",G247:G300)</f>
        <v>0</v>
      </c>
      <c r="H246" s="233"/>
      <c r="I246" s="233">
        <f>SUM(I247:I300)</f>
        <v>0</v>
      </c>
      <c r="J246" s="233"/>
      <c r="K246" s="233">
        <f>SUM(K247:K300)</f>
        <v>0</v>
      </c>
      <c r="L246" s="233"/>
      <c r="M246" s="233">
        <f>SUM(M247:M300)</f>
        <v>0</v>
      </c>
      <c r="N246" s="232"/>
      <c r="O246" s="232">
        <f>SUM(O247:O300)</f>
        <v>2.93</v>
      </c>
      <c r="P246" s="232"/>
      <c r="Q246" s="232">
        <f>SUM(Q247:Q300)</f>
        <v>0</v>
      </c>
      <c r="R246" s="233"/>
      <c r="S246" s="233"/>
      <c r="T246" s="234"/>
      <c r="U246" s="228"/>
      <c r="V246" s="228">
        <f>SUM(V247:V300)</f>
        <v>307.52</v>
      </c>
      <c r="W246" s="228"/>
      <c r="X246" s="228"/>
      <c r="Y246" s="228"/>
      <c r="AG246" t="s">
        <v>311</v>
      </c>
    </row>
    <row r="247" spans="1:60" ht="56.25" outlineLevel="1" x14ac:dyDescent="0.2">
      <c r="A247" s="236">
        <v>35</v>
      </c>
      <c r="B247" s="237" t="s">
        <v>503</v>
      </c>
      <c r="C247" s="254" t="s">
        <v>504</v>
      </c>
      <c r="D247" s="238" t="s">
        <v>379</v>
      </c>
      <c r="E247" s="239">
        <v>389.39</v>
      </c>
      <c r="F247" s="240"/>
      <c r="G247" s="241">
        <f>ROUND(E247*F247,2)</f>
        <v>0</v>
      </c>
      <c r="H247" s="240"/>
      <c r="I247" s="241">
        <f>ROUND(E247*H247,2)</f>
        <v>0</v>
      </c>
      <c r="J247" s="240"/>
      <c r="K247" s="241">
        <f>ROUND(E247*J247,2)</f>
        <v>0</v>
      </c>
      <c r="L247" s="241">
        <v>12</v>
      </c>
      <c r="M247" s="241">
        <f>G247*(1+L247/100)</f>
        <v>0</v>
      </c>
      <c r="N247" s="239">
        <v>4.0000000000000003E-5</v>
      </c>
      <c r="O247" s="239">
        <f>ROUND(E247*N247,2)</f>
        <v>0.02</v>
      </c>
      <c r="P247" s="239">
        <v>0</v>
      </c>
      <c r="Q247" s="239">
        <f>ROUND(E247*P247,2)</f>
        <v>0</v>
      </c>
      <c r="R247" s="241" t="s">
        <v>380</v>
      </c>
      <c r="S247" s="241" t="s">
        <v>315</v>
      </c>
      <c r="T247" s="242" t="s">
        <v>315</v>
      </c>
      <c r="U247" s="224">
        <v>0.308</v>
      </c>
      <c r="V247" s="224">
        <f>ROUND(E247*U247,2)</f>
        <v>119.93</v>
      </c>
      <c r="W247" s="224"/>
      <c r="X247" s="224" t="s">
        <v>336</v>
      </c>
      <c r="Y247" s="224" t="s">
        <v>317</v>
      </c>
      <c r="Z247" s="214"/>
      <c r="AA247" s="214"/>
      <c r="AB247" s="214"/>
      <c r="AC247" s="214"/>
      <c r="AD247" s="214"/>
      <c r="AE247" s="214"/>
      <c r="AF247" s="214"/>
      <c r="AG247" s="214" t="s">
        <v>367</v>
      </c>
      <c r="AH247" s="214"/>
      <c r="AI247" s="214"/>
      <c r="AJ247" s="214"/>
      <c r="AK247" s="214"/>
      <c r="AL247" s="214"/>
      <c r="AM247" s="214"/>
      <c r="AN247" s="214"/>
      <c r="AO247" s="214"/>
      <c r="AP247" s="214"/>
      <c r="AQ247" s="214"/>
      <c r="AR247" s="214"/>
      <c r="AS247" s="214"/>
      <c r="AT247" s="214"/>
      <c r="AU247" s="214"/>
      <c r="AV247" s="214"/>
      <c r="AW247" s="214"/>
      <c r="AX247" s="214"/>
      <c r="AY247" s="214"/>
      <c r="AZ247" s="214"/>
      <c r="BA247" s="214"/>
      <c r="BB247" s="214"/>
      <c r="BC247" s="214"/>
      <c r="BD247" s="214"/>
      <c r="BE247" s="214"/>
      <c r="BF247" s="214"/>
      <c r="BG247" s="214"/>
      <c r="BH247" s="214"/>
    </row>
    <row r="248" spans="1:60" outlineLevel="2" x14ac:dyDescent="0.2">
      <c r="A248" s="221"/>
      <c r="B248" s="222"/>
      <c r="C248" s="268" t="s">
        <v>3130</v>
      </c>
      <c r="D248" s="262"/>
      <c r="E248" s="263"/>
      <c r="F248" s="224"/>
      <c r="G248" s="224"/>
      <c r="H248" s="224"/>
      <c r="I248" s="224"/>
      <c r="J248" s="224"/>
      <c r="K248" s="224"/>
      <c r="L248" s="224"/>
      <c r="M248" s="224"/>
      <c r="N248" s="223"/>
      <c r="O248" s="223"/>
      <c r="P248" s="223"/>
      <c r="Q248" s="223"/>
      <c r="R248" s="224"/>
      <c r="S248" s="224"/>
      <c r="T248" s="224"/>
      <c r="U248" s="224"/>
      <c r="V248" s="224"/>
      <c r="W248" s="224"/>
      <c r="X248" s="224"/>
      <c r="Y248" s="224"/>
      <c r="Z248" s="214"/>
      <c r="AA248" s="214"/>
      <c r="AB248" s="214"/>
      <c r="AC248" s="214"/>
      <c r="AD248" s="214"/>
      <c r="AE248" s="214"/>
      <c r="AF248" s="214"/>
      <c r="AG248" s="214" t="s">
        <v>371</v>
      </c>
      <c r="AH248" s="214">
        <v>0</v>
      </c>
      <c r="AI248" s="214"/>
      <c r="AJ248" s="214"/>
      <c r="AK248" s="214"/>
      <c r="AL248" s="214"/>
      <c r="AM248" s="214"/>
      <c r="AN248" s="214"/>
      <c r="AO248" s="214"/>
      <c r="AP248" s="214"/>
      <c r="AQ248" s="214"/>
      <c r="AR248" s="214"/>
      <c r="AS248" s="214"/>
      <c r="AT248" s="214"/>
      <c r="AU248" s="214"/>
      <c r="AV248" s="214"/>
      <c r="AW248" s="214"/>
      <c r="AX248" s="214"/>
      <c r="AY248" s="214"/>
      <c r="AZ248" s="214"/>
      <c r="BA248" s="214"/>
      <c r="BB248" s="214"/>
      <c r="BC248" s="214"/>
      <c r="BD248" s="214"/>
      <c r="BE248" s="214"/>
      <c r="BF248" s="214"/>
      <c r="BG248" s="214"/>
      <c r="BH248" s="214"/>
    </row>
    <row r="249" spans="1:60" outlineLevel="3" x14ac:dyDescent="0.2">
      <c r="A249" s="221"/>
      <c r="B249" s="222"/>
      <c r="C249" s="268" t="s">
        <v>3131</v>
      </c>
      <c r="D249" s="262"/>
      <c r="E249" s="263">
        <v>95.2</v>
      </c>
      <c r="F249" s="224"/>
      <c r="G249" s="224"/>
      <c r="H249" s="224"/>
      <c r="I249" s="224"/>
      <c r="J249" s="224"/>
      <c r="K249" s="224"/>
      <c r="L249" s="224"/>
      <c r="M249" s="224"/>
      <c r="N249" s="223"/>
      <c r="O249" s="223"/>
      <c r="P249" s="223"/>
      <c r="Q249" s="223"/>
      <c r="R249" s="224"/>
      <c r="S249" s="224"/>
      <c r="T249" s="224"/>
      <c r="U249" s="224"/>
      <c r="V249" s="224"/>
      <c r="W249" s="224"/>
      <c r="X249" s="224"/>
      <c r="Y249" s="224"/>
      <c r="Z249" s="214"/>
      <c r="AA249" s="214"/>
      <c r="AB249" s="214"/>
      <c r="AC249" s="214"/>
      <c r="AD249" s="214"/>
      <c r="AE249" s="214"/>
      <c r="AF249" s="214"/>
      <c r="AG249" s="214" t="s">
        <v>371</v>
      </c>
      <c r="AH249" s="214">
        <v>0</v>
      </c>
      <c r="AI249" s="214"/>
      <c r="AJ249" s="214"/>
      <c r="AK249" s="214"/>
      <c r="AL249" s="214"/>
      <c r="AM249" s="214"/>
      <c r="AN249" s="214"/>
      <c r="AO249" s="214"/>
      <c r="AP249" s="214"/>
      <c r="AQ249" s="214"/>
      <c r="AR249" s="214"/>
      <c r="AS249" s="214"/>
      <c r="AT249" s="214"/>
      <c r="AU249" s="214"/>
      <c r="AV249" s="214"/>
      <c r="AW249" s="214"/>
      <c r="AX249" s="214"/>
      <c r="AY249" s="214"/>
      <c r="AZ249" s="214"/>
      <c r="BA249" s="214"/>
      <c r="BB249" s="214"/>
      <c r="BC249" s="214"/>
      <c r="BD249" s="214"/>
      <c r="BE249" s="214"/>
      <c r="BF249" s="214"/>
      <c r="BG249" s="214"/>
      <c r="BH249" s="214"/>
    </row>
    <row r="250" spans="1:60" outlineLevel="3" x14ac:dyDescent="0.2">
      <c r="A250" s="221"/>
      <c r="B250" s="222"/>
      <c r="C250" s="268" t="s">
        <v>3132</v>
      </c>
      <c r="D250" s="262"/>
      <c r="E250" s="263">
        <v>62.78</v>
      </c>
      <c r="F250" s="224"/>
      <c r="G250" s="224"/>
      <c r="H250" s="224"/>
      <c r="I250" s="224"/>
      <c r="J250" s="224"/>
      <c r="K250" s="224"/>
      <c r="L250" s="224"/>
      <c r="M250" s="224"/>
      <c r="N250" s="223"/>
      <c r="O250" s="223"/>
      <c r="P250" s="223"/>
      <c r="Q250" s="223"/>
      <c r="R250" s="224"/>
      <c r="S250" s="224"/>
      <c r="T250" s="224"/>
      <c r="U250" s="224"/>
      <c r="V250" s="224"/>
      <c r="W250" s="224"/>
      <c r="X250" s="224"/>
      <c r="Y250" s="224"/>
      <c r="Z250" s="214"/>
      <c r="AA250" s="214"/>
      <c r="AB250" s="214"/>
      <c r="AC250" s="214"/>
      <c r="AD250" s="214"/>
      <c r="AE250" s="214"/>
      <c r="AF250" s="214"/>
      <c r="AG250" s="214" t="s">
        <v>371</v>
      </c>
      <c r="AH250" s="214">
        <v>0</v>
      </c>
      <c r="AI250" s="214"/>
      <c r="AJ250" s="214"/>
      <c r="AK250" s="214"/>
      <c r="AL250" s="214"/>
      <c r="AM250" s="214"/>
      <c r="AN250" s="214"/>
      <c r="AO250" s="214"/>
      <c r="AP250" s="214"/>
      <c r="AQ250" s="214"/>
      <c r="AR250" s="214"/>
      <c r="AS250" s="214"/>
      <c r="AT250" s="214"/>
      <c r="AU250" s="214"/>
      <c r="AV250" s="214"/>
      <c r="AW250" s="214"/>
      <c r="AX250" s="214"/>
      <c r="AY250" s="214"/>
      <c r="AZ250" s="214"/>
      <c r="BA250" s="214"/>
      <c r="BB250" s="214"/>
      <c r="BC250" s="214"/>
      <c r="BD250" s="214"/>
      <c r="BE250" s="214"/>
      <c r="BF250" s="214"/>
      <c r="BG250" s="214"/>
      <c r="BH250" s="214"/>
    </row>
    <row r="251" spans="1:60" outlineLevel="3" x14ac:dyDescent="0.2">
      <c r="A251" s="221"/>
      <c r="B251" s="222"/>
      <c r="C251" s="268" t="s">
        <v>3133</v>
      </c>
      <c r="D251" s="262"/>
      <c r="E251" s="263">
        <v>46.7</v>
      </c>
      <c r="F251" s="224"/>
      <c r="G251" s="224"/>
      <c r="H251" s="224"/>
      <c r="I251" s="224"/>
      <c r="J251" s="224"/>
      <c r="K251" s="224"/>
      <c r="L251" s="224"/>
      <c r="M251" s="224"/>
      <c r="N251" s="223"/>
      <c r="O251" s="223"/>
      <c r="P251" s="223"/>
      <c r="Q251" s="223"/>
      <c r="R251" s="224"/>
      <c r="S251" s="224"/>
      <c r="T251" s="224"/>
      <c r="U251" s="224"/>
      <c r="V251" s="224"/>
      <c r="W251" s="224"/>
      <c r="X251" s="224"/>
      <c r="Y251" s="224"/>
      <c r="Z251" s="214"/>
      <c r="AA251" s="214"/>
      <c r="AB251" s="214"/>
      <c r="AC251" s="214"/>
      <c r="AD251" s="214"/>
      <c r="AE251" s="214"/>
      <c r="AF251" s="214"/>
      <c r="AG251" s="214" t="s">
        <v>371</v>
      </c>
      <c r="AH251" s="214">
        <v>0</v>
      </c>
      <c r="AI251" s="214"/>
      <c r="AJ251" s="214"/>
      <c r="AK251" s="214"/>
      <c r="AL251" s="214"/>
      <c r="AM251" s="214"/>
      <c r="AN251" s="214"/>
      <c r="AO251" s="214"/>
      <c r="AP251" s="214"/>
      <c r="AQ251" s="214"/>
      <c r="AR251" s="214"/>
      <c r="AS251" s="214"/>
      <c r="AT251" s="214"/>
      <c r="AU251" s="214"/>
      <c r="AV251" s="214"/>
      <c r="AW251" s="214"/>
      <c r="AX251" s="214"/>
      <c r="AY251" s="214"/>
      <c r="AZ251" s="214"/>
      <c r="BA251" s="214"/>
      <c r="BB251" s="214"/>
      <c r="BC251" s="214"/>
      <c r="BD251" s="214"/>
      <c r="BE251" s="214"/>
      <c r="BF251" s="214"/>
      <c r="BG251" s="214"/>
      <c r="BH251" s="214"/>
    </row>
    <row r="252" spans="1:60" outlineLevel="3" x14ac:dyDescent="0.2">
      <c r="A252" s="221"/>
      <c r="B252" s="222"/>
      <c r="C252" s="268" t="s">
        <v>3134</v>
      </c>
      <c r="D252" s="262"/>
      <c r="E252" s="263">
        <v>17.89</v>
      </c>
      <c r="F252" s="224"/>
      <c r="G252" s="224"/>
      <c r="H252" s="224"/>
      <c r="I252" s="224"/>
      <c r="J252" s="224"/>
      <c r="K252" s="224"/>
      <c r="L252" s="224"/>
      <c r="M252" s="224"/>
      <c r="N252" s="223"/>
      <c r="O252" s="223"/>
      <c r="P252" s="223"/>
      <c r="Q252" s="223"/>
      <c r="R252" s="224"/>
      <c r="S252" s="224"/>
      <c r="T252" s="224"/>
      <c r="U252" s="224"/>
      <c r="V252" s="224"/>
      <c r="W252" s="224"/>
      <c r="X252" s="224"/>
      <c r="Y252" s="224"/>
      <c r="Z252" s="214"/>
      <c r="AA252" s="214"/>
      <c r="AB252" s="214"/>
      <c r="AC252" s="214"/>
      <c r="AD252" s="214"/>
      <c r="AE252" s="214"/>
      <c r="AF252" s="214"/>
      <c r="AG252" s="214" t="s">
        <v>371</v>
      </c>
      <c r="AH252" s="214">
        <v>0</v>
      </c>
      <c r="AI252" s="214"/>
      <c r="AJ252" s="214"/>
      <c r="AK252" s="214"/>
      <c r="AL252" s="214"/>
      <c r="AM252" s="214"/>
      <c r="AN252" s="214"/>
      <c r="AO252" s="214"/>
      <c r="AP252" s="214"/>
      <c r="AQ252" s="214"/>
      <c r="AR252" s="214"/>
      <c r="AS252" s="214"/>
      <c r="AT252" s="214"/>
      <c r="AU252" s="214"/>
      <c r="AV252" s="214"/>
      <c r="AW252" s="214"/>
      <c r="AX252" s="214"/>
      <c r="AY252" s="214"/>
      <c r="AZ252" s="214"/>
      <c r="BA252" s="214"/>
      <c r="BB252" s="214"/>
      <c r="BC252" s="214"/>
      <c r="BD252" s="214"/>
      <c r="BE252" s="214"/>
      <c r="BF252" s="214"/>
      <c r="BG252" s="214"/>
      <c r="BH252" s="214"/>
    </row>
    <row r="253" spans="1:60" outlineLevel="3" x14ac:dyDescent="0.2">
      <c r="A253" s="221"/>
      <c r="B253" s="222"/>
      <c r="C253" s="268" t="s">
        <v>3135</v>
      </c>
      <c r="D253" s="262"/>
      <c r="E253" s="263">
        <v>19.760000000000002</v>
      </c>
      <c r="F253" s="224"/>
      <c r="G253" s="224"/>
      <c r="H253" s="224"/>
      <c r="I253" s="224"/>
      <c r="J253" s="224"/>
      <c r="K253" s="224"/>
      <c r="L253" s="224"/>
      <c r="M253" s="224"/>
      <c r="N253" s="223"/>
      <c r="O253" s="223"/>
      <c r="P253" s="223"/>
      <c r="Q253" s="223"/>
      <c r="R253" s="224"/>
      <c r="S253" s="224"/>
      <c r="T253" s="224"/>
      <c r="U253" s="224"/>
      <c r="V253" s="224"/>
      <c r="W253" s="224"/>
      <c r="X253" s="224"/>
      <c r="Y253" s="224"/>
      <c r="Z253" s="214"/>
      <c r="AA253" s="214"/>
      <c r="AB253" s="214"/>
      <c r="AC253" s="214"/>
      <c r="AD253" s="214"/>
      <c r="AE253" s="214"/>
      <c r="AF253" s="214"/>
      <c r="AG253" s="214" t="s">
        <v>371</v>
      </c>
      <c r="AH253" s="214">
        <v>0</v>
      </c>
      <c r="AI253" s="214"/>
      <c r="AJ253" s="214"/>
      <c r="AK253" s="214"/>
      <c r="AL253" s="214"/>
      <c r="AM253" s="214"/>
      <c r="AN253" s="214"/>
      <c r="AO253" s="214"/>
      <c r="AP253" s="214"/>
      <c r="AQ253" s="214"/>
      <c r="AR253" s="214"/>
      <c r="AS253" s="214"/>
      <c r="AT253" s="214"/>
      <c r="AU253" s="214"/>
      <c r="AV253" s="214"/>
      <c r="AW253" s="214"/>
      <c r="AX253" s="214"/>
      <c r="AY253" s="214"/>
      <c r="AZ253" s="214"/>
      <c r="BA253" s="214"/>
      <c r="BB253" s="214"/>
      <c r="BC253" s="214"/>
      <c r="BD253" s="214"/>
      <c r="BE253" s="214"/>
      <c r="BF253" s="214"/>
      <c r="BG253" s="214"/>
      <c r="BH253" s="214"/>
    </row>
    <row r="254" spans="1:60" outlineLevel="3" x14ac:dyDescent="0.2">
      <c r="A254" s="221"/>
      <c r="B254" s="222"/>
      <c r="C254" s="268" t="s">
        <v>3136</v>
      </c>
      <c r="D254" s="262"/>
      <c r="E254" s="263">
        <v>20.58</v>
      </c>
      <c r="F254" s="224"/>
      <c r="G254" s="224"/>
      <c r="H254" s="224"/>
      <c r="I254" s="224"/>
      <c r="J254" s="224"/>
      <c r="K254" s="224"/>
      <c r="L254" s="224"/>
      <c r="M254" s="224"/>
      <c r="N254" s="223"/>
      <c r="O254" s="223"/>
      <c r="P254" s="223"/>
      <c r="Q254" s="223"/>
      <c r="R254" s="224"/>
      <c r="S254" s="224"/>
      <c r="T254" s="224"/>
      <c r="U254" s="224"/>
      <c r="V254" s="224"/>
      <c r="W254" s="224"/>
      <c r="X254" s="224"/>
      <c r="Y254" s="224"/>
      <c r="Z254" s="214"/>
      <c r="AA254" s="214"/>
      <c r="AB254" s="214"/>
      <c r="AC254" s="214"/>
      <c r="AD254" s="214"/>
      <c r="AE254" s="214"/>
      <c r="AF254" s="214"/>
      <c r="AG254" s="214" t="s">
        <v>371</v>
      </c>
      <c r="AH254" s="214">
        <v>0</v>
      </c>
      <c r="AI254" s="214"/>
      <c r="AJ254" s="214"/>
      <c r="AK254" s="214"/>
      <c r="AL254" s="214"/>
      <c r="AM254" s="214"/>
      <c r="AN254" s="214"/>
      <c r="AO254" s="214"/>
      <c r="AP254" s="214"/>
      <c r="AQ254" s="214"/>
      <c r="AR254" s="214"/>
      <c r="AS254" s="214"/>
      <c r="AT254" s="214"/>
      <c r="AU254" s="214"/>
      <c r="AV254" s="214"/>
      <c r="AW254" s="214"/>
      <c r="AX254" s="214"/>
      <c r="AY254" s="214"/>
      <c r="AZ254" s="214"/>
      <c r="BA254" s="214"/>
      <c r="BB254" s="214"/>
      <c r="BC254" s="214"/>
      <c r="BD254" s="214"/>
      <c r="BE254" s="214"/>
      <c r="BF254" s="214"/>
      <c r="BG254" s="214"/>
      <c r="BH254" s="214"/>
    </row>
    <row r="255" spans="1:60" outlineLevel="3" x14ac:dyDescent="0.2">
      <c r="A255" s="221"/>
      <c r="B255" s="222"/>
      <c r="C255" s="268" t="s">
        <v>3137</v>
      </c>
      <c r="D255" s="262"/>
      <c r="E255" s="263">
        <v>126.48</v>
      </c>
      <c r="F255" s="224"/>
      <c r="G255" s="224"/>
      <c r="H255" s="224"/>
      <c r="I255" s="224"/>
      <c r="J255" s="224"/>
      <c r="K255" s="224"/>
      <c r="L255" s="224"/>
      <c r="M255" s="224"/>
      <c r="N255" s="223"/>
      <c r="O255" s="223"/>
      <c r="P255" s="223"/>
      <c r="Q255" s="223"/>
      <c r="R255" s="224"/>
      <c r="S255" s="224"/>
      <c r="T255" s="224"/>
      <c r="U255" s="224"/>
      <c r="V255" s="224"/>
      <c r="W255" s="224"/>
      <c r="X255" s="224"/>
      <c r="Y255" s="224"/>
      <c r="Z255" s="214"/>
      <c r="AA255" s="214"/>
      <c r="AB255" s="214"/>
      <c r="AC255" s="214"/>
      <c r="AD255" s="214"/>
      <c r="AE255" s="214"/>
      <c r="AF255" s="214"/>
      <c r="AG255" s="214" t="s">
        <v>371</v>
      </c>
      <c r="AH255" s="214">
        <v>0</v>
      </c>
      <c r="AI255" s="214"/>
      <c r="AJ255" s="214"/>
      <c r="AK255" s="214"/>
      <c r="AL255" s="214"/>
      <c r="AM255" s="214"/>
      <c r="AN255" s="214"/>
      <c r="AO255" s="214"/>
      <c r="AP255" s="214"/>
      <c r="AQ255" s="214"/>
      <c r="AR255" s="214"/>
      <c r="AS255" s="214"/>
      <c r="AT255" s="214"/>
      <c r="AU255" s="214"/>
      <c r="AV255" s="214"/>
      <c r="AW255" s="214"/>
      <c r="AX255" s="214"/>
      <c r="AY255" s="214"/>
      <c r="AZ255" s="214"/>
      <c r="BA255" s="214"/>
      <c r="BB255" s="214"/>
      <c r="BC255" s="214"/>
      <c r="BD255" s="214"/>
      <c r="BE255" s="214"/>
      <c r="BF255" s="214"/>
      <c r="BG255" s="214"/>
      <c r="BH255" s="214"/>
    </row>
    <row r="256" spans="1:60" outlineLevel="3" x14ac:dyDescent="0.2">
      <c r="A256" s="221"/>
      <c r="B256" s="222"/>
      <c r="C256" s="273" t="s">
        <v>2228</v>
      </c>
      <c r="D256" s="271"/>
      <c r="E256" s="272">
        <v>389.39</v>
      </c>
      <c r="F256" s="224"/>
      <c r="G256" s="224"/>
      <c r="H256" s="224"/>
      <c r="I256" s="224"/>
      <c r="J256" s="224"/>
      <c r="K256" s="224"/>
      <c r="L256" s="224"/>
      <c r="M256" s="224"/>
      <c r="N256" s="223"/>
      <c r="O256" s="223"/>
      <c r="P256" s="223"/>
      <c r="Q256" s="223"/>
      <c r="R256" s="224"/>
      <c r="S256" s="224"/>
      <c r="T256" s="224"/>
      <c r="U256" s="224"/>
      <c r="V256" s="224"/>
      <c r="W256" s="224"/>
      <c r="X256" s="224"/>
      <c r="Y256" s="224"/>
      <c r="Z256" s="214"/>
      <c r="AA256" s="214"/>
      <c r="AB256" s="214"/>
      <c r="AC256" s="214"/>
      <c r="AD256" s="214"/>
      <c r="AE256" s="214"/>
      <c r="AF256" s="214"/>
      <c r="AG256" s="214" t="s">
        <v>371</v>
      </c>
      <c r="AH256" s="214">
        <v>1</v>
      </c>
      <c r="AI256" s="214"/>
      <c r="AJ256" s="214"/>
      <c r="AK256" s="214"/>
      <c r="AL256" s="214"/>
      <c r="AM256" s="214"/>
      <c r="AN256" s="214"/>
      <c r="AO256" s="214"/>
      <c r="AP256" s="214"/>
      <c r="AQ256" s="214"/>
      <c r="AR256" s="214"/>
      <c r="AS256" s="214"/>
      <c r="AT256" s="214"/>
      <c r="AU256" s="214"/>
      <c r="AV256" s="214"/>
      <c r="AW256" s="214"/>
      <c r="AX256" s="214"/>
      <c r="AY256" s="214"/>
      <c r="AZ256" s="214"/>
      <c r="BA256" s="214"/>
      <c r="BB256" s="214"/>
      <c r="BC256" s="214"/>
      <c r="BD256" s="214"/>
      <c r="BE256" s="214"/>
      <c r="BF256" s="214"/>
      <c r="BG256" s="214"/>
      <c r="BH256" s="214"/>
    </row>
    <row r="257" spans="1:60" outlineLevel="1" x14ac:dyDescent="0.2">
      <c r="A257" s="236">
        <v>36</v>
      </c>
      <c r="B257" s="237" t="s">
        <v>1360</v>
      </c>
      <c r="C257" s="254" t="s">
        <v>3138</v>
      </c>
      <c r="D257" s="238" t="s">
        <v>330</v>
      </c>
      <c r="E257" s="239">
        <v>1</v>
      </c>
      <c r="F257" s="240"/>
      <c r="G257" s="241">
        <f>ROUND(E257*F257,2)</f>
        <v>0</v>
      </c>
      <c r="H257" s="240"/>
      <c r="I257" s="241">
        <f>ROUND(E257*H257,2)</f>
        <v>0</v>
      </c>
      <c r="J257" s="240"/>
      <c r="K257" s="241">
        <f>ROUND(E257*J257,2)</f>
        <v>0</v>
      </c>
      <c r="L257" s="241">
        <v>12</v>
      </c>
      <c r="M257" s="241">
        <f>G257*(1+L257/100)</f>
        <v>0</v>
      </c>
      <c r="N257" s="239">
        <v>0</v>
      </c>
      <c r="O257" s="239">
        <f>ROUND(E257*N257,2)</f>
        <v>0</v>
      </c>
      <c r="P257" s="239">
        <v>0</v>
      </c>
      <c r="Q257" s="239">
        <f>ROUND(E257*P257,2)</f>
        <v>0</v>
      </c>
      <c r="R257" s="241"/>
      <c r="S257" s="241" t="s">
        <v>331</v>
      </c>
      <c r="T257" s="242" t="s">
        <v>316</v>
      </c>
      <c r="U257" s="224">
        <v>0.02</v>
      </c>
      <c r="V257" s="224">
        <f>ROUND(E257*U257,2)</f>
        <v>0.02</v>
      </c>
      <c r="W257" s="224"/>
      <c r="X257" s="224" t="s">
        <v>336</v>
      </c>
      <c r="Y257" s="224" t="s">
        <v>317</v>
      </c>
      <c r="Z257" s="214"/>
      <c r="AA257" s="214"/>
      <c r="AB257" s="214"/>
      <c r="AC257" s="214"/>
      <c r="AD257" s="214"/>
      <c r="AE257" s="214"/>
      <c r="AF257" s="214"/>
      <c r="AG257" s="214" t="s">
        <v>367</v>
      </c>
      <c r="AH257" s="214"/>
      <c r="AI257" s="214"/>
      <c r="AJ257" s="214"/>
      <c r="AK257" s="214"/>
      <c r="AL257" s="214"/>
      <c r="AM257" s="214"/>
      <c r="AN257" s="214"/>
      <c r="AO257" s="214"/>
      <c r="AP257" s="214"/>
      <c r="AQ257" s="214"/>
      <c r="AR257" s="214"/>
      <c r="AS257" s="214"/>
      <c r="AT257" s="214"/>
      <c r="AU257" s="214"/>
      <c r="AV257" s="214"/>
      <c r="AW257" s="214"/>
      <c r="AX257" s="214"/>
      <c r="AY257" s="214"/>
      <c r="AZ257" s="214"/>
      <c r="BA257" s="214"/>
      <c r="BB257" s="214"/>
      <c r="BC257" s="214"/>
      <c r="BD257" s="214"/>
      <c r="BE257" s="214"/>
      <c r="BF257" s="214"/>
      <c r="BG257" s="214"/>
      <c r="BH257" s="214"/>
    </row>
    <row r="258" spans="1:60" outlineLevel="2" x14ac:dyDescent="0.2">
      <c r="A258" s="221"/>
      <c r="B258" s="222"/>
      <c r="C258" s="268" t="s">
        <v>3139</v>
      </c>
      <c r="D258" s="262"/>
      <c r="E258" s="263">
        <v>1</v>
      </c>
      <c r="F258" s="224"/>
      <c r="G258" s="224"/>
      <c r="H258" s="224"/>
      <c r="I258" s="224"/>
      <c r="J258" s="224"/>
      <c r="K258" s="224"/>
      <c r="L258" s="224"/>
      <c r="M258" s="224"/>
      <c r="N258" s="223"/>
      <c r="O258" s="223"/>
      <c r="P258" s="223"/>
      <c r="Q258" s="223"/>
      <c r="R258" s="224"/>
      <c r="S258" s="224"/>
      <c r="T258" s="224"/>
      <c r="U258" s="224"/>
      <c r="V258" s="224"/>
      <c r="W258" s="224"/>
      <c r="X258" s="224"/>
      <c r="Y258" s="224"/>
      <c r="Z258" s="214"/>
      <c r="AA258" s="214"/>
      <c r="AB258" s="214"/>
      <c r="AC258" s="214"/>
      <c r="AD258" s="214"/>
      <c r="AE258" s="214"/>
      <c r="AF258" s="214"/>
      <c r="AG258" s="214" t="s">
        <v>371</v>
      </c>
      <c r="AH258" s="214">
        <v>0</v>
      </c>
      <c r="AI258" s="214"/>
      <c r="AJ258" s="214"/>
      <c r="AK258" s="214"/>
      <c r="AL258" s="214"/>
      <c r="AM258" s="214"/>
      <c r="AN258" s="214"/>
      <c r="AO258" s="214"/>
      <c r="AP258" s="214"/>
      <c r="AQ258" s="214"/>
      <c r="AR258" s="214"/>
      <c r="AS258" s="214"/>
      <c r="AT258" s="214"/>
      <c r="AU258" s="214"/>
      <c r="AV258" s="214"/>
      <c r="AW258" s="214"/>
      <c r="AX258" s="214"/>
      <c r="AY258" s="214"/>
      <c r="AZ258" s="214"/>
      <c r="BA258" s="214"/>
      <c r="BB258" s="214"/>
      <c r="BC258" s="214"/>
      <c r="BD258" s="214"/>
      <c r="BE258" s="214"/>
      <c r="BF258" s="214"/>
      <c r="BG258" s="214"/>
      <c r="BH258" s="214"/>
    </row>
    <row r="259" spans="1:60" outlineLevel="3" x14ac:dyDescent="0.2">
      <c r="A259" s="221"/>
      <c r="B259" s="222"/>
      <c r="C259" s="268" t="s">
        <v>3140</v>
      </c>
      <c r="D259" s="262"/>
      <c r="E259" s="263"/>
      <c r="F259" s="224"/>
      <c r="G259" s="224"/>
      <c r="H259" s="224"/>
      <c r="I259" s="224"/>
      <c r="J259" s="224"/>
      <c r="K259" s="224"/>
      <c r="L259" s="224"/>
      <c r="M259" s="224"/>
      <c r="N259" s="223"/>
      <c r="O259" s="223"/>
      <c r="P259" s="223"/>
      <c r="Q259" s="223"/>
      <c r="R259" s="224"/>
      <c r="S259" s="224"/>
      <c r="T259" s="224"/>
      <c r="U259" s="224"/>
      <c r="V259" s="224"/>
      <c r="W259" s="224"/>
      <c r="X259" s="224"/>
      <c r="Y259" s="224"/>
      <c r="Z259" s="214"/>
      <c r="AA259" s="214"/>
      <c r="AB259" s="214"/>
      <c r="AC259" s="214"/>
      <c r="AD259" s="214"/>
      <c r="AE259" s="214"/>
      <c r="AF259" s="214"/>
      <c r="AG259" s="214" t="s">
        <v>371</v>
      </c>
      <c r="AH259" s="214">
        <v>0</v>
      </c>
      <c r="AI259" s="214"/>
      <c r="AJ259" s="214"/>
      <c r="AK259" s="214"/>
      <c r="AL259" s="214"/>
      <c r="AM259" s="214"/>
      <c r="AN259" s="214"/>
      <c r="AO259" s="214"/>
      <c r="AP259" s="214"/>
      <c r="AQ259" s="214"/>
      <c r="AR259" s="214"/>
      <c r="AS259" s="214"/>
      <c r="AT259" s="214"/>
      <c r="AU259" s="214"/>
      <c r="AV259" s="214"/>
      <c r="AW259" s="214"/>
      <c r="AX259" s="214"/>
      <c r="AY259" s="214"/>
      <c r="AZ259" s="214"/>
      <c r="BA259" s="214"/>
      <c r="BB259" s="214"/>
      <c r="BC259" s="214"/>
      <c r="BD259" s="214"/>
      <c r="BE259" s="214"/>
      <c r="BF259" s="214"/>
      <c r="BG259" s="214"/>
      <c r="BH259" s="214"/>
    </row>
    <row r="260" spans="1:60" outlineLevel="3" x14ac:dyDescent="0.2">
      <c r="A260" s="221"/>
      <c r="B260" s="222"/>
      <c r="C260" s="268" t="s">
        <v>354</v>
      </c>
      <c r="D260" s="262"/>
      <c r="E260" s="263"/>
      <c r="F260" s="224"/>
      <c r="G260" s="224"/>
      <c r="H260" s="224"/>
      <c r="I260" s="224"/>
      <c r="J260" s="224"/>
      <c r="K260" s="224"/>
      <c r="L260" s="224"/>
      <c r="M260" s="224"/>
      <c r="N260" s="223"/>
      <c r="O260" s="223"/>
      <c r="P260" s="223"/>
      <c r="Q260" s="223"/>
      <c r="R260" s="224"/>
      <c r="S260" s="224"/>
      <c r="T260" s="224"/>
      <c r="U260" s="224"/>
      <c r="V260" s="224"/>
      <c r="W260" s="224"/>
      <c r="X260" s="224"/>
      <c r="Y260" s="224"/>
      <c r="Z260" s="214"/>
      <c r="AA260" s="214"/>
      <c r="AB260" s="214"/>
      <c r="AC260" s="214"/>
      <c r="AD260" s="214"/>
      <c r="AE260" s="214"/>
      <c r="AF260" s="214"/>
      <c r="AG260" s="214" t="s">
        <v>371</v>
      </c>
      <c r="AH260" s="214">
        <v>0</v>
      </c>
      <c r="AI260" s="214"/>
      <c r="AJ260" s="214"/>
      <c r="AK260" s="214"/>
      <c r="AL260" s="214"/>
      <c r="AM260" s="214"/>
      <c r="AN260" s="214"/>
      <c r="AO260" s="214"/>
      <c r="AP260" s="214"/>
      <c r="AQ260" s="214"/>
      <c r="AR260" s="214"/>
      <c r="AS260" s="214"/>
      <c r="AT260" s="214"/>
      <c r="AU260" s="214"/>
      <c r="AV260" s="214"/>
      <c r="AW260" s="214"/>
      <c r="AX260" s="214"/>
      <c r="AY260" s="214"/>
      <c r="AZ260" s="214"/>
      <c r="BA260" s="214"/>
      <c r="BB260" s="214"/>
      <c r="BC260" s="214"/>
      <c r="BD260" s="214"/>
      <c r="BE260" s="214"/>
      <c r="BF260" s="214"/>
      <c r="BG260" s="214"/>
      <c r="BH260" s="214"/>
    </row>
    <row r="261" spans="1:60" outlineLevel="3" x14ac:dyDescent="0.2">
      <c r="A261" s="221"/>
      <c r="B261" s="222"/>
      <c r="C261" s="268" t="s">
        <v>3141</v>
      </c>
      <c r="D261" s="262"/>
      <c r="E261" s="263"/>
      <c r="F261" s="224"/>
      <c r="G261" s="224"/>
      <c r="H261" s="224"/>
      <c r="I261" s="224"/>
      <c r="J261" s="224"/>
      <c r="K261" s="224"/>
      <c r="L261" s="224"/>
      <c r="M261" s="224"/>
      <c r="N261" s="223"/>
      <c r="O261" s="223"/>
      <c r="P261" s="223"/>
      <c r="Q261" s="223"/>
      <c r="R261" s="224"/>
      <c r="S261" s="224"/>
      <c r="T261" s="224"/>
      <c r="U261" s="224"/>
      <c r="V261" s="224"/>
      <c r="W261" s="224"/>
      <c r="X261" s="224"/>
      <c r="Y261" s="224"/>
      <c r="Z261" s="214"/>
      <c r="AA261" s="214"/>
      <c r="AB261" s="214"/>
      <c r="AC261" s="214"/>
      <c r="AD261" s="214"/>
      <c r="AE261" s="214"/>
      <c r="AF261" s="214"/>
      <c r="AG261" s="214" t="s">
        <v>371</v>
      </c>
      <c r="AH261" s="214">
        <v>0</v>
      </c>
      <c r="AI261" s="214"/>
      <c r="AJ261" s="214"/>
      <c r="AK261" s="214"/>
      <c r="AL261" s="214"/>
      <c r="AM261" s="214"/>
      <c r="AN261" s="214"/>
      <c r="AO261" s="214"/>
      <c r="AP261" s="214"/>
      <c r="AQ261" s="214"/>
      <c r="AR261" s="214"/>
      <c r="AS261" s="214"/>
      <c r="AT261" s="214"/>
      <c r="AU261" s="214"/>
      <c r="AV261" s="214"/>
      <c r="AW261" s="214"/>
      <c r="AX261" s="214"/>
      <c r="AY261" s="214"/>
      <c r="AZ261" s="214"/>
      <c r="BA261" s="214"/>
      <c r="BB261" s="214"/>
      <c r="BC261" s="214"/>
      <c r="BD261" s="214"/>
      <c r="BE261" s="214"/>
      <c r="BF261" s="214"/>
      <c r="BG261" s="214"/>
      <c r="BH261" s="214"/>
    </row>
    <row r="262" spans="1:60" outlineLevel="1" x14ac:dyDescent="0.2">
      <c r="A262" s="236">
        <v>37</v>
      </c>
      <c r="B262" s="237" t="s">
        <v>3142</v>
      </c>
      <c r="C262" s="254" t="s">
        <v>3143</v>
      </c>
      <c r="D262" s="238" t="s">
        <v>379</v>
      </c>
      <c r="E262" s="239">
        <v>95.2</v>
      </c>
      <c r="F262" s="240"/>
      <c r="G262" s="241">
        <f>ROUND(E262*F262,2)</f>
        <v>0</v>
      </c>
      <c r="H262" s="240"/>
      <c r="I262" s="241">
        <f>ROUND(E262*H262,2)</f>
        <v>0</v>
      </c>
      <c r="J262" s="240"/>
      <c r="K262" s="241">
        <f>ROUND(E262*J262,2)</f>
        <v>0</v>
      </c>
      <c r="L262" s="241">
        <v>12</v>
      </c>
      <c r="M262" s="241">
        <f>G262*(1+L262/100)</f>
        <v>0</v>
      </c>
      <c r="N262" s="239">
        <v>0</v>
      </c>
      <c r="O262" s="239">
        <f>ROUND(E262*N262,2)</f>
        <v>0</v>
      </c>
      <c r="P262" s="239">
        <v>0</v>
      </c>
      <c r="Q262" s="239">
        <f>ROUND(E262*P262,2)</f>
        <v>0</v>
      </c>
      <c r="R262" s="241"/>
      <c r="S262" s="241" t="s">
        <v>331</v>
      </c>
      <c r="T262" s="242" t="s">
        <v>316</v>
      </c>
      <c r="U262" s="224">
        <v>0.13900000000000001</v>
      </c>
      <c r="V262" s="224">
        <f>ROUND(E262*U262,2)</f>
        <v>13.23</v>
      </c>
      <c r="W262" s="224"/>
      <c r="X262" s="224" t="s">
        <v>336</v>
      </c>
      <c r="Y262" s="224" t="s">
        <v>317</v>
      </c>
      <c r="Z262" s="214"/>
      <c r="AA262" s="214"/>
      <c r="AB262" s="214"/>
      <c r="AC262" s="214"/>
      <c r="AD262" s="214"/>
      <c r="AE262" s="214"/>
      <c r="AF262" s="214"/>
      <c r="AG262" s="214" t="s">
        <v>337</v>
      </c>
      <c r="AH262" s="214"/>
      <c r="AI262" s="214"/>
      <c r="AJ262" s="214"/>
      <c r="AK262" s="214"/>
      <c r="AL262" s="214"/>
      <c r="AM262" s="214"/>
      <c r="AN262" s="214"/>
      <c r="AO262" s="214"/>
      <c r="AP262" s="214"/>
      <c r="AQ262" s="214"/>
      <c r="AR262" s="214"/>
      <c r="AS262" s="214"/>
      <c r="AT262" s="214"/>
      <c r="AU262" s="214"/>
      <c r="AV262" s="214"/>
      <c r="AW262" s="214"/>
      <c r="AX262" s="214"/>
      <c r="AY262" s="214"/>
      <c r="AZ262" s="214"/>
      <c r="BA262" s="214"/>
      <c r="BB262" s="214"/>
      <c r="BC262" s="214"/>
      <c r="BD262" s="214"/>
      <c r="BE262" s="214"/>
      <c r="BF262" s="214"/>
      <c r="BG262" s="214"/>
      <c r="BH262" s="214"/>
    </row>
    <row r="263" spans="1:60" ht="22.5" outlineLevel="2" x14ac:dyDescent="0.2">
      <c r="A263" s="221"/>
      <c r="B263" s="222"/>
      <c r="C263" s="255" t="s">
        <v>3144</v>
      </c>
      <c r="D263" s="243"/>
      <c r="E263" s="243"/>
      <c r="F263" s="243"/>
      <c r="G263" s="243"/>
      <c r="H263" s="224"/>
      <c r="I263" s="224"/>
      <c r="J263" s="224"/>
      <c r="K263" s="224"/>
      <c r="L263" s="224"/>
      <c r="M263" s="224"/>
      <c r="N263" s="223"/>
      <c r="O263" s="223"/>
      <c r="P263" s="223"/>
      <c r="Q263" s="223"/>
      <c r="R263" s="224"/>
      <c r="S263" s="224"/>
      <c r="T263" s="224"/>
      <c r="U263" s="224"/>
      <c r="V263" s="224"/>
      <c r="W263" s="224"/>
      <c r="X263" s="224"/>
      <c r="Y263" s="224"/>
      <c r="Z263" s="214"/>
      <c r="AA263" s="214"/>
      <c r="AB263" s="214"/>
      <c r="AC263" s="214"/>
      <c r="AD263" s="214"/>
      <c r="AE263" s="214"/>
      <c r="AF263" s="214"/>
      <c r="AG263" s="214" t="s">
        <v>320</v>
      </c>
      <c r="AH263" s="214"/>
      <c r="AI263" s="214"/>
      <c r="AJ263" s="214"/>
      <c r="AK263" s="214"/>
      <c r="AL263" s="214"/>
      <c r="AM263" s="214"/>
      <c r="AN263" s="214"/>
      <c r="AO263" s="214"/>
      <c r="AP263" s="214"/>
      <c r="AQ263" s="214"/>
      <c r="AR263" s="214"/>
      <c r="AS263" s="214"/>
      <c r="AT263" s="214"/>
      <c r="AU263" s="214"/>
      <c r="AV263" s="214"/>
      <c r="AW263" s="214"/>
      <c r="AX263" s="214"/>
      <c r="AY263" s="214"/>
      <c r="AZ263" s="214"/>
      <c r="BA263" s="244" t="str">
        <f>C263</f>
        <v>Položka je určena pro vyčištění ostatních objektů  - vynesení zbytků stavebního rumu, kropení a 2 x zametení podlah, oprášení stěn a výplní otvorů.</v>
      </c>
      <c r="BB263" s="214"/>
      <c r="BC263" s="214"/>
      <c r="BD263" s="214"/>
      <c r="BE263" s="214"/>
      <c r="BF263" s="214"/>
      <c r="BG263" s="214"/>
      <c r="BH263" s="214"/>
    </row>
    <row r="264" spans="1:60" outlineLevel="3" x14ac:dyDescent="0.2">
      <c r="A264" s="221"/>
      <c r="B264" s="222"/>
      <c r="C264" s="258" t="s">
        <v>3145</v>
      </c>
      <c r="D264" s="252"/>
      <c r="E264" s="252"/>
      <c r="F264" s="252"/>
      <c r="G264" s="252"/>
      <c r="H264" s="224"/>
      <c r="I264" s="224"/>
      <c r="J264" s="224"/>
      <c r="K264" s="224"/>
      <c r="L264" s="224"/>
      <c r="M264" s="224"/>
      <c r="N264" s="223"/>
      <c r="O264" s="223"/>
      <c r="P264" s="223"/>
      <c r="Q264" s="223"/>
      <c r="R264" s="224"/>
      <c r="S264" s="224"/>
      <c r="T264" s="224"/>
      <c r="U264" s="224"/>
      <c r="V264" s="224"/>
      <c r="W264" s="224"/>
      <c r="X264" s="224"/>
      <c r="Y264" s="224"/>
      <c r="Z264" s="214"/>
      <c r="AA264" s="214"/>
      <c r="AB264" s="214"/>
      <c r="AC264" s="214"/>
      <c r="AD264" s="214"/>
      <c r="AE264" s="214"/>
      <c r="AF264" s="214"/>
      <c r="AG264" s="214" t="s">
        <v>320</v>
      </c>
      <c r="AH264" s="214"/>
      <c r="AI264" s="214"/>
      <c r="AJ264" s="214"/>
      <c r="AK264" s="214"/>
      <c r="AL264" s="214"/>
      <c r="AM264" s="214"/>
      <c r="AN264" s="214"/>
      <c r="AO264" s="214"/>
      <c r="AP264" s="214"/>
      <c r="AQ264" s="214"/>
      <c r="AR264" s="214"/>
      <c r="AS264" s="214"/>
      <c r="AT264" s="214"/>
      <c r="AU264" s="214"/>
      <c r="AV264" s="214"/>
      <c r="AW264" s="214"/>
      <c r="AX264" s="214"/>
      <c r="AY264" s="214"/>
      <c r="AZ264" s="214"/>
      <c r="BA264" s="214"/>
      <c r="BB264" s="214"/>
      <c r="BC264" s="214"/>
      <c r="BD264" s="214"/>
      <c r="BE264" s="214"/>
      <c r="BF264" s="214"/>
      <c r="BG264" s="214"/>
      <c r="BH264" s="214"/>
    </row>
    <row r="265" spans="1:60" outlineLevel="2" x14ac:dyDescent="0.2">
      <c r="A265" s="221"/>
      <c r="B265" s="222"/>
      <c r="C265" s="268" t="s">
        <v>3146</v>
      </c>
      <c r="D265" s="262"/>
      <c r="E265" s="263">
        <v>95.2</v>
      </c>
      <c r="F265" s="224"/>
      <c r="G265" s="224"/>
      <c r="H265" s="224"/>
      <c r="I265" s="224"/>
      <c r="J265" s="224"/>
      <c r="K265" s="224"/>
      <c r="L265" s="224"/>
      <c r="M265" s="224"/>
      <c r="N265" s="223"/>
      <c r="O265" s="223"/>
      <c r="P265" s="223"/>
      <c r="Q265" s="223"/>
      <c r="R265" s="224"/>
      <c r="S265" s="224"/>
      <c r="T265" s="224"/>
      <c r="U265" s="224"/>
      <c r="V265" s="224"/>
      <c r="W265" s="224"/>
      <c r="X265" s="224"/>
      <c r="Y265" s="224"/>
      <c r="Z265" s="214"/>
      <c r="AA265" s="214"/>
      <c r="AB265" s="214"/>
      <c r="AC265" s="214"/>
      <c r="AD265" s="214"/>
      <c r="AE265" s="214"/>
      <c r="AF265" s="214"/>
      <c r="AG265" s="214" t="s">
        <v>371</v>
      </c>
      <c r="AH265" s="214">
        <v>0</v>
      </c>
      <c r="AI265" s="214"/>
      <c r="AJ265" s="214"/>
      <c r="AK265" s="214"/>
      <c r="AL265" s="214"/>
      <c r="AM265" s="214"/>
      <c r="AN265" s="214"/>
      <c r="AO265" s="214"/>
      <c r="AP265" s="214"/>
      <c r="AQ265" s="214"/>
      <c r="AR265" s="214"/>
      <c r="AS265" s="214"/>
      <c r="AT265" s="214"/>
      <c r="AU265" s="214"/>
      <c r="AV265" s="214"/>
      <c r="AW265" s="214"/>
      <c r="AX265" s="214"/>
      <c r="AY265" s="214"/>
      <c r="AZ265" s="214"/>
      <c r="BA265" s="214"/>
      <c r="BB265" s="214"/>
      <c r="BC265" s="214"/>
      <c r="BD265" s="214"/>
      <c r="BE265" s="214"/>
      <c r="BF265" s="214"/>
      <c r="BG265" s="214"/>
      <c r="BH265" s="214"/>
    </row>
    <row r="266" spans="1:60" outlineLevel="3" x14ac:dyDescent="0.2">
      <c r="A266" s="221"/>
      <c r="B266" s="222"/>
      <c r="C266" s="268" t="s">
        <v>3147</v>
      </c>
      <c r="D266" s="262"/>
      <c r="E266" s="263"/>
      <c r="F266" s="224"/>
      <c r="G266" s="224"/>
      <c r="H266" s="224"/>
      <c r="I266" s="224"/>
      <c r="J266" s="224"/>
      <c r="K266" s="224"/>
      <c r="L266" s="224"/>
      <c r="M266" s="224"/>
      <c r="N266" s="223"/>
      <c r="O266" s="223"/>
      <c r="P266" s="223"/>
      <c r="Q266" s="223"/>
      <c r="R266" s="224"/>
      <c r="S266" s="224"/>
      <c r="T266" s="224"/>
      <c r="U266" s="224"/>
      <c r="V266" s="224"/>
      <c r="W266" s="224"/>
      <c r="X266" s="224"/>
      <c r="Y266" s="224"/>
      <c r="Z266" s="214"/>
      <c r="AA266" s="214"/>
      <c r="AB266" s="214"/>
      <c r="AC266" s="214"/>
      <c r="AD266" s="214"/>
      <c r="AE266" s="214"/>
      <c r="AF266" s="214"/>
      <c r="AG266" s="214" t="s">
        <v>371</v>
      </c>
      <c r="AH266" s="214">
        <v>0</v>
      </c>
      <c r="AI266" s="214"/>
      <c r="AJ266" s="214"/>
      <c r="AK266" s="214"/>
      <c r="AL266" s="214"/>
      <c r="AM266" s="214"/>
      <c r="AN266" s="214"/>
      <c r="AO266" s="214"/>
      <c r="AP266" s="214"/>
      <c r="AQ266" s="214"/>
      <c r="AR266" s="214"/>
      <c r="AS266" s="214"/>
      <c r="AT266" s="214"/>
      <c r="AU266" s="214"/>
      <c r="AV266" s="214"/>
      <c r="AW266" s="214"/>
      <c r="AX266" s="214"/>
      <c r="AY266" s="214"/>
      <c r="AZ266" s="214"/>
      <c r="BA266" s="214"/>
      <c r="BB266" s="214"/>
      <c r="BC266" s="214"/>
      <c r="BD266" s="214"/>
      <c r="BE266" s="214"/>
      <c r="BF266" s="214"/>
      <c r="BG266" s="214"/>
      <c r="BH266" s="214"/>
    </row>
    <row r="267" spans="1:60" outlineLevel="1" x14ac:dyDescent="0.2">
      <c r="A267" s="236">
        <v>38</v>
      </c>
      <c r="B267" s="237" t="s">
        <v>3148</v>
      </c>
      <c r="C267" s="254" t="s">
        <v>3149</v>
      </c>
      <c r="D267" s="238" t="s">
        <v>375</v>
      </c>
      <c r="E267" s="239">
        <v>1</v>
      </c>
      <c r="F267" s="240"/>
      <c r="G267" s="241">
        <f>ROUND(E267*F267,2)</f>
        <v>0</v>
      </c>
      <c r="H267" s="240"/>
      <c r="I267" s="241">
        <f>ROUND(E267*H267,2)</f>
        <v>0</v>
      </c>
      <c r="J267" s="240"/>
      <c r="K267" s="241">
        <f>ROUND(E267*J267,2)</f>
        <v>0</v>
      </c>
      <c r="L267" s="241">
        <v>12</v>
      </c>
      <c r="M267" s="241">
        <f>G267*(1+L267/100)</f>
        <v>0</v>
      </c>
      <c r="N267" s="239">
        <v>0</v>
      </c>
      <c r="O267" s="239">
        <f>ROUND(E267*N267,2)</f>
        <v>0</v>
      </c>
      <c r="P267" s="239">
        <v>0</v>
      </c>
      <c r="Q267" s="239">
        <f>ROUND(E267*P267,2)</f>
        <v>0</v>
      </c>
      <c r="R267" s="241"/>
      <c r="S267" s="241" t="s">
        <v>331</v>
      </c>
      <c r="T267" s="242" t="s">
        <v>316</v>
      </c>
      <c r="U267" s="224">
        <v>0</v>
      </c>
      <c r="V267" s="224">
        <f>ROUND(E267*U267,2)</f>
        <v>0</v>
      </c>
      <c r="W267" s="224"/>
      <c r="X267" s="224" t="s">
        <v>336</v>
      </c>
      <c r="Y267" s="224" t="s">
        <v>317</v>
      </c>
      <c r="Z267" s="214"/>
      <c r="AA267" s="214"/>
      <c r="AB267" s="214"/>
      <c r="AC267" s="214"/>
      <c r="AD267" s="214"/>
      <c r="AE267" s="214"/>
      <c r="AF267" s="214"/>
      <c r="AG267" s="214" t="s">
        <v>367</v>
      </c>
      <c r="AH267" s="214"/>
      <c r="AI267" s="214"/>
      <c r="AJ267" s="214"/>
      <c r="AK267" s="214"/>
      <c r="AL267" s="214"/>
      <c r="AM267" s="214"/>
      <c r="AN267" s="214"/>
      <c r="AO267" s="214"/>
      <c r="AP267" s="214"/>
      <c r="AQ267" s="214"/>
      <c r="AR267" s="214"/>
      <c r="AS267" s="214"/>
      <c r="AT267" s="214"/>
      <c r="AU267" s="214"/>
      <c r="AV267" s="214"/>
      <c r="AW267" s="214"/>
      <c r="AX267" s="214"/>
      <c r="AY267" s="214"/>
      <c r="AZ267" s="214"/>
      <c r="BA267" s="214"/>
      <c r="BB267" s="214"/>
      <c r="BC267" s="214"/>
      <c r="BD267" s="214"/>
      <c r="BE267" s="214"/>
      <c r="BF267" s="214"/>
      <c r="BG267" s="214"/>
      <c r="BH267" s="214"/>
    </row>
    <row r="268" spans="1:60" outlineLevel="2" x14ac:dyDescent="0.2">
      <c r="A268" s="221"/>
      <c r="B268" s="222"/>
      <c r="C268" s="268" t="s">
        <v>2981</v>
      </c>
      <c r="D268" s="262"/>
      <c r="E268" s="263"/>
      <c r="F268" s="224"/>
      <c r="G268" s="224"/>
      <c r="H268" s="224"/>
      <c r="I268" s="224"/>
      <c r="J268" s="224"/>
      <c r="K268" s="224"/>
      <c r="L268" s="224"/>
      <c r="M268" s="224"/>
      <c r="N268" s="223"/>
      <c r="O268" s="223"/>
      <c r="P268" s="223"/>
      <c r="Q268" s="223"/>
      <c r="R268" s="224"/>
      <c r="S268" s="224"/>
      <c r="T268" s="224"/>
      <c r="U268" s="224"/>
      <c r="V268" s="224"/>
      <c r="W268" s="224"/>
      <c r="X268" s="224"/>
      <c r="Y268" s="224"/>
      <c r="Z268" s="214"/>
      <c r="AA268" s="214"/>
      <c r="AB268" s="214"/>
      <c r="AC268" s="214"/>
      <c r="AD268" s="214"/>
      <c r="AE268" s="214"/>
      <c r="AF268" s="214"/>
      <c r="AG268" s="214" t="s">
        <v>371</v>
      </c>
      <c r="AH268" s="214">
        <v>0</v>
      </c>
      <c r="AI268" s="214"/>
      <c r="AJ268" s="214"/>
      <c r="AK268" s="214"/>
      <c r="AL268" s="214"/>
      <c r="AM268" s="214"/>
      <c r="AN268" s="214"/>
      <c r="AO268" s="214"/>
      <c r="AP268" s="214"/>
      <c r="AQ268" s="214"/>
      <c r="AR268" s="214"/>
      <c r="AS268" s="214"/>
      <c r="AT268" s="214"/>
      <c r="AU268" s="214"/>
      <c r="AV268" s="214"/>
      <c r="AW268" s="214"/>
      <c r="AX268" s="214"/>
      <c r="AY268" s="214"/>
      <c r="AZ268" s="214"/>
      <c r="BA268" s="214"/>
      <c r="BB268" s="214"/>
      <c r="BC268" s="214"/>
      <c r="BD268" s="214"/>
      <c r="BE268" s="214"/>
      <c r="BF268" s="214"/>
      <c r="BG268" s="214"/>
      <c r="BH268" s="214"/>
    </row>
    <row r="269" spans="1:60" outlineLevel="3" x14ac:dyDescent="0.2">
      <c r="A269" s="221"/>
      <c r="B269" s="222"/>
      <c r="C269" s="268" t="s">
        <v>179</v>
      </c>
      <c r="D269" s="262"/>
      <c r="E269" s="263">
        <v>1</v>
      </c>
      <c r="F269" s="224"/>
      <c r="G269" s="224"/>
      <c r="H269" s="224"/>
      <c r="I269" s="224"/>
      <c r="J269" s="224"/>
      <c r="K269" s="224"/>
      <c r="L269" s="224"/>
      <c r="M269" s="224"/>
      <c r="N269" s="223"/>
      <c r="O269" s="223"/>
      <c r="P269" s="223"/>
      <c r="Q269" s="223"/>
      <c r="R269" s="224"/>
      <c r="S269" s="224"/>
      <c r="T269" s="224"/>
      <c r="U269" s="224"/>
      <c r="V269" s="224"/>
      <c r="W269" s="224"/>
      <c r="X269" s="224"/>
      <c r="Y269" s="224"/>
      <c r="Z269" s="214"/>
      <c r="AA269" s="214"/>
      <c r="AB269" s="214"/>
      <c r="AC269" s="214"/>
      <c r="AD269" s="214"/>
      <c r="AE269" s="214"/>
      <c r="AF269" s="214"/>
      <c r="AG269" s="214" t="s">
        <v>371</v>
      </c>
      <c r="AH269" s="214">
        <v>0</v>
      </c>
      <c r="AI269" s="214"/>
      <c r="AJ269" s="214"/>
      <c r="AK269" s="214"/>
      <c r="AL269" s="214"/>
      <c r="AM269" s="214"/>
      <c r="AN269" s="214"/>
      <c r="AO269" s="214"/>
      <c r="AP269" s="214"/>
      <c r="AQ269" s="214"/>
      <c r="AR269" s="214"/>
      <c r="AS269" s="214"/>
      <c r="AT269" s="214"/>
      <c r="AU269" s="214"/>
      <c r="AV269" s="214"/>
      <c r="AW269" s="214"/>
      <c r="AX269" s="214"/>
      <c r="AY269" s="214"/>
      <c r="AZ269" s="214"/>
      <c r="BA269" s="214"/>
      <c r="BB269" s="214"/>
      <c r="BC269" s="214"/>
      <c r="BD269" s="214"/>
      <c r="BE269" s="214"/>
      <c r="BF269" s="214"/>
      <c r="BG269" s="214"/>
      <c r="BH269" s="214"/>
    </row>
    <row r="270" spans="1:60" outlineLevel="1" x14ac:dyDescent="0.2">
      <c r="A270" s="236">
        <v>39</v>
      </c>
      <c r="B270" s="237" t="s">
        <v>1053</v>
      </c>
      <c r="C270" s="254" t="s">
        <v>1054</v>
      </c>
      <c r="D270" s="238" t="s">
        <v>1055</v>
      </c>
      <c r="E270" s="239">
        <v>2</v>
      </c>
      <c r="F270" s="240"/>
      <c r="G270" s="241">
        <f>ROUND(E270*F270,2)</f>
        <v>0</v>
      </c>
      <c r="H270" s="240"/>
      <c r="I270" s="241">
        <f>ROUND(E270*H270,2)</f>
        <v>0</v>
      </c>
      <c r="J270" s="240"/>
      <c r="K270" s="241">
        <f>ROUND(E270*J270,2)</f>
        <v>0</v>
      </c>
      <c r="L270" s="241">
        <v>12</v>
      </c>
      <c r="M270" s="241">
        <f>G270*(1+L270/100)</f>
        <v>0</v>
      </c>
      <c r="N270" s="239">
        <v>0</v>
      </c>
      <c r="O270" s="239">
        <f>ROUND(E270*N270,2)</f>
        <v>0</v>
      </c>
      <c r="P270" s="239">
        <v>0</v>
      </c>
      <c r="Q270" s="239">
        <f>ROUND(E270*P270,2)</f>
        <v>0</v>
      </c>
      <c r="R270" s="241"/>
      <c r="S270" s="241" t="s">
        <v>331</v>
      </c>
      <c r="T270" s="242" t="s">
        <v>316</v>
      </c>
      <c r="U270" s="224">
        <v>0</v>
      </c>
      <c r="V270" s="224">
        <f>ROUND(E270*U270,2)</f>
        <v>0</v>
      </c>
      <c r="W270" s="224"/>
      <c r="X270" s="224" t="s">
        <v>336</v>
      </c>
      <c r="Y270" s="224" t="s">
        <v>317</v>
      </c>
      <c r="Z270" s="214"/>
      <c r="AA270" s="214"/>
      <c r="AB270" s="214"/>
      <c r="AC270" s="214"/>
      <c r="AD270" s="214"/>
      <c r="AE270" s="214"/>
      <c r="AF270" s="214"/>
      <c r="AG270" s="214" t="s">
        <v>367</v>
      </c>
      <c r="AH270" s="214"/>
      <c r="AI270" s="214"/>
      <c r="AJ270" s="214"/>
      <c r="AK270" s="214"/>
      <c r="AL270" s="214"/>
      <c r="AM270" s="214"/>
      <c r="AN270" s="214"/>
      <c r="AO270" s="214"/>
      <c r="AP270" s="214"/>
      <c r="AQ270" s="214"/>
      <c r="AR270" s="214"/>
      <c r="AS270" s="214"/>
      <c r="AT270" s="214"/>
      <c r="AU270" s="214"/>
      <c r="AV270" s="214"/>
      <c r="AW270" s="214"/>
      <c r="AX270" s="214"/>
      <c r="AY270" s="214"/>
      <c r="AZ270" s="214"/>
      <c r="BA270" s="214"/>
      <c r="BB270" s="214"/>
      <c r="BC270" s="214"/>
      <c r="BD270" s="214"/>
      <c r="BE270" s="214"/>
      <c r="BF270" s="214"/>
      <c r="BG270" s="214"/>
      <c r="BH270" s="214"/>
    </row>
    <row r="271" spans="1:60" outlineLevel="2" x14ac:dyDescent="0.2">
      <c r="A271" s="221"/>
      <c r="B271" s="222"/>
      <c r="C271" s="255" t="s">
        <v>1056</v>
      </c>
      <c r="D271" s="243"/>
      <c r="E271" s="243"/>
      <c r="F271" s="243"/>
      <c r="G271" s="243"/>
      <c r="H271" s="224"/>
      <c r="I271" s="224"/>
      <c r="J271" s="224"/>
      <c r="K271" s="224"/>
      <c r="L271" s="224"/>
      <c r="M271" s="224"/>
      <c r="N271" s="223"/>
      <c r="O271" s="223"/>
      <c r="P271" s="223"/>
      <c r="Q271" s="223"/>
      <c r="R271" s="224"/>
      <c r="S271" s="224"/>
      <c r="T271" s="224"/>
      <c r="U271" s="224"/>
      <c r="V271" s="224"/>
      <c r="W271" s="224"/>
      <c r="X271" s="224"/>
      <c r="Y271" s="224"/>
      <c r="Z271" s="214"/>
      <c r="AA271" s="214"/>
      <c r="AB271" s="214"/>
      <c r="AC271" s="214"/>
      <c r="AD271" s="214"/>
      <c r="AE271" s="214"/>
      <c r="AF271" s="214"/>
      <c r="AG271" s="214" t="s">
        <v>320</v>
      </c>
      <c r="AH271" s="214"/>
      <c r="AI271" s="214"/>
      <c r="AJ271" s="214"/>
      <c r="AK271" s="214"/>
      <c r="AL271" s="214"/>
      <c r="AM271" s="214"/>
      <c r="AN271" s="214"/>
      <c r="AO271" s="214"/>
      <c r="AP271" s="214"/>
      <c r="AQ271" s="214"/>
      <c r="AR271" s="214"/>
      <c r="AS271" s="214"/>
      <c r="AT271" s="214"/>
      <c r="AU271" s="214"/>
      <c r="AV271" s="214"/>
      <c r="AW271" s="214"/>
      <c r="AX271" s="214"/>
      <c r="AY271" s="214"/>
      <c r="AZ271" s="214"/>
      <c r="BA271" s="214"/>
      <c r="BB271" s="214"/>
      <c r="BC271" s="214"/>
      <c r="BD271" s="214"/>
      <c r="BE271" s="214"/>
      <c r="BF271" s="214"/>
      <c r="BG271" s="214"/>
      <c r="BH271" s="214"/>
    </row>
    <row r="272" spans="1:60" outlineLevel="3" x14ac:dyDescent="0.2">
      <c r="A272" s="221"/>
      <c r="B272" s="222"/>
      <c r="C272" s="258" t="s">
        <v>1057</v>
      </c>
      <c r="D272" s="252"/>
      <c r="E272" s="252"/>
      <c r="F272" s="252"/>
      <c r="G272" s="252"/>
      <c r="H272" s="224"/>
      <c r="I272" s="224"/>
      <c r="J272" s="224"/>
      <c r="K272" s="224"/>
      <c r="L272" s="224"/>
      <c r="M272" s="224"/>
      <c r="N272" s="223"/>
      <c r="O272" s="223"/>
      <c r="P272" s="223"/>
      <c r="Q272" s="223"/>
      <c r="R272" s="224"/>
      <c r="S272" s="224"/>
      <c r="T272" s="224"/>
      <c r="U272" s="224"/>
      <c r="V272" s="224"/>
      <c r="W272" s="224"/>
      <c r="X272" s="224"/>
      <c r="Y272" s="224"/>
      <c r="Z272" s="214"/>
      <c r="AA272" s="214"/>
      <c r="AB272" s="214"/>
      <c r="AC272" s="214"/>
      <c r="AD272" s="214"/>
      <c r="AE272" s="214"/>
      <c r="AF272" s="214"/>
      <c r="AG272" s="214" t="s">
        <v>320</v>
      </c>
      <c r="AH272" s="214"/>
      <c r="AI272" s="214"/>
      <c r="AJ272" s="214"/>
      <c r="AK272" s="214"/>
      <c r="AL272" s="214"/>
      <c r="AM272" s="214"/>
      <c r="AN272" s="214"/>
      <c r="AO272" s="214"/>
      <c r="AP272" s="214"/>
      <c r="AQ272" s="214"/>
      <c r="AR272" s="214"/>
      <c r="AS272" s="214"/>
      <c r="AT272" s="214"/>
      <c r="AU272" s="214"/>
      <c r="AV272" s="214"/>
      <c r="AW272" s="214"/>
      <c r="AX272" s="214"/>
      <c r="AY272" s="214"/>
      <c r="AZ272" s="214"/>
      <c r="BA272" s="214"/>
      <c r="BB272" s="214"/>
      <c r="BC272" s="214"/>
      <c r="BD272" s="214"/>
      <c r="BE272" s="214"/>
      <c r="BF272" s="214"/>
      <c r="BG272" s="214"/>
      <c r="BH272" s="214"/>
    </row>
    <row r="273" spans="1:60" outlineLevel="3" x14ac:dyDescent="0.2">
      <c r="A273" s="221"/>
      <c r="B273" s="222"/>
      <c r="C273" s="258" t="s">
        <v>1058</v>
      </c>
      <c r="D273" s="252"/>
      <c r="E273" s="252"/>
      <c r="F273" s="252"/>
      <c r="G273" s="252"/>
      <c r="H273" s="224"/>
      <c r="I273" s="224"/>
      <c r="J273" s="224"/>
      <c r="K273" s="224"/>
      <c r="L273" s="224"/>
      <c r="M273" s="224"/>
      <c r="N273" s="223"/>
      <c r="O273" s="223"/>
      <c r="P273" s="223"/>
      <c r="Q273" s="223"/>
      <c r="R273" s="224"/>
      <c r="S273" s="224"/>
      <c r="T273" s="224"/>
      <c r="U273" s="224"/>
      <c r="V273" s="224"/>
      <c r="W273" s="224"/>
      <c r="X273" s="224"/>
      <c r="Y273" s="224"/>
      <c r="Z273" s="214"/>
      <c r="AA273" s="214"/>
      <c r="AB273" s="214"/>
      <c r="AC273" s="214"/>
      <c r="AD273" s="214"/>
      <c r="AE273" s="214"/>
      <c r="AF273" s="214"/>
      <c r="AG273" s="214" t="s">
        <v>320</v>
      </c>
      <c r="AH273" s="214"/>
      <c r="AI273" s="214"/>
      <c r="AJ273" s="214"/>
      <c r="AK273" s="214"/>
      <c r="AL273" s="214"/>
      <c r="AM273" s="214"/>
      <c r="AN273" s="214"/>
      <c r="AO273" s="214"/>
      <c r="AP273" s="214"/>
      <c r="AQ273" s="214"/>
      <c r="AR273" s="214"/>
      <c r="AS273" s="214"/>
      <c r="AT273" s="214"/>
      <c r="AU273" s="214"/>
      <c r="AV273" s="214"/>
      <c r="AW273" s="214"/>
      <c r="AX273" s="214"/>
      <c r="AY273" s="214"/>
      <c r="AZ273" s="214"/>
      <c r="BA273" s="214"/>
      <c r="BB273" s="214"/>
      <c r="BC273" s="214"/>
      <c r="BD273" s="214"/>
      <c r="BE273" s="214"/>
      <c r="BF273" s="214"/>
      <c r="BG273" s="214"/>
      <c r="BH273" s="214"/>
    </row>
    <row r="274" spans="1:60" outlineLevel="3" x14ac:dyDescent="0.2">
      <c r="A274" s="221"/>
      <c r="B274" s="222"/>
      <c r="C274" s="258" t="s">
        <v>1059</v>
      </c>
      <c r="D274" s="252"/>
      <c r="E274" s="252"/>
      <c r="F274" s="252"/>
      <c r="G274" s="252"/>
      <c r="H274" s="224"/>
      <c r="I274" s="224"/>
      <c r="J274" s="224"/>
      <c r="K274" s="224"/>
      <c r="L274" s="224"/>
      <c r="M274" s="224"/>
      <c r="N274" s="223"/>
      <c r="O274" s="223"/>
      <c r="P274" s="223"/>
      <c r="Q274" s="223"/>
      <c r="R274" s="224"/>
      <c r="S274" s="224"/>
      <c r="T274" s="224"/>
      <c r="U274" s="224"/>
      <c r="V274" s="224"/>
      <c r="W274" s="224"/>
      <c r="X274" s="224"/>
      <c r="Y274" s="224"/>
      <c r="Z274" s="214"/>
      <c r="AA274" s="214"/>
      <c r="AB274" s="214"/>
      <c r="AC274" s="214"/>
      <c r="AD274" s="214"/>
      <c r="AE274" s="214"/>
      <c r="AF274" s="214"/>
      <c r="AG274" s="214" t="s">
        <v>320</v>
      </c>
      <c r="AH274" s="214"/>
      <c r="AI274" s="214"/>
      <c r="AJ274" s="214"/>
      <c r="AK274" s="214"/>
      <c r="AL274" s="214"/>
      <c r="AM274" s="214"/>
      <c r="AN274" s="214"/>
      <c r="AO274" s="214"/>
      <c r="AP274" s="214"/>
      <c r="AQ274" s="214"/>
      <c r="AR274" s="214"/>
      <c r="AS274" s="214"/>
      <c r="AT274" s="214"/>
      <c r="AU274" s="214"/>
      <c r="AV274" s="214"/>
      <c r="AW274" s="214"/>
      <c r="AX274" s="214"/>
      <c r="AY274" s="214"/>
      <c r="AZ274" s="214"/>
      <c r="BA274" s="214"/>
      <c r="BB274" s="214"/>
      <c r="BC274" s="214"/>
      <c r="BD274" s="214"/>
      <c r="BE274" s="214"/>
      <c r="BF274" s="214"/>
      <c r="BG274" s="214"/>
      <c r="BH274" s="214"/>
    </row>
    <row r="275" spans="1:60" outlineLevel="3" x14ac:dyDescent="0.2">
      <c r="A275" s="221"/>
      <c r="B275" s="222"/>
      <c r="C275" s="258" t="s">
        <v>1060</v>
      </c>
      <c r="D275" s="252"/>
      <c r="E275" s="252"/>
      <c r="F275" s="252"/>
      <c r="G275" s="252"/>
      <c r="H275" s="224"/>
      <c r="I275" s="224"/>
      <c r="J275" s="224"/>
      <c r="K275" s="224"/>
      <c r="L275" s="224"/>
      <c r="M275" s="224"/>
      <c r="N275" s="223"/>
      <c r="O275" s="223"/>
      <c r="P275" s="223"/>
      <c r="Q275" s="223"/>
      <c r="R275" s="224"/>
      <c r="S275" s="224"/>
      <c r="T275" s="224"/>
      <c r="U275" s="224"/>
      <c r="V275" s="224"/>
      <c r="W275" s="224"/>
      <c r="X275" s="224"/>
      <c r="Y275" s="224"/>
      <c r="Z275" s="214"/>
      <c r="AA275" s="214"/>
      <c r="AB275" s="214"/>
      <c r="AC275" s="214"/>
      <c r="AD275" s="214"/>
      <c r="AE275" s="214"/>
      <c r="AF275" s="214"/>
      <c r="AG275" s="214" t="s">
        <v>320</v>
      </c>
      <c r="AH275" s="214"/>
      <c r="AI275" s="214"/>
      <c r="AJ275" s="214"/>
      <c r="AK275" s="214"/>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row>
    <row r="276" spans="1:60" outlineLevel="2" x14ac:dyDescent="0.2">
      <c r="A276" s="221"/>
      <c r="B276" s="222"/>
      <c r="C276" s="268" t="s">
        <v>3150</v>
      </c>
      <c r="D276" s="262"/>
      <c r="E276" s="263">
        <v>1</v>
      </c>
      <c r="F276" s="224"/>
      <c r="G276" s="224"/>
      <c r="H276" s="224"/>
      <c r="I276" s="224"/>
      <c r="J276" s="224"/>
      <c r="K276" s="224"/>
      <c r="L276" s="224"/>
      <c r="M276" s="224"/>
      <c r="N276" s="223"/>
      <c r="O276" s="223"/>
      <c r="P276" s="223"/>
      <c r="Q276" s="223"/>
      <c r="R276" s="224"/>
      <c r="S276" s="224"/>
      <c r="T276" s="224"/>
      <c r="U276" s="224"/>
      <c r="V276" s="224"/>
      <c r="W276" s="224"/>
      <c r="X276" s="224"/>
      <c r="Y276" s="224"/>
      <c r="Z276" s="214"/>
      <c r="AA276" s="214"/>
      <c r="AB276" s="214"/>
      <c r="AC276" s="214"/>
      <c r="AD276" s="214"/>
      <c r="AE276" s="214"/>
      <c r="AF276" s="214"/>
      <c r="AG276" s="214" t="s">
        <v>371</v>
      </c>
      <c r="AH276" s="214">
        <v>0</v>
      </c>
      <c r="AI276" s="214"/>
      <c r="AJ276" s="214"/>
      <c r="AK276" s="214"/>
      <c r="AL276" s="214"/>
      <c r="AM276" s="214"/>
      <c r="AN276" s="214"/>
      <c r="AO276" s="214"/>
      <c r="AP276" s="214"/>
      <c r="AQ276" s="214"/>
      <c r="AR276" s="214"/>
      <c r="AS276" s="214"/>
      <c r="AT276" s="214"/>
      <c r="AU276" s="214"/>
      <c r="AV276" s="214"/>
      <c r="AW276" s="214"/>
      <c r="AX276" s="214"/>
      <c r="AY276" s="214"/>
      <c r="AZ276" s="214"/>
      <c r="BA276" s="214"/>
      <c r="BB276" s="214"/>
      <c r="BC276" s="214"/>
      <c r="BD276" s="214"/>
      <c r="BE276" s="214"/>
      <c r="BF276" s="214"/>
      <c r="BG276" s="214"/>
      <c r="BH276" s="214"/>
    </row>
    <row r="277" spans="1:60" outlineLevel="3" x14ac:dyDescent="0.2">
      <c r="A277" s="221"/>
      <c r="B277" s="222"/>
      <c r="C277" s="268" t="s">
        <v>3151</v>
      </c>
      <c r="D277" s="262"/>
      <c r="E277" s="263">
        <v>1</v>
      </c>
      <c r="F277" s="224"/>
      <c r="G277" s="224"/>
      <c r="H277" s="224"/>
      <c r="I277" s="224"/>
      <c r="J277" s="224"/>
      <c r="K277" s="224"/>
      <c r="L277" s="224"/>
      <c r="M277" s="224"/>
      <c r="N277" s="223"/>
      <c r="O277" s="223"/>
      <c r="P277" s="223"/>
      <c r="Q277" s="223"/>
      <c r="R277" s="224"/>
      <c r="S277" s="224"/>
      <c r="T277" s="224"/>
      <c r="U277" s="224"/>
      <c r="V277" s="224"/>
      <c r="W277" s="224"/>
      <c r="X277" s="224"/>
      <c r="Y277" s="224"/>
      <c r="Z277" s="214"/>
      <c r="AA277" s="214"/>
      <c r="AB277" s="214"/>
      <c r="AC277" s="214"/>
      <c r="AD277" s="214"/>
      <c r="AE277" s="214"/>
      <c r="AF277" s="214"/>
      <c r="AG277" s="214" t="s">
        <v>371</v>
      </c>
      <c r="AH277" s="214">
        <v>0</v>
      </c>
      <c r="AI277" s="214"/>
      <c r="AJ277" s="214"/>
      <c r="AK277" s="214"/>
      <c r="AL277" s="214"/>
      <c r="AM277" s="214"/>
      <c r="AN277" s="214"/>
      <c r="AO277" s="214"/>
      <c r="AP277" s="214"/>
      <c r="AQ277" s="214"/>
      <c r="AR277" s="214"/>
      <c r="AS277" s="214"/>
      <c r="AT277" s="214"/>
      <c r="AU277" s="214"/>
      <c r="AV277" s="214"/>
      <c r="AW277" s="214"/>
      <c r="AX277" s="214"/>
      <c r="AY277" s="214"/>
      <c r="AZ277" s="214"/>
      <c r="BA277" s="214"/>
      <c r="BB277" s="214"/>
      <c r="BC277" s="214"/>
      <c r="BD277" s="214"/>
      <c r="BE277" s="214"/>
      <c r="BF277" s="214"/>
      <c r="BG277" s="214"/>
      <c r="BH277" s="214"/>
    </row>
    <row r="278" spans="1:60" outlineLevel="1" x14ac:dyDescent="0.2">
      <c r="A278" s="236">
        <v>40</v>
      </c>
      <c r="B278" s="237" t="s">
        <v>3152</v>
      </c>
      <c r="C278" s="254" t="s">
        <v>3153</v>
      </c>
      <c r="D278" s="238" t="s">
        <v>375</v>
      </c>
      <c r="E278" s="239">
        <v>4</v>
      </c>
      <c r="F278" s="240"/>
      <c r="G278" s="241">
        <f>ROUND(E278*F278,2)</f>
        <v>0</v>
      </c>
      <c r="H278" s="240"/>
      <c r="I278" s="241">
        <f>ROUND(E278*H278,2)</f>
        <v>0</v>
      </c>
      <c r="J278" s="240"/>
      <c r="K278" s="241">
        <f>ROUND(E278*J278,2)</f>
        <v>0</v>
      </c>
      <c r="L278" s="241">
        <v>12</v>
      </c>
      <c r="M278" s="241">
        <f>G278*(1+L278/100)</f>
        <v>0</v>
      </c>
      <c r="N278" s="239">
        <v>1.8079999999999999E-2</v>
      </c>
      <c r="O278" s="239">
        <f>ROUND(E278*N278,2)</f>
        <v>7.0000000000000007E-2</v>
      </c>
      <c r="P278" s="239">
        <v>0</v>
      </c>
      <c r="Q278" s="239">
        <f>ROUND(E278*P278,2)</f>
        <v>0</v>
      </c>
      <c r="R278" s="241" t="s">
        <v>380</v>
      </c>
      <c r="S278" s="241" t="s">
        <v>315</v>
      </c>
      <c r="T278" s="242" t="s">
        <v>315</v>
      </c>
      <c r="U278" s="224">
        <v>0.4</v>
      </c>
      <c r="V278" s="224">
        <f>ROUND(E278*U278,2)</f>
        <v>1.6</v>
      </c>
      <c r="W278" s="224"/>
      <c r="X278" s="224" t="s">
        <v>336</v>
      </c>
      <c r="Y278" s="224" t="s">
        <v>317</v>
      </c>
      <c r="Z278" s="214"/>
      <c r="AA278" s="214"/>
      <c r="AB278" s="214"/>
      <c r="AC278" s="214"/>
      <c r="AD278" s="214"/>
      <c r="AE278" s="214"/>
      <c r="AF278" s="214"/>
      <c r="AG278" s="214" t="s">
        <v>337</v>
      </c>
      <c r="AH278" s="214"/>
      <c r="AI278" s="214"/>
      <c r="AJ278" s="214"/>
      <c r="AK278" s="214"/>
      <c r="AL278" s="214"/>
      <c r="AM278" s="214"/>
      <c r="AN278" s="214"/>
      <c r="AO278" s="214"/>
      <c r="AP278" s="214"/>
      <c r="AQ278" s="214"/>
      <c r="AR278" s="214"/>
      <c r="AS278" s="214"/>
      <c r="AT278" s="214"/>
      <c r="AU278" s="214"/>
      <c r="AV278" s="214"/>
      <c r="AW278" s="214"/>
      <c r="AX278" s="214"/>
      <c r="AY278" s="214"/>
      <c r="AZ278" s="214"/>
      <c r="BA278" s="214"/>
      <c r="BB278" s="214"/>
      <c r="BC278" s="214"/>
      <c r="BD278" s="214"/>
      <c r="BE278" s="214"/>
      <c r="BF278" s="214"/>
      <c r="BG278" s="214"/>
      <c r="BH278" s="214"/>
    </row>
    <row r="279" spans="1:60" outlineLevel="2" x14ac:dyDescent="0.2">
      <c r="A279" s="221"/>
      <c r="B279" s="222"/>
      <c r="C279" s="255" t="s">
        <v>3154</v>
      </c>
      <c r="D279" s="243"/>
      <c r="E279" s="243"/>
      <c r="F279" s="243"/>
      <c r="G279" s="243"/>
      <c r="H279" s="224"/>
      <c r="I279" s="224"/>
      <c r="J279" s="224"/>
      <c r="K279" s="224"/>
      <c r="L279" s="224"/>
      <c r="M279" s="224"/>
      <c r="N279" s="223"/>
      <c r="O279" s="223"/>
      <c r="P279" s="223"/>
      <c r="Q279" s="223"/>
      <c r="R279" s="224"/>
      <c r="S279" s="224"/>
      <c r="T279" s="224"/>
      <c r="U279" s="224"/>
      <c r="V279" s="224"/>
      <c r="W279" s="224"/>
      <c r="X279" s="224"/>
      <c r="Y279" s="224"/>
      <c r="Z279" s="214"/>
      <c r="AA279" s="214"/>
      <c r="AB279" s="214"/>
      <c r="AC279" s="214"/>
      <c r="AD279" s="214"/>
      <c r="AE279" s="214"/>
      <c r="AF279" s="214"/>
      <c r="AG279" s="214" t="s">
        <v>320</v>
      </c>
      <c r="AH279" s="214"/>
      <c r="AI279" s="214"/>
      <c r="AJ279" s="214"/>
      <c r="AK279" s="214"/>
      <c r="AL279" s="214"/>
      <c r="AM279" s="214"/>
      <c r="AN279" s="214"/>
      <c r="AO279" s="214"/>
      <c r="AP279" s="214"/>
      <c r="AQ279" s="214"/>
      <c r="AR279" s="214"/>
      <c r="AS279" s="214"/>
      <c r="AT279" s="214"/>
      <c r="AU279" s="214"/>
      <c r="AV279" s="214"/>
      <c r="AW279" s="214"/>
      <c r="AX279" s="214"/>
      <c r="AY279" s="214"/>
      <c r="AZ279" s="214"/>
      <c r="BA279" s="214"/>
      <c r="BB279" s="214"/>
      <c r="BC279" s="214"/>
      <c r="BD279" s="214"/>
      <c r="BE279" s="214"/>
      <c r="BF279" s="214"/>
      <c r="BG279" s="214"/>
      <c r="BH279" s="214"/>
    </row>
    <row r="280" spans="1:60" ht="22.5" outlineLevel="1" x14ac:dyDescent="0.2">
      <c r="A280" s="236">
        <v>41</v>
      </c>
      <c r="B280" s="237" t="s">
        <v>3155</v>
      </c>
      <c r="C280" s="254" t="s">
        <v>3156</v>
      </c>
      <c r="D280" s="238" t="s">
        <v>1055</v>
      </c>
      <c r="E280" s="239">
        <v>18</v>
      </c>
      <c r="F280" s="240"/>
      <c r="G280" s="241">
        <f>ROUND(E280*F280,2)</f>
        <v>0</v>
      </c>
      <c r="H280" s="240"/>
      <c r="I280" s="241">
        <f>ROUND(E280*H280,2)</f>
        <v>0</v>
      </c>
      <c r="J280" s="240"/>
      <c r="K280" s="241">
        <f>ROUND(E280*J280,2)</f>
        <v>0</v>
      </c>
      <c r="L280" s="241">
        <v>12</v>
      </c>
      <c r="M280" s="241">
        <f>G280*(1+L280/100)</f>
        <v>0</v>
      </c>
      <c r="N280" s="239">
        <v>0</v>
      </c>
      <c r="O280" s="239">
        <f>ROUND(E280*N280,2)</f>
        <v>0</v>
      </c>
      <c r="P280" s="239">
        <v>0</v>
      </c>
      <c r="Q280" s="239">
        <f>ROUND(E280*P280,2)</f>
        <v>0</v>
      </c>
      <c r="R280" s="241"/>
      <c r="S280" s="241" t="s">
        <v>331</v>
      </c>
      <c r="T280" s="242" t="s">
        <v>316</v>
      </c>
      <c r="U280" s="224">
        <v>0</v>
      </c>
      <c r="V280" s="224">
        <f>ROUND(E280*U280,2)</f>
        <v>0</v>
      </c>
      <c r="W280" s="224"/>
      <c r="X280" s="224" t="s">
        <v>336</v>
      </c>
      <c r="Y280" s="224" t="s">
        <v>317</v>
      </c>
      <c r="Z280" s="214"/>
      <c r="AA280" s="214"/>
      <c r="AB280" s="214"/>
      <c r="AC280" s="214"/>
      <c r="AD280" s="214"/>
      <c r="AE280" s="214"/>
      <c r="AF280" s="214"/>
      <c r="AG280" s="214" t="s">
        <v>367</v>
      </c>
      <c r="AH280" s="214"/>
      <c r="AI280" s="214"/>
      <c r="AJ280" s="214"/>
      <c r="AK280" s="214"/>
      <c r="AL280" s="214"/>
      <c r="AM280" s="214"/>
      <c r="AN280" s="214"/>
      <c r="AO280" s="214"/>
      <c r="AP280" s="214"/>
      <c r="AQ280" s="214"/>
      <c r="AR280" s="214"/>
      <c r="AS280" s="214"/>
      <c r="AT280" s="214"/>
      <c r="AU280" s="214"/>
      <c r="AV280" s="214"/>
      <c r="AW280" s="214"/>
      <c r="AX280" s="214"/>
      <c r="AY280" s="214"/>
      <c r="AZ280" s="214"/>
      <c r="BA280" s="214"/>
      <c r="BB280" s="214"/>
      <c r="BC280" s="214"/>
      <c r="BD280" s="214"/>
      <c r="BE280" s="214"/>
      <c r="BF280" s="214"/>
      <c r="BG280" s="214"/>
      <c r="BH280" s="214"/>
    </row>
    <row r="281" spans="1:60" outlineLevel="2" x14ac:dyDescent="0.2">
      <c r="A281" s="221"/>
      <c r="B281" s="222"/>
      <c r="C281" s="268" t="s">
        <v>3157</v>
      </c>
      <c r="D281" s="262"/>
      <c r="E281" s="263">
        <v>7</v>
      </c>
      <c r="F281" s="224"/>
      <c r="G281" s="224"/>
      <c r="H281" s="224"/>
      <c r="I281" s="224"/>
      <c r="J281" s="224"/>
      <c r="K281" s="224"/>
      <c r="L281" s="224"/>
      <c r="M281" s="224"/>
      <c r="N281" s="223"/>
      <c r="O281" s="223"/>
      <c r="P281" s="223"/>
      <c r="Q281" s="223"/>
      <c r="R281" s="224"/>
      <c r="S281" s="224"/>
      <c r="T281" s="224"/>
      <c r="U281" s="224"/>
      <c r="V281" s="224"/>
      <c r="W281" s="224"/>
      <c r="X281" s="224"/>
      <c r="Y281" s="224"/>
      <c r="Z281" s="214"/>
      <c r="AA281" s="214"/>
      <c r="AB281" s="214"/>
      <c r="AC281" s="214"/>
      <c r="AD281" s="214"/>
      <c r="AE281" s="214"/>
      <c r="AF281" s="214"/>
      <c r="AG281" s="214" t="s">
        <v>371</v>
      </c>
      <c r="AH281" s="214">
        <v>0</v>
      </c>
      <c r="AI281" s="214"/>
      <c r="AJ281" s="214"/>
      <c r="AK281" s="214"/>
      <c r="AL281" s="214"/>
      <c r="AM281" s="214"/>
      <c r="AN281" s="214"/>
      <c r="AO281" s="214"/>
      <c r="AP281" s="214"/>
      <c r="AQ281" s="214"/>
      <c r="AR281" s="214"/>
      <c r="AS281" s="214"/>
      <c r="AT281" s="214"/>
      <c r="AU281" s="214"/>
      <c r="AV281" s="214"/>
      <c r="AW281" s="214"/>
      <c r="AX281" s="214"/>
      <c r="AY281" s="214"/>
      <c r="AZ281" s="214"/>
      <c r="BA281" s="214"/>
      <c r="BB281" s="214"/>
      <c r="BC281" s="214"/>
      <c r="BD281" s="214"/>
      <c r="BE281" s="214"/>
      <c r="BF281" s="214"/>
      <c r="BG281" s="214"/>
      <c r="BH281" s="214"/>
    </row>
    <row r="282" spans="1:60" outlineLevel="3" x14ac:dyDescent="0.2">
      <c r="A282" s="221"/>
      <c r="B282" s="222"/>
      <c r="C282" s="268" t="s">
        <v>3158</v>
      </c>
      <c r="D282" s="262"/>
      <c r="E282" s="263">
        <v>6</v>
      </c>
      <c r="F282" s="224"/>
      <c r="G282" s="224"/>
      <c r="H282" s="224"/>
      <c r="I282" s="224"/>
      <c r="J282" s="224"/>
      <c r="K282" s="224"/>
      <c r="L282" s="224"/>
      <c r="M282" s="224"/>
      <c r="N282" s="223"/>
      <c r="O282" s="223"/>
      <c r="P282" s="223"/>
      <c r="Q282" s="223"/>
      <c r="R282" s="224"/>
      <c r="S282" s="224"/>
      <c r="T282" s="224"/>
      <c r="U282" s="224"/>
      <c r="V282" s="224"/>
      <c r="W282" s="224"/>
      <c r="X282" s="224"/>
      <c r="Y282" s="224"/>
      <c r="Z282" s="214"/>
      <c r="AA282" s="214"/>
      <c r="AB282" s="214"/>
      <c r="AC282" s="214"/>
      <c r="AD282" s="214"/>
      <c r="AE282" s="214"/>
      <c r="AF282" s="214"/>
      <c r="AG282" s="214" t="s">
        <v>371</v>
      </c>
      <c r="AH282" s="214">
        <v>0</v>
      </c>
      <c r="AI282" s="214"/>
      <c r="AJ282" s="214"/>
      <c r="AK282" s="214"/>
      <c r="AL282" s="214"/>
      <c r="AM282" s="214"/>
      <c r="AN282" s="214"/>
      <c r="AO282" s="214"/>
      <c r="AP282" s="214"/>
      <c r="AQ282" s="214"/>
      <c r="AR282" s="214"/>
      <c r="AS282" s="214"/>
      <c r="AT282" s="214"/>
      <c r="AU282" s="214"/>
      <c r="AV282" s="214"/>
      <c r="AW282" s="214"/>
      <c r="AX282" s="214"/>
      <c r="AY282" s="214"/>
      <c r="AZ282" s="214"/>
      <c r="BA282" s="214"/>
      <c r="BB282" s="214"/>
      <c r="BC282" s="214"/>
      <c r="BD282" s="214"/>
      <c r="BE282" s="214"/>
      <c r="BF282" s="214"/>
      <c r="BG282" s="214"/>
      <c r="BH282" s="214"/>
    </row>
    <row r="283" spans="1:60" outlineLevel="3" x14ac:dyDescent="0.2">
      <c r="A283" s="221"/>
      <c r="B283" s="222"/>
      <c r="C283" s="268" t="s">
        <v>3159</v>
      </c>
      <c r="D283" s="262"/>
      <c r="E283" s="263">
        <v>2</v>
      </c>
      <c r="F283" s="224"/>
      <c r="G283" s="224"/>
      <c r="H283" s="224"/>
      <c r="I283" s="224"/>
      <c r="J283" s="224"/>
      <c r="K283" s="224"/>
      <c r="L283" s="224"/>
      <c r="M283" s="224"/>
      <c r="N283" s="223"/>
      <c r="O283" s="223"/>
      <c r="P283" s="223"/>
      <c r="Q283" s="223"/>
      <c r="R283" s="224"/>
      <c r="S283" s="224"/>
      <c r="T283" s="224"/>
      <c r="U283" s="224"/>
      <c r="V283" s="224"/>
      <c r="W283" s="224"/>
      <c r="X283" s="224"/>
      <c r="Y283" s="224"/>
      <c r="Z283" s="214"/>
      <c r="AA283" s="214"/>
      <c r="AB283" s="214"/>
      <c r="AC283" s="214"/>
      <c r="AD283" s="214"/>
      <c r="AE283" s="214"/>
      <c r="AF283" s="214"/>
      <c r="AG283" s="214" t="s">
        <v>371</v>
      </c>
      <c r="AH283" s="214">
        <v>0</v>
      </c>
      <c r="AI283" s="214"/>
      <c r="AJ283" s="214"/>
      <c r="AK283" s="214"/>
      <c r="AL283" s="214"/>
      <c r="AM283" s="214"/>
      <c r="AN283" s="214"/>
      <c r="AO283" s="214"/>
      <c r="AP283" s="214"/>
      <c r="AQ283" s="214"/>
      <c r="AR283" s="214"/>
      <c r="AS283" s="214"/>
      <c r="AT283" s="214"/>
      <c r="AU283" s="214"/>
      <c r="AV283" s="214"/>
      <c r="AW283" s="214"/>
      <c r="AX283" s="214"/>
      <c r="AY283" s="214"/>
      <c r="AZ283" s="214"/>
      <c r="BA283" s="214"/>
      <c r="BB283" s="214"/>
      <c r="BC283" s="214"/>
      <c r="BD283" s="214"/>
      <c r="BE283" s="214"/>
      <c r="BF283" s="214"/>
      <c r="BG283" s="214"/>
      <c r="BH283" s="214"/>
    </row>
    <row r="284" spans="1:60" outlineLevel="3" x14ac:dyDescent="0.2">
      <c r="A284" s="221"/>
      <c r="B284" s="222"/>
      <c r="C284" s="268" t="s">
        <v>3160</v>
      </c>
      <c r="D284" s="262"/>
      <c r="E284" s="263">
        <v>2</v>
      </c>
      <c r="F284" s="224"/>
      <c r="G284" s="224"/>
      <c r="H284" s="224"/>
      <c r="I284" s="224"/>
      <c r="J284" s="224"/>
      <c r="K284" s="224"/>
      <c r="L284" s="224"/>
      <c r="M284" s="224"/>
      <c r="N284" s="223"/>
      <c r="O284" s="223"/>
      <c r="P284" s="223"/>
      <c r="Q284" s="223"/>
      <c r="R284" s="224"/>
      <c r="S284" s="224"/>
      <c r="T284" s="224"/>
      <c r="U284" s="224"/>
      <c r="V284" s="224"/>
      <c r="W284" s="224"/>
      <c r="X284" s="224"/>
      <c r="Y284" s="224"/>
      <c r="Z284" s="214"/>
      <c r="AA284" s="214"/>
      <c r="AB284" s="214"/>
      <c r="AC284" s="214"/>
      <c r="AD284" s="214"/>
      <c r="AE284" s="214"/>
      <c r="AF284" s="214"/>
      <c r="AG284" s="214" t="s">
        <v>371</v>
      </c>
      <c r="AH284" s="214">
        <v>0</v>
      </c>
      <c r="AI284" s="214"/>
      <c r="AJ284" s="214"/>
      <c r="AK284" s="214"/>
      <c r="AL284" s="214"/>
      <c r="AM284" s="214"/>
      <c r="AN284" s="214"/>
      <c r="AO284" s="214"/>
      <c r="AP284" s="214"/>
      <c r="AQ284" s="214"/>
      <c r="AR284" s="214"/>
      <c r="AS284" s="214"/>
      <c r="AT284" s="214"/>
      <c r="AU284" s="214"/>
      <c r="AV284" s="214"/>
      <c r="AW284" s="214"/>
      <c r="AX284" s="214"/>
      <c r="AY284" s="214"/>
      <c r="AZ284" s="214"/>
      <c r="BA284" s="214"/>
      <c r="BB284" s="214"/>
      <c r="BC284" s="214"/>
      <c r="BD284" s="214"/>
      <c r="BE284" s="214"/>
      <c r="BF284" s="214"/>
      <c r="BG284" s="214"/>
      <c r="BH284" s="214"/>
    </row>
    <row r="285" spans="1:60" outlineLevel="3" x14ac:dyDescent="0.2">
      <c r="A285" s="221"/>
      <c r="B285" s="222"/>
      <c r="C285" s="268" t="s">
        <v>3161</v>
      </c>
      <c r="D285" s="262"/>
      <c r="E285" s="263">
        <v>1</v>
      </c>
      <c r="F285" s="224"/>
      <c r="G285" s="224"/>
      <c r="H285" s="224"/>
      <c r="I285" s="224"/>
      <c r="J285" s="224"/>
      <c r="K285" s="224"/>
      <c r="L285" s="224"/>
      <c r="M285" s="224"/>
      <c r="N285" s="223"/>
      <c r="O285" s="223"/>
      <c r="P285" s="223"/>
      <c r="Q285" s="223"/>
      <c r="R285" s="224"/>
      <c r="S285" s="224"/>
      <c r="T285" s="224"/>
      <c r="U285" s="224"/>
      <c r="V285" s="224"/>
      <c r="W285" s="224"/>
      <c r="X285" s="224"/>
      <c r="Y285" s="224"/>
      <c r="Z285" s="214"/>
      <c r="AA285" s="214"/>
      <c r="AB285" s="214"/>
      <c r="AC285" s="214"/>
      <c r="AD285" s="214"/>
      <c r="AE285" s="214"/>
      <c r="AF285" s="214"/>
      <c r="AG285" s="214" t="s">
        <v>371</v>
      </c>
      <c r="AH285" s="214">
        <v>0</v>
      </c>
      <c r="AI285" s="214"/>
      <c r="AJ285" s="214"/>
      <c r="AK285" s="214"/>
      <c r="AL285" s="214"/>
      <c r="AM285" s="214"/>
      <c r="AN285" s="214"/>
      <c r="AO285" s="214"/>
      <c r="AP285" s="214"/>
      <c r="AQ285" s="214"/>
      <c r="AR285" s="214"/>
      <c r="AS285" s="214"/>
      <c r="AT285" s="214"/>
      <c r="AU285" s="214"/>
      <c r="AV285" s="214"/>
      <c r="AW285" s="214"/>
      <c r="AX285" s="214"/>
      <c r="AY285" s="214"/>
      <c r="AZ285" s="214"/>
      <c r="BA285" s="214"/>
      <c r="BB285" s="214"/>
      <c r="BC285" s="214"/>
      <c r="BD285" s="214"/>
      <c r="BE285" s="214"/>
      <c r="BF285" s="214"/>
      <c r="BG285" s="214"/>
      <c r="BH285" s="214"/>
    </row>
    <row r="286" spans="1:60" outlineLevel="1" x14ac:dyDescent="0.2">
      <c r="A286" s="245">
        <v>42</v>
      </c>
      <c r="B286" s="246" t="s">
        <v>3162</v>
      </c>
      <c r="C286" s="256" t="s">
        <v>3163</v>
      </c>
      <c r="D286" s="247" t="s">
        <v>330</v>
      </c>
      <c r="E286" s="248">
        <v>1</v>
      </c>
      <c r="F286" s="249"/>
      <c r="G286" s="250">
        <f>ROUND(E286*F286,2)</f>
        <v>0</v>
      </c>
      <c r="H286" s="249"/>
      <c r="I286" s="250">
        <f>ROUND(E286*H286,2)</f>
        <v>0</v>
      </c>
      <c r="J286" s="249"/>
      <c r="K286" s="250">
        <f>ROUND(E286*J286,2)</f>
        <v>0</v>
      </c>
      <c r="L286" s="250">
        <v>12</v>
      </c>
      <c r="M286" s="250">
        <f>G286*(1+L286/100)</f>
        <v>0</v>
      </c>
      <c r="N286" s="248">
        <v>0</v>
      </c>
      <c r="O286" s="248">
        <f>ROUND(E286*N286,2)</f>
        <v>0</v>
      </c>
      <c r="P286" s="248">
        <v>0</v>
      </c>
      <c r="Q286" s="248">
        <f>ROUND(E286*P286,2)</f>
        <v>0</v>
      </c>
      <c r="R286" s="250"/>
      <c r="S286" s="250" t="s">
        <v>331</v>
      </c>
      <c r="T286" s="251" t="s">
        <v>316</v>
      </c>
      <c r="U286" s="224">
        <v>0</v>
      </c>
      <c r="V286" s="224">
        <f>ROUND(E286*U286,2)</f>
        <v>0</v>
      </c>
      <c r="W286" s="224"/>
      <c r="X286" s="224" t="s">
        <v>336</v>
      </c>
      <c r="Y286" s="224" t="s">
        <v>317</v>
      </c>
      <c r="Z286" s="214"/>
      <c r="AA286" s="214"/>
      <c r="AB286" s="214"/>
      <c r="AC286" s="214"/>
      <c r="AD286" s="214"/>
      <c r="AE286" s="214"/>
      <c r="AF286" s="214"/>
      <c r="AG286" s="214" t="s">
        <v>337</v>
      </c>
      <c r="AH286" s="214"/>
      <c r="AI286" s="214"/>
      <c r="AJ286" s="214"/>
      <c r="AK286" s="214"/>
      <c r="AL286" s="214"/>
      <c r="AM286" s="214"/>
      <c r="AN286" s="214"/>
      <c r="AO286" s="214"/>
      <c r="AP286" s="214"/>
      <c r="AQ286" s="214"/>
      <c r="AR286" s="214"/>
      <c r="AS286" s="214"/>
      <c r="AT286" s="214"/>
      <c r="AU286" s="214"/>
      <c r="AV286" s="214"/>
      <c r="AW286" s="214"/>
      <c r="AX286" s="214"/>
      <c r="AY286" s="214"/>
      <c r="AZ286" s="214"/>
      <c r="BA286" s="214"/>
      <c r="BB286" s="214"/>
      <c r="BC286" s="214"/>
      <c r="BD286" s="214"/>
      <c r="BE286" s="214"/>
      <c r="BF286" s="214"/>
      <c r="BG286" s="214"/>
      <c r="BH286" s="214"/>
    </row>
    <row r="287" spans="1:60" outlineLevel="1" x14ac:dyDescent="0.2">
      <c r="A287" s="245">
        <v>43</v>
      </c>
      <c r="B287" s="246" t="s">
        <v>3164</v>
      </c>
      <c r="C287" s="256" t="s">
        <v>3165</v>
      </c>
      <c r="D287" s="247" t="s">
        <v>375</v>
      </c>
      <c r="E287" s="248">
        <v>7</v>
      </c>
      <c r="F287" s="249"/>
      <c r="G287" s="250">
        <f>ROUND(E287*F287,2)</f>
        <v>0</v>
      </c>
      <c r="H287" s="249"/>
      <c r="I287" s="250">
        <f>ROUND(E287*H287,2)</f>
        <v>0</v>
      </c>
      <c r="J287" s="249"/>
      <c r="K287" s="250">
        <f>ROUND(E287*J287,2)</f>
        <v>0</v>
      </c>
      <c r="L287" s="250">
        <v>12</v>
      </c>
      <c r="M287" s="250">
        <f>G287*(1+L287/100)</f>
        <v>0</v>
      </c>
      <c r="N287" s="248">
        <v>0</v>
      </c>
      <c r="O287" s="248">
        <f>ROUND(E287*N287,2)</f>
        <v>0</v>
      </c>
      <c r="P287" s="248">
        <v>0</v>
      </c>
      <c r="Q287" s="248">
        <f>ROUND(E287*P287,2)</f>
        <v>0</v>
      </c>
      <c r="R287" s="250"/>
      <c r="S287" s="250" t="s">
        <v>331</v>
      </c>
      <c r="T287" s="251" t="s">
        <v>316</v>
      </c>
      <c r="U287" s="224">
        <v>0</v>
      </c>
      <c r="V287" s="224">
        <f>ROUND(E287*U287,2)</f>
        <v>0</v>
      </c>
      <c r="W287" s="224"/>
      <c r="X287" s="224" t="s">
        <v>336</v>
      </c>
      <c r="Y287" s="224" t="s">
        <v>317</v>
      </c>
      <c r="Z287" s="214"/>
      <c r="AA287" s="214"/>
      <c r="AB287" s="214"/>
      <c r="AC287" s="214"/>
      <c r="AD287" s="214"/>
      <c r="AE287" s="214"/>
      <c r="AF287" s="214"/>
      <c r="AG287" s="214" t="s">
        <v>337</v>
      </c>
      <c r="AH287" s="214"/>
      <c r="AI287" s="214"/>
      <c r="AJ287" s="214"/>
      <c r="AK287" s="214"/>
      <c r="AL287" s="214"/>
      <c r="AM287" s="214"/>
      <c r="AN287" s="214"/>
      <c r="AO287" s="214"/>
      <c r="AP287" s="214"/>
      <c r="AQ287" s="214"/>
      <c r="AR287" s="214"/>
      <c r="AS287" s="214"/>
      <c r="AT287" s="214"/>
      <c r="AU287" s="214"/>
      <c r="AV287" s="214"/>
      <c r="AW287" s="214"/>
      <c r="AX287" s="214"/>
      <c r="AY287" s="214"/>
      <c r="AZ287" s="214"/>
      <c r="BA287" s="214"/>
      <c r="BB287" s="214"/>
      <c r="BC287" s="214"/>
      <c r="BD287" s="214"/>
      <c r="BE287" s="214"/>
      <c r="BF287" s="214"/>
      <c r="BG287" s="214"/>
      <c r="BH287" s="214"/>
    </row>
    <row r="288" spans="1:60" outlineLevel="1" x14ac:dyDescent="0.2">
      <c r="A288" s="236">
        <v>44</v>
      </c>
      <c r="B288" s="237" t="s">
        <v>3166</v>
      </c>
      <c r="C288" s="254" t="s">
        <v>3167</v>
      </c>
      <c r="D288" s="238" t="s">
        <v>330</v>
      </c>
      <c r="E288" s="239">
        <v>4</v>
      </c>
      <c r="F288" s="240"/>
      <c r="G288" s="241">
        <f>ROUND(E288*F288,2)</f>
        <v>0</v>
      </c>
      <c r="H288" s="240"/>
      <c r="I288" s="241">
        <f>ROUND(E288*H288,2)</f>
        <v>0</v>
      </c>
      <c r="J288" s="240"/>
      <c r="K288" s="241">
        <f>ROUND(E288*J288,2)</f>
        <v>0</v>
      </c>
      <c r="L288" s="241">
        <v>12</v>
      </c>
      <c r="M288" s="241">
        <f>G288*(1+L288/100)</f>
        <v>0</v>
      </c>
      <c r="N288" s="239">
        <v>0</v>
      </c>
      <c r="O288" s="239">
        <f>ROUND(E288*N288,2)</f>
        <v>0</v>
      </c>
      <c r="P288" s="239">
        <v>0</v>
      </c>
      <c r="Q288" s="239">
        <f>ROUND(E288*P288,2)</f>
        <v>0</v>
      </c>
      <c r="R288" s="241"/>
      <c r="S288" s="241" t="s">
        <v>331</v>
      </c>
      <c r="T288" s="242" t="s">
        <v>316</v>
      </c>
      <c r="U288" s="224">
        <v>0</v>
      </c>
      <c r="V288" s="224">
        <f>ROUND(E288*U288,2)</f>
        <v>0</v>
      </c>
      <c r="W288" s="224"/>
      <c r="X288" s="224" t="s">
        <v>336</v>
      </c>
      <c r="Y288" s="224" t="s">
        <v>317</v>
      </c>
      <c r="Z288" s="214"/>
      <c r="AA288" s="214"/>
      <c r="AB288" s="214"/>
      <c r="AC288" s="214"/>
      <c r="AD288" s="214"/>
      <c r="AE288" s="214"/>
      <c r="AF288" s="214"/>
      <c r="AG288" s="214" t="s">
        <v>337</v>
      </c>
      <c r="AH288" s="214"/>
      <c r="AI288" s="214"/>
      <c r="AJ288" s="214"/>
      <c r="AK288" s="214"/>
      <c r="AL288" s="214"/>
      <c r="AM288" s="214"/>
      <c r="AN288" s="214"/>
      <c r="AO288" s="214"/>
      <c r="AP288" s="214"/>
      <c r="AQ288" s="214"/>
      <c r="AR288" s="214"/>
      <c r="AS288" s="214"/>
      <c r="AT288" s="214"/>
      <c r="AU288" s="214"/>
      <c r="AV288" s="214"/>
      <c r="AW288" s="214"/>
      <c r="AX288" s="214"/>
      <c r="AY288" s="214"/>
      <c r="AZ288" s="214"/>
      <c r="BA288" s="214"/>
      <c r="BB288" s="214"/>
      <c r="BC288" s="214"/>
      <c r="BD288" s="214"/>
      <c r="BE288" s="214"/>
      <c r="BF288" s="214"/>
      <c r="BG288" s="214"/>
      <c r="BH288" s="214"/>
    </row>
    <row r="289" spans="1:60" outlineLevel="2" x14ac:dyDescent="0.2">
      <c r="A289" s="221"/>
      <c r="B289" s="222"/>
      <c r="C289" s="255" t="s">
        <v>3168</v>
      </c>
      <c r="D289" s="243"/>
      <c r="E289" s="243"/>
      <c r="F289" s="243"/>
      <c r="G289" s="243"/>
      <c r="H289" s="224"/>
      <c r="I289" s="224"/>
      <c r="J289" s="224"/>
      <c r="K289" s="224"/>
      <c r="L289" s="224"/>
      <c r="M289" s="224"/>
      <c r="N289" s="223"/>
      <c r="O289" s="223"/>
      <c r="P289" s="223"/>
      <c r="Q289" s="223"/>
      <c r="R289" s="224"/>
      <c r="S289" s="224"/>
      <c r="T289" s="224"/>
      <c r="U289" s="224"/>
      <c r="V289" s="224"/>
      <c r="W289" s="224"/>
      <c r="X289" s="224"/>
      <c r="Y289" s="224"/>
      <c r="Z289" s="214"/>
      <c r="AA289" s="214"/>
      <c r="AB289" s="214"/>
      <c r="AC289" s="214"/>
      <c r="AD289" s="214"/>
      <c r="AE289" s="214"/>
      <c r="AF289" s="214"/>
      <c r="AG289" s="214" t="s">
        <v>320</v>
      </c>
      <c r="AH289" s="214"/>
      <c r="AI289" s="214"/>
      <c r="AJ289" s="214"/>
      <c r="AK289" s="214"/>
      <c r="AL289" s="214"/>
      <c r="AM289" s="214"/>
      <c r="AN289" s="214"/>
      <c r="AO289" s="214"/>
      <c r="AP289" s="214"/>
      <c r="AQ289" s="214"/>
      <c r="AR289" s="214"/>
      <c r="AS289" s="214"/>
      <c r="AT289" s="214"/>
      <c r="AU289" s="214"/>
      <c r="AV289" s="214"/>
      <c r="AW289" s="214"/>
      <c r="AX289" s="214"/>
      <c r="AY289" s="214"/>
      <c r="AZ289" s="214"/>
      <c r="BA289" s="214"/>
      <c r="BB289" s="214"/>
      <c r="BC289" s="214"/>
      <c r="BD289" s="214"/>
      <c r="BE289" s="214"/>
      <c r="BF289" s="214"/>
      <c r="BG289" s="214"/>
      <c r="BH289" s="214"/>
    </row>
    <row r="290" spans="1:60" outlineLevel="1" x14ac:dyDescent="0.2">
      <c r="A290" s="236">
        <v>45</v>
      </c>
      <c r="B290" s="237" t="s">
        <v>3169</v>
      </c>
      <c r="C290" s="254" t="s">
        <v>3170</v>
      </c>
      <c r="D290" s="238" t="s">
        <v>403</v>
      </c>
      <c r="E290" s="239">
        <v>98</v>
      </c>
      <c r="F290" s="240"/>
      <c r="G290" s="241">
        <f>ROUND(E290*F290,2)</f>
        <v>0</v>
      </c>
      <c r="H290" s="240"/>
      <c r="I290" s="241">
        <f>ROUND(E290*H290,2)</f>
        <v>0</v>
      </c>
      <c r="J290" s="240"/>
      <c r="K290" s="241">
        <f>ROUND(E290*J290,2)</f>
        <v>0</v>
      </c>
      <c r="L290" s="241">
        <v>12</v>
      </c>
      <c r="M290" s="241">
        <f>G290*(1+L290/100)</f>
        <v>0</v>
      </c>
      <c r="N290" s="239">
        <v>0</v>
      </c>
      <c r="O290" s="239">
        <f>ROUND(E290*N290,2)</f>
        <v>0</v>
      </c>
      <c r="P290" s="239">
        <v>0</v>
      </c>
      <c r="Q290" s="239">
        <f>ROUND(E290*P290,2)</f>
        <v>0</v>
      </c>
      <c r="R290" s="241"/>
      <c r="S290" s="241" t="s">
        <v>331</v>
      </c>
      <c r="T290" s="242" t="s">
        <v>316</v>
      </c>
      <c r="U290" s="224">
        <v>0</v>
      </c>
      <c r="V290" s="224">
        <f>ROUND(E290*U290,2)</f>
        <v>0</v>
      </c>
      <c r="W290" s="224"/>
      <c r="X290" s="224" t="s">
        <v>336</v>
      </c>
      <c r="Y290" s="224" t="s">
        <v>317</v>
      </c>
      <c r="Z290" s="214"/>
      <c r="AA290" s="214"/>
      <c r="AB290" s="214"/>
      <c r="AC290" s="214"/>
      <c r="AD290" s="214"/>
      <c r="AE290" s="214"/>
      <c r="AF290" s="214"/>
      <c r="AG290" s="214" t="s">
        <v>337</v>
      </c>
      <c r="AH290" s="214"/>
      <c r="AI290" s="214"/>
      <c r="AJ290" s="214"/>
      <c r="AK290" s="214"/>
      <c r="AL290" s="214"/>
      <c r="AM290" s="214"/>
      <c r="AN290" s="214"/>
      <c r="AO290" s="214"/>
      <c r="AP290" s="214"/>
      <c r="AQ290" s="214"/>
      <c r="AR290" s="214"/>
      <c r="AS290" s="214"/>
      <c r="AT290" s="214"/>
      <c r="AU290" s="214"/>
      <c r="AV290" s="214"/>
      <c r="AW290" s="214"/>
      <c r="AX290" s="214"/>
      <c r="AY290" s="214"/>
      <c r="AZ290" s="214"/>
      <c r="BA290" s="214"/>
      <c r="BB290" s="214"/>
      <c r="BC290" s="214"/>
      <c r="BD290" s="214"/>
      <c r="BE290" s="214"/>
      <c r="BF290" s="214"/>
      <c r="BG290" s="214"/>
      <c r="BH290" s="214"/>
    </row>
    <row r="291" spans="1:60" outlineLevel="2" x14ac:dyDescent="0.2">
      <c r="A291" s="221"/>
      <c r="B291" s="222"/>
      <c r="C291" s="268" t="s">
        <v>3171</v>
      </c>
      <c r="D291" s="262"/>
      <c r="E291" s="263">
        <v>98</v>
      </c>
      <c r="F291" s="224"/>
      <c r="G291" s="224"/>
      <c r="H291" s="224"/>
      <c r="I291" s="224"/>
      <c r="J291" s="224"/>
      <c r="K291" s="224"/>
      <c r="L291" s="224"/>
      <c r="M291" s="224"/>
      <c r="N291" s="223"/>
      <c r="O291" s="223"/>
      <c r="P291" s="223"/>
      <c r="Q291" s="223"/>
      <c r="R291" s="224"/>
      <c r="S291" s="224"/>
      <c r="T291" s="224"/>
      <c r="U291" s="224"/>
      <c r="V291" s="224"/>
      <c r="W291" s="224"/>
      <c r="X291" s="224"/>
      <c r="Y291" s="224"/>
      <c r="Z291" s="214"/>
      <c r="AA291" s="214"/>
      <c r="AB291" s="214"/>
      <c r="AC291" s="214"/>
      <c r="AD291" s="214"/>
      <c r="AE291" s="214"/>
      <c r="AF291" s="214"/>
      <c r="AG291" s="214" t="s">
        <v>371</v>
      </c>
      <c r="AH291" s="214">
        <v>0</v>
      </c>
      <c r="AI291" s="214"/>
      <c r="AJ291" s="214"/>
      <c r="AK291" s="214"/>
      <c r="AL291" s="214"/>
      <c r="AM291" s="214"/>
      <c r="AN291" s="214"/>
      <c r="AO291" s="214"/>
      <c r="AP291" s="214"/>
      <c r="AQ291" s="214"/>
      <c r="AR291" s="214"/>
      <c r="AS291" s="214"/>
      <c r="AT291" s="214"/>
      <c r="AU291" s="214"/>
      <c r="AV291" s="214"/>
      <c r="AW291" s="214"/>
      <c r="AX291" s="214"/>
      <c r="AY291" s="214"/>
      <c r="AZ291" s="214"/>
      <c r="BA291" s="214"/>
      <c r="BB291" s="214"/>
      <c r="BC291" s="214"/>
      <c r="BD291" s="214"/>
      <c r="BE291" s="214"/>
      <c r="BF291" s="214"/>
      <c r="BG291" s="214"/>
      <c r="BH291" s="214"/>
    </row>
    <row r="292" spans="1:60" ht="22.5" outlineLevel="1" x14ac:dyDescent="0.2">
      <c r="A292" s="236">
        <v>46</v>
      </c>
      <c r="B292" s="237" t="s">
        <v>3172</v>
      </c>
      <c r="C292" s="254" t="s">
        <v>3173</v>
      </c>
      <c r="D292" s="238" t="s">
        <v>403</v>
      </c>
      <c r="E292" s="239">
        <v>98</v>
      </c>
      <c r="F292" s="240"/>
      <c r="G292" s="241">
        <f>ROUND(E292*F292,2)</f>
        <v>0</v>
      </c>
      <c r="H292" s="240"/>
      <c r="I292" s="241">
        <f>ROUND(E292*H292,2)</f>
        <v>0</v>
      </c>
      <c r="J292" s="240"/>
      <c r="K292" s="241">
        <f>ROUND(E292*J292,2)</f>
        <v>0</v>
      </c>
      <c r="L292" s="241">
        <v>12</v>
      </c>
      <c r="M292" s="241">
        <f>G292*(1+L292/100)</f>
        <v>0</v>
      </c>
      <c r="N292" s="239">
        <v>2.657E-2</v>
      </c>
      <c r="O292" s="239">
        <f>ROUND(E292*N292,2)</f>
        <v>2.6</v>
      </c>
      <c r="P292" s="239">
        <v>0</v>
      </c>
      <c r="Q292" s="239">
        <f>ROUND(E292*P292,2)</f>
        <v>0</v>
      </c>
      <c r="R292" s="241" t="s">
        <v>366</v>
      </c>
      <c r="S292" s="241" t="s">
        <v>315</v>
      </c>
      <c r="T292" s="242" t="s">
        <v>315</v>
      </c>
      <c r="U292" s="224">
        <v>1.72919</v>
      </c>
      <c r="V292" s="224">
        <f>ROUND(E292*U292,2)</f>
        <v>169.46</v>
      </c>
      <c r="W292" s="224"/>
      <c r="X292" s="224" t="s">
        <v>336</v>
      </c>
      <c r="Y292" s="224" t="s">
        <v>317</v>
      </c>
      <c r="Z292" s="214"/>
      <c r="AA292" s="214"/>
      <c r="AB292" s="214"/>
      <c r="AC292" s="214"/>
      <c r="AD292" s="214"/>
      <c r="AE292" s="214"/>
      <c r="AF292" s="214"/>
      <c r="AG292" s="214" t="s">
        <v>337</v>
      </c>
      <c r="AH292" s="214"/>
      <c r="AI292" s="214"/>
      <c r="AJ292" s="214"/>
      <c r="AK292" s="214"/>
      <c r="AL292" s="214"/>
      <c r="AM292" s="214"/>
      <c r="AN292" s="214"/>
      <c r="AO292" s="214"/>
      <c r="AP292" s="214"/>
      <c r="AQ292" s="214"/>
      <c r="AR292" s="214"/>
      <c r="AS292" s="214"/>
      <c r="AT292" s="214"/>
      <c r="AU292" s="214"/>
      <c r="AV292" s="214"/>
      <c r="AW292" s="214"/>
      <c r="AX292" s="214"/>
      <c r="AY292" s="214"/>
      <c r="AZ292" s="214"/>
      <c r="BA292" s="214"/>
      <c r="BB292" s="214"/>
      <c r="BC292" s="214"/>
      <c r="BD292" s="214"/>
      <c r="BE292" s="214"/>
      <c r="BF292" s="214"/>
      <c r="BG292" s="214"/>
      <c r="BH292" s="214"/>
    </row>
    <row r="293" spans="1:60" ht="33.75" outlineLevel="2" x14ac:dyDescent="0.2">
      <c r="A293" s="221"/>
      <c r="B293" s="222"/>
      <c r="C293" s="267" t="s">
        <v>3174</v>
      </c>
      <c r="D293" s="266"/>
      <c r="E293" s="266"/>
      <c r="F293" s="266"/>
      <c r="G293" s="266"/>
      <c r="H293" s="224"/>
      <c r="I293" s="224"/>
      <c r="J293" s="224"/>
      <c r="K293" s="224"/>
      <c r="L293" s="224"/>
      <c r="M293" s="224"/>
      <c r="N293" s="223"/>
      <c r="O293" s="223"/>
      <c r="P293" s="223"/>
      <c r="Q293" s="223"/>
      <c r="R293" s="224"/>
      <c r="S293" s="224"/>
      <c r="T293" s="224"/>
      <c r="U293" s="224"/>
      <c r="V293" s="224"/>
      <c r="W293" s="224"/>
      <c r="X293" s="224"/>
      <c r="Y293" s="224"/>
      <c r="Z293" s="214"/>
      <c r="AA293" s="214"/>
      <c r="AB293" s="214"/>
      <c r="AC293" s="214"/>
      <c r="AD293" s="214"/>
      <c r="AE293" s="214"/>
      <c r="AF293" s="214"/>
      <c r="AG293" s="214" t="s">
        <v>369</v>
      </c>
      <c r="AH293" s="214"/>
      <c r="AI293" s="214"/>
      <c r="AJ293" s="214"/>
      <c r="AK293" s="214"/>
      <c r="AL293" s="214"/>
      <c r="AM293" s="214"/>
      <c r="AN293" s="214"/>
      <c r="AO293" s="214"/>
      <c r="AP293" s="214"/>
      <c r="AQ293" s="214"/>
      <c r="AR293" s="214"/>
      <c r="AS293" s="214"/>
      <c r="AT293" s="214"/>
      <c r="AU293" s="214"/>
      <c r="AV293" s="214"/>
      <c r="AW293" s="214"/>
      <c r="AX293" s="214"/>
      <c r="AY293" s="214"/>
      <c r="AZ293" s="214"/>
      <c r="BA293" s="244" t="str">
        <f>C293</f>
        <v>(hliníkové, nerez, Antikoro) včetně komínové zděře, odvodu kondenzátu do domovního odpadu nebo sběrné nádoby odběratele, s případnými manipulačními otvory, tj. jejich případné vybourání, opětné zazdění a omítnutí do původního stavu konstrukce, pomocného pracovního lešení o výšce podlahy do 1900 m a pro zatížení 1,5 kPa,</v>
      </c>
      <c r="BB293" s="214"/>
      <c r="BC293" s="214"/>
      <c r="BD293" s="214"/>
      <c r="BE293" s="214"/>
      <c r="BF293" s="214"/>
      <c r="BG293" s="214"/>
      <c r="BH293" s="214"/>
    </row>
    <row r="294" spans="1:60" outlineLevel="2" x14ac:dyDescent="0.2">
      <c r="A294" s="221"/>
      <c r="B294" s="222"/>
      <c r="C294" s="268" t="s">
        <v>3171</v>
      </c>
      <c r="D294" s="262"/>
      <c r="E294" s="263">
        <v>98</v>
      </c>
      <c r="F294" s="224"/>
      <c r="G294" s="224"/>
      <c r="H294" s="224"/>
      <c r="I294" s="224"/>
      <c r="J294" s="224"/>
      <c r="K294" s="224"/>
      <c r="L294" s="224"/>
      <c r="M294" s="224"/>
      <c r="N294" s="223"/>
      <c r="O294" s="223"/>
      <c r="P294" s="223"/>
      <c r="Q294" s="223"/>
      <c r="R294" s="224"/>
      <c r="S294" s="224"/>
      <c r="T294" s="224"/>
      <c r="U294" s="224"/>
      <c r="V294" s="224"/>
      <c r="W294" s="224"/>
      <c r="X294" s="224"/>
      <c r="Y294" s="224"/>
      <c r="Z294" s="214"/>
      <c r="AA294" s="214"/>
      <c r="AB294" s="214"/>
      <c r="AC294" s="214"/>
      <c r="AD294" s="214"/>
      <c r="AE294" s="214"/>
      <c r="AF294" s="214"/>
      <c r="AG294" s="214" t="s">
        <v>371</v>
      </c>
      <c r="AH294" s="214">
        <v>0</v>
      </c>
      <c r="AI294" s="214"/>
      <c r="AJ294" s="214"/>
      <c r="AK294" s="214"/>
      <c r="AL294" s="214"/>
      <c r="AM294" s="214"/>
      <c r="AN294" s="214"/>
      <c r="AO294" s="214"/>
      <c r="AP294" s="214"/>
      <c r="AQ294" s="214"/>
      <c r="AR294" s="214"/>
      <c r="AS294" s="214"/>
      <c r="AT294" s="214"/>
      <c r="AU294" s="214"/>
      <c r="AV294" s="214"/>
      <c r="AW294" s="214"/>
      <c r="AX294" s="214"/>
      <c r="AY294" s="214"/>
      <c r="AZ294" s="214"/>
      <c r="BA294" s="214"/>
      <c r="BB294" s="214"/>
      <c r="BC294" s="214"/>
      <c r="BD294" s="214"/>
      <c r="BE294" s="214"/>
      <c r="BF294" s="214"/>
      <c r="BG294" s="214"/>
      <c r="BH294" s="214"/>
    </row>
    <row r="295" spans="1:60" outlineLevel="1" x14ac:dyDescent="0.2">
      <c r="A295" s="236">
        <v>47</v>
      </c>
      <c r="B295" s="237" t="s">
        <v>3175</v>
      </c>
      <c r="C295" s="254" t="s">
        <v>3176</v>
      </c>
      <c r="D295" s="238" t="s">
        <v>403</v>
      </c>
      <c r="E295" s="239">
        <v>98</v>
      </c>
      <c r="F295" s="240"/>
      <c r="G295" s="241">
        <f>ROUND(E295*F295,2)</f>
        <v>0</v>
      </c>
      <c r="H295" s="240"/>
      <c r="I295" s="241">
        <f>ROUND(E295*H295,2)</f>
        <v>0</v>
      </c>
      <c r="J295" s="240"/>
      <c r="K295" s="241">
        <f>ROUND(E295*J295,2)</f>
        <v>0</v>
      </c>
      <c r="L295" s="241">
        <v>12</v>
      </c>
      <c r="M295" s="241">
        <f>G295*(1+L295/100)</f>
        <v>0</v>
      </c>
      <c r="N295" s="239">
        <v>2.2399999999999998E-3</v>
      </c>
      <c r="O295" s="239">
        <f>ROUND(E295*N295,2)</f>
        <v>0.22</v>
      </c>
      <c r="P295" s="239">
        <v>0</v>
      </c>
      <c r="Q295" s="239">
        <f>ROUND(E295*P295,2)</f>
        <v>0</v>
      </c>
      <c r="R295" s="241" t="s">
        <v>428</v>
      </c>
      <c r="S295" s="241" t="s">
        <v>315</v>
      </c>
      <c r="T295" s="242" t="s">
        <v>315</v>
      </c>
      <c r="U295" s="224">
        <v>0</v>
      </c>
      <c r="V295" s="224">
        <f>ROUND(E295*U295,2)</f>
        <v>0</v>
      </c>
      <c r="W295" s="224"/>
      <c r="X295" s="224" t="s">
        <v>429</v>
      </c>
      <c r="Y295" s="224" t="s">
        <v>317</v>
      </c>
      <c r="Z295" s="214"/>
      <c r="AA295" s="214"/>
      <c r="AB295" s="214"/>
      <c r="AC295" s="214"/>
      <c r="AD295" s="214"/>
      <c r="AE295" s="214"/>
      <c r="AF295" s="214"/>
      <c r="AG295" s="214" t="s">
        <v>430</v>
      </c>
      <c r="AH295" s="214"/>
      <c r="AI295" s="214"/>
      <c r="AJ295" s="214"/>
      <c r="AK295" s="214"/>
      <c r="AL295" s="214"/>
      <c r="AM295" s="214"/>
      <c r="AN295" s="214"/>
      <c r="AO295" s="214"/>
      <c r="AP295" s="214"/>
      <c r="AQ295" s="214"/>
      <c r="AR295" s="214"/>
      <c r="AS295" s="214"/>
      <c r="AT295" s="214"/>
      <c r="AU295" s="214"/>
      <c r="AV295" s="214"/>
      <c r="AW295" s="214"/>
      <c r="AX295" s="214"/>
      <c r="AY295" s="214"/>
      <c r="AZ295" s="214"/>
      <c r="BA295" s="214"/>
      <c r="BB295" s="214"/>
      <c r="BC295" s="214"/>
      <c r="BD295" s="214"/>
      <c r="BE295" s="214"/>
      <c r="BF295" s="214"/>
      <c r="BG295" s="214"/>
      <c r="BH295" s="214"/>
    </row>
    <row r="296" spans="1:60" outlineLevel="2" x14ac:dyDescent="0.2">
      <c r="A296" s="221"/>
      <c r="B296" s="222"/>
      <c r="C296" s="268" t="s">
        <v>3177</v>
      </c>
      <c r="D296" s="262"/>
      <c r="E296" s="263">
        <v>98</v>
      </c>
      <c r="F296" s="224"/>
      <c r="G296" s="224"/>
      <c r="H296" s="224"/>
      <c r="I296" s="224"/>
      <c r="J296" s="224"/>
      <c r="K296" s="224"/>
      <c r="L296" s="224"/>
      <c r="M296" s="224"/>
      <c r="N296" s="223"/>
      <c r="O296" s="223"/>
      <c r="P296" s="223"/>
      <c r="Q296" s="223"/>
      <c r="R296" s="224"/>
      <c r="S296" s="224"/>
      <c r="T296" s="224"/>
      <c r="U296" s="224"/>
      <c r="V296" s="224"/>
      <c r="W296" s="224"/>
      <c r="X296" s="224"/>
      <c r="Y296" s="224"/>
      <c r="Z296" s="214"/>
      <c r="AA296" s="214"/>
      <c r="AB296" s="214"/>
      <c r="AC296" s="214"/>
      <c r="AD296" s="214"/>
      <c r="AE296" s="214"/>
      <c r="AF296" s="214"/>
      <c r="AG296" s="214" t="s">
        <v>371</v>
      </c>
      <c r="AH296" s="214">
        <v>5</v>
      </c>
      <c r="AI296" s="214"/>
      <c r="AJ296" s="214"/>
      <c r="AK296" s="214"/>
      <c r="AL296" s="214"/>
      <c r="AM296" s="214"/>
      <c r="AN296" s="214"/>
      <c r="AO296" s="214"/>
      <c r="AP296" s="214"/>
      <c r="AQ296" s="214"/>
      <c r="AR296" s="214"/>
      <c r="AS296" s="214"/>
      <c r="AT296" s="214"/>
      <c r="AU296" s="214"/>
      <c r="AV296" s="214"/>
      <c r="AW296" s="214"/>
      <c r="AX296" s="214"/>
      <c r="AY296" s="214"/>
      <c r="AZ296" s="214"/>
      <c r="BA296" s="214"/>
      <c r="BB296" s="214"/>
      <c r="BC296" s="214"/>
      <c r="BD296" s="214"/>
      <c r="BE296" s="214"/>
      <c r="BF296" s="214"/>
      <c r="BG296" s="214"/>
      <c r="BH296" s="214"/>
    </row>
    <row r="297" spans="1:60" outlineLevel="1" x14ac:dyDescent="0.2">
      <c r="A297" s="245">
        <v>48</v>
      </c>
      <c r="B297" s="246" t="s">
        <v>3178</v>
      </c>
      <c r="C297" s="256" t="s">
        <v>3179</v>
      </c>
      <c r="D297" s="247" t="s">
        <v>375</v>
      </c>
      <c r="E297" s="248">
        <v>6</v>
      </c>
      <c r="F297" s="249"/>
      <c r="G297" s="250">
        <f>ROUND(E297*F297,2)</f>
        <v>0</v>
      </c>
      <c r="H297" s="249"/>
      <c r="I297" s="250">
        <f>ROUND(E297*H297,2)</f>
        <v>0</v>
      </c>
      <c r="J297" s="249"/>
      <c r="K297" s="250">
        <f>ROUND(E297*J297,2)</f>
        <v>0</v>
      </c>
      <c r="L297" s="250">
        <v>12</v>
      </c>
      <c r="M297" s="250">
        <f>G297*(1+L297/100)</f>
        <v>0</v>
      </c>
      <c r="N297" s="248">
        <v>1.0000000000000001E-5</v>
      </c>
      <c r="O297" s="248">
        <f>ROUND(E297*N297,2)</f>
        <v>0</v>
      </c>
      <c r="P297" s="248">
        <v>0</v>
      </c>
      <c r="Q297" s="248">
        <f>ROUND(E297*P297,2)</f>
        <v>0</v>
      </c>
      <c r="R297" s="250" t="s">
        <v>380</v>
      </c>
      <c r="S297" s="250" t="s">
        <v>315</v>
      </c>
      <c r="T297" s="251" t="s">
        <v>315</v>
      </c>
      <c r="U297" s="224">
        <v>0.17</v>
      </c>
      <c r="V297" s="224">
        <f>ROUND(E297*U297,2)</f>
        <v>1.02</v>
      </c>
      <c r="W297" s="224"/>
      <c r="X297" s="224" t="s">
        <v>336</v>
      </c>
      <c r="Y297" s="224" t="s">
        <v>317</v>
      </c>
      <c r="Z297" s="214"/>
      <c r="AA297" s="214"/>
      <c r="AB297" s="214"/>
      <c r="AC297" s="214"/>
      <c r="AD297" s="214"/>
      <c r="AE297" s="214"/>
      <c r="AF297" s="214"/>
      <c r="AG297" s="214" t="s">
        <v>337</v>
      </c>
      <c r="AH297" s="214"/>
      <c r="AI297" s="214"/>
      <c r="AJ297" s="214"/>
      <c r="AK297" s="214"/>
      <c r="AL297" s="214"/>
      <c r="AM297" s="214"/>
      <c r="AN297" s="214"/>
      <c r="AO297" s="214"/>
      <c r="AP297" s="214"/>
      <c r="AQ297" s="214"/>
      <c r="AR297" s="214"/>
      <c r="AS297" s="214"/>
      <c r="AT297" s="214"/>
      <c r="AU297" s="214"/>
      <c r="AV297" s="214"/>
      <c r="AW297" s="214"/>
      <c r="AX297" s="214"/>
      <c r="AY297" s="214"/>
      <c r="AZ297" s="214"/>
      <c r="BA297" s="214"/>
      <c r="BB297" s="214"/>
      <c r="BC297" s="214"/>
      <c r="BD297" s="214"/>
      <c r="BE297" s="214"/>
      <c r="BF297" s="214"/>
      <c r="BG297" s="214"/>
      <c r="BH297" s="214"/>
    </row>
    <row r="298" spans="1:60" ht="22.5" outlineLevel="1" x14ac:dyDescent="0.2">
      <c r="A298" s="245">
        <v>49</v>
      </c>
      <c r="B298" s="246" t="s">
        <v>3180</v>
      </c>
      <c r="C298" s="256" t="s">
        <v>3181</v>
      </c>
      <c r="D298" s="247" t="s">
        <v>375</v>
      </c>
      <c r="E298" s="248">
        <v>6</v>
      </c>
      <c r="F298" s="249"/>
      <c r="G298" s="250">
        <f>ROUND(E298*F298,2)</f>
        <v>0</v>
      </c>
      <c r="H298" s="249"/>
      <c r="I298" s="250">
        <f>ROUND(E298*H298,2)</f>
        <v>0</v>
      </c>
      <c r="J298" s="249"/>
      <c r="K298" s="250">
        <f>ROUND(E298*J298,2)</f>
        <v>0</v>
      </c>
      <c r="L298" s="250">
        <v>12</v>
      </c>
      <c r="M298" s="250">
        <f>G298*(1+L298/100)</f>
        <v>0</v>
      </c>
      <c r="N298" s="248">
        <v>3.0000000000000001E-3</v>
      </c>
      <c r="O298" s="248">
        <f>ROUND(E298*N298,2)</f>
        <v>0.02</v>
      </c>
      <c r="P298" s="248">
        <v>0</v>
      </c>
      <c r="Q298" s="248">
        <f>ROUND(E298*P298,2)</f>
        <v>0</v>
      </c>
      <c r="R298" s="250" t="s">
        <v>428</v>
      </c>
      <c r="S298" s="250" t="s">
        <v>315</v>
      </c>
      <c r="T298" s="251" t="s">
        <v>315</v>
      </c>
      <c r="U298" s="224">
        <v>0</v>
      </c>
      <c r="V298" s="224">
        <f>ROUND(E298*U298,2)</f>
        <v>0</v>
      </c>
      <c r="W298" s="224"/>
      <c r="X298" s="224" t="s">
        <v>429</v>
      </c>
      <c r="Y298" s="224" t="s">
        <v>317</v>
      </c>
      <c r="Z298" s="214"/>
      <c r="AA298" s="214"/>
      <c r="AB298" s="214"/>
      <c r="AC298" s="214"/>
      <c r="AD298" s="214"/>
      <c r="AE298" s="214"/>
      <c r="AF298" s="214"/>
      <c r="AG298" s="214" t="s">
        <v>430</v>
      </c>
      <c r="AH298" s="214"/>
      <c r="AI298" s="214"/>
      <c r="AJ298" s="214"/>
      <c r="AK298" s="214"/>
      <c r="AL298" s="214"/>
      <c r="AM298" s="214"/>
      <c r="AN298" s="214"/>
      <c r="AO298" s="214"/>
      <c r="AP298" s="214"/>
      <c r="AQ298" s="214"/>
      <c r="AR298" s="214"/>
      <c r="AS298" s="214"/>
      <c r="AT298" s="214"/>
      <c r="AU298" s="214"/>
      <c r="AV298" s="214"/>
      <c r="AW298" s="214"/>
      <c r="AX298" s="214"/>
      <c r="AY298" s="214"/>
      <c r="AZ298" s="214"/>
      <c r="BA298" s="214"/>
      <c r="BB298" s="214"/>
      <c r="BC298" s="214"/>
      <c r="BD298" s="214"/>
      <c r="BE298" s="214"/>
      <c r="BF298" s="214"/>
      <c r="BG298" s="214"/>
      <c r="BH298" s="214"/>
    </row>
    <row r="299" spans="1:60" outlineLevel="1" x14ac:dyDescent="0.2">
      <c r="A299" s="245">
        <v>50</v>
      </c>
      <c r="B299" s="246" t="s">
        <v>3182</v>
      </c>
      <c r="C299" s="256" t="s">
        <v>3183</v>
      </c>
      <c r="D299" s="247" t="s">
        <v>375</v>
      </c>
      <c r="E299" s="248">
        <v>6</v>
      </c>
      <c r="F299" s="249"/>
      <c r="G299" s="250">
        <f>ROUND(E299*F299,2)</f>
        <v>0</v>
      </c>
      <c r="H299" s="249"/>
      <c r="I299" s="250">
        <f>ROUND(E299*H299,2)</f>
        <v>0</v>
      </c>
      <c r="J299" s="249"/>
      <c r="K299" s="250">
        <f>ROUND(E299*J299,2)</f>
        <v>0</v>
      </c>
      <c r="L299" s="250">
        <v>12</v>
      </c>
      <c r="M299" s="250">
        <f>G299*(1+L299/100)</f>
        <v>0</v>
      </c>
      <c r="N299" s="248">
        <v>0</v>
      </c>
      <c r="O299" s="248">
        <f>ROUND(E299*N299,2)</f>
        <v>0</v>
      </c>
      <c r="P299" s="248">
        <v>0</v>
      </c>
      <c r="Q299" s="248">
        <f>ROUND(E299*P299,2)</f>
        <v>0</v>
      </c>
      <c r="R299" s="250" t="s">
        <v>380</v>
      </c>
      <c r="S299" s="250" t="s">
        <v>315</v>
      </c>
      <c r="T299" s="251" t="s">
        <v>315</v>
      </c>
      <c r="U299" s="224">
        <v>0.1123</v>
      </c>
      <c r="V299" s="224">
        <f>ROUND(E299*U299,2)</f>
        <v>0.67</v>
      </c>
      <c r="W299" s="224"/>
      <c r="X299" s="224" t="s">
        <v>336</v>
      </c>
      <c r="Y299" s="224" t="s">
        <v>317</v>
      </c>
      <c r="Z299" s="214"/>
      <c r="AA299" s="214"/>
      <c r="AB299" s="214"/>
      <c r="AC299" s="214"/>
      <c r="AD299" s="214"/>
      <c r="AE299" s="214"/>
      <c r="AF299" s="214"/>
      <c r="AG299" s="214" t="s">
        <v>337</v>
      </c>
      <c r="AH299" s="214"/>
      <c r="AI299" s="214"/>
      <c r="AJ299" s="214"/>
      <c r="AK299" s="214"/>
      <c r="AL299" s="214"/>
      <c r="AM299" s="214"/>
      <c r="AN299" s="214"/>
      <c r="AO299" s="214"/>
      <c r="AP299" s="214"/>
      <c r="AQ299" s="214"/>
      <c r="AR299" s="214"/>
      <c r="AS299" s="214"/>
      <c r="AT299" s="214"/>
      <c r="AU299" s="214"/>
      <c r="AV299" s="214"/>
      <c r="AW299" s="214"/>
      <c r="AX299" s="214"/>
      <c r="AY299" s="214"/>
      <c r="AZ299" s="214"/>
      <c r="BA299" s="214"/>
      <c r="BB299" s="214"/>
      <c r="BC299" s="214"/>
      <c r="BD299" s="214"/>
      <c r="BE299" s="214"/>
      <c r="BF299" s="214"/>
      <c r="BG299" s="214"/>
      <c r="BH299" s="214"/>
    </row>
    <row r="300" spans="1:60" outlineLevel="1" x14ac:dyDescent="0.2">
      <c r="A300" s="245">
        <v>51</v>
      </c>
      <c r="B300" s="246" t="s">
        <v>3184</v>
      </c>
      <c r="C300" s="256" t="s">
        <v>3185</v>
      </c>
      <c r="D300" s="247" t="s">
        <v>375</v>
      </c>
      <c r="E300" s="248">
        <v>6</v>
      </c>
      <c r="F300" s="249"/>
      <c r="G300" s="250">
        <f>ROUND(E300*F300,2)</f>
        <v>0</v>
      </c>
      <c r="H300" s="249"/>
      <c r="I300" s="250">
        <f>ROUND(E300*H300,2)</f>
        <v>0</v>
      </c>
      <c r="J300" s="249"/>
      <c r="K300" s="250">
        <f>ROUND(E300*J300,2)</f>
        <v>0</v>
      </c>
      <c r="L300" s="250">
        <v>12</v>
      </c>
      <c r="M300" s="250">
        <f>G300*(1+L300/100)</f>
        <v>0</v>
      </c>
      <c r="N300" s="248">
        <v>0</v>
      </c>
      <c r="O300" s="248">
        <f>ROUND(E300*N300,2)</f>
        <v>0</v>
      </c>
      <c r="P300" s="248">
        <v>0</v>
      </c>
      <c r="Q300" s="248">
        <f>ROUND(E300*P300,2)</f>
        <v>0</v>
      </c>
      <c r="R300" s="250" t="s">
        <v>380</v>
      </c>
      <c r="S300" s="250" t="s">
        <v>315</v>
      </c>
      <c r="T300" s="251" t="s">
        <v>315</v>
      </c>
      <c r="U300" s="224">
        <v>0.26419999999999999</v>
      </c>
      <c r="V300" s="224">
        <f>ROUND(E300*U300,2)</f>
        <v>1.59</v>
      </c>
      <c r="W300" s="224"/>
      <c r="X300" s="224" t="s">
        <v>336</v>
      </c>
      <c r="Y300" s="224" t="s">
        <v>317</v>
      </c>
      <c r="Z300" s="214"/>
      <c r="AA300" s="214"/>
      <c r="AB300" s="214"/>
      <c r="AC300" s="214"/>
      <c r="AD300" s="214"/>
      <c r="AE300" s="214"/>
      <c r="AF300" s="214"/>
      <c r="AG300" s="214" t="s">
        <v>337</v>
      </c>
      <c r="AH300" s="214"/>
      <c r="AI300" s="214"/>
      <c r="AJ300" s="214"/>
      <c r="AK300" s="214"/>
      <c r="AL300" s="214"/>
      <c r="AM300" s="214"/>
      <c r="AN300" s="214"/>
      <c r="AO300" s="214"/>
      <c r="AP300" s="214"/>
      <c r="AQ300" s="214"/>
      <c r="AR300" s="214"/>
      <c r="AS300" s="214"/>
      <c r="AT300" s="214"/>
      <c r="AU300" s="214"/>
      <c r="AV300" s="214"/>
      <c r="AW300" s="214"/>
      <c r="AX300" s="214"/>
      <c r="AY300" s="214"/>
      <c r="AZ300" s="214"/>
      <c r="BA300" s="214"/>
      <c r="BB300" s="214"/>
      <c r="BC300" s="214"/>
      <c r="BD300" s="214"/>
      <c r="BE300" s="214"/>
      <c r="BF300" s="214"/>
      <c r="BG300" s="214"/>
      <c r="BH300" s="214"/>
    </row>
    <row r="301" spans="1:60" x14ac:dyDescent="0.2">
      <c r="A301" s="229" t="s">
        <v>310</v>
      </c>
      <c r="B301" s="230" t="s">
        <v>209</v>
      </c>
      <c r="C301" s="253" t="s">
        <v>210</v>
      </c>
      <c r="D301" s="231"/>
      <c r="E301" s="232"/>
      <c r="F301" s="233"/>
      <c r="G301" s="233">
        <f>SUMIF(AG302:AG452,"&lt;&gt;NOR",G302:G452)</f>
        <v>0</v>
      </c>
      <c r="H301" s="233"/>
      <c r="I301" s="233">
        <f>SUM(I302:I452)</f>
        <v>0</v>
      </c>
      <c r="J301" s="233"/>
      <c r="K301" s="233">
        <f>SUM(K302:K452)</f>
        <v>0</v>
      </c>
      <c r="L301" s="233"/>
      <c r="M301" s="233">
        <f>SUM(M302:M452)</f>
        <v>0</v>
      </c>
      <c r="N301" s="232"/>
      <c r="O301" s="232">
        <f>SUM(O302:O452)</f>
        <v>0.33</v>
      </c>
      <c r="P301" s="232"/>
      <c r="Q301" s="232">
        <f>SUM(Q302:Q452)</f>
        <v>32.28</v>
      </c>
      <c r="R301" s="233"/>
      <c r="S301" s="233"/>
      <c r="T301" s="234"/>
      <c r="U301" s="228"/>
      <c r="V301" s="228">
        <f>SUM(V302:V452)</f>
        <v>434.18</v>
      </c>
      <c r="W301" s="228"/>
      <c r="X301" s="228"/>
      <c r="Y301" s="228"/>
      <c r="AG301" t="s">
        <v>311</v>
      </c>
    </row>
    <row r="302" spans="1:60" outlineLevel="1" x14ac:dyDescent="0.2">
      <c r="A302" s="236">
        <v>52</v>
      </c>
      <c r="B302" s="237" t="s">
        <v>1650</v>
      </c>
      <c r="C302" s="254" t="s">
        <v>1651</v>
      </c>
      <c r="D302" s="238" t="s">
        <v>379</v>
      </c>
      <c r="E302" s="239">
        <v>44.398000000000003</v>
      </c>
      <c r="F302" s="240"/>
      <c r="G302" s="241">
        <f>ROUND(E302*F302,2)</f>
        <v>0</v>
      </c>
      <c r="H302" s="240"/>
      <c r="I302" s="241">
        <f>ROUND(E302*H302,2)</f>
        <v>0</v>
      </c>
      <c r="J302" s="240"/>
      <c r="K302" s="241">
        <f>ROUND(E302*J302,2)</f>
        <v>0</v>
      </c>
      <c r="L302" s="241">
        <v>12</v>
      </c>
      <c r="M302" s="241">
        <f>G302*(1+L302/100)</f>
        <v>0</v>
      </c>
      <c r="N302" s="239">
        <v>0</v>
      </c>
      <c r="O302" s="239">
        <f>ROUND(E302*N302,2)</f>
        <v>0</v>
      </c>
      <c r="P302" s="239">
        <v>0.02</v>
      </c>
      <c r="Q302" s="239">
        <f>ROUND(E302*P302,2)</f>
        <v>0.89</v>
      </c>
      <c r="R302" s="241" t="s">
        <v>519</v>
      </c>
      <c r="S302" s="241" t="s">
        <v>315</v>
      </c>
      <c r="T302" s="242" t="s">
        <v>315</v>
      </c>
      <c r="U302" s="224">
        <v>0.15</v>
      </c>
      <c r="V302" s="224">
        <f>ROUND(E302*U302,2)</f>
        <v>6.66</v>
      </c>
      <c r="W302" s="224"/>
      <c r="X302" s="224" t="s">
        <v>336</v>
      </c>
      <c r="Y302" s="224" t="s">
        <v>317</v>
      </c>
      <c r="Z302" s="214"/>
      <c r="AA302" s="214"/>
      <c r="AB302" s="214"/>
      <c r="AC302" s="214"/>
      <c r="AD302" s="214"/>
      <c r="AE302" s="214"/>
      <c r="AF302" s="214"/>
      <c r="AG302" s="214" t="s">
        <v>367</v>
      </c>
      <c r="AH302" s="214"/>
      <c r="AI302" s="214"/>
      <c r="AJ302" s="214"/>
      <c r="AK302" s="214"/>
      <c r="AL302" s="214"/>
      <c r="AM302" s="214"/>
      <c r="AN302" s="214"/>
      <c r="AO302" s="214"/>
      <c r="AP302" s="214"/>
      <c r="AQ302" s="214"/>
      <c r="AR302" s="214"/>
      <c r="AS302" s="214"/>
      <c r="AT302" s="214"/>
      <c r="AU302" s="214"/>
      <c r="AV302" s="214"/>
      <c r="AW302" s="214"/>
      <c r="AX302" s="214"/>
      <c r="AY302" s="214"/>
      <c r="AZ302" s="214"/>
      <c r="BA302" s="214"/>
      <c r="BB302" s="214"/>
      <c r="BC302" s="214"/>
      <c r="BD302" s="214"/>
      <c r="BE302" s="214"/>
      <c r="BF302" s="214"/>
      <c r="BG302" s="214"/>
      <c r="BH302" s="214"/>
    </row>
    <row r="303" spans="1:60" outlineLevel="2" x14ac:dyDescent="0.2">
      <c r="A303" s="221"/>
      <c r="B303" s="222"/>
      <c r="C303" s="267" t="s">
        <v>535</v>
      </c>
      <c r="D303" s="266"/>
      <c r="E303" s="266"/>
      <c r="F303" s="266"/>
      <c r="G303" s="266"/>
      <c r="H303" s="224"/>
      <c r="I303" s="224"/>
      <c r="J303" s="224"/>
      <c r="K303" s="224"/>
      <c r="L303" s="224"/>
      <c r="M303" s="224"/>
      <c r="N303" s="223"/>
      <c r="O303" s="223"/>
      <c r="P303" s="223"/>
      <c r="Q303" s="223"/>
      <c r="R303" s="224"/>
      <c r="S303" s="224"/>
      <c r="T303" s="224"/>
      <c r="U303" s="224"/>
      <c r="V303" s="224"/>
      <c r="W303" s="224"/>
      <c r="X303" s="224"/>
      <c r="Y303" s="224"/>
      <c r="Z303" s="214"/>
      <c r="AA303" s="214"/>
      <c r="AB303" s="214"/>
      <c r="AC303" s="214"/>
      <c r="AD303" s="214"/>
      <c r="AE303" s="214"/>
      <c r="AF303" s="214"/>
      <c r="AG303" s="214" t="s">
        <v>369</v>
      </c>
      <c r="AH303" s="214"/>
      <c r="AI303" s="214"/>
      <c r="AJ303" s="214"/>
      <c r="AK303" s="214"/>
      <c r="AL303" s="214"/>
      <c r="AM303" s="214"/>
      <c r="AN303" s="214"/>
      <c r="AO303" s="214"/>
      <c r="AP303" s="214"/>
      <c r="AQ303" s="214"/>
      <c r="AR303" s="214"/>
      <c r="AS303" s="214"/>
      <c r="AT303" s="214"/>
      <c r="AU303" s="214"/>
      <c r="AV303" s="214"/>
      <c r="AW303" s="214"/>
      <c r="AX303" s="214"/>
      <c r="AY303" s="214"/>
      <c r="AZ303" s="214"/>
      <c r="BA303" s="214"/>
      <c r="BB303" s="214"/>
      <c r="BC303" s="214"/>
      <c r="BD303" s="214"/>
      <c r="BE303" s="214"/>
      <c r="BF303" s="214"/>
      <c r="BG303" s="214"/>
      <c r="BH303" s="214"/>
    </row>
    <row r="304" spans="1:60" outlineLevel="2" x14ac:dyDescent="0.2">
      <c r="A304" s="221"/>
      <c r="B304" s="222"/>
      <c r="C304" s="268" t="s">
        <v>3186</v>
      </c>
      <c r="D304" s="262"/>
      <c r="E304" s="263">
        <v>1.76</v>
      </c>
      <c r="F304" s="224"/>
      <c r="G304" s="224"/>
      <c r="H304" s="224"/>
      <c r="I304" s="224"/>
      <c r="J304" s="224"/>
      <c r="K304" s="224"/>
      <c r="L304" s="224"/>
      <c r="M304" s="224"/>
      <c r="N304" s="223"/>
      <c r="O304" s="223"/>
      <c r="P304" s="223"/>
      <c r="Q304" s="223"/>
      <c r="R304" s="224"/>
      <c r="S304" s="224"/>
      <c r="T304" s="224"/>
      <c r="U304" s="224"/>
      <c r="V304" s="224"/>
      <c r="W304" s="224"/>
      <c r="X304" s="224"/>
      <c r="Y304" s="224"/>
      <c r="Z304" s="214"/>
      <c r="AA304" s="214"/>
      <c r="AB304" s="214"/>
      <c r="AC304" s="214"/>
      <c r="AD304" s="214"/>
      <c r="AE304" s="214"/>
      <c r="AF304" s="214"/>
      <c r="AG304" s="214" t="s">
        <v>371</v>
      </c>
      <c r="AH304" s="214">
        <v>0</v>
      </c>
      <c r="AI304" s="214"/>
      <c r="AJ304" s="214"/>
      <c r="AK304" s="214"/>
      <c r="AL304" s="214"/>
      <c r="AM304" s="214"/>
      <c r="AN304" s="214"/>
      <c r="AO304" s="214"/>
      <c r="AP304" s="214"/>
      <c r="AQ304" s="214"/>
      <c r="AR304" s="214"/>
      <c r="AS304" s="214"/>
      <c r="AT304" s="214"/>
      <c r="AU304" s="214"/>
      <c r="AV304" s="214"/>
      <c r="AW304" s="214"/>
      <c r="AX304" s="214"/>
      <c r="AY304" s="214"/>
      <c r="AZ304" s="214"/>
      <c r="BA304" s="214"/>
      <c r="BB304" s="214"/>
      <c r="BC304" s="214"/>
      <c r="BD304" s="214"/>
      <c r="BE304" s="214"/>
      <c r="BF304" s="214"/>
      <c r="BG304" s="214"/>
      <c r="BH304" s="214"/>
    </row>
    <row r="305" spans="1:60" outlineLevel="3" x14ac:dyDescent="0.2">
      <c r="A305" s="221"/>
      <c r="B305" s="222"/>
      <c r="C305" s="268" t="s">
        <v>3187</v>
      </c>
      <c r="D305" s="262"/>
      <c r="E305" s="263">
        <v>8.9580000000000002</v>
      </c>
      <c r="F305" s="224"/>
      <c r="G305" s="224"/>
      <c r="H305" s="224"/>
      <c r="I305" s="224"/>
      <c r="J305" s="224"/>
      <c r="K305" s="224"/>
      <c r="L305" s="224"/>
      <c r="M305" s="224"/>
      <c r="N305" s="223"/>
      <c r="O305" s="223"/>
      <c r="P305" s="223"/>
      <c r="Q305" s="223"/>
      <c r="R305" s="224"/>
      <c r="S305" s="224"/>
      <c r="T305" s="224"/>
      <c r="U305" s="224"/>
      <c r="V305" s="224"/>
      <c r="W305" s="224"/>
      <c r="X305" s="224"/>
      <c r="Y305" s="224"/>
      <c r="Z305" s="214"/>
      <c r="AA305" s="214"/>
      <c r="AB305" s="214"/>
      <c r="AC305" s="214"/>
      <c r="AD305" s="214"/>
      <c r="AE305" s="214"/>
      <c r="AF305" s="214"/>
      <c r="AG305" s="214" t="s">
        <v>371</v>
      </c>
      <c r="AH305" s="214">
        <v>0</v>
      </c>
      <c r="AI305" s="214"/>
      <c r="AJ305" s="214"/>
      <c r="AK305" s="214"/>
      <c r="AL305" s="214"/>
      <c r="AM305" s="214"/>
      <c r="AN305" s="214"/>
      <c r="AO305" s="214"/>
      <c r="AP305" s="214"/>
      <c r="AQ305" s="214"/>
      <c r="AR305" s="214"/>
      <c r="AS305" s="214"/>
      <c r="AT305" s="214"/>
      <c r="AU305" s="214"/>
      <c r="AV305" s="214"/>
      <c r="AW305" s="214"/>
      <c r="AX305" s="214"/>
      <c r="AY305" s="214"/>
      <c r="AZ305" s="214"/>
      <c r="BA305" s="214"/>
      <c r="BB305" s="214"/>
      <c r="BC305" s="214"/>
      <c r="BD305" s="214"/>
      <c r="BE305" s="214"/>
      <c r="BF305" s="214"/>
      <c r="BG305" s="214"/>
      <c r="BH305" s="214"/>
    </row>
    <row r="306" spans="1:60" outlineLevel="3" x14ac:dyDescent="0.2">
      <c r="A306" s="221"/>
      <c r="B306" s="222"/>
      <c r="C306" s="268" t="s">
        <v>3188</v>
      </c>
      <c r="D306" s="262"/>
      <c r="E306" s="263">
        <v>7.3129999999999997</v>
      </c>
      <c r="F306" s="224"/>
      <c r="G306" s="224"/>
      <c r="H306" s="224"/>
      <c r="I306" s="224"/>
      <c r="J306" s="224"/>
      <c r="K306" s="224"/>
      <c r="L306" s="224"/>
      <c r="M306" s="224"/>
      <c r="N306" s="223"/>
      <c r="O306" s="223"/>
      <c r="P306" s="223"/>
      <c r="Q306" s="223"/>
      <c r="R306" s="224"/>
      <c r="S306" s="224"/>
      <c r="T306" s="224"/>
      <c r="U306" s="224"/>
      <c r="V306" s="224"/>
      <c r="W306" s="224"/>
      <c r="X306" s="224"/>
      <c r="Y306" s="224"/>
      <c r="Z306" s="214"/>
      <c r="AA306" s="214"/>
      <c r="AB306" s="214"/>
      <c r="AC306" s="214"/>
      <c r="AD306" s="214"/>
      <c r="AE306" s="214"/>
      <c r="AF306" s="214"/>
      <c r="AG306" s="214" t="s">
        <v>371</v>
      </c>
      <c r="AH306" s="214">
        <v>0</v>
      </c>
      <c r="AI306" s="214"/>
      <c r="AJ306" s="214"/>
      <c r="AK306" s="214"/>
      <c r="AL306" s="214"/>
      <c r="AM306" s="214"/>
      <c r="AN306" s="214"/>
      <c r="AO306" s="214"/>
      <c r="AP306" s="214"/>
      <c r="AQ306" s="214"/>
      <c r="AR306" s="214"/>
      <c r="AS306" s="214"/>
      <c r="AT306" s="214"/>
      <c r="AU306" s="214"/>
      <c r="AV306" s="214"/>
      <c r="AW306" s="214"/>
      <c r="AX306" s="214"/>
      <c r="AY306" s="214"/>
      <c r="AZ306" s="214"/>
      <c r="BA306" s="214"/>
      <c r="BB306" s="214"/>
      <c r="BC306" s="214"/>
      <c r="BD306" s="214"/>
      <c r="BE306" s="214"/>
      <c r="BF306" s="214"/>
      <c r="BG306" s="214"/>
      <c r="BH306" s="214"/>
    </row>
    <row r="307" spans="1:60" outlineLevel="3" x14ac:dyDescent="0.2">
      <c r="A307" s="221"/>
      <c r="B307" s="222"/>
      <c r="C307" s="268" t="s">
        <v>3189</v>
      </c>
      <c r="D307" s="262"/>
      <c r="E307" s="263">
        <v>9.7129999999999992</v>
      </c>
      <c r="F307" s="224"/>
      <c r="G307" s="224"/>
      <c r="H307" s="224"/>
      <c r="I307" s="224"/>
      <c r="J307" s="224"/>
      <c r="K307" s="224"/>
      <c r="L307" s="224"/>
      <c r="M307" s="224"/>
      <c r="N307" s="223"/>
      <c r="O307" s="223"/>
      <c r="P307" s="223"/>
      <c r="Q307" s="223"/>
      <c r="R307" s="224"/>
      <c r="S307" s="224"/>
      <c r="T307" s="224"/>
      <c r="U307" s="224"/>
      <c r="V307" s="224"/>
      <c r="W307" s="224"/>
      <c r="X307" s="224"/>
      <c r="Y307" s="224"/>
      <c r="Z307" s="214"/>
      <c r="AA307" s="214"/>
      <c r="AB307" s="214"/>
      <c r="AC307" s="214"/>
      <c r="AD307" s="214"/>
      <c r="AE307" s="214"/>
      <c r="AF307" s="214"/>
      <c r="AG307" s="214" t="s">
        <v>371</v>
      </c>
      <c r="AH307" s="214">
        <v>0</v>
      </c>
      <c r="AI307" s="214"/>
      <c r="AJ307" s="214"/>
      <c r="AK307" s="214"/>
      <c r="AL307" s="214"/>
      <c r="AM307" s="214"/>
      <c r="AN307" s="214"/>
      <c r="AO307" s="214"/>
      <c r="AP307" s="214"/>
      <c r="AQ307" s="214"/>
      <c r="AR307" s="214"/>
      <c r="AS307" s="214"/>
      <c r="AT307" s="214"/>
      <c r="AU307" s="214"/>
      <c r="AV307" s="214"/>
      <c r="AW307" s="214"/>
      <c r="AX307" s="214"/>
      <c r="AY307" s="214"/>
      <c r="AZ307" s="214"/>
      <c r="BA307" s="214"/>
      <c r="BB307" s="214"/>
      <c r="BC307" s="214"/>
      <c r="BD307" s="214"/>
      <c r="BE307" s="214"/>
      <c r="BF307" s="214"/>
      <c r="BG307" s="214"/>
      <c r="BH307" s="214"/>
    </row>
    <row r="308" spans="1:60" outlineLevel="3" x14ac:dyDescent="0.2">
      <c r="A308" s="221"/>
      <c r="B308" s="222"/>
      <c r="C308" s="268" t="s">
        <v>3190</v>
      </c>
      <c r="D308" s="262"/>
      <c r="E308" s="263">
        <v>9.2560000000000002</v>
      </c>
      <c r="F308" s="224"/>
      <c r="G308" s="224"/>
      <c r="H308" s="224"/>
      <c r="I308" s="224"/>
      <c r="J308" s="224"/>
      <c r="K308" s="224"/>
      <c r="L308" s="224"/>
      <c r="M308" s="224"/>
      <c r="N308" s="223"/>
      <c r="O308" s="223"/>
      <c r="P308" s="223"/>
      <c r="Q308" s="223"/>
      <c r="R308" s="224"/>
      <c r="S308" s="224"/>
      <c r="T308" s="224"/>
      <c r="U308" s="224"/>
      <c r="V308" s="224"/>
      <c r="W308" s="224"/>
      <c r="X308" s="224"/>
      <c r="Y308" s="224"/>
      <c r="Z308" s="214"/>
      <c r="AA308" s="214"/>
      <c r="AB308" s="214"/>
      <c r="AC308" s="214"/>
      <c r="AD308" s="214"/>
      <c r="AE308" s="214"/>
      <c r="AF308" s="214"/>
      <c r="AG308" s="214" t="s">
        <v>371</v>
      </c>
      <c r="AH308" s="214">
        <v>0</v>
      </c>
      <c r="AI308" s="214"/>
      <c r="AJ308" s="214"/>
      <c r="AK308" s="214"/>
      <c r="AL308" s="214"/>
      <c r="AM308" s="214"/>
      <c r="AN308" s="214"/>
      <c r="AO308" s="214"/>
      <c r="AP308" s="214"/>
      <c r="AQ308" s="214"/>
      <c r="AR308" s="214"/>
      <c r="AS308" s="214"/>
      <c r="AT308" s="214"/>
      <c r="AU308" s="214"/>
      <c r="AV308" s="214"/>
      <c r="AW308" s="214"/>
      <c r="AX308" s="214"/>
      <c r="AY308" s="214"/>
      <c r="AZ308" s="214"/>
      <c r="BA308" s="214"/>
      <c r="BB308" s="214"/>
      <c r="BC308" s="214"/>
      <c r="BD308" s="214"/>
      <c r="BE308" s="214"/>
      <c r="BF308" s="214"/>
      <c r="BG308" s="214"/>
      <c r="BH308" s="214"/>
    </row>
    <row r="309" spans="1:60" outlineLevel="3" x14ac:dyDescent="0.2">
      <c r="A309" s="221"/>
      <c r="B309" s="222"/>
      <c r="C309" s="268" t="s">
        <v>3191</v>
      </c>
      <c r="D309" s="262"/>
      <c r="E309" s="263">
        <v>7.3979999999999997</v>
      </c>
      <c r="F309" s="224"/>
      <c r="G309" s="224"/>
      <c r="H309" s="224"/>
      <c r="I309" s="224"/>
      <c r="J309" s="224"/>
      <c r="K309" s="224"/>
      <c r="L309" s="224"/>
      <c r="M309" s="224"/>
      <c r="N309" s="223"/>
      <c r="O309" s="223"/>
      <c r="P309" s="223"/>
      <c r="Q309" s="223"/>
      <c r="R309" s="224"/>
      <c r="S309" s="224"/>
      <c r="T309" s="224"/>
      <c r="U309" s="224"/>
      <c r="V309" s="224"/>
      <c r="W309" s="224"/>
      <c r="X309" s="224"/>
      <c r="Y309" s="224"/>
      <c r="Z309" s="214"/>
      <c r="AA309" s="214"/>
      <c r="AB309" s="214"/>
      <c r="AC309" s="214"/>
      <c r="AD309" s="214"/>
      <c r="AE309" s="214"/>
      <c r="AF309" s="214"/>
      <c r="AG309" s="214" t="s">
        <v>371</v>
      </c>
      <c r="AH309" s="214">
        <v>0</v>
      </c>
      <c r="AI309" s="214"/>
      <c r="AJ309" s="214"/>
      <c r="AK309" s="214"/>
      <c r="AL309" s="214"/>
      <c r="AM309" s="214"/>
      <c r="AN309" s="214"/>
      <c r="AO309" s="214"/>
      <c r="AP309" s="214"/>
      <c r="AQ309" s="214"/>
      <c r="AR309" s="214"/>
      <c r="AS309" s="214"/>
      <c r="AT309" s="214"/>
      <c r="AU309" s="214"/>
      <c r="AV309" s="214"/>
      <c r="AW309" s="214"/>
      <c r="AX309" s="214"/>
      <c r="AY309" s="214"/>
      <c r="AZ309" s="214"/>
      <c r="BA309" s="214"/>
      <c r="BB309" s="214"/>
      <c r="BC309" s="214"/>
      <c r="BD309" s="214"/>
      <c r="BE309" s="214"/>
      <c r="BF309" s="214"/>
      <c r="BG309" s="214"/>
      <c r="BH309" s="214"/>
    </row>
    <row r="310" spans="1:60" outlineLevel="1" x14ac:dyDescent="0.2">
      <c r="A310" s="236">
        <v>53</v>
      </c>
      <c r="B310" s="237" t="s">
        <v>3192</v>
      </c>
      <c r="C310" s="254" t="s">
        <v>3193</v>
      </c>
      <c r="D310" s="238" t="s">
        <v>379</v>
      </c>
      <c r="E310" s="239">
        <v>44.398000000000003</v>
      </c>
      <c r="F310" s="240"/>
      <c r="G310" s="241">
        <f>ROUND(E310*F310,2)</f>
        <v>0</v>
      </c>
      <c r="H310" s="240"/>
      <c r="I310" s="241">
        <f>ROUND(E310*H310,2)</f>
        <v>0</v>
      </c>
      <c r="J310" s="240"/>
      <c r="K310" s="241">
        <f>ROUND(E310*J310,2)</f>
        <v>0</v>
      </c>
      <c r="L310" s="241">
        <v>12</v>
      </c>
      <c r="M310" s="241">
        <f>G310*(1+L310/100)</f>
        <v>0</v>
      </c>
      <c r="N310" s="239">
        <v>0</v>
      </c>
      <c r="O310" s="239">
        <f>ROUND(E310*N310,2)</f>
        <v>0</v>
      </c>
      <c r="P310" s="239">
        <v>2.5510000000000001E-2</v>
      </c>
      <c r="Q310" s="239">
        <f>ROUND(E310*P310,2)</f>
        <v>1.1299999999999999</v>
      </c>
      <c r="R310" s="241" t="s">
        <v>519</v>
      </c>
      <c r="S310" s="241" t="s">
        <v>315</v>
      </c>
      <c r="T310" s="242" t="s">
        <v>315</v>
      </c>
      <c r="U310" s="224">
        <v>0.11550000000000001</v>
      </c>
      <c r="V310" s="224">
        <f>ROUND(E310*U310,2)</f>
        <v>5.13</v>
      </c>
      <c r="W310" s="224"/>
      <c r="X310" s="224" t="s">
        <v>336</v>
      </c>
      <c r="Y310" s="224" t="s">
        <v>317</v>
      </c>
      <c r="Z310" s="214"/>
      <c r="AA310" s="214"/>
      <c r="AB310" s="214"/>
      <c r="AC310" s="214"/>
      <c r="AD310" s="214"/>
      <c r="AE310" s="214"/>
      <c r="AF310" s="214"/>
      <c r="AG310" s="214" t="s">
        <v>337</v>
      </c>
      <c r="AH310" s="214"/>
      <c r="AI310" s="214"/>
      <c r="AJ310" s="214"/>
      <c r="AK310" s="214"/>
      <c r="AL310" s="214"/>
      <c r="AM310" s="214"/>
      <c r="AN310" s="214"/>
      <c r="AO310" s="214"/>
      <c r="AP310" s="214"/>
      <c r="AQ310" s="214"/>
      <c r="AR310" s="214"/>
      <c r="AS310" s="214"/>
      <c r="AT310" s="214"/>
      <c r="AU310" s="214"/>
      <c r="AV310" s="214"/>
      <c r="AW310" s="214"/>
      <c r="AX310" s="214"/>
      <c r="AY310" s="214"/>
      <c r="AZ310" s="214"/>
      <c r="BA310" s="214"/>
      <c r="BB310" s="214"/>
      <c r="BC310" s="214"/>
      <c r="BD310" s="214"/>
      <c r="BE310" s="214"/>
      <c r="BF310" s="214"/>
      <c r="BG310" s="214"/>
      <c r="BH310" s="214"/>
    </row>
    <row r="311" spans="1:60" outlineLevel="2" x14ac:dyDescent="0.2">
      <c r="A311" s="221"/>
      <c r="B311" s="222"/>
      <c r="C311" s="268" t="s">
        <v>3194</v>
      </c>
      <c r="D311" s="262"/>
      <c r="E311" s="263">
        <v>44.398000000000003</v>
      </c>
      <c r="F311" s="224"/>
      <c r="G311" s="224"/>
      <c r="H311" s="224"/>
      <c r="I311" s="224"/>
      <c r="J311" s="224"/>
      <c r="K311" s="224"/>
      <c r="L311" s="224"/>
      <c r="M311" s="224"/>
      <c r="N311" s="223"/>
      <c r="O311" s="223"/>
      <c r="P311" s="223"/>
      <c r="Q311" s="223"/>
      <c r="R311" s="224"/>
      <c r="S311" s="224"/>
      <c r="T311" s="224"/>
      <c r="U311" s="224"/>
      <c r="V311" s="224"/>
      <c r="W311" s="224"/>
      <c r="X311" s="224"/>
      <c r="Y311" s="224"/>
      <c r="Z311" s="214"/>
      <c r="AA311" s="214"/>
      <c r="AB311" s="214"/>
      <c r="AC311" s="214"/>
      <c r="AD311" s="214"/>
      <c r="AE311" s="214"/>
      <c r="AF311" s="214"/>
      <c r="AG311" s="214" t="s">
        <v>371</v>
      </c>
      <c r="AH311" s="214">
        <v>5</v>
      </c>
      <c r="AI311" s="214"/>
      <c r="AJ311" s="214"/>
      <c r="AK311" s="214"/>
      <c r="AL311" s="214"/>
      <c r="AM311" s="214"/>
      <c r="AN311" s="214"/>
      <c r="AO311" s="214"/>
      <c r="AP311" s="214"/>
      <c r="AQ311" s="214"/>
      <c r="AR311" s="214"/>
      <c r="AS311" s="214"/>
      <c r="AT311" s="214"/>
      <c r="AU311" s="214"/>
      <c r="AV311" s="214"/>
      <c r="AW311" s="214"/>
      <c r="AX311" s="214"/>
      <c r="AY311" s="214"/>
      <c r="AZ311" s="214"/>
      <c r="BA311" s="214"/>
      <c r="BB311" s="214"/>
      <c r="BC311" s="214"/>
      <c r="BD311" s="214"/>
      <c r="BE311" s="214"/>
      <c r="BF311" s="214"/>
      <c r="BG311" s="214"/>
      <c r="BH311" s="214"/>
    </row>
    <row r="312" spans="1:60" outlineLevel="1" x14ac:dyDescent="0.2">
      <c r="A312" s="236">
        <v>54</v>
      </c>
      <c r="B312" s="237" t="s">
        <v>538</v>
      </c>
      <c r="C312" s="254" t="s">
        <v>539</v>
      </c>
      <c r="D312" s="238" t="s">
        <v>375</v>
      </c>
      <c r="E312" s="239">
        <v>9</v>
      </c>
      <c r="F312" s="240"/>
      <c r="G312" s="241">
        <f>ROUND(E312*F312,2)</f>
        <v>0</v>
      </c>
      <c r="H312" s="240"/>
      <c r="I312" s="241">
        <f>ROUND(E312*H312,2)</f>
        <v>0</v>
      </c>
      <c r="J312" s="240"/>
      <c r="K312" s="241">
        <f>ROUND(E312*J312,2)</f>
        <v>0</v>
      </c>
      <c r="L312" s="241">
        <v>12</v>
      </c>
      <c r="M312" s="241">
        <f>G312*(1+L312/100)</f>
        <v>0</v>
      </c>
      <c r="N312" s="239">
        <v>0</v>
      </c>
      <c r="O312" s="239">
        <f>ROUND(E312*N312,2)</f>
        <v>0</v>
      </c>
      <c r="P312" s="239">
        <v>0</v>
      </c>
      <c r="Q312" s="239">
        <f>ROUND(E312*P312,2)</f>
        <v>0</v>
      </c>
      <c r="R312" s="241" t="s">
        <v>519</v>
      </c>
      <c r="S312" s="241" t="s">
        <v>315</v>
      </c>
      <c r="T312" s="242" t="s">
        <v>315</v>
      </c>
      <c r="U312" s="224">
        <v>0.05</v>
      </c>
      <c r="V312" s="224">
        <f>ROUND(E312*U312,2)</f>
        <v>0.45</v>
      </c>
      <c r="W312" s="224"/>
      <c r="X312" s="224" t="s">
        <v>336</v>
      </c>
      <c r="Y312" s="224" t="s">
        <v>317</v>
      </c>
      <c r="Z312" s="214"/>
      <c r="AA312" s="214"/>
      <c r="AB312" s="214"/>
      <c r="AC312" s="214"/>
      <c r="AD312" s="214"/>
      <c r="AE312" s="214"/>
      <c r="AF312" s="214"/>
      <c r="AG312" s="214" t="s">
        <v>367</v>
      </c>
      <c r="AH312" s="214"/>
      <c r="AI312" s="214"/>
      <c r="AJ312" s="214"/>
      <c r="AK312" s="214"/>
      <c r="AL312" s="214"/>
      <c r="AM312" s="214"/>
      <c r="AN312" s="214"/>
      <c r="AO312" s="214"/>
      <c r="AP312" s="214"/>
      <c r="AQ312" s="214"/>
      <c r="AR312" s="214"/>
      <c r="AS312" s="214"/>
      <c r="AT312" s="214"/>
      <c r="AU312" s="214"/>
      <c r="AV312" s="214"/>
      <c r="AW312" s="214"/>
      <c r="AX312" s="214"/>
      <c r="AY312" s="214"/>
      <c r="AZ312" s="214"/>
      <c r="BA312" s="214"/>
      <c r="BB312" s="214"/>
      <c r="BC312" s="214"/>
      <c r="BD312" s="214"/>
      <c r="BE312" s="214"/>
      <c r="BF312" s="214"/>
      <c r="BG312" s="214"/>
      <c r="BH312" s="214"/>
    </row>
    <row r="313" spans="1:60" outlineLevel="2" x14ac:dyDescent="0.2">
      <c r="A313" s="221"/>
      <c r="B313" s="222"/>
      <c r="C313" s="267" t="s">
        <v>540</v>
      </c>
      <c r="D313" s="266"/>
      <c r="E313" s="266"/>
      <c r="F313" s="266"/>
      <c r="G313" s="266"/>
      <c r="H313" s="224"/>
      <c r="I313" s="224"/>
      <c r="J313" s="224"/>
      <c r="K313" s="224"/>
      <c r="L313" s="224"/>
      <c r="M313" s="224"/>
      <c r="N313" s="223"/>
      <c r="O313" s="223"/>
      <c r="P313" s="223"/>
      <c r="Q313" s="223"/>
      <c r="R313" s="224"/>
      <c r="S313" s="224"/>
      <c r="T313" s="224"/>
      <c r="U313" s="224"/>
      <c r="V313" s="224"/>
      <c r="W313" s="224"/>
      <c r="X313" s="224"/>
      <c r="Y313" s="224"/>
      <c r="Z313" s="214"/>
      <c r="AA313" s="214"/>
      <c r="AB313" s="214"/>
      <c r="AC313" s="214"/>
      <c r="AD313" s="214"/>
      <c r="AE313" s="214"/>
      <c r="AF313" s="214"/>
      <c r="AG313" s="214" t="s">
        <v>369</v>
      </c>
      <c r="AH313" s="214"/>
      <c r="AI313" s="214"/>
      <c r="AJ313" s="214"/>
      <c r="AK313" s="214"/>
      <c r="AL313" s="214"/>
      <c r="AM313" s="214"/>
      <c r="AN313" s="214"/>
      <c r="AO313" s="214"/>
      <c r="AP313" s="214"/>
      <c r="AQ313" s="214"/>
      <c r="AR313" s="214"/>
      <c r="AS313" s="214"/>
      <c r="AT313" s="214"/>
      <c r="AU313" s="214"/>
      <c r="AV313" s="214"/>
      <c r="AW313" s="214"/>
      <c r="AX313" s="214"/>
      <c r="AY313" s="214"/>
      <c r="AZ313" s="214"/>
      <c r="BA313" s="214"/>
      <c r="BB313" s="214"/>
      <c r="BC313" s="214"/>
      <c r="BD313" s="214"/>
      <c r="BE313" s="214"/>
      <c r="BF313" s="214"/>
      <c r="BG313" s="214"/>
      <c r="BH313" s="214"/>
    </row>
    <row r="314" spans="1:60" outlineLevel="2" x14ac:dyDescent="0.2">
      <c r="A314" s="221"/>
      <c r="B314" s="222"/>
      <c r="C314" s="268" t="s">
        <v>3195</v>
      </c>
      <c r="D314" s="262"/>
      <c r="E314" s="263"/>
      <c r="F314" s="224"/>
      <c r="G314" s="224"/>
      <c r="H314" s="224"/>
      <c r="I314" s="224"/>
      <c r="J314" s="224"/>
      <c r="K314" s="224"/>
      <c r="L314" s="224"/>
      <c r="M314" s="224"/>
      <c r="N314" s="223"/>
      <c r="O314" s="223"/>
      <c r="P314" s="223"/>
      <c r="Q314" s="223"/>
      <c r="R314" s="224"/>
      <c r="S314" s="224"/>
      <c r="T314" s="224"/>
      <c r="U314" s="224"/>
      <c r="V314" s="224"/>
      <c r="W314" s="224"/>
      <c r="X314" s="224"/>
      <c r="Y314" s="224"/>
      <c r="Z314" s="214"/>
      <c r="AA314" s="214"/>
      <c r="AB314" s="214"/>
      <c r="AC314" s="214"/>
      <c r="AD314" s="214"/>
      <c r="AE314" s="214"/>
      <c r="AF314" s="214"/>
      <c r="AG314" s="214" t="s">
        <v>371</v>
      </c>
      <c r="AH314" s="214">
        <v>0</v>
      </c>
      <c r="AI314" s="214"/>
      <c r="AJ314" s="214"/>
      <c r="AK314" s="214"/>
      <c r="AL314" s="214"/>
      <c r="AM314" s="214"/>
      <c r="AN314" s="214"/>
      <c r="AO314" s="214"/>
      <c r="AP314" s="214"/>
      <c r="AQ314" s="214"/>
      <c r="AR314" s="214"/>
      <c r="AS314" s="214"/>
      <c r="AT314" s="214"/>
      <c r="AU314" s="214"/>
      <c r="AV314" s="214"/>
      <c r="AW314" s="214"/>
      <c r="AX314" s="214"/>
      <c r="AY314" s="214"/>
      <c r="AZ314" s="214"/>
      <c r="BA314" s="214"/>
      <c r="BB314" s="214"/>
      <c r="BC314" s="214"/>
      <c r="BD314" s="214"/>
      <c r="BE314" s="214"/>
      <c r="BF314" s="214"/>
      <c r="BG314" s="214"/>
      <c r="BH314" s="214"/>
    </row>
    <row r="315" spans="1:60" outlineLevel="3" x14ac:dyDescent="0.2">
      <c r="A315" s="221"/>
      <c r="B315" s="222"/>
      <c r="C315" s="268" t="s">
        <v>3196</v>
      </c>
      <c r="D315" s="262"/>
      <c r="E315" s="263">
        <v>1</v>
      </c>
      <c r="F315" s="224"/>
      <c r="G315" s="224"/>
      <c r="H315" s="224"/>
      <c r="I315" s="224"/>
      <c r="J315" s="224"/>
      <c r="K315" s="224"/>
      <c r="L315" s="224"/>
      <c r="M315" s="224"/>
      <c r="N315" s="223"/>
      <c r="O315" s="223"/>
      <c r="P315" s="223"/>
      <c r="Q315" s="223"/>
      <c r="R315" s="224"/>
      <c r="S315" s="224"/>
      <c r="T315" s="224"/>
      <c r="U315" s="224"/>
      <c r="V315" s="224"/>
      <c r="W315" s="224"/>
      <c r="X315" s="224"/>
      <c r="Y315" s="224"/>
      <c r="Z315" s="214"/>
      <c r="AA315" s="214"/>
      <c r="AB315" s="214"/>
      <c r="AC315" s="214"/>
      <c r="AD315" s="214"/>
      <c r="AE315" s="214"/>
      <c r="AF315" s="214"/>
      <c r="AG315" s="214" t="s">
        <v>371</v>
      </c>
      <c r="AH315" s="214">
        <v>0</v>
      </c>
      <c r="AI315" s="214"/>
      <c r="AJ315" s="214"/>
      <c r="AK315" s="214"/>
      <c r="AL315" s="214"/>
      <c r="AM315" s="214"/>
      <c r="AN315" s="214"/>
      <c r="AO315" s="214"/>
      <c r="AP315" s="214"/>
      <c r="AQ315" s="214"/>
      <c r="AR315" s="214"/>
      <c r="AS315" s="214"/>
      <c r="AT315" s="214"/>
      <c r="AU315" s="214"/>
      <c r="AV315" s="214"/>
      <c r="AW315" s="214"/>
      <c r="AX315" s="214"/>
      <c r="AY315" s="214"/>
      <c r="AZ315" s="214"/>
      <c r="BA315" s="214"/>
      <c r="BB315" s="214"/>
      <c r="BC315" s="214"/>
      <c r="BD315" s="214"/>
      <c r="BE315" s="214"/>
      <c r="BF315" s="214"/>
      <c r="BG315" s="214"/>
      <c r="BH315" s="214"/>
    </row>
    <row r="316" spans="1:60" outlineLevel="3" x14ac:dyDescent="0.2">
      <c r="A316" s="221"/>
      <c r="B316" s="222"/>
      <c r="C316" s="268" t="s">
        <v>2895</v>
      </c>
      <c r="D316" s="262"/>
      <c r="E316" s="263">
        <v>1</v>
      </c>
      <c r="F316" s="224"/>
      <c r="G316" s="224"/>
      <c r="H316" s="224"/>
      <c r="I316" s="224"/>
      <c r="J316" s="224"/>
      <c r="K316" s="224"/>
      <c r="L316" s="224"/>
      <c r="M316" s="224"/>
      <c r="N316" s="223"/>
      <c r="O316" s="223"/>
      <c r="P316" s="223"/>
      <c r="Q316" s="223"/>
      <c r="R316" s="224"/>
      <c r="S316" s="224"/>
      <c r="T316" s="224"/>
      <c r="U316" s="224"/>
      <c r="V316" s="224"/>
      <c r="W316" s="224"/>
      <c r="X316" s="224"/>
      <c r="Y316" s="224"/>
      <c r="Z316" s="214"/>
      <c r="AA316" s="214"/>
      <c r="AB316" s="214"/>
      <c r="AC316" s="214"/>
      <c r="AD316" s="214"/>
      <c r="AE316" s="214"/>
      <c r="AF316" s="214"/>
      <c r="AG316" s="214" t="s">
        <v>371</v>
      </c>
      <c r="AH316" s="214">
        <v>0</v>
      </c>
      <c r="AI316" s="214"/>
      <c r="AJ316" s="214"/>
      <c r="AK316" s="214"/>
      <c r="AL316" s="214"/>
      <c r="AM316" s="214"/>
      <c r="AN316" s="214"/>
      <c r="AO316" s="214"/>
      <c r="AP316" s="214"/>
      <c r="AQ316" s="214"/>
      <c r="AR316" s="214"/>
      <c r="AS316" s="214"/>
      <c r="AT316" s="214"/>
      <c r="AU316" s="214"/>
      <c r="AV316" s="214"/>
      <c r="AW316" s="214"/>
      <c r="AX316" s="214"/>
      <c r="AY316" s="214"/>
      <c r="AZ316" s="214"/>
      <c r="BA316" s="214"/>
      <c r="BB316" s="214"/>
      <c r="BC316" s="214"/>
      <c r="BD316" s="214"/>
      <c r="BE316" s="214"/>
      <c r="BF316" s="214"/>
      <c r="BG316" s="214"/>
      <c r="BH316" s="214"/>
    </row>
    <row r="317" spans="1:60" outlineLevel="3" x14ac:dyDescent="0.2">
      <c r="A317" s="221"/>
      <c r="B317" s="222"/>
      <c r="C317" s="268" t="s">
        <v>3197</v>
      </c>
      <c r="D317" s="262"/>
      <c r="E317" s="263">
        <v>1</v>
      </c>
      <c r="F317" s="224"/>
      <c r="G317" s="224"/>
      <c r="H317" s="224"/>
      <c r="I317" s="224"/>
      <c r="J317" s="224"/>
      <c r="K317" s="224"/>
      <c r="L317" s="224"/>
      <c r="M317" s="224"/>
      <c r="N317" s="223"/>
      <c r="O317" s="223"/>
      <c r="P317" s="223"/>
      <c r="Q317" s="223"/>
      <c r="R317" s="224"/>
      <c r="S317" s="224"/>
      <c r="T317" s="224"/>
      <c r="U317" s="224"/>
      <c r="V317" s="224"/>
      <c r="W317" s="224"/>
      <c r="X317" s="224"/>
      <c r="Y317" s="224"/>
      <c r="Z317" s="214"/>
      <c r="AA317" s="214"/>
      <c r="AB317" s="214"/>
      <c r="AC317" s="214"/>
      <c r="AD317" s="214"/>
      <c r="AE317" s="214"/>
      <c r="AF317" s="214"/>
      <c r="AG317" s="214" t="s">
        <v>371</v>
      </c>
      <c r="AH317" s="214">
        <v>0</v>
      </c>
      <c r="AI317" s="214"/>
      <c r="AJ317" s="214"/>
      <c r="AK317" s="214"/>
      <c r="AL317" s="214"/>
      <c r="AM317" s="214"/>
      <c r="AN317" s="214"/>
      <c r="AO317" s="214"/>
      <c r="AP317" s="214"/>
      <c r="AQ317" s="214"/>
      <c r="AR317" s="214"/>
      <c r="AS317" s="214"/>
      <c r="AT317" s="214"/>
      <c r="AU317" s="214"/>
      <c r="AV317" s="214"/>
      <c r="AW317" s="214"/>
      <c r="AX317" s="214"/>
      <c r="AY317" s="214"/>
      <c r="AZ317" s="214"/>
      <c r="BA317" s="214"/>
      <c r="BB317" s="214"/>
      <c r="BC317" s="214"/>
      <c r="BD317" s="214"/>
      <c r="BE317" s="214"/>
      <c r="BF317" s="214"/>
      <c r="BG317" s="214"/>
      <c r="BH317" s="214"/>
    </row>
    <row r="318" spans="1:60" outlineLevel="3" x14ac:dyDescent="0.2">
      <c r="A318" s="221"/>
      <c r="B318" s="222"/>
      <c r="C318" s="268" t="s">
        <v>3198</v>
      </c>
      <c r="D318" s="262"/>
      <c r="E318" s="263">
        <v>1</v>
      </c>
      <c r="F318" s="224"/>
      <c r="G318" s="224"/>
      <c r="H318" s="224"/>
      <c r="I318" s="224"/>
      <c r="J318" s="224"/>
      <c r="K318" s="224"/>
      <c r="L318" s="224"/>
      <c r="M318" s="224"/>
      <c r="N318" s="223"/>
      <c r="O318" s="223"/>
      <c r="P318" s="223"/>
      <c r="Q318" s="223"/>
      <c r="R318" s="224"/>
      <c r="S318" s="224"/>
      <c r="T318" s="224"/>
      <c r="U318" s="224"/>
      <c r="V318" s="224"/>
      <c r="W318" s="224"/>
      <c r="X318" s="224"/>
      <c r="Y318" s="224"/>
      <c r="Z318" s="214"/>
      <c r="AA318" s="214"/>
      <c r="AB318" s="214"/>
      <c r="AC318" s="214"/>
      <c r="AD318" s="214"/>
      <c r="AE318" s="214"/>
      <c r="AF318" s="214"/>
      <c r="AG318" s="214" t="s">
        <v>371</v>
      </c>
      <c r="AH318" s="214">
        <v>0</v>
      </c>
      <c r="AI318" s="214"/>
      <c r="AJ318" s="214"/>
      <c r="AK318" s="214"/>
      <c r="AL318" s="214"/>
      <c r="AM318" s="214"/>
      <c r="AN318" s="214"/>
      <c r="AO318" s="214"/>
      <c r="AP318" s="214"/>
      <c r="AQ318" s="214"/>
      <c r="AR318" s="214"/>
      <c r="AS318" s="214"/>
      <c r="AT318" s="214"/>
      <c r="AU318" s="214"/>
      <c r="AV318" s="214"/>
      <c r="AW318" s="214"/>
      <c r="AX318" s="214"/>
      <c r="AY318" s="214"/>
      <c r="AZ318" s="214"/>
      <c r="BA318" s="214"/>
      <c r="BB318" s="214"/>
      <c r="BC318" s="214"/>
      <c r="BD318" s="214"/>
      <c r="BE318" s="214"/>
      <c r="BF318" s="214"/>
      <c r="BG318" s="214"/>
      <c r="BH318" s="214"/>
    </row>
    <row r="319" spans="1:60" outlineLevel="3" x14ac:dyDescent="0.2">
      <c r="A319" s="221"/>
      <c r="B319" s="222"/>
      <c r="C319" s="268" t="s">
        <v>3115</v>
      </c>
      <c r="D319" s="262"/>
      <c r="E319" s="263"/>
      <c r="F319" s="224"/>
      <c r="G319" s="224"/>
      <c r="H319" s="224"/>
      <c r="I319" s="224"/>
      <c r="J319" s="224"/>
      <c r="K319" s="224"/>
      <c r="L319" s="224"/>
      <c r="M319" s="224"/>
      <c r="N319" s="223"/>
      <c r="O319" s="223"/>
      <c r="P319" s="223"/>
      <c r="Q319" s="223"/>
      <c r="R319" s="224"/>
      <c r="S319" s="224"/>
      <c r="T319" s="224"/>
      <c r="U319" s="224"/>
      <c r="V319" s="224"/>
      <c r="W319" s="224"/>
      <c r="X319" s="224"/>
      <c r="Y319" s="224"/>
      <c r="Z319" s="214"/>
      <c r="AA319" s="214"/>
      <c r="AB319" s="214"/>
      <c r="AC319" s="214"/>
      <c r="AD319" s="214"/>
      <c r="AE319" s="214"/>
      <c r="AF319" s="214"/>
      <c r="AG319" s="214" t="s">
        <v>371</v>
      </c>
      <c r="AH319" s="214">
        <v>0</v>
      </c>
      <c r="AI319" s="214"/>
      <c r="AJ319" s="214"/>
      <c r="AK319" s="214"/>
      <c r="AL319" s="214"/>
      <c r="AM319" s="214"/>
      <c r="AN319" s="214"/>
      <c r="AO319" s="214"/>
      <c r="AP319" s="214"/>
      <c r="AQ319" s="214"/>
      <c r="AR319" s="214"/>
      <c r="AS319" s="214"/>
      <c r="AT319" s="214"/>
      <c r="AU319" s="214"/>
      <c r="AV319" s="214"/>
      <c r="AW319" s="214"/>
      <c r="AX319" s="214"/>
      <c r="AY319" s="214"/>
      <c r="AZ319" s="214"/>
      <c r="BA319" s="214"/>
      <c r="BB319" s="214"/>
      <c r="BC319" s="214"/>
      <c r="BD319" s="214"/>
      <c r="BE319" s="214"/>
      <c r="BF319" s="214"/>
      <c r="BG319" s="214"/>
      <c r="BH319" s="214"/>
    </row>
    <row r="320" spans="1:60" outlineLevel="3" x14ac:dyDescent="0.2">
      <c r="A320" s="221"/>
      <c r="B320" s="222"/>
      <c r="C320" s="268" t="s">
        <v>3199</v>
      </c>
      <c r="D320" s="262"/>
      <c r="E320" s="263">
        <v>2</v>
      </c>
      <c r="F320" s="224"/>
      <c r="G320" s="224"/>
      <c r="H320" s="224"/>
      <c r="I320" s="224"/>
      <c r="J320" s="224"/>
      <c r="K320" s="224"/>
      <c r="L320" s="224"/>
      <c r="M320" s="224"/>
      <c r="N320" s="223"/>
      <c r="O320" s="223"/>
      <c r="P320" s="223"/>
      <c r="Q320" s="223"/>
      <c r="R320" s="224"/>
      <c r="S320" s="224"/>
      <c r="T320" s="224"/>
      <c r="U320" s="224"/>
      <c r="V320" s="224"/>
      <c r="W320" s="224"/>
      <c r="X320" s="224"/>
      <c r="Y320" s="224"/>
      <c r="Z320" s="214"/>
      <c r="AA320" s="214"/>
      <c r="AB320" s="214"/>
      <c r="AC320" s="214"/>
      <c r="AD320" s="214"/>
      <c r="AE320" s="214"/>
      <c r="AF320" s="214"/>
      <c r="AG320" s="214" t="s">
        <v>371</v>
      </c>
      <c r="AH320" s="214">
        <v>0</v>
      </c>
      <c r="AI320" s="214"/>
      <c r="AJ320" s="214"/>
      <c r="AK320" s="214"/>
      <c r="AL320" s="214"/>
      <c r="AM320" s="214"/>
      <c r="AN320" s="214"/>
      <c r="AO320" s="214"/>
      <c r="AP320" s="214"/>
      <c r="AQ320" s="214"/>
      <c r="AR320" s="214"/>
      <c r="AS320" s="214"/>
      <c r="AT320" s="214"/>
      <c r="AU320" s="214"/>
      <c r="AV320" s="214"/>
      <c r="AW320" s="214"/>
      <c r="AX320" s="214"/>
      <c r="AY320" s="214"/>
      <c r="AZ320" s="214"/>
      <c r="BA320" s="214"/>
      <c r="BB320" s="214"/>
      <c r="BC320" s="214"/>
      <c r="BD320" s="214"/>
      <c r="BE320" s="214"/>
      <c r="BF320" s="214"/>
      <c r="BG320" s="214"/>
      <c r="BH320" s="214"/>
    </row>
    <row r="321" spans="1:60" outlineLevel="3" x14ac:dyDescent="0.2">
      <c r="A321" s="221"/>
      <c r="B321" s="222"/>
      <c r="C321" s="268" t="s">
        <v>3025</v>
      </c>
      <c r="D321" s="262"/>
      <c r="E321" s="263"/>
      <c r="F321" s="224"/>
      <c r="G321" s="224"/>
      <c r="H321" s="224"/>
      <c r="I321" s="224"/>
      <c r="J321" s="224"/>
      <c r="K321" s="224"/>
      <c r="L321" s="224"/>
      <c r="M321" s="224"/>
      <c r="N321" s="223"/>
      <c r="O321" s="223"/>
      <c r="P321" s="223"/>
      <c r="Q321" s="223"/>
      <c r="R321" s="224"/>
      <c r="S321" s="224"/>
      <c r="T321" s="224"/>
      <c r="U321" s="224"/>
      <c r="V321" s="224"/>
      <c r="W321" s="224"/>
      <c r="X321" s="224"/>
      <c r="Y321" s="224"/>
      <c r="Z321" s="214"/>
      <c r="AA321" s="214"/>
      <c r="AB321" s="214"/>
      <c r="AC321" s="214"/>
      <c r="AD321" s="214"/>
      <c r="AE321" s="214"/>
      <c r="AF321" s="214"/>
      <c r="AG321" s="214" t="s">
        <v>371</v>
      </c>
      <c r="AH321" s="214">
        <v>0</v>
      </c>
      <c r="AI321" s="214"/>
      <c r="AJ321" s="214"/>
      <c r="AK321" s="214"/>
      <c r="AL321" s="214"/>
      <c r="AM321" s="214"/>
      <c r="AN321" s="214"/>
      <c r="AO321" s="214"/>
      <c r="AP321" s="214"/>
      <c r="AQ321" s="214"/>
      <c r="AR321" s="214"/>
      <c r="AS321" s="214"/>
      <c r="AT321" s="214"/>
      <c r="AU321" s="214"/>
      <c r="AV321" s="214"/>
      <c r="AW321" s="214"/>
      <c r="AX321" s="214"/>
      <c r="AY321" s="214"/>
      <c r="AZ321" s="214"/>
      <c r="BA321" s="214"/>
      <c r="BB321" s="214"/>
      <c r="BC321" s="214"/>
      <c r="BD321" s="214"/>
      <c r="BE321" s="214"/>
      <c r="BF321" s="214"/>
      <c r="BG321" s="214"/>
      <c r="BH321" s="214"/>
    </row>
    <row r="322" spans="1:60" outlineLevel="3" x14ac:dyDescent="0.2">
      <c r="A322" s="221"/>
      <c r="B322" s="222"/>
      <c r="C322" s="268" t="s">
        <v>3200</v>
      </c>
      <c r="D322" s="262"/>
      <c r="E322" s="263">
        <v>1</v>
      </c>
      <c r="F322" s="224"/>
      <c r="G322" s="224"/>
      <c r="H322" s="224"/>
      <c r="I322" s="224"/>
      <c r="J322" s="224"/>
      <c r="K322" s="224"/>
      <c r="L322" s="224"/>
      <c r="M322" s="224"/>
      <c r="N322" s="223"/>
      <c r="O322" s="223"/>
      <c r="P322" s="223"/>
      <c r="Q322" s="223"/>
      <c r="R322" s="224"/>
      <c r="S322" s="224"/>
      <c r="T322" s="224"/>
      <c r="U322" s="224"/>
      <c r="V322" s="224"/>
      <c r="W322" s="224"/>
      <c r="X322" s="224"/>
      <c r="Y322" s="224"/>
      <c r="Z322" s="214"/>
      <c r="AA322" s="214"/>
      <c r="AB322" s="214"/>
      <c r="AC322" s="214"/>
      <c r="AD322" s="214"/>
      <c r="AE322" s="214"/>
      <c r="AF322" s="214"/>
      <c r="AG322" s="214" t="s">
        <v>371</v>
      </c>
      <c r="AH322" s="214">
        <v>0</v>
      </c>
      <c r="AI322" s="214"/>
      <c r="AJ322" s="214"/>
      <c r="AK322" s="214"/>
      <c r="AL322" s="214"/>
      <c r="AM322" s="214"/>
      <c r="AN322" s="214"/>
      <c r="AO322" s="214"/>
      <c r="AP322" s="214"/>
      <c r="AQ322" s="214"/>
      <c r="AR322" s="214"/>
      <c r="AS322" s="214"/>
      <c r="AT322" s="214"/>
      <c r="AU322" s="214"/>
      <c r="AV322" s="214"/>
      <c r="AW322" s="214"/>
      <c r="AX322" s="214"/>
      <c r="AY322" s="214"/>
      <c r="AZ322" s="214"/>
      <c r="BA322" s="214"/>
      <c r="BB322" s="214"/>
      <c r="BC322" s="214"/>
      <c r="BD322" s="214"/>
      <c r="BE322" s="214"/>
      <c r="BF322" s="214"/>
      <c r="BG322" s="214"/>
      <c r="BH322" s="214"/>
    </row>
    <row r="323" spans="1:60" outlineLevel="3" x14ac:dyDescent="0.2">
      <c r="A323" s="221"/>
      <c r="B323" s="222"/>
      <c r="C323" s="268" t="s">
        <v>3119</v>
      </c>
      <c r="D323" s="262"/>
      <c r="E323" s="263"/>
      <c r="F323" s="224"/>
      <c r="G323" s="224"/>
      <c r="H323" s="224"/>
      <c r="I323" s="224"/>
      <c r="J323" s="224"/>
      <c r="K323" s="224"/>
      <c r="L323" s="224"/>
      <c r="M323" s="224"/>
      <c r="N323" s="223"/>
      <c r="O323" s="223"/>
      <c r="P323" s="223"/>
      <c r="Q323" s="223"/>
      <c r="R323" s="224"/>
      <c r="S323" s="224"/>
      <c r="T323" s="224"/>
      <c r="U323" s="224"/>
      <c r="V323" s="224"/>
      <c r="W323" s="224"/>
      <c r="X323" s="224"/>
      <c r="Y323" s="224"/>
      <c r="Z323" s="214"/>
      <c r="AA323" s="214"/>
      <c r="AB323" s="214"/>
      <c r="AC323" s="214"/>
      <c r="AD323" s="214"/>
      <c r="AE323" s="214"/>
      <c r="AF323" s="214"/>
      <c r="AG323" s="214" t="s">
        <v>371</v>
      </c>
      <c r="AH323" s="214">
        <v>0</v>
      </c>
      <c r="AI323" s="214"/>
      <c r="AJ323" s="214"/>
      <c r="AK323" s="214"/>
      <c r="AL323" s="214"/>
      <c r="AM323" s="214"/>
      <c r="AN323" s="214"/>
      <c r="AO323" s="214"/>
      <c r="AP323" s="214"/>
      <c r="AQ323" s="214"/>
      <c r="AR323" s="214"/>
      <c r="AS323" s="214"/>
      <c r="AT323" s="214"/>
      <c r="AU323" s="214"/>
      <c r="AV323" s="214"/>
      <c r="AW323" s="214"/>
      <c r="AX323" s="214"/>
      <c r="AY323" s="214"/>
      <c r="AZ323" s="214"/>
      <c r="BA323" s="214"/>
      <c r="BB323" s="214"/>
      <c r="BC323" s="214"/>
      <c r="BD323" s="214"/>
      <c r="BE323" s="214"/>
      <c r="BF323" s="214"/>
      <c r="BG323" s="214"/>
      <c r="BH323" s="214"/>
    </row>
    <row r="324" spans="1:60" outlineLevel="3" x14ac:dyDescent="0.2">
      <c r="A324" s="221"/>
      <c r="B324" s="222"/>
      <c r="C324" s="268" t="s">
        <v>3201</v>
      </c>
      <c r="D324" s="262"/>
      <c r="E324" s="263">
        <v>1</v>
      </c>
      <c r="F324" s="224"/>
      <c r="G324" s="224"/>
      <c r="H324" s="224"/>
      <c r="I324" s="224"/>
      <c r="J324" s="224"/>
      <c r="K324" s="224"/>
      <c r="L324" s="224"/>
      <c r="M324" s="224"/>
      <c r="N324" s="223"/>
      <c r="O324" s="223"/>
      <c r="P324" s="223"/>
      <c r="Q324" s="223"/>
      <c r="R324" s="224"/>
      <c r="S324" s="224"/>
      <c r="T324" s="224"/>
      <c r="U324" s="224"/>
      <c r="V324" s="224"/>
      <c r="W324" s="224"/>
      <c r="X324" s="224"/>
      <c r="Y324" s="224"/>
      <c r="Z324" s="214"/>
      <c r="AA324" s="214"/>
      <c r="AB324" s="214"/>
      <c r="AC324" s="214"/>
      <c r="AD324" s="214"/>
      <c r="AE324" s="214"/>
      <c r="AF324" s="214"/>
      <c r="AG324" s="214" t="s">
        <v>371</v>
      </c>
      <c r="AH324" s="214">
        <v>0</v>
      </c>
      <c r="AI324" s="214"/>
      <c r="AJ324" s="214"/>
      <c r="AK324" s="214"/>
      <c r="AL324" s="214"/>
      <c r="AM324" s="214"/>
      <c r="AN324" s="214"/>
      <c r="AO324" s="214"/>
      <c r="AP324" s="214"/>
      <c r="AQ324" s="214"/>
      <c r="AR324" s="214"/>
      <c r="AS324" s="214"/>
      <c r="AT324" s="214"/>
      <c r="AU324" s="214"/>
      <c r="AV324" s="214"/>
      <c r="AW324" s="214"/>
      <c r="AX324" s="214"/>
      <c r="AY324" s="214"/>
      <c r="AZ324" s="214"/>
      <c r="BA324" s="214"/>
      <c r="BB324" s="214"/>
      <c r="BC324" s="214"/>
      <c r="BD324" s="214"/>
      <c r="BE324" s="214"/>
      <c r="BF324" s="214"/>
      <c r="BG324" s="214"/>
      <c r="BH324" s="214"/>
    </row>
    <row r="325" spans="1:60" outlineLevel="3" x14ac:dyDescent="0.2">
      <c r="A325" s="221"/>
      <c r="B325" s="222"/>
      <c r="C325" s="268" t="s">
        <v>3121</v>
      </c>
      <c r="D325" s="262"/>
      <c r="E325" s="263"/>
      <c r="F325" s="224"/>
      <c r="G325" s="224"/>
      <c r="H325" s="224"/>
      <c r="I325" s="224"/>
      <c r="J325" s="224"/>
      <c r="K325" s="224"/>
      <c r="L325" s="224"/>
      <c r="M325" s="224"/>
      <c r="N325" s="223"/>
      <c r="O325" s="223"/>
      <c r="P325" s="223"/>
      <c r="Q325" s="223"/>
      <c r="R325" s="224"/>
      <c r="S325" s="224"/>
      <c r="T325" s="224"/>
      <c r="U325" s="224"/>
      <c r="V325" s="224"/>
      <c r="W325" s="224"/>
      <c r="X325" s="224"/>
      <c r="Y325" s="224"/>
      <c r="Z325" s="214"/>
      <c r="AA325" s="214"/>
      <c r="AB325" s="214"/>
      <c r="AC325" s="214"/>
      <c r="AD325" s="214"/>
      <c r="AE325" s="214"/>
      <c r="AF325" s="214"/>
      <c r="AG325" s="214" t="s">
        <v>371</v>
      </c>
      <c r="AH325" s="214">
        <v>0</v>
      </c>
      <c r="AI325" s="214"/>
      <c r="AJ325" s="214"/>
      <c r="AK325" s="214"/>
      <c r="AL325" s="214"/>
      <c r="AM325" s="214"/>
      <c r="AN325" s="214"/>
      <c r="AO325" s="214"/>
      <c r="AP325" s="214"/>
      <c r="AQ325" s="214"/>
      <c r="AR325" s="214"/>
      <c r="AS325" s="214"/>
      <c r="AT325" s="214"/>
      <c r="AU325" s="214"/>
      <c r="AV325" s="214"/>
      <c r="AW325" s="214"/>
      <c r="AX325" s="214"/>
      <c r="AY325" s="214"/>
      <c r="AZ325" s="214"/>
      <c r="BA325" s="214"/>
      <c r="BB325" s="214"/>
      <c r="BC325" s="214"/>
      <c r="BD325" s="214"/>
      <c r="BE325" s="214"/>
      <c r="BF325" s="214"/>
      <c r="BG325" s="214"/>
      <c r="BH325" s="214"/>
    </row>
    <row r="326" spans="1:60" outlineLevel="3" x14ac:dyDescent="0.2">
      <c r="A326" s="221"/>
      <c r="B326" s="222"/>
      <c r="C326" s="268" t="s">
        <v>3202</v>
      </c>
      <c r="D326" s="262"/>
      <c r="E326" s="263">
        <v>1</v>
      </c>
      <c r="F326" s="224"/>
      <c r="G326" s="224"/>
      <c r="H326" s="224"/>
      <c r="I326" s="224"/>
      <c r="J326" s="224"/>
      <c r="K326" s="224"/>
      <c r="L326" s="224"/>
      <c r="M326" s="224"/>
      <c r="N326" s="223"/>
      <c r="O326" s="223"/>
      <c r="P326" s="223"/>
      <c r="Q326" s="223"/>
      <c r="R326" s="224"/>
      <c r="S326" s="224"/>
      <c r="T326" s="224"/>
      <c r="U326" s="224"/>
      <c r="V326" s="224"/>
      <c r="W326" s="224"/>
      <c r="X326" s="224"/>
      <c r="Y326" s="224"/>
      <c r="Z326" s="214"/>
      <c r="AA326" s="214"/>
      <c r="AB326" s="214"/>
      <c r="AC326" s="214"/>
      <c r="AD326" s="214"/>
      <c r="AE326" s="214"/>
      <c r="AF326" s="214"/>
      <c r="AG326" s="214" t="s">
        <v>371</v>
      </c>
      <c r="AH326" s="214">
        <v>0</v>
      </c>
      <c r="AI326" s="214"/>
      <c r="AJ326" s="214"/>
      <c r="AK326" s="214"/>
      <c r="AL326" s="214"/>
      <c r="AM326" s="214"/>
      <c r="AN326" s="214"/>
      <c r="AO326" s="214"/>
      <c r="AP326" s="214"/>
      <c r="AQ326" s="214"/>
      <c r="AR326" s="214"/>
      <c r="AS326" s="214"/>
      <c r="AT326" s="214"/>
      <c r="AU326" s="214"/>
      <c r="AV326" s="214"/>
      <c r="AW326" s="214"/>
      <c r="AX326" s="214"/>
      <c r="AY326" s="214"/>
      <c r="AZ326" s="214"/>
      <c r="BA326" s="214"/>
      <c r="BB326" s="214"/>
      <c r="BC326" s="214"/>
      <c r="BD326" s="214"/>
      <c r="BE326" s="214"/>
      <c r="BF326" s="214"/>
      <c r="BG326" s="214"/>
      <c r="BH326" s="214"/>
    </row>
    <row r="327" spans="1:60" outlineLevel="1" x14ac:dyDescent="0.2">
      <c r="A327" s="236">
        <v>55</v>
      </c>
      <c r="B327" s="237" t="s">
        <v>3203</v>
      </c>
      <c r="C327" s="254" t="s">
        <v>3204</v>
      </c>
      <c r="D327" s="238" t="s">
        <v>375</v>
      </c>
      <c r="E327" s="239">
        <v>2</v>
      </c>
      <c r="F327" s="240"/>
      <c r="G327" s="241">
        <f>ROUND(E327*F327,2)</f>
        <v>0</v>
      </c>
      <c r="H327" s="240"/>
      <c r="I327" s="241">
        <f>ROUND(E327*H327,2)</f>
        <v>0</v>
      </c>
      <c r="J327" s="240"/>
      <c r="K327" s="241">
        <f>ROUND(E327*J327,2)</f>
        <v>0</v>
      </c>
      <c r="L327" s="241">
        <v>12</v>
      </c>
      <c r="M327" s="241">
        <f>G327*(1+L327/100)</f>
        <v>0</v>
      </c>
      <c r="N327" s="239">
        <v>0</v>
      </c>
      <c r="O327" s="239">
        <f>ROUND(E327*N327,2)</f>
        <v>0</v>
      </c>
      <c r="P327" s="239">
        <v>0</v>
      </c>
      <c r="Q327" s="239">
        <f>ROUND(E327*P327,2)</f>
        <v>0</v>
      </c>
      <c r="R327" s="241" t="s">
        <v>519</v>
      </c>
      <c r="S327" s="241" t="s">
        <v>315</v>
      </c>
      <c r="T327" s="242" t="s">
        <v>315</v>
      </c>
      <c r="U327" s="224">
        <v>0.09</v>
      </c>
      <c r="V327" s="224">
        <f>ROUND(E327*U327,2)</f>
        <v>0.18</v>
      </c>
      <c r="W327" s="224"/>
      <c r="X327" s="224" t="s">
        <v>336</v>
      </c>
      <c r="Y327" s="224" t="s">
        <v>317</v>
      </c>
      <c r="Z327" s="214"/>
      <c r="AA327" s="214"/>
      <c r="AB327" s="214"/>
      <c r="AC327" s="214"/>
      <c r="AD327" s="214"/>
      <c r="AE327" s="214"/>
      <c r="AF327" s="214"/>
      <c r="AG327" s="214" t="s">
        <v>337</v>
      </c>
      <c r="AH327" s="214"/>
      <c r="AI327" s="214"/>
      <c r="AJ327" s="214"/>
      <c r="AK327" s="214"/>
      <c r="AL327" s="214"/>
      <c r="AM327" s="214"/>
      <c r="AN327" s="214"/>
      <c r="AO327" s="214"/>
      <c r="AP327" s="214"/>
      <c r="AQ327" s="214"/>
      <c r="AR327" s="214"/>
      <c r="AS327" s="214"/>
      <c r="AT327" s="214"/>
      <c r="AU327" s="214"/>
      <c r="AV327" s="214"/>
      <c r="AW327" s="214"/>
      <c r="AX327" s="214"/>
      <c r="AY327" s="214"/>
      <c r="AZ327" s="214"/>
      <c r="BA327" s="214"/>
      <c r="BB327" s="214"/>
      <c r="BC327" s="214"/>
      <c r="BD327" s="214"/>
      <c r="BE327" s="214"/>
      <c r="BF327" s="214"/>
      <c r="BG327" s="214"/>
      <c r="BH327" s="214"/>
    </row>
    <row r="328" spans="1:60" outlineLevel="2" x14ac:dyDescent="0.2">
      <c r="A328" s="221"/>
      <c r="B328" s="222"/>
      <c r="C328" s="267" t="s">
        <v>540</v>
      </c>
      <c r="D328" s="266"/>
      <c r="E328" s="266"/>
      <c r="F328" s="266"/>
      <c r="G328" s="266"/>
      <c r="H328" s="224"/>
      <c r="I328" s="224"/>
      <c r="J328" s="224"/>
      <c r="K328" s="224"/>
      <c r="L328" s="224"/>
      <c r="M328" s="224"/>
      <c r="N328" s="223"/>
      <c r="O328" s="223"/>
      <c r="P328" s="223"/>
      <c r="Q328" s="223"/>
      <c r="R328" s="224"/>
      <c r="S328" s="224"/>
      <c r="T328" s="224"/>
      <c r="U328" s="224"/>
      <c r="V328" s="224"/>
      <c r="W328" s="224"/>
      <c r="X328" s="224"/>
      <c r="Y328" s="224"/>
      <c r="Z328" s="214"/>
      <c r="AA328" s="214"/>
      <c r="AB328" s="214"/>
      <c r="AC328" s="214"/>
      <c r="AD328" s="214"/>
      <c r="AE328" s="214"/>
      <c r="AF328" s="214"/>
      <c r="AG328" s="214" t="s">
        <v>369</v>
      </c>
      <c r="AH328" s="214"/>
      <c r="AI328" s="214"/>
      <c r="AJ328" s="214"/>
      <c r="AK328" s="214"/>
      <c r="AL328" s="214"/>
      <c r="AM328" s="214"/>
      <c r="AN328" s="214"/>
      <c r="AO328" s="214"/>
      <c r="AP328" s="214"/>
      <c r="AQ328" s="214"/>
      <c r="AR328" s="214"/>
      <c r="AS328" s="214"/>
      <c r="AT328" s="214"/>
      <c r="AU328" s="214"/>
      <c r="AV328" s="214"/>
      <c r="AW328" s="214"/>
      <c r="AX328" s="214"/>
      <c r="AY328" s="214"/>
      <c r="AZ328" s="214"/>
      <c r="BA328" s="214"/>
      <c r="BB328" s="214"/>
      <c r="BC328" s="214"/>
      <c r="BD328" s="214"/>
      <c r="BE328" s="214"/>
      <c r="BF328" s="214"/>
      <c r="BG328" s="214"/>
      <c r="BH328" s="214"/>
    </row>
    <row r="329" spans="1:60" outlineLevel="2" x14ac:dyDescent="0.2">
      <c r="A329" s="221"/>
      <c r="B329" s="222"/>
      <c r="C329" s="268" t="s">
        <v>3195</v>
      </c>
      <c r="D329" s="262"/>
      <c r="E329" s="263"/>
      <c r="F329" s="224"/>
      <c r="G329" s="224"/>
      <c r="H329" s="224"/>
      <c r="I329" s="224"/>
      <c r="J329" s="224"/>
      <c r="K329" s="224"/>
      <c r="L329" s="224"/>
      <c r="M329" s="224"/>
      <c r="N329" s="223"/>
      <c r="O329" s="223"/>
      <c r="P329" s="223"/>
      <c r="Q329" s="223"/>
      <c r="R329" s="224"/>
      <c r="S329" s="224"/>
      <c r="T329" s="224"/>
      <c r="U329" s="224"/>
      <c r="V329" s="224"/>
      <c r="W329" s="224"/>
      <c r="X329" s="224"/>
      <c r="Y329" s="224"/>
      <c r="Z329" s="214"/>
      <c r="AA329" s="214"/>
      <c r="AB329" s="214"/>
      <c r="AC329" s="214"/>
      <c r="AD329" s="214"/>
      <c r="AE329" s="214"/>
      <c r="AF329" s="214"/>
      <c r="AG329" s="214" t="s">
        <v>371</v>
      </c>
      <c r="AH329" s="214">
        <v>0</v>
      </c>
      <c r="AI329" s="214"/>
      <c r="AJ329" s="214"/>
      <c r="AK329" s="214"/>
      <c r="AL329" s="214"/>
      <c r="AM329" s="214"/>
      <c r="AN329" s="214"/>
      <c r="AO329" s="214"/>
      <c r="AP329" s="214"/>
      <c r="AQ329" s="214"/>
      <c r="AR329" s="214"/>
      <c r="AS329" s="214"/>
      <c r="AT329" s="214"/>
      <c r="AU329" s="214"/>
      <c r="AV329" s="214"/>
      <c r="AW329" s="214"/>
      <c r="AX329" s="214"/>
      <c r="AY329" s="214"/>
      <c r="AZ329" s="214"/>
      <c r="BA329" s="214"/>
      <c r="BB329" s="214"/>
      <c r="BC329" s="214"/>
      <c r="BD329" s="214"/>
      <c r="BE329" s="214"/>
      <c r="BF329" s="214"/>
      <c r="BG329" s="214"/>
      <c r="BH329" s="214"/>
    </row>
    <row r="330" spans="1:60" outlineLevel="3" x14ac:dyDescent="0.2">
      <c r="A330" s="221"/>
      <c r="B330" s="222"/>
      <c r="C330" s="268" t="s">
        <v>3205</v>
      </c>
      <c r="D330" s="262"/>
      <c r="E330" s="263">
        <v>2</v>
      </c>
      <c r="F330" s="224"/>
      <c r="G330" s="224"/>
      <c r="H330" s="224"/>
      <c r="I330" s="224"/>
      <c r="J330" s="224"/>
      <c r="K330" s="224"/>
      <c r="L330" s="224"/>
      <c r="M330" s="224"/>
      <c r="N330" s="223"/>
      <c r="O330" s="223"/>
      <c r="P330" s="223"/>
      <c r="Q330" s="223"/>
      <c r="R330" s="224"/>
      <c r="S330" s="224"/>
      <c r="T330" s="224"/>
      <c r="U330" s="224"/>
      <c r="V330" s="224"/>
      <c r="W330" s="224"/>
      <c r="X330" s="224"/>
      <c r="Y330" s="224"/>
      <c r="Z330" s="214"/>
      <c r="AA330" s="214"/>
      <c r="AB330" s="214"/>
      <c r="AC330" s="214"/>
      <c r="AD330" s="214"/>
      <c r="AE330" s="214"/>
      <c r="AF330" s="214"/>
      <c r="AG330" s="214" t="s">
        <v>371</v>
      </c>
      <c r="AH330" s="214">
        <v>0</v>
      </c>
      <c r="AI330" s="214"/>
      <c r="AJ330" s="214"/>
      <c r="AK330" s="214"/>
      <c r="AL330" s="214"/>
      <c r="AM330" s="214"/>
      <c r="AN330" s="214"/>
      <c r="AO330" s="214"/>
      <c r="AP330" s="214"/>
      <c r="AQ330" s="214"/>
      <c r="AR330" s="214"/>
      <c r="AS330" s="214"/>
      <c r="AT330" s="214"/>
      <c r="AU330" s="214"/>
      <c r="AV330" s="214"/>
      <c r="AW330" s="214"/>
      <c r="AX330" s="214"/>
      <c r="AY330" s="214"/>
      <c r="AZ330" s="214"/>
      <c r="BA330" s="214"/>
      <c r="BB330" s="214"/>
      <c r="BC330" s="214"/>
      <c r="BD330" s="214"/>
      <c r="BE330" s="214"/>
      <c r="BF330" s="214"/>
      <c r="BG330" s="214"/>
      <c r="BH330" s="214"/>
    </row>
    <row r="331" spans="1:60" ht="33.75" outlineLevel="1" x14ac:dyDescent="0.2">
      <c r="A331" s="236">
        <v>56</v>
      </c>
      <c r="B331" s="237" t="s">
        <v>544</v>
      </c>
      <c r="C331" s="254" t="s">
        <v>545</v>
      </c>
      <c r="D331" s="238" t="s">
        <v>379</v>
      </c>
      <c r="E331" s="239">
        <v>13.457700000000001</v>
      </c>
      <c r="F331" s="240"/>
      <c r="G331" s="241">
        <f>ROUND(E331*F331,2)</f>
        <v>0</v>
      </c>
      <c r="H331" s="240"/>
      <c r="I331" s="241">
        <f>ROUND(E331*H331,2)</f>
        <v>0</v>
      </c>
      <c r="J331" s="240"/>
      <c r="K331" s="241">
        <f>ROUND(E331*J331,2)</f>
        <v>0</v>
      </c>
      <c r="L331" s="241">
        <v>12</v>
      </c>
      <c r="M331" s="241">
        <f>G331*(1+L331/100)</f>
        <v>0</v>
      </c>
      <c r="N331" s="239">
        <v>1.17E-3</v>
      </c>
      <c r="O331" s="239">
        <f>ROUND(E331*N331,2)</f>
        <v>0.02</v>
      </c>
      <c r="P331" s="239">
        <v>7.5999999999999998E-2</v>
      </c>
      <c r="Q331" s="239">
        <f>ROUND(E331*P331,2)</f>
        <v>1.02</v>
      </c>
      <c r="R331" s="241" t="s">
        <v>519</v>
      </c>
      <c r="S331" s="241" t="s">
        <v>315</v>
      </c>
      <c r="T331" s="242" t="s">
        <v>315</v>
      </c>
      <c r="U331" s="224">
        <v>0.93899999999999995</v>
      </c>
      <c r="V331" s="224">
        <f>ROUND(E331*U331,2)</f>
        <v>12.64</v>
      </c>
      <c r="W331" s="224"/>
      <c r="X331" s="224" t="s">
        <v>336</v>
      </c>
      <c r="Y331" s="224" t="s">
        <v>317</v>
      </c>
      <c r="Z331" s="214"/>
      <c r="AA331" s="214"/>
      <c r="AB331" s="214"/>
      <c r="AC331" s="214"/>
      <c r="AD331" s="214"/>
      <c r="AE331" s="214"/>
      <c r="AF331" s="214"/>
      <c r="AG331" s="214" t="s">
        <v>367</v>
      </c>
      <c r="AH331" s="214"/>
      <c r="AI331" s="214"/>
      <c r="AJ331" s="214"/>
      <c r="AK331" s="214"/>
      <c r="AL331" s="214"/>
      <c r="AM331" s="214"/>
      <c r="AN331" s="214"/>
      <c r="AO331" s="214"/>
      <c r="AP331" s="214"/>
      <c r="AQ331" s="214"/>
      <c r="AR331" s="214"/>
      <c r="AS331" s="214"/>
      <c r="AT331" s="214"/>
      <c r="AU331" s="214"/>
      <c r="AV331" s="214"/>
      <c r="AW331" s="214"/>
      <c r="AX331" s="214"/>
      <c r="AY331" s="214"/>
      <c r="AZ331" s="214"/>
      <c r="BA331" s="214"/>
      <c r="BB331" s="214"/>
      <c r="BC331" s="214"/>
      <c r="BD331" s="214"/>
      <c r="BE331" s="214"/>
      <c r="BF331" s="214"/>
      <c r="BG331" s="214"/>
      <c r="BH331" s="214"/>
    </row>
    <row r="332" spans="1:60" outlineLevel="2" x14ac:dyDescent="0.2">
      <c r="A332" s="221"/>
      <c r="B332" s="222"/>
      <c r="C332" s="268" t="s">
        <v>3195</v>
      </c>
      <c r="D332" s="262"/>
      <c r="E332" s="263"/>
      <c r="F332" s="224"/>
      <c r="G332" s="224"/>
      <c r="H332" s="224"/>
      <c r="I332" s="224"/>
      <c r="J332" s="224"/>
      <c r="K332" s="224"/>
      <c r="L332" s="224"/>
      <c r="M332" s="224"/>
      <c r="N332" s="223"/>
      <c r="O332" s="223"/>
      <c r="P332" s="223"/>
      <c r="Q332" s="223"/>
      <c r="R332" s="224"/>
      <c r="S332" s="224"/>
      <c r="T332" s="224"/>
      <c r="U332" s="224"/>
      <c r="V332" s="224"/>
      <c r="W332" s="224"/>
      <c r="X332" s="224"/>
      <c r="Y332" s="224"/>
      <c r="Z332" s="214"/>
      <c r="AA332" s="214"/>
      <c r="AB332" s="214"/>
      <c r="AC332" s="214"/>
      <c r="AD332" s="214"/>
      <c r="AE332" s="214"/>
      <c r="AF332" s="214"/>
      <c r="AG332" s="214" t="s">
        <v>371</v>
      </c>
      <c r="AH332" s="214">
        <v>0</v>
      </c>
      <c r="AI332" s="214"/>
      <c r="AJ332" s="214"/>
      <c r="AK332" s="214"/>
      <c r="AL332" s="214"/>
      <c r="AM332" s="214"/>
      <c r="AN332" s="214"/>
      <c r="AO332" s="214"/>
      <c r="AP332" s="214"/>
      <c r="AQ332" s="214"/>
      <c r="AR332" s="214"/>
      <c r="AS332" s="214"/>
      <c r="AT332" s="214"/>
      <c r="AU332" s="214"/>
      <c r="AV332" s="214"/>
      <c r="AW332" s="214"/>
      <c r="AX332" s="214"/>
      <c r="AY332" s="214"/>
      <c r="AZ332" s="214"/>
      <c r="BA332" s="214"/>
      <c r="BB332" s="214"/>
      <c r="BC332" s="214"/>
      <c r="BD332" s="214"/>
      <c r="BE332" s="214"/>
      <c r="BF332" s="214"/>
      <c r="BG332" s="214"/>
      <c r="BH332" s="214"/>
    </row>
    <row r="333" spans="1:60" outlineLevel="3" x14ac:dyDescent="0.2">
      <c r="A333" s="221"/>
      <c r="B333" s="222"/>
      <c r="C333" s="268" t="s">
        <v>3206</v>
      </c>
      <c r="D333" s="262"/>
      <c r="E333" s="263">
        <v>1.7729999999999999</v>
      </c>
      <c r="F333" s="224"/>
      <c r="G333" s="224"/>
      <c r="H333" s="224"/>
      <c r="I333" s="224"/>
      <c r="J333" s="224"/>
      <c r="K333" s="224"/>
      <c r="L333" s="224"/>
      <c r="M333" s="224"/>
      <c r="N333" s="223"/>
      <c r="O333" s="223"/>
      <c r="P333" s="223"/>
      <c r="Q333" s="223"/>
      <c r="R333" s="224"/>
      <c r="S333" s="224"/>
      <c r="T333" s="224"/>
      <c r="U333" s="224"/>
      <c r="V333" s="224"/>
      <c r="W333" s="224"/>
      <c r="X333" s="224"/>
      <c r="Y333" s="224"/>
      <c r="Z333" s="214"/>
      <c r="AA333" s="214"/>
      <c r="AB333" s="214"/>
      <c r="AC333" s="214"/>
      <c r="AD333" s="214"/>
      <c r="AE333" s="214"/>
      <c r="AF333" s="214"/>
      <c r="AG333" s="214" t="s">
        <v>371</v>
      </c>
      <c r="AH333" s="214">
        <v>0</v>
      </c>
      <c r="AI333" s="214"/>
      <c r="AJ333" s="214"/>
      <c r="AK333" s="214"/>
      <c r="AL333" s="214"/>
      <c r="AM333" s="214"/>
      <c r="AN333" s="214"/>
      <c r="AO333" s="214"/>
      <c r="AP333" s="214"/>
      <c r="AQ333" s="214"/>
      <c r="AR333" s="214"/>
      <c r="AS333" s="214"/>
      <c r="AT333" s="214"/>
      <c r="AU333" s="214"/>
      <c r="AV333" s="214"/>
      <c r="AW333" s="214"/>
      <c r="AX333" s="214"/>
      <c r="AY333" s="214"/>
      <c r="AZ333" s="214"/>
      <c r="BA333" s="214"/>
      <c r="BB333" s="214"/>
      <c r="BC333" s="214"/>
      <c r="BD333" s="214"/>
      <c r="BE333" s="214"/>
      <c r="BF333" s="214"/>
      <c r="BG333" s="214"/>
      <c r="BH333" s="214"/>
    </row>
    <row r="334" spans="1:60" outlineLevel="3" x14ac:dyDescent="0.2">
      <c r="A334" s="221"/>
      <c r="B334" s="222"/>
      <c r="C334" s="268" t="s">
        <v>2370</v>
      </c>
      <c r="D334" s="262"/>
      <c r="E334" s="263">
        <v>1.6548</v>
      </c>
      <c r="F334" s="224"/>
      <c r="G334" s="224"/>
      <c r="H334" s="224"/>
      <c r="I334" s="224"/>
      <c r="J334" s="224"/>
      <c r="K334" s="224"/>
      <c r="L334" s="224"/>
      <c r="M334" s="224"/>
      <c r="N334" s="223"/>
      <c r="O334" s="223"/>
      <c r="P334" s="223"/>
      <c r="Q334" s="223"/>
      <c r="R334" s="224"/>
      <c r="S334" s="224"/>
      <c r="T334" s="224"/>
      <c r="U334" s="224"/>
      <c r="V334" s="224"/>
      <c r="W334" s="224"/>
      <c r="X334" s="224"/>
      <c r="Y334" s="224"/>
      <c r="Z334" s="214"/>
      <c r="AA334" s="214"/>
      <c r="AB334" s="214"/>
      <c r="AC334" s="214"/>
      <c r="AD334" s="214"/>
      <c r="AE334" s="214"/>
      <c r="AF334" s="214"/>
      <c r="AG334" s="214" t="s">
        <v>371</v>
      </c>
      <c r="AH334" s="214">
        <v>0</v>
      </c>
      <c r="AI334" s="214"/>
      <c r="AJ334" s="214"/>
      <c r="AK334" s="214"/>
      <c r="AL334" s="214"/>
      <c r="AM334" s="214"/>
      <c r="AN334" s="214"/>
      <c r="AO334" s="214"/>
      <c r="AP334" s="214"/>
      <c r="AQ334" s="214"/>
      <c r="AR334" s="214"/>
      <c r="AS334" s="214"/>
      <c r="AT334" s="214"/>
      <c r="AU334" s="214"/>
      <c r="AV334" s="214"/>
      <c r="AW334" s="214"/>
      <c r="AX334" s="214"/>
      <c r="AY334" s="214"/>
      <c r="AZ334" s="214"/>
      <c r="BA334" s="214"/>
      <c r="BB334" s="214"/>
      <c r="BC334" s="214"/>
      <c r="BD334" s="214"/>
      <c r="BE334" s="214"/>
      <c r="BF334" s="214"/>
      <c r="BG334" s="214"/>
      <c r="BH334" s="214"/>
    </row>
    <row r="335" spans="1:60" outlineLevel="3" x14ac:dyDescent="0.2">
      <c r="A335" s="221"/>
      <c r="B335" s="222"/>
      <c r="C335" s="268" t="s">
        <v>3207</v>
      </c>
      <c r="D335" s="262"/>
      <c r="E335" s="263">
        <v>1.71</v>
      </c>
      <c r="F335" s="224"/>
      <c r="G335" s="224"/>
      <c r="H335" s="224"/>
      <c r="I335" s="224"/>
      <c r="J335" s="224"/>
      <c r="K335" s="224"/>
      <c r="L335" s="224"/>
      <c r="M335" s="224"/>
      <c r="N335" s="223"/>
      <c r="O335" s="223"/>
      <c r="P335" s="223"/>
      <c r="Q335" s="223"/>
      <c r="R335" s="224"/>
      <c r="S335" s="224"/>
      <c r="T335" s="224"/>
      <c r="U335" s="224"/>
      <c r="V335" s="224"/>
      <c r="W335" s="224"/>
      <c r="X335" s="224"/>
      <c r="Y335" s="224"/>
      <c r="Z335" s="214"/>
      <c r="AA335" s="214"/>
      <c r="AB335" s="214"/>
      <c r="AC335" s="214"/>
      <c r="AD335" s="214"/>
      <c r="AE335" s="214"/>
      <c r="AF335" s="214"/>
      <c r="AG335" s="214" t="s">
        <v>371</v>
      </c>
      <c r="AH335" s="214">
        <v>0</v>
      </c>
      <c r="AI335" s="214"/>
      <c r="AJ335" s="214"/>
      <c r="AK335" s="214"/>
      <c r="AL335" s="214"/>
      <c r="AM335" s="214"/>
      <c r="AN335" s="214"/>
      <c r="AO335" s="214"/>
      <c r="AP335" s="214"/>
      <c r="AQ335" s="214"/>
      <c r="AR335" s="214"/>
      <c r="AS335" s="214"/>
      <c r="AT335" s="214"/>
      <c r="AU335" s="214"/>
      <c r="AV335" s="214"/>
      <c r="AW335" s="214"/>
      <c r="AX335" s="214"/>
      <c r="AY335" s="214"/>
      <c r="AZ335" s="214"/>
      <c r="BA335" s="214"/>
      <c r="BB335" s="214"/>
      <c r="BC335" s="214"/>
      <c r="BD335" s="214"/>
      <c r="BE335" s="214"/>
      <c r="BF335" s="214"/>
      <c r="BG335" s="214"/>
      <c r="BH335" s="214"/>
    </row>
    <row r="336" spans="1:60" outlineLevel="3" x14ac:dyDescent="0.2">
      <c r="A336" s="221"/>
      <c r="B336" s="222"/>
      <c r="C336" s="268" t="s">
        <v>3208</v>
      </c>
      <c r="D336" s="262"/>
      <c r="E336" s="263">
        <v>1.1220000000000001</v>
      </c>
      <c r="F336" s="224"/>
      <c r="G336" s="224"/>
      <c r="H336" s="224"/>
      <c r="I336" s="224"/>
      <c r="J336" s="224"/>
      <c r="K336" s="224"/>
      <c r="L336" s="224"/>
      <c r="M336" s="224"/>
      <c r="N336" s="223"/>
      <c r="O336" s="223"/>
      <c r="P336" s="223"/>
      <c r="Q336" s="223"/>
      <c r="R336" s="224"/>
      <c r="S336" s="224"/>
      <c r="T336" s="224"/>
      <c r="U336" s="224"/>
      <c r="V336" s="224"/>
      <c r="W336" s="224"/>
      <c r="X336" s="224"/>
      <c r="Y336" s="224"/>
      <c r="Z336" s="214"/>
      <c r="AA336" s="214"/>
      <c r="AB336" s="214"/>
      <c r="AC336" s="214"/>
      <c r="AD336" s="214"/>
      <c r="AE336" s="214"/>
      <c r="AF336" s="214"/>
      <c r="AG336" s="214" t="s">
        <v>371</v>
      </c>
      <c r="AH336" s="214">
        <v>0</v>
      </c>
      <c r="AI336" s="214"/>
      <c r="AJ336" s="214"/>
      <c r="AK336" s="214"/>
      <c r="AL336" s="214"/>
      <c r="AM336" s="214"/>
      <c r="AN336" s="214"/>
      <c r="AO336" s="214"/>
      <c r="AP336" s="214"/>
      <c r="AQ336" s="214"/>
      <c r="AR336" s="214"/>
      <c r="AS336" s="214"/>
      <c r="AT336" s="214"/>
      <c r="AU336" s="214"/>
      <c r="AV336" s="214"/>
      <c r="AW336" s="214"/>
      <c r="AX336" s="214"/>
      <c r="AY336" s="214"/>
      <c r="AZ336" s="214"/>
      <c r="BA336" s="214"/>
      <c r="BB336" s="214"/>
      <c r="BC336" s="214"/>
      <c r="BD336" s="214"/>
      <c r="BE336" s="214"/>
      <c r="BF336" s="214"/>
      <c r="BG336" s="214"/>
      <c r="BH336" s="214"/>
    </row>
    <row r="337" spans="1:60" outlineLevel="3" x14ac:dyDescent="0.2">
      <c r="A337" s="221"/>
      <c r="B337" s="222"/>
      <c r="C337" s="268" t="s">
        <v>3115</v>
      </c>
      <c r="D337" s="262"/>
      <c r="E337" s="263"/>
      <c r="F337" s="224"/>
      <c r="G337" s="224"/>
      <c r="H337" s="224"/>
      <c r="I337" s="224"/>
      <c r="J337" s="224"/>
      <c r="K337" s="224"/>
      <c r="L337" s="224"/>
      <c r="M337" s="224"/>
      <c r="N337" s="223"/>
      <c r="O337" s="223"/>
      <c r="P337" s="223"/>
      <c r="Q337" s="223"/>
      <c r="R337" s="224"/>
      <c r="S337" s="224"/>
      <c r="T337" s="224"/>
      <c r="U337" s="224"/>
      <c r="V337" s="224"/>
      <c r="W337" s="224"/>
      <c r="X337" s="224"/>
      <c r="Y337" s="224"/>
      <c r="Z337" s="214"/>
      <c r="AA337" s="214"/>
      <c r="AB337" s="214"/>
      <c r="AC337" s="214"/>
      <c r="AD337" s="214"/>
      <c r="AE337" s="214"/>
      <c r="AF337" s="214"/>
      <c r="AG337" s="214" t="s">
        <v>371</v>
      </c>
      <c r="AH337" s="214">
        <v>0</v>
      </c>
      <c r="AI337" s="214"/>
      <c r="AJ337" s="214"/>
      <c r="AK337" s="214"/>
      <c r="AL337" s="214"/>
      <c r="AM337" s="214"/>
      <c r="AN337" s="214"/>
      <c r="AO337" s="214"/>
      <c r="AP337" s="214"/>
      <c r="AQ337" s="214"/>
      <c r="AR337" s="214"/>
      <c r="AS337" s="214"/>
      <c r="AT337" s="214"/>
      <c r="AU337" s="214"/>
      <c r="AV337" s="214"/>
      <c r="AW337" s="214"/>
      <c r="AX337" s="214"/>
      <c r="AY337" s="214"/>
      <c r="AZ337" s="214"/>
      <c r="BA337" s="214"/>
      <c r="BB337" s="214"/>
      <c r="BC337" s="214"/>
      <c r="BD337" s="214"/>
      <c r="BE337" s="214"/>
      <c r="BF337" s="214"/>
      <c r="BG337" s="214"/>
      <c r="BH337" s="214"/>
    </row>
    <row r="338" spans="1:60" outlineLevel="3" x14ac:dyDescent="0.2">
      <c r="A338" s="221"/>
      <c r="B338" s="222"/>
      <c r="C338" s="268" t="s">
        <v>3209</v>
      </c>
      <c r="D338" s="262"/>
      <c r="E338" s="263">
        <v>3.08</v>
      </c>
      <c r="F338" s="224"/>
      <c r="G338" s="224"/>
      <c r="H338" s="224"/>
      <c r="I338" s="224"/>
      <c r="J338" s="224"/>
      <c r="K338" s="224"/>
      <c r="L338" s="224"/>
      <c r="M338" s="224"/>
      <c r="N338" s="223"/>
      <c r="O338" s="223"/>
      <c r="P338" s="223"/>
      <c r="Q338" s="223"/>
      <c r="R338" s="224"/>
      <c r="S338" s="224"/>
      <c r="T338" s="224"/>
      <c r="U338" s="224"/>
      <c r="V338" s="224"/>
      <c r="W338" s="224"/>
      <c r="X338" s="224"/>
      <c r="Y338" s="224"/>
      <c r="Z338" s="214"/>
      <c r="AA338" s="214"/>
      <c r="AB338" s="214"/>
      <c r="AC338" s="214"/>
      <c r="AD338" s="214"/>
      <c r="AE338" s="214"/>
      <c r="AF338" s="214"/>
      <c r="AG338" s="214" t="s">
        <v>371</v>
      </c>
      <c r="AH338" s="214">
        <v>0</v>
      </c>
      <c r="AI338" s="214"/>
      <c r="AJ338" s="214"/>
      <c r="AK338" s="214"/>
      <c r="AL338" s="214"/>
      <c r="AM338" s="214"/>
      <c r="AN338" s="214"/>
      <c r="AO338" s="214"/>
      <c r="AP338" s="214"/>
      <c r="AQ338" s="214"/>
      <c r="AR338" s="214"/>
      <c r="AS338" s="214"/>
      <c r="AT338" s="214"/>
      <c r="AU338" s="214"/>
      <c r="AV338" s="214"/>
      <c r="AW338" s="214"/>
      <c r="AX338" s="214"/>
      <c r="AY338" s="214"/>
      <c r="AZ338" s="214"/>
      <c r="BA338" s="214"/>
      <c r="BB338" s="214"/>
      <c r="BC338" s="214"/>
      <c r="BD338" s="214"/>
      <c r="BE338" s="214"/>
      <c r="BF338" s="214"/>
      <c r="BG338" s="214"/>
      <c r="BH338" s="214"/>
    </row>
    <row r="339" spans="1:60" outlineLevel="3" x14ac:dyDescent="0.2">
      <c r="A339" s="221"/>
      <c r="B339" s="222"/>
      <c r="C339" s="268" t="s">
        <v>3025</v>
      </c>
      <c r="D339" s="262"/>
      <c r="E339" s="263"/>
      <c r="F339" s="224"/>
      <c r="G339" s="224"/>
      <c r="H339" s="224"/>
      <c r="I339" s="224"/>
      <c r="J339" s="224"/>
      <c r="K339" s="224"/>
      <c r="L339" s="224"/>
      <c r="M339" s="224"/>
      <c r="N339" s="223"/>
      <c r="O339" s="223"/>
      <c r="P339" s="223"/>
      <c r="Q339" s="223"/>
      <c r="R339" s="224"/>
      <c r="S339" s="224"/>
      <c r="T339" s="224"/>
      <c r="U339" s="224"/>
      <c r="V339" s="224"/>
      <c r="W339" s="224"/>
      <c r="X339" s="224"/>
      <c r="Y339" s="224"/>
      <c r="Z339" s="214"/>
      <c r="AA339" s="214"/>
      <c r="AB339" s="214"/>
      <c r="AC339" s="214"/>
      <c r="AD339" s="214"/>
      <c r="AE339" s="214"/>
      <c r="AF339" s="214"/>
      <c r="AG339" s="214" t="s">
        <v>371</v>
      </c>
      <c r="AH339" s="214">
        <v>0</v>
      </c>
      <c r="AI339" s="214"/>
      <c r="AJ339" s="214"/>
      <c r="AK339" s="214"/>
      <c r="AL339" s="214"/>
      <c r="AM339" s="214"/>
      <c r="AN339" s="214"/>
      <c r="AO339" s="214"/>
      <c r="AP339" s="214"/>
      <c r="AQ339" s="214"/>
      <c r="AR339" s="214"/>
      <c r="AS339" s="214"/>
      <c r="AT339" s="214"/>
      <c r="AU339" s="214"/>
      <c r="AV339" s="214"/>
      <c r="AW339" s="214"/>
      <c r="AX339" s="214"/>
      <c r="AY339" s="214"/>
      <c r="AZ339" s="214"/>
      <c r="BA339" s="214"/>
      <c r="BB339" s="214"/>
      <c r="BC339" s="214"/>
      <c r="BD339" s="214"/>
      <c r="BE339" s="214"/>
      <c r="BF339" s="214"/>
      <c r="BG339" s="214"/>
      <c r="BH339" s="214"/>
    </row>
    <row r="340" spans="1:60" outlineLevel="3" x14ac:dyDescent="0.2">
      <c r="A340" s="221"/>
      <c r="B340" s="222"/>
      <c r="C340" s="268" t="s">
        <v>3210</v>
      </c>
      <c r="D340" s="262"/>
      <c r="E340" s="263">
        <v>1.222</v>
      </c>
      <c r="F340" s="224"/>
      <c r="G340" s="224"/>
      <c r="H340" s="224"/>
      <c r="I340" s="224"/>
      <c r="J340" s="224"/>
      <c r="K340" s="224"/>
      <c r="L340" s="224"/>
      <c r="M340" s="224"/>
      <c r="N340" s="223"/>
      <c r="O340" s="223"/>
      <c r="P340" s="223"/>
      <c r="Q340" s="223"/>
      <c r="R340" s="224"/>
      <c r="S340" s="224"/>
      <c r="T340" s="224"/>
      <c r="U340" s="224"/>
      <c r="V340" s="224"/>
      <c r="W340" s="224"/>
      <c r="X340" s="224"/>
      <c r="Y340" s="224"/>
      <c r="Z340" s="214"/>
      <c r="AA340" s="214"/>
      <c r="AB340" s="214"/>
      <c r="AC340" s="214"/>
      <c r="AD340" s="214"/>
      <c r="AE340" s="214"/>
      <c r="AF340" s="214"/>
      <c r="AG340" s="214" t="s">
        <v>371</v>
      </c>
      <c r="AH340" s="214">
        <v>0</v>
      </c>
      <c r="AI340" s="214"/>
      <c r="AJ340" s="214"/>
      <c r="AK340" s="214"/>
      <c r="AL340" s="214"/>
      <c r="AM340" s="214"/>
      <c r="AN340" s="214"/>
      <c r="AO340" s="214"/>
      <c r="AP340" s="214"/>
      <c r="AQ340" s="214"/>
      <c r="AR340" s="214"/>
      <c r="AS340" s="214"/>
      <c r="AT340" s="214"/>
      <c r="AU340" s="214"/>
      <c r="AV340" s="214"/>
      <c r="AW340" s="214"/>
      <c r="AX340" s="214"/>
      <c r="AY340" s="214"/>
      <c r="AZ340" s="214"/>
      <c r="BA340" s="214"/>
      <c r="BB340" s="214"/>
      <c r="BC340" s="214"/>
      <c r="BD340" s="214"/>
      <c r="BE340" s="214"/>
      <c r="BF340" s="214"/>
      <c r="BG340" s="214"/>
      <c r="BH340" s="214"/>
    </row>
    <row r="341" spans="1:60" outlineLevel="3" x14ac:dyDescent="0.2">
      <c r="A341" s="221"/>
      <c r="B341" s="222"/>
      <c r="C341" s="268" t="s">
        <v>3119</v>
      </c>
      <c r="D341" s="262"/>
      <c r="E341" s="263"/>
      <c r="F341" s="224"/>
      <c r="G341" s="224"/>
      <c r="H341" s="224"/>
      <c r="I341" s="224"/>
      <c r="J341" s="224"/>
      <c r="K341" s="224"/>
      <c r="L341" s="224"/>
      <c r="M341" s="224"/>
      <c r="N341" s="223"/>
      <c r="O341" s="223"/>
      <c r="P341" s="223"/>
      <c r="Q341" s="223"/>
      <c r="R341" s="224"/>
      <c r="S341" s="224"/>
      <c r="T341" s="224"/>
      <c r="U341" s="224"/>
      <c r="V341" s="224"/>
      <c r="W341" s="224"/>
      <c r="X341" s="224"/>
      <c r="Y341" s="224"/>
      <c r="Z341" s="214"/>
      <c r="AA341" s="214"/>
      <c r="AB341" s="214"/>
      <c r="AC341" s="214"/>
      <c r="AD341" s="214"/>
      <c r="AE341" s="214"/>
      <c r="AF341" s="214"/>
      <c r="AG341" s="214" t="s">
        <v>371</v>
      </c>
      <c r="AH341" s="214">
        <v>0</v>
      </c>
      <c r="AI341" s="214"/>
      <c r="AJ341" s="214"/>
      <c r="AK341" s="214"/>
      <c r="AL341" s="214"/>
      <c r="AM341" s="214"/>
      <c r="AN341" s="214"/>
      <c r="AO341" s="214"/>
      <c r="AP341" s="214"/>
      <c r="AQ341" s="214"/>
      <c r="AR341" s="214"/>
      <c r="AS341" s="214"/>
      <c r="AT341" s="214"/>
      <c r="AU341" s="214"/>
      <c r="AV341" s="214"/>
      <c r="AW341" s="214"/>
      <c r="AX341" s="214"/>
      <c r="AY341" s="214"/>
      <c r="AZ341" s="214"/>
      <c r="BA341" s="214"/>
      <c r="BB341" s="214"/>
      <c r="BC341" s="214"/>
      <c r="BD341" s="214"/>
      <c r="BE341" s="214"/>
      <c r="BF341" s="214"/>
      <c r="BG341" s="214"/>
      <c r="BH341" s="214"/>
    </row>
    <row r="342" spans="1:60" outlineLevel="3" x14ac:dyDescent="0.2">
      <c r="A342" s="221"/>
      <c r="B342" s="222"/>
      <c r="C342" s="268" t="s">
        <v>3211</v>
      </c>
      <c r="D342" s="262"/>
      <c r="E342" s="263">
        <v>1.2805</v>
      </c>
      <c r="F342" s="224"/>
      <c r="G342" s="224"/>
      <c r="H342" s="224"/>
      <c r="I342" s="224"/>
      <c r="J342" s="224"/>
      <c r="K342" s="224"/>
      <c r="L342" s="224"/>
      <c r="M342" s="224"/>
      <c r="N342" s="223"/>
      <c r="O342" s="223"/>
      <c r="P342" s="223"/>
      <c r="Q342" s="223"/>
      <c r="R342" s="224"/>
      <c r="S342" s="224"/>
      <c r="T342" s="224"/>
      <c r="U342" s="224"/>
      <c r="V342" s="224"/>
      <c r="W342" s="224"/>
      <c r="X342" s="224"/>
      <c r="Y342" s="224"/>
      <c r="Z342" s="214"/>
      <c r="AA342" s="214"/>
      <c r="AB342" s="214"/>
      <c r="AC342" s="214"/>
      <c r="AD342" s="214"/>
      <c r="AE342" s="214"/>
      <c r="AF342" s="214"/>
      <c r="AG342" s="214" t="s">
        <v>371</v>
      </c>
      <c r="AH342" s="214">
        <v>0</v>
      </c>
      <c r="AI342" s="214"/>
      <c r="AJ342" s="214"/>
      <c r="AK342" s="214"/>
      <c r="AL342" s="214"/>
      <c r="AM342" s="214"/>
      <c r="AN342" s="214"/>
      <c r="AO342" s="214"/>
      <c r="AP342" s="214"/>
      <c r="AQ342" s="214"/>
      <c r="AR342" s="214"/>
      <c r="AS342" s="214"/>
      <c r="AT342" s="214"/>
      <c r="AU342" s="214"/>
      <c r="AV342" s="214"/>
      <c r="AW342" s="214"/>
      <c r="AX342" s="214"/>
      <c r="AY342" s="214"/>
      <c r="AZ342" s="214"/>
      <c r="BA342" s="214"/>
      <c r="BB342" s="214"/>
      <c r="BC342" s="214"/>
      <c r="BD342" s="214"/>
      <c r="BE342" s="214"/>
      <c r="BF342" s="214"/>
      <c r="BG342" s="214"/>
      <c r="BH342" s="214"/>
    </row>
    <row r="343" spans="1:60" outlineLevel="3" x14ac:dyDescent="0.2">
      <c r="A343" s="221"/>
      <c r="B343" s="222"/>
      <c r="C343" s="268" t="s">
        <v>3121</v>
      </c>
      <c r="D343" s="262"/>
      <c r="E343" s="263"/>
      <c r="F343" s="224"/>
      <c r="G343" s="224"/>
      <c r="H343" s="224"/>
      <c r="I343" s="224"/>
      <c r="J343" s="224"/>
      <c r="K343" s="224"/>
      <c r="L343" s="224"/>
      <c r="M343" s="224"/>
      <c r="N343" s="223"/>
      <c r="O343" s="223"/>
      <c r="P343" s="223"/>
      <c r="Q343" s="223"/>
      <c r="R343" s="224"/>
      <c r="S343" s="224"/>
      <c r="T343" s="224"/>
      <c r="U343" s="224"/>
      <c r="V343" s="224"/>
      <c r="W343" s="224"/>
      <c r="X343" s="224"/>
      <c r="Y343" s="224"/>
      <c r="Z343" s="214"/>
      <c r="AA343" s="214"/>
      <c r="AB343" s="214"/>
      <c r="AC343" s="214"/>
      <c r="AD343" s="214"/>
      <c r="AE343" s="214"/>
      <c r="AF343" s="214"/>
      <c r="AG343" s="214" t="s">
        <v>371</v>
      </c>
      <c r="AH343" s="214">
        <v>0</v>
      </c>
      <c r="AI343" s="214"/>
      <c r="AJ343" s="214"/>
      <c r="AK343" s="214"/>
      <c r="AL343" s="214"/>
      <c r="AM343" s="214"/>
      <c r="AN343" s="214"/>
      <c r="AO343" s="214"/>
      <c r="AP343" s="214"/>
      <c r="AQ343" s="214"/>
      <c r="AR343" s="214"/>
      <c r="AS343" s="214"/>
      <c r="AT343" s="214"/>
      <c r="AU343" s="214"/>
      <c r="AV343" s="214"/>
      <c r="AW343" s="214"/>
      <c r="AX343" s="214"/>
      <c r="AY343" s="214"/>
      <c r="AZ343" s="214"/>
      <c r="BA343" s="214"/>
      <c r="BB343" s="214"/>
      <c r="BC343" s="214"/>
      <c r="BD343" s="214"/>
      <c r="BE343" s="214"/>
      <c r="BF343" s="214"/>
      <c r="BG343" s="214"/>
      <c r="BH343" s="214"/>
    </row>
    <row r="344" spans="1:60" outlineLevel="3" x14ac:dyDescent="0.2">
      <c r="A344" s="221"/>
      <c r="B344" s="222"/>
      <c r="C344" s="268" t="s">
        <v>3212</v>
      </c>
      <c r="D344" s="262"/>
      <c r="E344" s="263">
        <v>1.6153999999999999</v>
      </c>
      <c r="F344" s="224"/>
      <c r="G344" s="224"/>
      <c r="H344" s="224"/>
      <c r="I344" s="224"/>
      <c r="J344" s="224"/>
      <c r="K344" s="224"/>
      <c r="L344" s="224"/>
      <c r="M344" s="224"/>
      <c r="N344" s="223"/>
      <c r="O344" s="223"/>
      <c r="P344" s="223"/>
      <c r="Q344" s="223"/>
      <c r="R344" s="224"/>
      <c r="S344" s="224"/>
      <c r="T344" s="224"/>
      <c r="U344" s="224"/>
      <c r="V344" s="224"/>
      <c r="W344" s="224"/>
      <c r="X344" s="224"/>
      <c r="Y344" s="224"/>
      <c r="Z344" s="214"/>
      <c r="AA344" s="214"/>
      <c r="AB344" s="214"/>
      <c r="AC344" s="214"/>
      <c r="AD344" s="214"/>
      <c r="AE344" s="214"/>
      <c r="AF344" s="214"/>
      <c r="AG344" s="214" t="s">
        <v>371</v>
      </c>
      <c r="AH344" s="214">
        <v>0</v>
      </c>
      <c r="AI344" s="214"/>
      <c r="AJ344" s="214"/>
      <c r="AK344" s="214"/>
      <c r="AL344" s="214"/>
      <c r="AM344" s="214"/>
      <c r="AN344" s="214"/>
      <c r="AO344" s="214"/>
      <c r="AP344" s="214"/>
      <c r="AQ344" s="214"/>
      <c r="AR344" s="214"/>
      <c r="AS344" s="214"/>
      <c r="AT344" s="214"/>
      <c r="AU344" s="214"/>
      <c r="AV344" s="214"/>
      <c r="AW344" s="214"/>
      <c r="AX344" s="214"/>
      <c r="AY344" s="214"/>
      <c r="AZ344" s="214"/>
      <c r="BA344" s="214"/>
      <c r="BB344" s="214"/>
      <c r="BC344" s="214"/>
      <c r="BD344" s="214"/>
      <c r="BE344" s="214"/>
      <c r="BF344" s="214"/>
      <c r="BG344" s="214"/>
      <c r="BH344" s="214"/>
    </row>
    <row r="345" spans="1:60" ht="33.75" outlineLevel="1" x14ac:dyDescent="0.2">
      <c r="A345" s="236">
        <v>57</v>
      </c>
      <c r="B345" s="237" t="s">
        <v>3213</v>
      </c>
      <c r="C345" s="254" t="s">
        <v>3214</v>
      </c>
      <c r="D345" s="238" t="s">
        <v>379</v>
      </c>
      <c r="E345" s="239">
        <v>2.0055000000000001</v>
      </c>
      <c r="F345" s="240"/>
      <c r="G345" s="241">
        <f>ROUND(E345*F345,2)</f>
        <v>0</v>
      </c>
      <c r="H345" s="240"/>
      <c r="I345" s="241">
        <f>ROUND(E345*H345,2)</f>
        <v>0</v>
      </c>
      <c r="J345" s="240"/>
      <c r="K345" s="241">
        <f>ROUND(E345*J345,2)</f>
        <v>0</v>
      </c>
      <c r="L345" s="241">
        <v>12</v>
      </c>
      <c r="M345" s="241">
        <f>G345*(1+L345/100)</f>
        <v>0</v>
      </c>
      <c r="N345" s="239">
        <v>1.3699999999999999E-3</v>
      </c>
      <c r="O345" s="239">
        <f>ROUND(E345*N345,2)</f>
        <v>0</v>
      </c>
      <c r="P345" s="239">
        <v>4.1000000000000002E-2</v>
      </c>
      <c r="Q345" s="239">
        <f>ROUND(E345*P345,2)</f>
        <v>0.08</v>
      </c>
      <c r="R345" s="241" t="s">
        <v>519</v>
      </c>
      <c r="S345" s="241" t="s">
        <v>315</v>
      </c>
      <c r="T345" s="242" t="s">
        <v>315</v>
      </c>
      <c r="U345" s="224">
        <v>0.51600000000000001</v>
      </c>
      <c r="V345" s="224">
        <f>ROUND(E345*U345,2)</f>
        <v>1.03</v>
      </c>
      <c r="W345" s="224"/>
      <c r="X345" s="224" t="s">
        <v>336</v>
      </c>
      <c r="Y345" s="224" t="s">
        <v>317</v>
      </c>
      <c r="Z345" s="214"/>
      <c r="AA345" s="214"/>
      <c r="AB345" s="214"/>
      <c r="AC345" s="214"/>
      <c r="AD345" s="214"/>
      <c r="AE345" s="214"/>
      <c r="AF345" s="214"/>
      <c r="AG345" s="214" t="s">
        <v>337</v>
      </c>
      <c r="AH345" s="214"/>
      <c r="AI345" s="214"/>
      <c r="AJ345" s="214"/>
      <c r="AK345" s="214"/>
      <c r="AL345" s="214"/>
      <c r="AM345" s="214"/>
      <c r="AN345" s="214"/>
      <c r="AO345" s="214"/>
      <c r="AP345" s="214"/>
      <c r="AQ345" s="214"/>
      <c r="AR345" s="214"/>
      <c r="AS345" s="214"/>
      <c r="AT345" s="214"/>
      <c r="AU345" s="214"/>
      <c r="AV345" s="214"/>
      <c r="AW345" s="214"/>
      <c r="AX345" s="214"/>
      <c r="AY345" s="214"/>
      <c r="AZ345" s="214"/>
      <c r="BA345" s="214"/>
      <c r="BB345" s="214"/>
      <c r="BC345" s="214"/>
      <c r="BD345" s="214"/>
      <c r="BE345" s="214"/>
      <c r="BF345" s="214"/>
      <c r="BG345" s="214"/>
      <c r="BH345" s="214"/>
    </row>
    <row r="346" spans="1:60" outlineLevel="2" x14ac:dyDescent="0.2">
      <c r="A346" s="221"/>
      <c r="B346" s="222"/>
      <c r="C346" s="268" t="s">
        <v>3215</v>
      </c>
      <c r="D346" s="262"/>
      <c r="E346" s="263">
        <v>2.0055000000000001</v>
      </c>
      <c r="F346" s="224"/>
      <c r="G346" s="224"/>
      <c r="H346" s="224"/>
      <c r="I346" s="224"/>
      <c r="J346" s="224"/>
      <c r="K346" s="224"/>
      <c r="L346" s="224"/>
      <c r="M346" s="224"/>
      <c r="N346" s="223"/>
      <c r="O346" s="223"/>
      <c r="P346" s="223"/>
      <c r="Q346" s="223"/>
      <c r="R346" s="224"/>
      <c r="S346" s="224"/>
      <c r="T346" s="224"/>
      <c r="U346" s="224"/>
      <c r="V346" s="224"/>
      <c r="W346" s="224"/>
      <c r="X346" s="224"/>
      <c r="Y346" s="224"/>
      <c r="Z346" s="214"/>
      <c r="AA346" s="214"/>
      <c r="AB346" s="214"/>
      <c r="AC346" s="214"/>
      <c r="AD346" s="214"/>
      <c r="AE346" s="214"/>
      <c r="AF346" s="214"/>
      <c r="AG346" s="214" t="s">
        <v>371</v>
      </c>
      <c r="AH346" s="214">
        <v>0</v>
      </c>
      <c r="AI346" s="214"/>
      <c r="AJ346" s="214"/>
      <c r="AK346" s="214"/>
      <c r="AL346" s="214"/>
      <c r="AM346" s="214"/>
      <c r="AN346" s="214"/>
      <c r="AO346" s="214"/>
      <c r="AP346" s="214"/>
      <c r="AQ346" s="214"/>
      <c r="AR346" s="214"/>
      <c r="AS346" s="214"/>
      <c r="AT346" s="214"/>
      <c r="AU346" s="214"/>
      <c r="AV346" s="214"/>
      <c r="AW346" s="214"/>
      <c r="AX346" s="214"/>
      <c r="AY346" s="214"/>
      <c r="AZ346" s="214"/>
      <c r="BA346" s="214"/>
      <c r="BB346" s="214"/>
      <c r="BC346" s="214"/>
      <c r="BD346" s="214"/>
      <c r="BE346" s="214"/>
      <c r="BF346" s="214"/>
      <c r="BG346" s="214"/>
      <c r="BH346" s="214"/>
    </row>
    <row r="347" spans="1:60" outlineLevel="1" x14ac:dyDescent="0.2">
      <c r="A347" s="236">
        <v>58</v>
      </c>
      <c r="B347" s="237" t="s">
        <v>2542</v>
      </c>
      <c r="C347" s="254" t="s">
        <v>2543</v>
      </c>
      <c r="D347" s="238" t="s">
        <v>379</v>
      </c>
      <c r="E347" s="239">
        <v>7.7336</v>
      </c>
      <c r="F347" s="240"/>
      <c r="G347" s="241">
        <f>ROUND(E347*F347,2)</f>
        <v>0</v>
      </c>
      <c r="H347" s="240"/>
      <c r="I347" s="241">
        <f>ROUND(E347*H347,2)</f>
        <v>0</v>
      </c>
      <c r="J347" s="240"/>
      <c r="K347" s="241">
        <f>ROUND(E347*J347,2)</f>
        <v>0</v>
      </c>
      <c r="L347" s="241">
        <v>12</v>
      </c>
      <c r="M347" s="241">
        <f>G347*(1+L347/100)</f>
        <v>0</v>
      </c>
      <c r="N347" s="239">
        <v>1E-3</v>
      </c>
      <c r="O347" s="239">
        <f>ROUND(E347*N347,2)</f>
        <v>0.01</v>
      </c>
      <c r="P347" s="239">
        <v>6.7000000000000004E-2</v>
      </c>
      <c r="Q347" s="239">
        <f>ROUND(E347*P347,2)</f>
        <v>0.52</v>
      </c>
      <c r="R347" s="241" t="s">
        <v>519</v>
      </c>
      <c r="S347" s="241" t="s">
        <v>315</v>
      </c>
      <c r="T347" s="242" t="s">
        <v>315</v>
      </c>
      <c r="U347" s="224">
        <v>0.53300000000000003</v>
      </c>
      <c r="V347" s="224">
        <f>ROUND(E347*U347,2)</f>
        <v>4.12</v>
      </c>
      <c r="W347" s="224"/>
      <c r="X347" s="224" t="s">
        <v>336</v>
      </c>
      <c r="Y347" s="224" t="s">
        <v>317</v>
      </c>
      <c r="Z347" s="214"/>
      <c r="AA347" s="214"/>
      <c r="AB347" s="214"/>
      <c r="AC347" s="214"/>
      <c r="AD347" s="214"/>
      <c r="AE347" s="214"/>
      <c r="AF347" s="214"/>
      <c r="AG347" s="214" t="s">
        <v>367</v>
      </c>
      <c r="AH347" s="214"/>
      <c r="AI347" s="214"/>
      <c r="AJ347" s="214"/>
      <c r="AK347" s="214"/>
      <c r="AL347" s="214"/>
      <c r="AM347" s="214"/>
      <c r="AN347" s="214"/>
      <c r="AO347" s="214"/>
      <c r="AP347" s="214"/>
      <c r="AQ347" s="214"/>
      <c r="AR347" s="214"/>
      <c r="AS347" s="214"/>
      <c r="AT347" s="214"/>
      <c r="AU347" s="214"/>
      <c r="AV347" s="214"/>
      <c r="AW347" s="214"/>
      <c r="AX347" s="214"/>
      <c r="AY347" s="214"/>
      <c r="AZ347" s="214"/>
      <c r="BA347" s="214"/>
      <c r="BB347" s="214"/>
      <c r="BC347" s="214"/>
      <c r="BD347" s="214"/>
      <c r="BE347" s="214"/>
      <c r="BF347" s="214"/>
      <c r="BG347" s="214"/>
      <c r="BH347" s="214"/>
    </row>
    <row r="348" spans="1:60" outlineLevel="2" x14ac:dyDescent="0.2">
      <c r="A348" s="221"/>
      <c r="B348" s="222"/>
      <c r="C348" s="267" t="s">
        <v>549</v>
      </c>
      <c r="D348" s="266"/>
      <c r="E348" s="266"/>
      <c r="F348" s="266"/>
      <c r="G348" s="266"/>
      <c r="H348" s="224"/>
      <c r="I348" s="224"/>
      <c r="J348" s="224"/>
      <c r="K348" s="224"/>
      <c r="L348" s="224"/>
      <c r="M348" s="224"/>
      <c r="N348" s="223"/>
      <c r="O348" s="223"/>
      <c r="P348" s="223"/>
      <c r="Q348" s="223"/>
      <c r="R348" s="224"/>
      <c r="S348" s="224"/>
      <c r="T348" s="224"/>
      <c r="U348" s="224"/>
      <c r="V348" s="224"/>
      <c r="W348" s="224"/>
      <c r="X348" s="224"/>
      <c r="Y348" s="224"/>
      <c r="Z348" s="214"/>
      <c r="AA348" s="214"/>
      <c r="AB348" s="214"/>
      <c r="AC348" s="214"/>
      <c r="AD348" s="214"/>
      <c r="AE348" s="214"/>
      <c r="AF348" s="214"/>
      <c r="AG348" s="214" t="s">
        <v>369</v>
      </c>
      <c r="AH348" s="214"/>
      <c r="AI348" s="214"/>
      <c r="AJ348" s="214"/>
      <c r="AK348" s="214"/>
      <c r="AL348" s="214"/>
      <c r="AM348" s="214"/>
      <c r="AN348" s="214"/>
      <c r="AO348" s="214"/>
      <c r="AP348" s="214"/>
      <c r="AQ348" s="214"/>
      <c r="AR348" s="214"/>
      <c r="AS348" s="214"/>
      <c r="AT348" s="214"/>
      <c r="AU348" s="214"/>
      <c r="AV348" s="214"/>
      <c r="AW348" s="214"/>
      <c r="AX348" s="214"/>
      <c r="AY348" s="214"/>
      <c r="AZ348" s="214"/>
      <c r="BA348" s="214"/>
      <c r="BB348" s="214"/>
      <c r="BC348" s="214"/>
      <c r="BD348" s="214"/>
      <c r="BE348" s="214"/>
      <c r="BF348" s="214"/>
      <c r="BG348" s="214"/>
      <c r="BH348" s="214"/>
    </row>
    <row r="349" spans="1:60" outlineLevel="2" x14ac:dyDescent="0.2">
      <c r="A349" s="221"/>
      <c r="B349" s="222"/>
      <c r="C349" s="268" t="s">
        <v>3216</v>
      </c>
      <c r="D349" s="262"/>
      <c r="E349" s="263">
        <v>4.6536</v>
      </c>
      <c r="F349" s="224"/>
      <c r="G349" s="224"/>
      <c r="H349" s="224"/>
      <c r="I349" s="224"/>
      <c r="J349" s="224"/>
      <c r="K349" s="224"/>
      <c r="L349" s="224"/>
      <c r="M349" s="224"/>
      <c r="N349" s="223"/>
      <c r="O349" s="223"/>
      <c r="P349" s="223"/>
      <c r="Q349" s="223"/>
      <c r="R349" s="224"/>
      <c r="S349" s="224"/>
      <c r="T349" s="224"/>
      <c r="U349" s="224"/>
      <c r="V349" s="224"/>
      <c r="W349" s="224"/>
      <c r="X349" s="224"/>
      <c r="Y349" s="224"/>
      <c r="Z349" s="214"/>
      <c r="AA349" s="214"/>
      <c r="AB349" s="214"/>
      <c r="AC349" s="214"/>
      <c r="AD349" s="214"/>
      <c r="AE349" s="214"/>
      <c r="AF349" s="214"/>
      <c r="AG349" s="214" t="s">
        <v>371</v>
      </c>
      <c r="AH349" s="214">
        <v>0</v>
      </c>
      <c r="AI349" s="214"/>
      <c r="AJ349" s="214"/>
      <c r="AK349" s="214"/>
      <c r="AL349" s="214"/>
      <c r="AM349" s="214"/>
      <c r="AN349" s="214"/>
      <c r="AO349" s="214"/>
      <c r="AP349" s="214"/>
      <c r="AQ349" s="214"/>
      <c r="AR349" s="214"/>
      <c r="AS349" s="214"/>
      <c r="AT349" s="214"/>
      <c r="AU349" s="214"/>
      <c r="AV349" s="214"/>
      <c r="AW349" s="214"/>
      <c r="AX349" s="214"/>
      <c r="AY349" s="214"/>
      <c r="AZ349" s="214"/>
      <c r="BA349" s="214"/>
      <c r="BB349" s="214"/>
      <c r="BC349" s="214"/>
      <c r="BD349" s="214"/>
      <c r="BE349" s="214"/>
      <c r="BF349" s="214"/>
      <c r="BG349" s="214"/>
      <c r="BH349" s="214"/>
    </row>
    <row r="350" spans="1:60" outlineLevel="3" x14ac:dyDescent="0.2">
      <c r="A350" s="221"/>
      <c r="B350" s="222"/>
      <c r="C350" s="268" t="s">
        <v>3217</v>
      </c>
      <c r="D350" s="262"/>
      <c r="E350" s="263">
        <v>3.08</v>
      </c>
      <c r="F350" s="224"/>
      <c r="G350" s="224"/>
      <c r="H350" s="224"/>
      <c r="I350" s="224"/>
      <c r="J350" s="224"/>
      <c r="K350" s="224"/>
      <c r="L350" s="224"/>
      <c r="M350" s="224"/>
      <c r="N350" s="223"/>
      <c r="O350" s="223"/>
      <c r="P350" s="223"/>
      <c r="Q350" s="223"/>
      <c r="R350" s="224"/>
      <c r="S350" s="224"/>
      <c r="T350" s="224"/>
      <c r="U350" s="224"/>
      <c r="V350" s="224"/>
      <c r="W350" s="224"/>
      <c r="X350" s="224"/>
      <c r="Y350" s="224"/>
      <c r="Z350" s="214"/>
      <c r="AA350" s="214"/>
      <c r="AB350" s="214"/>
      <c r="AC350" s="214"/>
      <c r="AD350" s="214"/>
      <c r="AE350" s="214"/>
      <c r="AF350" s="214"/>
      <c r="AG350" s="214" t="s">
        <v>371</v>
      </c>
      <c r="AH350" s="214">
        <v>0</v>
      </c>
      <c r="AI350" s="214"/>
      <c r="AJ350" s="214"/>
      <c r="AK350" s="214"/>
      <c r="AL350" s="214"/>
      <c r="AM350" s="214"/>
      <c r="AN350" s="214"/>
      <c r="AO350" s="214"/>
      <c r="AP350" s="214"/>
      <c r="AQ350" s="214"/>
      <c r="AR350" s="214"/>
      <c r="AS350" s="214"/>
      <c r="AT350" s="214"/>
      <c r="AU350" s="214"/>
      <c r="AV350" s="214"/>
      <c r="AW350" s="214"/>
      <c r="AX350" s="214"/>
      <c r="AY350" s="214"/>
      <c r="AZ350" s="214"/>
      <c r="BA350" s="214"/>
      <c r="BB350" s="214"/>
      <c r="BC350" s="214"/>
      <c r="BD350" s="214"/>
      <c r="BE350" s="214"/>
      <c r="BF350" s="214"/>
      <c r="BG350" s="214"/>
      <c r="BH350" s="214"/>
    </row>
    <row r="351" spans="1:60" outlineLevel="1" x14ac:dyDescent="0.2">
      <c r="A351" s="236">
        <v>59</v>
      </c>
      <c r="B351" s="237" t="s">
        <v>3218</v>
      </c>
      <c r="C351" s="254" t="s">
        <v>3219</v>
      </c>
      <c r="D351" s="238" t="s">
        <v>403</v>
      </c>
      <c r="E351" s="239">
        <v>21.98</v>
      </c>
      <c r="F351" s="240"/>
      <c r="G351" s="241">
        <f>ROUND(E351*F351,2)</f>
        <v>0</v>
      </c>
      <c r="H351" s="240"/>
      <c r="I351" s="241">
        <f>ROUND(E351*H351,2)</f>
        <v>0</v>
      </c>
      <c r="J351" s="240"/>
      <c r="K351" s="241">
        <f>ROUND(E351*J351,2)</f>
        <v>0</v>
      </c>
      <c r="L351" s="241">
        <v>12</v>
      </c>
      <c r="M351" s="241">
        <f>G351*(1+L351/100)</f>
        <v>0</v>
      </c>
      <c r="N351" s="239">
        <v>2.0400000000000001E-3</v>
      </c>
      <c r="O351" s="239">
        <f>ROUND(E351*N351,2)</f>
        <v>0.04</v>
      </c>
      <c r="P351" s="239">
        <v>3.6170000000000001E-2</v>
      </c>
      <c r="Q351" s="239">
        <f>ROUND(E351*P351,2)</f>
        <v>0.8</v>
      </c>
      <c r="R351" s="241" t="s">
        <v>519</v>
      </c>
      <c r="S351" s="241" t="s">
        <v>315</v>
      </c>
      <c r="T351" s="242" t="s">
        <v>315</v>
      </c>
      <c r="U351" s="224">
        <v>4</v>
      </c>
      <c r="V351" s="224">
        <f>ROUND(E351*U351,2)</f>
        <v>87.92</v>
      </c>
      <c r="W351" s="224"/>
      <c r="X351" s="224" t="s">
        <v>336</v>
      </c>
      <c r="Y351" s="224" t="s">
        <v>317</v>
      </c>
      <c r="Z351" s="214"/>
      <c r="AA351" s="214"/>
      <c r="AB351" s="214"/>
      <c r="AC351" s="214"/>
      <c r="AD351" s="214"/>
      <c r="AE351" s="214"/>
      <c r="AF351" s="214"/>
      <c r="AG351" s="214" t="s">
        <v>337</v>
      </c>
      <c r="AH351" s="214"/>
      <c r="AI351" s="214"/>
      <c r="AJ351" s="214"/>
      <c r="AK351" s="214"/>
      <c r="AL351" s="214"/>
      <c r="AM351" s="214"/>
      <c r="AN351" s="214"/>
      <c r="AO351" s="214"/>
      <c r="AP351" s="214"/>
      <c r="AQ351" s="214"/>
      <c r="AR351" s="214"/>
      <c r="AS351" s="214"/>
      <c r="AT351" s="214"/>
      <c r="AU351" s="214"/>
      <c r="AV351" s="214"/>
      <c r="AW351" s="214"/>
      <c r="AX351" s="214"/>
      <c r="AY351" s="214"/>
      <c r="AZ351" s="214"/>
      <c r="BA351" s="214"/>
      <c r="BB351" s="214"/>
      <c r="BC351" s="214"/>
      <c r="BD351" s="214"/>
      <c r="BE351" s="214"/>
      <c r="BF351" s="214"/>
      <c r="BG351" s="214"/>
      <c r="BH351" s="214"/>
    </row>
    <row r="352" spans="1:60" outlineLevel="2" x14ac:dyDescent="0.2">
      <c r="A352" s="221"/>
      <c r="B352" s="222"/>
      <c r="C352" s="268" t="s">
        <v>3220</v>
      </c>
      <c r="D352" s="262"/>
      <c r="E352" s="263"/>
      <c r="F352" s="224"/>
      <c r="G352" s="224"/>
      <c r="H352" s="224"/>
      <c r="I352" s="224"/>
      <c r="J352" s="224"/>
      <c r="K352" s="224"/>
      <c r="L352" s="224"/>
      <c r="M352" s="224"/>
      <c r="N352" s="223"/>
      <c r="O352" s="223"/>
      <c r="P352" s="223"/>
      <c r="Q352" s="223"/>
      <c r="R352" s="224"/>
      <c r="S352" s="224"/>
      <c r="T352" s="224"/>
      <c r="U352" s="224"/>
      <c r="V352" s="224"/>
      <c r="W352" s="224"/>
      <c r="X352" s="224"/>
      <c r="Y352" s="224"/>
      <c r="Z352" s="214"/>
      <c r="AA352" s="214"/>
      <c r="AB352" s="214"/>
      <c r="AC352" s="214"/>
      <c r="AD352" s="214"/>
      <c r="AE352" s="214"/>
      <c r="AF352" s="214"/>
      <c r="AG352" s="214" t="s">
        <v>371</v>
      </c>
      <c r="AH352" s="214">
        <v>0</v>
      </c>
      <c r="AI352" s="214"/>
      <c r="AJ352" s="214"/>
      <c r="AK352" s="214"/>
      <c r="AL352" s="214"/>
      <c r="AM352" s="214"/>
      <c r="AN352" s="214"/>
      <c r="AO352" s="214"/>
      <c r="AP352" s="214"/>
      <c r="AQ352" s="214"/>
      <c r="AR352" s="214"/>
      <c r="AS352" s="214"/>
      <c r="AT352" s="214"/>
      <c r="AU352" s="214"/>
      <c r="AV352" s="214"/>
      <c r="AW352" s="214"/>
      <c r="AX352" s="214"/>
      <c r="AY352" s="214"/>
      <c r="AZ352" s="214"/>
      <c r="BA352" s="214"/>
      <c r="BB352" s="214"/>
      <c r="BC352" s="214"/>
      <c r="BD352" s="214"/>
      <c r="BE352" s="214"/>
      <c r="BF352" s="214"/>
      <c r="BG352" s="214"/>
      <c r="BH352" s="214"/>
    </row>
    <row r="353" spans="1:60" outlineLevel="3" x14ac:dyDescent="0.2">
      <c r="A353" s="221"/>
      <c r="B353" s="222"/>
      <c r="C353" s="268" t="s">
        <v>3221</v>
      </c>
      <c r="D353" s="262"/>
      <c r="E353" s="263">
        <v>1.65</v>
      </c>
      <c r="F353" s="224"/>
      <c r="G353" s="224"/>
      <c r="H353" s="224"/>
      <c r="I353" s="224"/>
      <c r="J353" s="224"/>
      <c r="K353" s="224"/>
      <c r="L353" s="224"/>
      <c r="M353" s="224"/>
      <c r="N353" s="223"/>
      <c r="O353" s="223"/>
      <c r="P353" s="223"/>
      <c r="Q353" s="223"/>
      <c r="R353" s="224"/>
      <c r="S353" s="224"/>
      <c r="T353" s="224"/>
      <c r="U353" s="224"/>
      <c r="V353" s="224"/>
      <c r="W353" s="224"/>
      <c r="X353" s="224"/>
      <c r="Y353" s="224"/>
      <c r="Z353" s="214"/>
      <c r="AA353" s="214"/>
      <c r="AB353" s="214"/>
      <c r="AC353" s="214"/>
      <c r="AD353" s="214"/>
      <c r="AE353" s="214"/>
      <c r="AF353" s="214"/>
      <c r="AG353" s="214" t="s">
        <v>371</v>
      </c>
      <c r="AH353" s="214">
        <v>0</v>
      </c>
      <c r="AI353" s="214"/>
      <c r="AJ353" s="214"/>
      <c r="AK353" s="214"/>
      <c r="AL353" s="214"/>
      <c r="AM353" s="214"/>
      <c r="AN353" s="214"/>
      <c r="AO353" s="214"/>
      <c r="AP353" s="214"/>
      <c r="AQ353" s="214"/>
      <c r="AR353" s="214"/>
      <c r="AS353" s="214"/>
      <c r="AT353" s="214"/>
      <c r="AU353" s="214"/>
      <c r="AV353" s="214"/>
      <c r="AW353" s="214"/>
      <c r="AX353" s="214"/>
      <c r="AY353" s="214"/>
      <c r="AZ353" s="214"/>
      <c r="BA353" s="214"/>
      <c r="BB353" s="214"/>
      <c r="BC353" s="214"/>
      <c r="BD353" s="214"/>
      <c r="BE353" s="214"/>
      <c r="BF353" s="214"/>
      <c r="BG353" s="214"/>
      <c r="BH353" s="214"/>
    </row>
    <row r="354" spans="1:60" outlineLevel="3" x14ac:dyDescent="0.2">
      <c r="A354" s="221"/>
      <c r="B354" s="222"/>
      <c r="C354" s="268" t="s">
        <v>3222</v>
      </c>
      <c r="D354" s="262"/>
      <c r="E354" s="263">
        <v>3.6</v>
      </c>
      <c r="F354" s="224"/>
      <c r="G354" s="224"/>
      <c r="H354" s="224"/>
      <c r="I354" s="224"/>
      <c r="J354" s="224"/>
      <c r="K354" s="224"/>
      <c r="L354" s="224"/>
      <c r="M354" s="224"/>
      <c r="N354" s="223"/>
      <c r="O354" s="223"/>
      <c r="P354" s="223"/>
      <c r="Q354" s="223"/>
      <c r="R354" s="224"/>
      <c r="S354" s="224"/>
      <c r="T354" s="224"/>
      <c r="U354" s="224"/>
      <c r="V354" s="224"/>
      <c r="W354" s="224"/>
      <c r="X354" s="224"/>
      <c r="Y354" s="224"/>
      <c r="Z354" s="214"/>
      <c r="AA354" s="214"/>
      <c r="AB354" s="214"/>
      <c r="AC354" s="214"/>
      <c r="AD354" s="214"/>
      <c r="AE354" s="214"/>
      <c r="AF354" s="214"/>
      <c r="AG354" s="214" t="s">
        <v>371</v>
      </c>
      <c r="AH354" s="214">
        <v>0</v>
      </c>
      <c r="AI354" s="214"/>
      <c r="AJ354" s="214"/>
      <c r="AK354" s="214"/>
      <c r="AL354" s="214"/>
      <c r="AM354" s="214"/>
      <c r="AN354" s="214"/>
      <c r="AO354" s="214"/>
      <c r="AP354" s="214"/>
      <c r="AQ354" s="214"/>
      <c r="AR354" s="214"/>
      <c r="AS354" s="214"/>
      <c r="AT354" s="214"/>
      <c r="AU354" s="214"/>
      <c r="AV354" s="214"/>
      <c r="AW354" s="214"/>
      <c r="AX354" s="214"/>
      <c r="AY354" s="214"/>
      <c r="AZ354" s="214"/>
      <c r="BA354" s="214"/>
      <c r="BB354" s="214"/>
      <c r="BC354" s="214"/>
      <c r="BD354" s="214"/>
      <c r="BE354" s="214"/>
      <c r="BF354" s="214"/>
      <c r="BG354" s="214"/>
      <c r="BH354" s="214"/>
    </row>
    <row r="355" spans="1:60" outlineLevel="3" x14ac:dyDescent="0.2">
      <c r="A355" s="221"/>
      <c r="B355" s="222"/>
      <c r="C355" s="268" t="s">
        <v>3223</v>
      </c>
      <c r="D355" s="262"/>
      <c r="E355" s="263">
        <v>1.4</v>
      </c>
      <c r="F355" s="224"/>
      <c r="G355" s="224"/>
      <c r="H355" s="224"/>
      <c r="I355" s="224"/>
      <c r="J355" s="224"/>
      <c r="K355" s="224"/>
      <c r="L355" s="224"/>
      <c r="M355" s="224"/>
      <c r="N355" s="223"/>
      <c r="O355" s="223"/>
      <c r="P355" s="223"/>
      <c r="Q355" s="223"/>
      <c r="R355" s="224"/>
      <c r="S355" s="224"/>
      <c r="T355" s="224"/>
      <c r="U355" s="224"/>
      <c r="V355" s="224"/>
      <c r="W355" s="224"/>
      <c r="X355" s="224"/>
      <c r="Y355" s="224"/>
      <c r="Z355" s="214"/>
      <c r="AA355" s="214"/>
      <c r="AB355" s="214"/>
      <c r="AC355" s="214"/>
      <c r="AD355" s="214"/>
      <c r="AE355" s="214"/>
      <c r="AF355" s="214"/>
      <c r="AG355" s="214" t="s">
        <v>371</v>
      </c>
      <c r="AH355" s="214">
        <v>0</v>
      </c>
      <c r="AI355" s="214"/>
      <c r="AJ355" s="214"/>
      <c r="AK355" s="214"/>
      <c r="AL355" s="214"/>
      <c r="AM355" s="214"/>
      <c r="AN355" s="214"/>
      <c r="AO355" s="214"/>
      <c r="AP355" s="214"/>
      <c r="AQ355" s="214"/>
      <c r="AR355" s="214"/>
      <c r="AS355" s="214"/>
      <c r="AT355" s="214"/>
      <c r="AU355" s="214"/>
      <c r="AV355" s="214"/>
      <c r="AW355" s="214"/>
      <c r="AX355" s="214"/>
      <c r="AY355" s="214"/>
      <c r="AZ355" s="214"/>
      <c r="BA355" s="214"/>
      <c r="BB355" s="214"/>
      <c r="BC355" s="214"/>
      <c r="BD355" s="214"/>
      <c r="BE355" s="214"/>
      <c r="BF355" s="214"/>
      <c r="BG355" s="214"/>
      <c r="BH355" s="214"/>
    </row>
    <row r="356" spans="1:60" outlineLevel="3" x14ac:dyDescent="0.2">
      <c r="A356" s="221"/>
      <c r="B356" s="222"/>
      <c r="C356" s="268" t="s">
        <v>713</v>
      </c>
      <c r="D356" s="262"/>
      <c r="E356" s="263"/>
      <c r="F356" s="224"/>
      <c r="G356" s="224"/>
      <c r="H356" s="224"/>
      <c r="I356" s="224"/>
      <c r="J356" s="224"/>
      <c r="K356" s="224"/>
      <c r="L356" s="224"/>
      <c r="M356" s="224"/>
      <c r="N356" s="223"/>
      <c r="O356" s="223"/>
      <c r="P356" s="223"/>
      <c r="Q356" s="223"/>
      <c r="R356" s="224"/>
      <c r="S356" s="224"/>
      <c r="T356" s="224"/>
      <c r="U356" s="224"/>
      <c r="V356" s="224"/>
      <c r="W356" s="224"/>
      <c r="X356" s="224"/>
      <c r="Y356" s="224"/>
      <c r="Z356" s="214"/>
      <c r="AA356" s="214"/>
      <c r="AB356" s="214"/>
      <c r="AC356" s="214"/>
      <c r="AD356" s="214"/>
      <c r="AE356" s="214"/>
      <c r="AF356" s="214"/>
      <c r="AG356" s="214" t="s">
        <v>371</v>
      </c>
      <c r="AH356" s="214">
        <v>0</v>
      </c>
      <c r="AI356" s="214"/>
      <c r="AJ356" s="214"/>
      <c r="AK356" s="214"/>
      <c r="AL356" s="214"/>
      <c r="AM356" s="214"/>
      <c r="AN356" s="214"/>
      <c r="AO356" s="214"/>
      <c r="AP356" s="214"/>
      <c r="AQ356" s="214"/>
      <c r="AR356" s="214"/>
      <c r="AS356" s="214"/>
      <c r="AT356" s="214"/>
      <c r="AU356" s="214"/>
      <c r="AV356" s="214"/>
      <c r="AW356" s="214"/>
      <c r="AX356" s="214"/>
      <c r="AY356" s="214"/>
      <c r="AZ356" s="214"/>
      <c r="BA356" s="214"/>
      <c r="BB356" s="214"/>
      <c r="BC356" s="214"/>
      <c r="BD356" s="214"/>
      <c r="BE356" s="214"/>
      <c r="BF356" s="214"/>
      <c r="BG356" s="214"/>
      <c r="BH356" s="214"/>
    </row>
    <row r="357" spans="1:60" outlineLevel="3" x14ac:dyDescent="0.2">
      <c r="A357" s="221"/>
      <c r="B357" s="222"/>
      <c r="C357" s="268" t="s">
        <v>3224</v>
      </c>
      <c r="D357" s="262"/>
      <c r="E357" s="263">
        <v>1.35</v>
      </c>
      <c r="F357" s="224"/>
      <c r="G357" s="224"/>
      <c r="H357" s="224"/>
      <c r="I357" s="224"/>
      <c r="J357" s="224"/>
      <c r="K357" s="224"/>
      <c r="L357" s="224"/>
      <c r="M357" s="224"/>
      <c r="N357" s="223"/>
      <c r="O357" s="223"/>
      <c r="P357" s="223"/>
      <c r="Q357" s="223"/>
      <c r="R357" s="224"/>
      <c r="S357" s="224"/>
      <c r="T357" s="224"/>
      <c r="U357" s="224"/>
      <c r="V357" s="224"/>
      <c r="W357" s="224"/>
      <c r="X357" s="224"/>
      <c r="Y357" s="224"/>
      <c r="Z357" s="214"/>
      <c r="AA357" s="214"/>
      <c r="AB357" s="214"/>
      <c r="AC357" s="214"/>
      <c r="AD357" s="214"/>
      <c r="AE357" s="214"/>
      <c r="AF357" s="214"/>
      <c r="AG357" s="214" t="s">
        <v>371</v>
      </c>
      <c r="AH357" s="214">
        <v>0</v>
      </c>
      <c r="AI357" s="214"/>
      <c r="AJ357" s="214"/>
      <c r="AK357" s="214"/>
      <c r="AL357" s="214"/>
      <c r="AM357" s="214"/>
      <c r="AN357" s="214"/>
      <c r="AO357" s="214"/>
      <c r="AP357" s="214"/>
      <c r="AQ357" s="214"/>
      <c r="AR357" s="214"/>
      <c r="AS357" s="214"/>
      <c r="AT357" s="214"/>
      <c r="AU357" s="214"/>
      <c r="AV357" s="214"/>
      <c r="AW357" s="214"/>
      <c r="AX357" s="214"/>
      <c r="AY357" s="214"/>
      <c r="AZ357" s="214"/>
      <c r="BA357" s="214"/>
      <c r="BB357" s="214"/>
      <c r="BC357" s="214"/>
      <c r="BD357" s="214"/>
      <c r="BE357" s="214"/>
      <c r="BF357" s="214"/>
      <c r="BG357" s="214"/>
      <c r="BH357" s="214"/>
    </row>
    <row r="358" spans="1:60" outlineLevel="3" x14ac:dyDescent="0.2">
      <c r="A358" s="221"/>
      <c r="B358" s="222"/>
      <c r="C358" s="268" t="s">
        <v>3225</v>
      </c>
      <c r="D358" s="262"/>
      <c r="E358" s="263">
        <v>0.8</v>
      </c>
      <c r="F358" s="224"/>
      <c r="G358" s="224"/>
      <c r="H358" s="224"/>
      <c r="I358" s="224"/>
      <c r="J358" s="224"/>
      <c r="K358" s="224"/>
      <c r="L358" s="224"/>
      <c r="M358" s="224"/>
      <c r="N358" s="223"/>
      <c r="O358" s="223"/>
      <c r="P358" s="223"/>
      <c r="Q358" s="223"/>
      <c r="R358" s="224"/>
      <c r="S358" s="224"/>
      <c r="T358" s="224"/>
      <c r="U358" s="224"/>
      <c r="V358" s="224"/>
      <c r="W358" s="224"/>
      <c r="X358" s="224"/>
      <c r="Y358" s="224"/>
      <c r="Z358" s="214"/>
      <c r="AA358" s="214"/>
      <c r="AB358" s="214"/>
      <c r="AC358" s="214"/>
      <c r="AD358" s="214"/>
      <c r="AE358" s="214"/>
      <c r="AF358" s="214"/>
      <c r="AG358" s="214" t="s">
        <v>371</v>
      </c>
      <c r="AH358" s="214">
        <v>0</v>
      </c>
      <c r="AI358" s="214"/>
      <c r="AJ358" s="214"/>
      <c r="AK358" s="214"/>
      <c r="AL358" s="214"/>
      <c r="AM358" s="214"/>
      <c r="AN358" s="214"/>
      <c r="AO358" s="214"/>
      <c r="AP358" s="214"/>
      <c r="AQ358" s="214"/>
      <c r="AR358" s="214"/>
      <c r="AS358" s="214"/>
      <c r="AT358" s="214"/>
      <c r="AU358" s="214"/>
      <c r="AV358" s="214"/>
      <c r="AW358" s="214"/>
      <c r="AX358" s="214"/>
      <c r="AY358" s="214"/>
      <c r="AZ358" s="214"/>
      <c r="BA358" s="214"/>
      <c r="BB358" s="214"/>
      <c r="BC358" s="214"/>
      <c r="BD358" s="214"/>
      <c r="BE358" s="214"/>
      <c r="BF358" s="214"/>
      <c r="BG358" s="214"/>
      <c r="BH358" s="214"/>
    </row>
    <row r="359" spans="1:60" outlineLevel="3" x14ac:dyDescent="0.2">
      <c r="A359" s="221"/>
      <c r="B359" s="222"/>
      <c r="C359" s="268" t="s">
        <v>3226</v>
      </c>
      <c r="D359" s="262"/>
      <c r="E359" s="263">
        <v>0.3</v>
      </c>
      <c r="F359" s="224"/>
      <c r="G359" s="224"/>
      <c r="H359" s="224"/>
      <c r="I359" s="224"/>
      <c r="J359" s="224"/>
      <c r="K359" s="224"/>
      <c r="L359" s="224"/>
      <c r="M359" s="224"/>
      <c r="N359" s="223"/>
      <c r="O359" s="223"/>
      <c r="P359" s="223"/>
      <c r="Q359" s="223"/>
      <c r="R359" s="224"/>
      <c r="S359" s="224"/>
      <c r="T359" s="224"/>
      <c r="U359" s="224"/>
      <c r="V359" s="224"/>
      <c r="W359" s="224"/>
      <c r="X359" s="224"/>
      <c r="Y359" s="224"/>
      <c r="Z359" s="214"/>
      <c r="AA359" s="214"/>
      <c r="AB359" s="214"/>
      <c r="AC359" s="214"/>
      <c r="AD359" s="214"/>
      <c r="AE359" s="214"/>
      <c r="AF359" s="214"/>
      <c r="AG359" s="214" t="s">
        <v>371</v>
      </c>
      <c r="AH359" s="214">
        <v>0</v>
      </c>
      <c r="AI359" s="214"/>
      <c r="AJ359" s="214"/>
      <c r="AK359" s="214"/>
      <c r="AL359" s="214"/>
      <c r="AM359" s="214"/>
      <c r="AN359" s="214"/>
      <c r="AO359" s="214"/>
      <c r="AP359" s="214"/>
      <c r="AQ359" s="214"/>
      <c r="AR359" s="214"/>
      <c r="AS359" s="214"/>
      <c r="AT359" s="214"/>
      <c r="AU359" s="214"/>
      <c r="AV359" s="214"/>
      <c r="AW359" s="214"/>
      <c r="AX359" s="214"/>
      <c r="AY359" s="214"/>
      <c r="AZ359" s="214"/>
      <c r="BA359" s="214"/>
      <c r="BB359" s="214"/>
      <c r="BC359" s="214"/>
      <c r="BD359" s="214"/>
      <c r="BE359" s="214"/>
      <c r="BF359" s="214"/>
      <c r="BG359" s="214"/>
      <c r="BH359" s="214"/>
    </row>
    <row r="360" spans="1:60" outlineLevel="3" x14ac:dyDescent="0.2">
      <c r="A360" s="221"/>
      <c r="B360" s="222"/>
      <c r="C360" s="268" t="s">
        <v>3112</v>
      </c>
      <c r="D360" s="262"/>
      <c r="E360" s="263"/>
      <c r="F360" s="224"/>
      <c r="G360" s="224"/>
      <c r="H360" s="224"/>
      <c r="I360" s="224"/>
      <c r="J360" s="224"/>
      <c r="K360" s="224"/>
      <c r="L360" s="224"/>
      <c r="M360" s="224"/>
      <c r="N360" s="223"/>
      <c r="O360" s="223"/>
      <c r="P360" s="223"/>
      <c r="Q360" s="223"/>
      <c r="R360" s="224"/>
      <c r="S360" s="224"/>
      <c r="T360" s="224"/>
      <c r="U360" s="224"/>
      <c r="V360" s="224"/>
      <c r="W360" s="224"/>
      <c r="X360" s="224"/>
      <c r="Y360" s="224"/>
      <c r="Z360" s="214"/>
      <c r="AA360" s="214"/>
      <c r="AB360" s="214"/>
      <c r="AC360" s="214"/>
      <c r="AD360" s="214"/>
      <c r="AE360" s="214"/>
      <c r="AF360" s="214"/>
      <c r="AG360" s="214" t="s">
        <v>371</v>
      </c>
      <c r="AH360" s="214">
        <v>0</v>
      </c>
      <c r="AI360" s="214"/>
      <c r="AJ360" s="214"/>
      <c r="AK360" s="214"/>
      <c r="AL360" s="214"/>
      <c r="AM360" s="214"/>
      <c r="AN360" s="214"/>
      <c r="AO360" s="214"/>
      <c r="AP360" s="214"/>
      <c r="AQ360" s="214"/>
      <c r="AR360" s="214"/>
      <c r="AS360" s="214"/>
      <c r="AT360" s="214"/>
      <c r="AU360" s="214"/>
      <c r="AV360" s="214"/>
      <c r="AW360" s="214"/>
      <c r="AX360" s="214"/>
      <c r="AY360" s="214"/>
      <c r="AZ360" s="214"/>
      <c r="BA360" s="214"/>
      <c r="BB360" s="214"/>
      <c r="BC360" s="214"/>
      <c r="BD360" s="214"/>
      <c r="BE360" s="214"/>
      <c r="BF360" s="214"/>
      <c r="BG360" s="214"/>
      <c r="BH360" s="214"/>
    </row>
    <row r="361" spans="1:60" outlineLevel="3" x14ac:dyDescent="0.2">
      <c r="A361" s="221"/>
      <c r="B361" s="222"/>
      <c r="C361" s="268" t="s">
        <v>3227</v>
      </c>
      <c r="D361" s="262"/>
      <c r="E361" s="263">
        <v>1.3</v>
      </c>
      <c r="F361" s="224"/>
      <c r="G361" s="224"/>
      <c r="H361" s="224"/>
      <c r="I361" s="224"/>
      <c r="J361" s="224"/>
      <c r="K361" s="224"/>
      <c r="L361" s="224"/>
      <c r="M361" s="224"/>
      <c r="N361" s="223"/>
      <c r="O361" s="223"/>
      <c r="P361" s="223"/>
      <c r="Q361" s="223"/>
      <c r="R361" s="224"/>
      <c r="S361" s="224"/>
      <c r="T361" s="224"/>
      <c r="U361" s="224"/>
      <c r="V361" s="224"/>
      <c r="W361" s="224"/>
      <c r="X361" s="224"/>
      <c r="Y361" s="224"/>
      <c r="Z361" s="214"/>
      <c r="AA361" s="214"/>
      <c r="AB361" s="214"/>
      <c r="AC361" s="214"/>
      <c r="AD361" s="214"/>
      <c r="AE361" s="214"/>
      <c r="AF361" s="214"/>
      <c r="AG361" s="214" t="s">
        <v>371</v>
      </c>
      <c r="AH361" s="214">
        <v>0</v>
      </c>
      <c r="AI361" s="214"/>
      <c r="AJ361" s="214"/>
      <c r="AK361" s="214"/>
      <c r="AL361" s="214"/>
      <c r="AM361" s="214"/>
      <c r="AN361" s="214"/>
      <c r="AO361" s="214"/>
      <c r="AP361" s="214"/>
      <c r="AQ361" s="214"/>
      <c r="AR361" s="214"/>
      <c r="AS361" s="214"/>
      <c r="AT361" s="214"/>
      <c r="AU361" s="214"/>
      <c r="AV361" s="214"/>
      <c r="AW361" s="214"/>
      <c r="AX361" s="214"/>
      <c r="AY361" s="214"/>
      <c r="AZ361" s="214"/>
      <c r="BA361" s="214"/>
      <c r="BB361" s="214"/>
      <c r="BC361" s="214"/>
      <c r="BD361" s="214"/>
      <c r="BE361" s="214"/>
      <c r="BF361" s="214"/>
      <c r="BG361" s="214"/>
      <c r="BH361" s="214"/>
    </row>
    <row r="362" spans="1:60" outlineLevel="3" x14ac:dyDescent="0.2">
      <c r="A362" s="221"/>
      <c r="B362" s="222"/>
      <c r="C362" s="268" t="s">
        <v>3228</v>
      </c>
      <c r="D362" s="262"/>
      <c r="E362" s="263">
        <v>1.3</v>
      </c>
      <c r="F362" s="224"/>
      <c r="G362" s="224"/>
      <c r="H362" s="224"/>
      <c r="I362" s="224"/>
      <c r="J362" s="224"/>
      <c r="K362" s="224"/>
      <c r="L362" s="224"/>
      <c r="M362" s="224"/>
      <c r="N362" s="223"/>
      <c r="O362" s="223"/>
      <c r="P362" s="223"/>
      <c r="Q362" s="223"/>
      <c r="R362" s="224"/>
      <c r="S362" s="224"/>
      <c r="T362" s="224"/>
      <c r="U362" s="224"/>
      <c r="V362" s="224"/>
      <c r="W362" s="224"/>
      <c r="X362" s="224"/>
      <c r="Y362" s="224"/>
      <c r="Z362" s="214"/>
      <c r="AA362" s="214"/>
      <c r="AB362" s="214"/>
      <c r="AC362" s="214"/>
      <c r="AD362" s="214"/>
      <c r="AE362" s="214"/>
      <c r="AF362" s="214"/>
      <c r="AG362" s="214" t="s">
        <v>371</v>
      </c>
      <c r="AH362" s="214">
        <v>0</v>
      </c>
      <c r="AI362" s="214"/>
      <c r="AJ362" s="214"/>
      <c r="AK362" s="214"/>
      <c r="AL362" s="214"/>
      <c r="AM362" s="214"/>
      <c r="AN362" s="214"/>
      <c r="AO362" s="214"/>
      <c r="AP362" s="214"/>
      <c r="AQ362" s="214"/>
      <c r="AR362" s="214"/>
      <c r="AS362" s="214"/>
      <c r="AT362" s="214"/>
      <c r="AU362" s="214"/>
      <c r="AV362" s="214"/>
      <c r="AW362" s="214"/>
      <c r="AX362" s="214"/>
      <c r="AY362" s="214"/>
      <c r="AZ362" s="214"/>
      <c r="BA362" s="214"/>
      <c r="BB362" s="214"/>
      <c r="BC362" s="214"/>
      <c r="BD362" s="214"/>
      <c r="BE362" s="214"/>
      <c r="BF362" s="214"/>
      <c r="BG362" s="214"/>
      <c r="BH362" s="214"/>
    </row>
    <row r="363" spans="1:60" outlineLevel="3" x14ac:dyDescent="0.2">
      <c r="A363" s="221"/>
      <c r="B363" s="222"/>
      <c r="C363" s="268" t="s">
        <v>3229</v>
      </c>
      <c r="D363" s="262"/>
      <c r="E363" s="263">
        <v>0.65</v>
      </c>
      <c r="F363" s="224"/>
      <c r="G363" s="224"/>
      <c r="H363" s="224"/>
      <c r="I363" s="224"/>
      <c r="J363" s="224"/>
      <c r="K363" s="224"/>
      <c r="L363" s="224"/>
      <c r="M363" s="224"/>
      <c r="N363" s="223"/>
      <c r="O363" s="223"/>
      <c r="P363" s="223"/>
      <c r="Q363" s="223"/>
      <c r="R363" s="224"/>
      <c r="S363" s="224"/>
      <c r="T363" s="224"/>
      <c r="U363" s="224"/>
      <c r="V363" s="224"/>
      <c r="W363" s="224"/>
      <c r="X363" s="224"/>
      <c r="Y363" s="224"/>
      <c r="Z363" s="214"/>
      <c r="AA363" s="214"/>
      <c r="AB363" s="214"/>
      <c r="AC363" s="214"/>
      <c r="AD363" s="214"/>
      <c r="AE363" s="214"/>
      <c r="AF363" s="214"/>
      <c r="AG363" s="214" t="s">
        <v>371</v>
      </c>
      <c r="AH363" s="214">
        <v>0</v>
      </c>
      <c r="AI363" s="214"/>
      <c r="AJ363" s="214"/>
      <c r="AK363" s="214"/>
      <c r="AL363" s="214"/>
      <c r="AM363" s="214"/>
      <c r="AN363" s="214"/>
      <c r="AO363" s="214"/>
      <c r="AP363" s="214"/>
      <c r="AQ363" s="214"/>
      <c r="AR363" s="214"/>
      <c r="AS363" s="214"/>
      <c r="AT363" s="214"/>
      <c r="AU363" s="214"/>
      <c r="AV363" s="214"/>
      <c r="AW363" s="214"/>
      <c r="AX363" s="214"/>
      <c r="AY363" s="214"/>
      <c r="AZ363" s="214"/>
      <c r="BA363" s="214"/>
      <c r="BB363" s="214"/>
      <c r="BC363" s="214"/>
      <c r="BD363" s="214"/>
      <c r="BE363" s="214"/>
      <c r="BF363" s="214"/>
      <c r="BG363" s="214"/>
      <c r="BH363" s="214"/>
    </row>
    <row r="364" spans="1:60" outlineLevel="3" x14ac:dyDescent="0.2">
      <c r="A364" s="221"/>
      <c r="B364" s="222"/>
      <c r="C364" s="268" t="s">
        <v>3115</v>
      </c>
      <c r="D364" s="262"/>
      <c r="E364" s="263"/>
      <c r="F364" s="224"/>
      <c r="G364" s="224"/>
      <c r="H364" s="224"/>
      <c r="I364" s="224"/>
      <c r="J364" s="224"/>
      <c r="K364" s="224"/>
      <c r="L364" s="224"/>
      <c r="M364" s="224"/>
      <c r="N364" s="223"/>
      <c r="O364" s="223"/>
      <c r="P364" s="223"/>
      <c r="Q364" s="223"/>
      <c r="R364" s="224"/>
      <c r="S364" s="224"/>
      <c r="T364" s="224"/>
      <c r="U364" s="224"/>
      <c r="V364" s="224"/>
      <c r="W364" s="224"/>
      <c r="X364" s="224"/>
      <c r="Y364" s="224"/>
      <c r="Z364" s="214"/>
      <c r="AA364" s="214"/>
      <c r="AB364" s="214"/>
      <c r="AC364" s="214"/>
      <c r="AD364" s="214"/>
      <c r="AE364" s="214"/>
      <c r="AF364" s="214"/>
      <c r="AG364" s="214" t="s">
        <v>371</v>
      </c>
      <c r="AH364" s="214">
        <v>0</v>
      </c>
      <c r="AI364" s="214"/>
      <c r="AJ364" s="214"/>
      <c r="AK364" s="214"/>
      <c r="AL364" s="214"/>
      <c r="AM364" s="214"/>
      <c r="AN364" s="214"/>
      <c r="AO364" s="214"/>
      <c r="AP364" s="214"/>
      <c r="AQ364" s="214"/>
      <c r="AR364" s="214"/>
      <c r="AS364" s="214"/>
      <c r="AT364" s="214"/>
      <c r="AU364" s="214"/>
      <c r="AV364" s="214"/>
      <c r="AW364" s="214"/>
      <c r="AX364" s="214"/>
      <c r="AY364" s="214"/>
      <c r="AZ364" s="214"/>
      <c r="BA364" s="214"/>
      <c r="BB364" s="214"/>
      <c r="BC364" s="214"/>
      <c r="BD364" s="214"/>
      <c r="BE364" s="214"/>
      <c r="BF364" s="214"/>
      <c r="BG364" s="214"/>
      <c r="BH364" s="214"/>
    </row>
    <row r="365" spans="1:60" outlineLevel="3" x14ac:dyDescent="0.2">
      <c r="A365" s="221"/>
      <c r="B365" s="222"/>
      <c r="C365" s="268" t="s">
        <v>3230</v>
      </c>
      <c r="D365" s="262"/>
      <c r="E365" s="263">
        <v>0.85</v>
      </c>
      <c r="F365" s="224"/>
      <c r="G365" s="224"/>
      <c r="H365" s="224"/>
      <c r="I365" s="224"/>
      <c r="J365" s="224"/>
      <c r="K365" s="224"/>
      <c r="L365" s="224"/>
      <c r="M365" s="224"/>
      <c r="N365" s="223"/>
      <c r="O365" s="223"/>
      <c r="P365" s="223"/>
      <c r="Q365" s="223"/>
      <c r="R365" s="224"/>
      <c r="S365" s="224"/>
      <c r="T365" s="224"/>
      <c r="U365" s="224"/>
      <c r="V365" s="224"/>
      <c r="W365" s="224"/>
      <c r="X365" s="224"/>
      <c r="Y365" s="224"/>
      <c r="Z365" s="214"/>
      <c r="AA365" s="214"/>
      <c r="AB365" s="214"/>
      <c r="AC365" s="214"/>
      <c r="AD365" s="214"/>
      <c r="AE365" s="214"/>
      <c r="AF365" s="214"/>
      <c r="AG365" s="214" t="s">
        <v>371</v>
      </c>
      <c r="AH365" s="214">
        <v>0</v>
      </c>
      <c r="AI365" s="214"/>
      <c r="AJ365" s="214"/>
      <c r="AK365" s="214"/>
      <c r="AL365" s="214"/>
      <c r="AM365" s="214"/>
      <c r="AN365" s="214"/>
      <c r="AO365" s="214"/>
      <c r="AP365" s="214"/>
      <c r="AQ365" s="214"/>
      <c r="AR365" s="214"/>
      <c r="AS365" s="214"/>
      <c r="AT365" s="214"/>
      <c r="AU365" s="214"/>
      <c r="AV365" s="214"/>
      <c r="AW365" s="214"/>
      <c r="AX365" s="214"/>
      <c r="AY365" s="214"/>
      <c r="AZ365" s="214"/>
      <c r="BA365" s="214"/>
      <c r="BB365" s="214"/>
      <c r="BC365" s="214"/>
      <c r="BD365" s="214"/>
      <c r="BE365" s="214"/>
      <c r="BF365" s="214"/>
      <c r="BG365" s="214"/>
      <c r="BH365" s="214"/>
    </row>
    <row r="366" spans="1:60" outlineLevel="3" x14ac:dyDescent="0.2">
      <c r="A366" s="221"/>
      <c r="B366" s="222"/>
      <c r="C366" s="268" t="s">
        <v>3231</v>
      </c>
      <c r="D366" s="262"/>
      <c r="E366" s="263">
        <v>0.63</v>
      </c>
      <c r="F366" s="224"/>
      <c r="G366" s="224"/>
      <c r="H366" s="224"/>
      <c r="I366" s="224"/>
      <c r="J366" s="224"/>
      <c r="K366" s="224"/>
      <c r="L366" s="224"/>
      <c r="M366" s="224"/>
      <c r="N366" s="223"/>
      <c r="O366" s="223"/>
      <c r="P366" s="223"/>
      <c r="Q366" s="223"/>
      <c r="R366" s="224"/>
      <c r="S366" s="224"/>
      <c r="T366" s="224"/>
      <c r="U366" s="224"/>
      <c r="V366" s="224"/>
      <c r="W366" s="224"/>
      <c r="X366" s="224"/>
      <c r="Y366" s="224"/>
      <c r="Z366" s="214"/>
      <c r="AA366" s="214"/>
      <c r="AB366" s="214"/>
      <c r="AC366" s="214"/>
      <c r="AD366" s="214"/>
      <c r="AE366" s="214"/>
      <c r="AF366" s="214"/>
      <c r="AG366" s="214" t="s">
        <v>371</v>
      </c>
      <c r="AH366" s="214">
        <v>0</v>
      </c>
      <c r="AI366" s="214"/>
      <c r="AJ366" s="214"/>
      <c r="AK366" s="214"/>
      <c r="AL366" s="214"/>
      <c r="AM366" s="214"/>
      <c r="AN366" s="214"/>
      <c r="AO366" s="214"/>
      <c r="AP366" s="214"/>
      <c r="AQ366" s="214"/>
      <c r="AR366" s="214"/>
      <c r="AS366" s="214"/>
      <c r="AT366" s="214"/>
      <c r="AU366" s="214"/>
      <c r="AV366" s="214"/>
      <c r="AW366" s="214"/>
      <c r="AX366" s="214"/>
      <c r="AY366" s="214"/>
      <c r="AZ366" s="214"/>
      <c r="BA366" s="214"/>
      <c r="BB366" s="214"/>
      <c r="BC366" s="214"/>
      <c r="BD366" s="214"/>
      <c r="BE366" s="214"/>
      <c r="BF366" s="214"/>
      <c r="BG366" s="214"/>
      <c r="BH366" s="214"/>
    </row>
    <row r="367" spans="1:60" outlineLevel="3" x14ac:dyDescent="0.2">
      <c r="A367" s="221"/>
      <c r="B367" s="222"/>
      <c r="C367" s="268" t="s">
        <v>3232</v>
      </c>
      <c r="D367" s="262"/>
      <c r="E367" s="263">
        <v>1.1000000000000001</v>
      </c>
      <c r="F367" s="224"/>
      <c r="G367" s="224"/>
      <c r="H367" s="224"/>
      <c r="I367" s="224"/>
      <c r="J367" s="224"/>
      <c r="K367" s="224"/>
      <c r="L367" s="224"/>
      <c r="M367" s="224"/>
      <c r="N367" s="223"/>
      <c r="O367" s="223"/>
      <c r="P367" s="223"/>
      <c r="Q367" s="223"/>
      <c r="R367" s="224"/>
      <c r="S367" s="224"/>
      <c r="T367" s="224"/>
      <c r="U367" s="224"/>
      <c r="V367" s="224"/>
      <c r="W367" s="224"/>
      <c r="X367" s="224"/>
      <c r="Y367" s="224"/>
      <c r="Z367" s="214"/>
      <c r="AA367" s="214"/>
      <c r="AB367" s="214"/>
      <c r="AC367" s="214"/>
      <c r="AD367" s="214"/>
      <c r="AE367" s="214"/>
      <c r="AF367" s="214"/>
      <c r="AG367" s="214" t="s">
        <v>371</v>
      </c>
      <c r="AH367" s="214">
        <v>0</v>
      </c>
      <c r="AI367" s="214"/>
      <c r="AJ367" s="214"/>
      <c r="AK367" s="214"/>
      <c r="AL367" s="214"/>
      <c r="AM367" s="214"/>
      <c r="AN367" s="214"/>
      <c r="AO367" s="214"/>
      <c r="AP367" s="214"/>
      <c r="AQ367" s="214"/>
      <c r="AR367" s="214"/>
      <c r="AS367" s="214"/>
      <c r="AT367" s="214"/>
      <c r="AU367" s="214"/>
      <c r="AV367" s="214"/>
      <c r="AW367" s="214"/>
      <c r="AX367" s="214"/>
      <c r="AY367" s="214"/>
      <c r="AZ367" s="214"/>
      <c r="BA367" s="214"/>
      <c r="BB367" s="214"/>
      <c r="BC367" s="214"/>
      <c r="BD367" s="214"/>
      <c r="BE367" s="214"/>
      <c r="BF367" s="214"/>
      <c r="BG367" s="214"/>
      <c r="BH367" s="214"/>
    </row>
    <row r="368" spans="1:60" outlineLevel="3" x14ac:dyDescent="0.2">
      <c r="A368" s="221"/>
      <c r="B368" s="222"/>
      <c r="C368" s="268" t="s">
        <v>3117</v>
      </c>
      <c r="D368" s="262"/>
      <c r="E368" s="263"/>
      <c r="F368" s="224"/>
      <c r="G368" s="224"/>
      <c r="H368" s="224"/>
      <c r="I368" s="224"/>
      <c r="J368" s="224"/>
      <c r="K368" s="224"/>
      <c r="L368" s="224"/>
      <c r="M368" s="224"/>
      <c r="N368" s="223"/>
      <c r="O368" s="223"/>
      <c r="P368" s="223"/>
      <c r="Q368" s="223"/>
      <c r="R368" s="224"/>
      <c r="S368" s="224"/>
      <c r="T368" s="224"/>
      <c r="U368" s="224"/>
      <c r="V368" s="224"/>
      <c r="W368" s="224"/>
      <c r="X368" s="224"/>
      <c r="Y368" s="224"/>
      <c r="Z368" s="214"/>
      <c r="AA368" s="214"/>
      <c r="AB368" s="214"/>
      <c r="AC368" s="214"/>
      <c r="AD368" s="214"/>
      <c r="AE368" s="214"/>
      <c r="AF368" s="214"/>
      <c r="AG368" s="214" t="s">
        <v>371</v>
      </c>
      <c r="AH368" s="214">
        <v>0</v>
      </c>
      <c r="AI368" s="214"/>
      <c r="AJ368" s="214"/>
      <c r="AK368" s="214"/>
      <c r="AL368" s="214"/>
      <c r="AM368" s="214"/>
      <c r="AN368" s="214"/>
      <c r="AO368" s="214"/>
      <c r="AP368" s="214"/>
      <c r="AQ368" s="214"/>
      <c r="AR368" s="214"/>
      <c r="AS368" s="214"/>
      <c r="AT368" s="214"/>
      <c r="AU368" s="214"/>
      <c r="AV368" s="214"/>
      <c r="AW368" s="214"/>
      <c r="AX368" s="214"/>
      <c r="AY368" s="214"/>
      <c r="AZ368" s="214"/>
      <c r="BA368" s="214"/>
      <c r="BB368" s="214"/>
      <c r="BC368" s="214"/>
      <c r="BD368" s="214"/>
      <c r="BE368" s="214"/>
      <c r="BF368" s="214"/>
      <c r="BG368" s="214"/>
      <c r="BH368" s="214"/>
    </row>
    <row r="369" spans="1:60" outlineLevel="3" x14ac:dyDescent="0.2">
      <c r="A369" s="221"/>
      <c r="B369" s="222"/>
      <c r="C369" s="268" t="s">
        <v>3233</v>
      </c>
      <c r="D369" s="262"/>
      <c r="E369" s="263">
        <v>0.8</v>
      </c>
      <c r="F369" s="224"/>
      <c r="G369" s="224"/>
      <c r="H369" s="224"/>
      <c r="I369" s="224"/>
      <c r="J369" s="224"/>
      <c r="K369" s="224"/>
      <c r="L369" s="224"/>
      <c r="M369" s="224"/>
      <c r="N369" s="223"/>
      <c r="O369" s="223"/>
      <c r="P369" s="223"/>
      <c r="Q369" s="223"/>
      <c r="R369" s="224"/>
      <c r="S369" s="224"/>
      <c r="T369" s="224"/>
      <c r="U369" s="224"/>
      <c r="V369" s="224"/>
      <c r="W369" s="224"/>
      <c r="X369" s="224"/>
      <c r="Y369" s="224"/>
      <c r="Z369" s="214"/>
      <c r="AA369" s="214"/>
      <c r="AB369" s="214"/>
      <c r="AC369" s="214"/>
      <c r="AD369" s="214"/>
      <c r="AE369" s="214"/>
      <c r="AF369" s="214"/>
      <c r="AG369" s="214" t="s">
        <v>371</v>
      </c>
      <c r="AH369" s="214">
        <v>0</v>
      </c>
      <c r="AI369" s="214"/>
      <c r="AJ369" s="214"/>
      <c r="AK369" s="214"/>
      <c r="AL369" s="214"/>
      <c r="AM369" s="214"/>
      <c r="AN369" s="214"/>
      <c r="AO369" s="214"/>
      <c r="AP369" s="214"/>
      <c r="AQ369" s="214"/>
      <c r="AR369" s="214"/>
      <c r="AS369" s="214"/>
      <c r="AT369" s="214"/>
      <c r="AU369" s="214"/>
      <c r="AV369" s="214"/>
      <c r="AW369" s="214"/>
      <c r="AX369" s="214"/>
      <c r="AY369" s="214"/>
      <c r="AZ369" s="214"/>
      <c r="BA369" s="214"/>
      <c r="BB369" s="214"/>
      <c r="BC369" s="214"/>
      <c r="BD369" s="214"/>
      <c r="BE369" s="214"/>
      <c r="BF369" s="214"/>
      <c r="BG369" s="214"/>
      <c r="BH369" s="214"/>
    </row>
    <row r="370" spans="1:60" outlineLevel="3" x14ac:dyDescent="0.2">
      <c r="A370" s="221"/>
      <c r="B370" s="222"/>
      <c r="C370" s="268" t="s">
        <v>3234</v>
      </c>
      <c r="D370" s="262"/>
      <c r="E370" s="263">
        <v>0.6</v>
      </c>
      <c r="F370" s="224"/>
      <c r="G370" s="224"/>
      <c r="H370" s="224"/>
      <c r="I370" s="224"/>
      <c r="J370" s="224"/>
      <c r="K370" s="224"/>
      <c r="L370" s="224"/>
      <c r="M370" s="224"/>
      <c r="N370" s="223"/>
      <c r="O370" s="223"/>
      <c r="P370" s="223"/>
      <c r="Q370" s="223"/>
      <c r="R370" s="224"/>
      <c r="S370" s="224"/>
      <c r="T370" s="224"/>
      <c r="U370" s="224"/>
      <c r="V370" s="224"/>
      <c r="W370" s="224"/>
      <c r="X370" s="224"/>
      <c r="Y370" s="224"/>
      <c r="Z370" s="214"/>
      <c r="AA370" s="214"/>
      <c r="AB370" s="214"/>
      <c r="AC370" s="214"/>
      <c r="AD370" s="214"/>
      <c r="AE370" s="214"/>
      <c r="AF370" s="214"/>
      <c r="AG370" s="214" t="s">
        <v>371</v>
      </c>
      <c r="AH370" s="214">
        <v>0</v>
      </c>
      <c r="AI370" s="214"/>
      <c r="AJ370" s="214"/>
      <c r="AK370" s="214"/>
      <c r="AL370" s="214"/>
      <c r="AM370" s="214"/>
      <c r="AN370" s="214"/>
      <c r="AO370" s="214"/>
      <c r="AP370" s="214"/>
      <c r="AQ370" s="214"/>
      <c r="AR370" s="214"/>
      <c r="AS370" s="214"/>
      <c r="AT370" s="214"/>
      <c r="AU370" s="214"/>
      <c r="AV370" s="214"/>
      <c r="AW370" s="214"/>
      <c r="AX370" s="214"/>
      <c r="AY370" s="214"/>
      <c r="AZ370" s="214"/>
      <c r="BA370" s="214"/>
      <c r="BB370" s="214"/>
      <c r="BC370" s="214"/>
      <c r="BD370" s="214"/>
      <c r="BE370" s="214"/>
      <c r="BF370" s="214"/>
      <c r="BG370" s="214"/>
      <c r="BH370" s="214"/>
    </row>
    <row r="371" spans="1:60" outlineLevel="3" x14ac:dyDescent="0.2">
      <c r="A371" s="221"/>
      <c r="B371" s="222"/>
      <c r="C371" s="268" t="s">
        <v>3235</v>
      </c>
      <c r="D371" s="262"/>
      <c r="E371" s="263">
        <v>0.45</v>
      </c>
      <c r="F371" s="224"/>
      <c r="G371" s="224"/>
      <c r="H371" s="224"/>
      <c r="I371" s="224"/>
      <c r="J371" s="224"/>
      <c r="K371" s="224"/>
      <c r="L371" s="224"/>
      <c r="M371" s="224"/>
      <c r="N371" s="223"/>
      <c r="O371" s="223"/>
      <c r="P371" s="223"/>
      <c r="Q371" s="223"/>
      <c r="R371" s="224"/>
      <c r="S371" s="224"/>
      <c r="T371" s="224"/>
      <c r="U371" s="224"/>
      <c r="V371" s="224"/>
      <c r="W371" s="224"/>
      <c r="X371" s="224"/>
      <c r="Y371" s="224"/>
      <c r="Z371" s="214"/>
      <c r="AA371" s="214"/>
      <c r="AB371" s="214"/>
      <c r="AC371" s="214"/>
      <c r="AD371" s="214"/>
      <c r="AE371" s="214"/>
      <c r="AF371" s="214"/>
      <c r="AG371" s="214" t="s">
        <v>371</v>
      </c>
      <c r="AH371" s="214">
        <v>0</v>
      </c>
      <c r="AI371" s="214"/>
      <c r="AJ371" s="214"/>
      <c r="AK371" s="214"/>
      <c r="AL371" s="214"/>
      <c r="AM371" s="214"/>
      <c r="AN371" s="214"/>
      <c r="AO371" s="214"/>
      <c r="AP371" s="214"/>
      <c r="AQ371" s="214"/>
      <c r="AR371" s="214"/>
      <c r="AS371" s="214"/>
      <c r="AT371" s="214"/>
      <c r="AU371" s="214"/>
      <c r="AV371" s="214"/>
      <c r="AW371" s="214"/>
      <c r="AX371" s="214"/>
      <c r="AY371" s="214"/>
      <c r="AZ371" s="214"/>
      <c r="BA371" s="214"/>
      <c r="BB371" s="214"/>
      <c r="BC371" s="214"/>
      <c r="BD371" s="214"/>
      <c r="BE371" s="214"/>
      <c r="BF371" s="214"/>
      <c r="BG371" s="214"/>
      <c r="BH371" s="214"/>
    </row>
    <row r="372" spans="1:60" outlineLevel="3" x14ac:dyDescent="0.2">
      <c r="A372" s="221"/>
      <c r="B372" s="222"/>
      <c r="C372" s="268" t="s">
        <v>3119</v>
      </c>
      <c r="D372" s="262"/>
      <c r="E372" s="263"/>
      <c r="F372" s="224"/>
      <c r="G372" s="224"/>
      <c r="H372" s="224"/>
      <c r="I372" s="224"/>
      <c r="J372" s="224"/>
      <c r="K372" s="224"/>
      <c r="L372" s="224"/>
      <c r="M372" s="224"/>
      <c r="N372" s="223"/>
      <c r="O372" s="223"/>
      <c r="P372" s="223"/>
      <c r="Q372" s="223"/>
      <c r="R372" s="224"/>
      <c r="S372" s="224"/>
      <c r="T372" s="224"/>
      <c r="U372" s="224"/>
      <c r="V372" s="224"/>
      <c r="W372" s="224"/>
      <c r="X372" s="224"/>
      <c r="Y372" s="224"/>
      <c r="Z372" s="214"/>
      <c r="AA372" s="214"/>
      <c r="AB372" s="214"/>
      <c r="AC372" s="214"/>
      <c r="AD372" s="214"/>
      <c r="AE372" s="214"/>
      <c r="AF372" s="214"/>
      <c r="AG372" s="214" t="s">
        <v>371</v>
      </c>
      <c r="AH372" s="214">
        <v>0</v>
      </c>
      <c r="AI372" s="214"/>
      <c r="AJ372" s="214"/>
      <c r="AK372" s="214"/>
      <c r="AL372" s="214"/>
      <c r="AM372" s="214"/>
      <c r="AN372" s="214"/>
      <c r="AO372" s="214"/>
      <c r="AP372" s="214"/>
      <c r="AQ372" s="214"/>
      <c r="AR372" s="214"/>
      <c r="AS372" s="214"/>
      <c r="AT372" s="214"/>
      <c r="AU372" s="214"/>
      <c r="AV372" s="214"/>
      <c r="AW372" s="214"/>
      <c r="AX372" s="214"/>
      <c r="AY372" s="214"/>
      <c r="AZ372" s="214"/>
      <c r="BA372" s="214"/>
      <c r="BB372" s="214"/>
      <c r="BC372" s="214"/>
      <c r="BD372" s="214"/>
      <c r="BE372" s="214"/>
      <c r="BF372" s="214"/>
      <c r="BG372" s="214"/>
      <c r="BH372" s="214"/>
    </row>
    <row r="373" spans="1:60" outlineLevel="3" x14ac:dyDescent="0.2">
      <c r="A373" s="221"/>
      <c r="B373" s="222"/>
      <c r="C373" s="268" t="s">
        <v>3236</v>
      </c>
      <c r="D373" s="262"/>
      <c r="E373" s="263">
        <v>0.9</v>
      </c>
      <c r="F373" s="224"/>
      <c r="G373" s="224"/>
      <c r="H373" s="224"/>
      <c r="I373" s="224"/>
      <c r="J373" s="224"/>
      <c r="K373" s="224"/>
      <c r="L373" s="224"/>
      <c r="M373" s="224"/>
      <c r="N373" s="223"/>
      <c r="O373" s="223"/>
      <c r="P373" s="223"/>
      <c r="Q373" s="223"/>
      <c r="R373" s="224"/>
      <c r="S373" s="224"/>
      <c r="T373" s="224"/>
      <c r="U373" s="224"/>
      <c r="V373" s="224"/>
      <c r="W373" s="224"/>
      <c r="X373" s="224"/>
      <c r="Y373" s="224"/>
      <c r="Z373" s="214"/>
      <c r="AA373" s="214"/>
      <c r="AB373" s="214"/>
      <c r="AC373" s="214"/>
      <c r="AD373" s="214"/>
      <c r="AE373" s="214"/>
      <c r="AF373" s="214"/>
      <c r="AG373" s="214" t="s">
        <v>371</v>
      </c>
      <c r="AH373" s="214">
        <v>0</v>
      </c>
      <c r="AI373" s="214"/>
      <c r="AJ373" s="214"/>
      <c r="AK373" s="214"/>
      <c r="AL373" s="214"/>
      <c r="AM373" s="214"/>
      <c r="AN373" s="214"/>
      <c r="AO373" s="214"/>
      <c r="AP373" s="214"/>
      <c r="AQ373" s="214"/>
      <c r="AR373" s="214"/>
      <c r="AS373" s="214"/>
      <c r="AT373" s="214"/>
      <c r="AU373" s="214"/>
      <c r="AV373" s="214"/>
      <c r="AW373" s="214"/>
      <c r="AX373" s="214"/>
      <c r="AY373" s="214"/>
      <c r="AZ373" s="214"/>
      <c r="BA373" s="214"/>
      <c r="BB373" s="214"/>
      <c r="BC373" s="214"/>
      <c r="BD373" s="214"/>
      <c r="BE373" s="214"/>
      <c r="BF373" s="214"/>
      <c r="BG373" s="214"/>
      <c r="BH373" s="214"/>
    </row>
    <row r="374" spans="1:60" outlineLevel="3" x14ac:dyDescent="0.2">
      <c r="A374" s="221"/>
      <c r="B374" s="222"/>
      <c r="C374" s="268" t="s">
        <v>3237</v>
      </c>
      <c r="D374" s="262"/>
      <c r="E374" s="263">
        <v>2.15</v>
      </c>
      <c r="F374" s="224"/>
      <c r="G374" s="224"/>
      <c r="H374" s="224"/>
      <c r="I374" s="224"/>
      <c r="J374" s="224"/>
      <c r="K374" s="224"/>
      <c r="L374" s="224"/>
      <c r="M374" s="224"/>
      <c r="N374" s="223"/>
      <c r="O374" s="223"/>
      <c r="P374" s="223"/>
      <c r="Q374" s="223"/>
      <c r="R374" s="224"/>
      <c r="S374" s="224"/>
      <c r="T374" s="224"/>
      <c r="U374" s="224"/>
      <c r="V374" s="224"/>
      <c r="W374" s="224"/>
      <c r="X374" s="224"/>
      <c r="Y374" s="224"/>
      <c r="Z374" s="214"/>
      <c r="AA374" s="214"/>
      <c r="AB374" s="214"/>
      <c r="AC374" s="214"/>
      <c r="AD374" s="214"/>
      <c r="AE374" s="214"/>
      <c r="AF374" s="214"/>
      <c r="AG374" s="214" t="s">
        <v>371</v>
      </c>
      <c r="AH374" s="214">
        <v>0</v>
      </c>
      <c r="AI374" s="214"/>
      <c r="AJ374" s="214"/>
      <c r="AK374" s="214"/>
      <c r="AL374" s="214"/>
      <c r="AM374" s="214"/>
      <c r="AN374" s="214"/>
      <c r="AO374" s="214"/>
      <c r="AP374" s="214"/>
      <c r="AQ374" s="214"/>
      <c r="AR374" s="214"/>
      <c r="AS374" s="214"/>
      <c r="AT374" s="214"/>
      <c r="AU374" s="214"/>
      <c r="AV374" s="214"/>
      <c r="AW374" s="214"/>
      <c r="AX374" s="214"/>
      <c r="AY374" s="214"/>
      <c r="AZ374" s="214"/>
      <c r="BA374" s="214"/>
      <c r="BB374" s="214"/>
      <c r="BC374" s="214"/>
      <c r="BD374" s="214"/>
      <c r="BE374" s="214"/>
      <c r="BF374" s="214"/>
      <c r="BG374" s="214"/>
      <c r="BH374" s="214"/>
    </row>
    <row r="375" spans="1:60" outlineLevel="3" x14ac:dyDescent="0.2">
      <c r="A375" s="221"/>
      <c r="B375" s="222"/>
      <c r="C375" s="268" t="s">
        <v>3238</v>
      </c>
      <c r="D375" s="262"/>
      <c r="E375" s="263">
        <v>0.95</v>
      </c>
      <c r="F375" s="224"/>
      <c r="G375" s="224"/>
      <c r="H375" s="224"/>
      <c r="I375" s="224"/>
      <c r="J375" s="224"/>
      <c r="K375" s="224"/>
      <c r="L375" s="224"/>
      <c r="M375" s="224"/>
      <c r="N375" s="223"/>
      <c r="O375" s="223"/>
      <c r="P375" s="223"/>
      <c r="Q375" s="223"/>
      <c r="R375" s="224"/>
      <c r="S375" s="224"/>
      <c r="T375" s="224"/>
      <c r="U375" s="224"/>
      <c r="V375" s="224"/>
      <c r="W375" s="224"/>
      <c r="X375" s="224"/>
      <c r="Y375" s="224"/>
      <c r="Z375" s="214"/>
      <c r="AA375" s="214"/>
      <c r="AB375" s="214"/>
      <c r="AC375" s="214"/>
      <c r="AD375" s="214"/>
      <c r="AE375" s="214"/>
      <c r="AF375" s="214"/>
      <c r="AG375" s="214" t="s">
        <v>371</v>
      </c>
      <c r="AH375" s="214">
        <v>0</v>
      </c>
      <c r="AI375" s="214"/>
      <c r="AJ375" s="214"/>
      <c r="AK375" s="214"/>
      <c r="AL375" s="214"/>
      <c r="AM375" s="214"/>
      <c r="AN375" s="214"/>
      <c r="AO375" s="214"/>
      <c r="AP375" s="214"/>
      <c r="AQ375" s="214"/>
      <c r="AR375" s="214"/>
      <c r="AS375" s="214"/>
      <c r="AT375" s="214"/>
      <c r="AU375" s="214"/>
      <c r="AV375" s="214"/>
      <c r="AW375" s="214"/>
      <c r="AX375" s="214"/>
      <c r="AY375" s="214"/>
      <c r="AZ375" s="214"/>
      <c r="BA375" s="214"/>
      <c r="BB375" s="214"/>
      <c r="BC375" s="214"/>
      <c r="BD375" s="214"/>
      <c r="BE375" s="214"/>
      <c r="BF375" s="214"/>
      <c r="BG375" s="214"/>
      <c r="BH375" s="214"/>
    </row>
    <row r="376" spans="1:60" outlineLevel="3" x14ac:dyDescent="0.2">
      <c r="A376" s="221"/>
      <c r="B376" s="222"/>
      <c r="C376" s="268" t="s">
        <v>3121</v>
      </c>
      <c r="D376" s="262"/>
      <c r="E376" s="263"/>
      <c r="F376" s="224"/>
      <c r="G376" s="224"/>
      <c r="H376" s="224"/>
      <c r="I376" s="224"/>
      <c r="J376" s="224"/>
      <c r="K376" s="224"/>
      <c r="L376" s="224"/>
      <c r="M376" s="224"/>
      <c r="N376" s="223"/>
      <c r="O376" s="223"/>
      <c r="P376" s="223"/>
      <c r="Q376" s="223"/>
      <c r="R376" s="224"/>
      <c r="S376" s="224"/>
      <c r="T376" s="224"/>
      <c r="U376" s="224"/>
      <c r="V376" s="224"/>
      <c r="W376" s="224"/>
      <c r="X376" s="224"/>
      <c r="Y376" s="224"/>
      <c r="Z376" s="214"/>
      <c r="AA376" s="214"/>
      <c r="AB376" s="214"/>
      <c r="AC376" s="214"/>
      <c r="AD376" s="214"/>
      <c r="AE376" s="214"/>
      <c r="AF376" s="214"/>
      <c r="AG376" s="214" t="s">
        <v>371</v>
      </c>
      <c r="AH376" s="214">
        <v>0</v>
      </c>
      <c r="AI376" s="214"/>
      <c r="AJ376" s="214"/>
      <c r="AK376" s="214"/>
      <c r="AL376" s="214"/>
      <c r="AM376" s="214"/>
      <c r="AN376" s="214"/>
      <c r="AO376" s="214"/>
      <c r="AP376" s="214"/>
      <c r="AQ376" s="214"/>
      <c r="AR376" s="214"/>
      <c r="AS376" s="214"/>
      <c r="AT376" s="214"/>
      <c r="AU376" s="214"/>
      <c r="AV376" s="214"/>
      <c r="AW376" s="214"/>
      <c r="AX376" s="214"/>
      <c r="AY376" s="214"/>
      <c r="AZ376" s="214"/>
      <c r="BA376" s="214"/>
      <c r="BB376" s="214"/>
      <c r="BC376" s="214"/>
      <c r="BD376" s="214"/>
      <c r="BE376" s="214"/>
      <c r="BF376" s="214"/>
      <c r="BG376" s="214"/>
      <c r="BH376" s="214"/>
    </row>
    <row r="377" spans="1:60" outlineLevel="3" x14ac:dyDescent="0.2">
      <c r="A377" s="221"/>
      <c r="B377" s="222"/>
      <c r="C377" s="268" t="s">
        <v>3239</v>
      </c>
      <c r="D377" s="262"/>
      <c r="E377" s="263">
        <v>0.7</v>
      </c>
      <c r="F377" s="224"/>
      <c r="G377" s="224"/>
      <c r="H377" s="224"/>
      <c r="I377" s="224"/>
      <c r="J377" s="224"/>
      <c r="K377" s="224"/>
      <c r="L377" s="224"/>
      <c r="M377" s="224"/>
      <c r="N377" s="223"/>
      <c r="O377" s="223"/>
      <c r="P377" s="223"/>
      <c r="Q377" s="223"/>
      <c r="R377" s="224"/>
      <c r="S377" s="224"/>
      <c r="T377" s="224"/>
      <c r="U377" s="224"/>
      <c r="V377" s="224"/>
      <c r="W377" s="224"/>
      <c r="X377" s="224"/>
      <c r="Y377" s="224"/>
      <c r="Z377" s="214"/>
      <c r="AA377" s="214"/>
      <c r="AB377" s="214"/>
      <c r="AC377" s="214"/>
      <c r="AD377" s="214"/>
      <c r="AE377" s="214"/>
      <c r="AF377" s="214"/>
      <c r="AG377" s="214" t="s">
        <v>371</v>
      </c>
      <c r="AH377" s="214">
        <v>0</v>
      </c>
      <c r="AI377" s="214"/>
      <c r="AJ377" s="214"/>
      <c r="AK377" s="214"/>
      <c r="AL377" s="214"/>
      <c r="AM377" s="214"/>
      <c r="AN377" s="214"/>
      <c r="AO377" s="214"/>
      <c r="AP377" s="214"/>
      <c r="AQ377" s="214"/>
      <c r="AR377" s="214"/>
      <c r="AS377" s="214"/>
      <c r="AT377" s="214"/>
      <c r="AU377" s="214"/>
      <c r="AV377" s="214"/>
      <c r="AW377" s="214"/>
      <c r="AX377" s="214"/>
      <c r="AY377" s="214"/>
      <c r="AZ377" s="214"/>
      <c r="BA377" s="214"/>
      <c r="BB377" s="214"/>
      <c r="BC377" s="214"/>
      <c r="BD377" s="214"/>
      <c r="BE377" s="214"/>
      <c r="BF377" s="214"/>
      <c r="BG377" s="214"/>
      <c r="BH377" s="214"/>
    </row>
    <row r="378" spans="1:60" outlineLevel="3" x14ac:dyDescent="0.2">
      <c r="A378" s="221"/>
      <c r="B378" s="222"/>
      <c r="C378" s="268" t="s">
        <v>3240</v>
      </c>
      <c r="D378" s="262"/>
      <c r="E378" s="263">
        <v>0.5</v>
      </c>
      <c r="F378" s="224"/>
      <c r="G378" s="224"/>
      <c r="H378" s="224"/>
      <c r="I378" s="224"/>
      <c r="J378" s="224"/>
      <c r="K378" s="224"/>
      <c r="L378" s="224"/>
      <c r="M378" s="224"/>
      <c r="N378" s="223"/>
      <c r="O378" s="223"/>
      <c r="P378" s="223"/>
      <c r="Q378" s="223"/>
      <c r="R378" s="224"/>
      <c r="S378" s="224"/>
      <c r="T378" s="224"/>
      <c r="U378" s="224"/>
      <c r="V378" s="224"/>
      <c r="W378" s="224"/>
      <c r="X378" s="224"/>
      <c r="Y378" s="224"/>
      <c r="Z378" s="214"/>
      <c r="AA378" s="214"/>
      <c r="AB378" s="214"/>
      <c r="AC378" s="214"/>
      <c r="AD378" s="214"/>
      <c r="AE378" s="214"/>
      <c r="AF378" s="214"/>
      <c r="AG378" s="214" t="s">
        <v>371</v>
      </c>
      <c r="AH378" s="214">
        <v>0</v>
      </c>
      <c r="AI378" s="214"/>
      <c r="AJ378" s="214"/>
      <c r="AK378" s="214"/>
      <c r="AL378" s="214"/>
      <c r="AM378" s="214"/>
      <c r="AN378" s="214"/>
      <c r="AO378" s="214"/>
      <c r="AP378" s="214"/>
      <c r="AQ378" s="214"/>
      <c r="AR378" s="214"/>
      <c r="AS378" s="214"/>
      <c r="AT378" s="214"/>
      <c r="AU378" s="214"/>
      <c r="AV378" s="214"/>
      <c r="AW378" s="214"/>
      <c r="AX378" s="214"/>
      <c r="AY378" s="214"/>
      <c r="AZ378" s="214"/>
      <c r="BA378" s="214"/>
      <c r="BB378" s="214"/>
      <c r="BC378" s="214"/>
      <c r="BD378" s="214"/>
      <c r="BE378" s="214"/>
      <c r="BF378" s="214"/>
      <c r="BG378" s="214"/>
      <c r="BH378" s="214"/>
    </row>
    <row r="379" spans="1:60" outlineLevel="1" x14ac:dyDescent="0.2">
      <c r="A379" s="236">
        <v>60</v>
      </c>
      <c r="B379" s="237" t="s">
        <v>3241</v>
      </c>
      <c r="C379" s="254" t="s">
        <v>3242</v>
      </c>
      <c r="D379" s="238" t="s">
        <v>403</v>
      </c>
      <c r="E379" s="239">
        <v>98</v>
      </c>
      <c r="F379" s="240"/>
      <c r="G379" s="241">
        <f>ROUND(E379*F379,2)</f>
        <v>0</v>
      </c>
      <c r="H379" s="240"/>
      <c r="I379" s="241">
        <f>ROUND(E379*H379,2)</f>
        <v>0</v>
      </c>
      <c r="J379" s="240"/>
      <c r="K379" s="241">
        <f>ROUND(E379*J379,2)</f>
        <v>0</v>
      </c>
      <c r="L379" s="241">
        <v>12</v>
      </c>
      <c r="M379" s="241">
        <f>G379*(1+L379/100)</f>
        <v>0</v>
      </c>
      <c r="N379" s="239">
        <v>2.6800000000000001E-3</v>
      </c>
      <c r="O379" s="239">
        <f>ROUND(E379*N379,2)</f>
        <v>0.26</v>
      </c>
      <c r="P379" s="239">
        <v>3.0000000000000001E-3</v>
      </c>
      <c r="Q379" s="239">
        <f>ROUND(E379*P379,2)</f>
        <v>0.28999999999999998</v>
      </c>
      <c r="R379" s="241" t="s">
        <v>519</v>
      </c>
      <c r="S379" s="241" t="s">
        <v>315</v>
      </c>
      <c r="T379" s="242" t="s">
        <v>315</v>
      </c>
      <c r="U379" s="224">
        <v>1.5</v>
      </c>
      <c r="V379" s="224">
        <f>ROUND(E379*U379,2)</f>
        <v>147</v>
      </c>
      <c r="W379" s="224"/>
      <c r="X379" s="224" t="s">
        <v>336</v>
      </c>
      <c r="Y379" s="224" t="s">
        <v>317</v>
      </c>
      <c r="Z379" s="214"/>
      <c r="AA379" s="214"/>
      <c r="AB379" s="214"/>
      <c r="AC379" s="214"/>
      <c r="AD379" s="214"/>
      <c r="AE379" s="214"/>
      <c r="AF379" s="214"/>
      <c r="AG379" s="214" t="s">
        <v>337</v>
      </c>
      <c r="AH379" s="214"/>
      <c r="AI379" s="214"/>
      <c r="AJ379" s="214"/>
      <c r="AK379" s="214"/>
      <c r="AL379" s="214"/>
      <c r="AM379" s="214"/>
      <c r="AN379" s="214"/>
      <c r="AO379" s="214"/>
      <c r="AP379" s="214"/>
      <c r="AQ379" s="214"/>
      <c r="AR379" s="214"/>
      <c r="AS379" s="214"/>
      <c r="AT379" s="214"/>
      <c r="AU379" s="214"/>
      <c r="AV379" s="214"/>
      <c r="AW379" s="214"/>
      <c r="AX379" s="214"/>
      <c r="AY379" s="214"/>
      <c r="AZ379" s="214"/>
      <c r="BA379" s="214"/>
      <c r="BB379" s="214"/>
      <c r="BC379" s="214"/>
      <c r="BD379" s="214"/>
      <c r="BE379" s="214"/>
      <c r="BF379" s="214"/>
      <c r="BG379" s="214"/>
      <c r="BH379" s="214"/>
    </row>
    <row r="380" spans="1:60" outlineLevel="2" x14ac:dyDescent="0.2">
      <c r="A380" s="221"/>
      <c r="B380" s="222"/>
      <c r="C380" s="268" t="s">
        <v>3171</v>
      </c>
      <c r="D380" s="262"/>
      <c r="E380" s="263">
        <v>98</v>
      </c>
      <c r="F380" s="224"/>
      <c r="G380" s="224"/>
      <c r="H380" s="224"/>
      <c r="I380" s="224"/>
      <c r="J380" s="224"/>
      <c r="K380" s="224"/>
      <c r="L380" s="224"/>
      <c r="M380" s="224"/>
      <c r="N380" s="223"/>
      <c r="O380" s="223"/>
      <c r="P380" s="223"/>
      <c r="Q380" s="223"/>
      <c r="R380" s="224"/>
      <c r="S380" s="224"/>
      <c r="T380" s="224"/>
      <c r="U380" s="224"/>
      <c r="V380" s="224"/>
      <c r="W380" s="224"/>
      <c r="X380" s="224"/>
      <c r="Y380" s="224"/>
      <c r="Z380" s="214"/>
      <c r="AA380" s="214"/>
      <c r="AB380" s="214"/>
      <c r="AC380" s="214"/>
      <c r="AD380" s="214"/>
      <c r="AE380" s="214"/>
      <c r="AF380" s="214"/>
      <c r="AG380" s="214" t="s">
        <v>371</v>
      </c>
      <c r="AH380" s="214">
        <v>0</v>
      </c>
      <c r="AI380" s="214"/>
      <c r="AJ380" s="214"/>
      <c r="AK380" s="214"/>
      <c r="AL380" s="214"/>
      <c r="AM380" s="214"/>
      <c r="AN380" s="214"/>
      <c r="AO380" s="214"/>
      <c r="AP380" s="214"/>
      <c r="AQ380" s="214"/>
      <c r="AR380" s="214"/>
      <c r="AS380" s="214"/>
      <c r="AT380" s="214"/>
      <c r="AU380" s="214"/>
      <c r="AV380" s="214"/>
      <c r="AW380" s="214"/>
      <c r="AX380" s="214"/>
      <c r="AY380" s="214"/>
      <c r="AZ380" s="214"/>
      <c r="BA380" s="214"/>
      <c r="BB380" s="214"/>
      <c r="BC380" s="214"/>
      <c r="BD380" s="214"/>
      <c r="BE380" s="214"/>
      <c r="BF380" s="214"/>
      <c r="BG380" s="214"/>
      <c r="BH380" s="214"/>
    </row>
    <row r="381" spans="1:60" ht="22.5" outlineLevel="1" x14ac:dyDescent="0.2">
      <c r="A381" s="236">
        <v>61</v>
      </c>
      <c r="B381" s="237" t="s">
        <v>3243</v>
      </c>
      <c r="C381" s="254" t="s">
        <v>3244</v>
      </c>
      <c r="D381" s="238" t="s">
        <v>365</v>
      </c>
      <c r="E381" s="239">
        <v>1.2921400000000001</v>
      </c>
      <c r="F381" s="240"/>
      <c r="G381" s="241">
        <f>ROUND(E381*F381,2)</f>
        <v>0</v>
      </c>
      <c r="H381" s="240"/>
      <c r="I381" s="241">
        <f>ROUND(E381*H381,2)</f>
        <v>0</v>
      </c>
      <c r="J381" s="240"/>
      <c r="K381" s="241">
        <f>ROUND(E381*J381,2)</f>
        <v>0</v>
      </c>
      <c r="L381" s="241">
        <v>12</v>
      </c>
      <c r="M381" s="241">
        <f>G381*(1+L381/100)</f>
        <v>0</v>
      </c>
      <c r="N381" s="239">
        <v>1.82E-3</v>
      </c>
      <c r="O381" s="239">
        <f>ROUND(E381*N381,2)</f>
        <v>0</v>
      </c>
      <c r="P381" s="239">
        <v>1.8</v>
      </c>
      <c r="Q381" s="239">
        <f>ROUND(E381*P381,2)</f>
        <v>2.33</v>
      </c>
      <c r="R381" s="241" t="s">
        <v>519</v>
      </c>
      <c r="S381" s="241" t="s">
        <v>315</v>
      </c>
      <c r="T381" s="242" t="s">
        <v>315</v>
      </c>
      <c r="U381" s="224">
        <v>3.61</v>
      </c>
      <c r="V381" s="224">
        <f>ROUND(E381*U381,2)</f>
        <v>4.66</v>
      </c>
      <c r="W381" s="224"/>
      <c r="X381" s="224" t="s">
        <v>336</v>
      </c>
      <c r="Y381" s="224" t="s">
        <v>317</v>
      </c>
      <c r="Z381" s="214"/>
      <c r="AA381" s="214"/>
      <c r="AB381" s="214"/>
      <c r="AC381" s="214"/>
      <c r="AD381" s="214"/>
      <c r="AE381" s="214"/>
      <c r="AF381" s="214"/>
      <c r="AG381" s="214" t="s">
        <v>367</v>
      </c>
      <c r="AH381" s="214"/>
      <c r="AI381" s="214"/>
      <c r="AJ381" s="214"/>
      <c r="AK381" s="214"/>
      <c r="AL381" s="214"/>
      <c r="AM381" s="214"/>
      <c r="AN381" s="214"/>
      <c r="AO381" s="214"/>
      <c r="AP381" s="214"/>
      <c r="AQ381" s="214"/>
      <c r="AR381" s="214"/>
      <c r="AS381" s="214"/>
      <c r="AT381" s="214"/>
      <c r="AU381" s="214"/>
      <c r="AV381" s="214"/>
      <c r="AW381" s="214"/>
      <c r="AX381" s="214"/>
      <c r="AY381" s="214"/>
      <c r="AZ381" s="214"/>
      <c r="BA381" s="214"/>
      <c r="BB381" s="214"/>
      <c r="BC381" s="214"/>
      <c r="BD381" s="214"/>
      <c r="BE381" s="214"/>
      <c r="BF381" s="214"/>
      <c r="BG381" s="214"/>
      <c r="BH381" s="214"/>
    </row>
    <row r="382" spans="1:60" outlineLevel="2" x14ac:dyDescent="0.2">
      <c r="A382" s="221"/>
      <c r="B382" s="222"/>
      <c r="C382" s="267" t="s">
        <v>3245</v>
      </c>
      <c r="D382" s="266"/>
      <c r="E382" s="266"/>
      <c r="F382" s="266"/>
      <c r="G382" s="266"/>
      <c r="H382" s="224"/>
      <c r="I382" s="224"/>
      <c r="J382" s="224"/>
      <c r="K382" s="224"/>
      <c r="L382" s="224"/>
      <c r="M382" s="224"/>
      <c r="N382" s="223"/>
      <c r="O382" s="223"/>
      <c r="P382" s="223"/>
      <c r="Q382" s="223"/>
      <c r="R382" s="224"/>
      <c r="S382" s="224"/>
      <c r="T382" s="224"/>
      <c r="U382" s="224"/>
      <c r="V382" s="224"/>
      <c r="W382" s="224"/>
      <c r="X382" s="224"/>
      <c r="Y382" s="224"/>
      <c r="Z382" s="214"/>
      <c r="AA382" s="214"/>
      <c r="AB382" s="214"/>
      <c r="AC382" s="214"/>
      <c r="AD382" s="214"/>
      <c r="AE382" s="214"/>
      <c r="AF382" s="214"/>
      <c r="AG382" s="214" t="s">
        <v>369</v>
      </c>
      <c r="AH382" s="214"/>
      <c r="AI382" s="214"/>
      <c r="AJ382" s="214"/>
      <c r="AK382" s="214"/>
      <c r="AL382" s="214"/>
      <c r="AM382" s="214"/>
      <c r="AN382" s="214"/>
      <c r="AO382" s="214"/>
      <c r="AP382" s="214"/>
      <c r="AQ382" s="214"/>
      <c r="AR382" s="214"/>
      <c r="AS382" s="214"/>
      <c r="AT382" s="214"/>
      <c r="AU382" s="214"/>
      <c r="AV382" s="214"/>
      <c r="AW382" s="214"/>
      <c r="AX382" s="214"/>
      <c r="AY382" s="214"/>
      <c r="AZ382" s="214"/>
      <c r="BA382" s="214"/>
      <c r="BB382" s="214"/>
      <c r="BC382" s="214"/>
      <c r="BD382" s="214"/>
      <c r="BE382" s="214"/>
      <c r="BF382" s="214"/>
      <c r="BG382" s="214"/>
      <c r="BH382" s="214"/>
    </row>
    <row r="383" spans="1:60" outlineLevel="2" x14ac:dyDescent="0.2">
      <c r="A383" s="221"/>
      <c r="B383" s="222"/>
      <c r="C383" s="258" t="s">
        <v>2525</v>
      </c>
      <c r="D383" s="252"/>
      <c r="E383" s="252"/>
      <c r="F383" s="252"/>
      <c r="G383" s="252"/>
      <c r="H383" s="224"/>
      <c r="I383" s="224"/>
      <c r="J383" s="224"/>
      <c r="K383" s="224"/>
      <c r="L383" s="224"/>
      <c r="M383" s="224"/>
      <c r="N383" s="223"/>
      <c r="O383" s="223"/>
      <c r="P383" s="223"/>
      <c r="Q383" s="223"/>
      <c r="R383" s="224"/>
      <c r="S383" s="224"/>
      <c r="T383" s="224"/>
      <c r="U383" s="224"/>
      <c r="V383" s="224"/>
      <c r="W383" s="224"/>
      <c r="X383" s="224"/>
      <c r="Y383" s="224"/>
      <c r="Z383" s="214"/>
      <c r="AA383" s="214"/>
      <c r="AB383" s="214"/>
      <c r="AC383" s="214"/>
      <c r="AD383" s="214"/>
      <c r="AE383" s="214"/>
      <c r="AF383" s="214"/>
      <c r="AG383" s="214" t="s">
        <v>320</v>
      </c>
      <c r="AH383" s="214"/>
      <c r="AI383" s="214"/>
      <c r="AJ383" s="214"/>
      <c r="AK383" s="214"/>
      <c r="AL383" s="214"/>
      <c r="AM383" s="214"/>
      <c r="AN383" s="214"/>
      <c r="AO383" s="214"/>
      <c r="AP383" s="214"/>
      <c r="AQ383" s="214"/>
      <c r="AR383" s="214"/>
      <c r="AS383" s="214"/>
      <c r="AT383" s="214"/>
      <c r="AU383" s="214"/>
      <c r="AV383" s="214"/>
      <c r="AW383" s="214"/>
      <c r="AX383" s="214"/>
      <c r="AY383" s="214"/>
      <c r="AZ383" s="214"/>
      <c r="BA383" s="214"/>
      <c r="BB383" s="214"/>
      <c r="BC383" s="214"/>
      <c r="BD383" s="214"/>
      <c r="BE383" s="214"/>
      <c r="BF383" s="214"/>
      <c r="BG383" s="214"/>
      <c r="BH383" s="214"/>
    </row>
    <row r="384" spans="1:60" outlineLevel="2" x14ac:dyDescent="0.2">
      <c r="A384" s="221"/>
      <c r="B384" s="222"/>
      <c r="C384" s="268" t="s">
        <v>536</v>
      </c>
      <c r="D384" s="262"/>
      <c r="E384" s="263"/>
      <c r="F384" s="224"/>
      <c r="G384" s="224"/>
      <c r="H384" s="224"/>
      <c r="I384" s="224"/>
      <c r="J384" s="224"/>
      <c r="K384" s="224"/>
      <c r="L384" s="224"/>
      <c r="M384" s="224"/>
      <c r="N384" s="223"/>
      <c r="O384" s="223"/>
      <c r="P384" s="223"/>
      <c r="Q384" s="223"/>
      <c r="R384" s="224"/>
      <c r="S384" s="224"/>
      <c r="T384" s="224"/>
      <c r="U384" s="224"/>
      <c r="V384" s="224"/>
      <c r="W384" s="224"/>
      <c r="X384" s="224"/>
      <c r="Y384" s="224"/>
      <c r="Z384" s="214"/>
      <c r="AA384" s="214"/>
      <c r="AB384" s="214"/>
      <c r="AC384" s="214"/>
      <c r="AD384" s="214"/>
      <c r="AE384" s="214"/>
      <c r="AF384" s="214"/>
      <c r="AG384" s="214" t="s">
        <v>371</v>
      </c>
      <c r="AH384" s="214">
        <v>0</v>
      </c>
      <c r="AI384" s="214"/>
      <c r="AJ384" s="214"/>
      <c r="AK384" s="214"/>
      <c r="AL384" s="214"/>
      <c r="AM384" s="214"/>
      <c r="AN384" s="214"/>
      <c r="AO384" s="214"/>
      <c r="AP384" s="214"/>
      <c r="AQ384" s="214"/>
      <c r="AR384" s="214"/>
      <c r="AS384" s="214"/>
      <c r="AT384" s="214"/>
      <c r="AU384" s="214"/>
      <c r="AV384" s="214"/>
      <c r="AW384" s="214"/>
      <c r="AX384" s="214"/>
      <c r="AY384" s="214"/>
      <c r="AZ384" s="214"/>
      <c r="BA384" s="214"/>
      <c r="BB384" s="214"/>
      <c r="BC384" s="214"/>
      <c r="BD384" s="214"/>
      <c r="BE384" s="214"/>
      <c r="BF384" s="214"/>
      <c r="BG384" s="214"/>
      <c r="BH384" s="214"/>
    </row>
    <row r="385" spans="1:60" outlineLevel="3" x14ac:dyDescent="0.2">
      <c r="A385" s="221"/>
      <c r="B385" s="222"/>
      <c r="C385" s="268" t="s">
        <v>3246</v>
      </c>
      <c r="D385" s="262"/>
      <c r="E385" s="263"/>
      <c r="F385" s="224"/>
      <c r="G385" s="224"/>
      <c r="H385" s="224"/>
      <c r="I385" s="224"/>
      <c r="J385" s="224"/>
      <c r="K385" s="224"/>
      <c r="L385" s="224"/>
      <c r="M385" s="224"/>
      <c r="N385" s="223"/>
      <c r="O385" s="223"/>
      <c r="P385" s="223"/>
      <c r="Q385" s="223"/>
      <c r="R385" s="224"/>
      <c r="S385" s="224"/>
      <c r="T385" s="224"/>
      <c r="U385" s="224"/>
      <c r="V385" s="224"/>
      <c r="W385" s="224"/>
      <c r="X385" s="224"/>
      <c r="Y385" s="224"/>
      <c r="Z385" s="214"/>
      <c r="AA385" s="214"/>
      <c r="AB385" s="214"/>
      <c r="AC385" s="214"/>
      <c r="AD385" s="214"/>
      <c r="AE385" s="214"/>
      <c r="AF385" s="214"/>
      <c r="AG385" s="214" t="s">
        <v>371</v>
      </c>
      <c r="AH385" s="214">
        <v>0</v>
      </c>
      <c r="AI385" s="214"/>
      <c r="AJ385" s="214"/>
      <c r="AK385" s="214"/>
      <c r="AL385" s="214"/>
      <c r="AM385" s="214"/>
      <c r="AN385" s="214"/>
      <c r="AO385" s="214"/>
      <c r="AP385" s="214"/>
      <c r="AQ385" s="214"/>
      <c r="AR385" s="214"/>
      <c r="AS385" s="214"/>
      <c r="AT385" s="214"/>
      <c r="AU385" s="214"/>
      <c r="AV385" s="214"/>
      <c r="AW385" s="214"/>
      <c r="AX385" s="214"/>
      <c r="AY385" s="214"/>
      <c r="AZ385" s="214"/>
      <c r="BA385" s="214"/>
      <c r="BB385" s="214"/>
      <c r="BC385" s="214"/>
      <c r="BD385" s="214"/>
      <c r="BE385" s="214"/>
      <c r="BF385" s="214"/>
      <c r="BG385" s="214"/>
      <c r="BH385" s="214"/>
    </row>
    <row r="386" spans="1:60" outlineLevel="3" x14ac:dyDescent="0.2">
      <c r="A386" s="221"/>
      <c r="B386" s="222"/>
      <c r="C386" s="268" t="s">
        <v>3247</v>
      </c>
      <c r="D386" s="262"/>
      <c r="E386" s="263">
        <v>0.93439000000000005</v>
      </c>
      <c r="F386" s="224"/>
      <c r="G386" s="224"/>
      <c r="H386" s="224"/>
      <c r="I386" s="224"/>
      <c r="J386" s="224"/>
      <c r="K386" s="224"/>
      <c r="L386" s="224"/>
      <c r="M386" s="224"/>
      <c r="N386" s="223"/>
      <c r="O386" s="223"/>
      <c r="P386" s="223"/>
      <c r="Q386" s="223"/>
      <c r="R386" s="224"/>
      <c r="S386" s="224"/>
      <c r="T386" s="224"/>
      <c r="U386" s="224"/>
      <c r="V386" s="224"/>
      <c r="W386" s="224"/>
      <c r="X386" s="224"/>
      <c r="Y386" s="224"/>
      <c r="Z386" s="214"/>
      <c r="AA386" s="214"/>
      <c r="AB386" s="214"/>
      <c r="AC386" s="214"/>
      <c r="AD386" s="214"/>
      <c r="AE386" s="214"/>
      <c r="AF386" s="214"/>
      <c r="AG386" s="214" t="s">
        <v>371</v>
      </c>
      <c r="AH386" s="214">
        <v>0</v>
      </c>
      <c r="AI386" s="214"/>
      <c r="AJ386" s="214"/>
      <c r="AK386" s="214"/>
      <c r="AL386" s="214"/>
      <c r="AM386" s="214"/>
      <c r="AN386" s="214"/>
      <c r="AO386" s="214"/>
      <c r="AP386" s="214"/>
      <c r="AQ386" s="214"/>
      <c r="AR386" s="214"/>
      <c r="AS386" s="214"/>
      <c r="AT386" s="214"/>
      <c r="AU386" s="214"/>
      <c r="AV386" s="214"/>
      <c r="AW386" s="214"/>
      <c r="AX386" s="214"/>
      <c r="AY386" s="214"/>
      <c r="AZ386" s="214"/>
      <c r="BA386" s="214"/>
      <c r="BB386" s="214"/>
      <c r="BC386" s="214"/>
      <c r="BD386" s="214"/>
      <c r="BE386" s="214"/>
      <c r="BF386" s="214"/>
      <c r="BG386" s="214"/>
      <c r="BH386" s="214"/>
    </row>
    <row r="387" spans="1:60" outlineLevel="3" x14ac:dyDescent="0.2">
      <c r="A387" s="221"/>
      <c r="B387" s="222"/>
      <c r="C387" s="268" t="s">
        <v>3248</v>
      </c>
      <c r="D387" s="262"/>
      <c r="E387" s="263">
        <v>0.35775000000000001</v>
      </c>
      <c r="F387" s="224"/>
      <c r="G387" s="224"/>
      <c r="H387" s="224"/>
      <c r="I387" s="224"/>
      <c r="J387" s="224"/>
      <c r="K387" s="224"/>
      <c r="L387" s="224"/>
      <c r="M387" s="224"/>
      <c r="N387" s="223"/>
      <c r="O387" s="223"/>
      <c r="P387" s="223"/>
      <c r="Q387" s="223"/>
      <c r="R387" s="224"/>
      <c r="S387" s="224"/>
      <c r="T387" s="224"/>
      <c r="U387" s="224"/>
      <c r="V387" s="224"/>
      <c r="W387" s="224"/>
      <c r="X387" s="224"/>
      <c r="Y387" s="224"/>
      <c r="Z387" s="214"/>
      <c r="AA387" s="214"/>
      <c r="AB387" s="214"/>
      <c r="AC387" s="214"/>
      <c r="AD387" s="214"/>
      <c r="AE387" s="214"/>
      <c r="AF387" s="214"/>
      <c r="AG387" s="214" t="s">
        <v>371</v>
      </c>
      <c r="AH387" s="214">
        <v>0</v>
      </c>
      <c r="AI387" s="214"/>
      <c r="AJ387" s="214"/>
      <c r="AK387" s="214"/>
      <c r="AL387" s="214"/>
      <c r="AM387" s="214"/>
      <c r="AN387" s="214"/>
      <c r="AO387" s="214"/>
      <c r="AP387" s="214"/>
      <c r="AQ387" s="214"/>
      <c r="AR387" s="214"/>
      <c r="AS387" s="214"/>
      <c r="AT387" s="214"/>
      <c r="AU387" s="214"/>
      <c r="AV387" s="214"/>
      <c r="AW387" s="214"/>
      <c r="AX387" s="214"/>
      <c r="AY387" s="214"/>
      <c r="AZ387" s="214"/>
      <c r="BA387" s="214"/>
      <c r="BB387" s="214"/>
      <c r="BC387" s="214"/>
      <c r="BD387" s="214"/>
      <c r="BE387" s="214"/>
      <c r="BF387" s="214"/>
      <c r="BG387" s="214"/>
      <c r="BH387" s="214"/>
    </row>
    <row r="388" spans="1:60" ht="22.5" outlineLevel="1" x14ac:dyDescent="0.2">
      <c r="A388" s="236">
        <v>62</v>
      </c>
      <c r="B388" s="237" t="s">
        <v>3249</v>
      </c>
      <c r="C388" s="254" t="s">
        <v>3250</v>
      </c>
      <c r="D388" s="238" t="s">
        <v>365</v>
      </c>
      <c r="E388" s="239">
        <v>0.15540000000000001</v>
      </c>
      <c r="F388" s="240"/>
      <c r="G388" s="241">
        <f>ROUND(E388*F388,2)</f>
        <v>0</v>
      </c>
      <c r="H388" s="240"/>
      <c r="I388" s="241">
        <f>ROUND(E388*H388,2)</f>
        <v>0</v>
      </c>
      <c r="J388" s="240"/>
      <c r="K388" s="241">
        <f>ROUND(E388*J388,2)</f>
        <v>0</v>
      </c>
      <c r="L388" s="241">
        <v>12</v>
      </c>
      <c r="M388" s="241">
        <f>G388*(1+L388/100)</f>
        <v>0</v>
      </c>
      <c r="N388" s="239">
        <v>1.82E-3</v>
      </c>
      <c r="O388" s="239">
        <f>ROUND(E388*N388,2)</f>
        <v>0</v>
      </c>
      <c r="P388" s="239">
        <v>1.8</v>
      </c>
      <c r="Q388" s="239">
        <f>ROUND(E388*P388,2)</f>
        <v>0.28000000000000003</v>
      </c>
      <c r="R388" s="241" t="s">
        <v>519</v>
      </c>
      <c r="S388" s="241" t="s">
        <v>315</v>
      </c>
      <c r="T388" s="242" t="s">
        <v>315</v>
      </c>
      <c r="U388" s="224">
        <v>5.016</v>
      </c>
      <c r="V388" s="224">
        <f>ROUND(E388*U388,2)</f>
        <v>0.78</v>
      </c>
      <c r="W388" s="224"/>
      <c r="X388" s="224" t="s">
        <v>336</v>
      </c>
      <c r="Y388" s="224" t="s">
        <v>317</v>
      </c>
      <c r="Z388" s="214"/>
      <c r="AA388" s="214"/>
      <c r="AB388" s="214"/>
      <c r="AC388" s="214"/>
      <c r="AD388" s="214"/>
      <c r="AE388" s="214"/>
      <c r="AF388" s="214"/>
      <c r="AG388" s="214" t="s">
        <v>337</v>
      </c>
      <c r="AH388" s="214"/>
      <c r="AI388" s="214"/>
      <c r="AJ388" s="214"/>
      <c r="AK388" s="214"/>
      <c r="AL388" s="214"/>
      <c r="AM388" s="214"/>
      <c r="AN388" s="214"/>
      <c r="AO388" s="214"/>
      <c r="AP388" s="214"/>
      <c r="AQ388" s="214"/>
      <c r="AR388" s="214"/>
      <c r="AS388" s="214"/>
      <c r="AT388" s="214"/>
      <c r="AU388" s="214"/>
      <c r="AV388" s="214"/>
      <c r="AW388" s="214"/>
      <c r="AX388" s="214"/>
      <c r="AY388" s="214"/>
      <c r="AZ388" s="214"/>
      <c r="BA388" s="214"/>
      <c r="BB388" s="214"/>
      <c r="BC388" s="214"/>
      <c r="BD388" s="214"/>
      <c r="BE388" s="214"/>
      <c r="BF388" s="214"/>
      <c r="BG388" s="214"/>
      <c r="BH388" s="214"/>
    </row>
    <row r="389" spans="1:60" outlineLevel="2" x14ac:dyDescent="0.2">
      <c r="A389" s="221"/>
      <c r="B389" s="222"/>
      <c r="C389" s="267" t="s">
        <v>3245</v>
      </c>
      <c r="D389" s="266"/>
      <c r="E389" s="266"/>
      <c r="F389" s="266"/>
      <c r="G389" s="266"/>
      <c r="H389" s="224"/>
      <c r="I389" s="224"/>
      <c r="J389" s="224"/>
      <c r="K389" s="224"/>
      <c r="L389" s="224"/>
      <c r="M389" s="224"/>
      <c r="N389" s="223"/>
      <c r="O389" s="223"/>
      <c r="P389" s="223"/>
      <c r="Q389" s="223"/>
      <c r="R389" s="224"/>
      <c r="S389" s="224"/>
      <c r="T389" s="224"/>
      <c r="U389" s="224"/>
      <c r="V389" s="224"/>
      <c r="W389" s="224"/>
      <c r="X389" s="224"/>
      <c r="Y389" s="224"/>
      <c r="Z389" s="214"/>
      <c r="AA389" s="214"/>
      <c r="AB389" s="214"/>
      <c r="AC389" s="214"/>
      <c r="AD389" s="214"/>
      <c r="AE389" s="214"/>
      <c r="AF389" s="214"/>
      <c r="AG389" s="214" t="s">
        <v>369</v>
      </c>
      <c r="AH389" s="214"/>
      <c r="AI389" s="214"/>
      <c r="AJ389" s="214"/>
      <c r="AK389" s="214"/>
      <c r="AL389" s="214"/>
      <c r="AM389" s="214"/>
      <c r="AN389" s="214"/>
      <c r="AO389" s="214"/>
      <c r="AP389" s="214"/>
      <c r="AQ389" s="214"/>
      <c r="AR389" s="214"/>
      <c r="AS389" s="214"/>
      <c r="AT389" s="214"/>
      <c r="AU389" s="214"/>
      <c r="AV389" s="214"/>
      <c r="AW389" s="214"/>
      <c r="AX389" s="214"/>
      <c r="AY389" s="214"/>
      <c r="AZ389" s="214"/>
      <c r="BA389" s="214"/>
      <c r="BB389" s="214"/>
      <c r="BC389" s="214"/>
      <c r="BD389" s="214"/>
      <c r="BE389" s="214"/>
      <c r="BF389" s="214"/>
      <c r="BG389" s="214"/>
      <c r="BH389" s="214"/>
    </row>
    <row r="390" spans="1:60" outlineLevel="2" x14ac:dyDescent="0.2">
      <c r="A390" s="221"/>
      <c r="B390" s="222"/>
      <c r="C390" s="258" t="s">
        <v>2525</v>
      </c>
      <c r="D390" s="252"/>
      <c r="E390" s="252"/>
      <c r="F390" s="252"/>
      <c r="G390" s="252"/>
      <c r="H390" s="224"/>
      <c r="I390" s="224"/>
      <c r="J390" s="224"/>
      <c r="K390" s="224"/>
      <c r="L390" s="224"/>
      <c r="M390" s="224"/>
      <c r="N390" s="223"/>
      <c r="O390" s="223"/>
      <c r="P390" s="223"/>
      <c r="Q390" s="223"/>
      <c r="R390" s="224"/>
      <c r="S390" s="224"/>
      <c r="T390" s="224"/>
      <c r="U390" s="224"/>
      <c r="V390" s="224"/>
      <c r="W390" s="224"/>
      <c r="X390" s="224"/>
      <c r="Y390" s="224"/>
      <c r="Z390" s="214"/>
      <c r="AA390" s="214"/>
      <c r="AB390" s="214"/>
      <c r="AC390" s="214"/>
      <c r="AD390" s="214"/>
      <c r="AE390" s="214"/>
      <c r="AF390" s="214"/>
      <c r="AG390" s="214" t="s">
        <v>320</v>
      </c>
      <c r="AH390" s="214"/>
      <c r="AI390" s="214"/>
      <c r="AJ390" s="214"/>
      <c r="AK390" s="214"/>
      <c r="AL390" s="214"/>
      <c r="AM390" s="214"/>
      <c r="AN390" s="214"/>
      <c r="AO390" s="214"/>
      <c r="AP390" s="214"/>
      <c r="AQ390" s="214"/>
      <c r="AR390" s="214"/>
      <c r="AS390" s="214"/>
      <c r="AT390" s="214"/>
      <c r="AU390" s="214"/>
      <c r="AV390" s="214"/>
      <c r="AW390" s="214"/>
      <c r="AX390" s="214"/>
      <c r="AY390" s="214"/>
      <c r="AZ390" s="214"/>
      <c r="BA390" s="214"/>
      <c r="BB390" s="214"/>
      <c r="BC390" s="214"/>
      <c r="BD390" s="214"/>
      <c r="BE390" s="214"/>
      <c r="BF390" s="214"/>
      <c r="BG390" s="214"/>
      <c r="BH390" s="214"/>
    </row>
    <row r="391" spans="1:60" outlineLevel="2" x14ac:dyDescent="0.2">
      <c r="A391" s="221"/>
      <c r="B391" s="222"/>
      <c r="C391" s="268" t="s">
        <v>3251</v>
      </c>
      <c r="D391" s="262"/>
      <c r="E391" s="263">
        <v>0.15540000000000001</v>
      </c>
      <c r="F391" s="224"/>
      <c r="G391" s="224"/>
      <c r="H391" s="224"/>
      <c r="I391" s="224"/>
      <c r="J391" s="224"/>
      <c r="K391" s="224"/>
      <c r="L391" s="224"/>
      <c r="M391" s="224"/>
      <c r="N391" s="223"/>
      <c r="O391" s="223"/>
      <c r="P391" s="223"/>
      <c r="Q391" s="223"/>
      <c r="R391" s="224"/>
      <c r="S391" s="224"/>
      <c r="T391" s="224"/>
      <c r="U391" s="224"/>
      <c r="V391" s="224"/>
      <c r="W391" s="224"/>
      <c r="X391" s="224"/>
      <c r="Y391" s="224"/>
      <c r="Z391" s="214"/>
      <c r="AA391" s="214"/>
      <c r="AB391" s="214"/>
      <c r="AC391" s="214"/>
      <c r="AD391" s="214"/>
      <c r="AE391" s="214"/>
      <c r="AF391" s="214"/>
      <c r="AG391" s="214" t="s">
        <v>371</v>
      </c>
      <c r="AH391" s="214">
        <v>0</v>
      </c>
      <c r="AI391" s="214"/>
      <c r="AJ391" s="214"/>
      <c r="AK391" s="214"/>
      <c r="AL391" s="214"/>
      <c r="AM391" s="214"/>
      <c r="AN391" s="214"/>
      <c r="AO391" s="214"/>
      <c r="AP391" s="214"/>
      <c r="AQ391" s="214"/>
      <c r="AR391" s="214"/>
      <c r="AS391" s="214"/>
      <c r="AT391" s="214"/>
      <c r="AU391" s="214"/>
      <c r="AV391" s="214"/>
      <c r="AW391" s="214"/>
      <c r="AX391" s="214"/>
      <c r="AY391" s="214"/>
      <c r="AZ391" s="214"/>
      <c r="BA391" s="214"/>
      <c r="BB391" s="214"/>
      <c r="BC391" s="214"/>
      <c r="BD391" s="214"/>
      <c r="BE391" s="214"/>
      <c r="BF391" s="214"/>
      <c r="BG391" s="214"/>
      <c r="BH391" s="214"/>
    </row>
    <row r="392" spans="1:60" ht="22.5" outlineLevel="1" x14ac:dyDescent="0.2">
      <c r="A392" s="236">
        <v>63</v>
      </c>
      <c r="B392" s="237" t="s">
        <v>552</v>
      </c>
      <c r="C392" s="254" t="s">
        <v>553</v>
      </c>
      <c r="D392" s="238" t="s">
        <v>379</v>
      </c>
      <c r="E392" s="239">
        <v>28.68</v>
      </c>
      <c r="F392" s="240"/>
      <c r="G392" s="241">
        <f>ROUND(E392*F392,2)</f>
        <v>0</v>
      </c>
      <c r="H392" s="240"/>
      <c r="I392" s="241">
        <f>ROUND(E392*H392,2)</f>
        <v>0</v>
      </c>
      <c r="J392" s="240"/>
      <c r="K392" s="241">
        <f>ROUND(E392*J392,2)</f>
        <v>0</v>
      </c>
      <c r="L392" s="241">
        <v>12</v>
      </c>
      <c r="M392" s="241">
        <f>G392*(1+L392/100)</f>
        <v>0</v>
      </c>
      <c r="N392" s="239">
        <v>0</v>
      </c>
      <c r="O392" s="239">
        <f>ROUND(E392*N392,2)</f>
        <v>0</v>
      </c>
      <c r="P392" s="239">
        <v>0.05</v>
      </c>
      <c r="Q392" s="239">
        <f>ROUND(E392*P392,2)</f>
        <v>1.43</v>
      </c>
      <c r="R392" s="241" t="s">
        <v>519</v>
      </c>
      <c r="S392" s="241" t="s">
        <v>315</v>
      </c>
      <c r="T392" s="242" t="s">
        <v>315</v>
      </c>
      <c r="U392" s="224">
        <v>0.46200000000000002</v>
      </c>
      <c r="V392" s="224">
        <f>ROUND(E392*U392,2)</f>
        <v>13.25</v>
      </c>
      <c r="W392" s="224"/>
      <c r="X392" s="224" t="s">
        <v>336</v>
      </c>
      <c r="Y392" s="224" t="s">
        <v>317</v>
      </c>
      <c r="Z392" s="214"/>
      <c r="AA392" s="214"/>
      <c r="AB392" s="214"/>
      <c r="AC392" s="214"/>
      <c r="AD392" s="214"/>
      <c r="AE392" s="214"/>
      <c r="AF392" s="214"/>
      <c r="AG392" s="214" t="s">
        <v>367</v>
      </c>
      <c r="AH392" s="214"/>
      <c r="AI392" s="214"/>
      <c r="AJ392" s="214"/>
      <c r="AK392" s="214"/>
      <c r="AL392" s="214"/>
      <c r="AM392" s="214"/>
      <c r="AN392" s="214"/>
      <c r="AO392" s="214"/>
      <c r="AP392" s="214"/>
      <c r="AQ392" s="214"/>
      <c r="AR392" s="214"/>
      <c r="AS392" s="214"/>
      <c r="AT392" s="214"/>
      <c r="AU392" s="214"/>
      <c r="AV392" s="214"/>
      <c r="AW392" s="214"/>
      <c r="AX392" s="214"/>
      <c r="AY392" s="214"/>
      <c r="AZ392" s="214"/>
      <c r="BA392" s="214"/>
      <c r="BB392" s="214"/>
      <c r="BC392" s="214"/>
      <c r="BD392" s="214"/>
      <c r="BE392" s="214"/>
      <c r="BF392" s="214"/>
      <c r="BG392" s="214"/>
      <c r="BH392" s="214"/>
    </row>
    <row r="393" spans="1:60" outlineLevel="2" x14ac:dyDescent="0.2">
      <c r="A393" s="221"/>
      <c r="B393" s="222"/>
      <c r="C393" s="268" t="s">
        <v>3252</v>
      </c>
      <c r="D393" s="262"/>
      <c r="E393" s="263">
        <v>13.44</v>
      </c>
      <c r="F393" s="224"/>
      <c r="G393" s="224"/>
      <c r="H393" s="224"/>
      <c r="I393" s="224"/>
      <c r="J393" s="224"/>
      <c r="K393" s="224"/>
      <c r="L393" s="224"/>
      <c r="M393" s="224"/>
      <c r="N393" s="223"/>
      <c r="O393" s="223"/>
      <c r="P393" s="223"/>
      <c r="Q393" s="223"/>
      <c r="R393" s="224"/>
      <c r="S393" s="224"/>
      <c r="T393" s="224"/>
      <c r="U393" s="224"/>
      <c r="V393" s="224"/>
      <c r="W393" s="224"/>
      <c r="X393" s="224"/>
      <c r="Y393" s="224"/>
      <c r="Z393" s="214"/>
      <c r="AA393" s="214"/>
      <c r="AB393" s="214"/>
      <c r="AC393" s="214"/>
      <c r="AD393" s="214"/>
      <c r="AE393" s="214"/>
      <c r="AF393" s="214"/>
      <c r="AG393" s="214" t="s">
        <v>371</v>
      </c>
      <c r="AH393" s="214">
        <v>0</v>
      </c>
      <c r="AI393" s="214"/>
      <c r="AJ393" s="214"/>
      <c r="AK393" s="214"/>
      <c r="AL393" s="214"/>
      <c r="AM393" s="214"/>
      <c r="AN393" s="214"/>
      <c r="AO393" s="214"/>
      <c r="AP393" s="214"/>
      <c r="AQ393" s="214"/>
      <c r="AR393" s="214"/>
      <c r="AS393" s="214"/>
      <c r="AT393" s="214"/>
      <c r="AU393" s="214"/>
      <c r="AV393" s="214"/>
      <c r="AW393" s="214"/>
      <c r="AX393" s="214"/>
      <c r="AY393" s="214"/>
      <c r="AZ393" s="214"/>
      <c r="BA393" s="214"/>
      <c r="BB393" s="214"/>
      <c r="BC393" s="214"/>
      <c r="BD393" s="214"/>
      <c r="BE393" s="214"/>
      <c r="BF393" s="214"/>
      <c r="BG393" s="214"/>
      <c r="BH393" s="214"/>
    </row>
    <row r="394" spans="1:60" outlineLevel="3" x14ac:dyDescent="0.2">
      <c r="A394" s="221"/>
      <c r="B394" s="222"/>
      <c r="C394" s="268" t="s">
        <v>3253</v>
      </c>
      <c r="D394" s="262"/>
      <c r="E394" s="263">
        <v>15.24</v>
      </c>
      <c r="F394" s="224"/>
      <c r="G394" s="224"/>
      <c r="H394" s="224"/>
      <c r="I394" s="224"/>
      <c r="J394" s="224"/>
      <c r="K394" s="224"/>
      <c r="L394" s="224"/>
      <c r="M394" s="224"/>
      <c r="N394" s="223"/>
      <c r="O394" s="223"/>
      <c r="P394" s="223"/>
      <c r="Q394" s="223"/>
      <c r="R394" s="224"/>
      <c r="S394" s="224"/>
      <c r="T394" s="224"/>
      <c r="U394" s="224"/>
      <c r="V394" s="224"/>
      <c r="W394" s="224"/>
      <c r="X394" s="224"/>
      <c r="Y394" s="224"/>
      <c r="Z394" s="214"/>
      <c r="AA394" s="214"/>
      <c r="AB394" s="214"/>
      <c r="AC394" s="214"/>
      <c r="AD394" s="214"/>
      <c r="AE394" s="214"/>
      <c r="AF394" s="214"/>
      <c r="AG394" s="214" t="s">
        <v>371</v>
      </c>
      <c r="AH394" s="214">
        <v>0</v>
      </c>
      <c r="AI394" s="214"/>
      <c r="AJ394" s="214"/>
      <c r="AK394" s="214"/>
      <c r="AL394" s="214"/>
      <c r="AM394" s="214"/>
      <c r="AN394" s="214"/>
      <c r="AO394" s="214"/>
      <c r="AP394" s="214"/>
      <c r="AQ394" s="214"/>
      <c r="AR394" s="214"/>
      <c r="AS394" s="214"/>
      <c r="AT394" s="214"/>
      <c r="AU394" s="214"/>
      <c r="AV394" s="214"/>
      <c r="AW394" s="214"/>
      <c r="AX394" s="214"/>
      <c r="AY394" s="214"/>
      <c r="AZ394" s="214"/>
      <c r="BA394" s="214"/>
      <c r="BB394" s="214"/>
      <c r="BC394" s="214"/>
      <c r="BD394" s="214"/>
      <c r="BE394" s="214"/>
      <c r="BF394" s="214"/>
      <c r="BG394" s="214"/>
      <c r="BH394" s="214"/>
    </row>
    <row r="395" spans="1:60" ht="22.5" outlineLevel="1" x14ac:dyDescent="0.2">
      <c r="A395" s="236">
        <v>64</v>
      </c>
      <c r="B395" s="237" t="s">
        <v>1086</v>
      </c>
      <c r="C395" s="254" t="s">
        <v>1087</v>
      </c>
      <c r="D395" s="238" t="s">
        <v>379</v>
      </c>
      <c r="E395" s="239">
        <v>156.09</v>
      </c>
      <c r="F395" s="240"/>
      <c r="G395" s="241">
        <f>ROUND(E395*F395,2)</f>
        <v>0</v>
      </c>
      <c r="H395" s="240"/>
      <c r="I395" s="241">
        <f>ROUND(E395*H395,2)</f>
        <v>0</v>
      </c>
      <c r="J395" s="240"/>
      <c r="K395" s="241">
        <f>ROUND(E395*J395,2)</f>
        <v>0</v>
      </c>
      <c r="L395" s="241">
        <v>12</v>
      </c>
      <c r="M395" s="241">
        <f>G395*(1+L395/100)</f>
        <v>0</v>
      </c>
      <c r="N395" s="239">
        <v>0</v>
      </c>
      <c r="O395" s="239">
        <f>ROUND(E395*N395,2)</f>
        <v>0</v>
      </c>
      <c r="P395" s="239">
        <v>0.02</v>
      </c>
      <c r="Q395" s="239">
        <f>ROUND(E395*P395,2)</f>
        <v>3.12</v>
      </c>
      <c r="R395" s="241" t="s">
        <v>519</v>
      </c>
      <c r="S395" s="241" t="s">
        <v>315</v>
      </c>
      <c r="T395" s="242" t="s">
        <v>315</v>
      </c>
      <c r="U395" s="224">
        <v>0.17</v>
      </c>
      <c r="V395" s="224">
        <f>ROUND(E395*U395,2)</f>
        <v>26.54</v>
      </c>
      <c r="W395" s="224"/>
      <c r="X395" s="224" t="s">
        <v>336</v>
      </c>
      <c r="Y395" s="224" t="s">
        <v>317</v>
      </c>
      <c r="Z395" s="214"/>
      <c r="AA395" s="214"/>
      <c r="AB395" s="214"/>
      <c r="AC395" s="214"/>
      <c r="AD395" s="214"/>
      <c r="AE395" s="214"/>
      <c r="AF395" s="214"/>
      <c r="AG395" s="214" t="s">
        <v>367</v>
      </c>
      <c r="AH395" s="214"/>
      <c r="AI395" s="214"/>
      <c r="AJ395" s="214"/>
      <c r="AK395" s="214"/>
      <c r="AL395" s="214"/>
      <c r="AM395" s="214"/>
      <c r="AN395" s="214"/>
      <c r="AO395" s="214"/>
      <c r="AP395" s="214"/>
      <c r="AQ395" s="214"/>
      <c r="AR395" s="214"/>
      <c r="AS395" s="214"/>
      <c r="AT395" s="214"/>
      <c r="AU395" s="214"/>
      <c r="AV395" s="214"/>
      <c r="AW395" s="214"/>
      <c r="AX395" s="214"/>
      <c r="AY395" s="214"/>
      <c r="AZ395" s="214"/>
      <c r="BA395" s="214"/>
      <c r="BB395" s="214"/>
      <c r="BC395" s="214"/>
      <c r="BD395" s="214"/>
      <c r="BE395" s="214"/>
      <c r="BF395" s="214"/>
      <c r="BG395" s="214"/>
      <c r="BH395" s="214"/>
    </row>
    <row r="396" spans="1:60" outlineLevel="2" x14ac:dyDescent="0.2">
      <c r="A396" s="221"/>
      <c r="B396" s="222"/>
      <c r="C396" s="268" t="s">
        <v>536</v>
      </c>
      <c r="D396" s="262"/>
      <c r="E396" s="263"/>
      <c r="F396" s="224"/>
      <c r="G396" s="224"/>
      <c r="H396" s="224"/>
      <c r="I396" s="224"/>
      <c r="J396" s="224"/>
      <c r="K396" s="224"/>
      <c r="L396" s="224"/>
      <c r="M396" s="224"/>
      <c r="N396" s="223"/>
      <c r="O396" s="223"/>
      <c r="P396" s="223"/>
      <c r="Q396" s="223"/>
      <c r="R396" s="224"/>
      <c r="S396" s="224"/>
      <c r="T396" s="224"/>
      <c r="U396" s="224"/>
      <c r="V396" s="224"/>
      <c r="W396" s="224"/>
      <c r="X396" s="224"/>
      <c r="Y396" s="224"/>
      <c r="Z396" s="214"/>
      <c r="AA396" s="214"/>
      <c r="AB396" s="214"/>
      <c r="AC396" s="214"/>
      <c r="AD396" s="214"/>
      <c r="AE396" s="214"/>
      <c r="AF396" s="214"/>
      <c r="AG396" s="214" t="s">
        <v>371</v>
      </c>
      <c r="AH396" s="214">
        <v>0</v>
      </c>
      <c r="AI396" s="214"/>
      <c r="AJ396" s="214"/>
      <c r="AK396" s="214"/>
      <c r="AL396" s="214"/>
      <c r="AM396" s="214"/>
      <c r="AN396" s="214"/>
      <c r="AO396" s="214"/>
      <c r="AP396" s="214"/>
      <c r="AQ396" s="214"/>
      <c r="AR396" s="214"/>
      <c r="AS396" s="214"/>
      <c r="AT396" s="214"/>
      <c r="AU396" s="214"/>
      <c r="AV396" s="214"/>
      <c r="AW396" s="214"/>
      <c r="AX396" s="214"/>
      <c r="AY396" s="214"/>
      <c r="AZ396" s="214"/>
      <c r="BA396" s="214"/>
      <c r="BB396" s="214"/>
      <c r="BC396" s="214"/>
      <c r="BD396" s="214"/>
      <c r="BE396" s="214"/>
      <c r="BF396" s="214"/>
      <c r="BG396" s="214"/>
      <c r="BH396" s="214"/>
    </row>
    <row r="397" spans="1:60" outlineLevel="3" x14ac:dyDescent="0.2">
      <c r="A397" s="221"/>
      <c r="B397" s="222"/>
      <c r="C397" s="268" t="s">
        <v>713</v>
      </c>
      <c r="D397" s="262"/>
      <c r="E397" s="263"/>
      <c r="F397" s="224"/>
      <c r="G397" s="224"/>
      <c r="H397" s="224"/>
      <c r="I397" s="224"/>
      <c r="J397" s="224"/>
      <c r="K397" s="224"/>
      <c r="L397" s="224"/>
      <c r="M397" s="224"/>
      <c r="N397" s="223"/>
      <c r="O397" s="223"/>
      <c r="P397" s="223"/>
      <c r="Q397" s="223"/>
      <c r="R397" s="224"/>
      <c r="S397" s="224"/>
      <c r="T397" s="224"/>
      <c r="U397" s="224"/>
      <c r="V397" s="224"/>
      <c r="W397" s="224"/>
      <c r="X397" s="224"/>
      <c r="Y397" s="224"/>
      <c r="Z397" s="214"/>
      <c r="AA397" s="214"/>
      <c r="AB397" s="214"/>
      <c r="AC397" s="214"/>
      <c r="AD397" s="214"/>
      <c r="AE397" s="214"/>
      <c r="AF397" s="214"/>
      <c r="AG397" s="214" t="s">
        <v>371</v>
      </c>
      <c r="AH397" s="214">
        <v>0</v>
      </c>
      <c r="AI397" s="214"/>
      <c r="AJ397" s="214"/>
      <c r="AK397" s="214"/>
      <c r="AL397" s="214"/>
      <c r="AM397" s="214"/>
      <c r="AN397" s="214"/>
      <c r="AO397" s="214"/>
      <c r="AP397" s="214"/>
      <c r="AQ397" s="214"/>
      <c r="AR397" s="214"/>
      <c r="AS397" s="214"/>
      <c r="AT397" s="214"/>
      <c r="AU397" s="214"/>
      <c r="AV397" s="214"/>
      <c r="AW397" s="214"/>
      <c r="AX397" s="214"/>
      <c r="AY397" s="214"/>
      <c r="AZ397" s="214"/>
      <c r="BA397" s="214"/>
      <c r="BB397" s="214"/>
      <c r="BC397" s="214"/>
      <c r="BD397" s="214"/>
      <c r="BE397" s="214"/>
      <c r="BF397" s="214"/>
      <c r="BG397" s="214"/>
      <c r="BH397" s="214"/>
    </row>
    <row r="398" spans="1:60" outlineLevel="3" x14ac:dyDescent="0.2">
      <c r="A398" s="221"/>
      <c r="B398" s="222"/>
      <c r="C398" s="268" t="s">
        <v>3108</v>
      </c>
      <c r="D398" s="262"/>
      <c r="E398" s="263">
        <v>34.1</v>
      </c>
      <c r="F398" s="224"/>
      <c r="G398" s="224"/>
      <c r="H398" s="224"/>
      <c r="I398" s="224"/>
      <c r="J398" s="224"/>
      <c r="K398" s="224"/>
      <c r="L398" s="224"/>
      <c r="M398" s="224"/>
      <c r="N398" s="223"/>
      <c r="O398" s="223"/>
      <c r="P398" s="223"/>
      <c r="Q398" s="223"/>
      <c r="R398" s="224"/>
      <c r="S398" s="224"/>
      <c r="T398" s="224"/>
      <c r="U398" s="224"/>
      <c r="V398" s="224"/>
      <c r="W398" s="224"/>
      <c r="X398" s="224"/>
      <c r="Y398" s="224"/>
      <c r="Z398" s="214"/>
      <c r="AA398" s="214"/>
      <c r="AB398" s="214"/>
      <c r="AC398" s="214"/>
      <c r="AD398" s="214"/>
      <c r="AE398" s="214"/>
      <c r="AF398" s="214"/>
      <c r="AG398" s="214" t="s">
        <v>371</v>
      </c>
      <c r="AH398" s="214">
        <v>0</v>
      </c>
      <c r="AI398" s="214"/>
      <c r="AJ398" s="214"/>
      <c r="AK398" s="214"/>
      <c r="AL398" s="214"/>
      <c r="AM398" s="214"/>
      <c r="AN398" s="214"/>
      <c r="AO398" s="214"/>
      <c r="AP398" s="214"/>
      <c r="AQ398" s="214"/>
      <c r="AR398" s="214"/>
      <c r="AS398" s="214"/>
      <c r="AT398" s="214"/>
      <c r="AU398" s="214"/>
      <c r="AV398" s="214"/>
      <c r="AW398" s="214"/>
      <c r="AX398" s="214"/>
      <c r="AY398" s="214"/>
      <c r="AZ398" s="214"/>
      <c r="BA398" s="214"/>
      <c r="BB398" s="214"/>
      <c r="BC398" s="214"/>
      <c r="BD398" s="214"/>
      <c r="BE398" s="214"/>
      <c r="BF398" s="214"/>
      <c r="BG398" s="214"/>
      <c r="BH398" s="214"/>
    </row>
    <row r="399" spans="1:60" outlineLevel="3" x14ac:dyDescent="0.2">
      <c r="A399" s="221"/>
      <c r="B399" s="222"/>
      <c r="C399" s="268" t="s">
        <v>3254</v>
      </c>
      <c r="D399" s="262"/>
      <c r="E399" s="263">
        <v>46.7</v>
      </c>
      <c r="F399" s="224"/>
      <c r="G399" s="224"/>
      <c r="H399" s="224"/>
      <c r="I399" s="224"/>
      <c r="J399" s="224"/>
      <c r="K399" s="224"/>
      <c r="L399" s="224"/>
      <c r="M399" s="224"/>
      <c r="N399" s="223"/>
      <c r="O399" s="223"/>
      <c r="P399" s="223"/>
      <c r="Q399" s="223"/>
      <c r="R399" s="224"/>
      <c r="S399" s="224"/>
      <c r="T399" s="224"/>
      <c r="U399" s="224"/>
      <c r="V399" s="224"/>
      <c r="W399" s="224"/>
      <c r="X399" s="224"/>
      <c r="Y399" s="224"/>
      <c r="Z399" s="214"/>
      <c r="AA399" s="214"/>
      <c r="AB399" s="214"/>
      <c r="AC399" s="214"/>
      <c r="AD399" s="214"/>
      <c r="AE399" s="214"/>
      <c r="AF399" s="214"/>
      <c r="AG399" s="214" t="s">
        <v>371</v>
      </c>
      <c r="AH399" s="214">
        <v>0</v>
      </c>
      <c r="AI399" s="214"/>
      <c r="AJ399" s="214"/>
      <c r="AK399" s="214"/>
      <c r="AL399" s="214"/>
      <c r="AM399" s="214"/>
      <c r="AN399" s="214"/>
      <c r="AO399" s="214"/>
      <c r="AP399" s="214"/>
      <c r="AQ399" s="214"/>
      <c r="AR399" s="214"/>
      <c r="AS399" s="214"/>
      <c r="AT399" s="214"/>
      <c r="AU399" s="214"/>
      <c r="AV399" s="214"/>
      <c r="AW399" s="214"/>
      <c r="AX399" s="214"/>
      <c r="AY399" s="214"/>
      <c r="AZ399" s="214"/>
      <c r="BA399" s="214"/>
      <c r="BB399" s="214"/>
      <c r="BC399" s="214"/>
      <c r="BD399" s="214"/>
      <c r="BE399" s="214"/>
      <c r="BF399" s="214"/>
      <c r="BG399" s="214"/>
      <c r="BH399" s="214"/>
    </row>
    <row r="400" spans="1:60" outlineLevel="3" x14ac:dyDescent="0.2">
      <c r="A400" s="221"/>
      <c r="B400" s="222"/>
      <c r="C400" s="268" t="s">
        <v>3255</v>
      </c>
      <c r="D400" s="262"/>
      <c r="E400" s="263">
        <v>17.89</v>
      </c>
      <c r="F400" s="224"/>
      <c r="G400" s="224"/>
      <c r="H400" s="224"/>
      <c r="I400" s="224"/>
      <c r="J400" s="224"/>
      <c r="K400" s="224"/>
      <c r="L400" s="224"/>
      <c r="M400" s="224"/>
      <c r="N400" s="223"/>
      <c r="O400" s="223"/>
      <c r="P400" s="223"/>
      <c r="Q400" s="223"/>
      <c r="R400" s="224"/>
      <c r="S400" s="224"/>
      <c r="T400" s="224"/>
      <c r="U400" s="224"/>
      <c r="V400" s="224"/>
      <c r="W400" s="224"/>
      <c r="X400" s="224"/>
      <c r="Y400" s="224"/>
      <c r="Z400" s="214"/>
      <c r="AA400" s="214"/>
      <c r="AB400" s="214"/>
      <c r="AC400" s="214"/>
      <c r="AD400" s="214"/>
      <c r="AE400" s="214"/>
      <c r="AF400" s="214"/>
      <c r="AG400" s="214" t="s">
        <v>371</v>
      </c>
      <c r="AH400" s="214">
        <v>0</v>
      </c>
      <c r="AI400" s="214"/>
      <c r="AJ400" s="214"/>
      <c r="AK400" s="214"/>
      <c r="AL400" s="214"/>
      <c r="AM400" s="214"/>
      <c r="AN400" s="214"/>
      <c r="AO400" s="214"/>
      <c r="AP400" s="214"/>
      <c r="AQ400" s="214"/>
      <c r="AR400" s="214"/>
      <c r="AS400" s="214"/>
      <c r="AT400" s="214"/>
      <c r="AU400" s="214"/>
      <c r="AV400" s="214"/>
      <c r="AW400" s="214"/>
      <c r="AX400" s="214"/>
      <c r="AY400" s="214"/>
      <c r="AZ400" s="214"/>
      <c r="BA400" s="214"/>
      <c r="BB400" s="214"/>
      <c r="BC400" s="214"/>
      <c r="BD400" s="214"/>
      <c r="BE400" s="214"/>
      <c r="BF400" s="214"/>
      <c r="BG400" s="214"/>
      <c r="BH400" s="214"/>
    </row>
    <row r="401" spans="1:60" outlineLevel="3" x14ac:dyDescent="0.2">
      <c r="A401" s="221"/>
      <c r="B401" s="222"/>
      <c r="C401" s="268" t="s">
        <v>3256</v>
      </c>
      <c r="D401" s="262"/>
      <c r="E401" s="263">
        <v>19.760000000000002</v>
      </c>
      <c r="F401" s="224"/>
      <c r="G401" s="224"/>
      <c r="H401" s="224"/>
      <c r="I401" s="224"/>
      <c r="J401" s="224"/>
      <c r="K401" s="224"/>
      <c r="L401" s="224"/>
      <c r="M401" s="224"/>
      <c r="N401" s="223"/>
      <c r="O401" s="223"/>
      <c r="P401" s="223"/>
      <c r="Q401" s="223"/>
      <c r="R401" s="224"/>
      <c r="S401" s="224"/>
      <c r="T401" s="224"/>
      <c r="U401" s="224"/>
      <c r="V401" s="224"/>
      <c r="W401" s="224"/>
      <c r="X401" s="224"/>
      <c r="Y401" s="224"/>
      <c r="Z401" s="214"/>
      <c r="AA401" s="214"/>
      <c r="AB401" s="214"/>
      <c r="AC401" s="214"/>
      <c r="AD401" s="214"/>
      <c r="AE401" s="214"/>
      <c r="AF401" s="214"/>
      <c r="AG401" s="214" t="s">
        <v>371</v>
      </c>
      <c r="AH401" s="214">
        <v>0</v>
      </c>
      <c r="AI401" s="214"/>
      <c r="AJ401" s="214"/>
      <c r="AK401" s="214"/>
      <c r="AL401" s="214"/>
      <c r="AM401" s="214"/>
      <c r="AN401" s="214"/>
      <c r="AO401" s="214"/>
      <c r="AP401" s="214"/>
      <c r="AQ401" s="214"/>
      <c r="AR401" s="214"/>
      <c r="AS401" s="214"/>
      <c r="AT401" s="214"/>
      <c r="AU401" s="214"/>
      <c r="AV401" s="214"/>
      <c r="AW401" s="214"/>
      <c r="AX401" s="214"/>
      <c r="AY401" s="214"/>
      <c r="AZ401" s="214"/>
      <c r="BA401" s="214"/>
      <c r="BB401" s="214"/>
      <c r="BC401" s="214"/>
      <c r="BD401" s="214"/>
      <c r="BE401" s="214"/>
      <c r="BF401" s="214"/>
      <c r="BG401" s="214"/>
      <c r="BH401" s="214"/>
    </row>
    <row r="402" spans="1:60" outlineLevel="3" x14ac:dyDescent="0.2">
      <c r="A402" s="221"/>
      <c r="B402" s="222"/>
      <c r="C402" s="268" t="s">
        <v>3257</v>
      </c>
      <c r="D402" s="262"/>
      <c r="E402" s="263">
        <v>19.75</v>
      </c>
      <c r="F402" s="224"/>
      <c r="G402" s="224"/>
      <c r="H402" s="224"/>
      <c r="I402" s="224"/>
      <c r="J402" s="224"/>
      <c r="K402" s="224"/>
      <c r="L402" s="224"/>
      <c r="M402" s="224"/>
      <c r="N402" s="223"/>
      <c r="O402" s="223"/>
      <c r="P402" s="223"/>
      <c r="Q402" s="223"/>
      <c r="R402" s="224"/>
      <c r="S402" s="224"/>
      <c r="T402" s="224"/>
      <c r="U402" s="224"/>
      <c r="V402" s="224"/>
      <c r="W402" s="224"/>
      <c r="X402" s="224"/>
      <c r="Y402" s="224"/>
      <c r="Z402" s="214"/>
      <c r="AA402" s="214"/>
      <c r="AB402" s="214"/>
      <c r="AC402" s="214"/>
      <c r="AD402" s="214"/>
      <c r="AE402" s="214"/>
      <c r="AF402" s="214"/>
      <c r="AG402" s="214" t="s">
        <v>371</v>
      </c>
      <c r="AH402" s="214">
        <v>0</v>
      </c>
      <c r="AI402" s="214"/>
      <c r="AJ402" s="214"/>
      <c r="AK402" s="214"/>
      <c r="AL402" s="214"/>
      <c r="AM402" s="214"/>
      <c r="AN402" s="214"/>
      <c r="AO402" s="214"/>
      <c r="AP402" s="214"/>
      <c r="AQ402" s="214"/>
      <c r="AR402" s="214"/>
      <c r="AS402" s="214"/>
      <c r="AT402" s="214"/>
      <c r="AU402" s="214"/>
      <c r="AV402" s="214"/>
      <c r="AW402" s="214"/>
      <c r="AX402" s="214"/>
      <c r="AY402" s="214"/>
      <c r="AZ402" s="214"/>
      <c r="BA402" s="214"/>
      <c r="BB402" s="214"/>
      <c r="BC402" s="214"/>
      <c r="BD402" s="214"/>
      <c r="BE402" s="214"/>
      <c r="BF402" s="214"/>
      <c r="BG402" s="214"/>
      <c r="BH402" s="214"/>
    </row>
    <row r="403" spans="1:60" outlineLevel="3" x14ac:dyDescent="0.2">
      <c r="A403" s="221"/>
      <c r="B403" s="222"/>
      <c r="C403" s="268" t="s">
        <v>3258</v>
      </c>
      <c r="D403" s="262"/>
      <c r="E403" s="263">
        <v>17.89</v>
      </c>
      <c r="F403" s="224"/>
      <c r="G403" s="224"/>
      <c r="H403" s="224"/>
      <c r="I403" s="224"/>
      <c r="J403" s="224"/>
      <c r="K403" s="224"/>
      <c r="L403" s="224"/>
      <c r="M403" s="224"/>
      <c r="N403" s="223"/>
      <c r="O403" s="223"/>
      <c r="P403" s="223"/>
      <c r="Q403" s="223"/>
      <c r="R403" s="224"/>
      <c r="S403" s="224"/>
      <c r="T403" s="224"/>
      <c r="U403" s="224"/>
      <c r="V403" s="224"/>
      <c r="W403" s="224"/>
      <c r="X403" s="224"/>
      <c r="Y403" s="224"/>
      <c r="Z403" s="214"/>
      <c r="AA403" s="214"/>
      <c r="AB403" s="214"/>
      <c r="AC403" s="214"/>
      <c r="AD403" s="214"/>
      <c r="AE403" s="214"/>
      <c r="AF403" s="214"/>
      <c r="AG403" s="214" t="s">
        <v>371</v>
      </c>
      <c r="AH403" s="214">
        <v>0</v>
      </c>
      <c r="AI403" s="214"/>
      <c r="AJ403" s="214"/>
      <c r="AK403" s="214"/>
      <c r="AL403" s="214"/>
      <c r="AM403" s="214"/>
      <c r="AN403" s="214"/>
      <c r="AO403" s="214"/>
      <c r="AP403" s="214"/>
      <c r="AQ403" s="214"/>
      <c r="AR403" s="214"/>
      <c r="AS403" s="214"/>
      <c r="AT403" s="214"/>
      <c r="AU403" s="214"/>
      <c r="AV403" s="214"/>
      <c r="AW403" s="214"/>
      <c r="AX403" s="214"/>
      <c r="AY403" s="214"/>
      <c r="AZ403" s="214"/>
      <c r="BA403" s="214"/>
      <c r="BB403" s="214"/>
      <c r="BC403" s="214"/>
      <c r="BD403" s="214"/>
      <c r="BE403" s="214"/>
      <c r="BF403" s="214"/>
      <c r="BG403" s="214"/>
      <c r="BH403" s="214"/>
    </row>
    <row r="404" spans="1:60" ht="22.5" outlineLevel="1" x14ac:dyDescent="0.2">
      <c r="A404" s="236">
        <v>65</v>
      </c>
      <c r="B404" s="237" t="s">
        <v>2229</v>
      </c>
      <c r="C404" s="254" t="s">
        <v>2230</v>
      </c>
      <c r="D404" s="238" t="s">
        <v>379</v>
      </c>
      <c r="E404" s="239">
        <v>181.80525</v>
      </c>
      <c r="F404" s="240"/>
      <c r="G404" s="241">
        <f>ROUND(E404*F404,2)</f>
        <v>0</v>
      </c>
      <c r="H404" s="240"/>
      <c r="I404" s="241">
        <f>ROUND(E404*H404,2)</f>
        <v>0</v>
      </c>
      <c r="J404" s="240"/>
      <c r="K404" s="241">
        <f>ROUND(E404*J404,2)</f>
        <v>0</v>
      </c>
      <c r="L404" s="241">
        <v>12</v>
      </c>
      <c r="M404" s="241">
        <f>G404*(1+L404/100)</f>
        <v>0</v>
      </c>
      <c r="N404" s="239">
        <v>0</v>
      </c>
      <c r="O404" s="239">
        <f>ROUND(E404*N404,2)</f>
        <v>0</v>
      </c>
      <c r="P404" s="239">
        <v>4.5999999999999999E-2</v>
      </c>
      <c r="Q404" s="239">
        <f>ROUND(E404*P404,2)</f>
        <v>8.36</v>
      </c>
      <c r="R404" s="241" t="s">
        <v>519</v>
      </c>
      <c r="S404" s="241" t="s">
        <v>315</v>
      </c>
      <c r="T404" s="242" t="s">
        <v>315</v>
      </c>
      <c r="U404" s="224">
        <v>0.26</v>
      </c>
      <c r="V404" s="224">
        <f>ROUND(E404*U404,2)</f>
        <v>47.27</v>
      </c>
      <c r="W404" s="224"/>
      <c r="X404" s="224" t="s">
        <v>336</v>
      </c>
      <c r="Y404" s="224" t="s">
        <v>317</v>
      </c>
      <c r="Z404" s="214"/>
      <c r="AA404" s="214"/>
      <c r="AB404" s="214"/>
      <c r="AC404" s="214"/>
      <c r="AD404" s="214"/>
      <c r="AE404" s="214"/>
      <c r="AF404" s="214"/>
      <c r="AG404" s="214" t="s">
        <v>367</v>
      </c>
      <c r="AH404" s="214"/>
      <c r="AI404" s="214"/>
      <c r="AJ404" s="214"/>
      <c r="AK404" s="214"/>
      <c r="AL404" s="214"/>
      <c r="AM404" s="214"/>
      <c r="AN404" s="214"/>
      <c r="AO404" s="214"/>
      <c r="AP404" s="214"/>
      <c r="AQ404" s="214"/>
      <c r="AR404" s="214"/>
      <c r="AS404" s="214"/>
      <c r="AT404" s="214"/>
      <c r="AU404" s="214"/>
      <c r="AV404" s="214"/>
      <c r="AW404" s="214"/>
      <c r="AX404" s="214"/>
      <c r="AY404" s="214"/>
      <c r="AZ404" s="214"/>
      <c r="BA404" s="214"/>
      <c r="BB404" s="214"/>
      <c r="BC404" s="214"/>
      <c r="BD404" s="214"/>
      <c r="BE404" s="214"/>
      <c r="BF404" s="214"/>
      <c r="BG404" s="214"/>
      <c r="BH404" s="214"/>
    </row>
    <row r="405" spans="1:60" outlineLevel="2" x14ac:dyDescent="0.2">
      <c r="A405" s="221"/>
      <c r="B405" s="222"/>
      <c r="C405" s="268" t="s">
        <v>3259</v>
      </c>
      <c r="D405" s="262"/>
      <c r="E405" s="263"/>
      <c r="F405" s="224"/>
      <c r="G405" s="224"/>
      <c r="H405" s="224"/>
      <c r="I405" s="224"/>
      <c r="J405" s="224"/>
      <c r="K405" s="224"/>
      <c r="L405" s="224"/>
      <c r="M405" s="224"/>
      <c r="N405" s="223"/>
      <c r="O405" s="223"/>
      <c r="P405" s="223"/>
      <c r="Q405" s="223"/>
      <c r="R405" s="224"/>
      <c r="S405" s="224"/>
      <c r="T405" s="224"/>
      <c r="U405" s="224"/>
      <c r="V405" s="224"/>
      <c r="W405" s="224"/>
      <c r="X405" s="224"/>
      <c r="Y405" s="224"/>
      <c r="Z405" s="214"/>
      <c r="AA405" s="214"/>
      <c r="AB405" s="214"/>
      <c r="AC405" s="214"/>
      <c r="AD405" s="214"/>
      <c r="AE405" s="214"/>
      <c r="AF405" s="214"/>
      <c r="AG405" s="214" t="s">
        <v>371</v>
      </c>
      <c r="AH405" s="214">
        <v>0</v>
      </c>
      <c r="AI405" s="214"/>
      <c r="AJ405" s="214"/>
      <c r="AK405" s="214"/>
      <c r="AL405" s="214"/>
      <c r="AM405" s="214"/>
      <c r="AN405" s="214"/>
      <c r="AO405" s="214"/>
      <c r="AP405" s="214"/>
      <c r="AQ405" s="214"/>
      <c r="AR405" s="214"/>
      <c r="AS405" s="214"/>
      <c r="AT405" s="214"/>
      <c r="AU405" s="214"/>
      <c r="AV405" s="214"/>
      <c r="AW405" s="214"/>
      <c r="AX405" s="214"/>
      <c r="AY405" s="214"/>
      <c r="AZ405" s="214"/>
      <c r="BA405" s="214"/>
      <c r="BB405" s="214"/>
      <c r="BC405" s="214"/>
      <c r="BD405" s="214"/>
      <c r="BE405" s="214"/>
      <c r="BF405" s="214"/>
      <c r="BG405" s="214"/>
      <c r="BH405" s="214"/>
    </row>
    <row r="406" spans="1:60" outlineLevel="3" x14ac:dyDescent="0.2">
      <c r="A406" s="221"/>
      <c r="B406" s="222"/>
      <c r="C406" s="268" t="s">
        <v>3260</v>
      </c>
      <c r="D406" s="262"/>
      <c r="E406" s="263">
        <v>105.498</v>
      </c>
      <c r="F406" s="224"/>
      <c r="G406" s="224"/>
      <c r="H406" s="224"/>
      <c r="I406" s="224"/>
      <c r="J406" s="224"/>
      <c r="K406" s="224"/>
      <c r="L406" s="224"/>
      <c r="M406" s="224"/>
      <c r="N406" s="223"/>
      <c r="O406" s="223"/>
      <c r="P406" s="223"/>
      <c r="Q406" s="223"/>
      <c r="R406" s="224"/>
      <c r="S406" s="224"/>
      <c r="T406" s="224"/>
      <c r="U406" s="224"/>
      <c r="V406" s="224"/>
      <c r="W406" s="224"/>
      <c r="X406" s="224"/>
      <c r="Y406" s="224"/>
      <c r="Z406" s="214"/>
      <c r="AA406" s="214"/>
      <c r="AB406" s="214"/>
      <c r="AC406" s="214"/>
      <c r="AD406" s="214"/>
      <c r="AE406" s="214"/>
      <c r="AF406" s="214"/>
      <c r="AG406" s="214" t="s">
        <v>371</v>
      </c>
      <c r="AH406" s="214">
        <v>0</v>
      </c>
      <c r="AI406" s="214"/>
      <c r="AJ406" s="214"/>
      <c r="AK406" s="214"/>
      <c r="AL406" s="214"/>
      <c r="AM406" s="214"/>
      <c r="AN406" s="214"/>
      <c r="AO406" s="214"/>
      <c r="AP406" s="214"/>
      <c r="AQ406" s="214"/>
      <c r="AR406" s="214"/>
      <c r="AS406" s="214"/>
      <c r="AT406" s="214"/>
      <c r="AU406" s="214"/>
      <c r="AV406" s="214"/>
      <c r="AW406" s="214"/>
      <c r="AX406" s="214"/>
      <c r="AY406" s="214"/>
      <c r="AZ406" s="214"/>
      <c r="BA406" s="214"/>
      <c r="BB406" s="214"/>
      <c r="BC406" s="214"/>
      <c r="BD406" s="214"/>
      <c r="BE406" s="214"/>
      <c r="BF406" s="214"/>
      <c r="BG406" s="214"/>
      <c r="BH406" s="214"/>
    </row>
    <row r="407" spans="1:60" outlineLevel="3" x14ac:dyDescent="0.2">
      <c r="A407" s="221"/>
      <c r="B407" s="222"/>
      <c r="C407" s="268" t="s">
        <v>3261</v>
      </c>
      <c r="D407" s="262"/>
      <c r="E407" s="263">
        <v>-14.677</v>
      </c>
      <c r="F407" s="224"/>
      <c r="G407" s="224"/>
      <c r="H407" s="224"/>
      <c r="I407" s="224"/>
      <c r="J407" s="224"/>
      <c r="K407" s="224"/>
      <c r="L407" s="224"/>
      <c r="M407" s="224"/>
      <c r="N407" s="223"/>
      <c r="O407" s="223"/>
      <c r="P407" s="223"/>
      <c r="Q407" s="223"/>
      <c r="R407" s="224"/>
      <c r="S407" s="224"/>
      <c r="T407" s="224"/>
      <c r="U407" s="224"/>
      <c r="V407" s="224"/>
      <c r="W407" s="224"/>
      <c r="X407" s="224"/>
      <c r="Y407" s="224"/>
      <c r="Z407" s="214"/>
      <c r="AA407" s="214"/>
      <c r="AB407" s="214"/>
      <c r="AC407" s="214"/>
      <c r="AD407" s="214"/>
      <c r="AE407" s="214"/>
      <c r="AF407" s="214"/>
      <c r="AG407" s="214" t="s">
        <v>371</v>
      </c>
      <c r="AH407" s="214">
        <v>0</v>
      </c>
      <c r="AI407" s="214"/>
      <c r="AJ407" s="214"/>
      <c r="AK407" s="214"/>
      <c r="AL407" s="214"/>
      <c r="AM407" s="214"/>
      <c r="AN407" s="214"/>
      <c r="AO407" s="214"/>
      <c r="AP407" s="214"/>
      <c r="AQ407" s="214"/>
      <c r="AR407" s="214"/>
      <c r="AS407" s="214"/>
      <c r="AT407" s="214"/>
      <c r="AU407" s="214"/>
      <c r="AV407" s="214"/>
      <c r="AW407" s="214"/>
      <c r="AX407" s="214"/>
      <c r="AY407" s="214"/>
      <c r="AZ407" s="214"/>
      <c r="BA407" s="214"/>
      <c r="BB407" s="214"/>
      <c r="BC407" s="214"/>
      <c r="BD407" s="214"/>
      <c r="BE407" s="214"/>
      <c r="BF407" s="214"/>
      <c r="BG407" s="214"/>
      <c r="BH407" s="214"/>
    </row>
    <row r="408" spans="1:60" ht="22.5" outlineLevel="3" x14ac:dyDescent="0.2">
      <c r="A408" s="221"/>
      <c r="B408" s="222"/>
      <c r="C408" s="268" t="s">
        <v>3262</v>
      </c>
      <c r="D408" s="262"/>
      <c r="E408" s="263">
        <v>118.188</v>
      </c>
      <c r="F408" s="224"/>
      <c r="G408" s="224"/>
      <c r="H408" s="224"/>
      <c r="I408" s="224"/>
      <c r="J408" s="224"/>
      <c r="K408" s="224"/>
      <c r="L408" s="224"/>
      <c r="M408" s="224"/>
      <c r="N408" s="223"/>
      <c r="O408" s="223"/>
      <c r="P408" s="223"/>
      <c r="Q408" s="223"/>
      <c r="R408" s="224"/>
      <c r="S408" s="224"/>
      <c r="T408" s="224"/>
      <c r="U408" s="224"/>
      <c r="V408" s="224"/>
      <c r="W408" s="224"/>
      <c r="X408" s="224"/>
      <c r="Y408" s="224"/>
      <c r="Z408" s="214"/>
      <c r="AA408" s="214"/>
      <c r="AB408" s="214"/>
      <c r="AC408" s="214"/>
      <c r="AD408" s="214"/>
      <c r="AE408" s="214"/>
      <c r="AF408" s="214"/>
      <c r="AG408" s="214" t="s">
        <v>371</v>
      </c>
      <c r="AH408" s="214">
        <v>0</v>
      </c>
      <c r="AI408" s="214"/>
      <c r="AJ408" s="214"/>
      <c r="AK408" s="214"/>
      <c r="AL408" s="214"/>
      <c r="AM408" s="214"/>
      <c r="AN408" s="214"/>
      <c r="AO408" s="214"/>
      <c r="AP408" s="214"/>
      <c r="AQ408" s="214"/>
      <c r="AR408" s="214"/>
      <c r="AS408" s="214"/>
      <c r="AT408" s="214"/>
      <c r="AU408" s="214"/>
      <c r="AV408" s="214"/>
      <c r="AW408" s="214"/>
      <c r="AX408" s="214"/>
      <c r="AY408" s="214"/>
      <c r="AZ408" s="214"/>
      <c r="BA408" s="214"/>
      <c r="BB408" s="214"/>
      <c r="BC408" s="214"/>
      <c r="BD408" s="214"/>
      <c r="BE408" s="214"/>
      <c r="BF408" s="214"/>
      <c r="BG408" s="214"/>
      <c r="BH408" s="214"/>
    </row>
    <row r="409" spans="1:60" outlineLevel="3" x14ac:dyDescent="0.2">
      <c r="A409" s="221"/>
      <c r="B409" s="222"/>
      <c r="C409" s="268" t="s">
        <v>3263</v>
      </c>
      <c r="D409" s="262"/>
      <c r="E409" s="263">
        <v>-27.203749999999999</v>
      </c>
      <c r="F409" s="224"/>
      <c r="G409" s="224"/>
      <c r="H409" s="224"/>
      <c r="I409" s="224"/>
      <c r="J409" s="224"/>
      <c r="K409" s="224"/>
      <c r="L409" s="224"/>
      <c r="M409" s="224"/>
      <c r="N409" s="223"/>
      <c r="O409" s="223"/>
      <c r="P409" s="223"/>
      <c r="Q409" s="223"/>
      <c r="R409" s="224"/>
      <c r="S409" s="224"/>
      <c r="T409" s="224"/>
      <c r="U409" s="224"/>
      <c r="V409" s="224"/>
      <c r="W409" s="224"/>
      <c r="X409" s="224"/>
      <c r="Y409" s="224"/>
      <c r="Z409" s="214"/>
      <c r="AA409" s="214"/>
      <c r="AB409" s="214"/>
      <c r="AC409" s="214"/>
      <c r="AD409" s="214"/>
      <c r="AE409" s="214"/>
      <c r="AF409" s="214"/>
      <c r="AG409" s="214" t="s">
        <v>371</v>
      </c>
      <c r="AH409" s="214">
        <v>0</v>
      </c>
      <c r="AI409" s="214"/>
      <c r="AJ409" s="214"/>
      <c r="AK409" s="214"/>
      <c r="AL409" s="214"/>
      <c r="AM409" s="214"/>
      <c r="AN409" s="214"/>
      <c r="AO409" s="214"/>
      <c r="AP409" s="214"/>
      <c r="AQ409" s="214"/>
      <c r="AR409" s="214"/>
      <c r="AS409" s="214"/>
      <c r="AT409" s="214"/>
      <c r="AU409" s="214"/>
      <c r="AV409" s="214"/>
      <c r="AW409" s="214"/>
      <c r="AX409" s="214"/>
      <c r="AY409" s="214"/>
      <c r="AZ409" s="214"/>
      <c r="BA409" s="214"/>
      <c r="BB409" s="214"/>
      <c r="BC409" s="214"/>
      <c r="BD409" s="214"/>
      <c r="BE409" s="214"/>
      <c r="BF409" s="214"/>
      <c r="BG409" s="214"/>
      <c r="BH409" s="214"/>
    </row>
    <row r="410" spans="1:60" ht="22.5" outlineLevel="1" x14ac:dyDescent="0.2">
      <c r="A410" s="236">
        <v>66</v>
      </c>
      <c r="B410" s="237" t="s">
        <v>557</v>
      </c>
      <c r="C410" s="254" t="s">
        <v>558</v>
      </c>
      <c r="D410" s="238" t="s">
        <v>379</v>
      </c>
      <c r="E410" s="239">
        <v>562.53380000000004</v>
      </c>
      <c r="F410" s="240"/>
      <c r="G410" s="241">
        <f>ROUND(E410*F410,2)</f>
        <v>0</v>
      </c>
      <c r="H410" s="240"/>
      <c r="I410" s="241">
        <f>ROUND(E410*H410,2)</f>
        <v>0</v>
      </c>
      <c r="J410" s="240"/>
      <c r="K410" s="241">
        <f>ROUND(E410*J410,2)</f>
        <v>0</v>
      </c>
      <c r="L410" s="241">
        <v>12</v>
      </c>
      <c r="M410" s="241">
        <f>G410*(1+L410/100)</f>
        <v>0</v>
      </c>
      <c r="N410" s="239">
        <v>0</v>
      </c>
      <c r="O410" s="239">
        <f>ROUND(E410*N410,2)</f>
        <v>0</v>
      </c>
      <c r="P410" s="239">
        <v>0.02</v>
      </c>
      <c r="Q410" s="239">
        <f>ROUND(E410*P410,2)</f>
        <v>11.25</v>
      </c>
      <c r="R410" s="241" t="s">
        <v>519</v>
      </c>
      <c r="S410" s="241" t="s">
        <v>315</v>
      </c>
      <c r="T410" s="242" t="s">
        <v>315</v>
      </c>
      <c r="U410" s="224">
        <v>0.13</v>
      </c>
      <c r="V410" s="224">
        <f>ROUND(E410*U410,2)</f>
        <v>73.13</v>
      </c>
      <c r="W410" s="224"/>
      <c r="X410" s="224" t="s">
        <v>336</v>
      </c>
      <c r="Y410" s="224" t="s">
        <v>317</v>
      </c>
      <c r="Z410" s="214"/>
      <c r="AA410" s="214"/>
      <c r="AB410" s="214"/>
      <c r="AC410" s="214"/>
      <c r="AD410" s="214"/>
      <c r="AE410" s="214"/>
      <c r="AF410" s="214"/>
      <c r="AG410" s="214" t="s">
        <v>367</v>
      </c>
      <c r="AH410" s="214"/>
      <c r="AI410" s="214"/>
      <c r="AJ410" s="214"/>
      <c r="AK410" s="214"/>
      <c r="AL410" s="214"/>
      <c r="AM410" s="214"/>
      <c r="AN410" s="214"/>
      <c r="AO410" s="214"/>
      <c r="AP410" s="214"/>
      <c r="AQ410" s="214"/>
      <c r="AR410" s="214"/>
      <c r="AS410" s="214"/>
      <c r="AT410" s="214"/>
      <c r="AU410" s="214"/>
      <c r="AV410" s="214"/>
      <c r="AW410" s="214"/>
      <c r="AX410" s="214"/>
      <c r="AY410" s="214"/>
      <c r="AZ410" s="214"/>
      <c r="BA410" s="214"/>
      <c r="BB410" s="214"/>
      <c r="BC410" s="214"/>
      <c r="BD410" s="214"/>
      <c r="BE410" s="214"/>
      <c r="BF410" s="214"/>
      <c r="BG410" s="214"/>
      <c r="BH410" s="214"/>
    </row>
    <row r="411" spans="1:60" outlineLevel="2" x14ac:dyDescent="0.2">
      <c r="A411" s="221"/>
      <c r="B411" s="222"/>
      <c r="C411" s="268" t="s">
        <v>536</v>
      </c>
      <c r="D411" s="262"/>
      <c r="E411" s="263"/>
      <c r="F411" s="224"/>
      <c r="G411" s="224"/>
      <c r="H411" s="224"/>
      <c r="I411" s="224"/>
      <c r="J411" s="224"/>
      <c r="K411" s="224"/>
      <c r="L411" s="224"/>
      <c r="M411" s="224"/>
      <c r="N411" s="223"/>
      <c r="O411" s="223"/>
      <c r="P411" s="223"/>
      <c r="Q411" s="223"/>
      <c r="R411" s="224"/>
      <c r="S411" s="224"/>
      <c r="T411" s="224"/>
      <c r="U411" s="224"/>
      <c r="V411" s="224"/>
      <c r="W411" s="224"/>
      <c r="X411" s="224"/>
      <c r="Y411" s="224"/>
      <c r="Z411" s="214"/>
      <c r="AA411" s="214"/>
      <c r="AB411" s="214"/>
      <c r="AC411" s="214"/>
      <c r="AD411" s="214"/>
      <c r="AE411" s="214"/>
      <c r="AF411" s="214"/>
      <c r="AG411" s="214" t="s">
        <v>371</v>
      </c>
      <c r="AH411" s="214">
        <v>0</v>
      </c>
      <c r="AI411" s="214"/>
      <c r="AJ411" s="214"/>
      <c r="AK411" s="214"/>
      <c r="AL411" s="214"/>
      <c r="AM411" s="214"/>
      <c r="AN411" s="214"/>
      <c r="AO411" s="214"/>
      <c r="AP411" s="214"/>
      <c r="AQ411" s="214"/>
      <c r="AR411" s="214"/>
      <c r="AS411" s="214"/>
      <c r="AT411" s="214"/>
      <c r="AU411" s="214"/>
      <c r="AV411" s="214"/>
      <c r="AW411" s="214"/>
      <c r="AX411" s="214"/>
      <c r="AY411" s="214"/>
      <c r="AZ411" s="214"/>
      <c r="BA411" s="214"/>
      <c r="BB411" s="214"/>
      <c r="BC411" s="214"/>
      <c r="BD411" s="214"/>
      <c r="BE411" s="214"/>
      <c r="BF411" s="214"/>
      <c r="BG411" s="214"/>
      <c r="BH411" s="214"/>
    </row>
    <row r="412" spans="1:60" outlineLevel="3" x14ac:dyDescent="0.2">
      <c r="A412" s="221"/>
      <c r="B412" s="222"/>
      <c r="C412" s="268" t="s">
        <v>3264</v>
      </c>
      <c r="D412" s="262"/>
      <c r="E412" s="263">
        <v>46.905000000000001</v>
      </c>
      <c r="F412" s="224"/>
      <c r="G412" s="224"/>
      <c r="H412" s="224"/>
      <c r="I412" s="224"/>
      <c r="J412" s="224"/>
      <c r="K412" s="224"/>
      <c r="L412" s="224"/>
      <c r="M412" s="224"/>
      <c r="N412" s="223"/>
      <c r="O412" s="223"/>
      <c r="P412" s="223"/>
      <c r="Q412" s="223"/>
      <c r="R412" s="224"/>
      <c r="S412" s="224"/>
      <c r="T412" s="224"/>
      <c r="U412" s="224"/>
      <c r="V412" s="224"/>
      <c r="W412" s="224"/>
      <c r="X412" s="224"/>
      <c r="Y412" s="224"/>
      <c r="Z412" s="214"/>
      <c r="AA412" s="214"/>
      <c r="AB412" s="214"/>
      <c r="AC412" s="214"/>
      <c r="AD412" s="214"/>
      <c r="AE412" s="214"/>
      <c r="AF412" s="214"/>
      <c r="AG412" s="214" t="s">
        <v>371</v>
      </c>
      <c r="AH412" s="214">
        <v>0</v>
      </c>
      <c r="AI412" s="214"/>
      <c r="AJ412" s="214"/>
      <c r="AK412" s="214"/>
      <c r="AL412" s="214"/>
      <c r="AM412" s="214"/>
      <c r="AN412" s="214"/>
      <c r="AO412" s="214"/>
      <c r="AP412" s="214"/>
      <c r="AQ412" s="214"/>
      <c r="AR412" s="214"/>
      <c r="AS412" s="214"/>
      <c r="AT412" s="214"/>
      <c r="AU412" s="214"/>
      <c r="AV412" s="214"/>
      <c r="AW412" s="214"/>
      <c r="AX412" s="214"/>
      <c r="AY412" s="214"/>
      <c r="AZ412" s="214"/>
      <c r="BA412" s="214"/>
      <c r="BB412" s="214"/>
      <c r="BC412" s="214"/>
      <c r="BD412" s="214"/>
      <c r="BE412" s="214"/>
      <c r="BF412" s="214"/>
      <c r="BG412" s="214"/>
      <c r="BH412" s="214"/>
    </row>
    <row r="413" spans="1:60" outlineLevel="3" x14ac:dyDescent="0.2">
      <c r="A413" s="221"/>
      <c r="B413" s="222"/>
      <c r="C413" s="268" t="s">
        <v>3265</v>
      </c>
      <c r="D413" s="262"/>
      <c r="E413" s="263">
        <v>-6.08</v>
      </c>
      <c r="F413" s="224"/>
      <c r="G413" s="224"/>
      <c r="H413" s="224"/>
      <c r="I413" s="224"/>
      <c r="J413" s="224"/>
      <c r="K413" s="224"/>
      <c r="L413" s="224"/>
      <c r="M413" s="224"/>
      <c r="N413" s="223"/>
      <c r="O413" s="223"/>
      <c r="P413" s="223"/>
      <c r="Q413" s="223"/>
      <c r="R413" s="224"/>
      <c r="S413" s="224"/>
      <c r="T413" s="224"/>
      <c r="U413" s="224"/>
      <c r="V413" s="224"/>
      <c r="W413" s="224"/>
      <c r="X413" s="224"/>
      <c r="Y413" s="224"/>
      <c r="Z413" s="214"/>
      <c r="AA413" s="214"/>
      <c r="AB413" s="214"/>
      <c r="AC413" s="214"/>
      <c r="AD413" s="214"/>
      <c r="AE413" s="214"/>
      <c r="AF413" s="214"/>
      <c r="AG413" s="214" t="s">
        <v>371</v>
      </c>
      <c r="AH413" s="214">
        <v>0</v>
      </c>
      <c r="AI413" s="214"/>
      <c r="AJ413" s="214"/>
      <c r="AK413" s="214"/>
      <c r="AL413" s="214"/>
      <c r="AM413" s="214"/>
      <c r="AN413" s="214"/>
      <c r="AO413" s="214"/>
      <c r="AP413" s="214"/>
      <c r="AQ413" s="214"/>
      <c r="AR413" s="214"/>
      <c r="AS413" s="214"/>
      <c r="AT413" s="214"/>
      <c r="AU413" s="214"/>
      <c r="AV413" s="214"/>
      <c r="AW413" s="214"/>
      <c r="AX413" s="214"/>
      <c r="AY413" s="214"/>
      <c r="AZ413" s="214"/>
      <c r="BA413" s="214"/>
      <c r="BB413" s="214"/>
      <c r="BC413" s="214"/>
      <c r="BD413" s="214"/>
      <c r="BE413" s="214"/>
      <c r="BF413" s="214"/>
      <c r="BG413" s="214"/>
      <c r="BH413" s="214"/>
    </row>
    <row r="414" spans="1:60" outlineLevel="3" x14ac:dyDescent="0.2">
      <c r="A414" s="221"/>
      <c r="B414" s="222"/>
      <c r="C414" s="268" t="s">
        <v>3266</v>
      </c>
      <c r="D414" s="262"/>
      <c r="E414" s="263">
        <v>9.5950000000000006</v>
      </c>
      <c r="F414" s="224"/>
      <c r="G414" s="224"/>
      <c r="H414" s="224"/>
      <c r="I414" s="224"/>
      <c r="J414" s="224"/>
      <c r="K414" s="224"/>
      <c r="L414" s="224"/>
      <c r="M414" s="224"/>
      <c r="N414" s="223"/>
      <c r="O414" s="223"/>
      <c r="P414" s="223"/>
      <c r="Q414" s="223"/>
      <c r="R414" s="224"/>
      <c r="S414" s="224"/>
      <c r="T414" s="224"/>
      <c r="U414" s="224"/>
      <c r="V414" s="224"/>
      <c r="W414" s="224"/>
      <c r="X414" s="224"/>
      <c r="Y414" s="224"/>
      <c r="Z414" s="214"/>
      <c r="AA414" s="214"/>
      <c r="AB414" s="214"/>
      <c r="AC414" s="214"/>
      <c r="AD414" s="214"/>
      <c r="AE414" s="214"/>
      <c r="AF414" s="214"/>
      <c r="AG414" s="214" t="s">
        <v>371</v>
      </c>
      <c r="AH414" s="214">
        <v>0</v>
      </c>
      <c r="AI414" s="214"/>
      <c r="AJ414" s="214"/>
      <c r="AK414" s="214"/>
      <c r="AL414" s="214"/>
      <c r="AM414" s="214"/>
      <c r="AN414" s="214"/>
      <c r="AO414" s="214"/>
      <c r="AP414" s="214"/>
      <c r="AQ414" s="214"/>
      <c r="AR414" s="214"/>
      <c r="AS414" s="214"/>
      <c r="AT414" s="214"/>
      <c r="AU414" s="214"/>
      <c r="AV414" s="214"/>
      <c r="AW414" s="214"/>
      <c r="AX414" s="214"/>
      <c r="AY414" s="214"/>
      <c r="AZ414" s="214"/>
      <c r="BA414" s="214"/>
      <c r="BB414" s="214"/>
      <c r="BC414" s="214"/>
      <c r="BD414" s="214"/>
      <c r="BE414" s="214"/>
      <c r="BF414" s="214"/>
      <c r="BG414" s="214"/>
      <c r="BH414" s="214"/>
    </row>
    <row r="415" spans="1:60" ht="22.5" outlineLevel="3" x14ac:dyDescent="0.2">
      <c r="A415" s="221"/>
      <c r="B415" s="222"/>
      <c r="C415" s="268" t="s">
        <v>3033</v>
      </c>
      <c r="D415" s="262"/>
      <c r="E415" s="263">
        <v>21.99</v>
      </c>
      <c r="F415" s="224"/>
      <c r="G415" s="224"/>
      <c r="H415" s="224"/>
      <c r="I415" s="224"/>
      <c r="J415" s="224"/>
      <c r="K415" s="224"/>
      <c r="L415" s="224"/>
      <c r="M415" s="224"/>
      <c r="N415" s="223"/>
      <c r="O415" s="223"/>
      <c r="P415" s="223"/>
      <c r="Q415" s="223"/>
      <c r="R415" s="224"/>
      <c r="S415" s="224"/>
      <c r="T415" s="224"/>
      <c r="U415" s="224"/>
      <c r="V415" s="224"/>
      <c r="W415" s="224"/>
      <c r="X415" s="224"/>
      <c r="Y415" s="224"/>
      <c r="Z415" s="214"/>
      <c r="AA415" s="214"/>
      <c r="AB415" s="214"/>
      <c r="AC415" s="214"/>
      <c r="AD415" s="214"/>
      <c r="AE415" s="214"/>
      <c r="AF415" s="214"/>
      <c r="AG415" s="214" t="s">
        <v>371</v>
      </c>
      <c r="AH415" s="214">
        <v>0</v>
      </c>
      <c r="AI415" s="214"/>
      <c r="AJ415" s="214"/>
      <c r="AK415" s="214"/>
      <c r="AL415" s="214"/>
      <c r="AM415" s="214"/>
      <c r="AN415" s="214"/>
      <c r="AO415" s="214"/>
      <c r="AP415" s="214"/>
      <c r="AQ415" s="214"/>
      <c r="AR415" s="214"/>
      <c r="AS415" s="214"/>
      <c r="AT415" s="214"/>
      <c r="AU415" s="214"/>
      <c r="AV415" s="214"/>
      <c r="AW415" s="214"/>
      <c r="AX415" s="214"/>
      <c r="AY415" s="214"/>
      <c r="AZ415" s="214"/>
      <c r="BA415" s="214"/>
      <c r="BB415" s="214"/>
      <c r="BC415" s="214"/>
      <c r="BD415" s="214"/>
      <c r="BE415" s="214"/>
      <c r="BF415" s="214"/>
      <c r="BG415" s="214"/>
      <c r="BH415" s="214"/>
    </row>
    <row r="416" spans="1:60" ht="22.5" outlineLevel="3" x14ac:dyDescent="0.2">
      <c r="A416" s="221"/>
      <c r="B416" s="222"/>
      <c r="C416" s="268" t="s">
        <v>3034</v>
      </c>
      <c r="D416" s="262"/>
      <c r="E416" s="263">
        <v>85.415000000000006</v>
      </c>
      <c r="F416" s="224"/>
      <c r="G416" s="224"/>
      <c r="H416" s="224"/>
      <c r="I416" s="224"/>
      <c r="J416" s="224"/>
      <c r="K416" s="224"/>
      <c r="L416" s="224"/>
      <c r="M416" s="224"/>
      <c r="N416" s="223"/>
      <c r="O416" s="223"/>
      <c r="P416" s="223"/>
      <c r="Q416" s="223"/>
      <c r="R416" s="224"/>
      <c r="S416" s="224"/>
      <c r="T416" s="224"/>
      <c r="U416" s="224"/>
      <c r="V416" s="224"/>
      <c r="W416" s="224"/>
      <c r="X416" s="224"/>
      <c r="Y416" s="224"/>
      <c r="Z416" s="214"/>
      <c r="AA416" s="214"/>
      <c r="AB416" s="214"/>
      <c r="AC416" s="214"/>
      <c r="AD416" s="214"/>
      <c r="AE416" s="214"/>
      <c r="AF416" s="214"/>
      <c r="AG416" s="214" t="s">
        <v>371</v>
      </c>
      <c r="AH416" s="214">
        <v>0</v>
      </c>
      <c r="AI416" s="214"/>
      <c r="AJ416" s="214"/>
      <c r="AK416" s="214"/>
      <c r="AL416" s="214"/>
      <c r="AM416" s="214"/>
      <c r="AN416" s="214"/>
      <c r="AO416" s="214"/>
      <c r="AP416" s="214"/>
      <c r="AQ416" s="214"/>
      <c r="AR416" s="214"/>
      <c r="AS416" s="214"/>
      <c r="AT416" s="214"/>
      <c r="AU416" s="214"/>
      <c r="AV416" s="214"/>
      <c r="AW416" s="214"/>
      <c r="AX416" s="214"/>
      <c r="AY416" s="214"/>
      <c r="AZ416" s="214"/>
      <c r="BA416" s="214"/>
      <c r="BB416" s="214"/>
      <c r="BC416" s="214"/>
      <c r="BD416" s="214"/>
      <c r="BE416" s="214"/>
      <c r="BF416" s="214"/>
      <c r="BG416" s="214"/>
      <c r="BH416" s="214"/>
    </row>
    <row r="417" spans="1:60" outlineLevel="3" x14ac:dyDescent="0.2">
      <c r="A417" s="221"/>
      <c r="B417" s="222"/>
      <c r="C417" s="268" t="s">
        <v>3267</v>
      </c>
      <c r="D417" s="262"/>
      <c r="E417" s="263">
        <v>11.488</v>
      </c>
      <c r="F417" s="224"/>
      <c r="G417" s="224"/>
      <c r="H417" s="224"/>
      <c r="I417" s="224"/>
      <c r="J417" s="224"/>
      <c r="K417" s="224"/>
      <c r="L417" s="224"/>
      <c r="M417" s="224"/>
      <c r="N417" s="223"/>
      <c r="O417" s="223"/>
      <c r="P417" s="223"/>
      <c r="Q417" s="223"/>
      <c r="R417" s="224"/>
      <c r="S417" s="224"/>
      <c r="T417" s="224"/>
      <c r="U417" s="224"/>
      <c r="V417" s="224"/>
      <c r="W417" s="224"/>
      <c r="X417" s="224"/>
      <c r="Y417" s="224"/>
      <c r="Z417" s="214"/>
      <c r="AA417" s="214"/>
      <c r="AB417" s="214"/>
      <c r="AC417" s="214"/>
      <c r="AD417" s="214"/>
      <c r="AE417" s="214"/>
      <c r="AF417" s="214"/>
      <c r="AG417" s="214" t="s">
        <v>371</v>
      </c>
      <c r="AH417" s="214">
        <v>0</v>
      </c>
      <c r="AI417" s="214"/>
      <c r="AJ417" s="214"/>
      <c r="AK417" s="214"/>
      <c r="AL417" s="214"/>
      <c r="AM417" s="214"/>
      <c r="AN417" s="214"/>
      <c r="AO417" s="214"/>
      <c r="AP417" s="214"/>
      <c r="AQ417" s="214"/>
      <c r="AR417" s="214"/>
      <c r="AS417" s="214"/>
      <c r="AT417" s="214"/>
      <c r="AU417" s="214"/>
      <c r="AV417" s="214"/>
      <c r="AW417" s="214"/>
      <c r="AX417" s="214"/>
      <c r="AY417" s="214"/>
      <c r="AZ417" s="214"/>
      <c r="BA417" s="214"/>
      <c r="BB417" s="214"/>
      <c r="BC417" s="214"/>
      <c r="BD417" s="214"/>
      <c r="BE417" s="214"/>
      <c r="BF417" s="214"/>
      <c r="BG417" s="214"/>
      <c r="BH417" s="214"/>
    </row>
    <row r="418" spans="1:60" outlineLevel="3" x14ac:dyDescent="0.2">
      <c r="A418" s="221"/>
      <c r="B418" s="222"/>
      <c r="C418" s="268" t="s">
        <v>3268</v>
      </c>
      <c r="D418" s="262"/>
      <c r="E418" s="263">
        <v>-10.1896</v>
      </c>
      <c r="F418" s="224"/>
      <c r="G418" s="224"/>
      <c r="H418" s="224"/>
      <c r="I418" s="224"/>
      <c r="J418" s="224"/>
      <c r="K418" s="224"/>
      <c r="L418" s="224"/>
      <c r="M418" s="224"/>
      <c r="N418" s="223"/>
      <c r="O418" s="223"/>
      <c r="P418" s="223"/>
      <c r="Q418" s="223"/>
      <c r="R418" s="224"/>
      <c r="S418" s="224"/>
      <c r="T418" s="224"/>
      <c r="U418" s="224"/>
      <c r="V418" s="224"/>
      <c r="W418" s="224"/>
      <c r="X418" s="224"/>
      <c r="Y418" s="224"/>
      <c r="Z418" s="214"/>
      <c r="AA418" s="214"/>
      <c r="AB418" s="214"/>
      <c r="AC418" s="214"/>
      <c r="AD418" s="214"/>
      <c r="AE418" s="214"/>
      <c r="AF418" s="214"/>
      <c r="AG418" s="214" t="s">
        <v>371</v>
      </c>
      <c r="AH418" s="214">
        <v>0</v>
      </c>
      <c r="AI418" s="214"/>
      <c r="AJ418" s="214"/>
      <c r="AK418" s="214"/>
      <c r="AL418" s="214"/>
      <c r="AM418" s="214"/>
      <c r="AN418" s="214"/>
      <c r="AO418" s="214"/>
      <c r="AP418" s="214"/>
      <c r="AQ418" s="214"/>
      <c r="AR418" s="214"/>
      <c r="AS418" s="214"/>
      <c r="AT418" s="214"/>
      <c r="AU418" s="214"/>
      <c r="AV418" s="214"/>
      <c r="AW418" s="214"/>
      <c r="AX418" s="214"/>
      <c r="AY418" s="214"/>
      <c r="AZ418" s="214"/>
      <c r="BA418" s="214"/>
      <c r="BB418" s="214"/>
      <c r="BC418" s="214"/>
      <c r="BD418" s="214"/>
      <c r="BE418" s="214"/>
      <c r="BF418" s="214"/>
      <c r="BG418" s="214"/>
      <c r="BH418" s="214"/>
    </row>
    <row r="419" spans="1:60" outlineLevel="3" x14ac:dyDescent="0.2">
      <c r="A419" s="221"/>
      <c r="B419" s="222"/>
      <c r="C419" s="268" t="s">
        <v>3038</v>
      </c>
      <c r="D419" s="262"/>
      <c r="E419" s="263"/>
      <c r="F419" s="224"/>
      <c r="G419" s="224"/>
      <c r="H419" s="224"/>
      <c r="I419" s="224"/>
      <c r="J419" s="224"/>
      <c r="K419" s="224"/>
      <c r="L419" s="224"/>
      <c r="M419" s="224"/>
      <c r="N419" s="223"/>
      <c r="O419" s="223"/>
      <c r="P419" s="223"/>
      <c r="Q419" s="223"/>
      <c r="R419" s="224"/>
      <c r="S419" s="224"/>
      <c r="T419" s="224"/>
      <c r="U419" s="224"/>
      <c r="V419" s="224"/>
      <c r="W419" s="224"/>
      <c r="X419" s="224"/>
      <c r="Y419" s="224"/>
      <c r="Z419" s="214"/>
      <c r="AA419" s="214"/>
      <c r="AB419" s="214"/>
      <c r="AC419" s="214"/>
      <c r="AD419" s="214"/>
      <c r="AE419" s="214"/>
      <c r="AF419" s="214"/>
      <c r="AG419" s="214" t="s">
        <v>371</v>
      </c>
      <c r="AH419" s="214">
        <v>0</v>
      </c>
      <c r="AI419" s="214"/>
      <c r="AJ419" s="214"/>
      <c r="AK419" s="214"/>
      <c r="AL419" s="214"/>
      <c r="AM419" s="214"/>
      <c r="AN419" s="214"/>
      <c r="AO419" s="214"/>
      <c r="AP419" s="214"/>
      <c r="AQ419" s="214"/>
      <c r="AR419" s="214"/>
      <c r="AS419" s="214"/>
      <c r="AT419" s="214"/>
      <c r="AU419" s="214"/>
      <c r="AV419" s="214"/>
      <c r="AW419" s="214"/>
      <c r="AX419" s="214"/>
      <c r="AY419" s="214"/>
      <c r="AZ419" s="214"/>
      <c r="BA419" s="214"/>
      <c r="BB419" s="214"/>
      <c r="BC419" s="214"/>
      <c r="BD419" s="214"/>
      <c r="BE419" s="214"/>
      <c r="BF419" s="214"/>
      <c r="BG419" s="214"/>
      <c r="BH419" s="214"/>
    </row>
    <row r="420" spans="1:60" outlineLevel="3" x14ac:dyDescent="0.2">
      <c r="A420" s="221"/>
      <c r="B420" s="222"/>
      <c r="C420" s="268" t="s">
        <v>3039</v>
      </c>
      <c r="D420" s="262"/>
      <c r="E420" s="263">
        <v>33.659999999999997</v>
      </c>
      <c r="F420" s="224"/>
      <c r="G420" s="224"/>
      <c r="H420" s="224"/>
      <c r="I420" s="224"/>
      <c r="J420" s="224"/>
      <c r="K420" s="224"/>
      <c r="L420" s="224"/>
      <c r="M420" s="224"/>
      <c r="N420" s="223"/>
      <c r="O420" s="223"/>
      <c r="P420" s="223"/>
      <c r="Q420" s="223"/>
      <c r="R420" s="224"/>
      <c r="S420" s="224"/>
      <c r="T420" s="224"/>
      <c r="U420" s="224"/>
      <c r="V420" s="224"/>
      <c r="W420" s="224"/>
      <c r="X420" s="224"/>
      <c r="Y420" s="224"/>
      <c r="Z420" s="214"/>
      <c r="AA420" s="214"/>
      <c r="AB420" s="214"/>
      <c r="AC420" s="214"/>
      <c r="AD420" s="214"/>
      <c r="AE420" s="214"/>
      <c r="AF420" s="214"/>
      <c r="AG420" s="214" t="s">
        <v>371</v>
      </c>
      <c r="AH420" s="214">
        <v>0</v>
      </c>
      <c r="AI420" s="214"/>
      <c r="AJ420" s="214"/>
      <c r="AK420" s="214"/>
      <c r="AL420" s="214"/>
      <c r="AM420" s="214"/>
      <c r="AN420" s="214"/>
      <c r="AO420" s="214"/>
      <c r="AP420" s="214"/>
      <c r="AQ420" s="214"/>
      <c r="AR420" s="214"/>
      <c r="AS420" s="214"/>
      <c r="AT420" s="214"/>
      <c r="AU420" s="214"/>
      <c r="AV420" s="214"/>
      <c r="AW420" s="214"/>
      <c r="AX420" s="214"/>
      <c r="AY420" s="214"/>
      <c r="AZ420" s="214"/>
      <c r="BA420" s="214"/>
      <c r="BB420" s="214"/>
      <c r="BC420" s="214"/>
      <c r="BD420" s="214"/>
      <c r="BE420" s="214"/>
      <c r="BF420" s="214"/>
      <c r="BG420" s="214"/>
      <c r="BH420" s="214"/>
    </row>
    <row r="421" spans="1:60" outlineLevel="3" x14ac:dyDescent="0.2">
      <c r="A421" s="221"/>
      <c r="B421" s="222"/>
      <c r="C421" s="268" t="s">
        <v>3040</v>
      </c>
      <c r="D421" s="262"/>
      <c r="E421" s="263">
        <v>-2.4451000000000001</v>
      </c>
      <c r="F421" s="224"/>
      <c r="G421" s="224"/>
      <c r="H421" s="224"/>
      <c r="I421" s="224"/>
      <c r="J421" s="224"/>
      <c r="K421" s="224"/>
      <c r="L421" s="224"/>
      <c r="M421" s="224"/>
      <c r="N421" s="223"/>
      <c r="O421" s="223"/>
      <c r="P421" s="223"/>
      <c r="Q421" s="223"/>
      <c r="R421" s="224"/>
      <c r="S421" s="224"/>
      <c r="T421" s="224"/>
      <c r="U421" s="224"/>
      <c r="V421" s="224"/>
      <c r="W421" s="224"/>
      <c r="X421" s="224"/>
      <c r="Y421" s="224"/>
      <c r="Z421" s="214"/>
      <c r="AA421" s="214"/>
      <c r="AB421" s="214"/>
      <c r="AC421" s="214"/>
      <c r="AD421" s="214"/>
      <c r="AE421" s="214"/>
      <c r="AF421" s="214"/>
      <c r="AG421" s="214" t="s">
        <v>371</v>
      </c>
      <c r="AH421" s="214">
        <v>0</v>
      </c>
      <c r="AI421" s="214"/>
      <c r="AJ421" s="214"/>
      <c r="AK421" s="214"/>
      <c r="AL421" s="214"/>
      <c r="AM421" s="214"/>
      <c r="AN421" s="214"/>
      <c r="AO421" s="214"/>
      <c r="AP421" s="214"/>
      <c r="AQ421" s="214"/>
      <c r="AR421" s="214"/>
      <c r="AS421" s="214"/>
      <c r="AT421" s="214"/>
      <c r="AU421" s="214"/>
      <c r="AV421" s="214"/>
      <c r="AW421" s="214"/>
      <c r="AX421" s="214"/>
      <c r="AY421" s="214"/>
      <c r="AZ421" s="214"/>
      <c r="BA421" s="214"/>
      <c r="BB421" s="214"/>
      <c r="BC421" s="214"/>
      <c r="BD421" s="214"/>
      <c r="BE421" s="214"/>
      <c r="BF421" s="214"/>
      <c r="BG421" s="214"/>
      <c r="BH421" s="214"/>
    </row>
    <row r="422" spans="1:60" outlineLevel="3" x14ac:dyDescent="0.2">
      <c r="A422" s="221"/>
      <c r="B422" s="222"/>
      <c r="C422" s="268" t="s">
        <v>3041</v>
      </c>
      <c r="D422" s="262"/>
      <c r="E422" s="263">
        <v>3.54</v>
      </c>
      <c r="F422" s="224"/>
      <c r="G422" s="224"/>
      <c r="H422" s="224"/>
      <c r="I422" s="224"/>
      <c r="J422" s="224"/>
      <c r="K422" s="224"/>
      <c r="L422" s="224"/>
      <c r="M422" s="224"/>
      <c r="N422" s="223"/>
      <c r="O422" s="223"/>
      <c r="P422" s="223"/>
      <c r="Q422" s="223"/>
      <c r="R422" s="224"/>
      <c r="S422" s="224"/>
      <c r="T422" s="224"/>
      <c r="U422" s="224"/>
      <c r="V422" s="224"/>
      <c r="W422" s="224"/>
      <c r="X422" s="224"/>
      <c r="Y422" s="224"/>
      <c r="Z422" s="214"/>
      <c r="AA422" s="214"/>
      <c r="AB422" s="214"/>
      <c r="AC422" s="214"/>
      <c r="AD422" s="214"/>
      <c r="AE422" s="214"/>
      <c r="AF422" s="214"/>
      <c r="AG422" s="214" t="s">
        <v>371</v>
      </c>
      <c r="AH422" s="214">
        <v>0</v>
      </c>
      <c r="AI422" s="214"/>
      <c r="AJ422" s="214"/>
      <c r="AK422" s="214"/>
      <c r="AL422" s="214"/>
      <c r="AM422" s="214"/>
      <c r="AN422" s="214"/>
      <c r="AO422" s="214"/>
      <c r="AP422" s="214"/>
      <c r="AQ422" s="214"/>
      <c r="AR422" s="214"/>
      <c r="AS422" s="214"/>
      <c r="AT422" s="214"/>
      <c r="AU422" s="214"/>
      <c r="AV422" s="214"/>
      <c r="AW422" s="214"/>
      <c r="AX422" s="214"/>
      <c r="AY422" s="214"/>
      <c r="AZ422" s="214"/>
      <c r="BA422" s="214"/>
      <c r="BB422" s="214"/>
      <c r="BC422" s="214"/>
      <c r="BD422" s="214"/>
      <c r="BE422" s="214"/>
      <c r="BF422" s="214"/>
      <c r="BG422" s="214"/>
      <c r="BH422" s="214"/>
    </row>
    <row r="423" spans="1:60" outlineLevel="3" x14ac:dyDescent="0.2">
      <c r="A423" s="221"/>
      <c r="B423" s="222"/>
      <c r="C423" s="268" t="s">
        <v>3042</v>
      </c>
      <c r="D423" s="262"/>
      <c r="E423" s="263">
        <v>29.733000000000001</v>
      </c>
      <c r="F423" s="224"/>
      <c r="G423" s="224"/>
      <c r="H423" s="224"/>
      <c r="I423" s="224"/>
      <c r="J423" s="224"/>
      <c r="K423" s="224"/>
      <c r="L423" s="224"/>
      <c r="M423" s="224"/>
      <c r="N423" s="223"/>
      <c r="O423" s="223"/>
      <c r="P423" s="223"/>
      <c r="Q423" s="223"/>
      <c r="R423" s="224"/>
      <c r="S423" s="224"/>
      <c r="T423" s="224"/>
      <c r="U423" s="224"/>
      <c r="V423" s="224"/>
      <c r="W423" s="224"/>
      <c r="X423" s="224"/>
      <c r="Y423" s="224"/>
      <c r="Z423" s="214"/>
      <c r="AA423" s="214"/>
      <c r="AB423" s="214"/>
      <c r="AC423" s="214"/>
      <c r="AD423" s="214"/>
      <c r="AE423" s="214"/>
      <c r="AF423" s="214"/>
      <c r="AG423" s="214" t="s">
        <v>371</v>
      </c>
      <c r="AH423" s="214">
        <v>0</v>
      </c>
      <c r="AI423" s="214"/>
      <c r="AJ423" s="214"/>
      <c r="AK423" s="214"/>
      <c r="AL423" s="214"/>
      <c r="AM423" s="214"/>
      <c r="AN423" s="214"/>
      <c r="AO423" s="214"/>
      <c r="AP423" s="214"/>
      <c r="AQ423" s="214"/>
      <c r="AR423" s="214"/>
      <c r="AS423" s="214"/>
      <c r="AT423" s="214"/>
      <c r="AU423" s="214"/>
      <c r="AV423" s="214"/>
      <c r="AW423" s="214"/>
      <c r="AX423" s="214"/>
      <c r="AY423" s="214"/>
      <c r="AZ423" s="214"/>
      <c r="BA423" s="214"/>
      <c r="BB423" s="214"/>
      <c r="BC423" s="214"/>
      <c r="BD423" s="214"/>
      <c r="BE423" s="214"/>
      <c r="BF423" s="214"/>
      <c r="BG423" s="214"/>
      <c r="BH423" s="214"/>
    </row>
    <row r="424" spans="1:60" outlineLevel="3" x14ac:dyDescent="0.2">
      <c r="A424" s="221"/>
      <c r="B424" s="222"/>
      <c r="C424" s="268" t="s">
        <v>3040</v>
      </c>
      <c r="D424" s="262"/>
      <c r="E424" s="263">
        <v>-2.4451000000000001</v>
      </c>
      <c r="F424" s="224"/>
      <c r="G424" s="224"/>
      <c r="H424" s="224"/>
      <c r="I424" s="224"/>
      <c r="J424" s="224"/>
      <c r="K424" s="224"/>
      <c r="L424" s="224"/>
      <c r="M424" s="224"/>
      <c r="N424" s="223"/>
      <c r="O424" s="223"/>
      <c r="P424" s="223"/>
      <c r="Q424" s="223"/>
      <c r="R424" s="224"/>
      <c r="S424" s="224"/>
      <c r="T424" s="224"/>
      <c r="U424" s="224"/>
      <c r="V424" s="224"/>
      <c r="W424" s="224"/>
      <c r="X424" s="224"/>
      <c r="Y424" s="224"/>
      <c r="Z424" s="214"/>
      <c r="AA424" s="214"/>
      <c r="AB424" s="214"/>
      <c r="AC424" s="214"/>
      <c r="AD424" s="214"/>
      <c r="AE424" s="214"/>
      <c r="AF424" s="214"/>
      <c r="AG424" s="214" t="s">
        <v>371</v>
      </c>
      <c r="AH424" s="214">
        <v>0</v>
      </c>
      <c r="AI424" s="214"/>
      <c r="AJ424" s="214"/>
      <c r="AK424" s="214"/>
      <c r="AL424" s="214"/>
      <c r="AM424" s="214"/>
      <c r="AN424" s="214"/>
      <c r="AO424" s="214"/>
      <c r="AP424" s="214"/>
      <c r="AQ424" s="214"/>
      <c r="AR424" s="214"/>
      <c r="AS424" s="214"/>
      <c r="AT424" s="214"/>
      <c r="AU424" s="214"/>
      <c r="AV424" s="214"/>
      <c r="AW424" s="214"/>
      <c r="AX424" s="214"/>
      <c r="AY424" s="214"/>
      <c r="AZ424" s="214"/>
      <c r="BA424" s="214"/>
      <c r="BB424" s="214"/>
      <c r="BC424" s="214"/>
      <c r="BD424" s="214"/>
      <c r="BE424" s="214"/>
      <c r="BF424" s="214"/>
      <c r="BG424" s="214"/>
      <c r="BH424" s="214"/>
    </row>
    <row r="425" spans="1:60" outlineLevel="3" x14ac:dyDescent="0.2">
      <c r="A425" s="221"/>
      <c r="B425" s="222"/>
      <c r="C425" s="268" t="s">
        <v>3041</v>
      </c>
      <c r="D425" s="262"/>
      <c r="E425" s="263">
        <v>3.54</v>
      </c>
      <c r="F425" s="224"/>
      <c r="G425" s="224"/>
      <c r="H425" s="224"/>
      <c r="I425" s="224"/>
      <c r="J425" s="224"/>
      <c r="K425" s="224"/>
      <c r="L425" s="224"/>
      <c r="M425" s="224"/>
      <c r="N425" s="223"/>
      <c r="O425" s="223"/>
      <c r="P425" s="223"/>
      <c r="Q425" s="223"/>
      <c r="R425" s="224"/>
      <c r="S425" s="224"/>
      <c r="T425" s="224"/>
      <c r="U425" s="224"/>
      <c r="V425" s="224"/>
      <c r="W425" s="224"/>
      <c r="X425" s="224"/>
      <c r="Y425" s="224"/>
      <c r="Z425" s="214"/>
      <c r="AA425" s="214"/>
      <c r="AB425" s="214"/>
      <c r="AC425" s="214"/>
      <c r="AD425" s="214"/>
      <c r="AE425" s="214"/>
      <c r="AF425" s="214"/>
      <c r="AG425" s="214" t="s">
        <v>371</v>
      </c>
      <c r="AH425" s="214">
        <v>0</v>
      </c>
      <c r="AI425" s="214"/>
      <c r="AJ425" s="214"/>
      <c r="AK425" s="214"/>
      <c r="AL425" s="214"/>
      <c r="AM425" s="214"/>
      <c r="AN425" s="214"/>
      <c r="AO425" s="214"/>
      <c r="AP425" s="214"/>
      <c r="AQ425" s="214"/>
      <c r="AR425" s="214"/>
      <c r="AS425" s="214"/>
      <c r="AT425" s="214"/>
      <c r="AU425" s="214"/>
      <c r="AV425" s="214"/>
      <c r="AW425" s="214"/>
      <c r="AX425" s="214"/>
      <c r="AY425" s="214"/>
      <c r="AZ425" s="214"/>
      <c r="BA425" s="214"/>
      <c r="BB425" s="214"/>
      <c r="BC425" s="214"/>
      <c r="BD425" s="214"/>
      <c r="BE425" s="214"/>
      <c r="BF425" s="214"/>
      <c r="BG425" s="214"/>
      <c r="BH425" s="214"/>
    </row>
    <row r="426" spans="1:60" outlineLevel="3" x14ac:dyDescent="0.2">
      <c r="A426" s="221"/>
      <c r="B426" s="222"/>
      <c r="C426" s="268" t="s">
        <v>3043</v>
      </c>
      <c r="D426" s="262"/>
      <c r="E426" s="263">
        <v>34.68</v>
      </c>
      <c r="F426" s="224"/>
      <c r="G426" s="224"/>
      <c r="H426" s="224"/>
      <c r="I426" s="224"/>
      <c r="J426" s="224"/>
      <c r="K426" s="224"/>
      <c r="L426" s="224"/>
      <c r="M426" s="224"/>
      <c r="N426" s="223"/>
      <c r="O426" s="223"/>
      <c r="P426" s="223"/>
      <c r="Q426" s="223"/>
      <c r="R426" s="224"/>
      <c r="S426" s="224"/>
      <c r="T426" s="224"/>
      <c r="U426" s="224"/>
      <c r="V426" s="224"/>
      <c r="W426" s="224"/>
      <c r="X426" s="224"/>
      <c r="Y426" s="224"/>
      <c r="Z426" s="214"/>
      <c r="AA426" s="214"/>
      <c r="AB426" s="214"/>
      <c r="AC426" s="214"/>
      <c r="AD426" s="214"/>
      <c r="AE426" s="214"/>
      <c r="AF426" s="214"/>
      <c r="AG426" s="214" t="s">
        <v>371</v>
      </c>
      <c r="AH426" s="214">
        <v>0</v>
      </c>
      <c r="AI426" s="214"/>
      <c r="AJ426" s="214"/>
      <c r="AK426" s="214"/>
      <c r="AL426" s="214"/>
      <c r="AM426" s="214"/>
      <c r="AN426" s="214"/>
      <c r="AO426" s="214"/>
      <c r="AP426" s="214"/>
      <c r="AQ426" s="214"/>
      <c r="AR426" s="214"/>
      <c r="AS426" s="214"/>
      <c r="AT426" s="214"/>
      <c r="AU426" s="214"/>
      <c r="AV426" s="214"/>
      <c r="AW426" s="214"/>
      <c r="AX426" s="214"/>
      <c r="AY426" s="214"/>
      <c r="AZ426" s="214"/>
      <c r="BA426" s="214"/>
      <c r="BB426" s="214"/>
      <c r="BC426" s="214"/>
      <c r="BD426" s="214"/>
      <c r="BE426" s="214"/>
      <c r="BF426" s="214"/>
      <c r="BG426" s="214"/>
      <c r="BH426" s="214"/>
    </row>
    <row r="427" spans="1:60" outlineLevel="3" x14ac:dyDescent="0.2">
      <c r="A427" s="221"/>
      <c r="B427" s="222"/>
      <c r="C427" s="268" t="s">
        <v>3044</v>
      </c>
      <c r="D427" s="262"/>
      <c r="E427" s="263">
        <v>-2.3860000000000001</v>
      </c>
      <c r="F427" s="224"/>
      <c r="G427" s="224"/>
      <c r="H427" s="224"/>
      <c r="I427" s="224"/>
      <c r="J427" s="224"/>
      <c r="K427" s="224"/>
      <c r="L427" s="224"/>
      <c r="M427" s="224"/>
      <c r="N427" s="223"/>
      <c r="O427" s="223"/>
      <c r="P427" s="223"/>
      <c r="Q427" s="223"/>
      <c r="R427" s="224"/>
      <c r="S427" s="224"/>
      <c r="T427" s="224"/>
      <c r="U427" s="224"/>
      <c r="V427" s="224"/>
      <c r="W427" s="224"/>
      <c r="X427" s="224"/>
      <c r="Y427" s="224"/>
      <c r="Z427" s="214"/>
      <c r="AA427" s="214"/>
      <c r="AB427" s="214"/>
      <c r="AC427" s="214"/>
      <c r="AD427" s="214"/>
      <c r="AE427" s="214"/>
      <c r="AF427" s="214"/>
      <c r="AG427" s="214" t="s">
        <v>371</v>
      </c>
      <c r="AH427" s="214">
        <v>0</v>
      </c>
      <c r="AI427" s="214"/>
      <c r="AJ427" s="214"/>
      <c r="AK427" s="214"/>
      <c r="AL427" s="214"/>
      <c r="AM427" s="214"/>
      <c r="AN427" s="214"/>
      <c r="AO427" s="214"/>
      <c r="AP427" s="214"/>
      <c r="AQ427" s="214"/>
      <c r="AR427" s="214"/>
      <c r="AS427" s="214"/>
      <c r="AT427" s="214"/>
      <c r="AU427" s="214"/>
      <c r="AV427" s="214"/>
      <c r="AW427" s="214"/>
      <c r="AX427" s="214"/>
      <c r="AY427" s="214"/>
      <c r="AZ427" s="214"/>
      <c r="BA427" s="214"/>
      <c r="BB427" s="214"/>
      <c r="BC427" s="214"/>
      <c r="BD427" s="214"/>
      <c r="BE427" s="214"/>
      <c r="BF427" s="214"/>
      <c r="BG427" s="214"/>
      <c r="BH427" s="214"/>
    </row>
    <row r="428" spans="1:60" outlineLevel="3" x14ac:dyDescent="0.2">
      <c r="A428" s="221"/>
      <c r="B428" s="222"/>
      <c r="C428" s="268" t="s">
        <v>3041</v>
      </c>
      <c r="D428" s="262"/>
      <c r="E428" s="263">
        <v>3.54</v>
      </c>
      <c r="F428" s="224"/>
      <c r="G428" s="224"/>
      <c r="H428" s="224"/>
      <c r="I428" s="224"/>
      <c r="J428" s="224"/>
      <c r="K428" s="224"/>
      <c r="L428" s="224"/>
      <c r="M428" s="224"/>
      <c r="N428" s="223"/>
      <c r="O428" s="223"/>
      <c r="P428" s="223"/>
      <c r="Q428" s="223"/>
      <c r="R428" s="224"/>
      <c r="S428" s="224"/>
      <c r="T428" s="224"/>
      <c r="U428" s="224"/>
      <c r="V428" s="224"/>
      <c r="W428" s="224"/>
      <c r="X428" s="224"/>
      <c r="Y428" s="224"/>
      <c r="Z428" s="214"/>
      <c r="AA428" s="214"/>
      <c r="AB428" s="214"/>
      <c r="AC428" s="214"/>
      <c r="AD428" s="214"/>
      <c r="AE428" s="214"/>
      <c r="AF428" s="214"/>
      <c r="AG428" s="214" t="s">
        <v>371</v>
      </c>
      <c r="AH428" s="214">
        <v>0</v>
      </c>
      <c r="AI428" s="214"/>
      <c r="AJ428" s="214"/>
      <c r="AK428" s="214"/>
      <c r="AL428" s="214"/>
      <c r="AM428" s="214"/>
      <c r="AN428" s="214"/>
      <c r="AO428" s="214"/>
      <c r="AP428" s="214"/>
      <c r="AQ428" s="214"/>
      <c r="AR428" s="214"/>
      <c r="AS428" s="214"/>
      <c r="AT428" s="214"/>
      <c r="AU428" s="214"/>
      <c r="AV428" s="214"/>
      <c r="AW428" s="214"/>
      <c r="AX428" s="214"/>
      <c r="AY428" s="214"/>
      <c r="AZ428" s="214"/>
      <c r="BA428" s="214"/>
      <c r="BB428" s="214"/>
      <c r="BC428" s="214"/>
      <c r="BD428" s="214"/>
      <c r="BE428" s="214"/>
      <c r="BF428" s="214"/>
      <c r="BG428" s="214"/>
      <c r="BH428" s="214"/>
    </row>
    <row r="429" spans="1:60" ht="33.75" outlineLevel="3" x14ac:dyDescent="0.2">
      <c r="A429" s="221"/>
      <c r="B429" s="222"/>
      <c r="C429" s="268" t="s">
        <v>3045</v>
      </c>
      <c r="D429" s="262"/>
      <c r="E429" s="263">
        <v>87.636899999999997</v>
      </c>
      <c r="F429" s="224"/>
      <c r="G429" s="224"/>
      <c r="H429" s="224"/>
      <c r="I429" s="224"/>
      <c r="J429" s="224"/>
      <c r="K429" s="224"/>
      <c r="L429" s="224"/>
      <c r="M429" s="224"/>
      <c r="N429" s="223"/>
      <c r="O429" s="223"/>
      <c r="P429" s="223"/>
      <c r="Q429" s="223"/>
      <c r="R429" s="224"/>
      <c r="S429" s="224"/>
      <c r="T429" s="224"/>
      <c r="U429" s="224"/>
      <c r="V429" s="224"/>
      <c r="W429" s="224"/>
      <c r="X429" s="224"/>
      <c r="Y429" s="224"/>
      <c r="Z429" s="214"/>
      <c r="AA429" s="214"/>
      <c r="AB429" s="214"/>
      <c r="AC429" s="214"/>
      <c r="AD429" s="214"/>
      <c r="AE429" s="214"/>
      <c r="AF429" s="214"/>
      <c r="AG429" s="214" t="s">
        <v>371</v>
      </c>
      <c r="AH429" s="214">
        <v>0</v>
      </c>
      <c r="AI429" s="214"/>
      <c r="AJ429" s="214"/>
      <c r="AK429" s="214"/>
      <c r="AL429" s="214"/>
      <c r="AM429" s="214"/>
      <c r="AN429" s="214"/>
      <c r="AO429" s="214"/>
      <c r="AP429" s="214"/>
      <c r="AQ429" s="214"/>
      <c r="AR429" s="214"/>
      <c r="AS429" s="214"/>
      <c r="AT429" s="214"/>
      <c r="AU429" s="214"/>
      <c r="AV429" s="214"/>
      <c r="AW429" s="214"/>
      <c r="AX429" s="214"/>
      <c r="AY429" s="214"/>
      <c r="AZ429" s="214"/>
      <c r="BA429" s="214"/>
      <c r="BB429" s="214"/>
      <c r="BC429" s="214"/>
      <c r="BD429" s="214"/>
      <c r="BE429" s="214"/>
      <c r="BF429" s="214"/>
      <c r="BG429" s="214"/>
      <c r="BH429" s="214"/>
    </row>
    <row r="430" spans="1:60" outlineLevel="3" x14ac:dyDescent="0.2">
      <c r="A430" s="221"/>
      <c r="B430" s="222"/>
      <c r="C430" s="268" t="s">
        <v>3269</v>
      </c>
      <c r="D430" s="262"/>
      <c r="E430" s="263">
        <v>-9.8162000000000003</v>
      </c>
      <c r="F430" s="224"/>
      <c r="G430" s="224"/>
      <c r="H430" s="224"/>
      <c r="I430" s="224"/>
      <c r="J430" s="224"/>
      <c r="K430" s="224"/>
      <c r="L430" s="224"/>
      <c r="M430" s="224"/>
      <c r="N430" s="223"/>
      <c r="O430" s="223"/>
      <c r="P430" s="223"/>
      <c r="Q430" s="223"/>
      <c r="R430" s="224"/>
      <c r="S430" s="224"/>
      <c r="T430" s="224"/>
      <c r="U430" s="224"/>
      <c r="V430" s="224"/>
      <c r="W430" s="224"/>
      <c r="X430" s="224"/>
      <c r="Y430" s="224"/>
      <c r="Z430" s="214"/>
      <c r="AA430" s="214"/>
      <c r="AB430" s="214"/>
      <c r="AC430" s="214"/>
      <c r="AD430" s="214"/>
      <c r="AE430" s="214"/>
      <c r="AF430" s="214"/>
      <c r="AG430" s="214" t="s">
        <v>371</v>
      </c>
      <c r="AH430" s="214">
        <v>0</v>
      </c>
      <c r="AI430" s="214"/>
      <c r="AJ430" s="214"/>
      <c r="AK430" s="214"/>
      <c r="AL430" s="214"/>
      <c r="AM430" s="214"/>
      <c r="AN430" s="214"/>
      <c r="AO430" s="214"/>
      <c r="AP430" s="214"/>
      <c r="AQ430" s="214"/>
      <c r="AR430" s="214"/>
      <c r="AS430" s="214"/>
      <c r="AT430" s="214"/>
      <c r="AU430" s="214"/>
      <c r="AV430" s="214"/>
      <c r="AW430" s="214"/>
      <c r="AX430" s="214"/>
      <c r="AY430" s="214"/>
      <c r="AZ430" s="214"/>
      <c r="BA430" s="214"/>
      <c r="BB430" s="214"/>
      <c r="BC430" s="214"/>
      <c r="BD430" s="214"/>
      <c r="BE430" s="214"/>
      <c r="BF430" s="214"/>
      <c r="BG430" s="214"/>
      <c r="BH430" s="214"/>
    </row>
    <row r="431" spans="1:60" ht="22.5" outlineLevel="3" x14ac:dyDescent="0.2">
      <c r="A431" s="221"/>
      <c r="B431" s="222"/>
      <c r="C431" s="268" t="s">
        <v>3270</v>
      </c>
      <c r="D431" s="262"/>
      <c r="E431" s="263">
        <v>66.033000000000001</v>
      </c>
      <c r="F431" s="224"/>
      <c r="G431" s="224"/>
      <c r="H431" s="224"/>
      <c r="I431" s="224"/>
      <c r="J431" s="224"/>
      <c r="K431" s="224"/>
      <c r="L431" s="224"/>
      <c r="M431" s="224"/>
      <c r="N431" s="223"/>
      <c r="O431" s="223"/>
      <c r="P431" s="223"/>
      <c r="Q431" s="223"/>
      <c r="R431" s="224"/>
      <c r="S431" s="224"/>
      <c r="T431" s="224"/>
      <c r="U431" s="224"/>
      <c r="V431" s="224"/>
      <c r="W431" s="224"/>
      <c r="X431" s="224"/>
      <c r="Y431" s="224"/>
      <c r="Z431" s="214"/>
      <c r="AA431" s="214"/>
      <c r="AB431" s="214"/>
      <c r="AC431" s="214"/>
      <c r="AD431" s="214"/>
      <c r="AE431" s="214"/>
      <c r="AF431" s="214"/>
      <c r="AG431" s="214" t="s">
        <v>371</v>
      </c>
      <c r="AH431" s="214">
        <v>0</v>
      </c>
      <c r="AI431" s="214"/>
      <c r="AJ431" s="214"/>
      <c r="AK431" s="214"/>
      <c r="AL431" s="214"/>
      <c r="AM431" s="214"/>
      <c r="AN431" s="214"/>
      <c r="AO431" s="214"/>
      <c r="AP431" s="214"/>
      <c r="AQ431" s="214"/>
      <c r="AR431" s="214"/>
      <c r="AS431" s="214"/>
      <c r="AT431" s="214"/>
      <c r="AU431" s="214"/>
      <c r="AV431" s="214"/>
      <c r="AW431" s="214"/>
      <c r="AX431" s="214"/>
      <c r="AY431" s="214"/>
      <c r="AZ431" s="214"/>
      <c r="BA431" s="214"/>
      <c r="BB431" s="214"/>
      <c r="BC431" s="214"/>
      <c r="BD431" s="214"/>
      <c r="BE431" s="214"/>
      <c r="BF431" s="214"/>
      <c r="BG431" s="214"/>
      <c r="BH431" s="214"/>
    </row>
    <row r="432" spans="1:60" outlineLevel="3" x14ac:dyDescent="0.2">
      <c r="A432" s="221"/>
      <c r="B432" s="222"/>
      <c r="C432" s="268" t="s">
        <v>3271</v>
      </c>
      <c r="D432" s="262"/>
      <c r="E432" s="263">
        <v>-13.181800000000001</v>
      </c>
      <c r="F432" s="224"/>
      <c r="G432" s="224"/>
      <c r="H432" s="224"/>
      <c r="I432" s="224"/>
      <c r="J432" s="224"/>
      <c r="K432" s="224"/>
      <c r="L432" s="224"/>
      <c r="M432" s="224"/>
      <c r="N432" s="223"/>
      <c r="O432" s="223"/>
      <c r="P432" s="223"/>
      <c r="Q432" s="223"/>
      <c r="R432" s="224"/>
      <c r="S432" s="224"/>
      <c r="T432" s="224"/>
      <c r="U432" s="224"/>
      <c r="V432" s="224"/>
      <c r="W432" s="224"/>
      <c r="X432" s="224"/>
      <c r="Y432" s="224"/>
      <c r="Z432" s="214"/>
      <c r="AA432" s="214"/>
      <c r="AB432" s="214"/>
      <c r="AC432" s="214"/>
      <c r="AD432" s="214"/>
      <c r="AE432" s="214"/>
      <c r="AF432" s="214"/>
      <c r="AG432" s="214" t="s">
        <v>371</v>
      </c>
      <c r="AH432" s="214">
        <v>0</v>
      </c>
      <c r="AI432" s="214"/>
      <c r="AJ432" s="214"/>
      <c r="AK432" s="214"/>
      <c r="AL432" s="214"/>
      <c r="AM432" s="214"/>
      <c r="AN432" s="214"/>
      <c r="AO432" s="214"/>
      <c r="AP432" s="214"/>
      <c r="AQ432" s="214"/>
      <c r="AR432" s="214"/>
      <c r="AS432" s="214"/>
      <c r="AT432" s="214"/>
      <c r="AU432" s="214"/>
      <c r="AV432" s="214"/>
      <c r="AW432" s="214"/>
      <c r="AX432" s="214"/>
      <c r="AY432" s="214"/>
      <c r="AZ432" s="214"/>
      <c r="BA432" s="214"/>
      <c r="BB432" s="214"/>
      <c r="BC432" s="214"/>
      <c r="BD432" s="214"/>
      <c r="BE432" s="214"/>
      <c r="BF432" s="214"/>
      <c r="BG432" s="214"/>
      <c r="BH432" s="214"/>
    </row>
    <row r="433" spans="1:60" outlineLevel="3" x14ac:dyDescent="0.2">
      <c r="A433" s="221"/>
      <c r="B433" s="222"/>
      <c r="C433" s="268" t="s">
        <v>3272</v>
      </c>
      <c r="D433" s="262"/>
      <c r="E433" s="263">
        <v>5.9640000000000004</v>
      </c>
      <c r="F433" s="224"/>
      <c r="G433" s="224"/>
      <c r="H433" s="224"/>
      <c r="I433" s="224"/>
      <c r="J433" s="224"/>
      <c r="K433" s="224"/>
      <c r="L433" s="224"/>
      <c r="M433" s="224"/>
      <c r="N433" s="223"/>
      <c r="O433" s="223"/>
      <c r="P433" s="223"/>
      <c r="Q433" s="223"/>
      <c r="R433" s="224"/>
      <c r="S433" s="224"/>
      <c r="T433" s="224"/>
      <c r="U433" s="224"/>
      <c r="V433" s="224"/>
      <c r="W433" s="224"/>
      <c r="X433" s="224"/>
      <c r="Y433" s="224"/>
      <c r="Z433" s="214"/>
      <c r="AA433" s="214"/>
      <c r="AB433" s="214"/>
      <c r="AC433" s="214"/>
      <c r="AD433" s="214"/>
      <c r="AE433" s="214"/>
      <c r="AF433" s="214"/>
      <c r="AG433" s="214" t="s">
        <v>371</v>
      </c>
      <c r="AH433" s="214">
        <v>0</v>
      </c>
      <c r="AI433" s="214"/>
      <c r="AJ433" s="214"/>
      <c r="AK433" s="214"/>
      <c r="AL433" s="214"/>
      <c r="AM433" s="214"/>
      <c r="AN433" s="214"/>
      <c r="AO433" s="214"/>
      <c r="AP433" s="214"/>
      <c r="AQ433" s="214"/>
      <c r="AR433" s="214"/>
      <c r="AS433" s="214"/>
      <c r="AT433" s="214"/>
      <c r="AU433" s="214"/>
      <c r="AV433" s="214"/>
      <c r="AW433" s="214"/>
      <c r="AX433" s="214"/>
      <c r="AY433" s="214"/>
      <c r="AZ433" s="214"/>
      <c r="BA433" s="214"/>
      <c r="BB433" s="214"/>
      <c r="BC433" s="214"/>
      <c r="BD433" s="214"/>
      <c r="BE433" s="214"/>
      <c r="BF433" s="214"/>
      <c r="BG433" s="214"/>
      <c r="BH433" s="214"/>
    </row>
    <row r="434" spans="1:60" ht="22.5" outlineLevel="3" x14ac:dyDescent="0.2">
      <c r="A434" s="221"/>
      <c r="B434" s="222"/>
      <c r="C434" s="268" t="s">
        <v>3273</v>
      </c>
      <c r="D434" s="262"/>
      <c r="E434" s="263">
        <v>67.914000000000001</v>
      </c>
      <c r="F434" s="224"/>
      <c r="G434" s="224"/>
      <c r="H434" s="224"/>
      <c r="I434" s="224"/>
      <c r="J434" s="224"/>
      <c r="K434" s="224"/>
      <c r="L434" s="224"/>
      <c r="M434" s="224"/>
      <c r="N434" s="223"/>
      <c r="O434" s="223"/>
      <c r="P434" s="223"/>
      <c r="Q434" s="223"/>
      <c r="R434" s="224"/>
      <c r="S434" s="224"/>
      <c r="T434" s="224"/>
      <c r="U434" s="224"/>
      <c r="V434" s="224"/>
      <c r="W434" s="224"/>
      <c r="X434" s="224"/>
      <c r="Y434" s="224"/>
      <c r="Z434" s="214"/>
      <c r="AA434" s="214"/>
      <c r="AB434" s="214"/>
      <c r="AC434" s="214"/>
      <c r="AD434" s="214"/>
      <c r="AE434" s="214"/>
      <c r="AF434" s="214"/>
      <c r="AG434" s="214" t="s">
        <v>371</v>
      </c>
      <c r="AH434" s="214">
        <v>0</v>
      </c>
      <c r="AI434" s="214"/>
      <c r="AJ434" s="214"/>
      <c r="AK434" s="214"/>
      <c r="AL434" s="214"/>
      <c r="AM434" s="214"/>
      <c r="AN434" s="214"/>
      <c r="AO434" s="214"/>
      <c r="AP434" s="214"/>
      <c r="AQ434" s="214"/>
      <c r="AR434" s="214"/>
      <c r="AS434" s="214"/>
      <c r="AT434" s="214"/>
      <c r="AU434" s="214"/>
      <c r="AV434" s="214"/>
      <c r="AW434" s="214"/>
      <c r="AX434" s="214"/>
      <c r="AY434" s="214"/>
      <c r="AZ434" s="214"/>
      <c r="BA434" s="214"/>
      <c r="BB434" s="214"/>
      <c r="BC434" s="214"/>
      <c r="BD434" s="214"/>
      <c r="BE434" s="214"/>
      <c r="BF434" s="214"/>
      <c r="BG434" s="214"/>
      <c r="BH434" s="214"/>
    </row>
    <row r="435" spans="1:60" outlineLevel="3" x14ac:dyDescent="0.2">
      <c r="A435" s="221"/>
      <c r="B435" s="222"/>
      <c r="C435" s="268" t="s">
        <v>3274</v>
      </c>
      <c r="D435" s="262"/>
      <c r="E435" s="263">
        <v>-13.23</v>
      </c>
      <c r="F435" s="224"/>
      <c r="G435" s="224"/>
      <c r="H435" s="224"/>
      <c r="I435" s="224"/>
      <c r="J435" s="224"/>
      <c r="K435" s="224"/>
      <c r="L435" s="224"/>
      <c r="M435" s="224"/>
      <c r="N435" s="223"/>
      <c r="O435" s="223"/>
      <c r="P435" s="223"/>
      <c r="Q435" s="223"/>
      <c r="R435" s="224"/>
      <c r="S435" s="224"/>
      <c r="T435" s="224"/>
      <c r="U435" s="224"/>
      <c r="V435" s="224"/>
      <c r="W435" s="224"/>
      <c r="X435" s="224"/>
      <c r="Y435" s="224"/>
      <c r="Z435" s="214"/>
      <c r="AA435" s="214"/>
      <c r="AB435" s="214"/>
      <c r="AC435" s="214"/>
      <c r="AD435" s="214"/>
      <c r="AE435" s="214"/>
      <c r="AF435" s="214"/>
      <c r="AG435" s="214" t="s">
        <v>371</v>
      </c>
      <c r="AH435" s="214">
        <v>0</v>
      </c>
      <c r="AI435" s="214"/>
      <c r="AJ435" s="214"/>
      <c r="AK435" s="214"/>
      <c r="AL435" s="214"/>
      <c r="AM435" s="214"/>
      <c r="AN435" s="214"/>
      <c r="AO435" s="214"/>
      <c r="AP435" s="214"/>
      <c r="AQ435" s="214"/>
      <c r="AR435" s="214"/>
      <c r="AS435" s="214"/>
      <c r="AT435" s="214"/>
      <c r="AU435" s="214"/>
      <c r="AV435" s="214"/>
      <c r="AW435" s="214"/>
      <c r="AX435" s="214"/>
      <c r="AY435" s="214"/>
      <c r="AZ435" s="214"/>
      <c r="BA435" s="214"/>
      <c r="BB435" s="214"/>
      <c r="BC435" s="214"/>
      <c r="BD435" s="214"/>
      <c r="BE435" s="214"/>
      <c r="BF435" s="214"/>
      <c r="BG435" s="214"/>
      <c r="BH435" s="214"/>
    </row>
    <row r="436" spans="1:60" outlineLevel="3" x14ac:dyDescent="0.2">
      <c r="A436" s="221"/>
      <c r="B436" s="222"/>
      <c r="C436" s="268" t="s">
        <v>3275</v>
      </c>
      <c r="D436" s="262"/>
      <c r="E436" s="263">
        <v>5.9820000000000002</v>
      </c>
      <c r="F436" s="224"/>
      <c r="G436" s="224"/>
      <c r="H436" s="224"/>
      <c r="I436" s="224"/>
      <c r="J436" s="224"/>
      <c r="K436" s="224"/>
      <c r="L436" s="224"/>
      <c r="M436" s="224"/>
      <c r="N436" s="223"/>
      <c r="O436" s="223"/>
      <c r="P436" s="223"/>
      <c r="Q436" s="223"/>
      <c r="R436" s="224"/>
      <c r="S436" s="224"/>
      <c r="T436" s="224"/>
      <c r="U436" s="224"/>
      <c r="V436" s="224"/>
      <c r="W436" s="224"/>
      <c r="X436" s="224"/>
      <c r="Y436" s="224"/>
      <c r="Z436" s="214"/>
      <c r="AA436" s="214"/>
      <c r="AB436" s="214"/>
      <c r="AC436" s="214"/>
      <c r="AD436" s="214"/>
      <c r="AE436" s="214"/>
      <c r="AF436" s="214"/>
      <c r="AG436" s="214" t="s">
        <v>371</v>
      </c>
      <c r="AH436" s="214">
        <v>0</v>
      </c>
      <c r="AI436" s="214"/>
      <c r="AJ436" s="214"/>
      <c r="AK436" s="214"/>
      <c r="AL436" s="214"/>
      <c r="AM436" s="214"/>
      <c r="AN436" s="214"/>
      <c r="AO436" s="214"/>
      <c r="AP436" s="214"/>
      <c r="AQ436" s="214"/>
      <c r="AR436" s="214"/>
      <c r="AS436" s="214"/>
      <c r="AT436" s="214"/>
      <c r="AU436" s="214"/>
      <c r="AV436" s="214"/>
      <c r="AW436" s="214"/>
      <c r="AX436" s="214"/>
      <c r="AY436" s="214"/>
      <c r="AZ436" s="214"/>
      <c r="BA436" s="214"/>
      <c r="BB436" s="214"/>
      <c r="BC436" s="214"/>
      <c r="BD436" s="214"/>
      <c r="BE436" s="214"/>
      <c r="BF436" s="214"/>
      <c r="BG436" s="214"/>
      <c r="BH436" s="214"/>
    </row>
    <row r="437" spans="1:60" ht="22.5" outlineLevel="3" x14ac:dyDescent="0.2">
      <c r="A437" s="221"/>
      <c r="B437" s="222"/>
      <c r="C437" s="268" t="s">
        <v>3276</v>
      </c>
      <c r="D437" s="262"/>
      <c r="E437" s="263">
        <v>60.353700000000003</v>
      </c>
      <c r="F437" s="224"/>
      <c r="G437" s="224"/>
      <c r="H437" s="224"/>
      <c r="I437" s="224"/>
      <c r="J437" s="224"/>
      <c r="K437" s="224"/>
      <c r="L437" s="224"/>
      <c r="M437" s="224"/>
      <c r="N437" s="223"/>
      <c r="O437" s="223"/>
      <c r="P437" s="223"/>
      <c r="Q437" s="223"/>
      <c r="R437" s="224"/>
      <c r="S437" s="224"/>
      <c r="T437" s="224"/>
      <c r="U437" s="224"/>
      <c r="V437" s="224"/>
      <c r="W437" s="224"/>
      <c r="X437" s="224"/>
      <c r="Y437" s="224"/>
      <c r="Z437" s="214"/>
      <c r="AA437" s="214"/>
      <c r="AB437" s="214"/>
      <c r="AC437" s="214"/>
      <c r="AD437" s="214"/>
      <c r="AE437" s="214"/>
      <c r="AF437" s="214"/>
      <c r="AG437" s="214" t="s">
        <v>371</v>
      </c>
      <c r="AH437" s="214">
        <v>0</v>
      </c>
      <c r="AI437" s="214"/>
      <c r="AJ437" s="214"/>
      <c r="AK437" s="214"/>
      <c r="AL437" s="214"/>
      <c r="AM437" s="214"/>
      <c r="AN437" s="214"/>
      <c r="AO437" s="214"/>
      <c r="AP437" s="214"/>
      <c r="AQ437" s="214"/>
      <c r="AR437" s="214"/>
      <c r="AS437" s="214"/>
      <c r="AT437" s="214"/>
      <c r="AU437" s="214"/>
      <c r="AV437" s="214"/>
      <c r="AW437" s="214"/>
      <c r="AX437" s="214"/>
      <c r="AY437" s="214"/>
      <c r="AZ437" s="214"/>
      <c r="BA437" s="214"/>
      <c r="BB437" s="214"/>
      <c r="BC437" s="214"/>
      <c r="BD437" s="214"/>
      <c r="BE437" s="214"/>
      <c r="BF437" s="214"/>
      <c r="BG437" s="214"/>
      <c r="BH437" s="214"/>
    </row>
    <row r="438" spans="1:60" outlineLevel="3" x14ac:dyDescent="0.2">
      <c r="A438" s="221"/>
      <c r="B438" s="222"/>
      <c r="C438" s="268" t="s">
        <v>3277</v>
      </c>
      <c r="D438" s="262"/>
      <c r="E438" s="263">
        <v>-13.155799999999999</v>
      </c>
      <c r="F438" s="224"/>
      <c r="G438" s="224"/>
      <c r="H438" s="224"/>
      <c r="I438" s="224"/>
      <c r="J438" s="224"/>
      <c r="K438" s="224"/>
      <c r="L438" s="224"/>
      <c r="M438" s="224"/>
      <c r="N438" s="223"/>
      <c r="O438" s="223"/>
      <c r="P438" s="223"/>
      <c r="Q438" s="223"/>
      <c r="R438" s="224"/>
      <c r="S438" s="224"/>
      <c r="T438" s="224"/>
      <c r="U438" s="224"/>
      <c r="V438" s="224"/>
      <c r="W438" s="224"/>
      <c r="X438" s="224"/>
      <c r="Y438" s="224"/>
      <c r="Z438" s="214"/>
      <c r="AA438" s="214"/>
      <c r="AB438" s="214"/>
      <c r="AC438" s="214"/>
      <c r="AD438" s="214"/>
      <c r="AE438" s="214"/>
      <c r="AF438" s="214"/>
      <c r="AG438" s="214" t="s">
        <v>371</v>
      </c>
      <c r="AH438" s="214">
        <v>0</v>
      </c>
      <c r="AI438" s="214"/>
      <c r="AJ438" s="214"/>
      <c r="AK438" s="214"/>
      <c r="AL438" s="214"/>
      <c r="AM438" s="214"/>
      <c r="AN438" s="214"/>
      <c r="AO438" s="214"/>
      <c r="AP438" s="214"/>
      <c r="AQ438" s="214"/>
      <c r="AR438" s="214"/>
      <c r="AS438" s="214"/>
      <c r="AT438" s="214"/>
      <c r="AU438" s="214"/>
      <c r="AV438" s="214"/>
      <c r="AW438" s="214"/>
      <c r="AX438" s="214"/>
      <c r="AY438" s="214"/>
      <c r="AZ438" s="214"/>
      <c r="BA438" s="214"/>
      <c r="BB438" s="214"/>
      <c r="BC438" s="214"/>
      <c r="BD438" s="214"/>
      <c r="BE438" s="214"/>
      <c r="BF438" s="214"/>
      <c r="BG438" s="214"/>
      <c r="BH438" s="214"/>
    </row>
    <row r="439" spans="1:60" outlineLevel="3" x14ac:dyDescent="0.2">
      <c r="A439" s="221"/>
      <c r="B439" s="222"/>
      <c r="C439" s="268" t="s">
        <v>3057</v>
      </c>
      <c r="D439" s="262"/>
      <c r="E439" s="263">
        <v>6.5670000000000002</v>
      </c>
      <c r="F439" s="224"/>
      <c r="G439" s="224"/>
      <c r="H439" s="224"/>
      <c r="I439" s="224"/>
      <c r="J439" s="224"/>
      <c r="K439" s="224"/>
      <c r="L439" s="224"/>
      <c r="M439" s="224"/>
      <c r="N439" s="223"/>
      <c r="O439" s="223"/>
      <c r="P439" s="223"/>
      <c r="Q439" s="223"/>
      <c r="R439" s="224"/>
      <c r="S439" s="224"/>
      <c r="T439" s="224"/>
      <c r="U439" s="224"/>
      <c r="V439" s="224"/>
      <c r="W439" s="224"/>
      <c r="X439" s="224"/>
      <c r="Y439" s="224"/>
      <c r="Z439" s="214"/>
      <c r="AA439" s="214"/>
      <c r="AB439" s="214"/>
      <c r="AC439" s="214"/>
      <c r="AD439" s="214"/>
      <c r="AE439" s="214"/>
      <c r="AF439" s="214"/>
      <c r="AG439" s="214" t="s">
        <v>371</v>
      </c>
      <c r="AH439" s="214">
        <v>0</v>
      </c>
      <c r="AI439" s="214"/>
      <c r="AJ439" s="214"/>
      <c r="AK439" s="214"/>
      <c r="AL439" s="214"/>
      <c r="AM439" s="214"/>
      <c r="AN439" s="214"/>
      <c r="AO439" s="214"/>
      <c r="AP439" s="214"/>
      <c r="AQ439" s="214"/>
      <c r="AR439" s="214"/>
      <c r="AS439" s="214"/>
      <c r="AT439" s="214"/>
      <c r="AU439" s="214"/>
      <c r="AV439" s="214"/>
      <c r="AW439" s="214"/>
      <c r="AX439" s="214"/>
      <c r="AY439" s="214"/>
      <c r="AZ439" s="214"/>
      <c r="BA439" s="214"/>
      <c r="BB439" s="214"/>
      <c r="BC439" s="214"/>
      <c r="BD439" s="214"/>
      <c r="BE439" s="214"/>
      <c r="BF439" s="214"/>
      <c r="BG439" s="214"/>
      <c r="BH439" s="214"/>
    </row>
    <row r="440" spans="1:60" ht="22.5" outlineLevel="3" x14ac:dyDescent="0.2">
      <c r="A440" s="221"/>
      <c r="B440" s="222"/>
      <c r="C440" s="268" t="s">
        <v>3058</v>
      </c>
      <c r="D440" s="262"/>
      <c r="E440" s="263">
        <v>64.205200000000005</v>
      </c>
      <c r="F440" s="224"/>
      <c r="G440" s="224"/>
      <c r="H440" s="224"/>
      <c r="I440" s="224"/>
      <c r="J440" s="224"/>
      <c r="K440" s="224"/>
      <c r="L440" s="224"/>
      <c r="M440" s="224"/>
      <c r="N440" s="223"/>
      <c r="O440" s="223"/>
      <c r="P440" s="223"/>
      <c r="Q440" s="223"/>
      <c r="R440" s="224"/>
      <c r="S440" s="224"/>
      <c r="T440" s="224"/>
      <c r="U440" s="224"/>
      <c r="V440" s="224"/>
      <c r="W440" s="224"/>
      <c r="X440" s="224"/>
      <c r="Y440" s="224"/>
      <c r="Z440" s="214"/>
      <c r="AA440" s="214"/>
      <c r="AB440" s="214"/>
      <c r="AC440" s="214"/>
      <c r="AD440" s="214"/>
      <c r="AE440" s="214"/>
      <c r="AF440" s="214"/>
      <c r="AG440" s="214" t="s">
        <v>371</v>
      </c>
      <c r="AH440" s="214">
        <v>0</v>
      </c>
      <c r="AI440" s="214"/>
      <c r="AJ440" s="214"/>
      <c r="AK440" s="214"/>
      <c r="AL440" s="214"/>
      <c r="AM440" s="214"/>
      <c r="AN440" s="214"/>
      <c r="AO440" s="214"/>
      <c r="AP440" s="214"/>
      <c r="AQ440" s="214"/>
      <c r="AR440" s="214"/>
      <c r="AS440" s="214"/>
      <c r="AT440" s="214"/>
      <c r="AU440" s="214"/>
      <c r="AV440" s="214"/>
      <c r="AW440" s="214"/>
      <c r="AX440" s="214"/>
      <c r="AY440" s="214"/>
      <c r="AZ440" s="214"/>
      <c r="BA440" s="214"/>
      <c r="BB440" s="214"/>
      <c r="BC440" s="214"/>
      <c r="BD440" s="214"/>
      <c r="BE440" s="214"/>
      <c r="BF440" s="214"/>
      <c r="BG440" s="214"/>
      <c r="BH440" s="214"/>
    </row>
    <row r="441" spans="1:60" outlineLevel="3" x14ac:dyDescent="0.2">
      <c r="A441" s="221"/>
      <c r="B441" s="222"/>
      <c r="C441" s="268" t="s">
        <v>3272</v>
      </c>
      <c r="D441" s="262"/>
      <c r="E441" s="263">
        <v>5.9640000000000004</v>
      </c>
      <c r="F441" s="224"/>
      <c r="G441" s="224"/>
      <c r="H441" s="224"/>
      <c r="I441" s="224"/>
      <c r="J441" s="224"/>
      <c r="K441" s="224"/>
      <c r="L441" s="224"/>
      <c r="M441" s="224"/>
      <c r="N441" s="223"/>
      <c r="O441" s="223"/>
      <c r="P441" s="223"/>
      <c r="Q441" s="223"/>
      <c r="R441" s="224"/>
      <c r="S441" s="224"/>
      <c r="T441" s="224"/>
      <c r="U441" s="224"/>
      <c r="V441" s="224"/>
      <c r="W441" s="224"/>
      <c r="X441" s="224"/>
      <c r="Y441" s="224"/>
      <c r="Z441" s="214"/>
      <c r="AA441" s="214"/>
      <c r="AB441" s="214"/>
      <c r="AC441" s="214"/>
      <c r="AD441" s="214"/>
      <c r="AE441" s="214"/>
      <c r="AF441" s="214"/>
      <c r="AG441" s="214" t="s">
        <v>371</v>
      </c>
      <c r="AH441" s="214">
        <v>0</v>
      </c>
      <c r="AI441" s="214"/>
      <c r="AJ441" s="214"/>
      <c r="AK441" s="214"/>
      <c r="AL441" s="214"/>
      <c r="AM441" s="214"/>
      <c r="AN441" s="214"/>
      <c r="AO441" s="214"/>
      <c r="AP441" s="214"/>
      <c r="AQ441" s="214"/>
      <c r="AR441" s="214"/>
      <c r="AS441" s="214"/>
      <c r="AT441" s="214"/>
      <c r="AU441" s="214"/>
      <c r="AV441" s="214"/>
      <c r="AW441" s="214"/>
      <c r="AX441" s="214"/>
      <c r="AY441" s="214"/>
      <c r="AZ441" s="214"/>
      <c r="BA441" s="214"/>
      <c r="BB441" s="214"/>
      <c r="BC441" s="214"/>
      <c r="BD441" s="214"/>
      <c r="BE441" s="214"/>
      <c r="BF441" s="214"/>
      <c r="BG441" s="214"/>
      <c r="BH441" s="214"/>
    </row>
    <row r="442" spans="1:60" outlineLevel="3" x14ac:dyDescent="0.2">
      <c r="A442" s="221"/>
      <c r="B442" s="222"/>
      <c r="C442" s="268" t="s">
        <v>3278</v>
      </c>
      <c r="D442" s="262"/>
      <c r="E442" s="263">
        <v>-7.8343999999999996</v>
      </c>
      <c r="F442" s="224"/>
      <c r="G442" s="224"/>
      <c r="H442" s="224"/>
      <c r="I442" s="224"/>
      <c r="J442" s="224"/>
      <c r="K442" s="224"/>
      <c r="L442" s="224"/>
      <c r="M442" s="224"/>
      <c r="N442" s="223"/>
      <c r="O442" s="223"/>
      <c r="P442" s="223"/>
      <c r="Q442" s="223"/>
      <c r="R442" s="224"/>
      <c r="S442" s="224"/>
      <c r="T442" s="224"/>
      <c r="U442" s="224"/>
      <c r="V442" s="224"/>
      <c r="W442" s="224"/>
      <c r="X442" s="224"/>
      <c r="Y442" s="224"/>
      <c r="Z442" s="214"/>
      <c r="AA442" s="214"/>
      <c r="AB442" s="214"/>
      <c r="AC442" s="214"/>
      <c r="AD442" s="214"/>
      <c r="AE442" s="214"/>
      <c r="AF442" s="214"/>
      <c r="AG442" s="214" t="s">
        <v>371</v>
      </c>
      <c r="AH442" s="214">
        <v>0</v>
      </c>
      <c r="AI442" s="214"/>
      <c r="AJ442" s="214"/>
      <c r="AK442" s="214"/>
      <c r="AL442" s="214"/>
      <c r="AM442" s="214"/>
      <c r="AN442" s="214"/>
      <c r="AO442" s="214"/>
      <c r="AP442" s="214"/>
      <c r="AQ442" s="214"/>
      <c r="AR442" s="214"/>
      <c r="AS442" s="214"/>
      <c r="AT442" s="214"/>
      <c r="AU442" s="214"/>
      <c r="AV442" s="214"/>
      <c r="AW442" s="214"/>
      <c r="AX442" s="214"/>
      <c r="AY442" s="214"/>
      <c r="AZ442" s="214"/>
      <c r="BA442" s="214"/>
      <c r="BB442" s="214"/>
      <c r="BC442" s="214"/>
      <c r="BD442" s="214"/>
      <c r="BE442" s="214"/>
      <c r="BF442" s="214"/>
      <c r="BG442" s="214"/>
      <c r="BH442" s="214"/>
    </row>
    <row r="443" spans="1:60" outlineLevel="3" x14ac:dyDescent="0.2">
      <c r="A443" s="221"/>
      <c r="B443" s="222"/>
      <c r="C443" s="268" t="s">
        <v>354</v>
      </c>
      <c r="D443" s="262"/>
      <c r="E443" s="263"/>
      <c r="F443" s="224"/>
      <c r="G443" s="224"/>
      <c r="H443" s="224"/>
      <c r="I443" s="224"/>
      <c r="J443" s="224"/>
      <c r="K443" s="224"/>
      <c r="L443" s="224"/>
      <c r="M443" s="224"/>
      <c r="N443" s="223"/>
      <c r="O443" s="223"/>
      <c r="P443" s="223"/>
      <c r="Q443" s="223"/>
      <c r="R443" s="224"/>
      <c r="S443" s="224"/>
      <c r="T443" s="224"/>
      <c r="U443" s="224"/>
      <c r="V443" s="224"/>
      <c r="W443" s="224"/>
      <c r="X443" s="224"/>
      <c r="Y443" s="224"/>
      <c r="Z443" s="214"/>
      <c r="AA443" s="214"/>
      <c r="AB443" s="214"/>
      <c r="AC443" s="214"/>
      <c r="AD443" s="214"/>
      <c r="AE443" s="214"/>
      <c r="AF443" s="214"/>
      <c r="AG443" s="214" t="s">
        <v>371</v>
      </c>
      <c r="AH443" s="214">
        <v>0</v>
      </c>
      <c r="AI443" s="214"/>
      <c r="AJ443" s="214"/>
      <c r="AK443" s="214"/>
      <c r="AL443" s="214"/>
      <c r="AM443" s="214"/>
      <c r="AN443" s="214"/>
      <c r="AO443" s="214"/>
      <c r="AP443" s="214"/>
      <c r="AQ443" s="214"/>
      <c r="AR443" s="214"/>
      <c r="AS443" s="214"/>
      <c r="AT443" s="214"/>
      <c r="AU443" s="214"/>
      <c r="AV443" s="214"/>
      <c r="AW443" s="214"/>
      <c r="AX443" s="214"/>
      <c r="AY443" s="214"/>
      <c r="AZ443" s="214"/>
      <c r="BA443" s="214"/>
      <c r="BB443" s="214"/>
      <c r="BC443" s="214"/>
      <c r="BD443" s="214"/>
      <c r="BE443" s="214"/>
      <c r="BF443" s="214"/>
      <c r="BG443" s="214"/>
      <c r="BH443" s="214"/>
    </row>
    <row r="444" spans="1:60" outlineLevel="3" x14ac:dyDescent="0.2">
      <c r="A444" s="221"/>
      <c r="B444" s="222"/>
      <c r="C444" s="268" t="s">
        <v>3060</v>
      </c>
      <c r="D444" s="262"/>
      <c r="E444" s="263">
        <v>-11.407999999999999</v>
      </c>
      <c r="F444" s="224"/>
      <c r="G444" s="224"/>
      <c r="H444" s="224"/>
      <c r="I444" s="224"/>
      <c r="J444" s="224"/>
      <c r="K444" s="224"/>
      <c r="L444" s="224"/>
      <c r="M444" s="224"/>
      <c r="N444" s="223"/>
      <c r="O444" s="223"/>
      <c r="P444" s="223"/>
      <c r="Q444" s="223"/>
      <c r="R444" s="224"/>
      <c r="S444" s="224"/>
      <c r="T444" s="224"/>
      <c r="U444" s="224"/>
      <c r="V444" s="224"/>
      <c r="W444" s="224"/>
      <c r="X444" s="224"/>
      <c r="Y444" s="224"/>
      <c r="Z444" s="214"/>
      <c r="AA444" s="214"/>
      <c r="AB444" s="214"/>
      <c r="AC444" s="214"/>
      <c r="AD444" s="214"/>
      <c r="AE444" s="214"/>
      <c r="AF444" s="214"/>
      <c r="AG444" s="214" t="s">
        <v>371</v>
      </c>
      <c r="AH444" s="214">
        <v>0</v>
      </c>
      <c r="AI444" s="214"/>
      <c r="AJ444" s="214"/>
      <c r="AK444" s="214"/>
      <c r="AL444" s="214"/>
      <c r="AM444" s="214"/>
      <c r="AN444" s="214"/>
      <c r="AO444" s="214"/>
      <c r="AP444" s="214"/>
      <c r="AQ444" s="214"/>
      <c r="AR444" s="214"/>
      <c r="AS444" s="214"/>
      <c r="AT444" s="214"/>
      <c r="AU444" s="214"/>
      <c r="AV444" s="214"/>
      <c r="AW444" s="214"/>
      <c r="AX444" s="214"/>
      <c r="AY444" s="214"/>
      <c r="AZ444" s="214"/>
      <c r="BA444" s="214"/>
      <c r="BB444" s="214"/>
      <c r="BC444" s="214"/>
      <c r="BD444" s="214"/>
      <c r="BE444" s="214"/>
      <c r="BF444" s="214"/>
      <c r="BG444" s="214"/>
      <c r="BH444" s="214"/>
    </row>
    <row r="445" spans="1:60" ht="22.5" outlineLevel="1" x14ac:dyDescent="0.2">
      <c r="A445" s="236">
        <v>67</v>
      </c>
      <c r="B445" s="237" t="s">
        <v>1382</v>
      </c>
      <c r="C445" s="254" t="s">
        <v>1383</v>
      </c>
      <c r="D445" s="238" t="s">
        <v>379</v>
      </c>
      <c r="E445" s="239">
        <v>11.407999999999999</v>
      </c>
      <c r="F445" s="240"/>
      <c r="G445" s="241">
        <f>ROUND(E445*F445,2)</f>
        <v>0</v>
      </c>
      <c r="H445" s="240"/>
      <c r="I445" s="241">
        <f>ROUND(E445*H445,2)</f>
        <v>0</v>
      </c>
      <c r="J445" s="240"/>
      <c r="K445" s="241">
        <f>ROUND(E445*J445,2)</f>
        <v>0</v>
      </c>
      <c r="L445" s="241">
        <v>12</v>
      </c>
      <c r="M445" s="241">
        <f>G445*(1+L445/100)</f>
        <v>0</v>
      </c>
      <c r="N445" s="239">
        <v>0</v>
      </c>
      <c r="O445" s="239">
        <f>ROUND(E445*N445,2)</f>
        <v>0</v>
      </c>
      <c r="P445" s="239">
        <v>6.8000000000000005E-2</v>
      </c>
      <c r="Q445" s="239">
        <f>ROUND(E445*P445,2)</f>
        <v>0.78</v>
      </c>
      <c r="R445" s="241" t="s">
        <v>519</v>
      </c>
      <c r="S445" s="241" t="s">
        <v>315</v>
      </c>
      <c r="T445" s="242" t="s">
        <v>315</v>
      </c>
      <c r="U445" s="224">
        <v>0.3</v>
      </c>
      <c r="V445" s="224">
        <f>ROUND(E445*U445,2)</f>
        <v>3.42</v>
      </c>
      <c r="W445" s="224"/>
      <c r="X445" s="224" t="s">
        <v>336</v>
      </c>
      <c r="Y445" s="224" t="s">
        <v>317</v>
      </c>
      <c r="Z445" s="214"/>
      <c r="AA445" s="214"/>
      <c r="AB445" s="214"/>
      <c r="AC445" s="214"/>
      <c r="AD445" s="214"/>
      <c r="AE445" s="214"/>
      <c r="AF445" s="214"/>
      <c r="AG445" s="214" t="s">
        <v>367</v>
      </c>
      <c r="AH445" s="214"/>
      <c r="AI445" s="214"/>
      <c r="AJ445" s="214"/>
      <c r="AK445" s="214"/>
      <c r="AL445" s="214"/>
      <c r="AM445" s="214"/>
      <c r="AN445" s="214"/>
      <c r="AO445" s="214"/>
      <c r="AP445" s="214"/>
      <c r="AQ445" s="214"/>
      <c r="AR445" s="214"/>
      <c r="AS445" s="214"/>
      <c r="AT445" s="214"/>
      <c r="AU445" s="214"/>
      <c r="AV445" s="214"/>
      <c r="AW445" s="214"/>
      <c r="AX445" s="214"/>
      <c r="AY445" s="214"/>
      <c r="AZ445" s="214"/>
      <c r="BA445" s="214"/>
      <c r="BB445" s="214"/>
      <c r="BC445" s="214"/>
      <c r="BD445" s="214"/>
      <c r="BE445" s="214"/>
      <c r="BF445" s="214"/>
      <c r="BG445" s="214"/>
      <c r="BH445" s="214"/>
    </row>
    <row r="446" spans="1:60" outlineLevel="2" x14ac:dyDescent="0.2">
      <c r="A446" s="221"/>
      <c r="B446" s="222"/>
      <c r="C446" s="267" t="s">
        <v>1384</v>
      </c>
      <c r="D446" s="266"/>
      <c r="E446" s="266"/>
      <c r="F446" s="266"/>
      <c r="G446" s="266"/>
      <c r="H446" s="224"/>
      <c r="I446" s="224"/>
      <c r="J446" s="224"/>
      <c r="K446" s="224"/>
      <c r="L446" s="224"/>
      <c r="M446" s="224"/>
      <c r="N446" s="223"/>
      <c r="O446" s="223"/>
      <c r="P446" s="223"/>
      <c r="Q446" s="223"/>
      <c r="R446" s="224"/>
      <c r="S446" s="224"/>
      <c r="T446" s="224"/>
      <c r="U446" s="224"/>
      <c r="V446" s="224"/>
      <c r="W446" s="224"/>
      <c r="X446" s="224"/>
      <c r="Y446" s="224"/>
      <c r="Z446" s="214"/>
      <c r="AA446" s="214"/>
      <c r="AB446" s="214"/>
      <c r="AC446" s="214"/>
      <c r="AD446" s="214"/>
      <c r="AE446" s="214"/>
      <c r="AF446" s="214"/>
      <c r="AG446" s="214" t="s">
        <v>369</v>
      </c>
      <c r="AH446" s="214"/>
      <c r="AI446" s="214"/>
      <c r="AJ446" s="214"/>
      <c r="AK446" s="214"/>
      <c r="AL446" s="214"/>
      <c r="AM446" s="214"/>
      <c r="AN446" s="214"/>
      <c r="AO446" s="214"/>
      <c r="AP446" s="214"/>
      <c r="AQ446" s="214"/>
      <c r="AR446" s="214"/>
      <c r="AS446" s="214"/>
      <c r="AT446" s="214"/>
      <c r="AU446" s="214"/>
      <c r="AV446" s="214"/>
      <c r="AW446" s="214"/>
      <c r="AX446" s="214"/>
      <c r="AY446" s="214"/>
      <c r="AZ446" s="214"/>
      <c r="BA446" s="214"/>
      <c r="BB446" s="214"/>
      <c r="BC446" s="214"/>
      <c r="BD446" s="214"/>
      <c r="BE446" s="214"/>
      <c r="BF446" s="214"/>
      <c r="BG446" s="214"/>
      <c r="BH446" s="214"/>
    </row>
    <row r="447" spans="1:60" outlineLevel="2" x14ac:dyDescent="0.2">
      <c r="A447" s="221"/>
      <c r="B447" s="222"/>
      <c r="C447" s="268" t="s">
        <v>2981</v>
      </c>
      <c r="D447" s="262"/>
      <c r="E447" s="263"/>
      <c r="F447" s="224"/>
      <c r="G447" s="224"/>
      <c r="H447" s="224"/>
      <c r="I447" s="224"/>
      <c r="J447" s="224"/>
      <c r="K447" s="224"/>
      <c r="L447" s="224"/>
      <c r="M447" s="224"/>
      <c r="N447" s="223"/>
      <c r="O447" s="223"/>
      <c r="P447" s="223"/>
      <c r="Q447" s="223"/>
      <c r="R447" s="224"/>
      <c r="S447" s="224"/>
      <c r="T447" s="224"/>
      <c r="U447" s="224"/>
      <c r="V447" s="224"/>
      <c r="W447" s="224"/>
      <c r="X447" s="224"/>
      <c r="Y447" s="224"/>
      <c r="Z447" s="214"/>
      <c r="AA447" s="214"/>
      <c r="AB447" s="214"/>
      <c r="AC447" s="214"/>
      <c r="AD447" s="214"/>
      <c r="AE447" s="214"/>
      <c r="AF447" s="214"/>
      <c r="AG447" s="214" t="s">
        <v>371</v>
      </c>
      <c r="AH447" s="214">
        <v>0</v>
      </c>
      <c r="AI447" s="214"/>
      <c r="AJ447" s="214"/>
      <c r="AK447" s="214"/>
      <c r="AL447" s="214"/>
      <c r="AM447" s="214"/>
      <c r="AN447" s="214"/>
      <c r="AO447" s="214"/>
      <c r="AP447" s="214"/>
      <c r="AQ447" s="214"/>
      <c r="AR447" s="214"/>
      <c r="AS447" s="214"/>
      <c r="AT447" s="214"/>
      <c r="AU447" s="214"/>
      <c r="AV447" s="214"/>
      <c r="AW447" s="214"/>
      <c r="AX447" s="214"/>
      <c r="AY447" s="214"/>
      <c r="AZ447" s="214"/>
      <c r="BA447" s="214"/>
      <c r="BB447" s="214"/>
      <c r="BC447" s="214"/>
      <c r="BD447" s="214"/>
      <c r="BE447" s="214"/>
      <c r="BF447" s="214"/>
      <c r="BG447" s="214"/>
      <c r="BH447" s="214"/>
    </row>
    <row r="448" spans="1:60" outlineLevel="3" x14ac:dyDescent="0.2">
      <c r="A448" s="221"/>
      <c r="B448" s="222"/>
      <c r="C448" s="268" t="s">
        <v>3279</v>
      </c>
      <c r="D448" s="262"/>
      <c r="E448" s="263">
        <v>6.56</v>
      </c>
      <c r="F448" s="224"/>
      <c r="G448" s="224"/>
      <c r="H448" s="224"/>
      <c r="I448" s="224"/>
      <c r="J448" s="224"/>
      <c r="K448" s="224"/>
      <c r="L448" s="224"/>
      <c r="M448" s="224"/>
      <c r="N448" s="223"/>
      <c r="O448" s="223"/>
      <c r="P448" s="223"/>
      <c r="Q448" s="223"/>
      <c r="R448" s="224"/>
      <c r="S448" s="224"/>
      <c r="T448" s="224"/>
      <c r="U448" s="224"/>
      <c r="V448" s="224"/>
      <c r="W448" s="224"/>
      <c r="X448" s="224"/>
      <c r="Y448" s="224"/>
      <c r="Z448" s="214"/>
      <c r="AA448" s="214"/>
      <c r="AB448" s="214"/>
      <c r="AC448" s="214"/>
      <c r="AD448" s="214"/>
      <c r="AE448" s="214"/>
      <c r="AF448" s="214"/>
      <c r="AG448" s="214" t="s">
        <v>371</v>
      </c>
      <c r="AH448" s="214">
        <v>0</v>
      </c>
      <c r="AI448" s="214"/>
      <c r="AJ448" s="214"/>
      <c r="AK448" s="214"/>
      <c r="AL448" s="214"/>
      <c r="AM448" s="214"/>
      <c r="AN448" s="214"/>
      <c r="AO448" s="214"/>
      <c r="AP448" s="214"/>
      <c r="AQ448" s="214"/>
      <c r="AR448" s="214"/>
      <c r="AS448" s="214"/>
      <c r="AT448" s="214"/>
      <c r="AU448" s="214"/>
      <c r="AV448" s="214"/>
      <c r="AW448" s="214"/>
      <c r="AX448" s="214"/>
      <c r="AY448" s="214"/>
      <c r="AZ448" s="214"/>
      <c r="BA448" s="214"/>
      <c r="BB448" s="214"/>
      <c r="BC448" s="214"/>
      <c r="BD448" s="214"/>
      <c r="BE448" s="214"/>
      <c r="BF448" s="214"/>
      <c r="BG448" s="214"/>
      <c r="BH448" s="214"/>
    </row>
    <row r="449" spans="1:60" outlineLevel="3" x14ac:dyDescent="0.2">
      <c r="A449" s="221"/>
      <c r="B449" s="222"/>
      <c r="C449" s="268" t="s">
        <v>3025</v>
      </c>
      <c r="D449" s="262"/>
      <c r="E449" s="263"/>
      <c r="F449" s="224"/>
      <c r="G449" s="224"/>
      <c r="H449" s="224"/>
      <c r="I449" s="224"/>
      <c r="J449" s="224"/>
      <c r="K449" s="224"/>
      <c r="L449" s="224"/>
      <c r="M449" s="224"/>
      <c r="N449" s="223"/>
      <c r="O449" s="223"/>
      <c r="P449" s="223"/>
      <c r="Q449" s="223"/>
      <c r="R449" s="224"/>
      <c r="S449" s="224"/>
      <c r="T449" s="224"/>
      <c r="U449" s="224"/>
      <c r="V449" s="224"/>
      <c r="W449" s="224"/>
      <c r="X449" s="224"/>
      <c r="Y449" s="224"/>
      <c r="Z449" s="214"/>
      <c r="AA449" s="214"/>
      <c r="AB449" s="214"/>
      <c r="AC449" s="214"/>
      <c r="AD449" s="214"/>
      <c r="AE449" s="214"/>
      <c r="AF449" s="214"/>
      <c r="AG449" s="214" t="s">
        <v>371</v>
      </c>
      <c r="AH449" s="214">
        <v>0</v>
      </c>
      <c r="AI449" s="214"/>
      <c r="AJ449" s="214"/>
      <c r="AK449" s="214"/>
      <c r="AL449" s="214"/>
      <c r="AM449" s="214"/>
      <c r="AN449" s="214"/>
      <c r="AO449" s="214"/>
      <c r="AP449" s="214"/>
      <c r="AQ449" s="214"/>
      <c r="AR449" s="214"/>
      <c r="AS449" s="214"/>
      <c r="AT449" s="214"/>
      <c r="AU449" s="214"/>
      <c r="AV449" s="214"/>
      <c r="AW449" s="214"/>
      <c r="AX449" s="214"/>
      <c r="AY449" s="214"/>
      <c r="AZ449" s="214"/>
      <c r="BA449" s="214"/>
      <c r="BB449" s="214"/>
      <c r="BC449" s="214"/>
      <c r="BD449" s="214"/>
      <c r="BE449" s="214"/>
      <c r="BF449" s="214"/>
      <c r="BG449" s="214"/>
      <c r="BH449" s="214"/>
    </row>
    <row r="450" spans="1:60" outlineLevel="3" x14ac:dyDescent="0.2">
      <c r="A450" s="221"/>
      <c r="B450" s="222"/>
      <c r="C450" s="268" t="s">
        <v>3280</v>
      </c>
      <c r="D450" s="262"/>
      <c r="E450" s="263">
        <v>4.8479999999999999</v>
      </c>
      <c r="F450" s="224"/>
      <c r="G450" s="224"/>
      <c r="H450" s="224"/>
      <c r="I450" s="224"/>
      <c r="J450" s="224"/>
      <c r="K450" s="224"/>
      <c r="L450" s="224"/>
      <c r="M450" s="224"/>
      <c r="N450" s="223"/>
      <c r="O450" s="223"/>
      <c r="P450" s="223"/>
      <c r="Q450" s="223"/>
      <c r="R450" s="224"/>
      <c r="S450" s="224"/>
      <c r="T450" s="224"/>
      <c r="U450" s="224"/>
      <c r="V450" s="224"/>
      <c r="W450" s="224"/>
      <c r="X450" s="224"/>
      <c r="Y450" s="224"/>
      <c r="Z450" s="214"/>
      <c r="AA450" s="214"/>
      <c r="AB450" s="214"/>
      <c r="AC450" s="214"/>
      <c r="AD450" s="214"/>
      <c r="AE450" s="214"/>
      <c r="AF450" s="214"/>
      <c r="AG450" s="214" t="s">
        <v>371</v>
      </c>
      <c r="AH450" s="214">
        <v>0</v>
      </c>
      <c r="AI450" s="214"/>
      <c r="AJ450" s="214"/>
      <c r="AK450" s="214"/>
      <c r="AL450" s="214"/>
      <c r="AM450" s="214"/>
      <c r="AN450" s="214"/>
      <c r="AO450" s="214"/>
      <c r="AP450" s="214"/>
      <c r="AQ450" s="214"/>
      <c r="AR450" s="214"/>
      <c r="AS450" s="214"/>
      <c r="AT450" s="214"/>
      <c r="AU450" s="214"/>
      <c r="AV450" s="214"/>
      <c r="AW450" s="214"/>
      <c r="AX450" s="214"/>
      <c r="AY450" s="214"/>
      <c r="AZ450" s="214"/>
      <c r="BA450" s="214"/>
      <c r="BB450" s="214"/>
      <c r="BC450" s="214"/>
      <c r="BD450" s="214"/>
      <c r="BE450" s="214"/>
      <c r="BF450" s="214"/>
      <c r="BG450" s="214"/>
      <c r="BH450" s="214"/>
    </row>
    <row r="451" spans="1:60" outlineLevel="1" x14ac:dyDescent="0.2">
      <c r="A451" s="245">
        <v>68</v>
      </c>
      <c r="B451" s="246" t="s">
        <v>3281</v>
      </c>
      <c r="C451" s="256" t="s">
        <v>3282</v>
      </c>
      <c r="D451" s="247" t="s">
        <v>330</v>
      </c>
      <c r="E451" s="248">
        <v>1</v>
      </c>
      <c r="F451" s="249"/>
      <c r="G451" s="250">
        <f>ROUND(E451*F451,2)</f>
        <v>0</v>
      </c>
      <c r="H451" s="249"/>
      <c r="I451" s="250">
        <f>ROUND(E451*H451,2)</f>
        <v>0</v>
      </c>
      <c r="J451" s="249"/>
      <c r="K451" s="250">
        <f>ROUND(E451*J451,2)</f>
        <v>0</v>
      </c>
      <c r="L451" s="250">
        <v>12</v>
      </c>
      <c r="M451" s="250">
        <f>G451*(1+L451/100)</f>
        <v>0</v>
      </c>
      <c r="N451" s="248">
        <v>0</v>
      </c>
      <c r="O451" s="248">
        <f>ROUND(E451*N451,2)</f>
        <v>0</v>
      </c>
      <c r="P451" s="248">
        <v>0</v>
      </c>
      <c r="Q451" s="248">
        <f>ROUND(E451*P451,2)</f>
        <v>0</v>
      </c>
      <c r="R451" s="250"/>
      <c r="S451" s="250" t="s">
        <v>331</v>
      </c>
      <c r="T451" s="251" t="s">
        <v>316</v>
      </c>
      <c r="U451" s="224">
        <v>0</v>
      </c>
      <c r="V451" s="224">
        <f>ROUND(E451*U451,2)</f>
        <v>0</v>
      </c>
      <c r="W451" s="224"/>
      <c r="X451" s="224" t="s">
        <v>336</v>
      </c>
      <c r="Y451" s="224" t="s">
        <v>317</v>
      </c>
      <c r="Z451" s="214"/>
      <c r="AA451" s="214"/>
      <c r="AB451" s="214"/>
      <c r="AC451" s="214"/>
      <c r="AD451" s="214"/>
      <c r="AE451" s="214"/>
      <c r="AF451" s="214"/>
      <c r="AG451" s="214" t="s">
        <v>337</v>
      </c>
      <c r="AH451" s="214"/>
      <c r="AI451" s="214"/>
      <c r="AJ451" s="214"/>
      <c r="AK451" s="214"/>
      <c r="AL451" s="214"/>
      <c r="AM451" s="214"/>
      <c r="AN451" s="214"/>
      <c r="AO451" s="214"/>
      <c r="AP451" s="214"/>
      <c r="AQ451" s="214"/>
      <c r="AR451" s="214"/>
      <c r="AS451" s="214"/>
      <c r="AT451" s="214"/>
      <c r="AU451" s="214"/>
      <c r="AV451" s="214"/>
      <c r="AW451" s="214"/>
      <c r="AX451" s="214"/>
      <c r="AY451" s="214"/>
      <c r="AZ451" s="214"/>
      <c r="BA451" s="214"/>
      <c r="BB451" s="214"/>
      <c r="BC451" s="214"/>
      <c r="BD451" s="214"/>
      <c r="BE451" s="214"/>
      <c r="BF451" s="214"/>
      <c r="BG451" s="214"/>
      <c r="BH451" s="214"/>
    </row>
    <row r="452" spans="1:60" outlineLevel="1" x14ac:dyDescent="0.2">
      <c r="A452" s="245">
        <v>69</v>
      </c>
      <c r="B452" s="246" t="s">
        <v>3283</v>
      </c>
      <c r="C452" s="256" t="s">
        <v>3284</v>
      </c>
      <c r="D452" s="247" t="s">
        <v>330</v>
      </c>
      <c r="E452" s="248">
        <v>1</v>
      </c>
      <c r="F452" s="249"/>
      <c r="G452" s="250">
        <f>ROUND(E452*F452,2)</f>
        <v>0</v>
      </c>
      <c r="H452" s="249"/>
      <c r="I452" s="250">
        <f>ROUND(E452*H452,2)</f>
        <v>0</v>
      </c>
      <c r="J452" s="249"/>
      <c r="K452" s="250">
        <f>ROUND(E452*J452,2)</f>
        <v>0</v>
      </c>
      <c r="L452" s="250">
        <v>12</v>
      </c>
      <c r="M452" s="250">
        <f>G452*(1+L452/100)</f>
        <v>0</v>
      </c>
      <c r="N452" s="248">
        <v>0</v>
      </c>
      <c r="O452" s="248">
        <f>ROUND(E452*N452,2)</f>
        <v>0</v>
      </c>
      <c r="P452" s="248">
        <v>0</v>
      </c>
      <c r="Q452" s="248">
        <f>ROUND(E452*P452,2)</f>
        <v>0</v>
      </c>
      <c r="R452" s="250"/>
      <c r="S452" s="250" t="s">
        <v>331</v>
      </c>
      <c r="T452" s="251" t="s">
        <v>316</v>
      </c>
      <c r="U452" s="224">
        <v>0</v>
      </c>
      <c r="V452" s="224">
        <f>ROUND(E452*U452,2)</f>
        <v>0</v>
      </c>
      <c r="W452" s="224"/>
      <c r="X452" s="224" t="s">
        <v>336</v>
      </c>
      <c r="Y452" s="224" t="s">
        <v>317</v>
      </c>
      <c r="Z452" s="214"/>
      <c r="AA452" s="214"/>
      <c r="AB452" s="214"/>
      <c r="AC452" s="214"/>
      <c r="AD452" s="214"/>
      <c r="AE452" s="214"/>
      <c r="AF452" s="214"/>
      <c r="AG452" s="214" t="s">
        <v>337</v>
      </c>
      <c r="AH452" s="214"/>
      <c r="AI452" s="214"/>
      <c r="AJ452" s="214"/>
      <c r="AK452" s="214"/>
      <c r="AL452" s="214"/>
      <c r="AM452" s="214"/>
      <c r="AN452" s="214"/>
      <c r="AO452" s="214"/>
      <c r="AP452" s="214"/>
      <c r="AQ452" s="214"/>
      <c r="AR452" s="214"/>
      <c r="AS452" s="214"/>
      <c r="AT452" s="214"/>
      <c r="AU452" s="214"/>
      <c r="AV452" s="214"/>
      <c r="AW452" s="214"/>
      <c r="AX452" s="214"/>
      <c r="AY452" s="214"/>
      <c r="AZ452" s="214"/>
      <c r="BA452" s="214"/>
      <c r="BB452" s="214"/>
      <c r="BC452" s="214"/>
      <c r="BD452" s="214"/>
      <c r="BE452" s="214"/>
      <c r="BF452" s="214"/>
      <c r="BG452" s="214"/>
      <c r="BH452" s="214"/>
    </row>
    <row r="453" spans="1:60" x14ac:dyDescent="0.2">
      <c r="A453" s="229" t="s">
        <v>310</v>
      </c>
      <c r="B453" s="230" t="s">
        <v>211</v>
      </c>
      <c r="C453" s="253" t="s">
        <v>212</v>
      </c>
      <c r="D453" s="231"/>
      <c r="E453" s="232"/>
      <c r="F453" s="233"/>
      <c r="G453" s="233">
        <f>SUMIF(AG454:AG455,"&lt;&gt;NOR",G454:G455)</f>
        <v>0</v>
      </c>
      <c r="H453" s="233"/>
      <c r="I453" s="233">
        <f>SUM(I454:I455)</f>
        <v>0</v>
      </c>
      <c r="J453" s="233"/>
      <c r="K453" s="233">
        <f>SUM(K454:K455)</f>
        <v>0</v>
      </c>
      <c r="L453" s="233"/>
      <c r="M453" s="233">
        <f>SUM(M454:M455)</f>
        <v>0</v>
      </c>
      <c r="N453" s="232"/>
      <c r="O453" s="232">
        <f>SUM(O454:O455)</f>
        <v>0</v>
      </c>
      <c r="P453" s="232"/>
      <c r="Q453" s="232">
        <f>SUM(Q454:Q455)</f>
        <v>0</v>
      </c>
      <c r="R453" s="233"/>
      <c r="S453" s="233"/>
      <c r="T453" s="234"/>
      <c r="U453" s="228"/>
      <c r="V453" s="228">
        <f>SUM(V454:V455)</f>
        <v>252.99</v>
      </c>
      <c r="W453" s="228"/>
      <c r="X453" s="228"/>
      <c r="Y453" s="228"/>
      <c r="AG453" t="s">
        <v>311</v>
      </c>
    </row>
    <row r="454" spans="1:60" ht="22.5" outlineLevel="1" x14ac:dyDescent="0.2">
      <c r="A454" s="236">
        <v>70</v>
      </c>
      <c r="B454" s="237" t="s">
        <v>1102</v>
      </c>
      <c r="C454" s="254" t="s">
        <v>1103</v>
      </c>
      <c r="D454" s="238" t="s">
        <v>581</v>
      </c>
      <c r="E454" s="239">
        <v>45.998939999999997</v>
      </c>
      <c r="F454" s="240"/>
      <c r="G454" s="241">
        <f>ROUND(E454*F454,2)</f>
        <v>0</v>
      </c>
      <c r="H454" s="240"/>
      <c r="I454" s="241">
        <f>ROUND(E454*H454,2)</f>
        <v>0</v>
      </c>
      <c r="J454" s="240"/>
      <c r="K454" s="241">
        <f>ROUND(E454*J454,2)</f>
        <v>0</v>
      </c>
      <c r="L454" s="241">
        <v>12</v>
      </c>
      <c r="M454" s="241">
        <f>G454*(1+L454/100)</f>
        <v>0</v>
      </c>
      <c r="N454" s="239">
        <v>0</v>
      </c>
      <c r="O454" s="239">
        <f>ROUND(E454*N454,2)</f>
        <v>0</v>
      </c>
      <c r="P454" s="239">
        <v>0</v>
      </c>
      <c r="Q454" s="239">
        <f>ROUND(E454*P454,2)</f>
        <v>0</v>
      </c>
      <c r="R454" s="241" t="s">
        <v>366</v>
      </c>
      <c r="S454" s="241" t="s">
        <v>315</v>
      </c>
      <c r="T454" s="242" t="s">
        <v>315</v>
      </c>
      <c r="U454" s="224">
        <v>5.5</v>
      </c>
      <c r="V454" s="224">
        <f>ROUND(E454*U454,2)</f>
        <v>252.99</v>
      </c>
      <c r="W454" s="224"/>
      <c r="X454" s="224" t="s">
        <v>582</v>
      </c>
      <c r="Y454" s="224" t="s">
        <v>317</v>
      </c>
      <c r="Z454" s="214"/>
      <c r="AA454" s="214"/>
      <c r="AB454" s="214"/>
      <c r="AC454" s="214"/>
      <c r="AD454" s="214"/>
      <c r="AE454" s="214"/>
      <c r="AF454" s="214"/>
      <c r="AG454" s="214" t="s">
        <v>732</v>
      </c>
      <c r="AH454" s="214"/>
      <c r="AI454" s="214"/>
      <c r="AJ454" s="214"/>
      <c r="AK454" s="214"/>
      <c r="AL454" s="214"/>
      <c r="AM454" s="214"/>
      <c r="AN454" s="214"/>
      <c r="AO454" s="214"/>
      <c r="AP454" s="214"/>
      <c r="AQ454" s="214"/>
      <c r="AR454" s="214"/>
      <c r="AS454" s="214"/>
      <c r="AT454" s="214"/>
      <c r="AU454" s="214"/>
      <c r="AV454" s="214"/>
      <c r="AW454" s="214"/>
      <c r="AX454" s="214"/>
      <c r="AY454" s="214"/>
      <c r="AZ454" s="214"/>
      <c r="BA454" s="214"/>
      <c r="BB454" s="214"/>
      <c r="BC454" s="214"/>
      <c r="BD454" s="214"/>
      <c r="BE454" s="214"/>
      <c r="BF454" s="214"/>
      <c r="BG454" s="214"/>
      <c r="BH454" s="214"/>
    </row>
    <row r="455" spans="1:60" outlineLevel="2" x14ac:dyDescent="0.2">
      <c r="A455" s="221"/>
      <c r="B455" s="222"/>
      <c r="C455" s="267" t="s">
        <v>584</v>
      </c>
      <c r="D455" s="266"/>
      <c r="E455" s="266"/>
      <c r="F455" s="266"/>
      <c r="G455" s="266"/>
      <c r="H455" s="224"/>
      <c r="I455" s="224"/>
      <c r="J455" s="224"/>
      <c r="K455" s="224"/>
      <c r="L455" s="224"/>
      <c r="M455" s="224"/>
      <c r="N455" s="223"/>
      <c r="O455" s="223"/>
      <c r="P455" s="223"/>
      <c r="Q455" s="223"/>
      <c r="R455" s="224"/>
      <c r="S455" s="224"/>
      <c r="T455" s="224"/>
      <c r="U455" s="224"/>
      <c r="V455" s="224"/>
      <c r="W455" s="224"/>
      <c r="X455" s="224"/>
      <c r="Y455" s="224"/>
      <c r="Z455" s="214"/>
      <c r="AA455" s="214"/>
      <c r="AB455" s="214"/>
      <c r="AC455" s="214"/>
      <c r="AD455" s="214"/>
      <c r="AE455" s="214"/>
      <c r="AF455" s="214"/>
      <c r="AG455" s="214" t="s">
        <v>369</v>
      </c>
      <c r="AH455" s="214"/>
      <c r="AI455" s="214"/>
      <c r="AJ455" s="214"/>
      <c r="AK455" s="214"/>
      <c r="AL455" s="214"/>
      <c r="AM455" s="214"/>
      <c r="AN455" s="214"/>
      <c r="AO455" s="214"/>
      <c r="AP455" s="214"/>
      <c r="AQ455" s="214"/>
      <c r="AR455" s="214"/>
      <c r="AS455" s="214"/>
      <c r="AT455" s="214"/>
      <c r="AU455" s="214"/>
      <c r="AV455" s="214"/>
      <c r="AW455" s="214"/>
      <c r="AX455" s="214"/>
      <c r="AY455" s="214"/>
      <c r="AZ455" s="214"/>
      <c r="BA455" s="214"/>
      <c r="BB455" s="214"/>
      <c r="BC455" s="214"/>
      <c r="BD455" s="214"/>
      <c r="BE455" s="214"/>
      <c r="BF455" s="214"/>
      <c r="BG455" s="214"/>
      <c r="BH455" s="214"/>
    </row>
    <row r="456" spans="1:60" x14ac:dyDescent="0.2">
      <c r="A456" s="229" t="s">
        <v>310</v>
      </c>
      <c r="B456" s="230" t="s">
        <v>219</v>
      </c>
      <c r="C456" s="253" t="s">
        <v>220</v>
      </c>
      <c r="D456" s="231"/>
      <c r="E456" s="232"/>
      <c r="F456" s="233"/>
      <c r="G456" s="233">
        <f>SUMIF(AG457:AG477,"&lt;&gt;NOR",G457:G477)</f>
        <v>0</v>
      </c>
      <c r="H456" s="233"/>
      <c r="I456" s="233">
        <f>SUM(I457:I477)</f>
        <v>0</v>
      </c>
      <c r="J456" s="233"/>
      <c r="K456" s="233">
        <f>SUM(K457:K477)</f>
        <v>0</v>
      </c>
      <c r="L456" s="233"/>
      <c r="M456" s="233">
        <f>SUM(M457:M477)</f>
        <v>0</v>
      </c>
      <c r="N456" s="232"/>
      <c r="O456" s="232">
        <f>SUM(O457:O477)</f>
        <v>0.36</v>
      </c>
      <c r="P456" s="232"/>
      <c r="Q456" s="232">
        <f>SUM(Q457:Q477)</f>
        <v>0</v>
      </c>
      <c r="R456" s="233"/>
      <c r="S456" s="233"/>
      <c r="T456" s="234"/>
      <c r="U456" s="228"/>
      <c r="V456" s="228">
        <f>SUM(V457:V477)</f>
        <v>40.64</v>
      </c>
      <c r="W456" s="228"/>
      <c r="X456" s="228"/>
      <c r="Y456" s="228"/>
      <c r="AG456" t="s">
        <v>311</v>
      </c>
    </row>
    <row r="457" spans="1:60" ht="22.5" outlineLevel="1" x14ac:dyDescent="0.2">
      <c r="A457" s="236">
        <v>71</v>
      </c>
      <c r="B457" s="237" t="s">
        <v>585</v>
      </c>
      <c r="C457" s="254" t="s">
        <v>586</v>
      </c>
      <c r="D457" s="238" t="s">
        <v>379</v>
      </c>
      <c r="E457" s="239">
        <v>95.837199999999996</v>
      </c>
      <c r="F457" s="240"/>
      <c r="G457" s="241">
        <f>ROUND(E457*F457,2)</f>
        <v>0</v>
      </c>
      <c r="H457" s="240"/>
      <c r="I457" s="241">
        <f>ROUND(E457*H457,2)</f>
        <v>0</v>
      </c>
      <c r="J457" s="240"/>
      <c r="K457" s="241">
        <f>ROUND(E457*J457,2)</f>
        <v>0</v>
      </c>
      <c r="L457" s="241">
        <v>12</v>
      </c>
      <c r="M457" s="241">
        <f>G457*(1+L457/100)</f>
        <v>0</v>
      </c>
      <c r="N457" s="239">
        <v>3.7799999999999999E-3</v>
      </c>
      <c r="O457" s="239">
        <f>ROUND(E457*N457,2)</f>
        <v>0.36</v>
      </c>
      <c r="P457" s="239">
        <v>0</v>
      </c>
      <c r="Q457" s="239">
        <f>ROUND(E457*P457,2)</f>
        <v>0</v>
      </c>
      <c r="R457" s="241" t="s">
        <v>587</v>
      </c>
      <c r="S457" s="241" t="s">
        <v>315</v>
      </c>
      <c r="T457" s="242" t="s">
        <v>315</v>
      </c>
      <c r="U457" s="224">
        <v>0.42403000000000002</v>
      </c>
      <c r="V457" s="224">
        <f>ROUND(E457*U457,2)</f>
        <v>40.64</v>
      </c>
      <c r="W457" s="224"/>
      <c r="X457" s="224" t="s">
        <v>588</v>
      </c>
      <c r="Y457" s="224" t="s">
        <v>317</v>
      </c>
      <c r="Z457" s="214"/>
      <c r="AA457" s="214"/>
      <c r="AB457" s="214"/>
      <c r="AC457" s="214"/>
      <c r="AD457" s="214"/>
      <c r="AE457" s="214"/>
      <c r="AF457" s="214"/>
      <c r="AG457" s="214" t="s">
        <v>589</v>
      </c>
      <c r="AH457" s="214"/>
      <c r="AI457" s="214"/>
      <c r="AJ457" s="214"/>
      <c r="AK457" s="214"/>
      <c r="AL457" s="214"/>
      <c r="AM457" s="214"/>
      <c r="AN457" s="214"/>
      <c r="AO457" s="214"/>
      <c r="AP457" s="214"/>
      <c r="AQ457" s="214"/>
      <c r="AR457" s="214"/>
      <c r="AS457" s="214"/>
      <c r="AT457" s="214"/>
      <c r="AU457" s="214"/>
      <c r="AV457" s="214"/>
      <c r="AW457" s="214"/>
      <c r="AX457" s="214"/>
      <c r="AY457" s="214"/>
      <c r="AZ457" s="214"/>
      <c r="BA457" s="214"/>
      <c r="BB457" s="214"/>
      <c r="BC457" s="214"/>
      <c r="BD457" s="214"/>
      <c r="BE457" s="214"/>
      <c r="BF457" s="214"/>
      <c r="BG457" s="214"/>
      <c r="BH457" s="214"/>
    </row>
    <row r="458" spans="1:60" ht="22.5" outlineLevel="2" x14ac:dyDescent="0.2">
      <c r="A458" s="221"/>
      <c r="B458" s="222"/>
      <c r="C458" s="255" t="s">
        <v>590</v>
      </c>
      <c r="D458" s="243"/>
      <c r="E458" s="243"/>
      <c r="F458" s="243"/>
      <c r="G458" s="243"/>
      <c r="H458" s="224"/>
      <c r="I458" s="224"/>
      <c r="J458" s="224"/>
      <c r="K458" s="224"/>
      <c r="L458" s="224"/>
      <c r="M458" s="224"/>
      <c r="N458" s="223"/>
      <c r="O458" s="223"/>
      <c r="P458" s="223"/>
      <c r="Q458" s="223"/>
      <c r="R458" s="224"/>
      <c r="S458" s="224"/>
      <c r="T458" s="224"/>
      <c r="U458" s="224"/>
      <c r="V458" s="224"/>
      <c r="W458" s="224"/>
      <c r="X458" s="224"/>
      <c r="Y458" s="224"/>
      <c r="Z458" s="214"/>
      <c r="AA458" s="214"/>
      <c r="AB458" s="214"/>
      <c r="AC458" s="214"/>
      <c r="AD458" s="214"/>
      <c r="AE458" s="214"/>
      <c r="AF458" s="214"/>
      <c r="AG458" s="214" t="s">
        <v>320</v>
      </c>
      <c r="AH458" s="214"/>
      <c r="AI458" s="214"/>
      <c r="AJ458" s="214"/>
      <c r="AK458" s="214"/>
      <c r="AL458" s="214"/>
      <c r="AM458" s="214"/>
      <c r="AN458" s="214"/>
      <c r="AO458" s="214"/>
      <c r="AP458" s="214"/>
      <c r="AQ458" s="214"/>
      <c r="AR458" s="214"/>
      <c r="AS458" s="214"/>
      <c r="AT458" s="214"/>
      <c r="AU458" s="214"/>
      <c r="AV458" s="214"/>
      <c r="AW458" s="214"/>
      <c r="AX458" s="214"/>
      <c r="AY458" s="214"/>
      <c r="AZ458" s="214"/>
      <c r="BA458" s="244" t="str">
        <f>C458</f>
        <v>Nanesení hydroizolační stěrky ve dvou vrstvách. Vlepení těsnicí pásky do spoje podlaha-stěna, přitlačení a uhlazení, přetažení pásky další vrstvou izolační stěrky.</v>
      </c>
      <c r="BB458" s="214"/>
      <c r="BC458" s="214"/>
      <c r="BD458" s="214"/>
      <c r="BE458" s="214"/>
      <c r="BF458" s="214"/>
      <c r="BG458" s="214"/>
      <c r="BH458" s="214"/>
    </row>
    <row r="459" spans="1:60" outlineLevel="2" x14ac:dyDescent="0.2">
      <c r="A459" s="221"/>
      <c r="B459" s="222"/>
      <c r="C459" s="268" t="s">
        <v>591</v>
      </c>
      <c r="D459" s="262"/>
      <c r="E459" s="263"/>
      <c r="F459" s="224"/>
      <c r="G459" s="224"/>
      <c r="H459" s="224"/>
      <c r="I459" s="224"/>
      <c r="J459" s="224"/>
      <c r="K459" s="224"/>
      <c r="L459" s="224"/>
      <c r="M459" s="224"/>
      <c r="N459" s="223"/>
      <c r="O459" s="223"/>
      <c r="P459" s="223"/>
      <c r="Q459" s="223"/>
      <c r="R459" s="224"/>
      <c r="S459" s="224"/>
      <c r="T459" s="224"/>
      <c r="U459" s="224"/>
      <c r="V459" s="224"/>
      <c r="W459" s="224"/>
      <c r="X459" s="224"/>
      <c r="Y459" s="224"/>
      <c r="Z459" s="214"/>
      <c r="AA459" s="214"/>
      <c r="AB459" s="214"/>
      <c r="AC459" s="214"/>
      <c r="AD459" s="214"/>
      <c r="AE459" s="214"/>
      <c r="AF459" s="214"/>
      <c r="AG459" s="214" t="s">
        <v>371</v>
      </c>
      <c r="AH459" s="214">
        <v>0</v>
      </c>
      <c r="AI459" s="214"/>
      <c r="AJ459" s="214"/>
      <c r="AK459" s="214"/>
      <c r="AL459" s="214"/>
      <c r="AM459" s="214"/>
      <c r="AN459" s="214"/>
      <c r="AO459" s="214"/>
      <c r="AP459" s="214"/>
      <c r="AQ459" s="214"/>
      <c r="AR459" s="214"/>
      <c r="AS459" s="214"/>
      <c r="AT459" s="214"/>
      <c r="AU459" s="214"/>
      <c r="AV459" s="214"/>
      <c r="AW459" s="214"/>
      <c r="AX459" s="214"/>
      <c r="AY459" s="214"/>
      <c r="AZ459" s="214"/>
      <c r="BA459" s="214"/>
      <c r="BB459" s="214"/>
      <c r="BC459" s="214"/>
      <c r="BD459" s="214"/>
      <c r="BE459" s="214"/>
      <c r="BF459" s="214"/>
      <c r="BG459" s="214"/>
      <c r="BH459" s="214"/>
    </row>
    <row r="460" spans="1:60" outlineLevel="3" x14ac:dyDescent="0.2">
      <c r="A460" s="221"/>
      <c r="B460" s="222"/>
      <c r="C460" s="268" t="s">
        <v>3285</v>
      </c>
      <c r="D460" s="262"/>
      <c r="E460" s="263">
        <v>12.558</v>
      </c>
      <c r="F460" s="224"/>
      <c r="G460" s="224"/>
      <c r="H460" s="224"/>
      <c r="I460" s="224"/>
      <c r="J460" s="224"/>
      <c r="K460" s="224"/>
      <c r="L460" s="224"/>
      <c r="M460" s="224"/>
      <c r="N460" s="223"/>
      <c r="O460" s="223"/>
      <c r="P460" s="223"/>
      <c r="Q460" s="223"/>
      <c r="R460" s="224"/>
      <c r="S460" s="224"/>
      <c r="T460" s="224"/>
      <c r="U460" s="224"/>
      <c r="V460" s="224"/>
      <c r="W460" s="224"/>
      <c r="X460" s="224"/>
      <c r="Y460" s="224"/>
      <c r="Z460" s="214"/>
      <c r="AA460" s="214"/>
      <c r="AB460" s="214"/>
      <c r="AC460" s="214"/>
      <c r="AD460" s="214"/>
      <c r="AE460" s="214"/>
      <c r="AF460" s="214"/>
      <c r="AG460" s="214" t="s">
        <v>371</v>
      </c>
      <c r="AH460" s="214">
        <v>0</v>
      </c>
      <c r="AI460" s="214"/>
      <c r="AJ460" s="214"/>
      <c r="AK460" s="214"/>
      <c r="AL460" s="214"/>
      <c r="AM460" s="214"/>
      <c r="AN460" s="214"/>
      <c r="AO460" s="214"/>
      <c r="AP460" s="214"/>
      <c r="AQ460" s="214"/>
      <c r="AR460" s="214"/>
      <c r="AS460" s="214"/>
      <c r="AT460" s="214"/>
      <c r="AU460" s="214"/>
      <c r="AV460" s="214"/>
      <c r="AW460" s="214"/>
      <c r="AX460" s="214"/>
      <c r="AY460" s="214"/>
      <c r="AZ460" s="214"/>
      <c r="BA460" s="214"/>
      <c r="BB460" s="214"/>
      <c r="BC460" s="214"/>
      <c r="BD460" s="214"/>
      <c r="BE460" s="214"/>
      <c r="BF460" s="214"/>
      <c r="BG460" s="214"/>
      <c r="BH460" s="214"/>
    </row>
    <row r="461" spans="1:60" outlineLevel="3" x14ac:dyDescent="0.2">
      <c r="A461" s="221"/>
      <c r="B461" s="222"/>
      <c r="C461" s="268" t="s">
        <v>3286</v>
      </c>
      <c r="D461" s="262"/>
      <c r="E461" s="263">
        <v>10.373200000000001</v>
      </c>
      <c r="F461" s="224"/>
      <c r="G461" s="224"/>
      <c r="H461" s="224"/>
      <c r="I461" s="224"/>
      <c r="J461" s="224"/>
      <c r="K461" s="224"/>
      <c r="L461" s="224"/>
      <c r="M461" s="224"/>
      <c r="N461" s="223"/>
      <c r="O461" s="223"/>
      <c r="P461" s="223"/>
      <c r="Q461" s="223"/>
      <c r="R461" s="224"/>
      <c r="S461" s="224"/>
      <c r="T461" s="224"/>
      <c r="U461" s="224"/>
      <c r="V461" s="224"/>
      <c r="W461" s="224"/>
      <c r="X461" s="224"/>
      <c r="Y461" s="224"/>
      <c r="Z461" s="214"/>
      <c r="AA461" s="214"/>
      <c r="AB461" s="214"/>
      <c r="AC461" s="214"/>
      <c r="AD461" s="214"/>
      <c r="AE461" s="214"/>
      <c r="AF461" s="214"/>
      <c r="AG461" s="214" t="s">
        <v>371</v>
      </c>
      <c r="AH461" s="214">
        <v>0</v>
      </c>
      <c r="AI461" s="214"/>
      <c r="AJ461" s="214"/>
      <c r="AK461" s="214"/>
      <c r="AL461" s="214"/>
      <c r="AM461" s="214"/>
      <c r="AN461" s="214"/>
      <c r="AO461" s="214"/>
      <c r="AP461" s="214"/>
      <c r="AQ461" s="214"/>
      <c r="AR461" s="214"/>
      <c r="AS461" s="214"/>
      <c r="AT461" s="214"/>
      <c r="AU461" s="214"/>
      <c r="AV461" s="214"/>
      <c r="AW461" s="214"/>
      <c r="AX461" s="214"/>
      <c r="AY461" s="214"/>
      <c r="AZ461" s="214"/>
      <c r="BA461" s="214"/>
      <c r="BB461" s="214"/>
      <c r="BC461" s="214"/>
      <c r="BD461" s="214"/>
      <c r="BE461" s="214"/>
      <c r="BF461" s="214"/>
      <c r="BG461" s="214"/>
      <c r="BH461" s="214"/>
    </row>
    <row r="462" spans="1:60" outlineLevel="3" x14ac:dyDescent="0.2">
      <c r="A462" s="221"/>
      <c r="B462" s="222"/>
      <c r="C462" s="268" t="s">
        <v>1393</v>
      </c>
      <c r="D462" s="262"/>
      <c r="E462" s="263"/>
      <c r="F462" s="224"/>
      <c r="G462" s="224"/>
      <c r="H462" s="224"/>
      <c r="I462" s="224"/>
      <c r="J462" s="224"/>
      <c r="K462" s="224"/>
      <c r="L462" s="224"/>
      <c r="M462" s="224"/>
      <c r="N462" s="223"/>
      <c r="O462" s="223"/>
      <c r="P462" s="223"/>
      <c r="Q462" s="223"/>
      <c r="R462" s="224"/>
      <c r="S462" s="224"/>
      <c r="T462" s="224"/>
      <c r="U462" s="224"/>
      <c r="V462" s="224"/>
      <c r="W462" s="224"/>
      <c r="X462" s="224"/>
      <c r="Y462" s="224"/>
      <c r="Z462" s="214"/>
      <c r="AA462" s="214"/>
      <c r="AB462" s="214"/>
      <c r="AC462" s="214"/>
      <c r="AD462" s="214"/>
      <c r="AE462" s="214"/>
      <c r="AF462" s="214"/>
      <c r="AG462" s="214" t="s">
        <v>371</v>
      </c>
      <c r="AH462" s="214">
        <v>0</v>
      </c>
      <c r="AI462" s="214"/>
      <c r="AJ462" s="214"/>
      <c r="AK462" s="214"/>
      <c r="AL462" s="214"/>
      <c r="AM462" s="214"/>
      <c r="AN462" s="214"/>
      <c r="AO462" s="214"/>
      <c r="AP462" s="214"/>
      <c r="AQ462" s="214"/>
      <c r="AR462" s="214"/>
      <c r="AS462" s="214"/>
      <c r="AT462" s="214"/>
      <c r="AU462" s="214"/>
      <c r="AV462" s="214"/>
      <c r="AW462" s="214"/>
      <c r="AX462" s="214"/>
      <c r="AY462" s="214"/>
      <c r="AZ462" s="214"/>
      <c r="BA462" s="214"/>
      <c r="BB462" s="214"/>
      <c r="BC462" s="214"/>
      <c r="BD462" s="214"/>
      <c r="BE462" s="214"/>
      <c r="BF462" s="214"/>
      <c r="BG462" s="214"/>
      <c r="BH462" s="214"/>
    </row>
    <row r="463" spans="1:60" outlineLevel="3" x14ac:dyDescent="0.2">
      <c r="A463" s="221"/>
      <c r="B463" s="222"/>
      <c r="C463" s="268" t="s">
        <v>713</v>
      </c>
      <c r="D463" s="262"/>
      <c r="E463" s="263"/>
      <c r="F463" s="224"/>
      <c r="G463" s="224"/>
      <c r="H463" s="224"/>
      <c r="I463" s="224"/>
      <c r="J463" s="224"/>
      <c r="K463" s="224"/>
      <c r="L463" s="224"/>
      <c r="M463" s="224"/>
      <c r="N463" s="223"/>
      <c r="O463" s="223"/>
      <c r="P463" s="223"/>
      <c r="Q463" s="223"/>
      <c r="R463" s="224"/>
      <c r="S463" s="224"/>
      <c r="T463" s="224"/>
      <c r="U463" s="224"/>
      <c r="V463" s="224"/>
      <c r="W463" s="224"/>
      <c r="X463" s="224"/>
      <c r="Y463" s="224"/>
      <c r="Z463" s="214"/>
      <c r="AA463" s="214"/>
      <c r="AB463" s="214"/>
      <c r="AC463" s="214"/>
      <c r="AD463" s="214"/>
      <c r="AE463" s="214"/>
      <c r="AF463" s="214"/>
      <c r="AG463" s="214" t="s">
        <v>371</v>
      </c>
      <c r="AH463" s="214">
        <v>0</v>
      </c>
      <c r="AI463" s="214"/>
      <c r="AJ463" s="214"/>
      <c r="AK463" s="214"/>
      <c r="AL463" s="214"/>
      <c r="AM463" s="214"/>
      <c r="AN463" s="214"/>
      <c r="AO463" s="214"/>
      <c r="AP463" s="214"/>
      <c r="AQ463" s="214"/>
      <c r="AR463" s="214"/>
      <c r="AS463" s="214"/>
      <c r="AT463" s="214"/>
      <c r="AU463" s="214"/>
      <c r="AV463" s="214"/>
      <c r="AW463" s="214"/>
      <c r="AX463" s="214"/>
      <c r="AY463" s="214"/>
      <c r="AZ463" s="214"/>
      <c r="BA463" s="214"/>
      <c r="BB463" s="214"/>
      <c r="BC463" s="214"/>
      <c r="BD463" s="214"/>
      <c r="BE463" s="214"/>
      <c r="BF463" s="214"/>
      <c r="BG463" s="214"/>
      <c r="BH463" s="214"/>
    </row>
    <row r="464" spans="1:60" outlineLevel="3" x14ac:dyDescent="0.2">
      <c r="A464" s="221"/>
      <c r="B464" s="222"/>
      <c r="C464" s="268" t="s">
        <v>2998</v>
      </c>
      <c r="D464" s="262"/>
      <c r="E464" s="263">
        <v>13.44</v>
      </c>
      <c r="F464" s="224"/>
      <c r="G464" s="224"/>
      <c r="H464" s="224"/>
      <c r="I464" s="224"/>
      <c r="J464" s="224"/>
      <c r="K464" s="224"/>
      <c r="L464" s="224"/>
      <c r="M464" s="224"/>
      <c r="N464" s="223"/>
      <c r="O464" s="223"/>
      <c r="P464" s="223"/>
      <c r="Q464" s="223"/>
      <c r="R464" s="224"/>
      <c r="S464" s="224"/>
      <c r="T464" s="224"/>
      <c r="U464" s="224"/>
      <c r="V464" s="224"/>
      <c r="W464" s="224"/>
      <c r="X464" s="224"/>
      <c r="Y464" s="224"/>
      <c r="Z464" s="214"/>
      <c r="AA464" s="214"/>
      <c r="AB464" s="214"/>
      <c r="AC464" s="214"/>
      <c r="AD464" s="214"/>
      <c r="AE464" s="214"/>
      <c r="AF464" s="214"/>
      <c r="AG464" s="214" t="s">
        <v>371</v>
      </c>
      <c r="AH464" s="214">
        <v>0</v>
      </c>
      <c r="AI464" s="214"/>
      <c r="AJ464" s="214"/>
      <c r="AK464" s="214"/>
      <c r="AL464" s="214"/>
      <c r="AM464" s="214"/>
      <c r="AN464" s="214"/>
      <c r="AO464" s="214"/>
      <c r="AP464" s="214"/>
      <c r="AQ464" s="214"/>
      <c r="AR464" s="214"/>
      <c r="AS464" s="214"/>
      <c r="AT464" s="214"/>
      <c r="AU464" s="214"/>
      <c r="AV464" s="214"/>
      <c r="AW464" s="214"/>
      <c r="AX464" s="214"/>
      <c r="AY464" s="214"/>
      <c r="AZ464" s="214"/>
      <c r="BA464" s="214"/>
      <c r="BB464" s="214"/>
      <c r="BC464" s="214"/>
      <c r="BD464" s="214"/>
      <c r="BE464" s="214"/>
      <c r="BF464" s="214"/>
      <c r="BG464" s="214"/>
      <c r="BH464" s="214"/>
    </row>
    <row r="465" spans="1:60" outlineLevel="3" x14ac:dyDescent="0.2">
      <c r="A465" s="221"/>
      <c r="B465" s="222"/>
      <c r="C465" s="268" t="s">
        <v>2999</v>
      </c>
      <c r="D465" s="262"/>
      <c r="E465" s="263">
        <v>15.24</v>
      </c>
      <c r="F465" s="224"/>
      <c r="G465" s="224"/>
      <c r="H465" s="224"/>
      <c r="I465" s="224"/>
      <c r="J465" s="224"/>
      <c r="K465" s="224"/>
      <c r="L465" s="224"/>
      <c r="M465" s="224"/>
      <c r="N465" s="223"/>
      <c r="O465" s="223"/>
      <c r="P465" s="223"/>
      <c r="Q465" s="223"/>
      <c r="R465" s="224"/>
      <c r="S465" s="224"/>
      <c r="T465" s="224"/>
      <c r="U465" s="224"/>
      <c r="V465" s="224"/>
      <c r="W465" s="224"/>
      <c r="X465" s="224"/>
      <c r="Y465" s="224"/>
      <c r="Z465" s="214"/>
      <c r="AA465" s="214"/>
      <c r="AB465" s="214"/>
      <c r="AC465" s="214"/>
      <c r="AD465" s="214"/>
      <c r="AE465" s="214"/>
      <c r="AF465" s="214"/>
      <c r="AG465" s="214" t="s">
        <v>371</v>
      </c>
      <c r="AH465" s="214">
        <v>0</v>
      </c>
      <c r="AI465" s="214"/>
      <c r="AJ465" s="214"/>
      <c r="AK465" s="214"/>
      <c r="AL465" s="214"/>
      <c r="AM465" s="214"/>
      <c r="AN465" s="214"/>
      <c r="AO465" s="214"/>
      <c r="AP465" s="214"/>
      <c r="AQ465" s="214"/>
      <c r="AR465" s="214"/>
      <c r="AS465" s="214"/>
      <c r="AT465" s="214"/>
      <c r="AU465" s="214"/>
      <c r="AV465" s="214"/>
      <c r="AW465" s="214"/>
      <c r="AX465" s="214"/>
      <c r="AY465" s="214"/>
      <c r="AZ465" s="214"/>
      <c r="BA465" s="214"/>
      <c r="BB465" s="214"/>
      <c r="BC465" s="214"/>
      <c r="BD465" s="214"/>
      <c r="BE465" s="214"/>
      <c r="BF465" s="214"/>
      <c r="BG465" s="214"/>
      <c r="BH465" s="214"/>
    </row>
    <row r="466" spans="1:60" outlineLevel="3" x14ac:dyDescent="0.2">
      <c r="A466" s="221"/>
      <c r="B466" s="222"/>
      <c r="C466" s="268" t="s">
        <v>3000</v>
      </c>
      <c r="D466" s="262"/>
      <c r="E466" s="263">
        <v>1.76</v>
      </c>
      <c r="F466" s="224"/>
      <c r="G466" s="224"/>
      <c r="H466" s="224"/>
      <c r="I466" s="224"/>
      <c r="J466" s="224"/>
      <c r="K466" s="224"/>
      <c r="L466" s="224"/>
      <c r="M466" s="224"/>
      <c r="N466" s="223"/>
      <c r="O466" s="223"/>
      <c r="P466" s="223"/>
      <c r="Q466" s="223"/>
      <c r="R466" s="224"/>
      <c r="S466" s="224"/>
      <c r="T466" s="224"/>
      <c r="U466" s="224"/>
      <c r="V466" s="224"/>
      <c r="W466" s="224"/>
      <c r="X466" s="224"/>
      <c r="Y466" s="224"/>
      <c r="Z466" s="214"/>
      <c r="AA466" s="214"/>
      <c r="AB466" s="214"/>
      <c r="AC466" s="214"/>
      <c r="AD466" s="214"/>
      <c r="AE466" s="214"/>
      <c r="AF466" s="214"/>
      <c r="AG466" s="214" t="s">
        <v>371</v>
      </c>
      <c r="AH466" s="214">
        <v>0</v>
      </c>
      <c r="AI466" s="214"/>
      <c r="AJ466" s="214"/>
      <c r="AK466" s="214"/>
      <c r="AL466" s="214"/>
      <c r="AM466" s="214"/>
      <c r="AN466" s="214"/>
      <c r="AO466" s="214"/>
      <c r="AP466" s="214"/>
      <c r="AQ466" s="214"/>
      <c r="AR466" s="214"/>
      <c r="AS466" s="214"/>
      <c r="AT466" s="214"/>
      <c r="AU466" s="214"/>
      <c r="AV466" s="214"/>
      <c r="AW466" s="214"/>
      <c r="AX466" s="214"/>
      <c r="AY466" s="214"/>
      <c r="AZ466" s="214"/>
      <c r="BA466" s="214"/>
      <c r="BB466" s="214"/>
      <c r="BC466" s="214"/>
      <c r="BD466" s="214"/>
      <c r="BE466" s="214"/>
      <c r="BF466" s="214"/>
      <c r="BG466" s="214"/>
      <c r="BH466" s="214"/>
    </row>
    <row r="467" spans="1:60" outlineLevel="3" x14ac:dyDescent="0.2">
      <c r="A467" s="221"/>
      <c r="B467" s="222"/>
      <c r="C467" s="268" t="s">
        <v>3112</v>
      </c>
      <c r="D467" s="262"/>
      <c r="E467" s="263"/>
      <c r="F467" s="224"/>
      <c r="G467" s="224"/>
      <c r="H467" s="224"/>
      <c r="I467" s="224"/>
      <c r="J467" s="224"/>
      <c r="K467" s="224"/>
      <c r="L467" s="224"/>
      <c r="M467" s="224"/>
      <c r="N467" s="223"/>
      <c r="O467" s="223"/>
      <c r="P467" s="223"/>
      <c r="Q467" s="223"/>
      <c r="R467" s="224"/>
      <c r="S467" s="224"/>
      <c r="T467" s="224"/>
      <c r="U467" s="224"/>
      <c r="V467" s="224"/>
      <c r="W467" s="224"/>
      <c r="X467" s="224"/>
      <c r="Y467" s="224"/>
      <c r="Z467" s="214"/>
      <c r="AA467" s="214"/>
      <c r="AB467" s="214"/>
      <c r="AC467" s="214"/>
      <c r="AD467" s="214"/>
      <c r="AE467" s="214"/>
      <c r="AF467" s="214"/>
      <c r="AG467" s="214" t="s">
        <v>371</v>
      </c>
      <c r="AH467" s="214">
        <v>0</v>
      </c>
      <c r="AI467" s="214"/>
      <c r="AJ467" s="214"/>
      <c r="AK467" s="214"/>
      <c r="AL467" s="214"/>
      <c r="AM467" s="214"/>
      <c r="AN467" s="214"/>
      <c r="AO467" s="214"/>
      <c r="AP467" s="214"/>
      <c r="AQ467" s="214"/>
      <c r="AR467" s="214"/>
      <c r="AS467" s="214"/>
      <c r="AT467" s="214"/>
      <c r="AU467" s="214"/>
      <c r="AV467" s="214"/>
      <c r="AW467" s="214"/>
      <c r="AX467" s="214"/>
      <c r="AY467" s="214"/>
      <c r="AZ467" s="214"/>
      <c r="BA467" s="214"/>
      <c r="BB467" s="214"/>
      <c r="BC467" s="214"/>
      <c r="BD467" s="214"/>
      <c r="BE467" s="214"/>
      <c r="BF467" s="214"/>
      <c r="BG467" s="214"/>
      <c r="BH467" s="214"/>
    </row>
    <row r="468" spans="1:60" outlineLevel="3" x14ac:dyDescent="0.2">
      <c r="A468" s="221"/>
      <c r="B468" s="222"/>
      <c r="C468" s="268" t="s">
        <v>3287</v>
      </c>
      <c r="D468" s="262"/>
      <c r="E468" s="263">
        <v>9.0540000000000003</v>
      </c>
      <c r="F468" s="224"/>
      <c r="G468" s="224"/>
      <c r="H468" s="224"/>
      <c r="I468" s="224"/>
      <c r="J468" s="224"/>
      <c r="K468" s="224"/>
      <c r="L468" s="224"/>
      <c r="M468" s="224"/>
      <c r="N468" s="223"/>
      <c r="O468" s="223"/>
      <c r="P468" s="223"/>
      <c r="Q468" s="223"/>
      <c r="R468" s="224"/>
      <c r="S468" s="224"/>
      <c r="T468" s="224"/>
      <c r="U468" s="224"/>
      <c r="V468" s="224"/>
      <c r="W468" s="224"/>
      <c r="X468" s="224"/>
      <c r="Y468" s="224"/>
      <c r="Z468" s="214"/>
      <c r="AA468" s="214"/>
      <c r="AB468" s="214"/>
      <c r="AC468" s="214"/>
      <c r="AD468" s="214"/>
      <c r="AE468" s="214"/>
      <c r="AF468" s="214"/>
      <c r="AG468" s="214" t="s">
        <v>371</v>
      </c>
      <c r="AH468" s="214">
        <v>0</v>
      </c>
      <c r="AI468" s="214"/>
      <c r="AJ468" s="214"/>
      <c r="AK468" s="214"/>
      <c r="AL468" s="214"/>
      <c r="AM468" s="214"/>
      <c r="AN468" s="214"/>
      <c r="AO468" s="214"/>
      <c r="AP468" s="214"/>
      <c r="AQ468" s="214"/>
      <c r="AR468" s="214"/>
      <c r="AS468" s="214"/>
      <c r="AT468" s="214"/>
      <c r="AU468" s="214"/>
      <c r="AV468" s="214"/>
      <c r="AW468" s="214"/>
      <c r="AX468" s="214"/>
      <c r="AY468" s="214"/>
      <c r="AZ468" s="214"/>
      <c r="BA468" s="214"/>
      <c r="BB468" s="214"/>
      <c r="BC468" s="214"/>
      <c r="BD468" s="214"/>
      <c r="BE468" s="214"/>
      <c r="BF468" s="214"/>
      <c r="BG468" s="214"/>
      <c r="BH468" s="214"/>
    </row>
    <row r="469" spans="1:60" outlineLevel="3" x14ac:dyDescent="0.2">
      <c r="A469" s="221"/>
      <c r="B469" s="222"/>
      <c r="C469" s="268" t="s">
        <v>3115</v>
      </c>
      <c r="D469" s="262"/>
      <c r="E469" s="263"/>
      <c r="F469" s="224"/>
      <c r="G469" s="224"/>
      <c r="H469" s="224"/>
      <c r="I469" s="224"/>
      <c r="J469" s="224"/>
      <c r="K469" s="224"/>
      <c r="L469" s="224"/>
      <c r="M469" s="224"/>
      <c r="N469" s="223"/>
      <c r="O469" s="223"/>
      <c r="P469" s="223"/>
      <c r="Q469" s="223"/>
      <c r="R469" s="224"/>
      <c r="S469" s="224"/>
      <c r="T469" s="224"/>
      <c r="U469" s="224"/>
      <c r="V469" s="224"/>
      <c r="W469" s="224"/>
      <c r="X469" s="224"/>
      <c r="Y469" s="224"/>
      <c r="Z469" s="214"/>
      <c r="AA469" s="214"/>
      <c r="AB469" s="214"/>
      <c r="AC469" s="214"/>
      <c r="AD469" s="214"/>
      <c r="AE469" s="214"/>
      <c r="AF469" s="214"/>
      <c r="AG469" s="214" t="s">
        <v>371</v>
      </c>
      <c r="AH469" s="214">
        <v>0</v>
      </c>
      <c r="AI469" s="214"/>
      <c r="AJ469" s="214"/>
      <c r="AK469" s="214"/>
      <c r="AL469" s="214"/>
      <c r="AM469" s="214"/>
      <c r="AN469" s="214"/>
      <c r="AO469" s="214"/>
      <c r="AP469" s="214"/>
      <c r="AQ469" s="214"/>
      <c r="AR469" s="214"/>
      <c r="AS469" s="214"/>
      <c r="AT469" s="214"/>
      <c r="AU469" s="214"/>
      <c r="AV469" s="214"/>
      <c r="AW469" s="214"/>
      <c r="AX469" s="214"/>
      <c r="AY469" s="214"/>
      <c r="AZ469" s="214"/>
      <c r="BA469" s="214"/>
      <c r="BB469" s="214"/>
      <c r="BC469" s="214"/>
      <c r="BD469" s="214"/>
      <c r="BE469" s="214"/>
      <c r="BF469" s="214"/>
      <c r="BG469" s="214"/>
      <c r="BH469" s="214"/>
    </row>
    <row r="470" spans="1:60" outlineLevel="3" x14ac:dyDescent="0.2">
      <c r="A470" s="221"/>
      <c r="B470" s="222"/>
      <c r="C470" s="268" t="s">
        <v>3288</v>
      </c>
      <c r="D470" s="262"/>
      <c r="E470" s="263">
        <v>7.7060000000000004</v>
      </c>
      <c r="F470" s="224"/>
      <c r="G470" s="224"/>
      <c r="H470" s="224"/>
      <c r="I470" s="224"/>
      <c r="J470" s="224"/>
      <c r="K470" s="224"/>
      <c r="L470" s="224"/>
      <c r="M470" s="224"/>
      <c r="N470" s="223"/>
      <c r="O470" s="223"/>
      <c r="P470" s="223"/>
      <c r="Q470" s="223"/>
      <c r="R470" s="224"/>
      <c r="S470" s="224"/>
      <c r="T470" s="224"/>
      <c r="U470" s="224"/>
      <c r="V470" s="224"/>
      <c r="W470" s="224"/>
      <c r="X470" s="224"/>
      <c r="Y470" s="224"/>
      <c r="Z470" s="214"/>
      <c r="AA470" s="214"/>
      <c r="AB470" s="214"/>
      <c r="AC470" s="214"/>
      <c r="AD470" s="214"/>
      <c r="AE470" s="214"/>
      <c r="AF470" s="214"/>
      <c r="AG470" s="214" t="s">
        <v>371</v>
      </c>
      <c r="AH470" s="214">
        <v>0</v>
      </c>
      <c r="AI470" s="214"/>
      <c r="AJ470" s="214"/>
      <c r="AK470" s="214"/>
      <c r="AL470" s="214"/>
      <c r="AM470" s="214"/>
      <c r="AN470" s="214"/>
      <c r="AO470" s="214"/>
      <c r="AP470" s="214"/>
      <c r="AQ470" s="214"/>
      <c r="AR470" s="214"/>
      <c r="AS470" s="214"/>
      <c r="AT470" s="214"/>
      <c r="AU470" s="214"/>
      <c r="AV470" s="214"/>
      <c r="AW470" s="214"/>
      <c r="AX470" s="214"/>
      <c r="AY470" s="214"/>
      <c r="AZ470" s="214"/>
      <c r="BA470" s="214"/>
      <c r="BB470" s="214"/>
      <c r="BC470" s="214"/>
      <c r="BD470" s="214"/>
      <c r="BE470" s="214"/>
      <c r="BF470" s="214"/>
      <c r="BG470" s="214"/>
      <c r="BH470" s="214"/>
    </row>
    <row r="471" spans="1:60" outlineLevel="3" x14ac:dyDescent="0.2">
      <c r="A471" s="221"/>
      <c r="B471" s="222"/>
      <c r="C471" s="268" t="s">
        <v>3117</v>
      </c>
      <c r="D471" s="262"/>
      <c r="E471" s="263"/>
      <c r="F471" s="224"/>
      <c r="G471" s="224"/>
      <c r="H471" s="224"/>
      <c r="I471" s="224"/>
      <c r="J471" s="224"/>
      <c r="K471" s="224"/>
      <c r="L471" s="224"/>
      <c r="M471" s="224"/>
      <c r="N471" s="223"/>
      <c r="O471" s="223"/>
      <c r="P471" s="223"/>
      <c r="Q471" s="223"/>
      <c r="R471" s="224"/>
      <c r="S471" s="224"/>
      <c r="T471" s="224"/>
      <c r="U471" s="224"/>
      <c r="V471" s="224"/>
      <c r="W471" s="224"/>
      <c r="X471" s="224"/>
      <c r="Y471" s="224"/>
      <c r="Z471" s="214"/>
      <c r="AA471" s="214"/>
      <c r="AB471" s="214"/>
      <c r="AC471" s="214"/>
      <c r="AD471" s="214"/>
      <c r="AE471" s="214"/>
      <c r="AF471" s="214"/>
      <c r="AG471" s="214" t="s">
        <v>371</v>
      </c>
      <c r="AH471" s="214">
        <v>0</v>
      </c>
      <c r="AI471" s="214"/>
      <c r="AJ471" s="214"/>
      <c r="AK471" s="214"/>
      <c r="AL471" s="214"/>
      <c r="AM471" s="214"/>
      <c r="AN471" s="214"/>
      <c r="AO471" s="214"/>
      <c r="AP471" s="214"/>
      <c r="AQ471" s="214"/>
      <c r="AR471" s="214"/>
      <c r="AS471" s="214"/>
      <c r="AT471" s="214"/>
      <c r="AU471" s="214"/>
      <c r="AV471" s="214"/>
      <c r="AW471" s="214"/>
      <c r="AX471" s="214"/>
      <c r="AY471" s="214"/>
      <c r="AZ471" s="214"/>
      <c r="BA471" s="214"/>
      <c r="BB471" s="214"/>
      <c r="BC471" s="214"/>
      <c r="BD471" s="214"/>
      <c r="BE471" s="214"/>
      <c r="BF471" s="214"/>
      <c r="BG471" s="214"/>
      <c r="BH471" s="214"/>
    </row>
    <row r="472" spans="1:60" outlineLevel="3" x14ac:dyDescent="0.2">
      <c r="A472" s="221"/>
      <c r="B472" s="222"/>
      <c r="C472" s="268" t="s">
        <v>3289</v>
      </c>
      <c r="D472" s="262"/>
      <c r="E472" s="263">
        <v>7.851</v>
      </c>
      <c r="F472" s="224"/>
      <c r="G472" s="224"/>
      <c r="H472" s="224"/>
      <c r="I472" s="224"/>
      <c r="J472" s="224"/>
      <c r="K472" s="224"/>
      <c r="L472" s="224"/>
      <c r="M472" s="224"/>
      <c r="N472" s="223"/>
      <c r="O472" s="223"/>
      <c r="P472" s="223"/>
      <c r="Q472" s="223"/>
      <c r="R472" s="224"/>
      <c r="S472" s="224"/>
      <c r="T472" s="224"/>
      <c r="U472" s="224"/>
      <c r="V472" s="224"/>
      <c r="W472" s="224"/>
      <c r="X472" s="224"/>
      <c r="Y472" s="224"/>
      <c r="Z472" s="214"/>
      <c r="AA472" s="214"/>
      <c r="AB472" s="214"/>
      <c r="AC472" s="214"/>
      <c r="AD472" s="214"/>
      <c r="AE472" s="214"/>
      <c r="AF472" s="214"/>
      <c r="AG472" s="214" t="s">
        <v>371</v>
      </c>
      <c r="AH472" s="214">
        <v>0</v>
      </c>
      <c r="AI472" s="214"/>
      <c r="AJ472" s="214"/>
      <c r="AK472" s="214"/>
      <c r="AL472" s="214"/>
      <c r="AM472" s="214"/>
      <c r="AN472" s="214"/>
      <c r="AO472" s="214"/>
      <c r="AP472" s="214"/>
      <c r="AQ472" s="214"/>
      <c r="AR472" s="214"/>
      <c r="AS472" s="214"/>
      <c r="AT472" s="214"/>
      <c r="AU472" s="214"/>
      <c r="AV472" s="214"/>
      <c r="AW472" s="214"/>
      <c r="AX472" s="214"/>
      <c r="AY472" s="214"/>
      <c r="AZ472" s="214"/>
      <c r="BA472" s="214"/>
      <c r="BB472" s="214"/>
      <c r="BC472" s="214"/>
      <c r="BD472" s="214"/>
      <c r="BE472" s="214"/>
      <c r="BF472" s="214"/>
      <c r="BG472" s="214"/>
      <c r="BH472" s="214"/>
    </row>
    <row r="473" spans="1:60" outlineLevel="3" x14ac:dyDescent="0.2">
      <c r="A473" s="221"/>
      <c r="B473" s="222"/>
      <c r="C473" s="268" t="s">
        <v>3119</v>
      </c>
      <c r="D473" s="262"/>
      <c r="E473" s="263"/>
      <c r="F473" s="224"/>
      <c r="G473" s="224"/>
      <c r="H473" s="224"/>
      <c r="I473" s="224"/>
      <c r="J473" s="224"/>
      <c r="K473" s="224"/>
      <c r="L473" s="224"/>
      <c r="M473" s="224"/>
      <c r="N473" s="223"/>
      <c r="O473" s="223"/>
      <c r="P473" s="223"/>
      <c r="Q473" s="223"/>
      <c r="R473" s="224"/>
      <c r="S473" s="224"/>
      <c r="T473" s="224"/>
      <c r="U473" s="224"/>
      <c r="V473" s="224"/>
      <c r="W473" s="224"/>
      <c r="X473" s="224"/>
      <c r="Y473" s="224"/>
      <c r="Z473" s="214"/>
      <c r="AA473" s="214"/>
      <c r="AB473" s="214"/>
      <c r="AC473" s="214"/>
      <c r="AD473" s="214"/>
      <c r="AE473" s="214"/>
      <c r="AF473" s="214"/>
      <c r="AG473" s="214" t="s">
        <v>371</v>
      </c>
      <c r="AH473" s="214">
        <v>0</v>
      </c>
      <c r="AI473" s="214"/>
      <c r="AJ473" s="214"/>
      <c r="AK473" s="214"/>
      <c r="AL473" s="214"/>
      <c r="AM473" s="214"/>
      <c r="AN473" s="214"/>
      <c r="AO473" s="214"/>
      <c r="AP473" s="214"/>
      <c r="AQ473" s="214"/>
      <c r="AR473" s="214"/>
      <c r="AS473" s="214"/>
      <c r="AT473" s="214"/>
      <c r="AU473" s="214"/>
      <c r="AV473" s="214"/>
      <c r="AW473" s="214"/>
      <c r="AX473" s="214"/>
      <c r="AY473" s="214"/>
      <c r="AZ473" s="214"/>
      <c r="BA473" s="214"/>
      <c r="BB473" s="214"/>
      <c r="BC473" s="214"/>
      <c r="BD473" s="214"/>
      <c r="BE473" s="214"/>
      <c r="BF473" s="214"/>
      <c r="BG473" s="214"/>
      <c r="BH473" s="214"/>
    </row>
    <row r="474" spans="1:60" outlineLevel="3" x14ac:dyDescent="0.2">
      <c r="A474" s="221"/>
      <c r="B474" s="222"/>
      <c r="C474" s="268" t="s">
        <v>3290</v>
      </c>
      <c r="D474" s="262"/>
      <c r="E474" s="263">
        <v>0.83</v>
      </c>
      <c r="F474" s="224"/>
      <c r="G474" s="224"/>
      <c r="H474" s="224"/>
      <c r="I474" s="224"/>
      <c r="J474" s="224"/>
      <c r="K474" s="224"/>
      <c r="L474" s="224"/>
      <c r="M474" s="224"/>
      <c r="N474" s="223"/>
      <c r="O474" s="223"/>
      <c r="P474" s="223"/>
      <c r="Q474" s="223"/>
      <c r="R474" s="224"/>
      <c r="S474" s="224"/>
      <c r="T474" s="224"/>
      <c r="U474" s="224"/>
      <c r="V474" s="224"/>
      <c r="W474" s="224"/>
      <c r="X474" s="224"/>
      <c r="Y474" s="224"/>
      <c r="Z474" s="214"/>
      <c r="AA474" s="214"/>
      <c r="AB474" s="214"/>
      <c r="AC474" s="214"/>
      <c r="AD474" s="214"/>
      <c r="AE474" s="214"/>
      <c r="AF474" s="214"/>
      <c r="AG474" s="214" t="s">
        <v>371</v>
      </c>
      <c r="AH474" s="214">
        <v>0</v>
      </c>
      <c r="AI474" s="214"/>
      <c r="AJ474" s="214"/>
      <c r="AK474" s="214"/>
      <c r="AL474" s="214"/>
      <c r="AM474" s="214"/>
      <c r="AN474" s="214"/>
      <c r="AO474" s="214"/>
      <c r="AP474" s="214"/>
      <c r="AQ474" s="214"/>
      <c r="AR474" s="214"/>
      <c r="AS474" s="214"/>
      <c r="AT474" s="214"/>
      <c r="AU474" s="214"/>
      <c r="AV474" s="214"/>
      <c r="AW474" s="214"/>
      <c r="AX474" s="214"/>
      <c r="AY474" s="214"/>
      <c r="AZ474" s="214"/>
      <c r="BA474" s="214"/>
      <c r="BB474" s="214"/>
      <c r="BC474" s="214"/>
      <c r="BD474" s="214"/>
      <c r="BE474" s="214"/>
      <c r="BF474" s="214"/>
      <c r="BG474" s="214"/>
      <c r="BH474" s="214"/>
    </row>
    <row r="475" spans="1:60" outlineLevel="3" x14ac:dyDescent="0.2">
      <c r="A475" s="221"/>
      <c r="B475" s="222"/>
      <c r="C475" s="268" t="s">
        <v>3291</v>
      </c>
      <c r="D475" s="262"/>
      <c r="E475" s="263">
        <v>9.2560000000000002</v>
      </c>
      <c r="F475" s="224"/>
      <c r="G475" s="224"/>
      <c r="H475" s="224"/>
      <c r="I475" s="224"/>
      <c r="J475" s="224"/>
      <c r="K475" s="224"/>
      <c r="L475" s="224"/>
      <c r="M475" s="224"/>
      <c r="N475" s="223"/>
      <c r="O475" s="223"/>
      <c r="P475" s="223"/>
      <c r="Q475" s="223"/>
      <c r="R475" s="224"/>
      <c r="S475" s="224"/>
      <c r="T475" s="224"/>
      <c r="U475" s="224"/>
      <c r="V475" s="224"/>
      <c r="W475" s="224"/>
      <c r="X475" s="224"/>
      <c r="Y475" s="224"/>
      <c r="Z475" s="214"/>
      <c r="AA475" s="214"/>
      <c r="AB475" s="214"/>
      <c r="AC475" s="214"/>
      <c r="AD475" s="214"/>
      <c r="AE475" s="214"/>
      <c r="AF475" s="214"/>
      <c r="AG475" s="214" t="s">
        <v>371</v>
      </c>
      <c r="AH475" s="214">
        <v>0</v>
      </c>
      <c r="AI475" s="214"/>
      <c r="AJ475" s="214"/>
      <c r="AK475" s="214"/>
      <c r="AL475" s="214"/>
      <c r="AM475" s="214"/>
      <c r="AN475" s="214"/>
      <c r="AO475" s="214"/>
      <c r="AP475" s="214"/>
      <c r="AQ475" s="214"/>
      <c r="AR475" s="214"/>
      <c r="AS475" s="214"/>
      <c r="AT475" s="214"/>
      <c r="AU475" s="214"/>
      <c r="AV475" s="214"/>
      <c r="AW475" s="214"/>
      <c r="AX475" s="214"/>
      <c r="AY475" s="214"/>
      <c r="AZ475" s="214"/>
      <c r="BA475" s="214"/>
      <c r="BB475" s="214"/>
      <c r="BC475" s="214"/>
      <c r="BD475" s="214"/>
      <c r="BE475" s="214"/>
      <c r="BF475" s="214"/>
      <c r="BG475" s="214"/>
      <c r="BH475" s="214"/>
    </row>
    <row r="476" spans="1:60" outlineLevel="3" x14ac:dyDescent="0.2">
      <c r="A476" s="221"/>
      <c r="B476" s="222"/>
      <c r="C476" s="268" t="s">
        <v>3121</v>
      </c>
      <c r="D476" s="262"/>
      <c r="E476" s="263"/>
      <c r="F476" s="224"/>
      <c r="G476" s="224"/>
      <c r="H476" s="224"/>
      <c r="I476" s="224"/>
      <c r="J476" s="224"/>
      <c r="K476" s="224"/>
      <c r="L476" s="224"/>
      <c r="M476" s="224"/>
      <c r="N476" s="223"/>
      <c r="O476" s="223"/>
      <c r="P476" s="223"/>
      <c r="Q476" s="223"/>
      <c r="R476" s="224"/>
      <c r="S476" s="224"/>
      <c r="T476" s="224"/>
      <c r="U476" s="224"/>
      <c r="V476" s="224"/>
      <c r="W476" s="224"/>
      <c r="X476" s="224"/>
      <c r="Y476" s="224"/>
      <c r="Z476" s="214"/>
      <c r="AA476" s="214"/>
      <c r="AB476" s="214"/>
      <c r="AC476" s="214"/>
      <c r="AD476" s="214"/>
      <c r="AE476" s="214"/>
      <c r="AF476" s="214"/>
      <c r="AG476" s="214" t="s">
        <v>371</v>
      </c>
      <c r="AH476" s="214">
        <v>0</v>
      </c>
      <c r="AI476" s="214"/>
      <c r="AJ476" s="214"/>
      <c r="AK476" s="214"/>
      <c r="AL476" s="214"/>
      <c r="AM476" s="214"/>
      <c r="AN476" s="214"/>
      <c r="AO476" s="214"/>
      <c r="AP476" s="214"/>
      <c r="AQ476" s="214"/>
      <c r="AR476" s="214"/>
      <c r="AS476" s="214"/>
      <c r="AT476" s="214"/>
      <c r="AU476" s="214"/>
      <c r="AV476" s="214"/>
      <c r="AW476" s="214"/>
      <c r="AX476" s="214"/>
      <c r="AY476" s="214"/>
      <c r="AZ476" s="214"/>
      <c r="BA476" s="214"/>
      <c r="BB476" s="214"/>
      <c r="BC476" s="214"/>
      <c r="BD476" s="214"/>
      <c r="BE476" s="214"/>
      <c r="BF476" s="214"/>
      <c r="BG476" s="214"/>
      <c r="BH476" s="214"/>
    </row>
    <row r="477" spans="1:60" outlineLevel="3" x14ac:dyDescent="0.2">
      <c r="A477" s="221"/>
      <c r="B477" s="222"/>
      <c r="C477" s="268" t="s">
        <v>3292</v>
      </c>
      <c r="D477" s="262"/>
      <c r="E477" s="263">
        <v>7.7690000000000001</v>
      </c>
      <c r="F477" s="224"/>
      <c r="G477" s="224"/>
      <c r="H477" s="224"/>
      <c r="I477" s="224"/>
      <c r="J477" s="224"/>
      <c r="K477" s="224"/>
      <c r="L477" s="224"/>
      <c r="M477" s="224"/>
      <c r="N477" s="223"/>
      <c r="O477" s="223"/>
      <c r="P477" s="223"/>
      <c r="Q477" s="223"/>
      <c r="R477" s="224"/>
      <c r="S477" s="224"/>
      <c r="T477" s="224"/>
      <c r="U477" s="224"/>
      <c r="V477" s="224"/>
      <c r="W477" s="224"/>
      <c r="X477" s="224"/>
      <c r="Y477" s="224"/>
      <c r="Z477" s="214"/>
      <c r="AA477" s="214"/>
      <c r="AB477" s="214"/>
      <c r="AC477" s="214"/>
      <c r="AD477" s="214"/>
      <c r="AE477" s="214"/>
      <c r="AF477" s="214"/>
      <c r="AG477" s="214" t="s">
        <v>371</v>
      </c>
      <c r="AH477" s="214">
        <v>0</v>
      </c>
      <c r="AI477" s="214"/>
      <c r="AJ477" s="214"/>
      <c r="AK477" s="214"/>
      <c r="AL477" s="214"/>
      <c r="AM477" s="214"/>
      <c r="AN477" s="214"/>
      <c r="AO477" s="214"/>
      <c r="AP477" s="214"/>
      <c r="AQ477" s="214"/>
      <c r="AR477" s="214"/>
      <c r="AS477" s="214"/>
      <c r="AT477" s="214"/>
      <c r="AU477" s="214"/>
      <c r="AV477" s="214"/>
      <c r="AW477" s="214"/>
      <c r="AX477" s="214"/>
      <c r="AY477" s="214"/>
      <c r="AZ477" s="214"/>
      <c r="BA477" s="214"/>
      <c r="BB477" s="214"/>
      <c r="BC477" s="214"/>
      <c r="BD477" s="214"/>
      <c r="BE477" s="214"/>
      <c r="BF477" s="214"/>
      <c r="BG477" s="214"/>
      <c r="BH477" s="214"/>
    </row>
    <row r="478" spans="1:60" x14ac:dyDescent="0.2">
      <c r="A478" s="229" t="s">
        <v>310</v>
      </c>
      <c r="B478" s="230" t="s">
        <v>221</v>
      </c>
      <c r="C478" s="253" t="s">
        <v>222</v>
      </c>
      <c r="D478" s="231"/>
      <c r="E478" s="232"/>
      <c r="F478" s="233"/>
      <c r="G478" s="233">
        <f>SUMIF(AG479:AG500,"&lt;&gt;NOR",G479:G500)</f>
        <v>0</v>
      </c>
      <c r="H478" s="233"/>
      <c r="I478" s="233">
        <f>SUM(I479:I500)</f>
        <v>0</v>
      </c>
      <c r="J478" s="233"/>
      <c r="K478" s="233">
        <f>SUM(K479:K500)</f>
        <v>0</v>
      </c>
      <c r="L478" s="233"/>
      <c r="M478" s="233">
        <f>SUM(M479:M500)</f>
        <v>0</v>
      </c>
      <c r="N478" s="232"/>
      <c r="O478" s="232">
        <f>SUM(O479:O500)</f>
        <v>0.03</v>
      </c>
      <c r="P478" s="232"/>
      <c r="Q478" s="232">
        <f>SUM(Q479:Q500)</f>
        <v>0</v>
      </c>
      <c r="R478" s="233"/>
      <c r="S478" s="233"/>
      <c r="T478" s="234"/>
      <c r="U478" s="228"/>
      <c r="V478" s="228">
        <f>SUM(V479:V500)</f>
        <v>11.23</v>
      </c>
      <c r="W478" s="228"/>
      <c r="X478" s="228"/>
      <c r="Y478" s="228"/>
      <c r="AG478" t="s">
        <v>311</v>
      </c>
    </row>
    <row r="479" spans="1:60" ht="22.5" outlineLevel="1" x14ac:dyDescent="0.2">
      <c r="A479" s="236">
        <v>72</v>
      </c>
      <c r="B479" s="237" t="s">
        <v>602</v>
      </c>
      <c r="C479" s="254" t="s">
        <v>603</v>
      </c>
      <c r="D479" s="238" t="s">
        <v>379</v>
      </c>
      <c r="E479" s="239">
        <v>57.36</v>
      </c>
      <c r="F479" s="240"/>
      <c r="G479" s="241">
        <f>ROUND(E479*F479,2)</f>
        <v>0</v>
      </c>
      <c r="H479" s="240"/>
      <c r="I479" s="241">
        <f>ROUND(E479*H479,2)</f>
        <v>0</v>
      </c>
      <c r="J479" s="240"/>
      <c r="K479" s="241">
        <f>ROUND(E479*J479,2)</f>
        <v>0</v>
      </c>
      <c r="L479" s="241">
        <v>12</v>
      </c>
      <c r="M479" s="241">
        <f>G479*(1+L479/100)</f>
        <v>0</v>
      </c>
      <c r="N479" s="239">
        <v>3.0000000000000001E-5</v>
      </c>
      <c r="O479" s="239">
        <f>ROUND(E479*N479,2)</f>
        <v>0</v>
      </c>
      <c r="P479" s="239">
        <v>0</v>
      </c>
      <c r="Q479" s="239">
        <f>ROUND(E479*P479,2)</f>
        <v>0</v>
      </c>
      <c r="R479" s="241" t="s">
        <v>596</v>
      </c>
      <c r="S479" s="241" t="s">
        <v>315</v>
      </c>
      <c r="T479" s="242" t="s">
        <v>315</v>
      </c>
      <c r="U479" s="224">
        <v>7.0000000000000007E-2</v>
      </c>
      <c r="V479" s="224">
        <f>ROUND(E479*U479,2)</f>
        <v>4.0199999999999996</v>
      </c>
      <c r="W479" s="224"/>
      <c r="X479" s="224" t="s">
        <v>336</v>
      </c>
      <c r="Y479" s="224" t="s">
        <v>317</v>
      </c>
      <c r="Z479" s="214"/>
      <c r="AA479" s="214"/>
      <c r="AB479" s="214"/>
      <c r="AC479" s="214"/>
      <c r="AD479" s="214"/>
      <c r="AE479" s="214"/>
      <c r="AF479" s="214"/>
      <c r="AG479" s="214" t="s">
        <v>367</v>
      </c>
      <c r="AH479" s="214"/>
      <c r="AI479" s="214"/>
      <c r="AJ479" s="214"/>
      <c r="AK479" s="214"/>
      <c r="AL479" s="214"/>
      <c r="AM479" s="214"/>
      <c r="AN479" s="214"/>
      <c r="AO479" s="214"/>
      <c r="AP479" s="214"/>
      <c r="AQ479" s="214"/>
      <c r="AR479" s="214"/>
      <c r="AS479" s="214"/>
      <c r="AT479" s="214"/>
      <c r="AU479" s="214"/>
      <c r="AV479" s="214"/>
      <c r="AW479" s="214"/>
      <c r="AX479" s="214"/>
      <c r="AY479" s="214"/>
      <c r="AZ479" s="214"/>
      <c r="BA479" s="214"/>
      <c r="BB479" s="214"/>
      <c r="BC479" s="214"/>
      <c r="BD479" s="214"/>
      <c r="BE479" s="214"/>
      <c r="BF479" s="214"/>
      <c r="BG479" s="214"/>
      <c r="BH479" s="214"/>
    </row>
    <row r="480" spans="1:60" outlineLevel="2" x14ac:dyDescent="0.2">
      <c r="A480" s="221"/>
      <c r="B480" s="222"/>
      <c r="C480" s="268" t="s">
        <v>713</v>
      </c>
      <c r="D480" s="262"/>
      <c r="E480" s="263"/>
      <c r="F480" s="224"/>
      <c r="G480" s="224"/>
      <c r="H480" s="224"/>
      <c r="I480" s="224"/>
      <c r="J480" s="224"/>
      <c r="K480" s="224"/>
      <c r="L480" s="224"/>
      <c r="M480" s="224"/>
      <c r="N480" s="223"/>
      <c r="O480" s="223"/>
      <c r="P480" s="223"/>
      <c r="Q480" s="223"/>
      <c r="R480" s="224"/>
      <c r="S480" s="224"/>
      <c r="T480" s="224"/>
      <c r="U480" s="224"/>
      <c r="V480" s="224"/>
      <c r="W480" s="224"/>
      <c r="X480" s="224"/>
      <c r="Y480" s="224"/>
      <c r="Z480" s="214"/>
      <c r="AA480" s="214"/>
      <c r="AB480" s="214"/>
      <c r="AC480" s="214"/>
      <c r="AD480" s="214"/>
      <c r="AE480" s="214"/>
      <c r="AF480" s="214"/>
      <c r="AG480" s="214" t="s">
        <v>371</v>
      </c>
      <c r="AH480" s="214">
        <v>0</v>
      </c>
      <c r="AI480" s="214"/>
      <c r="AJ480" s="214"/>
      <c r="AK480" s="214"/>
      <c r="AL480" s="214"/>
      <c r="AM480" s="214"/>
      <c r="AN480" s="214"/>
      <c r="AO480" s="214"/>
      <c r="AP480" s="214"/>
      <c r="AQ480" s="214"/>
      <c r="AR480" s="214"/>
      <c r="AS480" s="214"/>
      <c r="AT480" s="214"/>
      <c r="AU480" s="214"/>
      <c r="AV480" s="214"/>
      <c r="AW480" s="214"/>
      <c r="AX480" s="214"/>
      <c r="AY480" s="214"/>
      <c r="AZ480" s="214"/>
      <c r="BA480" s="214"/>
      <c r="BB480" s="214"/>
      <c r="BC480" s="214"/>
      <c r="BD480" s="214"/>
      <c r="BE480" s="214"/>
      <c r="BF480" s="214"/>
      <c r="BG480" s="214"/>
      <c r="BH480" s="214"/>
    </row>
    <row r="481" spans="1:60" outlineLevel="3" x14ac:dyDescent="0.2">
      <c r="A481" s="221"/>
      <c r="B481" s="222"/>
      <c r="C481" s="268" t="s">
        <v>3293</v>
      </c>
      <c r="D481" s="262"/>
      <c r="E481" s="263"/>
      <c r="F481" s="224"/>
      <c r="G481" s="224"/>
      <c r="H481" s="224"/>
      <c r="I481" s="224"/>
      <c r="J481" s="224"/>
      <c r="K481" s="224"/>
      <c r="L481" s="224"/>
      <c r="M481" s="224"/>
      <c r="N481" s="223"/>
      <c r="O481" s="223"/>
      <c r="P481" s="223"/>
      <c r="Q481" s="223"/>
      <c r="R481" s="224"/>
      <c r="S481" s="224"/>
      <c r="T481" s="224"/>
      <c r="U481" s="224"/>
      <c r="V481" s="224"/>
      <c r="W481" s="224"/>
      <c r="X481" s="224"/>
      <c r="Y481" s="224"/>
      <c r="Z481" s="214"/>
      <c r="AA481" s="214"/>
      <c r="AB481" s="214"/>
      <c r="AC481" s="214"/>
      <c r="AD481" s="214"/>
      <c r="AE481" s="214"/>
      <c r="AF481" s="214"/>
      <c r="AG481" s="214" t="s">
        <v>371</v>
      </c>
      <c r="AH481" s="214">
        <v>0</v>
      </c>
      <c r="AI481" s="214"/>
      <c r="AJ481" s="214"/>
      <c r="AK481" s="214"/>
      <c r="AL481" s="214"/>
      <c r="AM481" s="214"/>
      <c r="AN481" s="214"/>
      <c r="AO481" s="214"/>
      <c r="AP481" s="214"/>
      <c r="AQ481" s="214"/>
      <c r="AR481" s="214"/>
      <c r="AS481" s="214"/>
      <c r="AT481" s="214"/>
      <c r="AU481" s="214"/>
      <c r="AV481" s="214"/>
      <c r="AW481" s="214"/>
      <c r="AX481" s="214"/>
      <c r="AY481" s="214"/>
      <c r="AZ481" s="214"/>
      <c r="BA481" s="214"/>
      <c r="BB481" s="214"/>
      <c r="BC481" s="214"/>
      <c r="BD481" s="214"/>
      <c r="BE481" s="214"/>
      <c r="BF481" s="214"/>
      <c r="BG481" s="214"/>
      <c r="BH481" s="214"/>
    </row>
    <row r="482" spans="1:60" outlineLevel="3" x14ac:dyDescent="0.2">
      <c r="A482" s="221"/>
      <c r="B482" s="222"/>
      <c r="C482" s="268" t="s">
        <v>3294</v>
      </c>
      <c r="D482" s="262"/>
      <c r="E482" s="263">
        <v>26.88</v>
      </c>
      <c r="F482" s="224"/>
      <c r="G482" s="224"/>
      <c r="H482" s="224"/>
      <c r="I482" s="224"/>
      <c r="J482" s="224"/>
      <c r="K482" s="224"/>
      <c r="L482" s="224"/>
      <c r="M482" s="224"/>
      <c r="N482" s="223"/>
      <c r="O482" s="223"/>
      <c r="P482" s="223"/>
      <c r="Q482" s="223"/>
      <c r="R482" s="224"/>
      <c r="S482" s="224"/>
      <c r="T482" s="224"/>
      <c r="U482" s="224"/>
      <c r="V482" s="224"/>
      <c r="W482" s="224"/>
      <c r="X482" s="224"/>
      <c r="Y482" s="224"/>
      <c r="Z482" s="214"/>
      <c r="AA482" s="214"/>
      <c r="AB482" s="214"/>
      <c r="AC482" s="214"/>
      <c r="AD482" s="214"/>
      <c r="AE482" s="214"/>
      <c r="AF482" s="214"/>
      <c r="AG482" s="214" t="s">
        <v>371</v>
      </c>
      <c r="AH482" s="214">
        <v>0</v>
      </c>
      <c r="AI482" s="214"/>
      <c r="AJ482" s="214"/>
      <c r="AK482" s="214"/>
      <c r="AL482" s="214"/>
      <c r="AM482" s="214"/>
      <c r="AN482" s="214"/>
      <c r="AO482" s="214"/>
      <c r="AP482" s="214"/>
      <c r="AQ482" s="214"/>
      <c r="AR482" s="214"/>
      <c r="AS482" s="214"/>
      <c r="AT482" s="214"/>
      <c r="AU482" s="214"/>
      <c r="AV482" s="214"/>
      <c r="AW482" s="214"/>
      <c r="AX482" s="214"/>
      <c r="AY482" s="214"/>
      <c r="AZ482" s="214"/>
      <c r="BA482" s="214"/>
      <c r="BB482" s="214"/>
      <c r="BC482" s="214"/>
      <c r="BD482" s="214"/>
      <c r="BE482" s="214"/>
      <c r="BF482" s="214"/>
      <c r="BG482" s="214"/>
      <c r="BH482" s="214"/>
    </row>
    <row r="483" spans="1:60" outlineLevel="3" x14ac:dyDescent="0.2">
      <c r="A483" s="221"/>
      <c r="B483" s="222"/>
      <c r="C483" s="268" t="s">
        <v>3295</v>
      </c>
      <c r="D483" s="262"/>
      <c r="E483" s="263">
        <v>30.48</v>
      </c>
      <c r="F483" s="224"/>
      <c r="G483" s="224"/>
      <c r="H483" s="224"/>
      <c r="I483" s="224"/>
      <c r="J483" s="224"/>
      <c r="K483" s="224"/>
      <c r="L483" s="224"/>
      <c r="M483" s="224"/>
      <c r="N483" s="223"/>
      <c r="O483" s="223"/>
      <c r="P483" s="223"/>
      <c r="Q483" s="223"/>
      <c r="R483" s="224"/>
      <c r="S483" s="224"/>
      <c r="T483" s="224"/>
      <c r="U483" s="224"/>
      <c r="V483" s="224"/>
      <c r="W483" s="224"/>
      <c r="X483" s="224"/>
      <c r="Y483" s="224"/>
      <c r="Z483" s="214"/>
      <c r="AA483" s="214"/>
      <c r="AB483" s="214"/>
      <c r="AC483" s="214"/>
      <c r="AD483" s="214"/>
      <c r="AE483" s="214"/>
      <c r="AF483" s="214"/>
      <c r="AG483" s="214" t="s">
        <v>371</v>
      </c>
      <c r="AH483" s="214">
        <v>0</v>
      </c>
      <c r="AI483" s="214"/>
      <c r="AJ483" s="214"/>
      <c r="AK483" s="214"/>
      <c r="AL483" s="214"/>
      <c r="AM483" s="214"/>
      <c r="AN483" s="214"/>
      <c r="AO483" s="214"/>
      <c r="AP483" s="214"/>
      <c r="AQ483" s="214"/>
      <c r="AR483" s="214"/>
      <c r="AS483" s="214"/>
      <c r="AT483" s="214"/>
      <c r="AU483" s="214"/>
      <c r="AV483" s="214"/>
      <c r="AW483" s="214"/>
      <c r="AX483" s="214"/>
      <c r="AY483" s="214"/>
      <c r="AZ483" s="214"/>
      <c r="BA483" s="214"/>
      <c r="BB483" s="214"/>
      <c r="BC483" s="214"/>
      <c r="BD483" s="214"/>
      <c r="BE483" s="214"/>
      <c r="BF483" s="214"/>
      <c r="BG483" s="214"/>
      <c r="BH483" s="214"/>
    </row>
    <row r="484" spans="1:60" ht="22.5" outlineLevel="1" x14ac:dyDescent="0.2">
      <c r="A484" s="236">
        <v>73</v>
      </c>
      <c r="B484" s="237" t="s">
        <v>3296</v>
      </c>
      <c r="C484" s="254" t="s">
        <v>3297</v>
      </c>
      <c r="D484" s="238" t="s">
        <v>379</v>
      </c>
      <c r="E484" s="239">
        <v>30.44</v>
      </c>
      <c r="F484" s="240"/>
      <c r="G484" s="241">
        <f>ROUND(E484*F484,2)</f>
        <v>0</v>
      </c>
      <c r="H484" s="240"/>
      <c r="I484" s="241">
        <f>ROUND(E484*H484,2)</f>
        <v>0</v>
      </c>
      <c r="J484" s="240"/>
      <c r="K484" s="241">
        <f>ROUND(E484*J484,2)</f>
        <v>0</v>
      </c>
      <c r="L484" s="241">
        <v>12</v>
      </c>
      <c r="M484" s="241">
        <f>G484*(1+L484/100)</f>
        <v>0</v>
      </c>
      <c r="N484" s="239">
        <v>2.0000000000000002E-5</v>
      </c>
      <c r="O484" s="239">
        <f>ROUND(E484*N484,2)</f>
        <v>0</v>
      </c>
      <c r="P484" s="239">
        <v>0</v>
      </c>
      <c r="Q484" s="239">
        <f>ROUND(E484*P484,2)</f>
        <v>0</v>
      </c>
      <c r="R484" s="241" t="s">
        <v>596</v>
      </c>
      <c r="S484" s="241" t="s">
        <v>315</v>
      </c>
      <c r="T484" s="242" t="s">
        <v>315</v>
      </c>
      <c r="U484" s="224">
        <v>0.16</v>
      </c>
      <c r="V484" s="224">
        <f>ROUND(E484*U484,2)</f>
        <v>4.87</v>
      </c>
      <c r="W484" s="224"/>
      <c r="X484" s="224" t="s">
        <v>336</v>
      </c>
      <c r="Y484" s="224" t="s">
        <v>317</v>
      </c>
      <c r="Z484" s="214"/>
      <c r="AA484" s="214"/>
      <c r="AB484" s="214"/>
      <c r="AC484" s="214"/>
      <c r="AD484" s="214"/>
      <c r="AE484" s="214"/>
      <c r="AF484" s="214"/>
      <c r="AG484" s="214" t="s">
        <v>337</v>
      </c>
      <c r="AH484" s="214"/>
      <c r="AI484" s="214"/>
      <c r="AJ484" s="214"/>
      <c r="AK484" s="214"/>
      <c r="AL484" s="214"/>
      <c r="AM484" s="214"/>
      <c r="AN484" s="214"/>
      <c r="AO484" s="214"/>
      <c r="AP484" s="214"/>
      <c r="AQ484" s="214"/>
      <c r="AR484" s="214"/>
      <c r="AS484" s="214"/>
      <c r="AT484" s="214"/>
      <c r="AU484" s="214"/>
      <c r="AV484" s="214"/>
      <c r="AW484" s="214"/>
      <c r="AX484" s="214"/>
      <c r="AY484" s="214"/>
      <c r="AZ484" s="214"/>
      <c r="BA484" s="214"/>
      <c r="BB484" s="214"/>
      <c r="BC484" s="214"/>
      <c r="BD484" s="214"/>
      <c r="BE484" s="214"/>
      <c r="BF484" s="214"/>
      <c r="BG484" s="214"/>
      <c r="BH484" s="214"/>
    </row>
    <row r="485" spans="1:60" outlineLevel="2" x14ac:dyDescent="0.2">
      <c r="A485" s="221"/>
      <c r="B485" s="222"/>
      <c r="C485" s="268" t="s">
        <v>713</v>
      </c>
      <c r="D485" s="262"/>
      <c r="E485" s="263"/>
      <c r="F485" s="224"/>
      <c r="G485" s="224"/>
      <c r="H485" s="224"/>
      <c r="I485" s="224"/>
      <c r="J485" s="224"/>
      <c r="K485" s="224"/>
      <c r="L485" s="224"/>
      <c r="M485" s="224"/>
      <c r="N485" s="223"/>
      <c r="O485" s="223"/>
      <c r="P485" s="223"/>
      <c r="Q485" s="223"/>
      <c r="R485" s="224"/>
      <c r="S485" s="224"/>
      <c r="T485" s="224"/>
      <c r="U485" s="224"/>
      <c r="V485" s="224"/>
      <c r="W485" s="224"/>
      <c r="X485" s="224"/>
      <c r="Y485" s="224"/>
      <c r="Z485" s="214"/>
      <c r="AA485" s="214"/>
      <c r="AB485" s="214"/>
      <c r="AC485" s="214"/>
      <c r="AD485" s="214"/>
      <c r="AE485" s="214"/>
      <c r="AF485" s="214"/>
      <c r="AG485" s="214" t="s">
        <v>371</v>
      </c>
      <c r="AH485" s="214">
        <v>0</v>
      </c>
      <c r="AI485" s="214"/>
      <c r="AJ485" s="214"/>
      <c r="AK485" s="214"/>
      <c r="AL485" s="214"/>
      <c r="AM485" s="214"/>
      <c r="AN485" s="214"/>
      <c r="AO485" s="214"/>
      <c r="AP485" s="214"/>
      <c r="AQ485" s="214"/>
      <c r="AR485" s="214"/>
      <c r="AS485" s="214"/>
      <c r="AT485" s="214"/>
      <c r="AU485" s="214"/>
      <c r="AV485" s="214"/>
      <c r="AW485" s="214"/>
      <c r="AX485" s="214"/>
      <c r="AY485" s="214"/>
      <c r="AZ485" s="214"/>
      <c r="BA485" s="214"/>
      <c r="BB485" s="214"/>
      <c r="BC485" s="214"/>
      <c r="BD485" s="214"/>
      <c r="BE485" s="214"/>
      <c r="BF485" s="214"/>
      <c r="BG485" s="214"/>
      <c r="BH485" s="214"/>
    </row>
    <row r="486" spans="1:60" outlineLevel="3" x14ac:dyDescent="0.2">
      <c r="A486" s="221"/>
      <c r="B486" s="222"/>
      <c r="C486" s="268" t="s">
        <v>1394</v>
      </c>
      <c r="D486" s="262"/>
      <c r="E486" s="263"/>
      <c r="F486" s="224"/>
      <c r="G486" s="224"/>
      <c r="H486" s="224"/>
      <c r="I486" s="224"/>
      <c r="J486" s="224"/>
      <c r="K486" s="224"/>
      <c r="L486" s="224"/>
      <c r="M486" s="224"/>
      <c r="N486" s="223"/>
      <c r="O486" s="223"/>
      <c r="P486" s="223"/>
      <c r="Q486" s="223"/>
      <c r="R486" s="224"/>
      <c r="S486" s="224"/>
      <c r="T486" s="224"/>
      <c r="U486" s="224"/>
      <c r="V486" s="224"/>
      <c r="W486" s="224"/>
      <c r="X486" s="224"/>
      <c r="Y486" s="224"/>
      <c r="Z486" s="214"/>
      <c r="AA486" s="214"/>
      <c r="AB486" s="214"/>
      <c r="AC486" s="214"/>
      <c r="AD486" s="214"/>
      <c r="AE486" s="214"/>
      <c r="AF486" s="214"/>
      <c r="AG486" s="214" t="s">
        <v>371</v>
      </c>
      <c r="AH486" s="214">
        <v>0</v>
      </c>
      <c r="AI486" s="214"/>
      <c r="AJ486" s="214"/>
      <c r="AK486" s="214"/>
      <c r="AL486" s="214"/>
      <c r="AM486" s="214"/>
      <c r="AN486" s="214"/>
      <c r="AO486" s="214"/>
      <c r="AP486" s="214"/>
      <c r="AQ486" s="214"/>
      <c r="AR486" s="214"/>
      <c r="AS486" s="214"/>
      <c r="AT486" s="214"/>
      <c r="AU486" s="214"/>
      <c r="AV486" s="214"/>
      <c r="AW486" s="214"/>
      <c r="AX486" s="214"/>
      <c r="AY486" s="214"/>
      <c r="AZ486" s="214"/>
      <c r="BA486" s="214"/>
      <c r="BB486" s="214"/>
      <c r="BC486" s="214"/>
      <c r="BD486" s="214"/>
      <c r="BE486" s="214"/>
      <c r="BF486" s="214"/>
      <c r="BG486" s="214"/>
      <c r="BH486" s="214"/>
    </row>
    <row r="487" spans="1:60" outlineLevel="3" x14ac:dyDescent="0.2">
      <c r="A487" s="221"/>
      <c r="B487" s="222"/>
      <c r="C487" s="268" t="s">
        <v>2998</v>
      </c>
      <c r="D487" s="262"/>
      <c r="E487" s="263">
        <v>13.44</v>
      </c>
      <c r="F487" s="224"/>
      <c r="G487" s="224"/>
      <c r="H487" s="224"/>
      <c r="I487" s="224"/>
      <c r="J487" s="224"/>
      <c r="K487" s="224"/>
      <c r="L487" s="224"/>
      <c r="M487" s="224"/>
      <c r="N487" s="223"/>
      <c r="O487" s="223"/>
      <c r="P487" s="223"/>
      <c r="Q487" s="223"/>
      <c r="R487" s="224"/>
      <c r="S487" s="224"/>
      <c r="T487" s="224"/>
      <c r="U487" s="224"/>
      <c r="V487" s="224"/>
      <c r="W487" s="224"/>
      <c r="X487" s="224"/>
      <c r="Y487" s="224"/>
      <c r="Z487" s="214"/>
      <c r="AA487" s="214"/>
      <c r="AB487" s="214"/>
      <c r="AC487" s="214"/>
      <c r="AD487" s="214"/>
      <c r="AE487" s="214"/>
      <c r="AF487" s="214"/>
      <c r="AG487" s="214" t="s">
        <v>371</v>
      </c>
      <c r="AH487" s="214">
        <v>0</v>
      </c>
      <c r="AI487" s="214"/>
      <c r="AJ487" s="214"/>
      <c r="AK487" s="214"/>
      <c r="AL487" s="214"/>
      <c r="AM487" s="214"/>
      <c r="AN487" s="214"/>
      <c r="AO487" s="214"/>
      <c r="AP487" s="214"/>
      <c r="AQ487" s="214"/>
      <c r="AR487" s="214"/>
      <c r="AS487" s="214"/>
      <c r="AT487" s="214"/>
      <c r="AU487" s="214"/>
      <c r="AV487" s="214"/>
      <c r="AW487" s="214"/>
      <c r="AX487" s="214"/>
      <c r="AY487" s="214"/>
      <c r="AZ487" s="214"/>
      <c r="BA487" s="214"/>
      <c r="BB487" s="214"/>
      <c r="BC487" s="214"/>
      <c r="BD487" s="214"/>
      <c r="BE487" s="214"/>
      <c r="BF487" s="214"/>
      <c r="BG487" s="214"/>
      <c r="BH487" s="214"/>
    </row>
    <row r="488" spans="1:60" outlineLevel="3" x14ac:dyDescent="0.2">
      <c r="A488" s="221"/>
      <c r="B488" s="222"/>
      <c r="C488" s="268" t="s">
        <v>2999</v>
      </c>
      <c r="D488" s="262"/>
      <c r="E488" s="263">
        <v>15.24</v>
      </c>
      <c r="F488" s="224"/>
      <c r="G488" s="224"/>
      <c r="H488" s="224"/>
      <c r="I488" s="224"/>
      <c r="J488" s="224"/>
      <c r="K488" s="224"/>
      <c r="L488" s="224"/>
      <c r="M488" s="224"/>
      <c r="N488" s="223"/>
      <c r="O488" s="223"/>
      <c r="P488" s="223"/>
      <c r="Q488" s="223"/>
      <c r="R488" s="224"/>
      <c r="S488" s="224"/>
      <c r="T488" s="224"/>
      <c r="U488" s="224"/>
      <c r="V488" s="224"/>
      <c r="W488" s="224"/>
      <c r="X488" s="224"/>
      <c r="Y488" s="224"/>
      <c r="Z488" s="214"/>
      <c r="AA488" s="214"/>
      <c r="AB488" s="214"/>
      <c r="AC488" s="214"/>
      <c r="AD488" s="214"/>
      <c r="AE488" s="214"/>
      <c r="AF488" s="214"/>
      <c r="AG488" s="214" t="s">
        <v>371</v>
      </c>
      <c r="AH488" s="214">
        <v>0</v>
      </c>
      <c r="AI488" s="214"/>
      <c r="AJ488" s="214"/>
      <c r="AK488" s="214"/>
      <c r="AL488" s="214"/>
      <c r="AM488" s="214"/>
      <c r="AN488" s="214"/>
      <c r="AO488" s="214"/>
      <c r="AP488" s="214"/>
      <c r="AQ488" s="214"/>
      <c r="AR488" s="214"/>
      <c r="AS488" s="214"/>
      <c r="AT488" s="214"/>
      <c r="AU488" s="214"/>
      <c r="AV488" s="214"/>
      <c r="AW488" s="214"/>
      <c r="AX488" s="214"/>
      <c r="AY488" s="214"/>
      <c r="AZ488" s="214"/>
      <c r="BA488" s="214"/>
      <c r="BB488" s="214"/>
      <c r="BC488" s="214"/>
      <c r="BD488" s="214"/>
      <c r="BE488" s="214"/>
      <c r="BF488" s="214"/>
      <c r="BG488" s="214"/>
      <c r="BH488" s="214"/>
    </row>
    <row r="489" spans="1:60" outlineLevel="3" x14ac:dyDescent="0.2">
      <c r="A489" s="221"/>
      <c r="B489" s="222"/>
      <c r="C489" s="268" t="s">
        <v>3000</v>
      </c>
      <c r="D489" s="262"/>
      <c r="E489" s="263">
        <v>1.76</v>
      </c>
      <c r="F489" s="224"/>
      <c r="G489" s="224"/>
      <c r="H489" s="224"/>
      <c r="I489" s="224"/>
      <c r="J489" s="224"/>
      <c r="K489" s="224"/>
      <c r="L489" s="224"/>
      <c r="M489" s="224"/>
      <c r="N489" s="223"/>
      <c r="O489" s="223"/>
      <c r="P489" s="223"/>
      <c r="Q489" s="223"/>
      <c r="R489" s="224"/>
      <c r="S489" s="224"/>
      <c r="T489" s="224"/>
      <c r="U489" s="224"/>
      <c r="V489" s="224"/>
      <c r="W489" s="224"/>
      <c r="X489" s="224"/>
      <c r="Y489" s="224"/>
      <c r="Z489" s="214"/>
      <c r="AA489" s="214"/>
      <c r="AB489" s="214"/>
      <c r="AC489" s="214"/>
      <c r="AD489" s="214"/>
      <c r="AE489" s="214"/>
      <c r="AF489" s="214"/>
      <c r="AG489" s="214" t="s">
        <v>371</v>
      </c>
      <c r="AH489" s="214">
        <v>0</v>
      </c>
      <c r="AI489" s="214"/>
      <c r="AJ489" s="214"/>
      <c r="AK489" s="214"/>
      <c r="AL489" s="214"/>
      <c r="AM489" s="214"/>
      <c r="AN489" s="214"/>
      <c r="AO489" s="214"/>
      <c r="AP489" s="214"/>
      <c r="AQ489" s="214"/>
      <c r="AR489" s="214"/>
      <c r="AS489" s="214"/>
      <c r="AT489" s="214"/>
      <c r="AU489" s="214"/>
      <c r="AV489" s="214"/>
      <c r="AW489" s="214"/>
      <c r="AX489" s="214"/>
      <c r="AY489" s="214"/>
      <c r="AZ489" s="214"/>
      <c r="BA489" s="214"/>
      <c r="BB489" s="214"/>
      <c r="BC489" s="214"/>
      <c r="BD489" s="214"/>
      <c r="BE489" s="214"/>
      <c r="BF489" s="214"/>
      <c r="BG489" s="214"/>
      <c r="BH489" s="214"/>
    </row>
    <row r="490" spans="1:60" ht="22.5" outlineLevel="1" x14ac:dyDescent="0.2">
      <c r="A490" s="236">
        <v>74</v>
      </c>
      <c r="B490" s="237" t="s">
        <v>3298</v>
      </c>
      <c r="C490" s="254" t="s">
        <v>3299</v>
      </c>
      <c r="D490" s="238" t="s">
        <v>379</v>
      </c>
      <c r="E490" s="239">
        <v>34.397199999999998</v>
      </c>
      <c r="F490" s="240"/>
      <c r="G490" s="241">
        <f>ROUND(E490*F490,2)</f>
        <v>0</v>
      </c>
      <c r="H490" s="240"/>
      <c r="I490" s="241">
        <f>ROUND(E490*H490,2)</f>
        <v>0</v>
      </c>
      <c r="J490" s="240"/>
      <c r="K490" s="241">
        <f>ROUND(E490*J490,2)</f>
        <v>0</v>
      </c>
      <c r="L490" s="241">
        <v>12</v>
      </c>
      <c r="M490" s="241">
        <f>G490*(1+L490/100)</f>
        <v>0</v>
      </c>
      <c r="N490" s="239">
        <v>1.8000000000000001E-4</v>
      </c>
      <c r="O490" s="239">
        <f>ROUND(E490*N490,2)</f>
        <v>0.01</v>
      </c>
      <c r="P490" s="239">
        <v>0</v>
      </c>
      <c r="Q490" s="239">
        <f>ROUND(E490*P490,2)</f>
        <v>0</v>
      </c>
      <c r="R490" s="241" t="s">
        <v>428</v>
      </c>
      <c r="S490" s="241" t="s">
        <v>315</v>
      </c>
      <c r="T490" s="242" t="s">
        <v>315</v>
      </c>
      <c r="U490" s="224">
        <v>0</v>
      </c>
      <c r="V490" s="224">
        <f>ROUND(E490*U490,2)</f>
        <v>0</v>
      </c>
      <c r="W490" s="224"/>
      <c r="X490" s="224" t="s">
        <v>429</v>
      </c>
      <c r="Y490" s="224" t="s">
        <v>317</v>
      </c>
      <c r="Z490" s="214"/>
      <c r="AA490" s="214"/>
      <c r="AB490" s="214"/>
      <c r="AC490" s="214"/>
      <c r="AD490" s="214"/>
      <c r="AE490" s="214"/>
      <c r="AF490" s="214"/>
      <c r="AG490" s="214" t="s">
        <v>430</v>
      </c>
      <c r="AH490" s="214"/>
      <c r="AI490" s="214"/>
      <c r="AJ490" s="214"/>
      <c r="AK490" s="214"/>
      <c r="AL490" s="214"/>
      <c r="AM490" s="214"/>
      <c r="AN490" s="214"/>
      <c r="AO490" s="214"/>
      <c r="AP490" s="214"/>
      <c r="AQ490" s="214"/>
      <c r="AR490" s="214"/>
      <c r="AS490" s="214"/>
      <c r="AT490" s="214"/>
      <c r="AU490" s="214"/>
      <c r="AV490" s="214"/>
      <c r="AW490" s="214"/>
      <c r="AX490" s="214"/>
      <c r="AY490" s="214"/>
      <c r="AZ490" s="214"/>
      <c r="BA490" s="214"/>
      <c r="BB490" s="214"/>
      <c r="BC490" s="214"/>
      <c r="BD490" s="214"/>
      <c r="BE490" s="214"/>
      <c r="BF490" s="214"/>
      <c r="BG490" s="214"/>
      <c r="BH490" s="214"/>
    </row>
    <row r="491" spans="1:60" outlineLevel="2" x14ac:dyDescent="0.2">
      <c r="A491" s="221"/>
      <c r="B491" s="222"/>
      <c r="C491" s="268" t="s">
        <v>3300</v>
      </c>
      <c r="D491" s="262"/>
      <c r="E491" s="263">
        <v>34.397199999999998</v>
      </c>
      <c r="F491" s="224"/>
      <c r="G491" s="224"/>
      <c r="H491" s="224"/>
      <c r="I491" s="224"/>
      <c r="J491" s="224"/>
      <c r="K491" s="224"/>
      <c r="L491" s="224"/>
      <c r="M491" s="224"/>
      <c r="N491" s="223"/>
      <c r="O491" s="223"/>
      <c r="P491" s="223"/>
      <c r="Q491" s="223"/>
      <c r="R491" s="224"/>
      <c r="S491" s="224"/>
      <c r="T491" s="224"/>
      <c r="U491" s="224"/>
      <c r="V491" s="224"/>
      <c r="W491" s="224"/>
      <c r="X491" s="224"/>
      <c r="Y491" s="224"/>
      <c r="Z491" s="214"/>
      <c r="AA491" s="214"/>
      <c r="AB491" s="214"/>
      <c r="AC491" s="214"/>
      <c r="AD491" s="214"/>
      <c r="AE491" s="214"/>
      <c r="AF491" s="214"/>
      <c r="AG491" s="214" t="s">
        <v>371</v>
      </c>
      <c r="AH491" s="214">
        <v>0</v>
      </c>
      <c r="AI491" s="214"/>
      <c r="AJ491" s="214"/>
      <c r="AK491" s="214"/>
      <c r="AL491" s="214"/>
      <c r="AM491" s="214"/>
      <c r="AN491" s="214"/>
      <c r="AO491" s="214"/>
      <c r="AP491" s="214"/>
      <c r="AQ491" s="214"/>
      <c r="AR491" s="214"/>
      <c r="AS491" s="214"/>
      <c r="AT491" s="214"/>
      <c r="AU491" s="214"/>
      <c r="AV491" s="214"/>
      <c r="AW491" s="214"/>
      <c r="AX491" s="214"/>
      <c r="AY491" s="214"/>
      <c r="AZ491" s="214"/>
      <c r="BA491" s="214"/>
      <c r="BB491" s="214"/>
      <c r="BC491" s="214"/>
      <c r="BD491" s="214"/>
      <c r="BE491" s="214"/>
      <c r="BF491" s="214"/>
      <c r="BG491" s="214"/>
      <c r="BH491" s="214"/>
    </row>
    <row r="492" spans="1:60" outlineLevel="1" x14ac:dyDescent="0.2">
      <c r="A492" s="236">
        <v>75</v>
      </c>
      <c r="B492" s="237" t="s">
        <v>3301</v>
      </c>
      <c r="C492" s="254" t="s">
        <v>3302</v>
      </c>
      <c r="D492" s="238" t="s">
        <v>379</v>
      </c>
      <c r="E492" s="239">
        <v>28.68</v>
      </c>
      <c r="F492" s="240"/>
      <c r="G492" s="241">
        <f>ROUND(E492*F492,2)</f>
        <v>0</v>
      </c>
      <c r="H492" s="240"/>
      <c r="I492" s="241">
        <f>ROUND(E492*H492,2)</f>
        <v>0</v>
      </c>
      <c r="J492" s="240"/>
      <c r="K492" s="241">
        <f>ROUND(E492*J492,2)</f>
        <v>0</v>
      </c>
      <c r="L492" s="241">
        <v>12</v>
      </c>
      <c r="M492" s="241">
        <f>G492*(1+L492/100)</f>
        <v>0</v>
      </c>
      <c r="N492" s="239">
        <v>0</v>
      </c>
      <c r="O492" s="239">
        <f>ROUND(E492*N492,2)</f>
        <v>0</v>
      </c>
      <c r="P492" s="239">
        <v>0</v>
      </c>
      <c r="Q492" s="239">
        <f>ROUND(E492*P492,2)</f>
        <v>0</v>
      </c>
      <c r="R492" s="241" t="s">
        <v>596</v>
      </c>
      <c r="S492" s="241" t="s">
        <v>315</v>
      </c>
      <c r="T492" s="242" t="s">
        <v>315</v>
      </c>
      <c r="U492" s="224">
        <v>0.08</v>
      </c>
      <c r="V492" s="224">
        <f>ROUND(E492*U492,2)</f>
        <v>2.29</v>
      </c>
      <c r="W492" s="224"/>
      <c r="X492" s="224" t="s">
        <v>336</v>
      </c>
      <c r="Y492" s="224" t="s">
        <v>317</v>
      </c>
      <c r="Z492" s="214"/>
      <c r="AA492" s="214"/>
      <c r="AB492" s="214"/>
      <c r="AC492" s="214"/>
      <c r="AD492" s="214"/>
      <c r="AE492" s="214"/>
      <c r="AF492" s="214"/>
      <c r="AG492" s="214" t="s">
        <v>337</v>
      </c>
      <c r="AH492" s="214"/>
      <c r="AI492" s="214"/>
      <c r="AJ492" s="214"/>
      <c r="AK492" s="214"/>
      <c r="AL492" s="214"/>
      <c r="AM492" s="214"/>
      <c r="AN492" s="214"/>
      <c r="AO492" s="214"/>
      <c r="AP492" s="214"/>
      <c r="AQ492" s="214"/>
      <c r="AR492" s="214"/>
      <c r="AS492" s="214"/>
      <c r="AT492" s="214"/>
      <c r="AU492" s="214"/>
      <c r="AV492" s="214"/>
      <c r="AW492" s="214"/>
      <c r="AX492" s="214"/>
      <c r="AY492" s="214"/>
      <c r="AZ492" s="214"/>
      <c r="BA492" s="214"/>
      <c r="BB492" s="214"/>
      <c r="BC492" s="214"/>
      <c r="BD492" s="214"/>
      <c r="BE492" s="214"/>
      <c r="BF492" s="214"/>
      <c r="BG492" s="214"/>
      <c r="BH492" s="214"/>
    </row>
    <row r="493" spans="1:60" outlineLevel="2" x14ac:dyDescent="0.2">
      <c r="A493" s="221"/>
      <c r="B493" s="222"/>
      <c r="C493" s="268" t="s">
        <v>713</v>
      </c>
      <c r="D493" s="262"/>
      <c r="E493" s="263"/>
      <c r="F493" s="224"/>
      <c r="G493" s="224"/>
      <c r="H493" s="224"/>
      <c r="I493" s="224"/>
      <c r="J493" s="224"/>
      <c r="K493" s="224"/>
      <c r="L493" s="224"/>
      <c r="M493" s="224"/>
      <c r="N493" s="223"/>
      <c r="O493" s="223"/>
      <c r="P493" s="223"/>
      <c r="Q493" s="223"/>
      <c r="R493" s="224"/>
      <c r="S493" s="224"/>
      <c r="T493" s="224"/>
      <c r="U493" s="224"/>
      <c r="V493" s="224"/>
      <c r="W493" s="224"/>
      <c r="X493" s="224"/>
      <c r="Y493" s="224"/>
      <c r="Z493" s="214"/>
      <c r="AA493" s="214"/>
      <c r="AB493" s="214"/>
      <c r="AC493" s="214"/>
      <c r="AD493" s="214"/>
      <c r="AE493" s="214"/>
      <c r="AF493" s="214"/>
      <c r="AG493" s="214" t="s">
        <v>371</v>
      </c>
      <c r="AH493" s="214">
        <v>0</v>
      </c>
      <c r="AI493" s="214"/>
      <c r="AJ493" s="214"/>
      <c r="AK493" s="214"/>
      <c r="AL493" s="214"/>
      <c r="AM493" s="214"/>
      <c r="AN493" s="214"/>
      <c r="AO493" s="214"/>
      <c r="AP493" s="214"/>
      <c r="AQ493" s="214"/>
      <c r="AR493" s="214"/>
      <c r="AS493" s="214"/>
      <c r="AT493" s="214"/>
      <c r="AU493" s="214"/>
      <c r="AV493" s="214"/>
      <c r="AW493" s="214"/>
      <c r="AX493" s="214"/>
      <c r="AY493" s="214"/>
      <c r="AZ493" s="214"/>
      <c r="BA493" s="214"/>
      <c r="BB493" s="214"/>
      <c r="BC493" s="214"/>
      <c r="BD493" s="214"/>
      <c r="BE493" s="214"/>
      <c r="BF493" s="214"/>
      <c r="BG493" s="214"/>
      <c r="BH493" s="214"/>
    </row>
    <row r="494" spans="1:60" outlineLevel="3" x14ac:dyDescent="0.2">
      <c r="A494" s="221"/>
      <c r="B494" s="222"/>
      <c r="C494" s="268" t="s">
        <v>3303</v>
      </c>
      <c r="D494" s="262"/>
      <c r="E494" s="263"/>
      <c r="F494" s="224"/>
      <c r="G494" s="224"/>
      <c r="H494" s="224"/>
      <c r="I494" s="224"/>
      <c r="J494" s="224"/>
      <c r="K494" s="224"/>
      <c r="L494" s="224"/>
      <c r="M494" s="224"/>
      <c r="N494" s="223"/>
      <c r="O494" s="223"/>
      <c r="P494" s="223"/>
      <c r="Q494" s="223"/>
      <c r="R494" s="224"/>
      <c r="S494" s="224"/>
      <c r="T494" s="224"/>
      <c r="U494" s="224"/>
      <c r="V494" s="224"/>
      <c r="W494" s="224"/>
      <c r="X494" s="224"/>
      <c r="Y494" s="224"/>
      <c r="Z494" s="214"/>
      <c r="AA494" s="214"/>
      <c r="AB494" s="214"/>
      <c r="AC494" s="214"/>
      <c r="AD494" s="214"/>
      <c r="AE494" s="214"/>
      <c r="AF494" s="214"/>
      <c r="AG494" s="214" t="s">
        <v>371</v>
      </c>
      <c r="AH494" s="214">
        <v>0</v>
      </c>
      <c r="AI494" s="214"/>
      <c r="AJ494" s="214"/>
      <c r="AK494" s="214"/>
      <c r="AL494" s="214"/>
      <c r="AM494" s="214"/>
      <c r="AN494" s="214"/>
      <c r="AO494" s="214"/>
      <c r="AP494" s="214"/>
      <c r="AQ494" s="214"/>
      <c r="AR494" s="214"/>
      <c r="AS494" s="214"/>
      <c r="AT494" s="214"/>
      <c r="AU494" s="214"/>
      <c r="AV494" s="214"/>
      <c r="AW494" s="214"/>
      <c r="AX494" s="214"/>
      <c r="AY494" s="214"/>
      <c r="AZ494" s="214"/>
      <c r="BA494" s="214"/>
      <c r="BB494" s="214"/>
      <c r="BC494" s="214"/>
      <c r="BD494" s="214"/>
      <c r="BE494" s="214"/>
      <c r="BF494" s="214"/>
      <c r="BG494" s="214"/>
      <c r="BH494" s="214"/>
    </row>
    <row r="495" spans="1:60" outlineLevel="3" x14ac:dyDescent="0.2">
      <c r="A495" s="221"/>
      <c r="B495" s="222"/>
      <c r="C495" s="268" t="s">
        <v>2998</v>
      </c>
      <c r="D495" s="262"/>
      <c r="E495" s="263">
        <v>13.44</v>
      </c>
      <c r="F495" s="224"/>
      <c r="G495" s="224"/>
      <c r="H495" s="224"/>
      <c r="I495" s="224"/>
      <c r="J495" s="224"/>
      <c r="K495" s="224"/>
      <c r="L495" s="224"/>
      <c r="M495" s="224"/>
      <c r="N495" s="223"/>
      <c r="O495" s="223"/>
      <c r="P495" s="223"/>
      <c r="Q495" s="223"/>
      <c r="R495" s="224"/>
      <c r="S495" s="224"/>
      <c r="T495" s="224"/>
      <c r="U495" s="224"/>
      <c r="V495" s="224"/>
      <c r="W495" s="224"/>
      <c r="X495" s="224"/>
      <c r="Y495" s="224"/>
      <c r="Z495" s="214"/>
      <c r="AA495" s="214"/>
      <c r="AB495" s="214"/>
      <c r="AC495" s="214"/>
      <c r="AD495" s="214"/>
      <c r="AE495" s="214"/>
      <c r="AF495" s="214"/>
      <c r="AG495" s="214" t="s">
        <v>371</v>
      </c>
      <c r="AH495" s="214">
        <v>0</v>
      </c>
      <c r="AI495" s="214"/>
      <c r="AJ495" s="214"/>
      <c r="AK495" s="214"/>
      <c r="AL495" s="214"/>
      <c r="AM495" s="214"/>
      <c r="AN495" s="214"/>
      <c r="AO495" s="214"/>
      <c r="AP495" s="214"/>
      <c r="AQ495" s="214"/>
      <c r="AR495" s="214"/>
      <c r="AS495" s="214"/>
      <c r="AT495" s="214"/>
      <c r="AU495" s="214"/>
      <c r="AV495" s="214"/>
      <c r="AW495" s="214"/>
      <c r="AX495" s="214"/>
      <c r="AY495" s="214"/>
      <c r="AZ495" s="214"/>
      <c r="BA495" s="214"/>
      <c r="BB495" s="214"/>
      <c r="BC495" s="214"/>
      <c r="BD495" s="214"/>
      <c r="BE495" s="214"/>
      <c r="BF495" s="214"/>
      <c r="BG495" s="214"/>
      <c r="BH495" s="214"/>
    </row>
    <row r="496" spans="1:60" outlineLevel="3" x14ac:dyDescent="0.2">
      <c r="A496" s="221"/>
      <c r="B496" s="222"/>
      <c r="C496" s="268" t="s">
        <v>2999</v>
      </c>
      <c r="D496" s="262"/>
      <c r="E496" s="263">
        <v>15.24</v>
      </c>
      <c r="F496" s="224"/>
      <c r="G496" s="224"/>
      <c r="H496" s="224"/>
      <c r="I496" s="224"/>
      <c r="J496" s="224"/>
      <c r="K496" s="224"/>
      <c r="L496" s="224"/>
      <c r="M496" s="224"/>
      <c r="N496" s="223"/>
      <c r="O496" s="223"/>
      <c r="P496" s="223"/>
      <c r="Q496" s="223"/>
      <c r="R496" s="224"/>
      <c r="S496" s="224"/>
      <c r="T496" s="224"/>
      <c r="U496" s="224"/>
      <c r="V496" s="224"/>
      <c r="W496" s="224"/>
      <c r="X496" s="224"/>
      <c r="Y496" s="224"/>
      <c r="Z496" s="214"/>
      <c r="AA496" s="214"/>
      <c r="AB496" s="214"/>
      <c r="AC496" s="214"/>
      <c r="AD496" s="214"/>
      <c r="AE496" s="214"/>
      <c r="AF496" s="214"/>
      <c r="AG496" s="214" t="s">
        <v>371</v>
      </c>
      <c r="AH496" s="214">
        <v>0</v>
      </c>
      <c r="AI496" s="214"/>
      <c r="AJ496" s="214"/>
      <c r="AK496" s="214"/>
      <c r="AL496" s="214"/>
      <c r="AM496" s="214"/>
      <c r="AN496" s="214"/>
      <c r="AO496" s="214"/>
      <c r="AP496" s="214"/>
      <c r="AQ496" s="214"/>
      <c r="AR496" s="214"/>
      <c r="AS496" s="214"/>
      <c r="AT496" s="214"/>
      <c r="AU496" s="214"/>
      <c r="AV496" s="214"/>
      <c r="AW496" s="214"/>
      <c r="AX496" s="214"/>
      <c r="AY496" s="214"/>
      <c r="AZ496" s="214"/>
      <c r="BA496" s="214"/>
      <c r="BB496" s="214"/>
      <c r="BC496" s="214"/>
      <c r="BD496" s="214"/>
      <c r="BE496" s="214"/>
      <c r="BF496" s="214"/>
      <c r="BG496" s="214"/>
      <c r="BH496" s="214"/>
    </row>
    <row r="497" spans="1:60" ht="33.75" outlineLevel="1" x14ac:dyDescent="0.2">
      <c r="A497" s="236">
        <v>76</v>
      </c>
      <c r="B497" s="237" t="s">
        <v>3304</v>
      </c>
      <c r="C497" s="254" t="s">
        <v>3305</v>
      </c>
      <c r="D497" s="238" t="s">
        <v>379</v>
      </c>
      <c r="E497" s="239">
        <v>29.253599999999999</v>
      </c>
      <c r="F497" s="240"/>
      <c r="G497" s="241">
        <f>ROUND(E497*F497,2)</f>
        <v>0</v>
      </c>
      <c r="H497" s="240"/>
      <c r="I497" s="241">
        <f>ROUND(E497*H497,2)</f>
        <v>0</v>
      </c>
      <c r="J497" s="240"/>
      <c r="K497" s="241">
        <f>ROUND(E497*J497,2)</f>
        <v>0</v>
      </c>
      <c r="L497" s="241">
        <v>12</v>
      </c>
      <c r="M497" s="241">
        <f>G497*(1+L497/100)</f>
        <v>0</v>
      </c>
      <c r="N497" s="239">
        <v>7.5000000000000002E-4</v>
      </c>
      <c r="O497" s="239">
        <f>ROUND(E497*N497,2)</f>
        <v>0.02</v>
      </c>
      <c r="P497" s="239">
        <v>0</v>
      </c>
      <c r="Q497" s="239">
        <f>ROUND(E497*P497,2)</f>
        <v>0</v>
      </c>
      <c r="R497" s="241" t="s">
        <v>428</v>
      </c>
      <c r="S497" s="241" t="s">
        <v>315</v>
      </c>
      <c r="T497" s="242" t="s">
        <v>315</v>
      </c>
      <c r="U497" s="224">
        <v>0</v>
      </c>
      <c r="V497" s="224">
        <f>ROUND(E497*U497,2)</f>
        <v>0</v>
      </c>
      <c r="W497" s="224"/>
      <c r="X497" s="224" t="s">
        <v>429</v>
      </c>
      <c r="Y497" s="224" t="s">
        <v>317</v>
      </c>
      <c r="Z497" s="214"/>
      <c r="AA497" s="214"/>
      <c r="AB497" s="214"/>
      <c r="AC497" s="214"/>
      <c r="AD497" s="214"/>
      <c r="AE497" s="214"/>
      <c r="AF497" s="214"/>
      <c r="AG497" s="214" t="s">
        <v>430</v>
      </c>
      <c r="AH497" s="214"/>
      <c r="AI497" s="214"/>
      <c r="AJ497" s="214"/>
      <c r="AK497" s="214"/>
      <c r="AL497" s="214"/>
      <c r="AM497" s="214"/>
      <c r="AN497" s="214"/>
      <c r="AO497" s="214"/>
      <c r="AP497" s="214"/>
      <c r="AQ497" s="214"/>
      <c r="AR497" s="214"/>
      <c r="AS497" s="214"/>
      <c r="AT497" s="214"/>
      <c r="AU497" s="214"/>
      <c r="AV497" s="214"/>
      <c r="AW497" s="214"/>
      <c r="AX497" s="214"/>
      <c r="AY497" s="214"/>
      <c r="AZ497" s="214"/>
      <c r="BA497" s="214"/>
      <c r="BB497" s="214"/>
      <c r="BC497" s="214"/>
      <c r="BD497" s="214"/>
      <c r="BE497" s="214"/>
      <c r="BF497" s="214"/>
      <c r="BG497" s="214"/>
      <c r="BH497" s="214"/>
    </row>
    <row r="498" spans="1:60" outlineLevel="2" x14ac:dyDescent="0.2">
      <c r="A498" s="221"/>
      <c r="B498" s="222"/>
      <c r="C498" s="268" t="s">
        <v>3306</v>
      </c>
      <c r="D498" s="262"/>
      <c r="E498" s="263">
        <v>29.253599999999999</v>
      </c>
      <c r="F498" s="224"/>
      <c r="G498" s="224"/>
      <c r="H498" s="224"/>
      <c r="I498" s="224"/>
      <c r="J498" s="224"/>
      <c r="K498" s="224"/>
      <c r="L498" s="224"/>
      <c r="M498" s="224"/>
      <c r="N498" s="223"/>
      <c r="O498" s="223"/>
      <c r="P498" s="223"/>
      <c r="Q498" s="223"/>
      <c r="R498" s="224"/>
      <c r="S498" s="224"/>
      <c r="T498" s="224"/>
      <c r="U498" s="224"/>
      <c r="V498" s="224"/>
      <c r="W498" s="224"/>
      <c r="X498" s="224"/>
      <c r="Y498" s="224"/>
      <c r="Z498" s="214"/>
      <c r="AA498" s="214"/>
      <c r="AB498" s="214"/>
      <c r="AC498" s="214"/>
      <c r="AD498" s="214"/>
      <c r="AE498" s="214"/>
      <c r="AF498" s="214"/>
      <c r="AG498" s="214" t="s">
        <v>371</v>
      </c>
      <c r="AH498" s="214">
        <v>0</v>
      </c>
      <c r="AI498" s="214"/>
      <c r="AJ498" s="214"/>
      <c r="AK498" s="214"/>
      <c r="AL498" s="214"/>
      <c r="AM498" s="214"/>
      <c r="AN498" s="214"/>
      <c r="AO498" s="214"/>
      <c r="AP498" s="214"/>
      <c r="AQ498" s="214"/>
      <c r="AR498" s="214"/>
      <c r="AS498" s="214"/>
      <c r="AT498" s="214"/>
      <c r="AU498" s="214"/>
      <c r="AV498" s="214"/>
      <c r="AW498" s="214"/>
      <c r="AX498" s="214"/>
      <c r="AY498" s="214"/>
      <c r="AZ498" s="214"/>
      <c r="BA498" s="214"/>
      <c r="BB498" s="214"/>
      <c r="BC498" s="214"/>
      <c r="BD498" s="214"/>
      <c r="BE498" s="214"/>
      <c r="BF498" s="214"/>
      <c r="BG498" s="214"/>
      <c r="BH498" s="214"/>
    </row>
    <row r="499" spans="1:60" outlineLevel="1" x14ac:dyDescent="0.2">
      <c r="A499" s="236">
        <v>77</v>
      </c>
      <c r="B499" s="237" t="s">
        <v>606</v>
      </c>
      <c r="C499" s="254" t="s">
        <v>607</v>
      </c>
      <c r="D499" s="238" t="s">
        <v>581</v>
      </c>
      <c r="E499" s="239">
        <v>3.0460000000000001E-2</v>
      </c>
      <c r="F499" s="240"/>
      <c r="G499" s="241">
        <f>ROUND(E499*F499,2)</f>
        <v>0</v>
      </c>
      <c r="H499" s="240"/>
      <c r="I499" s="241">
        <f>ROUND(E499*H499,2)</f>
        <v>0</v>
      </c>
      <c r="J499" s="240"/>
      <c r="K499" s="241">
        <f>ROUND(E499*J499,2)</f>
        <v>0</v>
      </c>
      <c r="L499" s="241">
        <v>12</v>
      </c>
      <c r="M499" s="241">
        <f>G499*(1+L499/100)</f>
        <v>0</v>
      </c>
      <c r="N499" s="239">
        <v>0</v>
      </c>
      <c r="O499" s="239">
        <f>ROUND(E499*N499,2)</f>
        <v>0</v>
      </c>
      <c r="P499" s="239">
        <v>0</v>
      </c>
      <c r="Q499" s="239">
        <f>ROUND(E499*P499,2)</f>
        <v>0</v>
      </c>
      <c r="R499" s="241" t="s">
        <v>596</v>
      </c>
      <c r="S499" s="241" t="s">
        <v>315</v>
      </c>
      <c r="T499" s="242" t="s">
        <v>315</v>
      </c>
      <c r="U499" s="224">
        <v>1.74</v>
      </c>
      <c r="V499" s="224">
        <f>ROUND(E499*U499,2)</f>
        <v>0.05</v>
      </c>
      <c r="W499" s="224"/>
      <c r="X499" s="224" t="s">
        <v>582</v>
      </c>
      <c r="Y499" s="224" t="s">
        <v>317</v>
      </c>
      <c r="Z499" s="214"/>
      <c r="AA499" s="214"/>
      <c r="AB499" s="214"/>
      <c r="AC499" s="214"/>
      <c r="AD499" s="214"/>
      <c r="AE499" s="214"/>
      <c r="AF499" s="214"/>
      <c r="AG499" s="214" t="s">
        <v>583</v>
      </c>
      <c r="AH499" s="214"/>
      <c r="AI499" s="214"/>
      <c r="AJ499" s="214"/>
      <c r="AK499" s="214"/>
      <c r="AL499" s="214"/>
      <c r="AM499" s="214"/>
      <c r="AN499" s="214"/>
      <c r="AO499" s="214"/>
      <c r="AP499" s="214"/>
      <c r="AQ499" s="214"/>
      <c r="AR499" s="214"/>
      <c r="AS499" s="214"/>
      <c r="AT499" s="214"/>
      <c r="AU499" s="214"/>
      <c r="AV499" s="214"/>
      <c r="AW499" s="214"/>
      <c r="AX499" s="214"/>
      <c r="AY499" s="214"/>
      <c r="AZ499" s="214"/>
      <c r="BA499" s="214"/>
      <c r="BB499" s="214"/>
      <c r="BC499" s="214"/>
      <c r="BD499" s="214"/>
      <c r="BE499" s="214"/>
      <c r="BF499" s="214"/>
      <c r="BG499" s="214"/>
      <c r="BH499" s="214"/>
    </row>
    <row r="500" spans="1:60" outlineLevel="2" x14ac:dyDescent="0.2">
      <c r="A500" s="221"/>
      <c r="B500" s="222"/>
      <c r="C500" s="267" t="s">
        <v>608</v>
      </c>
      <c r="D500" s="266"/>
      <c r="E500" s="266"/>
      <c r="F500" s="266"/>
      <c r="G500" s="266"/>
      <c r="H500" s="224"/>
      <c r="I500" s="224"/>
      <c r="J500" s="224"/>
      <c r="K500" s="224"/>
      <c r="L500" s="224"/>
      <c r="M500" s="224"/>
      <c r="N500" s="223"/>
      <c r="O500" s="223"/>
      <c r="P500" s="223"/>
      <c r="Q500" s="223"/>
      <c r="R500" s="224"/>
      <c r="S500" s="224"/>
      <c r="T500" s="224"/>
      <c r="U500" s="224"/>
      <c r="V500" s="224"/>
      <c r="W500" s="224"/>
      <c r="X500" s="224"/>
      <c r="Y500" s="224"/>
      <c r="Z500" s="214"/>
      <c r="AA500" s="214"/>
      <c r="AB500" s="214"/>
      <c r="AC500" s="214"/>
      <c r="AD500" s="214"/>
      <c r="AE500" s="214"/>
      <c r="AF500" s="214"/>
      <c r="AG500" s="214" t="s">
        <v>369</v>
      </c>
      <c r="AH500" s="214"/>
      <c r="AI500" s="214"/>
      <c r="AJ500" s="214"/>
      <c r="AK500" s="214"/>
      <c r="AL500" s="214"/>
      <c r="AM500" s="214"/>
      <c r="AN500" s="214"/>
      <c r="AO500" s="214"/>
      <c r="AP500" s="214"/>
      <c r="AQ500" s="214"/>
      <c r="AR500" s="214"/>
      <c r="AS500" s="214"/>
      <c r="AT500" s="214"/>
      <c r="AU500" s="214"/>
      <c r="AV500" s="214"/>
      <c r="AW500" s="214"/>
      <c r="AX500" s="214"/>
      <c r="AY500" s="214"/>
      <c r="AZ500" s="214"/>
      <c r="BA500" s="214"/>
      <c r="BB500" s="214"/>
      <c r="BC500" s="214"/>
      <c r="BD500" s="214"/>
      <c r="BE500" s="214"/>
      <c r="BF500" s="214"/>
      <c r="BG500" s="214"/>
      <c r="BH500" s="214"/>
    </row>
    <row r="501" spans="1:60" x14ac:dyDescent="0.2">
      <c r="A501" s="229" t="s">
        <v>310</v>
      </c>
      <c r="B501" s="230" t="s">
        <v>229</v>
      </c>
      <c r="C501" s="253" t="s">
        <v>230</v>
      </c>
      <c r="D501" s="231"/>
      <c r="E501" s="232"/>
      <c r="F501" s="233"/>
      <c r="G501" s="233">
        <f>SUMIF(AG502:AG511,"&lt;&gt;NOR",G502:G511)</f>
        <v>0</v>
      </c>
      <c r="H501" s="233"/>
      <c r="I501" s="233">
        <f>SUM(I502:I511)</f>
        <v>0</v>
      </c>
      <c r="J501" s="233"/>
      <c r="K501" s="233">
        <f>SUM(K502:K511)</f>
        <v>0</v>
      </c>
      <c r="L501" s="233"/>
      <c r="M501" s="233">
        <f>SUM(M502:M511)</f>
        <v>0</v>
      </c>
      <c r="N501" s="232"/>
      <c r="O501" s="232">
        <f>SUM(O502:O511)</f>
        <v>0.02</v>
      </c>
      <c r="P501" s="232"/>
      <c r="Q501" s="232">
        <f>SUM(Q502:Q511)</f>
        <v>0.06</v>
      </c>
      <c r="R501" s="233"/>
      <c r="S501" s="233"/>
      <c r="T501" s="234"/>
      <c r="U501" s="228"/>
      <c r="V501" s="228">
        <f>SUM(V502:V511)</f>
        <v>5.26</v>
      </c>
      <c r="W501" s="228"/>
      <c r="X501" s="228"/>
      <c r="Y501" s="228"/>
      <c r="AG501" t="s">
        <v>311</v>
      </c>
    </row>
    <row r="502" spans="1:60" outlineLevel="1" x14ac:dyDescent="0.2">
      <c r="A502" s="236">
        <v>78</v>
      </c>
      <c r="B502" s="237" t="s">
        <v>676</v>
      </c>
      <c r="C502" s="254" t="s">
        <v>677</v>
      </c>
      <c r="D502" s="238" t="s">
        <v>330</v>
      </c>
      <c r="E502" s="239">
        <v>3</v>
      </c>
      <c r="F502" s="240"/>
      <c r="G502" s="241">
        <f>ROUND(E502*F502,2)</f>
        <v>0</v>
      </c>
      <c r="H502" s="240"/>
      <c r="I502" s="241">
        <f>ROUND(E502*H502,2)</f>
        <v>0</v>
      </c>
      <c r="J502" s="240"/>
      <c r="K502" s="241">
        <f>ROUND(E502*J502,2)</f>
        <v>0</v>
      </c>
      <c r="L502" s="241">
        <v>12</v>
      </c>
      <c r="M502" s="241">
        <f>G502*(1+L502/100)</f>
        <v>0</v>
      </c>
      <c r="N502" s="239">
        <v>0</v>
      </c>
      <c r="O502" s="239">
        <f>ROUND(E502*N502,2)</f>
        <v>0</v>
      </c>
      <c r="P502" s="239">
        <v>1.933E-2</v>
      </c>
      <c r="Q502" s="239">
        <f>ROUND(E502*P502,2)</f>
        <v>0.06</v>
      </c>
      <c r="R502" s="241" t="s">
        <v>611</v>
      </c>
      <c r="S502" s="241" t="s">
        <v>315</v>
      </c>
      <c r="T502" s="242" t="s">
        <v>315</v>
      </c>
      <c r="U502" s="224">
        <v>0.59</v>
      </c>
      <c r="V502" s="224">
        <f>ROUND(E502*U502,2)</f>
        <v>1.77</v>
      </c>
      <c r="W502" s="224"/>
      <c r="X502" s="224" t="s">
        <v>336</v>
      </c>
      <c r="Y502" s="224" t="s">
        <v>317</v>
      </c>
      <c r="Z502" s="214"/>
      <c r="AA502" s="214"/>
      <c r="AB502" s="214"/>
      <c r="AC502" s="214"/>
      <c r="AD502" s="214"/>
      <c r="AE502" s="214"/>
      <c r="AF502" s="214"/>
      <c r="AG502" s="214" t="s">
        <v>337</v>
      </c>
      <c r="AH502" s="214"/>
      <c r="AI502" s="214"/>
      <c r="AJ502" s="214"/>
      <c r="AK502" s="214"/>
      <c r="AL502" s="214"/>
      <c r="AM502" s="214"/>
      <c r="AN502" s="214"/>
      <c r="AO502" s="214"/>
      <c r="AP502" s="214"/>
      <c r="AQ502" s="214"/>
      <c r="AR502" s="214"/>
      <c r="AS502" s="214"/>
      <c r="AT502" s="214"/>
      <c r="AU502" s="214"/>
      <c r="AV502" s="214"/>
      <c r="AW502" s="214"/>
      <c r="AX502" s="214"/>
      <c r="AY502" s="214"/>
      <c r="AZ502" s="214"/>
      <c r="BA502" s="214"/>
      <c r="BB502" s="214"/>
      <c r="BC502" s="214"/>
      <c r="BD502" s="214"/>
      <c r="BE502" s="214"/>
      <c r="BF502" s="214"/>
      <c r="BG502" s="214"/>
      <c r="BH502" s="214"/>
    </row>
    <row r="503" spans="1:60" outlineLevel="2" x14ac:dyDescent="0.2">
      <c r="A503" s="221"/>
      <c r="B503" s="222"/>
      <c r="C503" s="268" t="s">
        <v>3307</v>
      </c>
      <c r="D503" s="262"/>
      <c r="E503" s="263">
        <v>1</v>
      </c>
      <c r="F503" s="224"/>
      <c r="G503" s="224"/>
      <c r="H503" s="224"/>
      <c r="I503" s="224"/>
      <c r="J503" s="224"/>
      <c r="K503" s="224"/>
      <c r="L503" s="224"/>
      <c r="M503" s="224"/>
      <c r="N503" s="223"/>
      <c r="O503" s="223"/>
      <c r="P503" s="223"/>
      <c r="Q503" s="223"/>
      <c r="R503" s="224"/>
      <c r="S503" s="224"/>
      <c r="T503" s="224"/>
      <c r="U503" s="224"/>
      <c r="V503" s="224"/>
      <c r="W503" s="224"/>
      <c r="X503" s="224"/>
      <c r="Y503" s="224"/>
      <c r="Z503" s="214"/>
      <c r="AA503" s="214"/>
      <c r="AB503" s="214"/>
      <c r="AC503" s="214"/>
      <c r="AD503" s="214"/>
      <c r="AE503" s="214"/>
      <c r="AF503" s="214"/>
      <c r="AG503" s="214" t="s">
        <v>371</v>
      </c>
      <c r="AH503" s="214">
        <v>0</v>
      </c>
      <c r="AI503" s="214"/>
      <c r="AJ503" s="214"/>
      <c r="AK503" s="214"/>
      <c r="AL503" s="214"/>
      <c r="AM503" s="214"/>
      <c r="AN503" s="214"/>
      <c r="AO503" s="214"/>
      <c r="AP503" s="214"/>
      <c r="AQ503" s="214"/>
      <c r="AR503" s="214"/>
      <c r="AS503" s="214"/>
      <c r="AT503" s="214"/>
      <c r="AU503" s="214"/>
      <c r="AV503" s="214"/>
      <c r="AW503" s="214"/>
      <c r="AX503" s="214"/>
      <c r="AY503" s="214"/>
      <c r="AZ503" s="214"/>
      <c r="BA503" s="214"/>
      <c r="BB503" s="214"/>
      <c r="BC503" s="214"/>
      <c r="BD503" s="214"/>
      <c r="BE503" s="214"/>
      <c r="BF503" s="214"/>
      <c r="BG503" s="214"/>
      <c r="BH503" s="214"/>
    </row>
    <row r="504" spans="1:60" outlineLevel="3" x14ac:dyDescent="0.2">
      <c r="A504" s="221"/>
      <c r="B504" s="222"/>
      <c r="C504" s="268" t="s">
        <v>3308</v>
      </c>
      <c r="D504" s="262"/>
      <c r="E504" s="263">
        <v>1</v>
      </c>
      <c r="F504" s="224"/>
      <c r="G504" s="224"/>
      <c r="H504" s="224"/>
      <c r="I504" s="224"/>
      <c r="J504" s="224"/>
      <c r="K504" s="224"/>
      <c r="L504" s="224"/>
      <c r="M504" s="224"/>
      <c r="N504" s="223"/>
      <c r="O504" s="223"/>
      <c r="P504" s="223"/>
      <c r="Q504" s="223"/>
      <c r="R504" s="224"/>
      <c r="S504" s="224"/>
      <c r="T504" s="224"/>
      <c r="U504" s="224"/>
      <c r="V504" s="224"/>
      <c r="W504" s="224"/>
      <c r="X504" s="224"/>
      <c r="Y504" s="224"/>
      <c r="Z504" s="214"/>
      <c r="AA504" s="214"/>
      <c r="AB504" s="214"/>
      <c r="AC504" s="214"/>
      <c r="AD504" s="214"/>
      <c r="AE504" s="214"/>
      <c r="AF504" s="214"/>
      <c r="AG504" s="214" t="s">
        <v>371</v>
      </c>
      <c r="AH504" s="214">
        <v>0</v>
      </c>
      <c r="AI504" s="214"/>
      <c r="AJ504" s="214"/>
      <c r="AK504" s="214"/>
      <c r="AL504" s="214"/>
      <c r="AM504" s="214"/>
      <c r="AN504" s="214"/>
      <c r="AO504" s="214"/>
      <c r="AP504" s="214"/>
      <c r="AQ504" s="214"/>
      <c r="AR504" s="214"/>
      <c r="AS504" s="214"/>
      <c r="AT504" s="214"/>
      <c r="AU504" s="214"/>
      <c r="AV504" s="214"/>
      <c r="AW504" s="214"/>
      <c r="AX504" s="214"/>
      <c r="AY504" s="214"/>
      <c r="AZ504" s="214"/>
      <c r="BA504" s="214"/>
      <c r="BB504" s="214"/>
      <c r="BC504" s="214"/>
      <c r="BD504" s="214"/>
      <c r="BE504" s="214"/>
      <c r="BF504" s="214"/>
      <c r="BG504" s="214"/>
      <c r="BH504" s="214"/>
    </row>
    <row r="505" spans="1:60" outlineLevel="3" x14ac:dyDescent="0.2">
      <c r="A505" s="221"/>
      <c r="B505" s="222"/>
      <c r="C505" s="268" t="s">
        <v>3161</v>
      </c>
      <c r="D505" s="262"/>
      <c r="E505" s="263">
        <v>1</v>
      </c>
      <c r="F505" s="224"/>
      <c r="G505" s="224"/>
      <c r="H505" s="224"/>
      <c r="I505" s="224"/>
      <c r="J505" s="224"/>
      <c r="K505" s="224"/>
      <c r="L505" s="224"/>
      <c r="M505" s="224"/>
      <c r="N505" s="223"/>
      <c r="O505" s="223"/>
      <c r="P505" s="223"/>
      <c r="Q505" s="223"/>
      <c r="R505" s="224"/>
      <c r="S505" s="224"/>
      <c r="T505" s="224"/>
      <c r="U505" s="224"/>
      <c r="V505" s="224"/>
      <c r="W505" s="224"/>
      <c r="X505" s="224"/>
      <c r="Y505" s="224"/>
      <c r="Z505" s="214"/>
      <c r="AA505" s="214"/>
      <c r="AB505" s="214"/>
      <c r="AC505" s="214"/>
      <c r="AD505" s="214"/>
      <c r="AE505" s="214"/>
      <c r="AF505" s="214"/>
      <c r="AG505" s="214" t="s">
        <v>371</v>
      </c>
      <c r="AH505" s="214">
        <v>0</v>
      </c>
      <c r="AI505" s="214"/>
      <c r="AJ505" s="214"/>
      <c r="AK505" s="214"/>
      <c r="AL505" s="214"/>
      <c r="AM505" s="214"/>
      <c r="AN505" s="214"/>
      <c r="AO505" s="214"/>
      <c r="AP505" s="214"/>
      <c r="AQ505" s="214"/>
      <c r="AR505" s="214"/>
      <c r="AS505" s="214"/>
      <c r="AT505" s="214"/>
      <c r="AU505" s="214"/>
      <c r="AV505" s="214"/>
      <c r="AW505" s="214"/>
      <c r="AX505" s="214"/>
      <c r="AY505" s="214"/>
      <c r="AZ505" s="214"/>
      <c r="BA505" s="214"/>
      <c r="BB505" s="214"/>
      <c r="BC505" s="214"/>
      <c r="BD505" s="214"/>
      <c r="BE505" s="214"/>
      <c r="BF505" s="214"/>
      <c r="BG505" s="214"/>
      <c r="BH505" s="214"/>
    </row>
    <row r="506" spans="1:60" outlineLevel="1" x14ac:dyDescent="0.2">
      <c r="A506" s="236">
        <v>79</v>
      </c>
      <c r="B506" s="237" t="s">
        <v>3309</v>
      </c>
      <c r="C506" s="254" t="s">
        <v>3310</v>
      </c>
      <c r="D506" s="238" t="s">
        <v>330</v>
      </c>
      <c r="E506" s="239">
        <v>2</v>
      </c>
      <c r="F506" s="240"/>
      <c r="G506" s="241">
        <f>ROUND(E506*F506,2)</f>
        <v>0</v>
      </c>
      <c r="H506" s="240"/>
      <c r="I506" s="241">
        <f>ROUND(E506*H506,2)</f>
        <v>0</v>
      </c>
      <c r="J506" s="240"/>
      <c r="K506" s="241">
        <f>ROUND(E506*J506,2)</f>
        <v>0</v>
      </c>
      <c r="L506" s="241">
        <v>12</v>
      </c>
      <c r="M506" s="241">
        <f>G506*(1+L506/100)</f>
        <v>0</v>
      </c>
      <c r="N506" s="239">
        <v>1.0880000000000001E-2</v>
      </c>
      <c r="O506" s="239">
        <f>ROUND(E506*N506,2)</f>
        <v>0.02</v>
      </c>
      <c r="P506" s="239">
        <v>0</v>
      </c>
      <c r="Q506" s="239">
        <f>ROUND(E506*P506,2)</f>
        <v>0</v>
      </c>
      <c r="R506" s="241" t="s">
        <v>611</v>
      </c>
      <c r="S506" s="241" t="s">
        <v>315</v>
      </c>
      <c r="T506" s="242" t="s">
        <v>315</v>
      </c>
      <c r="U506" s="224">
        <v>1.25</v>
      </c>
      <c r="V506" s="224">
        <f>ROUND(E506*U506,2)</f>
        <v>2.5</v>
      </c>
      <c r="W506" s="224"/>
      <c r="X506" s="224" t="s">
        <v>336</v>
      </c>
      <c r="Y506" s="224" t="s">
        <v>317</v>
      </c>
      <c r="Z506" s="214"/>
      <c r="AA506" s="214"/>
      <c r="AB506" s="214"/>
      <c r="AC506" s="214"/>
      <c r="AD506" s="214"/>
      <c r="AE506" s="214"/>
      <c r="AF506" s="214"/>
      <c r="AG506" s="214" t="s">
        <v>337</v>
      </c>
      <c r="AH506" s="214"/>
      <c r="AI506" s="214"/>
      <c r="AJ506" s="214"/>
      <c r="AK506" s="214"/>
      <c r="AL506" s="214"/>
      <c r="AM506" s="214"/>
      <c r="AN506" s="214"/>
      <c r="AO506" s="214"/>
      <c r="AP506" s="214"/>
      <c r="AQ506" s="214"/>
      <c r="AR506" s="214"/>
      <c r="AS506" s="214"/>
      <c r="AT506" s="214"/>
      <c r="AU506" s="214"/>
      <c r="AV506" s="214"/>
      <c r="AW506" s="214"/>
      <c r="AX506" s="214"/>
      <c r="AY506" s="214"/>
      <c r="AZ506" s="214"/>
      <c r="BA506" s="214"/>
      <c r="BB506" s="214"/>
      <c r="BC506" s="214"/>
      <c r="BD506" s="214"/>
      <c r="BE506" s="214"/>
      <c r="BF506" s="214"/>
      <c r="BG506" s="214"/>
      <c r="BH506" s="214"/>
    </row>
    <row r="507" spans="1:60" outlineLevel="2" x14ac:dyDescent="0.2">
      <c r="A507" s="221"/>
      <c r="B507" s="222"/>
      <c r="C507" s="268" t="s">
        <v>3311</v>
      </c>
      <c r="D507" s="262"/>
      <c r="E507" s="263">
        <v>1</v>
      </c>
      <c r="F507" s="224"/>
      <c r="G507" s="224"/>
      <c r="H507" s="224"/>
      <c r="I507" s="224"/>
      <c r="J507" s="224"/>
      <c r="K507" s="224"/>
      <c r="L507" s="224"/>
      <c r="M507" s="224"/>
      <c r="N507" s="223"/>
      <c r="O507" s="223"/>
      <c r="P507" s="223"/>
      <c r="Q507" s="223"/>
      <c r="R507" s="224"/>
      <c r="S507" s="224"/>
      <c r="T507" s="224"/>
      <c r="U507" s="224"/>
      <c r="V507" s="224"/>
      <c r="W507" s="224"/>
      <c r="X507" s="224"/>
      <c r="Y507" s="224"/>
      <c r="Z507" s="214"/>
      <c r="AA507" s="214"/>
      <c r="AB507" s="214"/>
      <c r="AC507" s="214"/>
      <c r="AD507" s="214"/>
      <c r="AE507" s="214"/>
      <c r="AF507" s="214"/>
      <c r="AG507" s="214" t="s">
        <v>371</v>
      </c>
      <c r="AH507" s="214">
        <v>0</v>
      </c>
      <c r="AI507" s="214"/>
      <c r="AJ507" s="214"/>
      <c r="AK507" s="214"/>
      <c r="AL507" s="214"/>
      <c r="AM507" s="214"/>
      <c r="AN507" s="214"/>
      <c r="AO507" s="214"/>
      <c r="AP507" s="214"/>
      <c r="AQ507" s="214"/>
      <c r="AR507" s="214"/>
      <c r="AS507" s="214"/>
      <c r="AT507" s="214"/>
      <c r="AU507" s="214"/>
      <c r="AV507" s="214"/>
      <c r="AW507" s="214"/>
      <c r="AX507" s="214"/>
      <c r="AY507" s="214"/>
      <c r="AZ507" s="214"/>
      <c r="BA507" s="214"/>
      <c r="BB507" s="214"/>
      <c r="BC507" s="214"/>
      <c r="BD507" s="214"/>
      <c r="BE507" s="214"/>
      <c r="BF507" s="214"/>
      <c r="BG507" s="214"/>
      <c r="BH507" s="214"/>
    </row>
    <row r="508" spans="1:60" outlineLevel="3" x14ac:dyDescent="0.2">
      <c r="A508" s="221"/>
      <c r="B508" s="222"/>
      <c r="C508" s="268" t="s">
        <v>3312</v>
      </c>
      <c r="D508" s="262"/>
      <c r="E508" s="263">
        <v>1</v>
      </c>
      <c r="F508" s="224"/>
      <c r="G508" s="224"/>
      <c r="H508" s="224"/>
      <c r="I508" s="224"/>
      <c r="J508" s="224"/>
      <c r="K508" s="224"/>
      <c r="L508" s="224"/>
      <c r="M508" s="224"/>
      <c r="N508" s="223"/>
      <c r="O508" s="223"/>
      <c r="P508" s="223"/>
      <c r="Q508" s="223"/>
      <c r="R508" s="224"/>
      <c r="S508" s="224"/>
      <c r="T508" s="224"/>
      <c r="U508" s="224"/>
      <c r="V508" s="224"/>
      <c r="W508" s="224"/>
      <c r="X508" s="224"/>
      <c r="Y508" s="224"/>
      <c r="Z508" s="214"/>
      <c r="AA508" s="214"/>
      <c r="AB508" s="214"/>
      <c r="AC508" s="214"/>
      <c r="AD508" s="214"/>
      <c r="AE508" s="214"/>
      <c r="AF508" s="214"/>
      <c r="AG508" s="214" t="s">
        <v>371</v>
      </c>
      <c r="AH508" s="214">
        <v>0</v>
      </c>
      <c r="AI508" s="214"/>
      <c r="AJ508" s="214"/>
      <c r="AK508" s="214"/>
      <c r="AL508" s="214"/>
      <c r="AM508" s="214"/>
      <c r="AN508" s="214"/>
      <c r="AO508" s="214"/>
      <c r="AP508" s="214"/>
      <c r="AQ508" s="214"/>
      <c r="AR508" s="214"/>
      <c r="AS508" s="214"/>
      <c r="AT508" s="214"/>
      <c r="AU508" s="214"/>
      <c r="AV508" s="214"/>
      <c r="AW508" s="214"/>
      <c r="AX508" s="214"/>
      <c r="AY508" s="214"/>
      <c r="AZ508" s="214"/>
      <c r="BA508" s="214"/>
      <c r="BB508" s="214"/>
      <c r="BC508" s="214"/>
      <c r="BD508" s="214"/>
      <c r="BE508" s="214"/>
      <c r="BF508" s="214"/>
      <c r="BG508" s="214"/>
      <c r="BH508" s="214"/>
    </row>
    <row r="509" spans="1:60" ht="22.5" outlineLevel="1" x14ac:dyDescent="0.2">
      <c r="A509" s="245">
        <v>80</v>
      </c>
      <c r="B509" s="246" t="s">
        <v>3313</v>
      </c>
      <c r="C509" s="256" t="s">
        <v>3314</v>
      </c>
      <c r="D509" s="247" t="s">
        <v>375</v>
      </c>
      <c r="E509" s="248">
        <v>2</v>
      </c>
      <c r="F509" s="249"/>
      <c r="G509" s="250">
        <f>ROUND(E509*F509,2)</f>
        <v>0</v>
      </c>
      <c r="H509" s="249"/>
      <c r="I509" s="250">
        <f>ROUND(E509*H509,2)</f>
        <v>0</v>
      </c>
      <c r="J509" s="249"/>
      <c r="K509" s="250">
        <f>ROUND(E509*J509,2)</f>
        <v>0</v>
      </c>
      <c r="L509" s="250">
        <v>12</v>
      </c>
      <c r="M509" s="250">
        <f>G509*(1+L509/100)</f>
        <v>0</v>
      </c>
      <c r="N509" s="248">
        <v>1.72E-3</v>
      </c>
      <c r="O509" s="248">
        <f>ROUND(E509*N509,2)</f>
        <v>0</v>
      </c>
      <c r="P509" s="248">
        <v>0</v>
      </c>
      <c r="Q509" s="248">
        <f>ROUND(E509*P509,2)</f>
        <v>0</v>
      </c>
      <c r="R509" s="250" t="s">
        <v>611</v>
      </c>
      <c r="S509" s="250" t="s">
        <v>315</v>
      </c>
      <c r="T509" s="251" t="s">
        <v>315</v>
      </c>
      <c r="U509" s="224">
        <v>0.47599999999999998</v>
      </c>
      <c r="V509" s="224">
        <f>ROUND(E509*U509,2)</f>
        <v>0.95</v>
      </c>
      <c r="W509" s="224"/>
      <c r="X509" s="224" t="s">
        <v>336</v>
      </c>
      <c r="Y509" s="224" t="s">
        <v>317</v>
      </c>
      <c r="Z509" s="214"/>
      <c r="AA509" s="214"/>
      <c r="AB509" s="214"/>
      <c r="AC509" s="214"/>
      <c r="AD509" s="214"/>
      <c r="AE509" s="214"/>
      <c r="AF509" s="214"/>
      <c r="AG509" s="214" t="s">
        <v>337</v>
      </c>
      <c r="AH509" s="214"/>
      <c r="AI509" s="214"/>
      <c r="AJ509" s="214"/>
      <c r="AK509" s="214"/>
      <c r="AL509" s="214"/>
      <c r="AM509" s="214"/>
      <c r="AN509" s="214"/>
      <c r="AO509" s="214"/>
      <c r="AP509" s="214"/>
      <c r="AQ509" s="214"/>
      <c r="AR509" s="214"/>
      <c r="AS509" s="214"/>
      <c r="AT509" s="214"/>
      <c r="AU509" s="214"/>
      <c r="AV509" s="214"/>
      <c r="AW509" s="214"/>
      <c r="AX509" s="214"/>
      <c r="AY509" s="214"/>
      <c r="AZ509" s="214"/>
      <c r="BA509" s="214"/>
      <c r="BB509" s="214"/>
      <c r="BC509" s="214"/>
      <c r="BD509" s="214"/>
      <c r="BE509" s="214"/>
      <c r="BF509" s="214"/>
      <c r="BG509" s="214"/>
      <c r="BH509" s="214"/>
    </row>
    <row r="510" spans="1:60" outlineLevel="1" x14ac:dyDescent="0.2">
      <c r="A510" s="236">
        <v>81</v>
      </c>
      <c r="B510" s="237" t="s">
        <v>1152</v>
      </c>
      <c r="C510" s="254" t="s">
        <v>1153</v>
      </c>
      <c r="D510" s="238" t="s">
        <v>581</v>
      </c>
      <c r="E510" s="239">
        <v>2.52E-2</v>
      </c>
      <c r="F510" s="240"/>
      <c r="G510" s="241">
        <f>ROUND(E510*F510,2)</f>
        <v>0</v>
      </c>
      <c r="H510" s="240"/>
      <c r="I510" s="241">
        <f>ROUND(E510*H510,2)</f>
        <v>0</v>
      </c>
      <c r="J510" s="240"/>
      <c r="K510" s="241">
        <f>ROUND(E510*J510,2)</f>
        <v>0</v>
      </c>
      <c r="L510" s="241">
        <v>12</v>
      </c>
      <c r="M510" s="241">
        <f>G510*(1+L510/100)</f>
        <v>0</v>
      </c>
      <c r="N510" s="239">
        <v>0</v>
      </c>
      <c r="O510" s="239">
        <f>ROUND(E510*N510,2)</f>
        <v>0</v>
      </c>
      <c r="P510" s="239">
        <v>0</v>
      </c>
      <c r="Q510" s="239">
        <f>ROUND(E510*P510,2)</f>
        <v>0</v>
      </c>
      <c r="R510" s="241" t="s">
        <v>611</v>
      </c>
      <c r="S510" s="241" t="s">
        <v>315</v>
      </c>
      <c r="T510" s="242" t="s">
        <v>315</v>
      </c>
      <c r="U510" s="224">
        <v>1.629</v>
      </c>
      <c r="V510" s="224">
        <f>ROUND(E510*U510,2)</f>
        <v>0.04</v>
      </c>
      <c r="W510" s="224"/>
      <c r="X510" s="224" t="s">
        <v>582</v>
      </c>
      <c r="Y510" s="224" t="s">
        <v>317</v>
      </c>
      <c r="Z510" s="214"/>
      <c r="AA510" s="214"/>
      <c r="AB510" s="214"/>
      <c r="AC510" s="214"/>
      <c r="AD510" s="214"/>
      <c r="AE510" s="214"/>
      <c r="AF510" s="214"/>
      <c r="AG510" s="214" t="s">
        <v>583</v>
      </c>
      <c r="AH510" s="214"/>
      <c r="AI510" s="214"/>
      <c r="AJ510" s="214"/>
      <c r="AK510" s="214"/>
      <c r="AL510" s="214"/>
      <c r="AM510" s="214"/>
      <c r="AN510" s="214"/>
      <c r="AO510" s="214"/>
      <c r="AP510" s="214"/>
      <c r="AQ510" s="214"/>
      <c r="AR510" s="214"/>
      <c r="AS510" s="214"/>
      <c r="AT510" s="214"/>
      <c r="AU510" s="214"/>
      <c r="AV510" s="214"/>
      <c r="AW510" s="214"/>
      <c r="AX510" s="214"/>
      <c r="AY510" s="214"/>
      <c r="AZ510" s="214"/>
      <c r="BA510" s="214"/>
      <c r="BB510" s="214"/>
      <c r="BC510" s="214"/>
      <c r="BD510" s="214"/>
      <c r="BE510" s="214"/>
      <c r="BF510" s="214"/>
      <c r="BG510" s="214"/>
      <c r="BH510" s="214"/>
    </row>
    <row r="511" spans="1:60" outlineLevel="2" x14ac:dyDescent="0.2">
      <c r="A511" s="221"/>
      <c r="B511" s="222"/>
      <c r="C511" s="267" t="s">
        <v>692</v>
      </c>
      <c r="D511" s="266"/>
      <c r="E511" s="266"/>
      <c r="F511" s="266"/>
      <c r="G511" s="266"/>
      <c r="H511" s="224"/>
      <c r="I511" s="224"/>
      <c r="J511" s="224"/>
      <c r="K511" s="224"/>
      <c r="L511" s="224"/>
      <c r="M511" s="224"/>
      <c r="N511" s="223"/>
      <c r="O511" s="223"/>
      <c r="P511" s="223"/>
      <c r="Q511" s="223"/>
      <c r="R511" s="224"/>
      <c r="S511" s="224"/>
      <c r="T511" s="224"/>
      <c r="U511" s="224"/>
      <c r="V511" s="224"/>
      <c r="W511" s="224"/>
      <c r="X511" s="224"/>
      <c r="Y511" s="224"/>
      <c r="Z511" s="214"/>
      <c r="AA511" s="214"/>
      <c r="AB511" s="214"/>
      <c r="AC511" s="214"/>
      <c r="AD511" s="214"/>
      <c r="AE511" s="214"/>
      <c r="AF511" s="214"/>
      <c r="AG511" s="214" t="s">
        <v>369</v>
      </c>
      <c r="AH511" s="214"/>
      <c r="AI511" s="214"/>
      <c r="AJ511" s="214"/>
      <c r="AK511" s="214"/>
      <c r="AL511" s="214"/>
      <c r="AM511" s="214"/>
      <c r="AN511" s="214"/>
      <c r="AO511" s="214"/>
      <c r="AP511" s="214"/>
      <c r="AQ511" s="214"/>
      <c r="AR511" s="214"/>
      <c r="AS511" s="214"/>
      <c r="AT511" s="214"/>
      <c r="AU511" s="214"/>
      <c r="AV511" s="214"/>
      <c r="AW511" s="214"/>
      <c r="AX511" s="214"/>
      <c r="AY511" s="214"/>
      <c r="AZ511" s="214"/>
      <c r="BA511" s="214"/>
      <c r="BB511" s="214"/>
      <c r="BC511" s="214"/>
      <c r="BD511" s="214"/>
      <c r="BE511" s="214"/>
      <c r="BF511" s="214"/>
      <c r="BG511" s="214"/>
      <c r="BH511" s="214"/>
    </row>
    <row r="512" spans="1:60" x14ac:dyDescent="0.2">
      <c r="A512" s="229" t="s">
        <v>310</v>
      </c>
      <c r="B512" s="230" t="s">
        <v>231</v>
      </c>
      <c r="C512" s="253" t="s">
        <v>233</v>
      </c>
      <c r="D512" s="231"/>
      <c r="E512" s="232"/>
      <c r="F512" s="233"/>
      <c r="G512" s="233">
        <f>SUMIF(AG513:AG519,"&lt;&gt;NOR",G513:G519)</f>
        <v>0</v>
      </c>
      <c r="H512" s="233"/>
      <c r="I512" s="233">
        <f>SUM(I513:I519)</f>
        <v>0</v>
      </c>
      <c r="J512" s="233"/>
      <c r="K512" s="233">
        <f>SUM(K513:K519)</f>
        <v>0</v>
      </c>
      <c r="L512" s="233"/>
      <c r="M512" s="233">
        <f>SUM(M513:M519)</f>
        <v>0</v>
      </c>
      <c r="N512" s="232"/>
      <c r="O512" s="232">
        <f>SUM(O513:O519)</f>
        <v>0.02</v>
      </c>
      <c r="P512" s="232"/>
      <c r="Q512" s="232">
        <f>SUM(Q513:Q519)</f>
        <v>0</v>
      </c>
      <c r="R512" s="233"/>
      <c r="S512" s="233"/>
      <c r="T512" s="234"/>
      <c r="U512" s="228"/>
      <c r="V512" s="228">
        <f>SUM(V513:V519)</f>
        <v>3.04</v>
      </c>
      <c r="W512" s="228"/>
      <c r="X512" s="228"/>
      <c r="Y512" s="228"/>
      <c r="AG512" t="s">
        <v>311</v>
      </c>
    </row>
    <row r="513" spans="1:60" ht="33.75" outlineLevel="1" x14ac:dyDescent="0.2">
      <c r="A513" s="236">
        <v>82</v>
      </c>
      <c r="B513" s="237" t="s">
        <v>3315</v>
      </c>
      <c r="C513" s="254" t="s">
        <v>3316</v>
      </c>
      <c r="D513" s="238" t="s">
        <v>330</v>
      </c>
      <c r="E513" s="239">
        <v>2</v>
      </c>
      <c r="F513" s="240"/>
      <c r="G513" s="241">
        <f>ROUND(E513*F513,2)</f>
        <v>0</v>
      </c>
      <c r="H513" s="240"/>
      <c r="I513" s="241">
        <f>ROUND(E513*H513,2)</f>
        <v>0</v>
      </c>
      <c r="J513" s="240"/>
      <c r="K513" s="241">
        <f>ROUND(E513*J513,2)</f>
        <v>0</v>
      </c>
      <c r="L513" s="241">
        <v>12</v>
      </c>
      <c r="M513" s="241">
        <f>G513*(1+L513/100)</f>
        <v>0</v>
      </c>
      <c r="N513" s="239">
        <v>1.2E-2</v>
      </c>
      <c r="O513" s="239">
        <f>ROUND(E513*N513,2)</f>
        <v>0.02</v>
      </c>
      <c r="P513" s="239">
        <v>0</v>
      </c>
      <c r="Q513" s="239">
        <f>ROUND(E513*P513,2)</f>
        <v>0</v>
      </c>
      <c r="R513" s="241" t="s">
        <v>611</v>
      </c>
      <c r="S513" s="241" t="s">
        <v>315</v>
      </c>
      <c r="T513" s="242" t="s">
        <v>315</v>
      </c>
      <c r="U513" s="224">
        <v>1.5</v>
      </c>
      <c r="V513" s="224">
        <f>ROUND(E513*U513,2)</f>
        <v>3</v>
      </c>
      <c r="W513" s="224"/>
      <c r="X513" s="224" t="s">
        <v>336</v>
      </c>
      <c r="Y513" s="224" t="s">
        <v>317</v>
      </c>
      <c r="Z513" s="214"/>
      <c r="AA513" s="214"/>
      <c r="AB513" s="214"/>
      <c r="AC513" s="214"/>
      <c r="AD513" s="214"/>
      <c r="AE513" s="214"/>
      <c r="AF513" s="214"/>
      <c r="AG513" s="214" t="s">
        <v>367</v>
      </c>
      <c r="AH513" s="214"/>
      <c r="AI513" s="214"/>
      <c r="AJ513" s="214"/>
      <c r="AK513" s="214"/>
      <c r="AL513" s="214"/>
      <c r="AM513" s="214"/>
      <c r="AN513" s="214"/>
      <c r="AO513" s="214"/>
      <c r="AP513" s="214"/>
      <c r="AQ513" s="214"/>
      <c r="AR513" s="214"/>
      <c r="AS513" s="214"/>
      <c r="AT513" s="214"/>
      <c r="AU513" s="214"/>
      <c r="AV513" s="214"/>
      <c r="AW513" s="214"/>
      <c r="AX513" s="214"/>
      <c r="AY513" s="214"/>
      <c r="AZ513" s="214"/>
      <c r="BA513" s="214"/>
      <c r="BB513" s="214"/>
      <c r="BC513" s="214"/>
      <c r="BD513" s="214"/>
      <c r="BE513" s="214"/>
      <c r="BF513" s="214"/>
      <c r="BG513" s="214"/>
      <c r="BH513" s="214"/>
    </row>
    <row r="514" spans="1:60" outlineLevel="2" x14ac:dyDescent="0.2">
      <c r="A514" s="221"/>
      <c r="B514" s="222"/>
      <c r="C514" s="255" t="s">
        <v>1156</v>
      </c>
      <c r="D514" s="243"/>
      <c r="E514" s="243"/>
      <c r="F514" s="243"/>
      <c r="G514" s="243"/>
      <c r="H514" s="224"/>
      <c r="I514" s="224"/>
      <c r="J514" s="224"/>
      <c r="K514" s="224"/>
      <c r="L514" s="224"/>
      <c r="M514" s="224"/>
      <c r="N514" s="223"/>
      <c r="O514" s="223"/>
      <c r="P514" s="223"/>
      <c r="Q514" s="223"/>
      <c r="R514" s="224"/>
      <c r="S514" s="224"/>
      <c r="T514" s="224"/>
      <c r="U514" s="224"/>
      <c r="V514" s="224"/>
      <c r="W514" s="224"/>
      <c r="X514" s="224"/>
      <c r="Y514" s="224"/>
      <c r="Z514" s="214"/>
      <c r="AA514" s="214"/>
      <c r="AB514" s="214"/>
      <c r="AC514" s="214"/>
      <c r="AD514" s="214"/>
      <c r="AE514" s="214"/>
      <c r="AF514" s="214"/>
      <c r="AG514" s="214" t="s">
        <v>320</v>
      </c>
      <c r="AH514" s="214"/>
      <c r="AI514" s="214"/>
      <c r="AJ514" s="214"/>
      <c r="AK514" s="214"/>
      <c r="AL514" s="214"/>
      <c r="AM514" s="214"/>
      <c r="AN514" s="214"/>
      <c r="AO514" s="214"/>
      <c r="AP514" s="214"/>
      <c r="AQ514" s="214"/>
      <c r="AR514" s="214"/>
      <c r="AS514" s="214"/>
      <c r="AT514" s="214"/>
      <c r="AU514" s="214"/>
      <c r="AV514" s="214"/>
      <c r="AW514" s="214"/>
      <c r="AX514" s="214"/>
      <c r="AY514" s="214"/>
      <c r="AZ514" s="214"/>
      <c r="BA514" s="214"/>
      <c r="BB514" s="214"/>
      <c r="BC514" s="214"/>
      <c r="BD514" s="214"/>
      <c r="BE514" s="214"/>
      <c r="BF514" s="214"/>
      <c r="BG514" s="214"/>
      <c r="BH514" s="214"/>
    </row>
    <row r="515" spans="1:60" outlineLevel="2" x14ac:dyDescent="0.2">
      <c r="A515" s="221"/>
      <c r="B515" s="222"/>
      <c r="C515" s="268" t="s">
        <v>3317</v>
      </c>
      <c r="D515" s="262"/>
      <c r="E515" s="263">
        <v>1</v>
      </c>
      <c r="F515" s="224"/>
      <c r="G515" s="224"/>
      <c r="H515" s="224"/>
      <c r="I515" s="224"/>
      <c r="J515" s="224"/>
      <c r="K515" s="224"/>
      <c r="L515" s="224"/>
      <c r="M515" s="224"/>
      <c r="N515" s="223"/>
      <c r="O515" s="223"/>
      <c r="P515" s="223"/>
      <c r="Q515" s="223"/>
      <c r="R515" s="224"/>
      <c r="S515" s="224"/>
      <c r="T515" s="224"/>
      <c r="U515" s="224"/>
      <c r="V515" s="224"/>
      <c r="W515" s="224"/>
      <c r="X515" s="224"/>
      <c r="Y515" s="224"/>
      <c r="Z515" s="214"/>
      <c r="AA515" s="214"/>
      <c r="AB515" s="214"/>
      <c r="AC515" s="214"/>
      <c r="AD515" s="214"/>
      <c r="AE515" s="214"/>
      <c r="AF515" s="214"/>
      <c r="AG515" s="214" t="s">
        <v>371</v>
      </c>
      <c r="AH515" s="214">
        <v>0</v>
      </c>
      <c r="AI515" s="214"/>
      <c r="AJ515" s="214"/>
      <c r="AK515" s="214"/>
      <c r="AL515" s="214"/>
      <c r="AM515" s="214"/>
      <c r="AN515" s="214"/>
      <c r="AO515" s="214"/>
      <c r="AP515" s="214"/>
      <c r="AQ515" s="214"/>
      <c r="AR515" s="214"/>
      <c r="AS515" s="214"/>
      <c r="AT515" s="214"/>
      <c r="AU515" s="214"/>
      <c r="AV515" s="214"/>
      <c r="AW515" s="214"/>
      <c r="AX515" s="214"/>
      <c r="AY515" s="214"/>
      <c r="AZ515" s="214"/>
      <c r="BA515" s="214"/>
      <c r="BB515" s="214"/>
      <c r="BC515" s="214"/>
      <c r="BD515" s="214"/>
      <c r="BE515" s="214"/>
      <c r="BF515" s="214"/>
      <c r="BG515" s="214"/>
      <c r="BH515" s="214"/>
    </row>
    <row r="516" spans="1:60" outlineLevel="3" x14ac:dyDescent="0.2">
      <c r="A516" s="221"/>
      <c r="B516" s="222"/>
      <c r="C516" s="268" t="s">
        <v>3318</v>
      </c>
      <c r="D516" s="262"/>
      <c r="E516" s="263">
        <v>1</v>
      </c>
      <c r="F516" s="224"/>
      <c r="G516" s="224"/>
      <c r="H516" s="224"/>
      <c r="I516" s="224"/>
      <c r="J516" s="224"/>
      <c r="K516" s="224"/>
      <c r="L516" s="224"/>
      <c r="M516" s="224"/>
      <c r="N516" s="223"/>
      <c r="O516" s="223"/>
      <c r="P516" s="223"/>
      <c r="Q516" s="223"/>
      <c r="R516" s="224"/>
      <c r="S516" s="224"/>
      <c r="T516" s="224"/>
      <c r="U516" s="224"/>
      <c r="V516" s="224"/>
      <c r="W516" s="224"/>
      <c r="X516" s="224"/>
      <c r="Y516" s="224"/>
      <c r="Z516" s="214"/>
      <c r="AA516" s="214"/>
      <c r="AB516" s="214"/>
      <c r="AC516" s="214"/>
      <c r="AD516" s="214"/>
      <c r="AE516" s="214"/>
      <c r="AF516" s="214"/>
      <c r="AG516" s="214" t="s">
        <v>371</v>
      </c>
      <c r="AH516" s="214">
        <v>0</v>
      </c>
      <c r="AI516" s="214"/>
      <c r="AJ516" s="214"/>
      <c r="AK516" s="214"/>
      <c r="AL516" s="214"/>
      <c r="AM516" s="214"/>
      <c r="AN516" s="214"/>
      <c r="AO516" s="214"/>
      <c r="AP516" s="214"/>
      <c r="AQ516" s="214"/>
      <c r="AR516" s="214"/>
      <c r="AS516" s="214"/>
      <c r="AT516" s="214"/>
      <c r="AU516" s="214"/>
      <c r="AV516" s="214"/>
      <c r="AW516" s="214"/>
      <c r="AX516" s="214"/>
      <c r="AY516" s="214"/>
      <c r="AZ516" s="214"/>
      <c r="BA516" s="214"/>
      <c r="BB516" s="214"/>
      <c r="BC516" s="214"/>
      <c r="BD516" s="214"/>
      <c r="BE516" s="214"/>
      <c r="BF516" s="214"/>
      <c r="BG516" s="214"/>
      <c r="BH516" s="214"/>
    </row>
    <row r="517" spans="1:60" ht="22.5" outlineLevel="1" x14ac:dyDescent="0.2">
      <c r="A517" s="245">
        <v>83</v>
      </c>
      <c r="B517" s="246" t="s">
        <v>1157</v>
      </c>
      <c r="C517" s="256" t="s">
        <v>1158</v>
      </c>
      <c r="D517" s="247" t="s">
        <v>375</v>
      </c>
      <c r="E517" s="248">
        <v>2</v>
      </c>
      <c r="F517" s="249"/>
      <c r="G517" s="250">
        <f>ROUND(E517*F517,2)</f>
        <v>0</v>
      </c>
      <c r="H517" s="249"/>
      <c r="I517" s="250">
        <f>ROUND(E517*H517,2)</f>
        <v>0</v>
      </c>
      <c r="J517" s="249"/>
      <c r="K517" s="250">
        <f>ROUND(E517*J517,2)</f>
        <v>0</v>
      </c>
      <c r="L517" s="250">
        <v>12</v>
      </c>
      <c r="M517" s="250">
        <f>G517*(1+L517/100)</f>
        <v>0</v>
      </c>
      <c r="N517" s="248">
        <v>3.8999999999999999E-4</v>
      </c>
      <c r="O517" s="248">
        <f>ROUND(E517*N517,2)</f>
        <v>0</v>
      </c>
      <c r="P517" s="248">
        <v>0</v>
      </c>
      <c r="Q517" s="248">
        <f>ROUND(E517*P517,2)</f>
        <v>0</v>
      </c>
      <c r="R517" s="250" t="s">
        <v>428</v>
      </c>
      <c r="S517" s="250" t="s">
        <v>315</v>
      </c>
      <c r="T517" s="251" t="s">
        <v>315</v>
      </c>
      <c r="U517" s="224">
        <v>0</v>
      </c>
      <c r="V517" s="224">
        <f>ROUND(E517*U517,2)</f>
        <v>0</v>
      </c>
      <c r="W517" s="224"/>
      <c r="X517" s="224" t="s">
        <v>429</v>
      </c>
      <c r="Y517" s="224" t="s">
        <v>317</v>
      </c>
      <c r="Z517" s="214"/>
      <c r="AA517" s="214"/>
      <c r="AB517" s="214"/>
      <c r="AC517" s="214"/>
      <c r="AD517" s="214"/>
      <c r="AE517" s="214"/>
      <c r="AF517" s="214"/>
      <c r="AG517" s="214" t="s">
        <v>728</v>
      </c>
      <c r="AH517" s="214"/>
      <c r="AI517" s="214"/>
      <c r="AJ517" s="214"/>
      <c r="AK517" s="214"/>
      <c r="AL517" s="214"/>
      <c r="AM517" s="214"/>
      <c r="AN517" s="214"/>
      <c r="AO517" s="214"/>
      <c r="AP517" s="214"/>
      <c r="AQ517" s="214"/>
      <c r="AR517" s="214"/>
      <c r="AS517" s="214"/>
      <c r="AT517" s="214"/>
      <c r="AU517" s="214"/>
      <c r="AV517" s="214"/>
      <c r="AW517" s="214"/>
      <c r="AX517" s="214"/>
      <c r="AY517" s="214"/>
      <c r="AZ517" s="214"/>
      <c r="BA517" s="214"/>
      <c r="BB517" s="214"/>
      <c r="BC517" s="214"/>
      <c r="BD517" s="214"/>
      <c r="BE517" s="214"/>
      <c r="BF517" s="214"/>
      <c r="BG517" s="214"/>
      <c r="BH517" s="214"/>
    </row>
    <row r="518" spans="1:60" outlineLevel="1" x14ac:dyDescent="0.2">
      <c r="A518" s="236">
        <v>84</v>
      </c>
      <c r="B518" s="237" t="s">
        <v>2783</v>
      </c>
      <c r="C518" s="254" t="s">
        <v>2784</v>
      </c>
      <c r="D518" s="238" t="s">
        <v>581</v>
      </c>
      <c r="E518" s="239">
        <v>2.478E-2</v>
      </c>
      <c r="F518" s="240"/>
      <c r="G518" s="241">
        <f>ROUND(E518*F518,2)</f>
        <v>0</v>
      </c>
      <c r="H518" s="240"/>
      <c r="I518" s="241">
        <f>ROUND(E518*H518,2)</f>
        <v>0</v>
      </c>
      <c r="J518" s="240"/>
      <c r="K518" s="241">
        <f>ROUND(E518*J518,2)</f>
        <v>0</v>
      </c>
      <c r="L518" s="241">
        <v>12</v>
      </c>
      <c r="M518" s="241">
        <f>G518*(1+L518/100)</f>
        <v>0</v>
      </c>
      <c r="N518" s="239">
        <v>0</v>
      </c>
      <c r="O518" s="239">
        <f>ROUND(E518*N518,2)</f>
        <v>0</v>
      </c>
      <c r="P518" s="239">
        <v>0</v>
      </c>
      <c r="Q518" s="239">
        <f>ROUND(E518*P518,2)</f>
        <v>0</v>
      </c>
      <c r="R518" s="241" t="s">
        <v>611</v>
      </c>
      <c r="S518" s="241" t="s">
        <v>315</v>
      </c>
      <c r="T518" s="242" t="s">
        <v>315</v>
      </c>
      <c r="U518" s="224">
        <v>1.7230000000000001</v>
      </c>
      <c r="V518" s="224">
        <f>ROUND(E518*U518,2)</f>
        <v>0.04</v>
      </c>
      <c r="W518" s="224"/>
      <c r="X518" s="224" t="s">
        <v>582</v>
      </c>
      <c r="Y518" s="224" t="s">
        <v>317</v>
      </c>
      <c r="Z518" s="214"/>
      <c r="AA518" s="214"/>
      <c r="AB518" s="214"/>
      <c r="AC518" s="214"/>
      <c r="AD518" s="214"/>
      <c r="AE518" s="214"/>
      <c r="AF518" s="214"/>
      <c r="AG518" s="214" t="s">
        <v>1236</v>
      </c>
      <c r="AH518" s="214"/>
      <c r="AI518" s="214"/>
      <c r="AJ518" s="214"/>
      <c r="AK518" s="214"/>
      <c r="AL518" s="214"/>
      <c r="AM518" s="214"/>
      <c r="AN518" s="214"/>
      <c r="AO518" s="214"/>
      <c r="AP518" s="214"/>
      <c r="AQ518" s="214"/>
      <c r="AR518" s="214"/>
      <c r="AS518" s="214"/>
      <c r="AT518" s="214"/>
      <c r="AU518" s="214"/>
      <c r="AV518" s="214"/>
      <c r="AW518" s="214"/>
      <c r="AX518" s="214"/>
      <c r="AY518" s="214"/>
      <c r="AZ518" s="214"/>
      <c r="BA518" s="214"/>
      <c r="BB518" s="214"/>
      <c r="BC518" s="214"/>
      <c r="BD518" s="214"/>
      <c r="BE518" s="214"/>
      <c r="BF518" s="214"/>
      <c r="BG518" s="214"/>
      <c r="BH518" s="214"/>
    </row>
    <row r="519" spans="1:60" outlineLevel="2" x14ac:dyDescent="0.2">
      <c r="A519" s="221"/>
      <c r="B519" s="222"/>
      <c r="C519" s="267" t="s">
        <v>692</v>
      </c>
      <c r="D519" s="266"/>
      <c r="E519" s="266"/>
      <c r="F519" s="266"/>
      <c r="G519" s="266"/>
      <c r="H519" s="224"/>
      <c r="I519" s="224"/>
      <c r="J519" s="224"/>
      <c r="K519" s="224"/>
      <c r="L519" s="224"/>
      <c r="M519" s="224"/>
      <c r="N519" s="223"/>
      <c r="O519" s="223"/>
      <c r="P519" s="223"/>
      <c r="Q519" s="223"/>
      <c r="R519" s="224"/>
      <c r="S519" s="224"/>
      <c r="T519" s="224"/>
      <c r="U519" s="224"/>
      <c r="V519" s="224"/>
      <c r="W519" s="224"/>
      <c r="X519" s="224"/>
      <c r="Y519" s="224"/>
      <c r="Z519" s="214"/>
      <c r="AA519" s="214"/>
      <c r="AB519" s="214"/>
      <c r="AC519" s="214"/>
      <c r="AD519" s="214"/>
      <c r="AE519" s="214"/>
      <c r="AF519" s="214"/>
      <c r="AG519" s="214" t="s">
        <v>369</v>
      </c>
      <c r="AH519" s="214"/>
      <c r="AI519" s="214"/>
      <c r="AJ519" s="214"/>
      <c r="AK519" s="214"/>
      <c r="AL519" s="214"/>
      <c r="AM519" s="214"/>
      <c r="AN519" s="214"/>
      <c r="AO519" s="214"/>
      <c r="AP519" s="214"/>
      <c r="AQ519" s="214"/>
      <c r="AR519" s="214"/>
      <c r="AS519" s="214"/>
      <c r="AT519" s="214"/>
      <c r="AU519" s="214"/>
      <c r="AV519" s="214"/>
      <c r="AW519" s="214"/>
      <c r="AX519" s="214"/>
      <c r="AY519" s="214"/>
      <c r="AZ519" s="214"/>
      <c r="BA519" s="214"/>
      <c r="BB519" s="214"/>
      <c r="BC519" s="214"/>
      <c r="BD519" s="214"/>
      <c r="BE519" s="214"/>
      <c r="BF519" s="214"/>
      <c r="BG519" s="214"/>
      <c r="BH519" s="214"/>
    </row>
    <row r="520" spans="1:60" x14ac:dyDescent="0.2">
      <c r="A520" s="229" t="s">
        <v>310</v>
      </c>
      <c r="B520" s="230" t="s">
        <v>244</v>
      </c>
      <c r="C520" s="253" t="s">
        <v>245</v>
      </c>
      <c r="D520" s="231"/>
      <c r="E520" s="232"/>
      <c r="F520" s="233"/>
      <c r="G520" s="233">
        <f>SUMIF(AG521:AG546,"&lt;&gt;NOR",G521:G546)</f>
        <v>0</v>
      </c>
      <c r="H520" s="233"/>
      <c r="I520" s="233">
        <f>SUM(I521:I546)</f>
        <v>0</v>
      </c>
      <c r="J520" s="233"/>
      <c r="K520" s="233">
        <f>SUM(K521:K546)</f>
        <v>0</v>
      </c>
      <c r="L520" s="233"/>
      <c r="M520" s="233">
        <f>SUM(M521:M546)</f>
        <v>0</v>
      </c>
      <c r="N520" s="232"/>
      <c r="O520" s="232">
        <f>SUM(O521:O546)</f>
        <v>1.06</v>
      </c>
      <c r="P520" s="232"/>
      <c r="Q520" s="232">
        <f>SUM(Q521:Q546)</f>
        <v>0.43</v>
      </c>
      <c r="R520" s="233"/>
      <c r="S520" s="233"/>
      <c r="T520" s="234"/>
      <c r="U520" s="228"/>
      <c r="V520" s="228">
        <f>SUM(V521:V546)</f>
        <v>27.450000000000003</v>
      </c>
      <c r="W520" s="228"/>
      <c r="X520" s="228"/>
      <c r="Y520" s="228"/>
      <c r="AG520" t="s">
        <v>311</v>
      </c>
    </row>
    <row r="521" spans="1:60" ht="22.5" outlineLevel="1" x14ac:dyDescent="0.2">
      <c r="A521" s="236">
        <v>85</v>
      </c>
      <c r="B521" s="237" t="s">
        <v>693</v>
      </c>
      <c r="C521" s="254" t="s">
        <v>694</v>
      </c>
      <c r="D521" s="238" t="s">
        <v>379</v>
      </c>
      <c r="E521" s="239">
        <v>28.68</v>
      </c>
      <c r="F521" s="240"/>
      <c r="G521" s="241">
        <f>ROUND(E521*F521,2)</f>
        <v>0</v>
      </c>
      <c r="H521" s="240"/>
      <c r="I521" s="241">
        <f>ROUND(E521*H521,2)</f>
        <v>0</v>
      </c>
      <c r="J521" s="240"/>
      <c r="K521" s="241">
        <f>ROUND(E521*J521,2)</f>
        <v>0</v>
      </c>
      <c r="L521" s="241">
        <v>12</v>
      </c>
      <c r="M521" s="241">
        <f>G521*(1+L521/100)</f>
        <v>0</v>
      </c>
      <c r="N521" s="239">
        <v>0</v>
      </c>
      <c r="O521" s="239">
        <f>ROUND(E521*N521,2)</f>
        <v>0</v>
      </c>
      <c r="P521" s="239">
        <v>0</v>
      </c>
      <c r="Q521" s="239">
        <f>ROUND(E521*P521,2)</f>
        <v>0</v>
      </c>
      <c r="R521" s="241" t="s">
        <v>695</v>
      </c>
      <c r="S521" s="241" t="s">
        <v>315</v>
      </c>
      <c r="T521" s="242" t="s">
        <v>315</v>
      </c>
      <c r="U521" s="224">
        <v>0.48</v>
      </c>
      <c r="V521" s="224">
        <f>ROUND(E521*U521,2)</f>
        <v>13.77</v>
      </c>
      <c r="W521" s="224"/>
      <c r="X521" s="224" t="s">
        <v>336</v>
      </c>
      <c r="Y521" s="224" t="s">
        <v>317</v>
      </c>
      <c r="Z521" s="214"/>
      <c r="AA521" s="214"/>
      <c r="AB521" s="214"/>
      <c r="AC521" s="214"/>
      <c r="AD521" s="214"/>
      <c r="AE521" s="214"/>
      <c r="AF521" s="214"/>
      <c r="AG521" s="214" t="s">
        <v>1123</v>
      </c>
      <c r="AH521" s="214"/>
      <c r="AI521" s="214"/>
      <c r="AJ521" s="214"/>
      <c r="AK521" s="214"/>
      <c r="AL521" s="214"/>
      <c r="AM521" s="214"/>
      <c r="AN521" s="214"/>
      <c r="AO521" s="214"/>
      <c r="AP521" s="214"/>
      <c r="AQ521" s="214"/>
      <c r="AR521" s="214"/>
      <c r="AS521" s="214"/>
      <c r="AT521" s="214"/>
      <c r="AU521" s="214"/>
      <c r="AV521" s="214"/>
      <c r="AW521" s="214"/>
      <c r="AX521" s="214"/>
      <c r="AY521" s="214"/>
      <c r="AZ521" s="214"/>
      <c r="BA521" s="214"/>
      <c r="BB521" s="214"/>
      <c r="BC521" s="214"/>
      <c r="BD521" s="214"/>
      <c r="BE521" s="214"/>
      <c r="BF521" s="214"/>
      <c r="BG521" s="214"/>
      <c r="BH521" s="214"/>
    </row>
    <row r="522" spans="1:60" outlineLevel="2" x14ac:dyDescent="0.2">
      <c r="A522" s="221"/>
      <c r="B522" s="222"/>
      <c r="C522" s="268" t="s">
        <v>3319</v>
      </c>
      <c r="D522" s="262"/>
      <c r="E522" s="263"/>
      <c r="F522" s="224"/>
      <c r="G522" s="224"/>
      <c r="H522" s="224"/>
      <c r="I522" s="224"/>
      <c r="J522" s="224"/>
      <c r="K522" s="224"/>
      <c r="L522" s="224"/>
      <c r="M522" s="224"/>
      <c r="N522" s="223"/>
      <c r="O522" s="223"/>
      <c r="P522" s="223"/>
      <c r="Q522" s="223"/>
      <c r="R522" s="224"/>
      <c r="S522" s="224"/>
      <c r="T522" s="224"/>
      <c r="U522" s="224"/>
      <c r="V522" s="224"/>
      <c r="W522" s="224"/>
      <c r="X522" s="224"/>
      <c r="Y522" s="224"/>
      <c r="Z522" s="214"/>
      <c r="AA522" s="214"/>
      <c r="AB522" s="214"/>
      <c r="AC522" s="214"/>
      <c r="AD522" s="214"/>
      <c r="AE522" s="214"/>
      <c r="AF522" s="214"/>
      <c r="AG522" s="214" t="s">
        <v>371</v>
      </c>
      <c r="AH522" s="214">
        <v>0</v>
      </c>
      <c r="AI522" s="214"/>
      <c r="AJ522" s="214"/>
      <c r="AK522" s="214"/>
      <c r="AL522" s="214"/>
      <c r="AM522" s="214"/>
      <c r="AN522" s="214"/>
      <c r="AO522" s="214"/>
      <c r="AP522" s="214"/>
      <c r="AQ522" s="214"/>
      <c r="AR522" s="214"/>
      <c r="AS522" s="214"/>
      <c r="AT522" s="214"/>
      <c r="AU522" s="214"/>
      <c r="AV522" s="214"/>
      <c r="AW522" s="214"/>
      <c r="AX522" s="214"/>
      <c r="AY522" s="214"/>
      <c r="AZ522" s="214"/>
      <c r="BA522" s="214"/>
      <c r="BB522" s="214"/>
      <c r="BC522" s="214"/>
      <c r="BD522" s="214"/>
      <c r="BE522" s="214"/>
      <c r="BF522" s="214"/>
      <c r="BG522" s="214"/>
      <c r="BH522" s="214"/>
    </row>
    <row r="523" spans="1:60" outlineLevel="3" x14ac:dyDescent="0.2">
      <c r="A523" s="221"/>
      <c r="B523" s="222"/>
      <c r="C523" s="268" t="s">
        <v>3252</v>
      </c>
      <c r="D523" s="262"/>
      <c r="E523" s="263">
        <v>13.44</v>
      </c>
      <c r="F523" s="224"/>
      <c r="G523" s="224"/>
      <c r="H523" s="224"/>
      <c r="I523" s="224"/>
      <c r="J523" s="224"/>
      <c r="K523" s="224"/>
      <c r="L523" s="224"/>
      <c r="M523" s="224"/>
      <c r="N523" s="223"/>
      <c r="O523" s="223"/>
      <c r="P523" s="223"/>
      <c r="Q523" s="223"/>
      <c r="R523" s="224"/>
      <c r="S523" s="224"/>
      <c r="T523" s="224"/>
      <c r="U523" s="224"/>
      <c r="V523" s="224"/>
      <c r="W523" s="224"/>
      <c r="X523" s="224"/>
      <c r="Y523" s="224"/>
      <c r="Z523" s="214"/>
      <c r="AA523" s="214"/>
      <c r="AB523" s="214"/>
      <c r="AC523" s="214"/>
      <c r="AD523" s="214"/>
      <c r="AE523" s="214"/>
      <c r="AF523" s="214"/>
      <c r="AG523" s="214" t="s">
        <v>371</v>
      </c>
      <c r="AH523" s="214">
        <v>0</v>
      </c>
      <c r="AI523" s="214"/>
      <c r="AJ523" s="214"/>
      <c r="AK523" s="214"/>
      <c r="AL523" s="214"/>
      <c r="AM523" s="214"/>
      <c r="AN523" s="214"/>
      <c r="AO523" s="214"/>
      <c r="AP523" s="214"/>
      <c r="AQ523" s="214"/>
      <c r="AR523" s="214"/>
      <c r="AS523" s="214"/>
      <c r="AT523" s="214"/>
      <c r="AU523" s="214"/>
      <c r="AV523" s="214"/>
      <c r="AW523" s="214"/>
      <c r="AX523" s="214"/>
      <c r="AY523" s="214"/>
      <c r="AZ523" s="214"/>
      <c r="BA523" s="214"/>
      <c r="BB523" s="214"/>
      <c r="BC523" s="214"/>
      <c r="BD523" s="214"/>
      <c r="BE523" s="214"/>
      <c r="BF523" s="214"/>
      <c r="BG523" s="214"/>
      <c r="BH523" s="214"/>
    </row>
    <row r="524" spans="1:60" outlineLevel="3" x14ac:dyDescent="0.2">
      <c r="A524" s="221"/>
      <c r="B524" s="222"/>
      <c r="C524" s="268" t="s">
        <v>3253</v>
      </c>
      <c r="D524" s="262"/>
      <c r="E524" s="263">
        <v>15.24</v>
      </c>
      <c r="F524" s="224"/>
      <c r="G524" s="224"/>
      <c r="H524" s="224"/>
      <c r="I524" s="224"/>
      <c r="J524" s="224"/>
      <c r="K524" s="224"/>
      <c r="L524" s="224"/>
      <c r="M524" s="224"/>
      <c r="N524" s="223"/>
      <c r="O524" s="223"/>
      <c r="P524" s="223"/>
      <c r="Q524" s="223"/>
      <c r="R524" s="224"/>
      <c r="S524" s="224"/>
      <c r="T524" s="224"/>
      <c r="U524" s="224"/>
      <c r="V524" s="224"/>
      <c r="W524" s="224"/>
      <c r="X524" s="224"/>
      <c r="Y524" s="224"/>
      <c r="Z524" s="214"/>
      <c r="AA524" s="214"/>
      <c r="AB524" s="214"/>
      <c r="AC524" s="214"/>
      <c r="AD524" s="214"/>
      <c r="AE524" s="214"/>
      <c r="AF524" s="214"/>
      <c r="AG524" s="214" t="s">
        <v>371</v>
      </c>
      <c r="AH524" s="214">
        <v>0</v>
      </c>
      <c r="AI524" s="214"/>
      <c r="AJ524" s="214"/>
      <c r="AK524" s="214"/>
      <c r="AL524" s="214"/>
      <c r="AM524" s="214"/>
      <c r="AN524" s="214"/>
      <c r="AO524" s="214"/>
      <c r="AP524" s="214"/>
      <c r="AQ524" s="214"/>
      <c r="AR524" s="214"/>
      <c r="AS524" s="214"/>
      <c r="AT524" s="214"/>
      <c r="AU524" s="214"/>
      <c r="AV524" s="214"/>
      <c r="AW524" s="214"/>
      <c r="AX524" s="214"/>
      <c r="AY524" s="214"/>
      <c r="AZ524" s="214"/>
      <c r="BA524" s="214"/>
      <c r="BB524" s="214"/>
      <c r="BC524" s="214"/>
      <c r="BD524" s="214"/>
      <c r="BE524" s="214"/>
      <c r="BF524" s="214"/>
      <c r="BG524" s="214"/>
      <c r="BH524" s="214"/>
    </row>
    <row r="525" spans="1:60" outlineLevel="1" x14ac:dyDescent="0.2">
      <c r="A525" s="236">
        <v>86</v>
      </c>
      <c r="B525" s="237" t="s">
        <v>3320</v>
      </c>
      <c r="C525" s="254" t="s">
        <v>3321</v>
      </c>
      <c r="D525" s="238" t="s">
        <v>379</v>
      </c>
      <c r="E525" s="239">
        <v>61.948799999999999</v>
      </c>
      <c r="F525" s="240"/>
      <c r="G525" s="241">
        <f>ROUND(E525*F525,2)</f>
        <v>0</v>
      </c>
      <c r="H525" s="240"/>
      <c r="I525" s="241">
        <f>ROUND(E525*H525,2)</f>
        <v>0</v>
      </c>
      <c r="J525" s="240"/>
      <c r="K525" s="241">
        <f>ROUND(E525*J525,2)</f>
        <v>0</v>
      </c>
      <c r="L525" s="241">
        <v>12</v>
      </c>
      <c r="M525" s="241">
        <f>G525*(1+L525/100)</f>
        <v>0</v>
      </c>
      <c r="N525" s="239">
        <v>1.6199999999999999E-2</v>
      </c>
      <c r="O525" s="239">
        <f>ROUND(E525*N525,2)</f>
        <v>1</v>
      </c>
      <c r="P525" s="239">
        <v>0</v>
      </c>
      <c r="Q525" s="239">
        <f>ROUND(E525*P525,2)</f>
        <v>0</v>
      </c>
      <c r="R525" s="241" t="s">
        <v>428</v>
      </c>
      <c r="S525" s="241" t="s">
        <v>315</v>
      </c>
      <c r="T525" s="242" t="s">
        <v>315</v>
      </c>
      <c r="U525" s="224">
        <v>0</v>
      </c>
      <c r="V525" s="224">
        <f>ROUND(E525*U525,2)</f>
        <v>0</v>
      </c>
      <c r="W525" s="224"/>
      <c r="X525" s="224" t="s">
        <v>429</v>
      </c>
      <c r="Y525" s="224" t="s">
        <v>317</v>
      </c>
      <c r="Z525" s="214"/>
      <c r="AA525" s="214"/>
      <c r="AB525" s="214"/>
      <c r="AC525" s="214"/>
      <c r="AD525" s="214"/>
      <c r="AE525" s="214"/>
      <c r="AF525" s="214"/>
      <c r="AG525" s="214" t="s">
        <v>430</v>
      </c>
      <c r="AH525" s="214"/>
      <c r="AI525" s="214"/>
      <c r="AJ525" s="214"/>
      <c r="AK525" s="214"/>
      <c r="AL525" s="214"/>
      <c r="AM525" s="214"/>
      <c r="AN525" s="214"/>
      <c r="AO525" s="214"/>
      <c r="AP525" s="214"/>
      <c r="AQ525" s="214"/>
      <c r="AR525" s="214"/>
      <c r="AS525" s="214"/>
      <c r="AT525" s="214"/>
      <c r="AU525" s="214"/>
      <c r="AV525" s="214"/>
      <c r="AW525" s="214"/>
      <c r="AX525" s="214"/>
      <c r="AY525" s="214"/>
      <c r="AZ525" s="214"/>
      <c r="BA525" s="214"/>
      <c r="BB525" s="214"/>
      <c r="BC525" s="214"/>
      <c r="BD525" s="214"/>
      <c r="BE525" s="214"/>
      <c r="BF525" s="214"/>
      <c r="BG525" s="214"/>
      <c r="BH525" s="214"/>
    </row>
    <row r="526" spans="1:60" outlineLevel="2" x14ac:dyDescent="0.2">
      <c r="A526" s="221"/>
      <c r="B526" s="222"/>
      <c r="C526" s="268" t="s">
        <v>3322</v>
      </c>
      <c r="D526" s="262"/>
      <c r="E526" s="263"/>
      <c r="F526" s="224"/>
      <c r="G526" s="224"/>
      <c r="H526" s="224"/>
      <c r="I526" s="224"/>
      <c r="J526" s="224"/>
      <c r="K526" s="224"/>
      <c r="L526" s="224"/>
      <c r="M526" s="224"/>
      <c r="N526" s="223"/>
      <c r="O526" s="223"/>
      <c r="P526" s="223"/>
      <c r="Q526" s="223"/>
      <c r="R526" s="224"/>
      <c r="S526" s="224"/>
      <c r="T526" s="224"/>
      <c r="U526" s="224"/>
      <c r="V526" s="224"/>
      <c r="W526" s="224"/>
      <c r="X526" s="224"/>
      <c r="Y526" s="224"/>
      <c r="Z526" s="214"/>
      <c r="AA526" s="214"/>
      <c r="AB526" s="214"/>
      <c r="AC526" s="214"/>
      <c r="AD526" s="214"/>
      <c r="AE526" s="214"/>
      <c r="AF526" s="214"/>
      <c r="AG526" s="214" t="s">
        <v>371</v>
      </c>
      <c r="AH526" s="214">
        <v>0</v>
      </c>
      <c r="AI526" s="214"/>
      <c r="AJ526" s="214"/>
      <c r="AK526" s="214"/>
      <c r="AL526" s="214"/>
      <c r="AM526" s="214"/>
      <c r="AN526" s="214"/>
      <c r="AO526" s="214"/>
      <c r="AP526" s="214"/>
      <c r="AQ526" s="214"/>
      <c r="AR526" s="214"/>
      <c r="AS526" s="214"/>
      <c r="AT526" s="214"/>
      <c r="AU526" s="214"/>
      <c r="AV526" s="214"/>
      <c r="AW526" s="214"/>
      <c r="AX526" s="214"/>
      <c r="AY526" s="214"/>
      <c r="AZ526" s="214"/>
      <c r="BA526" s="214"/>
      <c r="BB526" s="214"/>
      <c r="BC526" s="214"/>
      <c r="BD526" s="214"/>
      <c r="BE526" s="214"/>
      <c r="BF526" s="214"/>
      <c r="BG526" s="214"/>
      <c r="BH526" s="214"/>
    </row>
    <row r="527" spans="1:60" outlineLevel="3" x14ac:dyDescent="0.2">
      <c r="A527" s="221"/>
      <c r="B527" s="222"/>
      <c r="C527" s="268" t="s">
        <v>3323</v>
      </c>
      <c r="D527" s="262"/>
      <c r="E527" s="263">
        <v>61.948799999999999</v>
      </c>
      <c r="F527" s="224"/>
      <c r="G527" s="224"/>
      <c r="H527" s="224"/>
      <c r="I527" s="224"/>
      <c r="J527" s="224"/>
      <c r="K527" s="224"/>
      <c r="L527" s="224"/>
      <c r="M527" s="224"/>
      <c r="N527" s="223"/>
      <c r="O527" s="223"/>
      <c r="P527" s="223"/>
      <c r="Q527" s="223"/>
      <c r="R527" s="224"/>
      <c r="S527" s="224"/>
      <c r="T527" s="224"/>
      <c r="U527" s="224"/>
      <c r="V527" s="224"/>
      <c r="W527" s="224"/>
      <c r="X527" s="224"/>
      <c r="Y527" s="224"/>
      <c r="Z527" s="214"/>
      <c r="AA527" s="214"/>
      <c r="AB527" s="214"/>
      <c r="AC527" s="214"/>
      <c r="AD527" s="214"/>
      <c r="AE527" s="214"/>
      <c r="AF527" s="214"/>
      <c r="AG527" s="214" t="s">
        <v>371</v>
      </c>
      <c r="AH527" s="214">
        <v>0</v>
      </c>
      <c r="AI527" s="214"/>
      <c r="AJ527" s="214"/>
      <c r="AK527" s="214"/>
      <c r="AL527" s="214"/>
      <c r="AM527" s="214"/>
      <c r="AN527" s="214"/>
      <c r="AO527" s="214"/>
      <c r="AP527" s="214"/>
      <c r="AQ527" s="214"/>
      <c r="AR527" s="214"/>
      <c r="AS527" s="214"/>
      <c r="AT527" s="214"/>
      <c r="AU527" s="214"/>
      <c r="AV527" s="214"/>
      <c r="AW527" s="214"/>
      <c r="AX527" s="214"/>
      <c r="AY527" s="214"/>
      <c r="AZ527" s="214"/>
      <c r="BA527" s="214"/>
      <c r="BB527" s="214"/>
      <c r="BC527" s="214"/>
      <c r="BD527" s="214"/>
      <c r="BE527" s="214"/>
      <c r="BF527" s="214"/>
      <c r="BG527" s="214"/>
      <c r="BH527" s="214"/>
    </row>
    <row r="528" spans="1:60" outlineLevel="1" x14ac:dyDescent="0.2">
      <c r="A528" s="236">
        <v>87</v>
      </c>
      <c r="B528" s="237" t="s">
        <v>700</v>
      </c>
      <c r="C528" s="254" t="s">
        <v>701</v>
      </c>
      <c r="D528" s="238" t="s">
        <v>379</v>
      </c>
      <c r="E528" s="239">
        <v>28.68</v>
      </c>
      <c r="F528" s="240"/>
      <c r="G528" s="241">
        <f>ROUND(E528*F528,2)</f>
        <v>0</v>
      </c>
      <c r="H528" s="240"/>
      <c r="I528" s="241">
        <f>ROUND(E528*H528,2)</f>
        <v>0</v>
      </c>
      <c r="J528" s="240"/>
      <c r="K528" s="241">
        <f>ROUND(E528*J528,2)</f>
        <v>0</v>
      </c>
      <c r="L528" s="241">
        <v>12</v>
      </c>
      <c r="M528" s="241">
        <f>G528*(1+L528/100)</f>
        <v>0</v>
      </c>
      <c r="N528" s="239">
        <v>0</v>
      </c>
      <c r="O528" s="239">
        <f>ROUND(E528*N528,2)</f>
        <v>0</v>
      </c>
      <c r="P528" s="239">
        <v>0</v>
      </c>
      <c r="Q528" s="239">
        <f>ROUND(E528*P528,2)</f>
        <v>0</v>
      </c>
      <c r="R528" s="241" t="s">
        <v>695</v>
      </c>
      <c r="S528" s="241" t="s">
        <v>315</v>
      </c>
      <c r="T528" s="242" t="s">
        <v>315</v>
      </c>
      <c r="U528" s="224">
        <v>0.29899999999999999</v>
      </c>
      <c r="V528" s="224">
        <f>ROUND(E528*U528,2)</f>
        <v>8.58</v>
      </c>
      <c r="W528" s="224"/>
      <c r="X528" s="224" t="s">
        <v>336</v>
      </c>
      <c r="Y528" s="224" t="s">
        <v>317</v>
      </c>
      <c r="Z528" s="214"/>
      <c r="AA528" s="214"/>
      <c r="AB528" s="214"/>
      <c r="AC528" s="214"/>
      <c r="AD528" s="214"/>
      <c r="AE528" s="214"/>
      <c r="AF528" s="214"/>
      <c r="AG528" s="214" t="s">
        <v>337</v>
      </c>
      <c r="AH528" s="214"/>
      <c r="AI528" s="214"/>
      <c r="AJ528" s="214"/>
      <c r="AK528" s="214"/>
      <c r="AL528" s="214"/>
      <c r="AM528" s="214"/>
      <c r="AN528" s="214"/>
      <c r="AO528" s="214"/>
      <c r="AP528" s="214"/>
      <c r="AQ528" s="214"/>
      <c r="AR528" s="214"/>
      <c r="AS528" s="214"/>
      <c r="AT528" s="214"/>
      <c r="AU528" s="214"/>
      <c r="AV528" s="214"/>
      <c r="AW528" s="214"/>
      <c r="AX528" s="214"/>
      <c r="AY528" s="214"/>
      <c r="AZ528" s="214"/>
      <c r="BA528" s="214"/>
      <c r="BB528" s="214"/>
      <c r="BC528" s="214"/>
      <c r="BD528" s="214"/>
      <c r="BE528" s="214"/>
      <c r="BF528" s="214"/>
      <c r="BG528" s="214"/>
      <c r="BH528" s="214"/>
    </row>
    <row r="529" spans="1:60" outlineLevel="2" x14ac:dyDescent="0.2">
      <c r="A529" s="221"/>
      <c r="B529" s="222"/>
      <c r="C529" s="268" t="s">
        <v>3319</v>
      </c>
      <c r="D529" s="262"/>
      <c r="E529" s="263"/>
      <c r="F529" s="224"/>
      <c r="G529" s="224"/>
      <c r="H529" s="224"/>
      <c r="I529" s="224"/>
      <c r="J529" s="224"/>
      <c r="K529" s="224"/>
      <c r="L529" s="224"/>
      <c r="M529" s="224"/>
      <c r="N529" s="223"/>
      <c r="O529" s="223"/>
      <c r="P529" s="223"/>
      <c r="Q529" s="223"/>
      <c r="R529" s="224"/>
      <c r="S529" s="224"/>
      <c r="T529" s="224"/>
      <c r="U529" s="224"/>
      <c r="V529" s="224"/>
      <c r="W529" s="224"/>
      <c r="X529" s="224"/>
      <c r="Y529" s="224"/>
      <c r="Z529" s="214"/>
      <c r="AA529" s="214"/>
      <c r="AB529" s="214"/>
      <c r="AC529" s="214"/>
      <c r="AD529" s="214"/>
      <c r="AE529" s="214"/>
      <c r="AF529" s="214"/>
      <c r="AG529" s="214" t="s">
        <v>371</v>
      </c>
      <c r="AH529" s="214">
        <v>0</v>
      </c>
      <c r="AI529" s="214"/>
      <c r="AJ529" s="214"/>
      <c r="AK529" s="214"/>
      <c r="AL529" s="214"/>
      <c r="AM529" s="214"/>
      <c r="AN529" s="214"/>
      <c r="AO529" s="214"/>
      <c r="AP529" s="214"/>
      <c r="AQ529" s="214"/>
      <c r="AR529" s="214"/>
      <c r="AS529" s="214"/>
      <c r="AT529" s="214"/>
      <c r="AU529" s="214"/>
      <c r="AV529" s="214"/>
      <c r="AW529" s="214"/>
      <c r="AX529" s="214"/>
      <c r="AY529" s="214"/>
      <c r="AZ529" s="214"/>
      <c r="BA529" s="214"/>
      <c r="BB529" s="214"/>
      <c r="BC529" s="214"/>
      <c r="BD529" s="214"/>
      <c r="BE529" s="214"/>
      <c r="BF529" s="214"/>
      <c r="BG529" s="214"/>
      <c r="BH529" s="214"/>
    </row>
    <row r="530" spans="1:60" outlineLevel="3" x14ac:dyDescent="0.2">
      <c r="A530" s="221"/>
      <c r="B530" s="222"/>
      <c r="C530" s="268" t="s">
        <v>703</v>
      </c>
      <c r="D530" s="262"/>
      <c r="E530" s="263"/>
      <c r="F530" s="224"/>
      <c r="G530" s="224"/>
      <c r="H530" s="224"/>
      <c r="I530" s="224"/>
      <c r="J530" s="224"/>
      <c r="K530" s="224"/>
      <c r="L530" s="224"/>
      <c r="M530" s="224"/>
      <c r="N530" s="223"/>
      <c r="O530" s="223"/>
      <c r="P530" s="223"/>
      <c r="Q530" s="223"/>
      <c r="R530" s="224"/>
      <c r="S530" s="224"/>
      <c r="T530" s="224"/>
      <c r="U530" s="224"/>
      <c r="V530" s="224"/>
      <c r="W530" s="224"/>
      <c r="X530" s="224"/>
      <c r="Y530" s="224"/>
      <c r="Z530" s="214"/>
      <c r="AA530" s="214"/>
      <c r="AB530" s="214"/>
      <c r="AC530" s="214"/>
      <c r="AD530" s="214"/>
      <c r="AE530" s="214"/>
      <c r="AF530" s="214"/>
      <c r="AG530" s="214" t="s">
        <v>371</v>
      </c>
      <c r="AH530" s="214">
        <v>0</v>
      </c>
      <c r="AI530" s="214"/>
      <c r="AJ530" s="214"/>
      <c r="AK530" s="214"/>
      <c r="AL530" s="214"/>
      <c r="AM530" s="214"/>
      <c r="AN530" s="214"/>
      <c r="AO530" s="214"/>
      <c r="AP530" s="214"/>
      <c r="AQ530" s="214"/>
      <c r="AR530" s="214"/>
      <c r="AS530" s="214"/>
      <c r="AT530" s="214"/>
      <c r="AU530" s="214"/>
      <c r="AV530" s="214"/>
      <c r="AW530" s="214"/>
      <c r="AX530" s="214"/>
      <c r="AY530" s="214"/>
      <c r="AZ530" s="214"/>
      <c r="BA530" s="214"/>
      <c r="BB530" s="214"/>
      <c r="BC530" s="214"/>
      <c r="BD530" s="214"/>
      <c r="BE530" s="214"/>
      <c r="BF530" s="214"/>
      <c r="BG530" s="214"/>
      <c r="BH530" s="214"/>
    </row>
    <row r="531" spans="1:60" outlineLevel="3" x14ac:dyDescent="0.2">
      <c r="A531" s="221"/>
      <c r="B531" s="222"/>
      <c r="C531" s="268" t="s">
        <v>3252</v>
      </c>
      <c r="D531" s="262"/>
      <c r="E531" s="263">
        <v>13.44</v>
      </c>
      <c r="F531" s="224"/>
      <c r="G531" s="224"/>
      <c r="H531" s="224"/>
      <c r="I531" s="224"/>
      <c r="J531" s="224"/>
      <c r="K531" s="224"/>
      <c r="L531" s="224"/>
      <c r="M531" s="224"/>
      <c r="N531" s="223"/>
      <c r="O531" s="223"/>
      <c r="P531" s="223"/>
      <c r="Q531" s="223"/>
      <c r="R531" s="224"/>
      <c r="S531" s="224"/>
      <c r="T531" s="224"/>
      <c r="U531" s="224"/>
      <c r="V531" s="224"/>
      <c r="W531" s="224"/>
      <c r="X531" s="224"/>
      <c r="Y531" s="224"/>
      <c r="Z531" s="214"/>
      <c r="AA531" s="214"/>
      <c r="AB531" s="214"/>
      <c r="AC531" s="214"/>
      <c r="AD531" s="214"/>
      <c r="AE531" s="214"/>
      <c r="AF531" s="214"/>
      <c r="AG531" s="214" t="s">
        <v>371</v>
      </c>
      <c r="AH531" s="214">
        <v>0</v>
      </c>
      <c r="AI531" s="214"/>
      <c r="AJ531" s="214"/>
      <c r="AK531" s="214"/>
      <c r="AL531" s="214"/>
      <c r="AM531" s="214"/>
      <c r="AN531" s="214"/>
      <c r="AO531" s="214"/>
      <c r="AP531" s="214"/>
      <c r="AQ531" s="214"/>
      <c r="AR531" s="214"/>
      <c r="AS531" s="214"/>
      <c r="AT531" s="214"/>
      <c r="AU531" s="214"/>
      <c r="AV531" s="214"/>
      <c r="AW531" s="214"/>
      <c r="AX531" s="214"/>
      <c r="AY531" s="214"/>
      <c r="AZ531" s="214"/>
      <c r="BA531" s="214"/>
      <c r="BB531" s="214"/>
      <c r="BC531" s="214"/>
      <c r="BD531" s="214"/>
      <c r="BE531" s="214"/>
      <c r="BF531" s="214"/>
      <c r="BG531" s="214"/>
      <c r="BH531" s="214"/>
    </row>
    <row r="532" spans="1:60" outlineLevel="3" x14ac:dyDescent="0.2">
      <c r="A532" s="221"/>
      <c r="B532" s="222"/>
      <c r="C532" s="268" t="s">
        <v>3253</v>
      </c>
      <c r="D532" s="262"/>
      <c r="E532" s="263">
        <v>15.24</v>
      </c>
      <c r="F532" s="224"/>
      <c r="G532" s="224"/>
      <c r="H532" s="224"/>
      <c r="I532" s="224"/>
      <c r="J532" s="224"/>
      <c r="K532" s="224"/>
      <c r="L532" s="224"/>
      <c r="M532" s="224"/>
      <c r="N532" s="223"/>
      <c r="O532" s="223"/>
      <c r="P532" s="223"/>
      <c r="Q532" s="223"/>
      <c r="R532" s="224"/>
      <c r="S532" s="224"/>
      <c r="T532" s="224"/>
      <c r="U532" s="224"/>
      <c r="V532" s="224"/>
      <c r="W532" s="224"/>
      <c r="X532" s="224"/>
      <c r="Y532" s="224"/>
      <c r="Z532" s="214"/>
      <c r="AA532" s="214"/>
      <c r="AB532" s="214"/>
      <c r="AC532" s="214"/>
      <c r="AD532" s="214"/>
      <c r="AE532" s="214"/>
      <c r="AF532" s="214"/>
      <c r="AG532" s="214" t="s">
        <v>371</v>
      </c>
      <c r="AH532" s="214">
        <v>0</v>
      </c>
      <c r="AI532" s="214"/>
      <c r="AJ532" s="214"/>
      <c r="AK532" s="214"/>
      <c r="AL532" s="214"/>
      <c r="AM532" s="214"/>
      <c r="AN532" s="214"/>
      <c r="AO532" s="214"/>
      <c r="AP532" s="214"/>
      <c r="AQ532" s="214"/>
      <c r="AR532" s="214"/>
      <c r="AS532" s="214"/>
      <c r="AT532" s="214"/>
      <c r="AU532" s="214"/>
      <c r="AV532" s="214"/>
      <c r="AW532" s="214"/>
      <c r="AX532" s="214"/>
      <c r="AY532" s="214"/>
      <c r="AZ532" s="214"/>
      <c r="BA532" s="214"/>
      <c r="BB532" s="214"/>
      <c r="BC532" s="214"/>
      <c r="BD532" s="214"/>
      <c r="BE532" s="214"/>
      <c r="BF532" s="214"/>
      <c r="BG532" s="214"/>
      <c r="BH532" s="214"/>
    </row>
    <row r="533" spans="1:60" ht="22.5" outlineLevel="1" x14ac:dyDescent="0.2">
      <c r="A533" s="236">
        <v>88</v>
      </c>
      <c r="B533" s="237" t="s">
        <v>705</v>
      </c>
      <c r="C533" s="254" t="s">
        <v>706</v>
      </c>
      <c r="D533" s="238" t="s">
        <v>365</v>
      </c>
      <c r="E533" s="239">
        <v>0.1208</v>
      </c>
      <c r="F533" s="240"/>
      <c r="G533" s="241">
        <f>ROUND(E533*F533,2)</f>
        <v>0</v>
      </c>
      <c r="H533" s="240"/>
      <c r="I533" s="241">
        <f>ROUND(E533*H533,2)</f>
        <v>0</v>
      </c>
      <c r="J533" s="240"/>
      <c r="K533" s="241">
        <f>ROUND(E533*J533,2)</f>
        <v>0</v>
      </c>
      <c r="L533" s="241">
        <v>12</v>
      </c>
      <c r="M533" s="241">
        <f>G533*(1+L533/100)</f>
        <v>0</v>
      </c>
      <c r="N533" s="239">
        <v>0.5</v>
      </c>
      <c r="O533" s="239">
        <f>ROUND(E533*N533,2)</f>
        <v>0.06</v>
      </c>
      <c r="P533" s="239">
        <v>0</v>
      </c>
      <c r="Q533" s="239">
        <f>ROUND(E533*P533,2)</f>
        <v>0</v>
      </c>
      <c r="R533" s="241" t="s">
        <v>428</v>
      </c>
      <c r="S533" s="241" t="s">
        <v>315</v>
      </c>
      <c r="T533" s="242" t="s">
        <v>315</v>
      </c>
      <c r="U533" s="224">
        <v>0</v>
      </c>
      <c r="V533" s="224">
        <f>ROUND(E533*U533,2)</f>
        <v>0</v>
      </c>
      <c r="W533" s="224"/>
      <c r="X533" s="224" t="s">
        <v>429</v>
      </c>
      <c r="Y533" s="224" t="s">
        <v>317</v>
      </c>
      <c r="Z533" s="214"/>
      <c r="AA533" s="214"/>
      <c r="AB533" s="214"/>
      <c r="AC533" s="214"/>
      <c r="AD533" s="214"/>
      <c r="AE533" s="214"/>
      <c r="AF533" s="214"/>
      <c r="AG533" s="214" t="s">
        <v>430</v>
      </c>
      <c r="AH533" s="214"/>
      <c r="AI533" s="214"/>
      <c r="AJ533" s="214"/>
      <c r="AK533" s="214"/>
      <c r="AL533" s="214"/>
      <c r="AM533" s="214"/>
      <c r="AN533" s="214"/>
      <c r="AO533" s="214"/>
      <c r="AP533" s="214"/>
      <c r="AQ533" s="214"/>
      <c r="AR533" s="214"/>
      <c r="AS533" s="214"/>
      <c r="AT533" s="214"/>
      <c r="AU533" s="214"/>
      <c r="AV533" s="214"/>
      <c r="AW533" s="214"/>
      <c r="AX533" s="214"/>
      <c r="AY533" s="214"/>
      <c r="AZ533" s="214"/>
      <c r="BA533" s="214"/>
      <c r="BB533" s="214"/>
      <c r="BC533" s="214"/>
      <c r="BD533" s="214"/>
      <c r="BE533" s="214"/>
      <c r="BF533" s="214"/>
      <c r="BG533" s="214"/>
      <c r="BH533" s="214"/>
    </row>
    <row r="534" spans="1:60" outlineLevel="2" x14ac:dyDescent="0.2">
      <c r="A534" s="221"/>
      <c r="B534" s="222"/>
      <c r="C534" s="268" t="s">
        <v>3324</v>
      </c>
      <c r="D534" s="262"/>
      <c r="E534" s="263"/>
      <c r="F534" s="224"/>
      <c r="G534" s="224"/>
      <c r="H534" s="224"/>
      <c r="I534" s="224"/>
      <c r="J534" s="224"/>
      <c r="K534" s="224"/>
      <c r="L534" s="224"/>
      <c r="M534" s="224"/>
      <c r="N534" s="223"/>
      <c r="O534" s="223"/>
      <c r="P534" s="223"/>
      <c r="Q534" s="223"/>
      <c r="R534" s="224"/>
      <c r="S534" s="224"/>
      <c r="T534" s="224"/>
      <c r="U534" s="224"/>
      <c r="V534" s="224"/>
      <c r="W534" s="224"/>
      <c r="X534" s="224"/>
      <c r="Y534" s="224"/>
      <c r="Z534" s="214"/>
      <c r="AA534" s="214"/>
      <c r="AB534" s="214"/>
      <c r="AC534" s="214"/>
      <c r="AD534" s="214"/>
      <c r="AE534" s="214"/>
      <c r="AF534" s="214"/>
      <c r="AG534" s="214" t="s">
        <v>371</v>
      </c>
      <c r="AH534" s="214">
        <v>0</v>
      </c>
      <c r="AI534" s="214"/>
      <c r="AJ534" s="214"/>
      <c r="AK534" s="214"/>
      <c r="AL534" s="214"/>
      <c r="AM534" s="214"/>
      <c r="AN534" s="214"/>
      <c r="AO534" s="214"/>
      <c r="AP534" s="214"/>
      <c r="AQ534" s="214"/>
      <c r="AR534" s="214"/>
      <c r="AS534" s="214"/>
      <c r="AT534" s="214"/>
      <c r="AU534" s="214"/>
      <c r="AV534" s="214"/>
      <c r="AW534" s="214"/>
      <c r="AX534" s="214"/>
      <c r="AY534" s="214"/>
      <c r="AZ534" s="214"/>
      <c r="BA534" s="214"/>
      <c r="BB534" s="214"/>
      <c r="BC534" s="214"/>
      <c r="BD534" s="214"/>
      <c r="BE534" s="214"/>
      <c r="BF534" s="214"/>
      <c r="BG534" s="214"/>
      <c r="BH534" s="214"/>
    </row>
    <row r="535" spans="1:60" outlineLevel="3" x14ac:dyDescent="0.2">
      <c r="A535" s="221"/>
      <c r="B535" s="222"/>
      <c r="C535" s="268" t="s">
        <v>707</v>
      </c>
      <c r="D535" s="262"/>
      <c r="E535" s="263"/>
      <c r="F535" s="224"/>
      <c r="G535" s="224"/>
      <c r="H535" s="224"/>
      <c r="I535" s="224"/>
      <c r="J535" s="224"/>
      <c r="K535" s="224"/>
      <c r="L535" s="224"/>
      <c r="M535" s="224"/>
      <c r="N535" s="223"/>
      <c r="O535" s="223"/>
      <c r="P535" s="223"/>
      <c r="Q535" s="223"/>
      <c r="R535" s="224"/>
      <c r="S535" s="224"/>
      <c r="T535" s="224"/>
      <c r="U535" s="224"/>
      <c r="V535" s="224"/>
      <c r="W535" s="224"/>
      <c r="X535" s="224"/>
      <c r="Y535" s="224"/>
      <c r="Z535" s="214"/>
      <c r="AA535" s="214"/>
      <c r="AB535" s="214"/>
      <c r="AC535" s="214"/>
      <c r="AD535" s="214"/>
      <c r="AE535" s="214"/>
      <c r="AF535" s="214"/>
      <c r="AG535" s="214" t="s">
        <v>371</v>
      </c>
      <c r="AH535" s="214">
        <v>0</v>
      </c>
      <c r="AI535" s="214"/>
      <c r="AJ535" s="214"/>
      <c r="AK535" s="214"/>
      <c r="AL535" s="214"/>
      <c r="AM535" s="214"/>
      <c r="AN535" s="214"/>
      <c r="AO535" s="214"/>
      <c r="AP535" s="214"/>
      <c r="AQ535" s="214"/>
      <c r="AR535" s="214"/>
      <c r="AS535" s="214"/>
      <c r="AT535" s="214"/>
      <c r="AU535" s="214"/>
      <c r="AV535" s="214"/>
      <c r="AW535" s="214"/>
      <c r="AX535" s="214"/>
      <c r="AY535" s="214"/>
      <c r="AZ535" s="214"/>
      <c r="BA535" s="214"/>
      <c r="BB535" s="214"/>
      <c r="BC535" s="214"/>
      <c r="BD535" s="214"/>
      <c r="BE535" s="214"/>
      <c r="BF535" s="214"/>
      <c r="BG535" s="214"/>
      <c r="BH535" s="214"/>
    </row>
    <row r="536" spans="1:60" outlineLevel="3" x14ac:dyDescent="0.2">
      <c r="A536" s="221"/>
      <c r="B536" s="222"/>
      <c r="C536" s="268" t="s">
        <v>3325</v>
      </c>
      <c r="D536" s="262"/>
      <c r="E536" s="263">
        <v>0.1208</v>
      </c>
      <c r="F536" s="224"/>
      <c r="G536" s="224"/>
      <c r="H536" s="224"/>
      <c r="I536" s="224"/>
      <c r="J536" s="224"/>
      <c r="K536" s="224"/>
      <c r="L536" s="224"/>
      <c r="M536" s="224"/>
      <c r="N536" s="223"/>
      <c r="O536" s="223"/>
      <c r="P536" s="223"/>
      <c r="Q536" s="223"/>
      <c r="R536" s="224"/>
      <c r="S536" s="224"/>
      <c r="T536" s="224"/>
      <c r="U536" s="224"/>
      <c r="V536" s="224"/>
      <c r="W536" s="224"/>
      <c r="X536" s="224"/>
      <c r="Y536" s="224"/>
      <c r="Z536" s="214"/>
      <c r="AA536" s="214"/>
      <c r="AB536" s="214"/>
      <c r="AC536" s="214"/>
      <c r="AD536" s="214"/>
      <c r="AE536" s="214"/>
      <c r="AF536" s="214"/>
      <c r="AG536" s="214" t="s">
        <v>371</v>
      </c>
      <c r="AH536" s="214">
        <v>0</v>
      </c>
      <c r="AI536" s="214"/>
      <c r="AJ536" s="214"/>
      <c r="AK536" s="214"/>
      <c r="AL536" s="214"/>
      <c r="AM536" s="214"/>
      <c r="AN536" s="214"/>
      <c r="AO536" s="214"/>
      <c r="AP536" s="214"/>
      <c r="AQ536" s="214"/>
      <c r="AR536" s="214"/>
      <c r="AS536" s="214"/>
      <c r="AT536" s="214"/>
      <c r="AU536" s="214"/>
      <c r="AV536" s="214"/>
      <c r="AW536" s="214"/>
      <c r="AX536" s="214"/>
      <c r="AY536" s="214"/>
      <c r="AZ536" s="214"/>
      <c r="BA536" s="214"/>
      <c r="BB536" s="214"/>
      <c r="BC536" s="214"/>
      <c r="BD536" s="214"/>
      <c r="BE536" s="214"/>
      <c r="BF536" s="214"/>
      <c r="BG536" s="214"/>
      <c r="BH536" s="214"/>
    </row>
    <row r="537" spans="1:60" outlineLevel="1" x14ac:dyDescent="0.2">
      <c r="A537" s="236">
        <v>89</v>
      </c>
      <c r="B537" s="237" t="s">
        <v>709</v>
      </c>
      <c r="C537" s="254" t="s">
        <v>710</v>
      </c>
      <c r="D537" s="238" t="s">
        <v>365</v>
      </c>
      <c r="E537" s="239">
        <v>0.1208</v>
      </c>
      <c r="F537" s="240"/>
      <c r="G537" s="241">
        <f>ROUND(E537*F537,2)</f>
        <v>0</v>
      </c>
      <c r="H537" s="240"/>
      <c r="I537" s="241">
        <f>ROUND(E537*H537,2)</f>
        <v>0</v>
      </c>
      <c r="J537" s="240"/>
      <c r="K537" s="241">
        <f>ROUND(E537*J537,2)</f>
        <v>0</v>
      </c>
      <c r="L537" s="241">
        <v>12</v>
      </c>
      <c r="M537" s="241">
        <f>G537*(1+L537/100)</f>
        <v>0</v>
      </c>
      <c r="N537" s="239">
        <v>2.9499999999999999E-3</v>
      </c>
      <c r="O537" s="239">
        <f>ROUND(E537*N537,2)</f>
        <v>0</v>
      </c>
      <c r="P537" s="239">
        <v>0</v>
      </c>
      <c r="Q537" s="239">
        <f>ROUND(E537*P537,2)</f>
        <v>0</v>
      </c>
      <c r="R537" s="241" t="s">
        <v>695</v>
      </c>
      <c r="S537" s="241" t="s">
        <v>315</v>
      </c>
      <c r="T537" s="242" t="s">
        <v>315</v>
      </c>
      <c r="U537" s="224">
        <v>0</v>
      </c>
      <c r="V537" s="224">
        <f>ROUND(E537*U537,2)</f>
        <v>0</v>
      </c>
      <c r="W537" s="224"/>
      <c r="X537" s="224" t="s">
        <v>336</v>
      </c>
      <c r="Y537" s="224" t="s">
        <v>317</v>
      </c>
      <c r="Z537" s="214"/>
      <c r="AA537" s="214"/>
      <c r="AB537" s="214"/>
      <c r="AC537" s="214"/>
      <c r="AD537" s="214"/>
      <c r="AE537" s="214"/>
      <c r="AF537" s="214"/>
      <c r="AG537" s="214" t="s">
        <v>337</v>
      </c>
      <c r="AH537" s="214"/>
      <c r="AI537" s="214"/>
      <c r="AJ537" s="214"/>
      <c r="AK537" s="214"/>
      <c r="AL537" s="214"/>
      <c r="AM537" s="214"/>
      <c r="AN537" s="214"/>
      <c r="AO537" s="214"/>
      <c r="AP537" s="214"/>
      <c r="AQ537" s="214"/>
      <c r="AR537" s="214"/>
      <c r="AS537" s="214"/>
      <c r="AT537" s="214"/>
      <c r="AU537" s="214"/>
      <c r="AV537" s="214"/>
      <c r="AW537" s="214"/>
      <c r="AX537" s="214"/>
      <c r="AY537" s="214"/>
      <c r="AZ537" s="214"/>
      <c r="BA537" s="214"/>
      <c r="BB537" s="214"/>
      <c r="BC537" s="214"/>
      <c r="BD537" s="214"/>
      <c r="BE537" s="214"/>
      <c r="BF537" s="214"/>
      <c r="BG537" s="214"/>
      <c r="BH537" s="214"/>
    </row>
    <row r="538" spans="1:60" outlineLevel="2" x14ac:dyDescent="0.2">
      <c r="A538" s="221"/>
      <c r="B538" s="222"/>
      <c r="C538" s="268" t="s">
        <v>3326</v>
      </c>
      <c r="D538" s="262"/>
      <c r="E538" s="263">
        <v>0.1208</v>
      </c>
      <c r="F538" s="224"/>
      <c r="G538" s="224"/>
      <c r="H538" s="224"/>
      <c r="I538" s="224"/>
      <c r="J538" s="224"/>
      <c r="K538" s="224"/>
      <c r="L538" s="224"/>
      <c r="M538" s="224"/>
      <c r="N538" s="223"/>
      <c r="O538" s="223"/>
      <c r="P538" s="223"/>
      <c r="Q538" s="223"/>
      <c r="R538" s="224"/>
      <c r="S538" s="224"/>
      <c r="T538" s="224"/>
      <c r="U538" s="224"/>
      <c r="V538" s="224"/>
      <c r="W538" s="224"/>
      <c r="X538" s="224"/>
      <c r="Y538" s="224"/>
      <c r="Z538" s="214"/>
      <c r="AA538" s="214"/>
      <c r="AB538" s="214"/>
      <c r="AC538" s="214"/>
      <c r="AD538" s="214"/>
      <c r="AE538" s="214"/>
      <c r="AF538" s="214"/>
      <c r="AG538" s="214" t="s">
        <v>371</v>
      </c>
      <c r="AH538" s="214">
        <v>5</v>
      </c>
      <c r="AI538" s="214"/>
      <c r="AJ538" s="214"/>
      <c r="AK538" s="214"/>
      <c r="AL538" s="214"/>
      <c r="AM538" s="214"/>
      <c r="AN538" s="214"/>
      <c r="AO538" s="214"/>
      <c r="AP538" s="214"/>
      <c r="AQ538" s="214"/>
      <c r="AR538" s="214"/>
      <c r="AS538" s="214"/>
      <c r="AT538" s="214"/>
      <c r="AU538" s="214"/>
      <c r="AV538" s="214"/>
      <c r="AW538" s="214"/>
      <c r="AX538" s="214"/>
      <c r="AY538" s="214"/>
      <c r="AZ538" s="214"/>
      <c r="BA538" s="214"/>
      <c r="BB538" s="214"/>
      <c r="BC538" s="214"/>
      <c r="BD538" s="214"/>
      <c r="BE538" s="214"/>
      <c r="BF538" s="214"/>
      <c r="BG538" s="214"/>
      <c r="BH538" s="214"/>
    </row>
    <row r="539" spans="1:60" outlineLevel="1" x14ac:dyDescent="0.2">
      <c r="A539" s="236">
        <v>90</v>
      </c>
      <c r="B539" s="237" t="s">
        <v>711</v>
      </c>
      <c r="C539" s="254" t="s">
        <v>712</v>
      </c>
      <c r="D539" s="238" t="s">
        <v>379</v>
      </c>
      <c r="E539" s="239">
        <v>30.44</v>
      </c>
      <c r="F539" s="240"/>
      <c r="G539" s="241">
        <f>ROUND(E539*F539,2)</f>
        <v>0</v>
      </c>
      <c r="H539" s="240"/>
      <c r="I539" s="241">
        <f>ROUND(E539*H539,2)</f>
        <v>0</v>
      </c>
      <c r="J539" s="240"/>
      <c r="K539" s="241">
        <f>ROUND(E539*J539,2)</f>
        <v>0</v>
      </c>
      <c r="L539" s="241">
        <v>12</v>
      </c>
      <c r="M539" s="241">
        <f>G539*(1+L539/100)</f>
        <v>0</v>
      </c>
      <c r="N539" s="239">
        <v>1.6000000000000001E-4</v>
      </c>
      <c r="O539" s="239">
        <f>ROUND(E539*N539,2)</f>
        <v>0</v>
      </c>
      <c r="P539" s="239">
        <v>1.4E-2</v>
      </c>
      <c r="Q539" s="239">
        <f>ROUND(E539*P539,2)</f>
        <v>0.43</v>
      </c>
      <c r="R539" s="241" t="s">
        <v>695</v>
      </c>
      <c r="S539" s="241" t="s">
        <v>315</v>
      </c>
      <c r="T539" s="242" t="s">
        <v>315</v>
      </c>
      <c r="U539" s="224">
        <v>0.106</v>
      </c>
      <c r="V539" s="224">
        <f>ROUND(E539*U539,2)</f>
        <v>3.23</v>
      </c>
      <c r="W539" s="224"/>
      <c r="X539" s="224" t="s">
        <v>336</v>
      </c>
      <c r="Y539" s="224" t="s">
        <v>317</v>
      </c>
      <c r="Z539" s="214"/>
      <c r="AA539" s="214"/>
      <c r="AB539" s="214"/>
      <c r="AC539" s="214"/>
      <c r="AD539" s="214"/>
      <c r="AE539" s="214"/>
      <c r="AF539" s="214"/>
      <c r="AG539" s="214" t="s">
        <v>367</v>
      </c>
      <c r="AH539" s="214"/>
      <c r="AI539" s="214"/>
      <c r="AJ539" s="214"/>
      <c r="AK539" s="214"/>
      <c r="AL539" s="214"/>
      <c r="AM539" s="214"/>
      <c r="AN539" s="214"/>
      <c r="AO539" s="214"/>
      <c r="AP539" s="214"/>
      <c r="AQ539" s="214"/>
      <c r="AR539" s="214"/>
      <c r="AS539" s="214"/>
      <c r="AT539" s="214"/>
      <c r="AU539" s="214"/>
      <c r="AV539" s="214"/>
      <c r="AW539" s="214"/>
      <c r="AX539" s="214"/>
      <c r="AY539" s="214"/>
      <c r="AZ539" s="214"/>
      <c r="BA539" s="214"/>
      <c r="BB539" s="214"/>
      <c r="BC539" s="214"/>
      <c r="BD539" s="214"/>
      <c r="BE539" s="214"/>
      <c r="BF539" s="214"/>
      <c r="BG539" s="214"/>
      <c r="BH539" s="214"/>
    </row>
    <row r="540" spans="1:60" outlineLevel="2" x14ac:dyDescent="0.2">
      <c r="A540" s="221"/>
      <c r="B540" s="222"/>
      <c r="C540" s="268" t="s">
        <v>713</v>
      </c>
      <c r="D540" s="262"/>
      <c r="E540" s="263"/>
      <c r="F540" s="224"/>
      <c r="G540" s="224"/>
      <c r="H540" s="224"/>
      <c r="I540" s="224"/>
      <c r="J540" s="224"/>
      <c r="K540" s="224"/>
      <c r="L540" s="224"/>
      <c r="M540" s="224"/>
      <c r="N540" s="223"/>
      <c r="O540" s="223"/>
      <c r="P540" s="223"/>
      <c r="Q540" s="223"/>
      <c r="R540" s="224"/>
      <c r="S540" s="224"/>
      <c r="T540" s="224"/>
      <c r="U540" s="224"/>
      <c r="V540" s="224"/>
      <c r="W540" s="224"/>
      <c r="X540" s="224"/>
      <c r="Y540" s="224"/>
      <c r="Z540" s="214"/>
      <c r="AA540" s="214"/>
      <c r="AB540" s="214"/>
      <c r="AC540" s="214"/>
      <c r="AD540" s="214"/>
      <c r="AE540" s="214"/>
      <c r="AF540" s="214"/>
      <c r="AG540" s="214" t="s">
        <v>371</v>
      </c>
      <c r="AH540" s="214">
        <v>0</v>
      </c>
      <c r="AI540" s="214"/>
      <c r="AJ540" s="214"/>
      <c r="AK540" s="214"/>
      <c r="AL540" s="214"/>
      <c r="AM540" s="214"/>
      <c r="AN540" s="214"/>
      <c r="AO540" s="214"/>
      <c r="AP540" s="214"/>
      <c r="AQ540" s="214"/>
      <c r="AR540" s="214"/>
      <c r="AS540" s="214"/>
      <c r="AT540" s="214"/>
      <c r="AU540" s="214"/>
      <c r="AV540" s="214"/>
      <c r="AW540" s="214"/>
      <c r="AX540" s="214"/>
      <c r="AY540" s="214"/>
      <c r="AZ540" s="214"/>
      <c r="BA540" s="214"/>
      <c r="BB540" s="214"/>
      <c r="BC540" s="214"/>
      <c r="BD540" s="214"/>
      <c r="BE540" s="214"/>
      <c r="BF540" s="214"/>
      <c r="BG540" s="214"/>
      <c r="BH540" s="214"/>
    </row>
    <row r="541" spans="1:60" outlineLevel="3" x14ac:dyDescent="0.2">
      <c r="A541" s="221"/>
      <c r="B541" s="222"/>
      <c r="C541" s="268" t="s">
        <v>1394</v>
      </c>
      <c r="D541" s="262"/>
      <c r="E541" s="263"/>
      <c r="F541" s="224"/>
      <c r="G541" s="224"/>
      <c r="H541" s="224"/>
      <c r="I541" s="224"/>
      <c r="J541" s="224"/>
      <c r="K541" s="224"/>
      <c r="L541" s="224"/>
      <c r="M541" s="224"/>
      <c r="N541" s="223"/>
      <c r="O541" s="223"/>
      <c r="P541" s="223"/>
      <c r="Q541" s="223"/>
      <c r="R541" s="224"/>
      <c r="S541" s="224"/>
      <c r="T541" s="224"/>
      <c r="U541" s="224"/>
      <c r="V541" s="224"/>
      <c r="W541" s="224"/>
      <c r="X541" s="224"/>
      <c r="Y541" s="224"/>
      <c r="Z541" s="214"/>
      <c r="AA541" s="214"/>
      <c r="AB541" s="214"/>
      <c r="AC541" s="214"/>
      <c r="AD541" s="214"/>
      <c r="AE541" s="214"/>
      <c r="AF541" s="214"/>
      <c r="AG541" s="214" t="s">
        <v>371</v>
      </c>
      <c r="AH541" s="214">
        <v>0</v>
      </c>
      <c r="AI541" s="214"/>
      <c r="AJ541" s="214"/>
      <c r="AK541" s="214"/>
      <c r="AL541" s="214"/>
      <c r="AM541" s="214"/>
      <c r="AN541" s="214"/>
      <c r="AO541" s="214"/>
      <c r="AP541" s="214"/>
      <c r="AQ541" s="214"/>
      <c r="AR541" s="214"/>
      <c r="AS541" s="214"/>
      <c r="AT541" s="214"/>
      <c r="AU541" s="214"/>
      <c r="AV541" s="214"/>
      <c r="AW541" s="214"/>
      <c r="AX541" s="214"/>
      <c r="AY541" s="214"/>
      <c r="AZ541" s="214"/>
      <c r="BA541" s="214"/>
      <c r="BB541" s="214"/>
      <c r="BC541" s="214"/>
      <c r="BD541" s="214"/>
      <c r="BE541" s="214"/>
      <c r="BF541" s="214"/>
      <c r="BG541" s="214"/>
      <c r="BH541" s="214"/>
    </row>
    <row r="542" spans="1:60" outlineLevel="3" x14ac:dyDescent="0.2">
      <c r="A542" s="221"/>
      <c r="B542" s="222"/>
      <c r="C542" s="268" t="s">
        <v>2998</v>
      </c>
      <c r="D542" s="262"/>
      <c r="E542" s="263">
        <v>13.44</v>
      </c>
      <c r="F542" s="224"/>
      <c r="G542" s="224"/>
      <c r="H542" s="224"/>
      <c r="I542" s="224"/>
      <c r="J542" s="224"/>
      <c r="K542" s="224"/>
      <c r="L542" s="224"/>
      <c r="M542" s="224"/>
      <c r="N542" s="223"/>
      <c r="O542" s="223"/>
      <c r="P542" s="223"/>
      <c r="Q542" s="223"/>
      <c r="R542" s="224"/>
      <c r="S542" s="224"/>
      <c r="T542" s="224"/>
      <c r="U542" s="224"/>
      <c r="V542" s="224"/>
      <c r="W542" s="224"/>
      <c r="X542" s="224"/>
      <c r="Y542" s="224"/>
      <c r="Z542" s="214"/>
      <c r="AA542" s="214"/>
      <c r="AB542" s="214"/>
      <c r="AC542" s="214"/>
      <c r="AD542" s="214"/>
      <c r="AE542" s="214"/>
      <c r="AF542" s="214"/>
      <c r="AG542" s="214" t="s">
        <v>371</v>
      </c>
      <c r="AH542" s="214">
        <v>0</v>
      </c>
      <c r="AI542" s="214"/>
      <c r="AJ542" s="214"/>
      <c r="AK542" s="214"/>
      <c r="AL542" s="214"/>
      <c r="AM542" s="214"/>
      <c r="AN542" s="214"/>
      <c r="AO542" s="214"/>
      <c r="AP542" s="214"/>
      <c r="AQ542" s="214"/>
      <c r="AR542" s="214"/>
      <c r="AS542" s="214"/>
      <c r="AT542" s="214"/>
      <c r="AU542" s="214"/>
      <c r="AV542" s="214"/>
      <c r="AW542" s="214"/>
      <c r="AX542" s="214"/>
      <c r="AY542" s="214"/>
      <c r="AZ542" s="214"/>
      <c r="BA542" s="214"/>
      <c r="BB542" s="214"/>
      <c r="BC542" s="214"/>
      <c r="BD542" s="214"/>
      <c r="BE542" s="214"/>
      <c r="BF542" s="214"/>
      <c r="BG542" s="214"/>
      <c r="BH542" s="214"/>
    </row>
    <row r="543" spans="1:60" outlineLevel="3" x14ac:dyDescent="0.2">
      <c r="A543" s="221"/>
      <c r="B543" s="222"/>
      <c r="C543" s="268" t="s">
        <v>2999</v>
      </c>
      <c r="D543" s="262"/>
      <c r="E543" s="263">
        <v>15.24</v>
      </c>
      <c r="F543" s="224"/>
      <c r="G543" s="224"/>
      <c r="H543" s="224"/>
      <c r="I543" s="224"/>
      <c r="J543" s="224"/>
      <c r="K543" s="224"/>
      <c r="L543" s="224"/>
      <c r="M543" s="224"/>
      <c r="N543" s="223"/>
      <c r="O543" s="223"/>
      <c r="P543" s="223"/>
      <c r="Q543" s="223"/>
      <c r="R543" s="224"/>
      <c r="S543" s="224"/>
      <c r="T543" s="224"/>
      <c r="U543" s="224"/>
      <c r="V543" s="224"/>
      <c r="W543" s="224"/>
      <c r="X543" s="224"/>
      <c r="Y543" s="224"/>
      <c r="Z543" s="214"/>
      <c r="AA543" s="214"/>
      <c r="AB543" s="214"/>
      <c r="AC543" s="214"/>
      <c r="AD543" s="214"/>
      <c r="AE543" s="214"/>
      <c r="AF543" s="214"/>
      <c r="AG543" s="214" t="s">
        <v>371</v>
      </c>
      <c r="AH543" s="214">
        <v>0</v>
      </c>
      <c r="AI543" s="214"/>
      <c r="AJ543" s="214"/>
      <c r="AK543" s="214"/>
      <c r="AL543" s="214"/>
      <c r="AM543" s="214"/>
      <c r="AN543" s="214"/>
      <c r="AO543" s="214"/>
      <c r="AP543" s="214"/>
      <c r="AQ543" s="214"/>
      <c r="AR543" s="214"/>
      <c r="AS543" s="214"/>
      <c r="AT543" s="214"/>
      <c r="AU543" s="214"/>
      <c r="AV543" s="214"/>
      <c r="AW543" s="214"/>
      <c r="AX543" s="214"/>
      <c r="AY543" s="214"/>
      <c r="AZ543" s="214"/>
      <c r="BA543" s="214"/>
      <c r="BB543" s="214"/>
      <c r="BC543" s="214"/>
      <c r="BD543" s="214"/>
      <c r="BE543" s="214"/>
      <c r="BF543" s="214"/>
      <c r="BG543" s="214"/>
      <c r="BH543" s="214"/>
    </row>
    <row r="544" spans="1:60" outlineLevel="3" x14ac:dyDescent="0.2">
      <c r="A544" s="221"/>
      <c r="B544" s="222"/>
      <c r="C544" s="268" t="s">
        <v>3000</v>
      </c>
      <c r="D544" s="262"/>
      <c r="E544" s="263">
        <v>1.76</v>
      </c>
      <c r="F544" s="224"/>
      <c r="G544" s="224"/>
      <c r="H544" s="224"/>
      <c r="I544" s="224"/>
      <c r="J544" s="224"/>
      <c r="K544" s="224"/>
      <c r="L544" s="224"/>
      <c r="M544" s="224"/>
      <c r="N544" s="223"/>
      <c r="O544" s="223"/>
      <c r="P544" s="223"/>
      <c r="Q544" s="223"/>
      <c r="R544" s="224"/>
      <c r="S544" s="224"/>
      <c r="T544" s="224"/>
      <c r="U544" s="224"/>
      <c r="V544" s="224"/>
      <c r="W544" s="224"/>
      <c r="X544" s="224"/>
      <c r="Y544" s="224"/>
      <c r="Z544" s="214"/>
      <c r="AA544" s="214"/>
      <c r="AB544" s="214"/>
      <c r="AC544" s="214"/>
      <c r="AD544" s="214"/>
      <c r="AE544" s="214"/>
      <c r="AF544" s="214"/>
      <c r="AG544" s="214" t="s">
        <v>371</v>
      </c>
      <c r="AH544" s="214">
        <v>0</v>
      </c>
      <c r="AI544" s="214"/>
      <c r="AJ544" s="214"/>
      <c r="AK544" s="214"/>
      <c r="AL544" s="214"/>
      <c r="AM544" s="214"/>
      <c r="AN544" s="214"/>
      <c r="AO544" s="214"/>
      <c r="AP544" s="214"/>
      <c r="AQ544" s="214"/>
      <c r="AR544" s="214"/>
      <c r="AS544" s="214"/>
      <c r="AT544" s="214"/>
      <c r="AU544" s="214"/>
      <c r="AV544" s="214"/>
      <c r="AW544" s="214"/>
      <c r="AX544" s="214"/>
      <c r="AY544" s="214"/>
      <c r="AZ544" s="214"/>
      <c r="BA544" s="214"/>
      <c r="BB544" s="214"/>
      <c r="BC544" s="214"/>
      <c r="BD544" s="214"/>
      <c r="BE544" s="214"/>
      <c r="BF544" s="214"/>
      <c r="BG544" s="214"/>
      <c r="BH544" s="214"/>
    </row>
    <row r="545" spans="1:60" outlineLevel="1" x14ac:dyDescent="0.2">
      <c r="A545" s="236">
        <v>91</v>
      </c>
      <c r="B545" s="237" t="s">
        <v>718</v>
      </c>
      <c r="C545" s="254" t="s">
        <v>719</v>
      </c>
      <c r="D545" s="238" t="s">
        <v>581</v>
      </c>
      <c r="E545" s="239">
        <v>1.0691999999999999</v>
      </c>
      <c r="F545" s="240"/>
      <c r="G545" s="241">
        <f>ROUND(E545*F545,2)</f>
        <v>0</v>
      </c>
      <c r="H545" s="240"/>
      <c r="I545" s="241">
        <f>ROUND(E545*H545,2)</f>
        <v>0</v>
      </c>
      <c r="J545" s="240"/>
      <c r="K545" s="241">
        <f>ROUND(E545*J545,2)</f>
        <v>0</v>
      </c>
      <c r="L545" s="241">
        <v>12</v>
      </c>
      <c r="M545" s="241">
        <f>G545*(1+L545/100)</f>
        <v>0</v>
      </c>
      <c r="N545" s="239">
        <v>0</v>
      </c>
      <c r="O545" s="239">
        <f>ROUND(E545*N545,2)</f>
        <v>0</v>
      </c>
      <c r="P545" s="239">
        <v>0</v>
      </c>
      <c r="Q545" s="239">
        <f>ROUND(E545*P545,2)</f>
        <v>0</v>
      </c>
      <c r="R545" s="241" t="s">
        <v>695</v>
      </c>
      <c r="S545" s="241" t="s">
        <v>315</v>
      </c>
      <c r="T545" s="242" t="s">
        <v>315</v>
      </c>
      <c r="U545" s="224">
        <v>1.7509999999999999</v>
      </c>
      <c r="V545" s="224">
        <f>ROUND(E545*U545,2)</f>
        <v>1.87</v>
      </c>
      <c r="W545" s="224"/>
      <c r="X545" s="224" t="s">
        <v>582</v>
      </c>
      <c r="Y545" s="224" t="s">
        <v>317</v>
      </c>
      <c r="Z545" s="214"/>
      <c r="AA545" s="214"/>
      <c r="AB545" s="214"/>
      <c r="AC545" s="214"/>
      <c r="AD545" s="214"/>
      <c r="AE545" s="214"/>
      <c r="AF545" s="214"/>
      <c r="AG545" s="214" t="s">
        <v>583</v>
      </c>
      <c r="AH545" s="214"/>
      <c r="AI545" s="214"/>
      <c r="AJ545" s="214"/>
      <c r="AK545" s="214"/>
      <c r="AL545" s="214"/>
      <c r="AM545" s="214"/>
      <c r="AN545" s="214"/>
      <c r="AO545" s="214"/>
      <c r="AP545" s="214"/>
      <c r="AQ545" s="214"/>
      <c r="AR545" s="214"/>
      <c r="AS545" s="214"/>
      <c r="AT545" s="214"/>
      <c r="AU545" s="214"/>
      <c r="AV545" s="214"/>
      <c r="AW545" s="214"/>
      <c r="AX545" s="214"/>
      <c r="AY545" s="214"/>
      <c r="AZ545" s="214"/>
      <c r="BA545" s="214"/>
      <c r="BB545" s="214"/>
      <c r="BC545" s="214"/>
      <c r="BD545" s="214"/>
      <c r="BE545" s="214"/>
      <c r="BF545" s="214"/>
      <c r="BG545" s="214"/>
      <c r="BH545" s="214"/>
    </row>
    <row r="546" spans="1:60" outlineLevel="2" x14ac:dyDescent="0.2">
      <c r="A546" s="221"/>
      <c r="B546" s="222"/>
      <c r="C546" s="267" t="s">
        <v>608</v>
      </c>
      <c r="D546" s="266"/>
      <c r="E546" s="266"/>
      <c r="F546" s="266"/>
      <c r="G546" s="266"/>
      <c r="H546" s="224"/>
      <c r="I546" s="224"/>
      <c r="J546" s="224"/>
      <c r="K546" s="224"/>
      <c r="L546" s="224"/>
      <c r="M546" s="224"/>
      <c r="N546" s="223"/>
      <c r="O546" s="223"/>
      <c r="P546" s="223"/>
      <c r="Q546" s="223"/>
      <c r="R546" s="224"/>
      <c r="S546" s="224"/>
      <c r="T546" s="224"/>
      <c r="U546" s="224"/>
      <c r="V546" s="224"/>
      <c r="W546" s="224"/>
      <c r="X546" s="224"/>
      <c r="Y546" s="224"/>
      <c r="Z546" s="214"/>
      <c r="AA546" s="214"/>
      <c r="AB546" s="214"/>
      <c r="AC546" s="214"/>
      <c r="AD546" s="214"/>
      <c r="AE546" s="214"/>
      <c r="AF546" s="214"/>
      <c r="AG546" s="214" t="s">
        <v>369</v>
      </c>
      <c r="AH546" s="214"/>
      <c r="AI546" s="214"/>
      <c r="AJ546" s="214"/>
      <c r="AK546" s="214"/>
      <c r="AL546" s="214"/>
      <c r="AM546" s="214"/>
      <c r="AN546" s="214"/>
      <c r="AO546" s="214"/>
      <c r="AP546" s="214"/>
      <c r="AQ546" s="214"/>
      <c r="AR546" s="214"/>
      <c r="AS546" s="214"/>
      <c r="AT546" s="214"/>
      <c r="AU546" s="214"/>
      <c r="AV546" s="214"/>
      <c r="AW546" s="214"/>
      <c r="AX546" s="214"/>
      <c r="AY546" s="214"/>
      <c r="AZ546" s="214"/>
      <c r="BA546" s="214"/>
      <c r="BB546" s="214"/>
      <c r="BC546" s="214"/>
      <c r="BD546" s="214"/>
      <c r="BE546" s="214"/>
      <c r="BF546" s="214"/>
      <c r="BG546" s="214"/>
      <c r="BH546" s="214"/>
    </row>
    <row r="547" spans="1:60" x14ac:dyDescent="0.2">
      <c r="A547" s="229" t="s">
        <v>310</v>
      </c>
      <c r="B547" s="230" t="s">
        <v>246</v>
      </c>
      <c r="C547" s="253" t="s">
        <v>247</v>
      </c>
      <c r="D547" s="231"/>
      <c r="E547" s="232"/>
      <c r="F547" s="233"/>
      <c r="G547" s="233">
        <f>SUMIF(AG548:AG563,"&lt;&gt;NOR",G548:G563)</f>
        <v>0</v>
      </c>
      <c r="H547" s="233"/>
      <c r="I547" s="233">
        <f>SUM(I548:I563)</f>
        <v>0</v>
      </c>
      <c r="J547" s="233"/>
      <c r="K547" s="233">
        <f>SUM(K548:K563)</f>
        <v>0</v>
      </c>
      <c r="L547" s="233"/>
      <c r="M547" s="233">
        <f>SUM(M548:M563)</f>
        <v>0</v>
      </c>
      <c r="N547" s="232"/>
      <c r="O547" s="232">
        <f>SUM(O548:O563)</f>
        <v>1.24</v>
      </c>
      <c r="P547" s="232"/>
      <c r="Q547" s="232">
        <f>SUM(Q548:Q563)</f>
        <v>0</v>
      </c>
      <c r="R547" s="233"/>
      <c r="S547" s="233"/>
      <c r="T547" s="234"/>
      <c r="U547" s="228"/>
      <c r="V547" s="228">
        <f>SUM(V548:V563)</f>
        <v>20.83</v>
      </c>
      <c r="W547" s="228"/>
      <c r="X547" s="228"/>
      <c r="Y547" s="228"/>
      <c r="AG547" t="s">
        <v>311</v>
      </c>
    </row>
    <row r="548" spans="1:60" ht="22.5" outlineLevel="1" x14ac:dyDescent="0.2">
      <c r="A548" s="236">
        <v>92</v>
      </c>
      <c r="B548" s="237" t="s">
        <v>3327</v>
      </c>
      <c r="C548" s="254" t="s">
        <v>3328</v>
      </c>
      <c r="D548" s="238" t="s">
        <v>379</v>
      </c>
      <c r="E548" s="239">
        <v>28.68</v>
      </c>
      <c r="F548" s="240"/>
      <c r="G548" s="241">
        <f>ROUND(E548*F548,2)</f>
        <v>0</v>
      </c>
      <c r="H548" s="240"/>
      <c r="I548" s="241">
        <f>ROUND(E548*H548,2)</f>
        <v>0</v>
      </c>
      <c r="J548" s="240"/>
      <c r="K548" s="241">
        <f>ROUND(E548*J548,2)</f>
        <v>0</v>
      </c>
      <c r="L548" s="241">
        <v>12</v>
      </c>
      <c r="M548" s="241">
        <f>G548*(1+L548/100)</f>
        <v>0</v>
      </c>
      <c r="N548" s="239">
        <v>1.4630000000000001E-2</v>
      </c>
      <c r="O548" s="239">
        <f>ROUND(E548*N548,2)</f>
        <v>0.42</v>
      </c>
      <c r="P548" s="239">
        <v>0</v>
      </c>
      <c r="Q548" s="239">
        <f>ROUND(E548*P548,2)</f>
        <v>0</v>
      </c>
      <c r="R548" s="241" t="s">
        <v>722</v>
      </c>
      <c r="S548" s="241" t="s">
        <v>315</v>
      </c>
      <c r="T548" s="242" t="s">
        <v>315</v>
      </c>
      <c r="U548" s="224">
        <v>0.28499999999999998</v>
      </c>
      <c r="V548" s="224">
        <f>ROUND(E548*U548,2)</f>
        <v>8.17</v>
      </c>
      <c r="W548" s="224"/>
      <c r="X548" s="224" t="s">
        <v>336</v>
      </c>
      <c r="Y548" s="224" t="s">
        <v>317</v>
      </c>
      <c r="Z548" s="214"/>
      <c r="AA548" s="214"/>
      <c r="AB548" s="214"/>
      <c r="AC548" s="214"/>
      <c r="AD548" s="214"/>
      <c r="AE548" s="214"/>
      <c r="AF548" s="214"/>
      <c r="AG548" s="214" t="s">
        <v>337</v>
      </c>
      <c r="AH548" s="214"/>
      <c r="AI548" s="214"/>
      <c r="AJ548" s="214"/>
      <c r="AK548" s="214"/>
      <c r="AL548" s="214"/>
      <c r="AM548" s="214"/>
      <c r="AN548" s="214"/>
      <c r="AO548" s="214"/>
      <c r="AP548" s="214"/>
      <c r="AQ548" s="214"/>
      <c r="AR548" s="214"/>
      <c r="AS548" s="214"/>
      <c r="AT548" s="214"/>
      <c r="AU548" s="214"/>
      <c r="AV548" s="214"/>
      <c r="AW548" s="214"/>
      <c r="AX548" s="214"/>
      <c r="AY548" s="214"/>
      <c r="AZ548" s="214"/>
      <c r="BA548" s="214"/>
      <c r="BB548" s="214"/>
      <c r="BC548" s="214"/>
      <c r="BD548" s="214"/>
      <c r="BE548" s="214"/>
      <c r="BF548" s="214"/>
      <c r="BG548" s="214"/>
      <c r="BH548" s="214"/>
    </row>
    <row r="549" spans="1:60" outlineLevel="2" x14ac:dyDescent="0.2">
      <c r="A549" s="221"/>
      <c r="B549" s="222"/>
      <c r="C549" s="267" t="s">
        <v>723</v>
      </c>
      <c r="D549" s="266"/>
      <c r="E549" s="266"/>
      <c r="F549" s="266"/>
      <c r="G549" s="266"/>
      <c r="H549" s="224"/>
      <c r="I549" s="224"/>
      <c r="J549" s="224"/>
      <c r="K549" s="224"/>
      <c r="L549" s="224"/>
      <c r="M549" s="224"/>
      <c r="N549" s="223"/>
      <c r="O549" s="223"/>
      <c r="P549" s="223"/>
      <c r="Q549" s="223"/>
      <c r="R549" s="224"/>
      <c r="S549" s="224"/>
      <c r="T549" s="224"/>
      <c r="U549" s="224"/>
      <c r="V549" s="224"/>
      <c r="W549" s="224"/>
      <c r="X549" s="224"/>
      <c r="Y549" s="224"/>
      <c r="Z549" s="214"/>
      <c r="AA549" s="214"/>
      <c r="AB549" s="214"/>
      <c r="AC549" s="214"/>
      <c r="AD549" s="214"/>
      <c r="AE549" s="214"/>
      <c r="AF549" s="214"/>
      <c r="AG549" s="214" t="s">
        <v>369</v>
      </c>
      <c r="AH549" s="214"/>
      <c r="AI549" s="214"/>
      <c r="AJ549" s="214"/>
      <c r="AK549" s="214"/>
      <c r="AL549" s="214"/>
      <c r="AM549" s="214"/>
      <c r="AN549" s="214"/>
      <c r="AO549" s="214"/>
      <c r="AP549" s="214"/>
      <c r="AQ549" s="214"/>
      <c r="AR549" s="214"/>
      <c r="AS549" s="214"/>
      <c r="AT549" s="214"/>
      <c r="AU549" s="214"/>
      <c r="AV549" s="214"/>
      <c r="AW549" s="214"/>
      <c r="AX549" s="214"/>
      <c r="AY549" s="214"/>
      <c r="AZ549" s="214"/>
      <c r="BA549" s="214"/>
      <c r="BB549" s="214"/>
      <c r="BC549" s="214"/>
      <c r="BD549" s="214"/>
      <c r="BE549" s="214"/>
      <c r="BF549" s="214"/>
      <c r="BG549" s="214"/>
      <c r="BH549" s="214"/>
    </row>
    <row r="550" spans="1:60" outlineLevel="2" x14ac:dyDescent="0.2">
      <c r="A550" s="221"/>
      <c r="B550" s="222"/>
      <c r="C550" s="268" t="s">
        <v>713</v>
      </c>
      <c r="D550" s="262"/>
      <c r="E550" s="263"/>
      <c r="F550" s="224"/>
      <c r="G550" s="224"/>
      <c r="H550" s="224"/>
      <c r="I550" s="224"/>
      <c r="J550" s="224"/>
      <c r="K550" s="224"/>
      <c r="L550" s="224"/>
      <c r="M550" s="224"/>
      <c r="N550" s="223"/>
      <c r="O550" s="223"/>
      <c r="P550" s="223"/>
      <c r="Q550" s="223"/>
      <c r="R550" s="224"/>
      <c r="S550" s="224"/>
      <c r="T550" s="224"/>
      <c r="U550" s="224"/>
      <c r="V550" s="224"/>
      <c r="W550" s="224"/>
      <c r="X550" s="224"/>
      <c r="Y550" s="224"/>
      <c r="Z550" s="214"/>
      <c r="AA550" s="214"/>
      <c r="AB550" s="214"/>
      <c r="AC550" s="214"/>
      <c r="AD550" s="214"/>
      <c r="AE550" s="214"/>
      <c r="AF550" s="214"/>
      <c r="AG550" s="214" t="s">
        <v>371</v>
      </c>
      <c r="AH550" s="214">
        <v>0</v>
      </c>
      <c r="AI550" s="214"/>
      <c r="AJ550" s="214"/>
      <c r="AK550" s="214"/>
      <c r="AL550" s="214"/>
      <c r="AM550" s="214"/>
      <c r="AN550" s="214"/>
      <c r="AO550" s="214"/>
      <c r="AP550" s="214"/>
      <c r="AQ550" s="214"/>
      <c r="AR550" s="214"/>
      <c r="AS550" s="214"/>
      <c r="AT550" s="214"/>
      <c r="AU550" s="214"/>
      <c r="AV550" s="214"/>
      <c r="AW550" s="214"/>
      <c r="AX550" s="214"/>
      <c r="AY550" s="214"/>
      <c r="AZ550" s="214"/>
      <c r="BA550" s="214"/>
      <c r="BB550" s="214"/>
      <c r="BC550" s="214"/>
      <c r="BD550" s="214"/>
      <c r="BE550" s="214"/>
      <c r="BF550" s="214"/>
      <c r="BG550" s="214"/>
      <c r="BH550" s="214"/>
    </row>
    <row r="551" spans="1:60" outlineLevel="3" x14ac:dyDescent="0.2">
      <c r="A551" s="221"/>
      <c r="B551" s="222"/>
      <c r="C551" s="268" t="s">
        <v>3303</v>
      </c>
      <c r="D551" s="262"/>
      <c r="E551" s="263"/>
      <c r="F551" s="224"/>
      <c r="G551" s="224"/>
      <c r="H551" s="224"/>
      <c r="I551" s="224"/>
      <c r="J551" s="224"/>
      <c r="K551" s="224"/>
      <c r="L551" s="224"/>
      <c r="M551" s="224"/>
      <c r="N551" s="223"/>
      <c r="O551" s="223"/>
      <c r="P551" s="223"/>
      <c r="Q551" s="223"/>
      <c r="R551" s="224"/>
      <c r="S551" s="224"/>
      <c r="T551" s="224"/>
      <c r="U551" s="224"/>
      <c r="V551" s="224"/>
      <c r="W551" s="224"/>
      <c r="X551" s="224"/>
      <c r="Y551" s="224"/>
      <c r="Z551" s="214"/>
      <c r="AA551" s="214"/>
      <c r="AB551" s="214"/>
      <c r="AC551" s="214"/>
      <c r="AD551" s="214"/>
      <c r="AE551" s="214"/>
      <c r="AF551" s="214"/>
      <c r="AG551" s="214" t="s">
        <v>371</v>
      </c>
      <c r="AH551" s="214">
        <v>0</v>
      </c>
      <c r="AI551" s="214"/>
      <c r="AJ551" s="214"/>
      <c r="AK551" s="214"/>
      <c r="AL551" s="214"/>
      <c r="AM551" s="214"/>
      <c r="AN551" s="214"/>
      <c r="AO551" s="214"/>
      <c r="AP551" s="214"/>
      <c r="AQ551" s="214"/>
      <c r="AR551" s="214"/>
      <c r="AS551" s="214"/>
      <c r="AT551" s="214"/>
      <c r="AU551" s="214"/>
      <c r="AV551" s="214"/>
      <c r="AW551" s="214"/>
      <c r="AX551" s="214"/>
      <c r="AY551" s="214"/>
      <c r="AZ551" s="214"/>
      <c r="BA551" s="214"/>
      <c r="BB551" s="214"/>
      <c r="BC551" s="214"/>
      <c r="BD551" s="214"/>
      <c r="BE551" s="214"/>
      <c r="BF551" s="214"/>
      <c r="BG551" s="214"/>
      <c r="BH551" s="214"/>
    </row>
    <row r="552" spans="1:60" outlineLevel="3" x14ac:dyDescent="0.2">
      <c r="A552" s="221"/>
      <c r="B552" s="222"/>
      <c r="C552" s="268" t="s">
        <v>2998</v>
      </c>
      <c r="D552" s="262"/>
      <c r="E552" s="263">
        <v>13.44</v>
      </c>
      <c r="F552" s="224"/>
      <c r="G552" s="224"/>
      <c r="H552" s="224"/>
      <c r="I552" s="224"/>
      <c r="J552" s="224"/>
      <c r="K552" s="224"/>
      <c r="L552" s="224"/>
      <c r="M552" s="224"/>
      <c r="N552" s="223"/>
      <c r="O552" s="223"/>
      <c r="P552" s="223"/>
      <c r="Q552" s="223"/>
      <c r="R552" s="224"/>
      <c r="S552" s="224"/>
      <c r="T552" s="224"/>
      <c r="U552" s="224"/>
      <c r="V552" s="224"/>
      <c r="W552" s="224"/>
      <c r="X552" s="224"/>
      <c r="Y552" s="224"/>
      <c r="Z552" s="214"/>
      <c r="AA552" s="214"/>
      <c r="AB552" s="214"/>
      <c r="AC552" s="214"/>
      <c r="AD552" s="214"/>
      <c r="AE552" s="214"/>
      <c r="AF552" s="214"/>
      <c r="AG552" s="214" t="s">
        <v>371</v>
      </c>
      <c r="AH552" s="214">
        <v>0</v>
      </c>
      <c r="AI552" s="214"/>
      <c r="AJ552" s="214"/>
      <c r="AK552" s="214"/>
      <c r="AL552" s="214"/>
      <c r="AM552" s="214"/>
      <c r="AN552" s="214"/>
      <c r="AO552" s="214"/>
      <c r="AP552" s="214"/>
      <c r="AQ552" s="214"/>
      <c r="AR552" s="214"/>
      <c r="AS552" s="214"/>
      <c r="AT552" s="214"/>
      <c r="AU552" s="214"/>
      <c r="AV552" s="214"/>
      <c r="AW552" s="214"/>
      <c r="AX552" s="214"/>
      <c r="AY552" s="214"/>
      <c r="AZ552" s="214"/>
      <c r="BA552" s="214"/>
      <c r="BB552" s="214"/>
      <c r="BC552" s="214"/>
      <c r="BD552" s="214"/>
      <c r="BE552" s="214"/>
      <c r="BF552" s="214"/>
      <c r="BG552" s="214"/>
      <c r="BH552" s="214"/>
    </row>
    <row r="553" spans="1:60" outlineLevel="3" x14ac:dyDescent="0.2">
      <c r="A553" s="221"/>
      <c r="B553" s="222"/>
      <c r="C553" s="268" t="s">
        <v>2999</v>
      </c>
      <c r="D553" s="262"/>
      <c r="E553" s="263">
        <v>15.24</v>
      </c>
      <c r="F553" s="224"/>
      <c r="G553" s="224"/>
      <c r="H553" s="224"/>
      <c r="I553" s="224"/>
      <c r="J553" s="224"/>
      <c r="K553" s="224"/>
      <c r="L553" s="224"/>
      <c r="M553" s="224"/>
      <c r="N553" s="223"/>
      <c r="O553" s="223"/>
      <c r="P553" s="223"/>
      <c r="Q553" s="223"/>
      <c r="R553" s="224"/>
      <c r="S553" s="224"/>
      <c r="T553" s="224"/>
      <c r="U553" s="224"/>
      <c r="V553" s="224"/>
      <c r="W553" s="224"/>
      <c r="X553" s="224"/>
      <c r="Y553" s="224"/>
      <c r="Z553" s="214"/>
      <c r="AA553" s="214"/>
      <c r="AB553" s="214"/>
      <c r="AC553" s="214"/>
      <c r="AD553" s="214"/>
      <c r="AE553" s="214"/>
      <c r="AF553" s="214"/>
      <c r="AG553" s="214" t="s">
        <v>371</v>
      </c>
      <c r="AH553" s="214">
        <v>0</v>
      </c>
      <c r="AI553" s="214"/>
      <c r="AJ553" s="214"/>
      <c r="AK553" s="214"/>
      <c r="AL553" s="214"/>
      <c r="AM553" s="214"/>
      <c r="AN553" s="214"/>
      <c r="AO553" s="214"/>
      <c r="AP553" s="214"/>
      <c r="AQ553" s="214"/>
      <c r="AR553" s="214"/>
      <c r="AS553" s="214"/>
      <c r="AT553" s="214"/>
      <c r="AU553" s="214"/>
      <c r="AV553" s="214"/>
      <c r="AW553" s="214"/>
      <c r="AX553" s="214"/>
      <c r="AY553" s="214"/>
      <c r="AZ553" s="214"/>
      <c r="BA553" s="214"/>
      <c r="BB553" s="214"/>
      <c r="BC553" s="214"/>
      <c r="BD553" s="214"/>
      <c r="BE553" s="214"/>
      <c r="BF553" s="214"/>
      <c r="BG553" s="214"/>
      <c r="BH553" s="214"/>
    </row>
    <row r="554" spans="1:60" outlineLevel="1" x14ac:dyDescent="0.2">
      <c r="A554" s="236">
        <v>93</v>
      </c>
      <c r="B554" s="237" t="s">
        <v>724</v>
      </c>
      <c r="C554" s="254" t="s">
        <v>725</v>
      </c>
      <c r="D554" s="238" t="s">
        <v>379</v>
      </c>
      <c r="E554" s="239">
        <v>30.44</v>
      </c>
      <c r="F554" s="240"/>
      <c r="G554" s="241">
        <f>ROUND(E554*F554,2)</f>
        <v>0</v>
      </c>
      <c r="H554" s="240"/>
      <c r="I554" s="241">
        <f>ROUND(E554*H554,2)</f>
        <v>0</v>
      </c>
      <c r="J554" s="240"/>
      <c r="K554" s="241">
        <f>ROUND(E554*J554,2)</f>
        <v>0</v>
      </c>
      <c r="L554" s="241">
        <v>12</v>
      </c>
      <c r="M554" s="241">
        <f>G554*(1+L554/100)</f>
        <v>0</v>
      </c>
      <c r="N554" s="239">
        <v>7.2999999999999996E-4</v>
      </c>
      <c r="O554" s="239">
        <f>ROUND(E554*N554,2)</f>
        <v>0.02</v>
      </c>
      <c r="P554" s="239">
        <v>0</v>
      </c>
      <c r="Q554" s="239">
        <f>ROUND(E554*P554,2)</f>
        <v>0</v>
      </c>
      <c r="R554" s="241" t="s">
        <v>722</v>
      </c>
      <c r="S554" s="241" t="s">
        <v>315</v>
      </c>
      <c r="T554" s="242" t="s">
        <v>315</v>
      </c>
      <c r="U554" s="224">
        <v>0.36899999999999999</v>
      </c>
      <c r="V554" s="224">
        <f>ROUND(E554*U554,2)</f>
        <v>11.23</v>
      </c>
      <c r="W554" s="224"/>
      <c r="X554" s="224" t="s">
        <v>336</v>
      </c>
      <c r="Y554" s="224" t="s">
        <v>317</v>
      </c>
      <c r="Z554" s="214"/>
      <c r="AA554" s="214"/>
      <c r="AB554" s="214"/>
      <c r="AC554" s="214"/>
      <c r="AD554" s="214"/>
      <c r="AE554" s="214"/>
      <c r="AF554" s="214"/>
      <c r="AG554" s="214" t="s">
        <v>337</v>
      </c>
      <c r="AH554" s="214"/>
      <c r="AI554" s="214"/>
      <c r="AJ554" s="214"/>
      <c r="AK554" s="214"/>
      <c r="AL554" s="214"/>
      <c r="AM554" s="214"/>
      <c r="AN554" s="214"/>
      <c r="AO554" s="214"/>
      <c r="AP554" s="214"/>
      <c r="AQ554" s="214"/>
      <c r="AR554" s="214"/>
      <c r="AS554" s="214"/>
      <c r="AT554" s="214"/>
      <c r="AU554" s="214"/>
      <c r="AV554" s="214"/>
      <c r="AW554" s="214"/>
      <c r="AX554" s="214"/>
      <c r="AY554" s="214"/>
      <c r="AZ554" s="214"/>
      <c r="BA554" s="214"/>
      <c r="BB554" s="214"/>
      <c r="BC554" s="214"/>
      <c r="BD554" s="214"/>
      <c r="BE554" s="214"/>
      <c r="BF554" s="214"/>
      <c r="BG554" s="214"/>
      <c r="BH554" s="214"/>
    </row>
    <row r="555" spans="1:60" outlineLevel="2" x14ac:dyDescent="0.2">
      <c r="A555" s="221"/>
      <c r="B555" s="222"/>
      <c r="C555" s="267" t="s">
        <v>723</v>
      </c>
      <c r="D555" s="266"/>
      <c r="E555" s="266"/>
      <c r="F555" s="266"/>
      <c r="G555" s="266"/>
      <c r="H555" s="224"/>
      <c r="I555" s="224"/>
      <c r="J555" s="224"/>
      <c r="K555" s="224"/>
      <c r="L555" s="224"/>
      <c r="M555" s="224"/>
      <c r="N555" s="223"/>
      <c r="O555" s="223"/>
      <c r="P555" s="223"/>
      <c r="Q555" s="223"/>
      <c r="R555" s="224"/>
      <c r="S555" s="224"/>
      <c r="T555" s="224"/>
      <c r="U555" s="224"/>
      <c r="V555" s="224"/>
      <c r="W555" s="224"/>
      <c r="X555" s="224"/>
      <c r="Y555" s="224"/>
      <c r="Z555" s="214"/>
      <c r="AA555" s="214"/>
      <c r="AB555" s="214"/>
      <c r="AC555" s="214"/>
      <c r="AD555" s="214"/>
      <c r="AE555" s="214"/>
      <c r="AF555" s="214"/>
      <c r="AG555" s="214" t="s">
        <v>369</v>
      </c>
      <c r="AH555" s="214"/>
      <c r="AI555" s="214"/>
      <c r="AJ555" s="214"/>
      <c r="AK555" s="214"/>
      <c r="AL555" s="214"/>
      <c r="AM555" s="214"/>
      <c r="AN555" s="214"/>
      <c r="AO555" s="214"/>
      <c r="AP555" s="214"/>
      <c r="AQ555" s="214"/>
      <c r="AR555" s="214"/>
      <c r="AS555" s="214"/>
      <c r="AT555" s="214"/>
      <c r="AU555" s="214"/>
      <c r="AV555" s="214"/>
      <c r="AW555" s="214"/>
      <c r="AX555" s="214"/>
      <c r="AY555" s="214"/>
      <c r="AZ555" s="214"/>
      <c r="BA555" s="214"/>
      <c r="BB555" s="214"/>
      <c r="BC555" s="214"/>
      <c r="BD555" s="214"/>
      <c r="BE555" s="214"/>
      <c r="BF555" s="214"/>
      <c r="BG555" s="214"/>
      <c r="BH555" s="214"/>
    </row>
    <row r="556" spans="1:60" outlineLevel="2" x14ac:dyDescent="0.2">
      <c r="A556" s="221"/>
      <c r="B556" s="222"/>
      <c r="C556" s="268" t="s">
        <v>1394</v>
      </c>
      <c r="D556" s="262"/>
      <c r="E556" s="263"/>
      <c r="F556" s="224"/>
      <c r="G556" s="224"/>
      <c r="H556" s="224"/>
      <c r="I556" s="224"/>
      <c r="J556" s="224"/>
      <c r="K556" s="224"/>
      <c r="L556" s="224"/>
      <c r="M556" s="224"/>
      <c r="N556" s="223"/>
      <c r="O556" s="223"/>
      <c r="P556" s="223"/>
      <c r="Q556" s="223"/>
      <c r="R556" s="224"/>
      <c r="S556" s="224"/>
      <c r="T556" s="224"/>
      <c r="U556" s="224"/>
      <c r="V556" s="224"/>
      <c r="W556" s="224"/>
      <c r="X556" s="224"/>
      <c r="Y556" s="224"/>
      <c r="Z556" s="214"/>
      <c r="AA556" s="214"/>
      <c r="AB556" s="214"/>
      <c r="AC556" s="214"/>
      <c r="AD556" s="214"/>
      <c r="AE556" s="214"/>
      <c r="AF556" s="214"/>
      <c r="AG556" s="214" t="s">
        <v>371</v>
      </c>
      <c r="AH556" s="214">
        <v>0</v>
      </c>
      <c r="AI556" s="214"/>
      <c r="AJ556" s="214"/>
      <c r="AK556" s="214"/>
      <c r="AL556" s="214"/>
      <c r="AM556" s="214"/>
      <c r="AN556" s="214"/>
      <c r="AO556" s="214"/>
      <c r="AP556" s="214"/>
      <c r="AQ556" s="214"/>
      <c r="AR556" s="214"/>
      <c r="AS556" s="214"/>
      <c r="AT556" s="214"/>
      <c r="AU556" s="214"/>
      <c r="AV556" s="214"/>
      <c r="AW556" s="214"/>
      <c r="AX556" s="214"/>
      <c r="AY556" s="214"/>
      <c r="AZ556" s="214"/>
      <c r="BA556" s="214"/>
      <c r="BB556" s="214"/>
      <c r="BC556" s="214"/>
      <c r="BD556" s="214"/>
      <c r="BE556" s="214"/>
      <c r="BF556" s="214"/>
      <c r="BG556" s="214"/>
      <c r="BH556" s="214"/>
    </row>
    <row r="557" spans="1:60" outlineLevel="3" x14ac:dyDescent="0.2">
      <c r="A557" s="221"/>
      <c r="B557" s="222"/>
      <c r="C557" s="268" t="s">
        <v>3252</v>
      </c>
      <c r="D557" s="262"/>
      <c r="E557" s="263">
        <v>13.44</v>
      </c>
      <c r="F557" s="224"/>
      <c r="G557" s="224"/>
      <c r="H557" s="224"/>
      <c r="I557" s="224"/>
      <c r="J557" s="224"/>
      <c r="K557" s="224"/>
      <c r="L557" s="224"/>
      <c r="M557" s="224"/>
      <c r="N557" s="223"/>
      <c r="O557" s="223"/>
      <c r="P557" s="223"/>
      <c r="Q557" s="223"/>
      <c r="R557" s="224"/>
      <c r="S557" s="224"/>
      <c r="T557" s="224"/>
      <c r="U557" s="224"/>
      <c r="V557" s="224"/>
      <c r="W557" s="224"/>
      <c r="X557" s="224"/>
      <c r="Y557" s="224"/>
      <c r="Z557" s="214"/>
      <c r="AA557" s="214"/>
      <c r="AB557" s="214"/>
      <c r="AC557" s="214"/>
      <c r="AD557" s="214"/>
      <c r="AE557" s="214"/>
      <c r="AF557" s="214"/>
      <c r="AG557" s="214" t="s">
        <v>371</v>
      </c>
      <c r="AH557" s="214">
        <v>0</v>
      </c>
      <c r="AI557" s="214"/>
      <c r="AJ557" s="214"/>
      <c r="AK557" s="214"/>
      <c r="AL557" s="214"/>
      <c r="AM557" s="214"/>
      <c r="AN557" s="214"/>
      <c r="AO557" s="214"/>
      <c r="AP557" s="214"/>
      <c r="AQ557" s="214"/>
      <c r="AR557" s="214"/>
      <c r="AS557" s="214"/>
      <c r="AT557" s="214"/>
      <c r="AU557" s="214"/>
      <c r="AV557" s="214"/>
      <c r="AW557" s="214"/>
      <c r="AX557" s="214"/>
      <c r="AY557" s="214"/>
      <c r="AZ557" s="214"/>
      <c r="BA557" s="214"/>
      <c r="BB557" s="214"/>
      <c r="BC557" s="214"/>
      <c r="BD557" s="214"/>
      <c r="BE557" s="214"/>
      <c r="BF557" s="214"/>
      <c r="BG557" s="214"/>
      <c r="BH557" s="214"/>
    </row>
    <row r="558" spans="1:60" outlineLevel="3" x14ac:dyDescent="0.2">
      <c r="A558" s="221"/>
      <c r="B558" s="222"/>
      <c r="C558" s="268" t="s">
        <v>3253</v>
      </c>
      <c r="D558" s="262"/>
      <c r="E558" s="263">
        <v>15.24</v>
      </c>
      <c r="F558" s="224"/>
      <c r="G558" s="224"/>
      <c r="H558" s="224"/>
      <c r="I558" s="224"/>
      <c r="J558" s="224"/>
      <c r="K558" s="224"/>
      <c r="L558" s="224"/>
      <c r="M558" s="224"/>
      <c r="N558" s="223"/>
      <c r="O558" s="223"/>
      <c r="P558" s="223"/>
      <c r="Q558" s="223"/>
      <c r="R558" s="224"/>
      <c r="S558" s="224"/>
      <c r="T558" s="224"/>
      <c r="U558" s="224"/>
      <c r="V558" s="224"/>
      <c r="W558" s="224"/>
      <c r="X558" s="224"/>
      <c r="Y558" s="224"/>
      <c r="Z558" s="214"/>
      <c r="AA558" s="214"/>
      <c r="AB558" s="214"/>
      <c r="AC558" s="214"/>
      <c r="AD558" s="214"/>
      <c r="AE558" s="214"/>
      <c r="AF558" s="214"/>
      <c r="AG558" s="214" t="s">
        <v>371</v>
      </c>
      <c r="AH558" s="214">
        <v>0</v>
      </c>
      <c r="AI558" s="214"/>
      <c r="AJ558" s="214"/>
      <c r="AK558" s="214"/>
      <c r="AL558" s="214"/>
      <c r="AM558" s="214"/>
      <c r="AN558" s="214"/>
      <c r="AO558" s="214"/>
      <c r="AP558" s="214"/>
      <c r="AQ558" s="214"/>
      <c r="AR558" s="214"/>
      <c r="AS558" s="214"/>
      <c r="AT558" s="214"/>
      <c r="AU558" s="214"/>
      <c r="AV558" s="214"/>
      <c r="AW558" s="214"/>
      <c r="AX558" s="214"/>
      <c r="AY558" s="214"/>
      <c r="AZ558" s="214"/>
      <c r="BA558" s="214"/>
      <c r="BB558" s="214"/>
      <c r="BC558" s="214"/>
      <c r="BD558" s="214"/>
      <c r="BE558" s="214"/>
      <c r="BF558" s="214"/>
      <c r="BG558" s="214"/>
      <c r="BH558" s="214"/>
    </row>
    <row r="559" spans="1:60" outlineLevel="3" x14ac:dyDescent="0.2">
      <c r="A559" s="221"/>
      <c r="B559" s="222"/>
      <c r="C559" s="268" t="s">
        <v>3000</v>
      </c>
      <c r="D559" s="262"/>
      <c r="E559" s="263">
        <v>1.76</v>
      </c>
      <c r="F559" s="224"/>
      <c r="G559" s="224"/>
      <c r="H559" s="224"/>
      <c r="I559" s="224"/>
      <c r="J559" s="224"/>
      <c r="K559" s="224"/>
      <c r="L559" s="224"/>
      <c r="M559" s="224"/>
      <c r="N559" s="223"/>
      <c r="O559" s="223"/>
      <c r="P559" s="223"/>
      <c r="Q559" s="223"/>
      <c r="R559" s="224"/>
      <c r="S559" s="224"/>
      <c r="T559" s="224"/>
      <c r="U559" s="224"/>
      <c r="V559" s="224"/>
      <c r="W559" s="224"/>
      <c r="X559" s="224"/>
      <c r="Y559" s="224"/>
      <c r="Z559" s="214"/>
      <c r="AA559" s="214"/>
      <c r="AB559" s="214"/>
      <c r="AC559" s="214"/>
      <c r="AD559" s="214"/>
      <c r="AE559" s="214"/>
      <c r="AF559" s="214"/>
      <c r="AG559" s="214" t="s">
        <v>371</v>
      </c>
      <c r="AH559" s="214">
        <v>0</v>
      </c>
      <c r="AI559" s="214"/>
      <c r="AJ559" s="214"/>
      <c r="AK559" s="214"/>
      <c r="AL559" s="214"/>
      <c r="AM559" s="214"/>
      <c r="AN559" s="214"/>
      <c r="AO559" s="214"/>
      <c r="AP559" s="214"/>
      <c r="AQ559" s="214"/>
      <c r="AR559" s="214"/>
      <c r="AS559" s="214"/>
      <c r="AT559" s="214"/>
      <c r="AU559" s="214"/>
      <c r="AV559" s="214"/>
      <c r="AW559" s="214"/>
      <c r="AX559" s="214"/>
      <c r="AY559" s="214"/>
      <c r="AZ559" s="214"/>
      <c r="BA559" s="214"/>
      <c r="BB559" s="214"/>
      <c r="BC559" s="214"/>
      <c r="BD559" s="214"/>
      <c r="BE559" s="214"/>
      <c r="BF559" s="214"/>
      <c r="BG559" s="214"/>
      <c r="BH559" s="214"/>
    </row>
    <row r="560" spans="1:60" outlineLevel="1" x14ac:dyDescent="0.2">
      <c r="A560" s="236">
        <v>94</v>
      </c>
      <c r="B560" s="237" t="s">
        <v>3329</v>
      </c>
      <c r="C560" s="254" t="s">
        <v>3330</v>
      </c>
      <c r="D560" s="238" t="s">
        <v>379</v>
      </c>
      <c r="E560" s="239">
        <v>32.8752</v>
      </c>
      <c r="F560" s="240"/>
      <c r="G560" s="241">
        <f>ROUND(E560*F560,2)</f>
        <v>0</v>
      </c>
      <c r="H560" s="240"/>
      <c r="I560" s="241">
        <f>ROUND(E560*H560,2)</f>
        <v>0</v>
      </c>
      <c r="J560" s="240"/>
      <c r="K560" s="241">
        <f>ROUND(E560*J560,2)</f>
        <v>0</v>
      </c>
      <c r="L560" s="241">
        <v>12</v>
      </c>
      <c r="M560" s="241">
        <f>G560*(1+L560/100)</f>
        <v>0</v>
      </c>
      <c r="N560" s="239">
        <v>2.4299999999999999E-2</v>
      </c>
      <c r="O560" s="239">
        <f>ROUND(E560*N560,2)</f>
        <v>0.8</v>
      </c>
      <c r="P560" s="239">
        <v>0</v>
      </c>
      <c r="Q560" s="239">
        <f>ROUND(E560*P560,2)</f>
        <v>0</v>
      </c>
      <c r="R560" s="241" t="s">
        <v>428</v>
      </c>
      <c r="S560" s="241" t="s">
        <v>315</v>
      </c>
      <c r="T560" s="242" t="s">
        <v>315</v>
      </c>
      <c r="U560" s="224">
        <v>0</v>
      </c>
      <c r="V560" s="224">
        <f>ROUND(E560*U560,2)</f>
        <v>0</v>
      </c>
      <c r="W560" s="224"/>
      <c r="X560" s="224" t="s">
        <v>429</v>
      </c>
      <c r="Y560" s="224" t="s">
        <v>317</v>
      </c>
      <c r="Z560" s="214"/>
      <c r="AA560" s="214"/>
      <c r="AB560" s="214"/>
      <c r="AC560" s="214"/>
      <c r="AD560" s="214"/>
      <c r="AE560" s="214"/>
      <c r="AF560" s="214"/>
      <c r="AG560" s="214" t="s">
        <v>430</v>
      </c>
      <c r="AH560" s="214"/>
      <c r="AI560" s="214"/>
      <c r="AJ560" s="214"/>
      <c r="AK560" s="214"/>
      <c r="AL560" s="214"/>
      <c r="AM560" s="214"/>
      <c r="AN560" s="214"/>
      <c r="AO560" s="214"/>
      <c r="AP560" s="214"/>
      <c r="AQ560" s="214"/>
      <c r="AR560" s="214"/>
      <c r="AS560" s="214"/>
      <c r="AT560" s="214"/>
      <c r="AU560" s="214"/>
      <c r="AV560" s="214"/>
      <c r="AW560" s="214"/>
      <c r="AX560" s="214"/>
      <c r="AY560" s="214"/>
      <c r="AZ560" s="214"/>
      <c r="BA560" s="214"/>
      <c r="BB560" s="214"/>
      <c r="BC560" s="214"/>
      <c r="BD560" s="214"/>
      <c r="BE560" s="214"/>
      <c r="BF560" s="214"/>
      <c r="BG560" s="214"/>
      <c r="BH560" s="214"/>
    </row>
    <row r="561" spans="1:60" outlineLevel="2" x14ac:dyDescent="0.2">
      <c r="A561" s="221"/>
      <c r="B561" s="222"/>
      <c r="C561" s="268" t="s">
        <v>3331</v>
      </c>
      <c r="D561" s="262"/>
      <c r="E561" s="263">
        <v>32.8752</v>
      </c>
      <c r="F561" s="224"/>
      <c r="G561" s="224"/>
      <c r="H561" s="224"/>
      <c r="I561" s="224"/>
      <c r="J561" s="224"/>
      <c r="K561" s="224"/>
      <c r="L561" s="224"/>
      <c r="M561" s="224"/>
      <c r="N561" s="223"/>
      <c r="O561" s="223"/>
      <c r="P561" s="223"/>
      <c r="Q561" s="223"/>
      <c r="R561" s="224"/>
      <c r="S561" s="224"/>
      <c r="T561" s="224"/>
      <c r="U561" s="224"/>
      <c r="V561" s="224"/>
      <c r="W561" s="224"/>
      <c r="X561" s="224"/>
      <c r="Y561" s="224"/>
      <c r="Z561" s="214"/>
      <c r="AA561" s="214"/>
      <c r="AB561" s="214"/>
      <c r="AC561" s="214"/>
      <c r="AD561" s="214"/>
      <c r="AE561" s="214"/>
      <c r="AF561" s="214"/>
      <c r="AG561" s="214" t="s">
        <v>371</v>
      </c>
      <c r="AH561" s="214">
        <v>0</v>
      </c>
      <c r="AI561" s="214"/>
      <c r="AJ561" s="214"/>
      <c r="AK561" s="214"/>
      <c r="AL561" s="214"/>
      <c r="AM561" s="214"/>
      <c r="AN561" s="214"/>
      <c r="AO561" s="214"/>
      <c r="AP561" s="214"/>
      <c r="AQ561" s="214"/>
      <c r="AR561" s="214"/>
      <c r="AS561" s="214"/>
      <c r="AT561" s="214"/>
      <c r="AU561" s="214"/>
      <c r="AV561" s="214"/>
      <c r="AW561" s="214"/>
      <c r="AX561" s="214"/>
      <c r="AY561" s="214"/>
      <c r="AZ561" s="214"/>
      <c r="BA561" s="214"/>
      <c r="BB561" s="214"/>
      <c r="BC561" s="214"/>
      <c r="BD561" s="214"/>
      <c r="BE561" s="214"/>
      <c r="BF561" s="214"/>
      <c r="BG561" s="214"/>
      <c r="BH561" s="214"/>
    </row>
    <row r="562" spans="1:60" outlineLevel="1" x14ac:dyDescent="0.2">
      <c r="A562" s="236">
        <v>95</v>
      </c>
      <c r="B562" s="237" t="s">
        <v>730</v>
      </c>
      <c r="C562" s="254" t="s">
        <v>731</v>
      </c>
      <c r="D562" s="238" t="s">
        <v>581</v>
      </c>
      <c r="E562" s="239">
        <v>1.24068</v>
      </c>
      <c r="F562" s="240"/>
      <c r="G562" s="241">
        <f>ROUND(E562*F562,2)</f>
        <v>0</v>
      </c>
      <c r="H562" s="240"/>
      <c r="I562" s="241">
        <f>ROUND(E562*H562,2)</f>
        <v>0</v>
      </c>
      <c r="J562" s="240"/>
      <c r="K562" s="241">
        <f>ROUND(E562*J562,2)</f>
        <v>0</v>
      </c>
      <c r="L562" s="241">
        <v>12</v>
      </c>
      <c r="M562" s="241">
        <f>G562*(1+L562/100)</f>
        <v>0</v>
      </c>
      <c r="N562" s="239">
        <v>0</v>
      </c>
      <c r="O562" s="239">
        <f>ROUND(E562*N562,2)</f>
        <v>0</v>
      </c>
      <c r="P562" s="239">
        <v>0</v>
      </c>
      <c r="Q562" s="239">
        <f>ROUND(E562*P562,2)</f>
        <v>0</v>
      </c>
      <c r="R562" s="241" t="s">
        <v>722</v>
      </c>
      <c r="S562" s="241" t="s">
        <v>315</v>
      </c>
      <c r="T562" s="242" t="s">
        <v>315</v>
      </c>
      <c r="U562" s="224">
        <v>1.1559999999999999</v>
      </c>
      <c r="V562" s="224">
        <f>ROUND(E562*U562,2)</f>
        <v>1.43</v>
      </c>
      <c r="W562" s="224"/>
      <c r="X562" s="224" t="s">
        <v>582</v>
      </c>
      <c r="Y562" s="224" t="s">
        <v>317</v>
      </c>
      <c r="Z562" s="214"/>
      <c r="AA562" s="214"/>
      <c r="AB562" s="214"/>
      <c r="AC562" s="214"/>
      <c r="AD562" s="214"/>
      <c r="AE562" s="214"/>
      <c r="AF562" s="214"/>
      <c r="AG562" s="214" t="s">
        <v>583</v>
      </c>
      <c r="AH562" s="214"/>
      <c r="AI562" s="214"/>
      <c r="AJ562" s="214"/>
      <c r="AK562" s="214"/>
      <c r="AL562" s="214"/>
      <c r="AM562" s="214"/>
      <c r="AN562" s="214"/>
      <c r="AO562" s="214"/>
      <c r="AP562" s="214"/>
      <c r="AQ562" s="214"/>
      <c r="AR562" s="214"/>
      <c r="AS562" s="214"/>
      <c r="AT562" s="214"/>
      <c r="AU562" s="214"/>
      <c r="AV562" s="214"/>
      <c r="AW562" s="214"/>
      <c r="AX562" s="214"/>
      <c r="AY562" s="214"/>
      <c r="AZ562" s="214"/>
      <c r="BA562" s="214"/>
      <c r="BB562" s="214"/>
      <c r="BC562" s="214"/>
      <c r="BD562" s="214"/>
      <c r="BE562" s="214"/>
      <c r="BF562" s="214"/>
      <c r="BG562" s="214"/>
      <c r="BH562" s="214"/>
    </row>
    <row r="563" spans="1:60" outlineLevel="2" x14ac:dyDescent="0.2">
      <c r="A563" s="221"/>
      <c r="B563" s="222"/>
      <c r="C563" s="267" t="s">
        <v>608</v>
      </c>
      <c r="D563" s="266"/>
      <c r="E563" s="266"/>
      <c r="F563" s="266"/>
      <c r="G563" s="266"/>
      <c r="H563" s="224"/>
      <c r="I563" s="224"/>
      <c r="J563" s="224"/>
      <c r="K563" s="224"/>
      <c r="L563" s="224"/>
      <c r="M563" s="224"/>
      <c r="N563" s="223"/>
      <c r="O563" s="223"/>
      <c r="P563" s="223"/>
      <c r="Q563" s="223"/>
      <c r="R563" s="224"/>
      <c r="S563" s="224"/>
      <c r="T563" s="224"/>
      <c r="U563" s="224"/>
      <c r="V563" s="224"/>
      <c r="W563" s="224"/>
      <c r="X563" s="224"/>
      <c r="Y563" s="224"/>
      <c r="Z563" s="214"/>
      <c r="AA563" s="214"/>
      <c r="AB563" s="214"/>
      <c r="AC563" s="214"/>
      <c r="AD563" s="214"/>
      <c r="AE563" s="214"/>
      <c r="AF563" s="214"/>
      <c r="AG563" s="214" t="s">
        <v>369</v>
      </c>
      <c r="AH563" s="214"/>
      <c r="AI563" s="214"/>
      <c r="AJ563" s="214"/>
      <c r="AK563" s="214"/>
      <c r="AL563" s="214"/>
      <c r="AM563" s="214"/>
      <c r="AN563" s="214"/>
      <c r="AO563" s="214"/>
      <c r="AP563" s="214"/>
      <c r="AQ563" s="214"/>
      <c r="AR563" s="214"/>
      <c r="AS563" s="214"/>
      <c r="AT563" s="214"/>
      <c r="AU563" s="214"/>
      <c r="AV563" s="214"/>
      <c r="AW563" s="214"/>
      <c r="AX563" s="214"/>
      <c r="AY563" s="214"/>
      <c r="AZ563" s="214"/>
      <c r="BA563" s="214"/>
      <c r="BB563" s="214"/>
      <c r="BC563" s="214"/>
      <c r="BD563" s="214"/>
      <c r="BE563" s="214"/>
      <c r="BF563" s="214"/>
      <c r="BG563" s="214"/>
      <c r="BH563" s="214"/>
    </row>
    <row r="564" spans="1:60" x14ac:dyDescent="0.2">
      <c r="A564" s="229" t="s">
        <v>310</v>
      </c>
      <c r="B564" s="230" t="s">
        <v>248</v>
      </c>
      <c r="C564" s="253" t="s">
        <v>249</v>
      </c>
      <c r="D564" s="231"/>
      <c r="E564" s="232"/>
      <c r="F564" s="233"/>
      <c r="G564" s="233">
        <f>SUMIF(AG565:AG647,"&lt;&gt;NOR",G565:G647)</f>
        <v>0</v>
      </c>
      <c r="H564" s="233"/>
      <c r="I564" s="233">
        <f>SUM(I565:I647)</f>
        <v>0</v>
      </c>
      <c r="J564" s="233"/>
      <c r="K564" s="233">
        <f>SUM(K565:K647)</f>
        <v>0</v>
      </c>
      <c r="L564" s="233"/>
      <c r="M564" s="233">
        <f>SUM(M565:M647)</f>
        <v>0</v>
      </c>
      <c r="N564" s="232"/>
      <c r="O564" s="232">
        <f>SUM(O565:O647)</f>
        <v>0</v>
      </c>
      <c r="P564" s="232"/>
      <c r="Q564" s="232">
        <f>SUM(Q565:Q647)</f>
        <v>0</v>
      </c>
      <c r="R564" s="233"/>
      <c r="S564" s="233"/>
      <c r="T564" s="234"/>
      <c r="U564" s="228"/>
      <c r="V564" s="228">
        <f>SUM(V565:V647)</f>
        <v>1.57</v>
      </c>
      <c r="W564" s="228"/>
      <c r="X564" s="228"/>
      <c r="Y564" s="228"/>
      <c r="AG564" t="s">
        <v>311</v>
      </c>
    </row>
    <row r="565" spans="1:60" outlineLevel="1" x14ac:dyDescent="0.2">
      <c r="A565" s="236">
        <v>96</v>
      </c>
      <c r="B565" s="237" t="s">
        <v>769</v>
      </c>
      <c r="C565" s="254" t="s">
        <v>770</v>
      </c>
      <c r="D565" s="238" t="s">
        <v>375</v>
      </c>
      <c r="E565" s="239">
        <v>6</v>
      </c>
      <c r="F565" s="240"/>
      <c r="G565" s="241">
        <f>ROUND(E565*F565,2)</f>
        <v>0</v>
      </c>
      <c r="H565" s="240"/>
      <c r="I565" s="241">
        <f>ROUND(E565*H565,2)</f>
        <v>0</v>
      </c>
      <c r="J565" s="240"/>
      <c r="K565" s="241">
        <f>ROUND(E565*J565,2)</f>
        <v>0</v>
      </c>
      <c r="L565" s="241">
        <v>12</v>
      </c>
      <c r="M565" s="241">
        <f>G565*(1+L565/100)</f>
        <v>0</v>
      </c>
      <c r="N565" s="239">
        <v>1.0000000000000001E-5</v>
      </c>
      <c r="O565" s="239">
        <f>ROUND(E565*N565,2)</f>
        <v>0</v>
      </c>
      <c r="P565" s="239">
        <v>0</v>
      </c>
      <c r="Q565" s="239">
        <f>ROUND(E565*P565,2)</f>
        <v>0</v>
      </c>
      <c r="R565" s="241" t="s">
        <v>735</v>
      </c>
      <c r="S565" s="241" t="s">
        <v>315</v>
      </c>
      <c r="T565" s="242" t="s">
        <v>315</v>
      </c>
      <c r="U565" s="224">
        <v>0.26</v>
      </c>
      <c r="V565" s="224">
        <f>ROUND(E565*U565,2)</f>
        <v>1.56</v>
      </c>
      <c r="W565" s="224"/>
      <c r="X565" s="224" t="s">
        <v>336</v>
      </c>
      <c r="Y565" s="224" t="s">
        <v>317</v>
      </c>
      <c r="Z565" s="214"/>
      <c r="AA565" s="214"/>
      <c r="AB565" s="214"/>
      <c r="AC565" s="214"/>
      <c r="AD565" s="214"/>
      <c r="AE565" s="214"/>
      <c r="AF565" s="214"/>
      <c r="AG565" s="214" t="s">
        <v>367</v>
      </c>
      <c r="AH565" s="214"/>
      <c r="AI565" s="214"/>
      <c r="AJ565" s="214"/>
      <c r="AK565" s="214"/>
      <c r="AL565" s="214"/>
      <c r="AM565" s="214"/>
      <c r="AN565" s="214"/>
      <c r="AO565" s="214"/>
      <c r="AP565" s="214"/>
      <c r="AQ565" s="214"/>
      <c r="AR565" s="214"/>
      <c r="AS565" s="214"/>
      <c r="AT565" s="214"/>
      <c r="AU565" s="214"/>
      <c r="AV565" s="214"/>
      <c r="AW565" s="214"/>
      <c r="AX565" s="214"/>
      <c r="AY565" s="214"/>
      <c r="AZ565" s="214"/>
      <c r="BA565" s="214"/>
      <c r="BB565" s="214"/>
      <c r="BC565" s="214"/>
      <c r="BD565" s="214"/>
      <c r="BE565" s="214"/>
      <c r="BF565" s="214"/>
      <c r="BG565" s="214"/>
      <c r="BH565" s="214"/>
    </row>
    <row r="566" spans="1:60" outlineLevel="2" x14ac:dyDescent="0.2">
      <c r="A566" s="221"/>
      <c r="B566" s="222"/>
      <c r="C566" s="268" t="s">
        <v>3332</v>
      </c>
      <c r="D566" s="262"/>
      <c r="E566" s="263">
        <v>1</v>
      </c>
      <c r="F566" s="224"/>
      <c r="G566" s="224"/>
      <c r="H566" s="224"/>
      <c r="I566" s="224"/>
      <c r="J566" s="224"/>
      <c r="K566" s="224"/>
      <c r="L566" s="224"/>
      <c r="M566" s="224"/>
      <c r="N566" s="223"/>
      <c r="O566" s="223"/>
      <c r="P566" s="223"/>
      <c r="Q566" s="223"/>
      <c r="R566" s="224"/>
      <c r="S566" s="224"/>
      <c r="T566" s="224"/>
      <c r="U566" s="224"/>
      <c r="V566" s="224"/>
      <c r="W566" s="224"/>
      <c r="X566" s="224"/>
      <c r="Y566" s="224"/>
      <c r="Z566" s="214"/>
      <c r="AA566" s="214"/>
      <c r="AB566" s="214"/>
      <c r="AC566" s="214"/>
      <c r="AD566" s="214"/>
      <c r="AE566" s="214"/>
      <c r="AF566" s="214"/>
      <c r="AG566" s="214" t="s">
        <v>371</v>
      </c>
      <c r="AH566" s="214">
        <v>0</v>
      </c>
      <c r="AI566" s="214"/>
      <c r="AJ566" s="214"/>
      <c r="AK566" s="214"/>
      <c r="AL566" s="214"/>
      <c r="AM566" s="214"/>
      <c r="AN566" s="214"/>
      <c r="AO566" s="214"/>
      <c r="AP566" s="214"/>
      <c r="AQ566" s="214"/>
      <c r="AR566" s="214"/>
      <c r="AS566" s="214"/>
      <c r="AT566" s="214"/>
      <c r="AU566" s="214"/>
      <c r="AV566" s="214"/>
      <c r="AW566" s="214"/>
      <c r="AX566" s="214"/>
      <c r="AY566" s="214"/>
      <c r="AZ566" s="214"/>
      <c r="BA566" s="214"/>
      <c r="BB566" s="214"/>
      <c r="BC566" s="214"/>
      <c r="BD566" s="214"/>
      <c r="BE566" s="214"/>
      <c r="BF566" s="214"/>
      <c r="BG566" s="214"/>
      <c r="BH566" s="214"/>
    </row>
    <row r="567" spans="1:60" outlineLevel="3" x14ac:dyDescent="0.2">
      <c r="A567" s="221"/>
      <c r="B567" s="222"/>
      <c r="C567" s="268" t="s">
        <v>3333</v>
      </c>
      <c r="D567" s="262"/>
      <c r="E567" s="263">
        <v>2</v>
      </c>
      <c r="F567" s="224"/>
      <c r="G567" s="224"/>
      <c r="H567" s="224"/>
      <c r="I567" s="224"/>
      <c r="J567" s="224"/>
      <c r="K567" s="224"/>
      <c r="L567" s="224"/>
      <c r="M567" s="224"/>
      <c r="N567" s="223"/>
      <c r="O567" s="223"/>
      <c r="P567" s="223"/>
      <c r="Q567" s="223"/>
      <c r="R567" s="224"/>
      <c r="S567" s="224"/>
      <c r="T567" s="224"/>
      <c r="U567" s="224"/>
      <c r="V567" s="224"/>
      <c r="W567" s="224"/>
      <c r="X567" s="224"/>
      <c r="Y567" s="224"/>
      <c r="Z567" s="214"/>
      <c r="AA567" s="214"/>
      <c r="AB567" s="214"/>
      <c r="AC567" s="214"/>
      <c r="AD567" s="214"/>
      <c r="AE567" s="214"/>
      <c r="AF567" s="214"/>
      <c r="AG567" s="214" t="s">
        <v>371</v>
      </c>
      <c r="AH567" s="214">
        <v>0</v>
      </c>
      <c r="AI567" s="214"/>
      <c r="AJ567" s="214"/>
      <c r="AK567" s="214"/>
      <c r="AL567" s="214"/>
      <c r="AM567" s="214"/>
      <c r="AN567" s="214"/>
      <c r="AO567" s="214"/>
      <c r="AP567" s="214"/>
      <c r="AQ567" s="214"/>
      <c r="AR567" s="214"/>
      <c r="AS567" s="214"/>
      <c r="AT567" s="214"/>
      <c r="AU567" s="214"/>
      <c r="AV567" s="214"/>
      <c r="AW567" s="214"/>
      <c r="AX567" s="214"/>
      <c r="AY567" s="214"/>
      <c r="AZ567" s="214"/>
      <c r="BA567" s="214"/>
      <c r="BB567" s="214"/>
      <c r="BC567" s="214"/>
      <c r="BD567" s="214"/>
      <c r="BE567" s="214"/>
      <c r="BF567" s="214"/>
      <c r="BG567" s="214"/>
      <c r="BH567" s="214"/>
    </row>
    <row r="568" spans="1:60" outlineLevel="3" x14ac:dyDescent="0.2">
      <c r="A568" s="221"/>
      <c r="B568" s="222"/>
      <c r="C568" s="268" t="s">
        <v>3334</v>
      </c>
      <c r="D568" s="262"/>
      <c r="E568" s="263">
        <v>1</v>
      </c>
      <c r="F568" s="224"/>
      <c r="G568" s="224"/>
      <c r="H568" s="224"/>
      <c r="I568" s="224"/>
      <c r="J568" s="224"/>
      <c r="K568" s="224"/>
      <c r="L568" s="224"/>
      <c r="M568" s="224"/>
      <c r="N568" s="223"/>
      <c r="O568" s="223"/>
      <c r="P568" s="223"/>
      <c r="Q568" s="223"/>
      <c r="R568" s="224"/>
      <c r="S568" s="224"/>
      <c r="T568" s="224"/>
      <c r="U568" s="224"/>
      <c r="V568" s="224"/>
      <c r="W568" s="224"/>
      <c r="X568" s="224"/>
      <c r="Y568" s="224"/>
      <c r="Z568" s="214"/>
      <c r="AA568" s="214"/>
      <c r="AB568" s="214"/>
      <c r="AC568" s="214"/>
      <c r="AD568" s="214"/>
      <c r="AE568" s="214"/>
      <c r="AF568" s="214"/>
      <c r="AG568" s="214" t="s">
        <v>371</v>
      </c>
      <c r="AH568" s="214">
        <v>0</v>
      </c>
      <c r="AI568" s="214"/>
      <c r="AJ568" s="214"/>
      <c r="AK568" s="214"/>
      <c r="AL568" s="214"/>
      <c r="AM568" s="214"/>
      <c r="AN568" s="214"/>
      <c r="AO568" s="214"/>
      <c r="AP568" s="214"/>
      <c r="AQ568" s="214"/>
      <c r="AR568" s="214"/>
      <c r="AS568" s="214"/>
      <c r="AT568" s="214"/>
      <c r="AU568" s="214"/>
      <c r="AV568" s="214"/>
      <c r="AW568" s="214"/>
      <c r="AX568" s="214"/>
      <c r="AY568" s="214"/>
      <c r="AZ568" s="214"/>
      <c r="BA568" s="214"/>
      <c r="BB568" s="214"/>
      <c r="BC568" s="214"/>
      <c r="BD568" s="214"/>
      <c r="BE568" s="214"/>
      <c r="BF568" s="214"/>
      <c r="BG568" s="214"/>
      <c r="BH568" s="214"/>
    </row>
    <row r="569" spans="1:60" outlineLevel="3" x14ac:dyDescent="0.2">
      <c r="A569" s="221"/>
      <c r="B569" s="222"/>
      <c r="C569" s="268" t="s">
        <v>3335</v>
      </c>
      <c r="D569" s="262"/>
      <c r="E569" s="263">
        <v>1</v>
      </c>
      <c r="F569" s="224"/>
      <c r="G569" s="224"/>
      <c r="H569" s="224"/>
      <c r="I569" s="224"/>
      <c r="J569" s="224"/>
      <c r="K569" s="224"/>
      <c r="L569" s="224"/>
      <c r="M569" s="224"/>
      <c r="N569" s="223"/>
      <c r="O569" s="223"/>
      <c r="P569" s="223"/>
      <c r="Q569" s="223"/>
      <c r="R569" s="224"/>
      <c r="S569" s="224"/>
      <c r="T569" s="224"/>
      <c r="U569" s="224"/>
      <c r="V569" s="224"/>
      <c r="W569" s="224"/>
      <c r="X569" s="224"/>
      <c r="Y569" s="224"/>
      <c r="Z569" s="214"/>
      <c r="AA569" s="214"/>
      <c r="AB569" s="214"/>
      <c r="AC569" s="214"/>
      <c r="AD569" s="214"/>
      <c r="AE569" s="214"/>
      <c r="AF569" s="214"/>
      <c r="AG569" s="214" t="s">
        <v>371</v>
      </c>
      <c r="AH569" s="214">
        <v>0</v>
      </c>
      <c r="AI569" s="214"/>
      <c r="AJ569" s="214"/>
      <c r="AK569" s="214"/>
      <c r="AL569" s="214"/>
      <c r="AM569" s="214"/>
      <c r="AN569" s="214"/>
      <c r="AO569" s="214"/>
      <c r="AP569" s="214"/>
      <c r="AQ569" s="214"/>
      <c r="AR569" s="214"/>
      <c r="AS569" s="214"/>
      <c r="AT569" s="214"/>
      <c r="AU569" s="214"/>
      <c r="AV569" s="214"/>
      <c r="AW569" s="214"/>
      <c r="AX569" s="214"/>
      <c r="AY569" s="214"/>
      <c r="AZ569" s="214"/>
      <c r="BA569" s="214"/>
      <c r="BB569" s="214"/>
      <c r="BC569" s="214"/>
      <c r="BD569" s="214"/>
      <c r="BE569" s="214"/>
      <c r="BF569" s="214"/>
      <c r="BG569" s="214"/>
      <c r="BH569" s="214"/>
    </row>
    <row r="570" spans="1:60" outlineLevel="3" x14ac:dyDescent="0.2">
      <c r="A570" s="221"/>
      <c r="B570" s="222"/>
      <c r="C570" s="268" t="s">
        <v>3336</v>
      </c>
      <c r="D570" s="262"/>
      <c r="E570" s="263">
        <v>1</v>
      </c>
      <c r="F570" s="224"/>
      <c r="G570" s="224"/>
      <c r="H570" s="224"/>
      <c r="I570" s="224"/>
      <c r="J570" s="224"/>
      <c r="K570" s="224"/>
      <c r="L570" s="224"/>
      <c r="M570" s="224"/>
      <c r="N570" s="223"/>
      <c r="O570" s="223"/>
      <c r="P570" s="223"/>
      <c r="Q570" s="223"/>
      <c r="R570" s="224"/>
      <c r="S570" s="224"/>
      <c r="T570" s="224"/>
      <c r="U570" s="224"/>
      <c r="V570" s="224"/>
      <c r="W570" s="224"/>
      <c r="X570" s="224"/>
      <c r="Y570" s="224"/>
      <c r="Z570" s="214"/>
      <c r="AA570" s="214"/>
      <c r="AB570" s="214"/>
      <c r="AC570" s="214"/>
      <c r="AD570" s="214"/>
      <c r="AE570" s="214"/>
      <c r="AF570" s="214"/>
      <c r="AG570" s="214" t="s">
        <v>371</v>
      </c>
      <c r="AH570" s="214">
        <v>0</v>
      </c>
      <c r="AI570" s="214"/>
      <c r="AJ570" s="214"/>
      <c r="AK570" s="214"/>
      <c r="AL570" s="214"/>
      <c r="AM570" s="214"/>
      <c r="AN570" s="214"/>
      <c r="AO570" s="214"/>
      <c r="AP570" s="214"/>
      <c r="AQ570" s="214"/>
      <c r="AR570" s="214"/>
      <c r="AS570" s="214"/>
      <c r="AT570" s="214"/>
      <c r="AU570" s="214"/>
      <c r="AV570" s="214"/>
      <c r="AW570" s="214"/>
      <c r="AX570" s="214"/>
      <c r="AY570" s="214"/>
      <c r="AZ570" s="214"/>
      <c r="BA570" s="214"/>
      <c r="BB570" s="214"/>
      <c r="BC570" s="214"/>
      <c r="BD570" s="214"/>
      <c r="BE570" s="214"/>
      <c r="BF570" s="214"/>
      <c r="BG570" s="214"/>
      <c r="BH570" s="214"/>
    </row>
    <row r="571" spans="1:60" outlineLevel="1" x14ac:dyDescent="0.2">
      <c r="A571" s="236">
        <v>97</v>
      </c>
      <c r="B571" s="237" t="s">
        <v>772</v>
      </c>
      <c r="C571" s="254" t="s">
        <v>773</v>
      </c>
      <c r="D571" s="238" t="s">
        <v>403</v>
      </c>
      <c r="E571" s="239">
        <v>4.66</v>
      </c>
      <c r="F571" s="240"/>
      <c r="G571" s="241">
        <f>ROUND(E571*F571,2)</f>
        <v>0</v>
      </c>
      <c r="H571" s="240"/>
      <c r="I571" s="241">
        <f>ROUND(E571*H571,2)</f>
        <v>0</v>
      </c>
      <c r="J571" s="240"/>
      <c r="K571" s="241">
        <f>ROUND(E571*J571,2)</f>
        <v>0</v>
      </c>
      <c r="L571" s="241">
        <v>12</v>
      </c>
      <c r="M571" s="241">
        <f>G571*(1+L571/100)</f>
        <v>0</v>
      </c>
      <c r="N571" s="239">
        <v>1E-3</v>
      </c>
      <c r="O571" s="239">
        <f>ROUND(E571*N571,2)</f>
        <v>0</v>
      </c>
      <c r="P571" s="239">
        <v>0</v>
      </c>
      <c r="Q571" s="239">
        <f>ROUND(E571*P571,2)</f>
        <v>0</v>
      </c>
      <c r="R571" s="241" t="s">
        <v>428</v>
      </c>
      <c r="S571" s="241" t="s">
        <v>315</v>
      </c>
      <c r="T571" s="242" t="s">
        <v>315</v>
      </c>
      <c r="U571" s="224">
        <v>0</v>
      </c>
      <c r="V571" s="224">
        <f>ROUND(E571*U571,2)</f>
        <v>0</v>
      </c>
      <c r="W571" s="224"/>
      <c r="X571" s="224" t="s">
        <v>429</v>
      </c>
      <c r="Y571" s="224" t="s">
        <v>317</v>
      </c>
      <c r="Z571" s="214"/>
      <c r="AA571" s="214"/>
      <c r="AB571" s="214"/>
      <c r="AC571" s="214"/>
      <c r="AD571" s="214"/>
      <c r="AE571" s="214"/>
      <c r="AF571" s="214"/>
      <c r="AG571" s="214" t="s">
        <v>430</v>
      </c>
      <c r="AH571" s="214"/>
      <c r="AI571" s="214"/>
      <c r="AJ571" s="214"/>
      <c r="AK571" s="214"/>
      <c r="AL571" s="214"/>
      <c r="AM571" s="214"/>
      <c r="AN571" s="214"/>
      <c r="AO571" s="214"/>
      <c r="AP571" s="214"/>
      <c r="AQ571" s="214"/>
      <c r="AR571" s="214"/>
      <c r="AS571" s="214"/>
      <c r="AT571" s="214"/>
      <c r="AU571" s="214"/>
      <c r="AV571" s="214"/>
      <c r="AW571" s="214"/>
      <c r="AX571" s="214"/>
      <c r="AY571" s="214"/>
      <c r="AZ571" s="214"/>
      <c r="BA571" s="214"/>
      <c r="BB571" s="214"/>
      <c r="BC571" s="214"/>
      <c r="BD571" s="214"/>
      <c r="BE571" s="214"/>
      <c r="BF571" s="214"/>
      <c r="BG571" s="214"/>
      <c r="BH571" s="214"/>
    </row>
    <row r="572" spans="1:60" outlineLevel="2" x14ac:dyDescent="0.2">
      <c r="A572" s="221"/>
      <c r="B572" s="222"/>
      <c r="C572" s="268" t="s">
        <v>3337</v>
      </c>
      <c r="D572" s="262"/>
      <c r="E572" s="263">
        <v>3.24</v>
      </c>
      <c r="F572" s="224"/>
      <c r="G572" s="224"/>
      <c r="H572" s="224"/>
      <c r="I572" s="224"/>
      <c r="J572" s="224"/>
      <c r="K572" s="224"/>
      <c r="L572" s="224"/>
      <c r="M572" s="224"/>
      <c r="N572" s="223"/>
      <c r="O572" s="223"/>
      <c r="P572" s="223"/>
      <c r="Q572" s="223"/>
      <c r="R572" s="224"/>
      <c r="S572" s="224"/>
      <c r="T572" s="224"/>
      <c r="U572" s="224"/>
      <c r="V572" s="224"/>
      <c r="W572" s="224"/>
      <c r="X572" s="224"/>
      <c r="Y572" s="224"/>
      <c r="Z572" s="214"/>
      <c r="AA572" s="214"/>
      <c r="AB572" s="214"/>
      <c r="AC572" s="214"/>
      <c r="AD572" s="214"/>
      <c r="AE572" s="214"/>
      <c r="AF572" s="214"/>
      <c r="AG572" s="214" t="s">
        <v>371</v>
      </c>
      <c r="AH572" s="214">
        <v>0</v>
      </c>
      <c r="AI572" s="214"/>
      <c r="AJ572" s="214"/>
      <c r="AK572" s="214"/>
      <c r="AL572" s="214"/>
      <c r="AM572" s="214"/>
      <c r="AN572" s="214"/>
      <c r="AO572" s="214"/>
      <c r="AP572" s="214"/>
      <c r="AQ572" s="214"/>
      <c r="AR572" s="214"/>
      <c r="AS572" s="214"/>
      <c r="AT572" s="214"/>
      <c r="AU572" s="214"/>
      <c r="AV572" s="214"/>
      <c r="AW572" s="214"/>
      <c r="AX572" s="214"/>
      <c r="AY572" s="214"/>
      <c r="AZ572" s="214"/>
      <c r="BA572" s="214"/>
      <c r="BB572" s="214"/>
      <c r="BC572" s="214"/>
      <c r="BD572" s="214"/>
      <c r="BE572" s="214"/>
      <c r="BF572" s="214"/>
      <c r="BG572" s="214"/>
      <c r="BH572" s="214"/>
    </row>
    <row r="573" spans="1:60" outlineLevel="3" x14ac:dyDescent="0.2">
      <c r="A573" s="221"/>
      <c r="B573" s="222"/>
      <c r="C573" s="268" t="s">
        <v>3338</v>
      </c>
      <c r="D573" s="262"/>
      <c r="E573" s="263">
        <v>0.6</v>
      </c>
      <c r="F573" s="224"/>
      <c r="G573" s="224"/>
      <c r="H573" s="224"/>
      <c r="I573" s="224"/>
      <c r="J573" s="224"/>
      <c r="K573" s="224"/>
      <c r="L573" s="224"/>
      <c r="M573" s="224"/>
      <c r="N573" s="223"/>
      <c r="O573" s="223"/>
      <c r="P573" s="223"/>
      <c r="Q573" s="223"/>
      <c r="R573" s="224"/>
      <c r="S573" s="224"/>
      <c r="T573" s="224"/>
      <c r="U573" s="224"/>
      <c r="V573" s="224"/>
      <c r="W573" s="224"/>
      <c r="X573" s="224"/>
      <c r="Y573" s="224"/>
      <c r="Z573" s="214"/>
      <c r="AA573" s="214"/>
      <c r="AB573" s="214"/>
      <c r="AC573" s="214"/>
      <c r="AD573" s="214"/>
      <c r="AE573" s="214"/>
      <c r="AF573" s="214"/>
      <c r="AG573" s="214" t="s">
        <v>371</v>
      </c>
      <c r="AH573" s="214">
        <v>0</v>
      </c>
      <c r="AI573" s="214"/>
      <c r="AJ573" s="214"/>
      <c r="AK573" s="214"/>
      <c r="AL573" s="214"/>
      <c r="AM573" s="214"/>
      <c r="AN573" s="214"/>
      <c r="AO573" s="214"/>
      <c r="AP573" s="214"/>
      <c r="AQ573" s="214"/>
      <c r="AR573" s="214"/>
      <c r="AS573" s="214"/>
      <c r="AT573" s="214"/>
      <c r="AU573" s="214"/>
      <c r="AV573" s="214"/>
      <c r="AW573" s="214"/>
      <c r="AX573" s="214"/>
      <c r="AY573" s="214"/>
      <c r="AZ573" s="214"/>
      <c r="BA573" s="214"/>
      <c r="BB573" s="214"/>
      <c r="BC573" s="214"/>
      <c r="BD573" s="214"/>
      <c r="BE573" s="214"/>
      <c r="BF573" s="214"/>
      <c r="BG573" s="214"/>
      <c r="BH573" s="214"/>
    </row>
    <row r="574" spans="1:60" outlineLevel="3" x14ac:dyDescent="0.2">
      <c r="A574" s="221"/>
      <c r="B574" s="222"/>
      <c r="C574" s="268" t="s">
        <v>3339</v>
      </c>
      <c r="D574" s="262"/>
      <c r="E574" s="263">
        <v>0.82</v>
      </c>
      <c r="F574" s="224"/>
      <c r="G574" s="224"/>
      <c r="H574" s="224"/>
      <c r="I574" s="224"/>
      <c r="J574" s="224"/>
      <c r="K574" s="224"/>
      <c r="L574" s="224"/>
      <c r="M574" s="224"/>
      <c r="N574" s="223"/>
      <c r="O574" s="223"/>
      <c r="P574" s="223"/>
      <c r="Q574" s="223"/>
      <c r="R574" s="224"/>
      <c r="S574" s="224"/>
      <c r="T574" s="224"/>
      <c r="U574" s="224"/>
      <c r="V574" s="224"/>
      <c r="W574" s="224"/>
      <c r="X574" s="224"/>
      <c r="Y574" s="224"/>
      <c r="Z574" s="214"/>
      <c r="AA574" s="214"/>
      <c r="AB574" s="214"/>
      <c r="AC574" s="214"/>
      <c r="AD574" s="214"/>
      <c r="AE574" s="214"/>
      <c r="AF574" s="214"/>
      <c r="AG574" s="214" t="s">
        <v>371</v>
      </c>
      <c r="AH574" s="214">
        <v>0</v>
      </c>
      <c r="AI574" s="214"/>
      <c r="AJ574" s="214"/>
      <c r="AK574" s="214"/>
      <c r="AL574" s="214"/>
      <c r="AM574" s="214"/>
      <c r="AN574" s="214"/>
      <c r="AO574" s="214"/>
      <c r="AP574" s="214"/>
      <c r="AQ574" s="214"/>
      <c r="AR574" s="214"/>
      <c r="AS574" s="214"/>
      <c r="AT574" s="214"/>
      <c r="AU574" s="214"/>
      <c r="AV574" s="214"/>
      <c r="AW574" s="214"/>
      <c r="AX574" s="214"/>
      <c r="AY574" s="214"/>
      <c r="AZ574" s="214"/>
      <c r="BA574" s="214"/>
      <c r="BB574" s="214"/>
      <c r="BC574" s="214"/>
      <c r="BD574" s="214"/>
      <c r="BE574" s="214"/>
      <c r="BF574" s="214"/>
      <c r="BG574" s="214"/>
      <c r="BH574" s="214"/>
    </row>
    <row r="575" spans="1:60" ht="22.5" outlineLevel="1" x14ac:dyDescent="0.2">
      <c r="A575" s="236">
        <v>98</v>
      </c>
      <c r="B575" s="237" t="s">
        <v>3340</v>
      </c>
      <c r="C575" s="254" t="s">
        <v>3341</v>
      </c>
      <c r="D575" s="238" t="s">
        <v>375</v>
      </c>
      <c r="E575" s="239">
        <v>1</v>
      </c>
      <c r="F575" s="240"/>
      <c r="G575" s="241">
        <f>ROUND(E575*F575,2)</f>
        <v>0</v>
      </c>
      <c r="H575" s="240"/>
      <c r="I575" s="241">
        <f>ROUND(E575*H575,2)</f>
        <v>0</v>
      </c>
      <c r="J575" s="240"/>
      <c r="K575" s="241">
        <f>ROUND(E575*J575,2)</f>
        <v>0</v>
      </c>
      <c r="L575" s="241">
        <v>12</v>
      </c>
      <c r="M575" s="241">
        <f>G575*(1+L575/100)</f>
        <v>0</v>
      </c>
      <c r="N575" s="239">
        <v>0</v>
      </c>
      <c r="O575" s="239">
        <f>ROUND(E575*N575,2)</f>
        <v>0</v>
      </c>
      <c r="P575" s="239">
        <v>0</v>
      </c>
      <c r="Q575" s="239">
        <f>ROUND(E575*P575,2)</f>
        <v>0</v>
      </c>
      <c r="R575" s="241"/>
      <c r="S575" s="241" t="s">
        <v>331</v>
      </c>
      <c r="T575" s="242" t="s">
        <v>316</v>
      </c>
      <c r="U575" s="224">
        <v>0</v>
      </c>
      <c r="V575" s="224">
        <f>ROUND(E575*U575,2)</f>
        <v>0</v>
      </c>
      <c r="W575" s="224"/>
      <c r="X575" s="224" t="s">
        <v>336</v>
      </c>
      <c r="Y575" s="224" t="s">
        <v>317</v>
      </c>
      <c r="Z575" s="214"/>
      <c r="AA575" s="214"/>
      <c r="AB575" s="214"/>
      <c r="AC575" s="214"/>
      <c r="AD575" s="214"/>
      <c r="AE575" s="214"/>
      <c r="AF575" s="214"/>
      <c r="AG575" s="214" t="s">
        <v>367</v>
      </c>
      <c r="AH575" s="214"/>
      <c r="AI575" s="214"/>
      <c r="AJ575" s="214"/>
      <c r="AK575" s="214"/>
      <c r="AL575" s="214"/>
      <c r="AM575" s="214"/>
      <c r="AN575" s="214"/>
      <c r="AO575" s="214"/>
      <c r="AP575" s="214"/>
      <c r="AQ575" s="214"/>
      <c r="AR575" s="214"/>
      <c r="AS575" s="214"/>
      <c r="AT575" s="214"/>
      <c r="AU575" s="214"/>
      <c r="AV575" s="214"/>
      <c r="AW575" s="214"/>
      <c r="AX575" s="214"/>
      <c r="AY575" s="214"/>
      <c r="AZ575" s="214"/>
      <c r="BA575" s="214"/>
      <c r="BB575" s="214"/>
      <c r="BC575" s="214"/>
      <c r="BD575" s="214"/>
      <c r="BE575" s="214"/>
      <c r="BF575" s="214"/>
      <c r="BG575" s="214"/>
      <c r="BH575" s="214"/>
    </row>
    <row r="576" spans="1:60" outlineLevel="2" x14ac:dyDescent="0.2">
      <c r="A576" s="221"/>
      <c r="B576" s="222"/>
      <c r="C576" s="255" t="s">
        <v>3342</v>
      </c>
      <c r="D576" s="243"/>
      <c r="E576" s="243"/>
      <c r="F576" s="243"/>
      <c r="G576" s="243"/>
      <c r="H576" s="224"/>
      <c r="I576" s="224"/>
      <c r="J576" s="224"/>
      <c r="K576" s="224"/>
      <c r="L576" s="224"/>
      <c r="M576" s="224"/>
      <c r="N576" s="223"/>
      <c r="O576" s="223"/>
      <c r="P576" s="223"/>
      <c r="Q576" s="223"/>
      <c r="R576" s="224"/>
      <c r="S576" s="224"/>
      <c r="T576" s="224"/>
      <c r="U576" s="224"/>
      <c r="V576" s="224"/>
      <c r="W576" s="224"/>
      <c r="X576" s="224"/>
      <c r="Y576" s="224"/>
      <c r="Z576" s="214"/>
      <c r="AA576" s="214"/>
      <c r="AB576" s="214"/>
      <c r="AC576" s="214"/>
      <c r="AD576" s="214"/>
      <c r="AE576" s="214"/>
      <c r="AF576" s="214"/>
      <c r="AG576" s="214" t="s">
        <v>320</v>
      </c>
      <c r="AH576" s="214"/>
      <c r="AI576" s="214"/>
      <c r="AJ576" s="214"/>
      <c r="AK576" s="214"/>
      <c r="AL576" s="214"/>
      <c r="AM576" s="214"/>
      <c r="AN576" s="214"/>
      <c r="AO576" s="214"/>
      <c r="AP576" s="214"/>
      <c r="AQ576" s="214"/>
      <c r="AR576" s="214"/>
      <c r="AS576" s="214"/>
      <c r="AT576" s="214"/>
      <c r="AU576" s="214"/>
      <c r="AV576" s="214"/>
      <c r="AW576" s="214"/>
      <c r="AX576" s="214"/>
      <c r="AY576" s="214"/>
      <c r="AZ576" s="214"/>
      <c r="BA576" s="214"/>
      <c r="BB576" s="214"/>
      <c r="BC576" s="214"/>
      <c r="BD576" s="214"/>
      <c r="BE576" s="214"/>
      <c r="BF576" s="214"/>
      <c r="BG576" s="214"/>
      <c r="BH576" s="214"/>
    </row>
    <row r="577" spans="1:60" outlineLevel="3" x14ac:dyDescent="0.2">
      <c r="A577" s="221"/>
      <c r="B577" s="222"/>
      <c r="C577" s="258" t="s">
        <v>3343</v>
      </c>
      <c r="D577" s="252"/>
      <c r="E577" s="252"/>
      <c r="F577" s="252"/>
      <c r="G577" s="252"/>
      <c r="H577" s="224"/>
      <c r="I577" s="224"/>
      <c r="J577" s="224"/>
      <c r="K577" s="224"/>
      <c r="L577" s="224"/>
      <c r="M577" s="224"/>
      <c r="N577" s="223"/>
      <c r="O577" s="223"/>
      <c r="P577" s="223"/>
      <c r="Q577" s="223"/>
      <c r="R577" s="224"/>
      <c r="S577" s="224"/>
      <c r="T577" s="224"/>
      <c r="U577" s="224"/>
      <c r="V577" s="224"/>
      <c r="W577" s="224"/>
      <c r="X577" s="224"/>
      <c r="Y577" s="224"/>
      <c r="Z577" s="214"/>
      <c r="AA577" s="214"/>
      <c r="AB577" s="214"/>
      <c r="AC577" s="214"/>
      <c r="AD577" s="214"/>
      <c r="AE577" s="214"/>
      <c r="AF577" s="214"/>
      <c r="AG577" s="214" t="s">
        <v>320</v>
      </c>
      <c r="AH577" s="214"/>
      <c r="AI577" s="214"/>
      <c r="AJ577" s="214"/>
      <c r="AK577" s="214"/>
      <c r="AL577" s="214"/>
      <c r="AM577" s="214"/>
      <c r="AN577" s="214"/>
      <c r="AO577" s="214"/>
      <c r="AP577" s="214"/>
      <c r="AQ577" s="214"/>
      <c r="AR577" s="214"/>
      <c r="AS577" s="214"/>
      <c r="AT577" s="214"/>
      <c r="AU577" s="214"/>
      <c r="AV577" s="214"/>
      <c r="AW577" s="214"/>
      <c r="AX577" s="214"/>
      <c r="AY577" s="214"/>
      <c r="AZ577" s="214"/>
      <c r="BA577" s="214"/>
      <c r="BB577" s="214"/>
      <c r="BC577" s="214"/>
      <c r="BD577" s="214"/>
      <c r="BE577" s="214"/>
      <c r="BF577" s="214"/>
      <c r="BG577" s="214"/>
      <c r="BH577" s="214"/>
    </row>
    <row r="578" spans="1:60" outlineLevel="3" x14ac:dyDescent="0.2">
      <c r="A578" s="221"/>
      <c r="B578" s="222"/>
      <c r="C578" s="258" t="s">
        <v>3344</v>
      </c>
      <c r="D578" s="252"/>
      <c r="E578" s="252"/>
      <c r="F578" s="252"/>
      <c r="G578" s="252"/>
      <c r="H578" s="224"/>
      <c r="I578" s="224"/>
      <c r="J578" s="224"/>
      <c r="K578" s="224"/>
      <c r="L578" s="224"/>
      <c r="M578" s="224"/>
      <c r="N578" s="223"/>
      <c r="O578" s="223"/>
      <c r="P578" s="223"/>
      <c r="Q578" s="223"/>
      <c r="R578" s="224"/>
      <c r="S578" s="224"/>
      <c r="T578" s="224"/>
      <c r="U578" s="224"/>
      <c r="V578" s="224"/>
      <c r="W578" s="224"/>
      <c r="X578" s="224"/>
      <c r="Y578" s="224"/>
      <c r="Z578" s="214"/>
      <c r="AA578" s="214"/>
      <c r="AB578" s="214"/>
      <c r="AC578" s="214"/>
      <c r="AD578" s="214"/>
      <c r="AE578" s="214"/>
      <c r="AF578" s="214"/>
      <c r="AG578" s="214" t="s">
        <v>320</v>
      </c>
      <c r="AH578" s="214"/>
      <c r="AI578" s="214"/>
      <c r="AJ578" s="214"/>
      <c r="AK578" s="214"/>
      <c r="AL578" s="214"/>
      <c r="AM578" s="214"/>
      <c r="AN578" s="214"/>
      <c r="AO578" s="214"/>
      <c r="AP578" s="214"/>
      <c r="AQ578" s="214"/>
      <c r="AR578" s="214"/>
      <c r="AS578" s="214"/>
      <c r="AT578" s="214"/>
      <c r="AU578" s="214"/>
      <c r="AV578" s="214"/>
      <c r="AW578" s="214"/>
      <c r="AX578" s="214"/>
      <c r="AY578" s="214"/>
      <c r="AZ578" s="214"/>
      <c r="BA578" s="214"/>
      <c r="BB578" s="214"/>
      <c r="BC578" s="214"/>
      <c r="BD578" s="214"/>
      <c r="BE578" s="214"/>
      <c r="BF578" s="214"/>
      <c r="BG578" s="214"/>
      <c r="BH578" s="214"/>
    </row>
    <row r="579" spans="1:60" outlineLevel="3" x14ac:dyDescent="0.2">
      <c r="A579" s="221"/>
      <c r="B579" s="222"/>
      <c r="C579" s="258" t="s">
        <v>3345</v>
      </c>
      <c r="D579" s="252"/>
      <c r="E579" s="252"/>
      <c r="F579" s="252"/>
      <c r="G579" s="252"/>
      <c r="H579" s="224"/>
      <c r="I579" s="224"/>
      <c r="J579" s="224"/>
      <c r="K579" s="224"/>
      <c r="L579" s="224"/>
      <c r="M579" s="224"/>
      <c r="N579" s="223"/>
      <c r="O579" s="223"/>
      <c r="P579" s="223"/>
      <c r="Q579" s="223"/>
      <c r="R579" s="224"/>
      <c r="S579" s="224"/>
      <c r="T579" s="224"/>
      <c r="U579" s="224"/>
      <c r="V579" s="224"/>
      <c r="W579" s="224"/>
      <c r="X579" s="224"/>
      <c r="Y579" s="224"/>
      <c r="Z579" s="214"/>
      <c r="AA579" s="214"/>
      <c r="AB579" s="214"/>
      <c r="AC579" s="214"/>
      <c r="AD579" s="214"/>
      <c r="AE579" s="214"/>
      <c r="AF579" s="214"/>
      <c r="AG579" s="214" t="s">
        <v>320</v>
      </c>
      <c r="AH579" s="214"/>
      <c r="AI579" s="214"/>
      <c r="AJ579" s="214"/>
      <c r="AK579" s="214"/>
      <c r="AL579" s="214"/>
      <c r="AM579" s="214"/>
      <c r="AN579" s="214"/>
      <c r="AO579" s="214"/>
      <c r="AP579" s="214"/>
      <c r="AQ579" s="214"/>
      <c r="AR579" s="214"/>
      <c r="AS579" s="214"/>
      <c r="AT579" s="214"/>
      <c r="AU579" s="214"/>
      <c r="AV579" s="214"/>
      <c r="AW579" s="214"/>
      <c r="AX579" s="214"/>
      <c r="AY579" s="214"/>
      <c r="AZ579" s="214"/>
      <c r="BA579" s="214"/>
      <c r="BB579" s="214"/>
      <c r="BC579" s="214"/>
      <c r="BD579" s="214"/>
      <c r="BE579" s="214"/>
      <c r="BF579" s="214"/>
      <c r="BG579" s="214"/>
      <c r="BH579" s="214"/>
    </row>
    <row r="580" spans="1:60" outlineLevel="3" x14ac:dyDescent="0.2">
      <c r="A580" s="221"/>
      <c r="B580" s="222"/>
      <c r="C580" s="258" t="s">
        <v>3346</v>
      </c>
      <c r="D580" s="252"/>
      <c r="E580" s="252"/>
      <c r="F580" s="252"/>
      <c r="G580" s="252"/>
      <c r="H580" s="224"/>
      <c r="I580" s="224"/>
      <c r="J580" s="224"/>
      <c r="K580" s="224"/>
      <c r="L580" s="224"/>
      <c r="M580" s="224"/>
      <c r="N580" s="223"/>
      <c r="O580" s="223"/>
      <c r="P580" s="223"/>
      <c r="Q580" s="223"/>
      <c r="R580" s="224"/>
      <c r="S580" s="224"/>
      <c r="T580" s="224"/>
      <c r="U580" s="224"/>
      <c r="V580" s="224"/>
      <c r="W580" s="224"/>
      <c r="X580" s="224"/>
      <c r="Y580" s="224"/>
      <c r="Z580" s="214"/>
      <c r="AA580" s="214"/>
      <c r="AB580" s="214"/>
      <c r="AC580" s="214"/>
      <c r="AD580" s="214"/>
      <c r="AE580" s="214"/>
      <c r="AF580" s="214"/>
      <c r="AG580" s="214" t="s">
        <v>320</v>
      </c>
      <c r="AH580" s="214"/>
      <c r="AI580" s="214"/>
      <c r="AJ580" s="214"/>
      <c r="AK580" s="214"/>
      <c r="AL580" s="214"/>
      <c r="AM580" s="214"/>
      <c r="AN580" s="214"/>
      <c r="AO580" s="214"/>
      <c r="AP580" s="214"/>
      <c r="AQ580" s="214"/>
      <c r="AR580" s="214"/>
      <c r="AS580" s="214"/>
      <c r="AT580" s="214"/>
      <c r="AU580" s="214"/>
      <c r="AV580" s="214"/>
      <c r="AW580" s="214"/>
      <c r="AX580" s="214"/>
      <c r="AY580" s="214"/>
      <c r="AZ580" s="214"/>
      <c r="BA580" s="214"/>
      <c r="BB580" s="214"/>
      <c r="BC580" s="214"/>
      <c r="BD580" s="214"/>
      <c r="BE580" s="214"/>
      <c r="BF580" s="214"/>
      <c r="BG580" s="214"/>
      <c r="BH580" s="214"/>
    </row>
    <row r="581" spans="1:60" outlineLevel="3" x14ac:dyDescent="0.2">
      <c r="A581" s="221"/>
      <c r="B581" s="222"/>
      <c r="C581" s="258" t="s">
        <v>3347</v>
      </c>
      <c r="D581" s="252"/>
      <c r="E581" s="252"/>
      <c r="F581" s="252"/>
      <c r="G581" s="252"/>
      <c r="H581" s="224"/>
      <c r="I581" s="224"/>
      <c r="J581" s="224"/>
      <c r="K581" s="224"/>
      <c r="L581" s="224"/>
      <c r="M581" s="224"/>
      <c r="N581" s="223"/>
      <c r="O581" s="223"/>
      <c r="P581" s="223"/>
      <c r="Q581" s="223"/>
      <c r="R581" s="224"/>
      <c r="S581" s="224"/>
      <c r="T581" s="224"/>
      <c r="U581" s="224"/>
      <c r="V581" s="224"/>
      <c r="W581" s="224"/>
      <c r="X581" s="224"/>
      <c r="Y581" s="224"/>
      <c r="Z581" s="214"/>
      <c r="AA581" s="214"/>
      <c r="AB581" s="214"/>
      <c r="AC581" s="214"/>
      <c r="AD581" s="214"/>
      <c r="AE581" s="214"/>
      <c r="AF581" s="214"/>
      <c r="AG581" s="214" t="s">
        <v>320</v>
      </c>
      <c r="AH581" s="214"/>
      <c r="AI581" s="214"/>
      <c r="AJ581" s="214"/>
      <c r="AK581" s="214"/>
      <c r="AL581" s="214"/>
      <c r="AM581" s="214"/>
      <c r="AN581" s="214"/>
      <c r="AO581" s="214"/>
      <c r="AP581" s="214"/>
      <c r="AQ581" s="214"/>
      <c r="AR581" s="214"/>
      <c r="AS581" s="214"/>
      <c r="AT581" s="214"/>
      <c r="AU581" s="214"/>
      <c r="AV581" s="214"/>
      <c r="AW581" s="214"/>
      <c r="AX581" s="214"/>
      <c r="AY581" s="214"/>
      <c r="AZ581" s="214"/>
      <c r="BA581" s="214"/>
      <c r="BB581" s="214"/>
      <c r="BC581" s="214"/>
      <c r="BD581" s="214"/>
      <c r="BE581" s="214"/>
      <c r="BF581" s="214"/>
      <c r="BG581" s="214"/>
      <c r="BH581" s="214"/>
    </row>
    <row r="582" spans="1:60" outlineLevel="3" x14ac:dyDescent="0.2">
      <c r="A582" s="221"/>
      <c r="B582" s="222"/>
      <c r="C582" s="258" t="s">
        <v>3348</v>
      </c>
      <c r="D582" s="252"/>
      <c r="E582" s="252"/>
      <c r="F582" s="252"/>
      <c r="G582" s="252"/>
      <c r="H582" s="224"/>
      <c r="I582" s="224"/>
      <c r="J582" s="224"/>
      <c r="K582" s="224"/>
      <c r="L582" s="224"/>
      <c r="M582" s="224"/>
      <c r="N582" s="223"/>
      <c r="O582" s="223"/>
      <c r="P582" s="223"/>
      <c r="Q582" s="223"/>
      <c r="R582" s="224"/>
      <c r="S582" s="224"/>
      <c r="T582" s="224"/>
      <c r="U582" s="224"/>
      <c r="V582" s="224"/>
      <c r="W582" s="224"/>
      <c r="X582" s="224"/>
      <c r="Y582" s="224"/>
      <c r="Z582" s="214"/>
      <c r="AA582" s="214"/>
      <c r="AB582" s="214"/>
      <c r="AC582" s="214"/>
      <c r="AD582" s="214"/>
      <c r="AE582" s="214"/>
      <c r="AF582" s="214"/>
      <c r="AG582" s="214" t="s">
        <v>320</v>
      </c>
      <c r="AH582" s="214"/>
      <c r="AI582" s="214"/>
      <c r="AJ582" s="214"/>
      <c r="AK582" s="214"/>
      <c r="AL582" s="214"/>
      <c r="AM582" s="214"/>
      <c r="AN582" s="214"/>
      <c r="AO582" s="214"/>
      <c r="AP582" s="214"/>
      <c r="AQ582" s="214"/>
      <c r="AR582" s="214"/>
      <c r="AS582" s="214"/>
      <c r="AT582" s="214"/>
      <c r="AU582" s="214"/>
      <c r="AV582" s="214"/>
      <c r="AW582" s="214"/>
      <c r="AX582" s="214"/>
      <c r="AY582" s="214"/>
      <c r="AZ582" s="214"/>
      <c r="BA582" s="214"/>
      <c r="BB582" s="214"/>
      <c r="BC582" s="214"/>
      <c r="BD582" s="214"/>
      <c r="BE582" s="214"/>
      <c r="BF582" s="214"/>
      <c r="BG582" s="214"/>
      <c r="BH582" s="214"/>
    </row>
    <row r="583" spans="1:60" outlineLevel="3" x14ac:dyDescent="0.2">
      <c r="A583" s="221"/>
      <c r="B583" s="222"/>
      <c r="C583" s="258" t="s">
        <v>3349</v>
      </c>
      <c r="D583" s="252"/>
      <c r="E583" s="252"/>
      <c r="F583" s="252"/>
      <c r="G583" s="252"/>
      <c r="H583" s="224"/>
      <c r="I583" s="224"/>
      <c r="J583" s="224"/>
      <c r="K583" s="224"/>
      <c r="L583" s="224"/>
      <c r="M583" s="224"/>
      <c r="N583" s="223"/>
      <c r="O583" s="223"/>
      <c r="P583" s="223"/>
      <c r="Q583" s="223"/>
      <c r="R583" s="224"/>
      <c r="S583" s="224"/>
      <c r="T583" s="224"/>
      <c r="U583" s="224"/>
      <c r="V583" s="224"/>
      <c r="W583" s="224"/>
      <c r="X583" s="224"/>
      <c r="Y583" s="224"/>
      <c r="Z583" s="214"/>
      <c r="AA583" s="214"/>
      <c r="AB583" s="214"/>
      <c r="AC583" s="214"/>
      <c r="AD583" s="214"/>
      <c r="AE583" s="214"/>
      <c r="AF583" s="214"/>
      <c r="AG583" s="214" t="s">
        <v>320</v>
      </c>
      <c r="AH583" s="214"/>
      <c r="AI583" s="214"/>
      <c r="AJ583" s="214"/>
      <c r="AK583" s="214"/>
      <c r="AL583" s="214"/>
      <c r="AM583" s="214"/>
      <c r="AN583" s="214"/>
      <c r="AO583" s="214"/>
      <c r="AP583" s="214"/>
      <c r="AQ583" s="214"/>
      <c r="AR583" s="214"/>
      <c r="AS583" s="214"/>
      <c r="AT583" s="214"/>
      <c r="AU583" s="214"/>
      <c r="AV583" s="214"/>
      <c r="AW583" s="214"/>
      <c r="AX583" s="214"/>
      <c r="AY583" s="214"/>
      <c r="AZ583" s="214"/>
      <c r="BA583" s="214"/>
      <c r="BB583" s="214"/>
      <c r="BC583" s="214"/>
      <c r="BD583" s="214"/>
      <c r="BE583" s="214"/>
      <c r="BF583" s="214"/>
      <c r="BG583" s="214"/>
      <c r="BH583" s="214"/>
    </row>
    <row r="584" spans="1:60" outlineLevel="3" x14ac:dyDescent="0.2">
      <c r="A584" s="221"/>
      <c r="B584" s="222"/>
      <c r="C584" s="258" t="s">
        <v>3350</v>
      </c>
      <c r="D584" s="252"/>
      <c r="E584" s="252"/>
      <c r="F584" s="252"/>
      <c r="G584" s="252"/>
      <c r="H584" s="224"/>
      <c r="I584" s="224"/>
      <c r="J584" s="224"/>
      <c r="K584" s="224"/>
      <c r="L584" s="224"/>
      <c r="M584" s="224"/>
      <c r="N584" s="223"/>
      <c r="O584" s="223"/>
      <c r="P584" s="223"/>
      <c r="Q584" s="223"/>
      <c r="R584" s="224"/>
      <c r="S584" s="224"/>
      <c r="T584" s="224"/>
      <c r="U584" s="224"/>
      <c r="V584" s="224"/>
      <c r="W584" s="224"/>
      <c r="X584" s="224"/>
      <c r="Y584" s="224"/>
      <c r="Z584" s="214"/>
      <c r="AA584" s="214"/>
      <c r="AB584" s="214"/>
      <c r="AC584" s="214"/>
      <c r="AD584" s="214"/>
      <c r="AE584" s="214"/>
      <c r="AF584" s="214"/>
      <c r="AG584" s="214" t="s">
        <v>320</v>
      </c>
      <c r="AH584" s="214"/>
      <c r="AI584" s="214"/>
      <c r="AJ584" s="214"/>
      <c r="AK584" s="214"/>
      <c r="AL584" s="214"/>
      <c r="AM584" s="214"/>
      <c r="AN584" s="214"/>
      <c r="AO584" s="214"/>
      <c r="AP584" s="214"/>
      <c r="AQ584" s="214"/>
      <c r="AR584" s="214"/>
      <c r="AS584" s="214"/>
      <c r="AT584" s="214"/>
      <c r="AU584" s="214"/>
      <c r="AV584" s="214"/>
      <c r="AW584" s="214"/>
      <c r="AX584" s="214"/>
      <c r="AY584" s="214"/>
      <c r="AZ584" s="214"/>
      <c r="BA584" s="214"/>
      <c r="BB584" s="214"/>
      <c r="BC584" s="214"/>
      <c r="BD584" s="214"/>
      <c r="BE584" s="214"/>
      <c r="BF584" s="214"/>
      <c r="BG584" s="214"/>
      <c r="BH584" s="214"/>
    </row>
    <row r="585" spans="1:60" outlineLevel="3" x14ac:dyDescent="0.2">
      <c r="A585" s="221"/>
      <c r="B585" s="222"/>
      <c r="C585" s="258" t="s">
        <v>3351</v>
      </c>
      <c r="D585" s="252"/>
      <c r="E585" s="252"/>
      <c r="F585" s="252"/>
      <c r="G585" s="252"/>
      <c r="H585" s="224"/>
      <c r="I585" s="224"/>
      <c r="J585" s="224"/>
      <c r="K585" s="224"/>
      <c r="L585" s="224"/>
      <c r="M585" s="224"/>
      <c r="N585" s="223"/>
      <c r="O585" s="223"/>
      <c r="P585" s="223"/>
      <c r="Q585" s="223"/>
      <c r="R585" s="224"/>
      <c r="S585" s="224"/>
      <c r="T585" s="224"/>
      <c r="U585" s="224"/>
      <c r="V585" s="224"/>
      <c r="W585" s="224"/>
      <c r="X585" s="224"/>
      <c r="Y585" s="224"/>
      <c r="Z585" s="214"/>
      <c r="AA585" s="214"/>
      <c r="AB585" s="214"/>
      <c r="AC585" s="214"/>
      <c r="AD585" s="214"/>
      <c r="AE585" s="214"/>
      <c r="AF585" s="214"/>
      <c r="AG585" s="214" t="s">
        <v>320</v>
      </c>
      <c r="AH585" s="214"/>
      <c r="AI585" s="214"/>
      <c r="AJ585" s="214"/>
      <c r="AK585" s="214"/>
      <c r="AL585" s="214"/>
      <c r="AM585" s="214"/>
      <c r="AN585" s="214"/>
      <c r="AO585" s="214"/>
      <c r="AP585" s="214"/>
      <c r="AQ585" s="214"/>
      <c r="AR585" s="214"/>
      <c r="AS585" s="214"/>
      <c r="AT585" s="214"/>
      <c r="AU585" s="214"/>
      <c r="AV585" s="214"/>
      <c r="AW585" s="214"/>
      <c r="AX585" s="214"/>
      <c r="AY585" s="214"/>
      <c r="AZ585" s="214"/>
      <c r="BA585" s="214"/>
      <c r="BB585" s="214"/>
      <c r="BC585" s="214"/>
      <c r="BD585" s="214"/>
      <c r="BE585" s="214"/>
      <c r="BF585" s="214"/>
      <c r="BG585" s="214"/>
      <c r="BH585" s="214"/>
    </row>
    <row r="586" spans="1:60" outlineLevel="3" x14ac:dyDescent="0.2">
      <c r="A586" s="221"/>
      <c r="B586" s="222"/>
      <c r="C586" s="258" t="s">
        <v>3352</v>
      </c>
      <c r="D586" s="252"/>
      <c r="E586" s="252"/>
      <c r="F586" s="252"/>
      <c r="G586" s="252"/>
      <c r="H586" s="224"/>
      <c r="I586" s="224"/>
      <c r="J586" s="224"/>
      <c r="K586" s="224"/>
      <c r="L586" s="224"/>
      <c r="M586" s="224"/>
      <c r="N586" s="223"/>
      <c r="O586" s="223"/>
      <c r="P586" s="223"/>
      <c r="Q586" s="223"/>
      <c r="R586" s="224"/>
      <c r="S586" s="224"/>
      <c r="T586" s="224"/>
      <c r="U586" s="224"/>
      <c r="V586" s="224"/>
      <c r="W586" s="224"/>
      <c r="X586" s="224"/>
      <c r="Y586" s="224"/>
      <c r="Z586" s="214"/>
      <c r="AA586" s="214"/>
      <c r="AB586" s="214"/>
      <c r="AC586" s="214"/>
      <c r="AD586" s="214"/>
      <c r="AE586" s="214"/>
      <c r="AF586" s="214"/>
      <c r="AG586" s="214" t="s">
        <v>320</v>
      </c>
      <c r="AH586" s="214"/>
      <c r="AI586" s="214"/>
      <c r="AJ586" s="214"/>
      <c r="AK586" s="214"/>
      <c r="AL586" s="214"/>
      <c r="AM586" s="214"/>
      <c r="AN586" s="214"/>
      <c r="AO586" s="214"/>
      <c r="AP586" s="214"/>
      <c r="AQ586" s="214"/>
      <c r="AR586" s="214"/>
      <c r="AS586" s="214"/>
      <c r="AT586" s="214"/>
      <c r="AU586" s="214"/>
      <c r="AV586" s="214"/>
      <c r="AW586" s="214"/>
      <c r="AX586" s="214"/>
      <c r="AY586" s="214"/>
      <c r="AZ586" s="214"/>
      <c r="BA586" s="214"/>
      <c r="BB586" s="214"/>
      <c r="BC586" s="214"/>
      <c r="BD586" s="214"/>
      <c r="BE586" s="214"/>
      <c r="BF586" s="214"/>
      <c r="BG586" s="214"/>
      <c r="BH586" s="214"/>
    </row>
    <row r="587" spans="1:60" outlineLevel="3" x14ac:dyDescent="0.2">
      <c r="A587" s="221"/>
      <c r="B587" s="222"/>
      <c r="C587" s="258" t="s">
        <v>3353</v>
      </c>
      <c r="D587" s="252"/>
      <c r="E587" s="252"/>
      <c r="F587" s="252"/>
      <c r="G587" s="252"/>
      <c r="H587" s="224"/>
      <c r="I587" s="224"/>
      <c r="J587" s="224"/>
      <c r="K587" s="224"/>
      <c r="L587" s="224"/>
      <c r="M587" s="224"/>
      <c r="N587" s="223"/>
      <c r="O587" s="223"/>
      <c r="P587" s="223"/>
      <c r="Q587" s="223"/>
      <c r="R587" s="224"/>
      <c r="S587" s="224"/>
      <c r="T587" s="224"/>
      <c r="U587" s="224"/>
      <c r="V587" s="224"/>
      <c r="W587" s="224"/>
      <c r="X587" s="224"/>
      <c r="Y587" s="224"/>
      <c r="Z587" s="214"/>
      <c r="AA587" s="214"/>
      <c r="AB587" s="214"/>
      <c r="AC587" s="214"/>
      <c r="AD587" s="214"/>
      <c r="AE587" s="214"/>
      <c r="AF587" s="214"/>
      <c r="AG587" s="214" t="s">
        <v>320</v>
      </c>
      <c r="AH587" s="214"/>
      <c r="AI587" s="214"/>
      <c r="AJ587" s="214"/>
      <c r="AK587" s="214"/>
      <c r="AL587" s="214"/>
      <c r="AM587" s="214"/>
      <c r="AN587" s="214"/>
      <c r="AO587" s="214"/>
      <c r="AP587" s="214"/>
      <c r="AQ587" s="214"/>
      <c r="AR587" s="214"/>
      <c r="AS587" s="214"/>
      <c r="AT587" s="214"/>
      <c r="AU587" s="214"/>
      <c r="AV587" s="214"/>
      <c r="AW587" s="214"/>
      <c r="AX587" s="214"/>
      <c r="AY587" s="214"/>
      <c r="AZ587" s="214"/>
      <c r="BA587" s="214"/>
      <c r="BB587" s="214"/>
      <c r="BC587" s="214"/>
      <c r="BD587" s="214"/>
      <c r="BE587" s="214"/>
      <c r="BF587" s="214"/>
      <c r="BG587" s="214"/>
      <c r="BH587" s="214"/>
    </row>
    <row r="588" spans="1:60" outlineLevel="2" x14ac:dyDescent="0.2">
      <c r="A588" s="221"/>
      <c r="B588" s="222"/>
      <c r="C588" s="268" t="s">
        <v>3354</v>
      </c>
      <c r="D588" s="262"/>
      <c r="E588" s="263">
        <v>1</v>
      </c>
      <c r="F588" s="224"/>
      <c r="G588" s="224"/>
      <c r="H588" s="224"/>
      <c r="I588" s="224"/>
      <c r="J588" s="224"/>
      <c r="K588" s="224"/>
      <c r="L588" s="224"/>
      <c r="M588" s="224"/>
      <c r="N588" s="223"/>
      <c r="O588" s="223"/>
      <c r="P588" s="223"/>
      <c r="Q588" s="223"/>
      <c r="R588" s="224"/>
      <c r="S588" s="224"/>
      <c r="T588" s="224"/>
      <c r="U588" s="224"/>
      <c r="V588" s="224"/>
      <c r="W588" s="224"/>
      <c r="X588" s="224"/>
      <c r="Y588" s="224"/>
      <c r="Z588" s="214"/>
      <c r="AA588" s="214"/>
      <c r="AB588" s="214"/>
      <c r="AC588" s="214"/>
      <c r="AD588" s="214"/>
      <c r="AE588" s="214"/>
      <c r="AF588" s="214"/>
      <c r="AG588" s="214" t="s">
        <v>371</v>
      </c>
      <c r="AH588" s="214">
        <v>0</v>
      </c>
      <c r="AI588" s="214"/>
      <c r="AJ588" s="214"/>
      <c r="AK588" s="214"/>
      <c r="AL588" s="214"/>
      <c r="AM588" s="214"/>
      <c r="AN588" s="214"/>
      <c r="AO588" s="214"/>
      <c r="AP588" s="214"/>
      <c r="AQ588" s="214"/>
      <c r="AR588" s="214"/>
      <c r="AS588" s="214"/>
      <c r="AT588" s="214"/>
      <c r="AU588" s="214"/>
      <c r="AV588" s="214"/>
      <c r="AW588" s="214"/>
      <c r="AX588" s="214"/>
      <c r="AY588" s="214"/>
      <c r="AZ588" s="214"/>
      <c r="BA588" s="214"/>
      <c r="BB588" s="214"/>
      <c r="BC588" s="214"/>
      <c r="BD588" s="214"/>
      <c r="BE588" s="214"/>
      <c r="BF588" s="214"/>
      <c r="BG588" s="214"/>
      <c r="BH588" s="214"/>
    </row>
    <row r="589" spans="1:60" ht="22.5" outlineLevel="1" x14ac:dyDescent="0.2">
      <c r="A589" s="236">
        <v>99</v>
      </c>
      <c r="B589" s="237" t="s">
        <v>3355</v>
      </c>
      <c r="C589" s="254" t="s">
        <v>3356</v>
      </c>
      <c r="D589" s="238" t="s">
        <v>375</v>
      </c>
      <c r="E589" s="239">
        <v>1</v>
      </c>
      <c r="F589" s="240"/>
      <c r="G589" s="241">
        <f>ROUND(E589*F589,2)</f>
        <v>0</v>
      </c>
      <c r="H589" s="240"/>
      <c r="I589" s="241">
        <f>ROUND(E589*H589,2)</f>
        <v>0</v>
      </c>
      <c r="J589" s="240"/>
      <c r="K589" s="241">
        <f>ROUND(E589*J589,2)</f>
        <v>0</v>
      </c>
      <c r="L589" s="241">
        <v>12</v>
      </c>
      <c r="M589" s="241">
        <f>G589*(1+L589/100)</f>
        <v>0</v>
      </c>
      <c r="N589" s="239">
        <v>0</v>
      </c>
      <c r="O589" s="239">
        <f>ROUND(E589*N589,2)</f>
        <v>0</v>
      </c>
      <c r="P589" s="239">
        <v>0</v>
      </c>
      <c r="Q589" s="239">
        <f>ROUND(E589*P589,2)</f>
        <v>0</v>
      </c>
      <c r="R589" s="241"/>
      <c r="S589" s="241" t="s">
        <v>331</v>
      </c>
      <c r="T589" s="242" t="s">
        <v>316</v>
      </c>
      <c r="U589" s="224">
        <v>0</v>
      </c>
      <c r="V589" s="224">
        <f>ROUND(E589*U589,2)</f>
        <v>0</v>
      </c>
      <c r="W589" s="224"/>
      <c r="X589" s="224" t="s">
        <v>336</v>
      </c>
      <c r="Y589" s="224" t="s">
        <v>317</v>
      </c>
      <c r="Z589" s="214"/>
      <c r="AA589" s="214"/>
      <c r="AB589" s="214"/>
      <c r="AC589" s="214"/>
      <c r="AD589" s="214"/>
      <c r="AE589" s="214"/>
      <c r="AF589" s="214"/>
      <c r="AG589" s="214" t="s">
        <v>367</v>
      </c>
      <c r="AH589" s="214"/>
      <c r="AI589" s="214"/>
      <c r="AJ589" s="214"/>
      <c r="AK589" s="214"/>
      <c r="AL589" s="214"/>
      <c r="AM589" s="214"/>
      <c r="AN589" s="214"/>
      <c r="AO589" s="214"/>
      <c r="AP589" s="214"/>
      <c r="AQ589" s="214"/>
      <c r="AR589" s="214"/>
      <c r="AS589" s="214"/>
      <c r="AT589" s="214"/>
      <c r="AU589" s="214"/>
      <c r="AV589" s="214"/>
      <c r="AW589" s="214"/>
      <c r="AX589" s="214"/>
      <c r="AY589" s="214"/>
      <c r="AZ589" s="214"/>
      <c r="BA589" s="214"/>
      <c r="BB589" s="214"/>
      <c r="BC589" s="214"/>
      <c r="BD589" s="214"/>
      <c r="BE589" s="214"/>
      <c r="BF589" s="214"/>
      <c r="BG589" s="214"/>
      <c r="BH589" s="214"/>
    </row>
    <row r="590" spans="1:60" outlineLevel="2" x14ac:dyDescent="0.2">
      <c r="A590" s="221"/>
      <c r="B590" s="222"/>
      <c r="C590" s="255" t="s">
        <v>3357</v>
      </c>
      <c r="D590" s="243"/>
      <c r="E590" s="243"/>
      <c r="F590" s="243"/>
      <c r="G590" s="243"/>
      <c r="H590" s="224"/>
      <c r="I590" s="224"/>
      <c r="J590" s="224"/>
      <c r="K590" s="224"/>
      <c r="L590" s="224"/>
      <c r="M590" s="224"/>
      <c r="N590" s="223"/>
      <c r="O590" s="223"/>
      <c r="P590" s="223"/>
      <c r="Q590" s="223"/>
      <c r="R590" s="224"/>
      <c r="S590" s="224"/>
      <c r="T590" s="224"/>
      <c r="U590" s="224"/>
      <c r="V590" s="224"/>
      <c r="W590" s="224"/>
      <c r="X590" s="224"/>
      <c r="Y590" s="224"/>
      <c r="Z590" s="214"/>
      <c r="AA590" s="214"/>
      <c r="AB590" s="214"/>
      <c r="AC590" s="214"/>
      <c r="AD590" s="214"/>
      <c r="AE590" s="214"/>
      <c r="AF590" s="214"/>
      <c r="AG590" s="214" t="s">
        <v>320</v>
      </c>
      <c r="AH590" s="214"/>
      <c r="AI590" s="214"/>
      <c r="AJ590" s="214"/>
      <c r="AK590" s="214"/>
      <c r="AL590" s="214"/>
      <c r="AM590" s="214"/>
      <c r="AN590" s="214"/>
      <c r="AO590" s="214"/>
      <c r="AP590" s="214"/>
      <c r="AQ590" s="214"/>
      <c r="AR590" s="214"/>
      <c r="AS590" s="214"/>
      <c r="AT590" s="214"/>
      <c r="AU590" s="214"/>
      <c r="AV590" s="214"/>
      <c r="AW590" s="214"/>
      <c r="AX590" s="214"/>
      <c r="AY590" s="214"/>
      <c r="AZ590" s="214"/>
      <c r="BA590" s="214"/>
      <c r="BB590" s="214"/>
      <c r="BC590" s="214"/>
      <c r="BD590" s="214"/>
      <c r="BE590" s="214"/>
      <c r="BF590" s="214"/>
      <c r="BG590" s="214"/>
      <c r="BH590" s="214"/>
    </row>
    <row r="591" spans="1:60" outlineLevel="3" x14ac:dyDescent="0.2">
      <c r="A591" s="221"/>
      <c r="B591" s="222"/>
      <c r="C591" s="258" t="s">
        <v>3358</v>
      </c>
      <c r="D591" s="252"/>
      <c r="E591" s="252"/>
      <c r="F591" s="252"/>
      <c r="G591" s="252"/>
      <c r="H591" s="224"/>
      <c r="I591" s="224"/>
      <c r="J591" s="224"/>
      <c r="K591" s="224"/>
      <c r="L591" s="224"/>
      <c r="M591" s="224"/>
      <c r="N591" s="223"/>
      <c r="O591" s="223"/>
      <c r="P591" s="223"/>
      <c r="Q591" s="223"/>
      <c r="R591" s="224"/>
      <c r="S591" s="224"/>
      <c r="T591" s="224"/>
      <c r="U591" s="224"/>
      <c r="V591" s="224"/>
      <c r="W591" s="224"/>
      <c r="X591" s="224"/>
      <c r="Y591" s="224"/>
      <c r="Z591" s="214"/>
      <c r="AA591" s="214"/>
      <c r="AB591" s="214"/>
      <c r="AC591" s="214"/>
      <c r="AD591" s="214"/>
      <c r="AE591" s="214"/>
      <c r="AF591" s="214"/>
      <c r="AG591" s="214" t="s">
        <v>320</v>
      </c>
      <c r="AH591" s="214"/>
      <c r="AI591" s="214"/>
      <c r="AJ591" s="214"/>
      <c r="AK591" s="214"/>
      <c r="AL591" s="214"/>
      <c r="AM591" s="214"/>
      <c r="AN591" s="214"/>
      <c r="AO591" s="214"/>
      <c r="AP591" s="214"/>
      <c r="AQ591" s="214"/>
      <c r="AR591" s="214"/>
      <c r="AS591" s="214"/>
      <c r="AT591" s="214"/>
      <c r="AU591" s="214"/>
      <c r="AV591" s="214"/>
      <c r="AW591" s="214"/>
      <c r="AX591" s="214"/>
      <c r="AY591" s="214"/>
      <c r="AZ591" s="214"/>
      <c r="BA591" s="214"/>
      <c r="BB591" s="214"/>
      <c r="BC591" s="214"/>
      <c r="BD591" s="214"/>
      <c r="BE591" s="214"/>
      <c r="BF591" s="214"/>
      <c r="BG591" s="214"/>
      <c r="BH591" s="214"/>
    </row>
    <row r="592" spans="1:60" outlineLevel="3" x14ac:dyDescent="0.2">
      <c r="A592" s="221"/>
      <c r="B592" s="222"/>
      <c r="C592" s="258" t="s">
        <v>3359</v>
      </c>
      <c r="D592" s="252"/>
      <c r="E592" s="252"/>
      <c r="F592" s="252"/>
      <c r="G592" s="252"/>
      <c r="H592" s="224"/>
      <c r="I592" s="224"/>
      <c r="J592" s="224"/>
      <c r="K592" s="224"/>
      <c r="L592" s="224"/>
      <c r="M592" s="224"/>
      <c r="N592" s="223"/>
      <c r="O592" s="223"/>
      <c r="P592" s="223"/>
      <c r="Q592" s="223"/>
      <c r="R592" s="224"/>
      <c r="S592" s="224"/>
      <c r="T592" s="224"/>
      <c r="U592" s="224"/>
      <c r="V592" s="224"/>
      <c r="W592" s="224"/>
      <c r="X592" s="224"/>
      <c r="Y592" s="224"/>
      <c r="Z592" s="214"/>
      <c r="AA592" s="214"/>
      <c r="AB592" s="214"/>
      <c r="AC592" s="214"/>
      <c r="AD592" s="214"/>
      <c r="AE592" s="214"/>
      <c r="AF592" s="214"/>
      <c r="AG592" s="214" t="s">
        <v>320</v>
      </c>
      <c r="AH592" s="214"/>
      <c r="AI592" s="214"/>
      <c r="AJ592" s="214"/>
      <c r="AK592" s="214"/>
      <c r="AL592" s="214"/>
      <c r="AM592" s="214"/>
      <c r="AN592" s="214"/>
      <c r="AO592" s="214"/>
      <c r="AP592" s="214"/>
      <c r="AQ592" s="214"/>
      <c r="AR592" s="214"/>
      <c r="AS592" s="214"/>
      <c r="AT592" s="214"/>
      <c r="AU592" s="214"/>
      <c r="AV592" s="214"/>
      <c r="AW592" s="214"/>
      <c r="AX592" s="214"/>
      <c r="AY592" s="214"/>
      <c r="AZ592" s="214"/>
      <c r="BA592" s="214"/>
      <c r="BB592" s="214"/>
      <c r="BC592" s="214"/>
      <c r="BD592" s="214"/>
      <c r="BE592" s="214"/>
      <c r="BF592" s="214"/>
      <c r="BG592" s="214"/>
      <c r="BH592" s="214"/>
    </row>
    <row r="593" spans="1:60" outlineLevel="3" x14ac:dyDescent="0.2">
      <c r="A593" s="221"/>
      <c r="B593" s="222"/>
      <c r="C593" s="258" t="s">
        <v>3360</v>
      </c>
      <c r="D593" s="252"/>
      <c r="E593" s="252"/>
      <c r="F593" s="252"/>
      <c r="G593" s="252"/>
      <c r="H593" s="224"/>
      <c r="I593" s="224"/>
      <c r="J593" s="224"/>
      <c r="K593" s="224"/>
      <c r="L593" s="224"/>
      <c r="M593" s="224"/>
      <c r="N593" s="223"/>
      <c r="O593" s="223"/>
      <c r="P593" s="223"/>
      <c r="Q593" s="223"/>
      <c r="R593" s="224"/>
      <c r="S593" s="224"/>
      <c r="T593" s="224"/>
      <c r="U593" s="224"/>
      <c r="V593" s="224"/>
      <c r="W593" s="224"/>
      <c r="X593" s="224"/>
      <c r="Y593" s="224"/>
      <c r="Z593" s="214"/>
      <c r="AA593" s="214"/>
      <c r="AB593" s="214"/>
      <c r="AC593" s="214"/>
      <c r="AD593" s="214"/>
      <c r="AE593" s="214"/>
      <c r="AF593" s="214"/>
      <c r="AG593" s="214" t="s">
        <v>320</v>
      </c>
      <c r="AH593" s="214"/>
      <c r="AI593" s="214"/>
      <c r="AJ593" s="214"/>
      <c r="AK593" s="214"/>
      <c r="AL593" s="214"/>
      <c r="AM593" s="214"/>
      <c r="AN593" s="214"/>
      <c r="AO593" s="214"/>
      <c r="AP593" s="214"/>
      <c r="AQ593" s="214"/>
      <c r="AR593" s="214"/>
      <c r="AS593" s="214"/>
      <c r="AT593" s="214"/>
      <c r="AU593" s="214"/>
      <c r="AV593" s="214"/>
      <c r="AW593" s="214"/>
      <c r="AX593" s="214"/>
      <c r="AY593" s="214"/>
      <c r="AZ593" s="214"/>
      <c r="BA593" s="214"/>
      <c r="BB593" s="214"/>
      <c r="BC593" s="214"/>
      <c r="BD593" s="214"/>
      <c r="BE593" s="214"/>
      <c r="BF593" s="214"/>
      <c r="BG593" s="214"/>
      <c r="BH593" s="214"/>
    </row>
    <row r="594" spans="1:60" outlineLevel="3" x14ac:dyDescent="0.2">
      <c r="A594" s="221"/>
      <c r="B594" s="222"/>
      <c r="C594" s="258" t="s">
        <v>3361</v>
      </c>
      <c r="D594" s="252"/>
      <c r="E594" s="252"/>
      <c r="F594" s="252"/>
      <c r="G594" s="252"/>
      <c r="H594" s="224"/>
      <c r="I594" s="224"/>
      <c r="J594" s="224"/>
      <c r="K594" s="224"/>
      <c r="L594" s="224"/>
      <c r="M594" s="224"/>
      <c r="N594" s="223"/>
      <c r="O594" s="223"/>
      <c r="P594" s="223"/>
      <c r="Q594" s="223"/>
      <c r="R594" s="224"/>
      <c r="S594" s="224"/>
      <c r="T594" s="224"/>
      <c r="U594" s="224"/>
      <c r="V594" s="224"/>
      <c r="W594" s="224"/>
      <c r="X594" s="224"/>
      <c r="Y594" s="224"/>
      <c r="Z594" s="214"/>
      <c r="AA594" s="214"/>
      <c r="AB594" s="214"/>
      <c r="AC594" s="214"/>
      <c r="AD594" s="214"/>
      <c r="AE594" s="214"/>
      <c r="AF594" s="214"/>
      <c r="AG594" s="214" t="s">
        <v>320</v>
      </c>
      <c r="AH594" s="214"/>
      <c r="AI594" s="214"/>
      <c r="AJ594" s="214"/>
      <c r="AK594" s="214"/>
      <c r="AL594" s="214"/>
      <c r="AM594" s="214"/>
      <c r="AN594" s="214"/>
      <c r="AO594" s="214"/>
      <c r="AP594" s="214"/>
      <c r="AQ594" s="214"/>
      <c r="AR594" s="214"/>
      <c r="AS594" s="214"/>
      <c r="AT594" s="214"/>
      <c r="AU594" s="214"/>
      <c r="AV594" s="214"/>
      <c r="AW594" s="214"/>
      <c r="AX594" s="214"/>
      <c r="AY594" s="214"/>
      <c r="AZ594" s="214"/>
      <c r="BA594" s="214"/>
      <c r="BB594" s="214"/>
      <c r="BC594" s="214"/>
      <c r="BD594" s="214"/>
      <c r="BE594" s="214"/>
      <c r="BF594" s="214"/>
      <c r="BG594" s="214"/>
      <c r="BH594" s="214"/>
    </row>
    <row r="595" spans="1:60" outlineLevel="3" x14ac:dyDescent="0.2">
      <c r="A595" s="221"/>
      <c r="B595" s="222"/>
      <c r="C595" s="258" t="s">
        <v>3362</v>
      </c>
      <c r="D595" s="252"/>
      <c r="E595" s="252"/>
      <c r="F595" s="252"/>
      <c r="G595" s="252"/>
      <c r="H595" s="224"/>
      <c r="I595" s="224"/>
      <c r="J595" s="224"/>
      <c r="K595" s="224"/>
      <c r="L595" s="224"/>
      <c r="M595" s="224"/>
      <c r="N595" s="223"/>
      <c r="O595" s="223"/>
      <c r="P595" s="223"/>
      <c r="Q595" s="223"/>
      <c r="R595" s="224"/>
      <c r="S595" s="224"/>
      <c r="T595" s="224"/>
      <c r="U595" s="224"/>
      <c r="V595" s="224"/>
      <c r="W595" s="224"/>
      <c r="X595" s="224"/>
      <c r="Y595" s="224"/>
      <c r="Z595" s="214"/>
      <c r="AA595" s="214"/>
      <c r="AB595" s="214"/>
      <c r="AC595" s="214"/>
      <c r="AD595" s="214"/>
      <c r="AE595" s="214"/>
      <c r="AF595" s="214"/>
      <c r="AG595" s="214" t="s">
        <v>320</v>
      </c>
      <c r="AH595" s="214"/>
      <c r="AI595" s="214"/>
      <c r="AJ595" s="214"/>
      <c r="AK595" s="214"/>
      <c r="AL595" s="214"/>
      <c r="AM595" s="214"/>
      <c r="AN595" s="214"/>
      <c r="AO595" s="214"/>
      <c r="AP595" s="214"/>
      <c r="AQ595" s="214"/>
      <c r="AR595" s="214"/>
      <c r="AS595" s="214"/>
      <c r="AT595" s="214"/>
      <c r="AU595" s="214"/>
      <c r="AV595" s="214"/>
      <c r="AW595" s="214"/>
      <c r="AX595" s="214"/>
      <c r="AY595" s="214"/>
      <c r="AZ595" s="214"/>
      <c r="BA595" s="214"/>
      <c r="BB595" s="214"/>
      <c r="BC595" s="214"/>
      <c r="BD595" s="214"/>
      <c r="BE595" s="214"/>
      <c r="BF595" s="214"/>
      <c r="BG595" s="214"/>
      <c r="BH595" s="214"/>
    </row>
    <row r="596" spans="1:60" outlineLevel="3" x14ac:dyDescent="0.2">
      <c r="A596" s="221"/>
      <c r="B596" s="222"/>
      <c r="C596" s="258" t="s">
        <v>3363</v>
      </c>
      <c r="D596" s="252"/>
      <c r="E596" s="252"/>
      <c r="F596" s="252"/>
      <c r="G596" s="252"/>
      <c r="H596" s="224"/>
      <c r="I596" s="224"/>
      <c r="J596" s="224"/>
      <c r="K596" s="224"/>
      <c r="L596" s="224"/>
      <c r="M596" s="224"/>
      <c r="N596" s="223"/>
      <c r="O596" s="223"/>
      <c r="P596" s="223"/>
      <c r="Q596" s="223"/>
      <c r="R596" s="224"/>
      <c r="S596" s="224"/>
      <c r="T596" s="224"/>
      <c r="U596" s="224"/>
      <c r="V596" s="224"/>
      <c r="W596" s="224"/>
      <c r="X596" s="224"/>
      <c r="Y596" s="224"/>
      <c r="Z596" s="214"/>
      <c r="AA596" s="214"/>
      <c r="AB596" s="214"/>
      <c r="AC596" s="214"/>
      <c r="AD596" s="214"/>
      <c r="AE596" s="214"/>
      <c r="AF596" s="214"/>
      <c r="AG596" s="214" t="s">
        <v>320</v>
      </c>
      <c r="AH596" s="214"/>
      <c r="AI596" s="214"/>
      <c r="AJ596" s="214"/>
      <c r="AK596" s="214"/>
      <c r="AL596" s="214"/>
      <c r="AM596" s="214"/>
      <c r="AN596" s="214"/>
      <c r="AO596" s="214"/>
      <c r="AP596" s="214"/>
      <c r="AQ596" s="214"/>
      <c r="AR596" s="214"/>
      <c r="AS596" s="214"/>
      <c r="AT596" s="214"/>
      <c r="AU596" s="214"/>
      <c r="AV596" s="214"/>
      <c r="AW596" s="214"/>
      <c r="AX596" s="214"/>
      <c r="AY596" s="214"/>
      <c r="AZ596" s="214"/>
      <c r="BA596" s="214"/>
      <c r="BB596" s="214"/>
      <c r="BC596" s="214"/>
      <c r="BD596" s="214"/>
      <c r="BE596" s="214"/>
      <c r="BF596" s="214"/>
      <c r="BG596" s="214"/>
      <c r="BH596" s="214"/>
    </row>
    <row r="597" spans="1:60" outlineLevel="3" x14ac:dyDescent="0.2">
      <c r="A597" s="221"/>
      <c r="B597" s="222"/>
      <c r="C597" s="258" t="s">
        <v>3364</v>
      </c>
      <c r="D597" s="252"/>
      <c r="E597" s="252"/>
      <c r="F597" s="252"/>
      <c r="G597" s="252"/>
      <c r="H597" s="224"/>
      <c r="I597" s="224"/>
      <c r="J597" s="224"/>
      <c r="K597" s="224"/>
      <c r="L597" s="224"/>
      <c r="M597" s="224"/>
      <c r="N597" s="223"/>
      <c r="O597" s="223"/>
      <c r="P597" s="223"/>
      <c r="Q597" s="223"/>
      <c r="R597" s="224"/>
      <c r="S597" s="224"/>
      <c r="T597" s="224"/>
      <c r="U597" s="224"/>
      <c r="V597" s="224"/>
      <c r="W597" s="224"/>
      <c r="X597" s="224"/>
      <c r="Y597" s="224"/>
      <c r="Z597" s="214"/>
      <c r="AA597" s="214"/>
      <c r="AB597" s="214"/>
      <c r="AC597" s="214"/>
      <c r="AD597" s="214"/>
      <c r="AE597" s="214"/>
      <c r="AF597" s="214"/>
      <c r="AG597" s="214" t="s">
        <v>320</v>
      </c>
      <c r="AH597" s="214"/>
      <c r="AI597" s="214"/>
      <c r="AJ597" s="214"/>
      <c r="AK597" s="214"/>
      <c r="AL597" s="214"/>
      <c r="AM597" s="214"/>
      <c r="AN597" s="214"/>
      <c r="AO597" s="214"/>
      <c r="AP597" s="214"/>
      <c r="AQ597" s="214"/>
      <c r="AR597" s="214"/>
      <c r="AS597" s="214"/>
      <c r="AT597" s="214"/>
      <c r="AU597" s="214"/>
      <c r="AV597" s="214"/>
      <c r="AW597" s="214"/>
      <c r="AX597" s="214"/>
      <c r="AY597" s="214"/>
      <c r="AZ597" s="214"/>
      <c r="BA597" s="214"/>
      <c r="BB597" s="214"/>
      <c r="BC597" s="214"/>
      <c r="BD597" s="214"/>
      <c r="BE597" s="214"/>
      <c r="BF597" s="214"/>
      <c r="BG597" s="214"/>
      <c r="BH597" s="214"/>
    </row>
    <row r="598" spans="1:60" outlineLevel="2" x14ac:dyDescent="0.2">
      <c r="A598" s="221"/>
      <c r="B598" s="222"/>
      <c r="C598" s="268" t="s">
        <v>3365</v>
      </c>
      <c r="D598" s="262"/>
      <c r="E598" s="263">
        <v>1</v>
      </c>
      <c r="F598" s="224"/>
      <c r="G598" s="224"/>
      <c r="H598" s="224"/>
      <c r="I598" s="224"/>
      <c r="J598" s="224"/>
      <c r="K598" s="224"/>
      <c r="L598" s="224"/>
      <c r="M598" s="224"/>
      <c r="N598" s="223"/>
      <c r="O598" s="223"/>
      <c r="P598" s="223"/>
      <c r="Q598" s="223"/>
      <c r="R598" s="224"/>
      <c r="S598" s="224"/>
      <c r="T598" s="224"/>
      <c r="U598" s="224"/>
      <c r="V598" s="224"/>
      <c r="W598" s="224"/>
      <c r="X598" s="224"/>
      <c r="Y598" s="224"/>
      <c r="Z598" s="214"/>
      <c r="AA598" s="214"/>
      <c r="AB598" s="214"/>
      <c r="AC598" s="214"/>
      <c r="AD598" s="214"/>
      <c r="AE598" s="214"/>
      <c r="AF598" s="214"/>
      <c r="AG598" s="214" t="s">
        <v>371</v>
      </c>
      <c r="AH598" s="214">
        <v>0</v>
      </c>
      <c r="AI598" s="214"/>
      <c r="AJ598" s="214"/>
      <c r="AK598" s="214"/>
      <c r="AL598" s="214"/>
      <c r="AM598" s="214"/>
      <c r="AN598" s="214"/>
      <c r="AO598" s="214"/>
      <c r="AP598" s="214"/>
      <c r="AQ598" s="214"/>
      <c r="AR598" s="214"/>
      <c r="AS598" s="214"/>
      <c r="AT598" s="214"/>
      <c r="AU598" s="214"/>
      <c r="AV598" s="214"/>
      <c r="AW598" s="214"/>
      <c r="AX598" s="214"/>
      <c r="AY598" s="214"/>
      <c r="AZ598" s="214"/>
      <c r="BA598" s="214"/>
      <c r="BB598" s="214"/>
      <c r="BC598" s="214"/>
      <c r="BD598" s="214"/>
      <c r="BE598" s="214"/>
      <c r="BF598" s="214"/>
      <c r="BG598" s="214"/>
      <c r="BH598" s="214"/>
    </row>
    <row r="599" spans="1:60" ht="22.5" outlineLevel="1" x14ac:dyDescent="0.2">
      <c r="A599" s="236">
        <v>100</v>
      </c>
      <c r="B599" s="237" t="s">
        <v>3366</v>
      </c>
      <c r="C599" s="254" t="s">
        <v>3367</v>
      </c>
      <c r="D599" s="238" t="s">
        <v>375</v>
      </c>
      <c r="E599" s="239">
        <v>2</v>
      </c>
      <c r="F599" s="240"/>
      <c r="G599" s="241">
        <f>ROUND(E599*F599,2)</f>
        <v>0</v>
      </c>
      <c r="H599" s="240"/>
      <c r="I599" s="241">
        <f>ROUND(E599*H599,2)</f>
        <v>0</v>
      </c>
      <c r="J599" s="240"/>
      <c r="K599" s="241">
        <f>ROUND(E599*J599,2)</f>
        <v>0</v>
      </c>
      <c r="L599" s="241">
        <v>12</v>
      </c>
      <c r="M599" s="241">
        <f>G599*(1+L599/100)</f>
        <v>0</v>
      </c>
      <c r="N599" s="239">
        <v>0</v>
      </c>
      <c r="O599" s="239">
        <f>ROUND(E599*N599,2)</f>
        <v>0</v>
      </c>
      <c r="P599" s="239">
        <v>0</v>
      </c>
      <c r="Q599" s="239">
        <f>ROUND(E599*P599,2)</f>
        <v>0</v>
      </c>
      <c r="R599" s="241"/>
      <c r="S599" s="241" t="s">
        <v>331</v>
      </c>
      <c r="T599" s="242" t="s">
        <v>316</v>
      </c>
      <c r="U599" s="224">
        <v>0</v>
      </c>
      <c r="V599" s="224">
        <f>ROUND(E599*U599,2)</f>
        <v>0</v>
      </c>
      <c r="W599" s="224"/>
      <c r="X599" s="224" t="s">
        <v>336</v>
      </c>
      <c r="Y599" s="224" t="s">
        <v>317</v>
      </c>
      <c r="Z599" s="214"/>
      <c r="AA599" s="214"/>
      <c r="AB599" s="214"/>
      <c r="AC599" s="214"/>
      <c r="AD599" s="214"/>
      <c r="AE599" s="214"/>
      <c r="AF599" s="214"/>
      <c r="AG599" s="214" t="s">
        <v>367</v>
      </c>
      <c r="AH599" s="214"/>
      <c r="AI599" s="214"/>
      <c r="AJ599" s="214"/>
      <c r="AK599" s="214"/>
      <c r="AL599" s="214"/>
      <c r="AM599" s="214"/>
      <c r="AN599" s="214"/>
      <c r="AO599" s="214"/>
      <c r="AP599" s="214"/>
      <c r="AQ599" s="214"/>
      <c r="AR599" s="214"/>
      <c r="AS599" s="214"/>
      <c r="AT599" s="214"/>
      <c r="AU599" s="214"/>
      <c r="AV599" s="214"/>
      <c r="AW599" s="214"/>
      <c r="AX599" s="214"/>
      <c r="AY599" s="214"/>
      <c r="AZ599" s="214"/>
      <c r="BA599" s="214"/>
      <c r="BB599" s="214"/>
      <c r="BC599" s="214"/>
      <c r="BD599" s="214"/>
      <c r="BE599" s="214"/>
      <c r="BF599" s="214"/>
      <c r="BG599" s="214"/>
      <c r="BH599" s="214"/>
    </row>
    <row r="600" spans="1:60" outlineLevel="2" x14ac:dyDescent="0.2">
      <c r="A600" s="221"/>
      <c r="B600" s="222"/>
      <c r="C600" s="255" t="s">
        <v>3342</v>
      </c>
      <c r="D600" s="243"/>
      <c r="E600" s="243"/>
      <c r="F600" s="243"/>
      <c r="G600" s="243"/>
      <c r="H600" s="224"/>
      <c r="I600" s="224"/>
      <c r="J600" s="224"/>
      <c r="K600" s="224"/>
      <c r="L600" s="224"/>
      <c r="M600" s="224"/>
      <c r="N600" s="223"/>
      <c r="O600" s="223"/>
      <c r="P600" s="223"/>
      <c r="Q600" s="223"/>
      <c r="R600" s="224"/>
      <c r="S600" s="224"/>
      <c r="T600" s="224"/>
      <c r="U600" s="224"/>
      <c r="V600" s="224"/>
      <c r="W600" s="224"/>
      <c r="X600" s="224"/>
      <c r="Y600" s="224"/>
      <c r="Z600" s="214"/>
      <c r="AA600" s="214"/>
      <c r="AB600" s="214"/>
      <c r="AC600" s="214"/>
      <c r="AD600" s="214"/>
      <c r="AE600" s="214"/>
      <c r="AF600" s="214"/>
      <c r="AG600" s="214" t="s">
        <v>320</v>
      </c>
      <c r="AH600" s="214"/>
      <c r="AI600" s="214"/>
      <c r="AJ600" s="214"/>
      <c r="AK600" s="214"/>
      <c r="AL600" s="214"/>
      <c r="AM600" s="214"/>
      <c r="AN600" s="214"/>
      <c r="AO600" s="214"/>
      <c r="AP600" s="214"/>
      <c r="AQ600" s="214"/>
      <c r="AR600" s="214"/>
      <c r="AS600" s="214"/>
      <c r="AT600" s="214"/>
      <c r="AU600" s="214"/>
      <c r="AV600" s="214"/>
      <c r="AW600" s="214"/>
      <c r="AX600" s="214"/>
      <c r="AY600" s="214"/>
      <c r="AZ600" s="214"/>
      <c r="BA600" s="214"/>
      <c r="BB600" s="214"/>
      <c r="BC600" s="214"/>
      <c r="BD600" s="214"/>
      <c r="BE600" s="214"/>
      <c r="BF600" s="214"/>
      <c r="BG600" s="214"/>
      <c r="BH600" s="214"/>
    </row>
    <row r="601" spans="1:60" outlineLevel="3" x14ac:dyDescent="0.2">
      <c r="A601" s="221"/>
      <c r="B601" s="222"/>
      <c r="C601" s="258" t="s">
        <v>3343</v>
      </c>
      <c r="D601" s="252"/>
      <c r="E601" s="252"/>
      <c r="F601" s="252"/>
      <c r="G601" s="252"/>
      <c r="H601" s="224"/>
      <c r="I601" s="224"/>
      <c r="J601" s="224"/>
      <c r="K601" s="224"/>
      <c r="L601" s="224"/>
      <c r="M601" s="224"/>
      <c r="N601" s="223"/>
      <c r="O601" s="223"/>
      <c r="P601" s="223"/>
      <c r="Q601" s="223"/>
      <c r="R601" s="224"/>
      <c r="S601" s="224"/>
      <c r="T601" s="224"/>
      <c r="U601" s="224"/>
      <c r="V601" s="224"/>
      <c r="W601" s="224"/>
      <c r="X601" s="224"/>
      <c r="Y601" s="224"/>
      <c r="Z601" s="214"/>
      <c r="AA601" s="214"/>
      <c r="AB601" s="214"/>
      <c r="AC601" s="214"/>
      <c r="AD601" s="214"/>
      <c r="AE601" s="214"/>
      <c r="AF601" s="214"/>
      <c r="AG601" s="214" t="s">
        <v>320</v>
      </c>
      <c r="AH601" s="214"/>
      <c r="AI601" s="214"/>
      <c r="AJ601" s="214"/>
      <c r="AK601" s="214"/>
      <c r="AL601" s="214"/>
      <c r="AM601" s="214"/>
      <c r="AN601" s="214"/>
      <c r="AO601" s="214"/>
      <c r="AP601" s="214"/>
      <c r="AQ601" s="214"/>
      <c r="AR601" s="214"/>
      <c r="AS601" s="214"/>
      <c r="AT601" s="214"/>
      <c r="AU601" s="214"/>
      <c r="AV601" s="214"/>
      <c r="AW601" s="214"/>
      <c r="AX601" s="214"/>
      <c r="AY601" s="214"/>
      <c r="AZ601" s="214"/>
      <c r="BA601" s="214"/>
      <c r="BB601" s="214"/>
      <c r="BC601" s="214"/>
      <c r="BD601" s="214"/>
      <c r="BE601" s="214"/>
      <c r="BF601" s="214"/>
      <c r="BG601" s="214"/>
      <c r="BH601" s="214"/>
    </row>
    <row r="602" spans="1:60" outlineLevel="3" x14ac:dyDescent="0.2">
      <c r="A602" s="221"/>
      <c r="B602" s="222"/>
      <c r="C602" s="258" t="s">
        <v>3344</v>
      </c>
      <c r="D602" s="252"/>
      <c r="E602" s="252"/>
      <c r="F602" s="252"/>
      <c r="G602" s="252"/>
      <c r="H602" s="224"/>
      <c r="I602" s="224"/>
      <c r="J602" s="224"/>
      <c r="K602" s="224"/>
      <c r="L602" s="224"/>
      <c r="M602" s="224"/>
      <c r="N602" s="223"/>
      <c r="O602" s="223"/>
      <c r="P602" s="223"/>
      <c r="Q602" s="223"/>
      <c r="R602" s="224"/>
      <c r="S602" s="224"/>
      <c r="T602" s="224"/>
      <c r="U602" s="224"/>
      <c r="V602" s="224"/>
      <c r="W602" s="224"/>
      <c r="X602" s="224"/>
      <c r="Y602" s="224"/>
      <c r="Z602" s="214"/>
      <c r="AA602" s="214"/>
      <c r="AB602" s="214"/>
      <c r="AC602" s="214"/>
      <c r="AD602" s="214"/>
      <c r="AE602" s="214"/>
      <c r="AF602" s="214"/>
      <c r="AG602" s="214" t="s">
        <v>320</v>
      </c>
      <c r="AH602" s="214"/>
      <c r="AI602" s="214"/>
      <c r="AJ602" s="214"/>
      <c r="AK602" s="214"/>
      <c r="AL602" s="214"/>
      <c r="AM602" s="214"/>
      <c r="AN602" s="214"/>
      <c r="AO602" s="214"/>
      <c r="AP602" s="214"/>
      <c r="AQ602" s="214"/>
      <c r="AR602" s="214"/>
      <c r="AS602" s="214"/>
      <c r="AT602" s="214"/>
      <c r="AU602" s="214"/>
      <c r="AV602" s="214"/>
      <c r="AW602" s="214"/>
      <c r="AX602" s="214"/>
      <c r="AY602" s="214"/>
      <c r="AZ602" s="214"/>
      <c r="BA602" s="214"/>
      <c r="BB602" s="214"/>
      <c r="BC602" s="214"/>
      <c r="BD602" s="214"/>
      <c r="BE602" s="214"/>
      <c r="BF602" s="214"/>
      <c r="BG602" s="214"/>
      <c r="BH602" s="214"/>
    </row>
    <row r="603" spans="1:60" outlineLevel="3" x14ac:dyDescent="0.2">
      <c r="A603" s="221"/>
      <c r="B603" s="222"/>
      <c r="C603" s="258" t="s">
        <v>3345</v>
      </c>
      <c r="D603" s="252"/>
      <c r="E603" s="252"/>
      <c r="F603" s="252"/>
      <c r="G603" s="252"/>
      <c r="H603" s="224"/>
      <c r="I603" s="224"/>
      <c r="J603" s="224"/>
      <c r="K603" s="224"/>
      <c r="L603" s="224"/>
      <c r="M603" s="224"/>
      <c r="N603" s="223"/>
      <c r="O603" s="223"/>
      <c r="P603" s="223"/>
      <c r="Q603" s="223"/>
      <c r="R603" s="224"/>
      <c r="S603" s="224"/>
      <c r="T603" s="224"/>
      <c r="U603" s="224"/>
      <c r="V603" s="224"/>
      <c r="W603" s="224"/>
      <c r="X603" s="224"/>
      <c r="Y603" s="224"/>
      <c r="Z603" s="214"/>
      <c r="AA603" s="214"/>
      <c r="AB603" s="214"/>
      <c r="AC603" s="214"/>
      <c r="AD603" s="214"/>
      <c r="AE603" s="214"/>
      <c r="AF603" s="214"/>
      <c r="AG603" s="214" t="s">
        <v>320</v>
      </c>
      <c r="AH603" s="214"/>
      <c r="AI603" s="214"/>
      <c r="AJ603" s="214"/>
      <c r="AK603" s="214"/>
      <c r="AL603" s="214"/>
      <c r="AM603" s="214"/>
      <c r="AN603" s="214"/>
      <c r="AO603" s="214"/>
      <c r="AP603" s="214"/>
      <c r="AQ603" s="214"/>
      <c r="AR603" s="214"/>
      <c r="AS603" s="214"/>
      <c r="AT603" s="214"/>
      <c r="AU603" s="214"/>
      <c r="AV603" s="214"/>
      <c r="AW603" s="214"/>
      <c r="AX603" s="214"/>
      <c r="AY603" s="214"/>
      <c r="AZ603" s="214"/>
      <c r="BA603" s="214"/>
      <c r="BB603" s="214"/>
      <c r="BC603" s="214"/>
      <c r="BD603" s="214"/>
      <c r="BE603" s="214"/>
      <c r="BF603" s="214"/>
      <c r="BG603" s="214"/>
      <c r="BH603" s="214"/>
    </row>
    <row r="604" spans="1:60" outlineLevel="3" x14ac:dyDescent="0.2">
      <c r="A604" s="221"/>
      <c r="B604" s="222"/>
      <c r="C604" s="258" t="s">
        <v>3346</v>
      </c>
      <c r="D604" s="252"/>
      <c r="E604" s="252"/>
      <c r="F604" s="252"/>
      <c r="G604" s="252"/>
      <c r="H604" s="224"/>
      <c r="I604" s="224"/>
      <c r="J604" s="224"/>
      <c r="K604" s="224"/>
      <c r="L604" s="224"/>
      <c r="M604" s="224"/>
      <c r="N604" s="223"/>
      <c r="O604" s="223"/>
      <c r="P604" s="223"/>
      <c r="Q604" s="223"/>
      <c r="R604" s="224"/>
      <c r="S604" s="224"/>
      <c r="T604" s="224"/>
      <c r="U604" s="224"/>
      <c r="V604" s="224"/>
      <c r="W604" s="224"/>
      <c r="X604" s="224"/>
      <c r="Y604" s="224"/>
      <c r="Z604" s="214"/>
      <c r="AA604" s="214"/>
      <c r="AB604" s="214"/>
      <c r="AC604" s="214"/>
      <c r="AD604" s="214"/>
      <c r="AE604" s="214"/>
      <c r="AF604" s="214"/>
      <c r="AG604" s="214" t="s">
        <v>320</v>
      </c>
      <c r="AH604" s="214"/>
      <c r="AI604" s="214"/>
      <c r="AJ604" s="214"/>
      <c r="AK604" s="214"/>
      <c r="AL604" s="214"/>
      <c r="AM604" s="214"/>
      <c r="AN604" s="214"/>
      <c r="AO604" s="214"/>
      <c r="AP604" s="214"/>
      <c r="AQ604" s="214"/>
      <c r="AR604" s="214"/>
      <c r="AS604" s="214"/>
      <c r="AT604" s="214"/>
      <c r="AU604" s="214"/>
      <c r="AV604" s="214"/>
      <c r="AW604" s="214"/>
      <c r="AX604" s="214"/>
      <c r="AY604" s="214"/>
      <c r="AZ604" s="214"/>
      <c r="BA604" s="214"/>
      <c r="BB604" s="214"/>
      <c r="BC604" s="214"/>
      <c r="BD604" s="214"/>
      <c r="BE604" s="214"/>
      <c r="BF604" s="214"/>
      <c r="BG604" s="214"/>
      <c r="BH604" s="214"/>
    </row>
    <row r="605" spans="1:60" outlineLevel="3" x14ac:dyDescent="0.2">
      <c r="A605" s="221"/>
      <c r="B605" s="222"/>
      <c r="C605" s="258" t="s">
        <v>3347</v>
      </c>
      <c r="D605" s="252"/>
      <c r="E605" s="252"/>
      <c r="F605" s="252"/>
      <c r="G605" s="252"/>
      <c r="H605" s="224"/>
      <c r="I605" s="224"/>
      <c r="J605" s="224"/>
      <c r="K605" s="224"/>
      <c r="L605" s="224"/>
      <c r="M605" s="224"/>
      <c r="N605" s="223"/>
      <c r="O605" s="223"/>
      <c r="P605" s="223"/>
      <c r="Q605" s="223"/>
      <c r="R605" s="224"/>
      <c r="S605" s="224"/>
      <c r="T605" s="224"/>
      <c r="U605" s="224"/>
      <c r="V605" s="224"/>
      <c r="W605" s="224"/>
      <c r="X605" s="224"/>
      <c r="Y605" s="224"/>
      <c r="Z605" s="214"/>
      <c r="AA605" s="214"/>
      <c r="AB605" s="214"/>
      <c r="AC605" s="214"/>
      <c r="AD605" s="214"/>
      <c r="AE605" s="214"/>
      <c r="AF605" s="214"/>
      <c r="AG605" s="214" t="s">
        <v>320</v>
      </c>
      <c r="AH605" s="214"/>
      <c r="AI605" s="214"/>
      <c r="AJ605" s="214"/>
      <c r="AK605" s="214"/>
      <c r="AL605" s="214"/>
      <c r="AM605" s="214"/>
      <c r="AN605" s="214"/>
      <c r="AO605" s="214"/>
      <c r="AP605" s="214"/>
      <c r="AQ605" s="214"/>
      <c r="AR605" s="214"/>
      <c r="AS605" s="214"/>
      <c r="AT605" s="214"/>
      <c r="AU605" s="214"/>
      <c r="AV605" s="214"/>
      <c r="AW605" s="214"/>
      <c r="AX605" s="214"/>
      <c r="AY605" s="214"/>
      <c r="AZ605" s="214"/>
      <c r="BA605" s="214"/>
      <c r="BB605" s="214"/>
      <c r="BC605" s="214"/>
      <c r="BD605" s="214"/>
      <c r="BE605" s="214"/>
      <c r="BF605" s="214"/>
      <c r="BG605" s="214"/>
      <c r="BH605" s="214"/>
    </row>
    <row r="606" spans="1:60" outlineLevel="3" x14ac:dyDescent="0.2">
      <c r="A606" s="221"/>
      <c r="B606" s="222"/>
      <c r="C606" s="258" t="s">
        <v>3348</v>
      </c>
      <c r="D606" s="252"/>
      <c r="E606" s="252"/>
      <c r="F606" s="252"/>
      <c r="G606" s="252"/>
      <c r="H606" s="224"/>
      <c r="I606" s="224"/>
      <c r="J606" s="224"/>
      <c r="K606" s="224"/>
      <c r="L606" s="224"/>
      <c r="M606" s="224"/>
      <c r="N606" s="223"/>
      <c r="O606" s="223"/>
      <c r="P606" s="223"/>
      <c r="Q606" s="223"/>
      <c r="R606" s="224"/>
      <c r="S606" s="224"/>
      <c r="T606" s="224"/>
      <c r="U606" s="224"/>
      <c r="V606" s="224"/>
      <c r="W606" s="224"/>
      <c r="X606" s="224"/>
      <c r="Y606" s="224"/>
      <c r="Z606" s="214"/>
      <c r="AA606" s="214"/>
      <c r="AB606" s="214"/>
      <c r="AC606" s="214"/>
      <c r="AD606" s="214"/>
      <c r="AE606" s="214"/>
      <c r="AF606" s="214"/>
      <c r="AG606" s="214" t="s">
        <v>320</v>
      </c>
      <c r="AH606" s="214"/>
      <c r="AI606" s="214"/>
      <c r="AJ606" s="214"/>
      <c r="AK606" s="214"/>
      <c r="AL606" s="214"/>
      <c r="AM606" s="214"/>
      <c r="AN606" s="214"/>
      <c r="AO606" s="214"/>
      <c r="AP606" s="214"/>
      <c r="AQ606" s="214"/>
      <c r="AR606" s="214"/>
      <c r="AS606" s="214"/>
      <c r="AT606" s="214"/>
      <c r="AU606" s="214"/>
      <c r="AV606" s="214"/>
      <c r="AW606" s="214"/>
      <c r="AX606" s="214"/>
      <c r="AY606" s="214"/>
      <c r="AZ606" s="214"/>
      <c r="BA606" s="214"/>
      <c r="BB606" s="214"/>
      <c r="BC606" s="214"/>
      <c r="BD606" s="214"/>
      <c r="BE606" s="214"/>
      <c r="BF606" s="214"/>
      <c r="BG606" s="214"/>
      <c r="BH606" s="214"/>
    </row>
    <row r="607" spans="1:60" outlineLevel="3" x14ac:dyDescent="0.2">
      <c r="A607" s="221"/>
      <c r="B607" s="222"/>
      <c r="C607" s="258" t="s">
        <v>3349</v>
      </c>
      <c r="D607" s="252"/>
      <c r="E607" s="252"/>
      <c r="F607" s="252"/>
      <c r="G607" s="252"/>
      <c r="H607" s="224"/>
      <c r="I607" s="224"/>
      <c r="J607" s="224"/>
      <c r="K607" s="224"/>
      <c r="L607" s="224"/>
      <c r="M607" s="224"/>
      <c r="N607" s="223"/>
      <c r="O607" s="223"/>
      <c r="P607" s="223"/>
      <c r="Q607" s="223"/>
      <c r="R607" s="224"/>
      <c r="S607" s="224"/>
      <c r="T607" s="224"/>
      <c r="U607" s="224"/>
      <c r="V607" s="224"/>
      <c r="W607" s="224"/>
      <c r="X607" s="224"/>
      <c r="Y607" s="224"/>
      <c r="Z607" s="214"/>
      <c r="AA607" s="214"/>
      <c r="AB607" s="214"/>
      <c r="AC607" s="214"/>
      <c r="AD607" s="214"/>
      <c r="AE607" s="214"/>
      <c r="AF607" s="214"/>
      <c r="AG607" s="214" t="s">
        <v>320</v>
      </c>
      <c r="AH607" s="214"/>
      <c r="AI607" s="214"/>
      <c r="AJ607" s="214"/>
      <c r="AK607" s="214"/>
      <c r="AL607" s="214"/>
      <c r="AM607" s="214"/>
      <c r="AN607" s="214"/>
      <c r="AO607" s="214"/>
      <c r="AP607" s="214"/>
      <c r="AQ607" s="214"/>
      <c r="AR607" s="214"/>
      <c r="AS607" s="214"/>
      <c r="AT607" s="214"/>
      <c r="AU607" s="214"/>
      <c r="AV607" s="214"/>
      <c r="AW607" s="214"/>
      <c r="AX607" s="214"/>
      <c r="AY607" s="214"/>
      <c r="AZ607" s="214"/>
      <c r="BA607" s="214"/>
      <c r="BB607" s="214"/>
      <c r="BC607" s="214"/>
      <c r="BD607" s="214"/>
      <c r="BE607" s="214"/>
      <c r="BF607" s="214"/>
      <c r="BG607" s="214"/>
      <c r="BH607" s="214"/>
    </row>
    <row r="608" spans="1:60" outlineLevel="3" x14ac:dyDescent="0.2">
      <c r="A608" s="221"/>
      <c r="B608" s="222"/>
      <c r="C608" s="258" t="s">
        <v>3350</v>
      </c>
      <c r="D608" s="252"/>
      <c r="E608" s="252"/>
      <c r="F608" s="252"/>
      <c r="G608" s="252"/>
      <c r="H608" s="224"/>
      <c r="I608" s="224"/>
      <c r="J608" s="224"/>
      <c r="K608" s="224"/>
      <c r="L608" s="224"/>
      <c r="M608" s="224"/>
      <c r="N608" s="223"/>
      <c r="O608" s="223"/>
      <c r="P608" s="223"/>
      <c r="Q608" s="223"/>
      <c r="R608" s="224"/>
      <c r="S608" s="224"/>
      <c r="T608" s="224"/>
      <c r="U608" s="224"/>
      <c r="V608" s="224"/>
      <c r="W608" s="224"/>
      <c r="X608" s="224"/>
      <c r="Y608" s="224"/>
      <c r="Z608" s="214"/>
      <c r="AA608" s="214"/>
      <c r="AB608" s="214"/>
      <c r="AC608" s="214"/>
      <c r="AD608" s="214"/>
      <c r="AE608" s="214"/>
      <c r="AF608" s="214"/>
      <c r="AG608" s="214" t="s">
        <v>320</v>
      </c>
      <c r="AH608" s="214"/>
      <c r="AI608" s="214"/>
      <c r="AJ608" s="214"/>
      <c r="AK608" s="214"/>
      <c r="AL608" s="214"/>
      <c r="AM608" s="214"/>
      <c r="AN608" s="214"/>
      <c r="AO608" s="214"/>
      <c r="AP608" s="214"/>
      <c r="AQ608" s="214"/>
      <c r="AR608" s="214"/>
      <c r="AS608" s="214"/>
      <c r="AT608" s="214"/>
      <c r="AU608" s="214"/>
      <c r="AV608" s="214"/>
      <c r="AW608" s="214"/>
      <c r="AX608" s="214"/>
      <c r="AY608" s="214"/>
      <c r="AZ608" s="214"/>
      <c r="BA608" s="214"/>
      <c r="BB608" s="214"/>
      <c r="BC608" s="214"/>
      <c r="BD608" s="214"/>
      <c r="BE608" s="214"/>
      <c r="BF608" s="214"/>
      <c r="BG608" s="214"/>
      <c r="BH608" s="214"/>
    </row>
    <row r="609" spans="1:60" outlineLevel="3" x14ac:dyDescent="0.2">
      <c r="A609" s="221"/>
      <c r="B609" s="222"/>
      <c r="C609" s="258" t="s">
        <v>3368</v>
      </c>
      <c r="D609" s="252"/>
      <c r="E609" s="252"/>
      <c r="F609" s="252"/>
      <c r="G609" s="252"/>
      <c r="H609" s="224"/>
      <c r="I609" s="224"/>
      <c r="J609" s="224"/>
      <c r="K609" s="224"/>
      <c r="L609" s="224"/>
      <c r="M609" s="224"/>
      <c r="N609" s="223"/>
      <c r="O609" s="223"/>
      <c r="P609" s="223"/>
      <c r="Q609" s="223"/>
      <c r="R609" s="224"/>
      <c r="S609" s="224"/>
      <c r="T609" s="224"/>
      <c r="U609" s="224"/>
      <c r="V609" s="224"/>
      <c r="W609" s="224"/>
      <c r="X609" s="224"/>
      <c r="Y609" s="224"/>
      <c r="Z609" s="214"/>
      <c r="AA609" s="214"/>
      <c r="AB609" s="214"/>
      <c r="AC609" s="214"/>
      <c r="AD609" s="214"/>
      <c r="AE609" s="214"/>
      <c r="AF609" s="214"/>
      <c r="AG609" s="214" t="s">
        <v>320</v>
      </c>
      <c r="AH609" s="214"/>
      <c r="AI609" s="214"/>
      <c r="AJ609" s="214"/>
      <c r="AK609" s="214"/>
      <c r="AL609" s="214"/>
      <c r="AM609" s="214"/>
      <c r="AN609" s="214"/>
      <c r="AO609" s="214"/>
      <c r="AP609" s="214"/>
      <c r="AQ609" s="214"/>
      <c r="AR609" s="214"/>
      <c r="AS609" s="214"/>
      <c r="AT609" s="214"/>
      <c r="AU609" s="214"/>
      <c r="AV609" s="214"/>
      <c r="AW609" s="214"/>
      <c r="AX609" s="214"/>
      <c r="AY609" s="214"/>
      <c r="AZ609" s="214"/>
      <c r="BA609" s="214"/>
      <c r="BB609" s="214"/>
      <c r="BC609" s="214"/>
      <c r="BD609" s="214"/>
      <c r="BE609" s="214"/>
      <c r="BF609" s="214"/>
      <c r="BG609" s="214"/>
      <c r="BH609" s="214"/>
    </row>
    <row r="610" spans="1:60" outlineLevel="3" x14ac:dyDescent="0.2">
      <c r="A610" s="221"/>
      <c r="B610" s="222"/>
      <c r="C610" s="258" t="s">
        <v>3351</v>
      </c>
      <c r="D610" s="252"/>
      <c r="E610" s="252"/>
      <c r="F610" s="252"/>
      <c r="G610" s="252"/>
      <c r="H610" s="224"/>
      <c r="I610" s="224"/>
      <c r="J610" s="224"/>
      <c r="K610" s="224"/>
      <c r="L610" s="224"/>
      <c r="M610" s="224"/>
      <c r="N610" s="223"/>
      <c r="O610" s="223"/>
      <c r="P610" s="223"/>
      <c r="Q610" s="223"/>
      <c r="R610" s="224"/>
      <c r="S610" s="224"/>
      <c r="T610" s="224"/>
      <c r="U610" s="224"/>
      <c r="V610" s="224"/>
      <c r="W610" s="224"/>
      <c r="X610" s="224"/>
      <c r="Y610" s="224"/>
      <c r="Z610" s="214"/>
      <c r="AA610" s="214"/>
      <c r="AB610" s="214"/>
      <c r="AC610" s="214"/>
      <c r="AD610" s="214"/>
      <c r="AE610" s="214"/>
      <c r="AF610" s="214"/>
      <c r="AG610" s="214" t="s">
        <v>320</v>
      </c>
      <c r="AH610" s="214"/>
      <c r="AI610" s="214"/>
      <c r="AJ610" s="214"/>
      <c r="AK610" s="214"/>
      <c r="AL610" s="214"/>
      <c r="AM610" s="214"/>
      <c r="AN610" s="214"/>
      <c r="AO610" s="214"/>
      <c r="AP610" s="214"/>
      <c r="AQ610" s="214"/>
      <c r="AR610" s="214"/>
      <c r="AS610" s="214"/>
      <c r="AT610" s="214"/>
      <c r="AU610" s="214"/>
      <c r="AV610" s="214"/>
      <c r="AW610" s="214"/>
      <c r="AX610" s="214"/>
      <c r="AY610" s="214"/>
      <c r="AZ610" s="214"/>
      <c r="BA610" s="214"/>
      <c r="BB610" s="214"/>
      <c r="BC610" s="214"/>
      <c r="BD610" s="214"/>
      <c r="BE610" s="214"/>
      <c r="BF610" s="214"/>
      <c r="BG610" s="214"/>
      <c r="BH610" s="214"/>
    </row>
    <row r="611" spans="1:60" outlineLevel="3" x14ac:dyDescent="0.2">
      <c r="A611" s="221"/>
      <c r="B611" s="222"/>
      <c r="C611" s="258" t="s">
        <v>3352</v>
      </c>
      <c r="D611" s="252"/>
      <c r="E611" s="252"/>
      <c r="F611" s="252"/>
      <c r="G611" s="252"/>
      <c r="H611" s="224"/>
      <c r="I611" s="224"/>
      <c r="J611" s="224"/>
      <c r="K611" s="224"/>
      <c r="L611" s="224"/>
      <c r="M611" s="224"/>
      <c r="N611" s="223"/>
      <c r="O611" s="223"/>
      <c r="P611" s="223"/>
      <c r="Q611" s="223"/>
      <c r="R611" s="224"/>
      <c r="S611" s="224"/>
      <c r="T611" s="224"/>
      <c r="U611" s="224"/>
      <c r="V611" s="224"/>
      <c r="W611" s="224"/>
      <c r="X611" s="224"/>
      <c r="Y611" s="224"/>
      <c r="Z611" s="214"/>
      <c r="AA611" s="214"/>
      <c r="AB611" s="214"/>
      <c r="AC611" s="214"/>
      <c r="AD611" s="214"/>
      <c r="AE611" s="214"/>
      <c r="AF611" s="214"/>
      <c r="AG611" s="214" t="s">
        <v>320</v>
      </c>
      <c r="AH611" s="214"/>
      <c r="AI611" s="214"/>
      <c r="AJ611" s="214"/>
      <c r="AK611" s="214"/>
      <c r="AL611" s="214"/>
      <c r="AM611" s="214"/>
      <c r="AN611" s="214"/>
      <c r="AO611" s="214"/>
      <c r="AP611" s="214"/>
      <c r="AQ611" s="214"/>
      <c r="AR611" s="214"/>
      <c r="AS611" s="214"/>
      <c r="AT611" s="214"/>
      <c r="AU611" s="214"/>
      <c r="AV611" s="214"/>
      <c r="AW611" s="214"/>
      <c r="AX611" s="214"/>
      <c r="AY611" s="214"/>
      <c r="AZ611" s="214"/>
      <c r="BA611" s="214"/>
      <c r="BB611" s="214"/>
      <c r="BC611" s="214"/>
      <c r="BD611" s="214"/>
      <c r="BE611" s="214"/>
      <c r="BF611" s="214"/>
      <c r="BG611" s="214"/>
      <c r="BH611" s="214"/>
    </row>
    <row r="612" spans="1:60" outlineLevel="3" x14ac:dyDescent="0.2">
      <c r="A612" s="221"/>
      <c r="B612" s="222"/>
      <c r="C612" s="258" t="s">
        <v>3353</v>
      </c>
      <c r="D612" s="252"/>
      <c r="E612" s="252"/>
      <c r="F612" s="252"/>
      <c r="G612" s="252"/>
      <c r="H612" s="224"/>
      <c r="I612" s="224"/>
      <c r="J612" s="224"/>
      <c r="K612" s="224"/>
      <c r="L612" s="224"/>
      <c r="M612" s="224"/>
      <c r="N612" s="223"/>
      <c r="O612" s="223"/>
      <c r="P612" s="223"/>
      <c r="Q612" s="223"/>
      <c r="R612" s="224"/>
      <c r="S612" s="224"/>
      <c r="T612" s="224"/>
      <c r="U612" s="224"/>
      <c r="V612" s="224"/>
      <c r="W612" s="224"/>
      <c r="X612" s="224"/>
      <c r="Y612" s="224"/>
      <c r="Z612" s="214"/>
      <c r="AA612" s="214"/>
      <c r="AB612" s="214"/>
      <c r="AC612" s="214"/>
      <c r="AD612" s="214"/>
      <c r="AE612" s="214"/>
      <c r="AF612" s="214"/>
      <c r="AG612" s="214" t="s">
        <v>320</v>
      </c>
      <c r="AH612" s="214"/>
      <c r="AI612" s="214"/>
      <c r="AJ612" s="214"/>
      <c r="AK612" s="214"/>
      <c r="AL612" s="214"/>
      <c r="AM612" s="214"/>
      <c r="AN612" s="214"/>
      <c r="AO612" s="214"/>
      <c r="AP612" s="214"/>
      <c r="AQ612" s="214"/>
      <c r="AR612" s="214"/>
      <c r="AS612" s="214"/>
      <c r="AT612" s="214"/>
      <c r="AU612" s="214"/>
      <c r="AV612" s="214"/>
      <c r="AW612" s="214"/>
      <c r="AX612" s="214"/>
      <c r="AY612" s="214"/>
      <c r="AZ612" s="214"/>
      <c r="BA612" s="214"/>
      <c r="BB612" s="214"/>
      <c r="BC612" s="214"/>
      <c r="BD612" s="214"/>
      <c r="BE612" s="214"/>
      <c r="BF612" s="214"/>
      <c r="BG612" s="214"/>
      <c r="BH612" s="214"/>
    </row>
    <row r="613" spans="1:60" outlineLevel="2" x14ac:dyDescent="0.2">
      <c r="A613" s="221"/>
      <c r="B613" s="222"/>
      <c r="C613" s="268" t="s">
        <v>3369</v>
      </c>
      <c r="D613" s="262"/>
      <c r="E613" s="263"/>
      <c r="F613" s="224"/>
      <c r="G613" s="224"/>
      <c r="H613" s="224"/>
      <c r="I613" s="224"/>
      <c r="J613" s="224"/>
      <c r="K613" s="224"/>
      <c r="L613" s="224"/>
      <c r="M613" s="224"/>
      <c r="N613" s="223"/>
      <c r="O613" s="223"/>
      <c r="P613" s="223"/>
      <c r="Q613" s="223"/>
      <c r="R613" s="224"/>
      <c r="S613" s="224"/>
      <c r="T613" s="224"/>
      <c r="U613" s="224"/>
      <c r="V613" s="224"/>
      <c r="W613" s="224"/>
      <c r="X613" s="224"/>
      <c r="Y613" s="224"/>
      <c r="Z613" s="214"/>
      <c r="AA613" s="214"/>
      <c r="AB613" s="214"/>
      <c r="AC613" s="214"/>
      <c r="AD613" s="214"/>
      <c r="AE613" s="214"/>
      <c r="AF613" s="214"/>
      <c r="AG613" s="214" t="s">
        <v>371</v>
      </c>
      <c r="AH613" s="214">
        <v>0</v>
      </c>
      <c r="AI613" s="214"/>
      <c r="AJ613" s="214"/>
      <c r="AK613" s="214"/>
      <c r="AL613" s="214"/>
      <c r="AM613" s="214"/>
      <c r="AN613" s="214"/>
      <c r="AO613" s="214"/>
      <c r="AP613" s="214"/>
      <c r="AQ613" s="214"/>
      <c r="AR613" s="214"/>
      <c r="AS613" s="214"/>
      <c r="AT613" s="214"/>
      <c r="AU613" s="214"/>
      <c r="AV613" s="214"/>
      <c r="AW613" s="214"/>
      <c r="AX613" s="214"/>
      <c r="AY613" s="214"/>
      <c r="AZ613" s="214"/>
      <c r="BA613" s="214"/>
      <c r="BB613" s="214"/>
      <c r="BC613" s="214"/>
      <c r="BD613" s="214"/>
      <c r="BE613" s="214"/>
      <c r="BF613" s="214"/>
      <c r="BG613" s="214"/>
      <c r="BH613" s="214"/>
    </row>
    <row r="614" spans="1:60" outlineLevel="3" x14ac:dyDescent="0.2">
      <c r="A614" s="221"/>
      <c r="B614" s="222"/>
      <c r="C614" s="268" t="s">
        <v>3370</v>
      </c>
      <c r="D614" s="262"/>
      <c r="E614" s="263">
        <v>1</v>
      </c>
      <c r="F614" s="224"/>
      <c r="G614" s="224"/>
      <c r="H614" s="224"/>
      <c r="I614" s="224"/>
      <c r="J614" s="224"/>
      <c r="K614" s="224"/>
      <c r="L614" s="224"/>
      <c r="M614" s="224"/>
      <c r="N614" s="223"/>
      <c r="O614" s="223"/>
      <c r="P614" s="223"/>
      <c r="Q614" s="223"/>
      <c r="R614" s="224"/>
      <c r="S614" s="224"/>
      <c r="T614" s="224"/>
      <c r="U614" s="224"/>
      <c r="V614" s="224"/>
      <c r="W614" s="224"/>
      <c r="X614" s="224"/>
      <c r="Y614" s="224"/>
      <c r="Z614" s="214"/>
      <c r="AA614" s="214"/>
      <c r="AB614" s="214"/>
      <c r="AC614" s="214"/>
      <c r="AD614" s="214"/>
      <c r="AE614" s="214"/>
      <c r="AF614" s="214"/>
      <c r="AG614" s="214" t="s">
        <v>371</v>
      </c>
      <c r="AH614" s="214">
        <v>0</v>
      </c>
      <c r="AI614" s="214"/>
      <c r="AJ614" s="214"/>
      <c r="AK614" s="214"/>
      <c r="AL614" s="214"/>
      <c r="AM614" s="214"/>
      <c r="AN614" s="214"/>
      <c r="AO614" s="214"/>
      <c r="AP614" s="214"/>
      <c r="AQ614" s="214"/>
      <c r="AR614" s="214"/>
      <c r="AS614" s="214"/>
      <c r="AT614" s="214"/>
      <c r="AU614" s="214"/>
      <c r="AV614" s="214"/>
      <c r="AW614" s="214"/>
      <c r="AX614" s="214"/>
      <c r="AY614" s="214"/>
      <c r="AZ614" s="214"/>
      <c r="BA614" s="214"/>
      <c r="BB614" s="214"/>
      <c r="BC614" s="214"/>
      <c r="BD614" s="214"/>
      <c r="BE614" s="214"/>
      <c r="BF614" s="214"/>
      <c r="BG614" s="214"/>
      <c r="BH614" s="214"/>
    </row>
    <row r="615" spans="1:60" outlineLevel="3" x14ac:dyDescent="0.2">
      <c r="A615" s="221"/>
      <c r="B615" s="222"/>
      <c r="C615" s="268" t="s">
        <v>3371</v>
      </c>
      <c r="D615" s="262"/>
      <c r="E615" s="263">
        <v>1</v>
      </c>
      <c r="F615" s="224"/>
      <c r="G615" s="224"/>
      <c r="H615" s="224"/>
      <c r="I615" s="224"/>
      <c r="J615" s="224"/>
      <c r="K615" s="224"/>
      <c r="L615" s="224"/>
      <c r="M615" s="224"/>
      <c r="N615" s="223"/>
      <c r="O615" s="223"/>
      <c r="P615" s="223"/>
      <c r="Q615" s="223"/>
      <c r="R615" s="224"/>
      <c r="S615" s="224"/>
      <c r="T615" s="224"/>
      <c r="U615" s="224"/>
      <c r="V615" s="224"/>
      <c r="W615" s="224"/>
      <c r="X615" s="224"/>
      <c r="Y615" s="224"/>
      <c r="Z615" s="214"/>
      <c r="AA615" s="214"/>
      <c r="AB615" s="214"/>
      <c r="AC615" s="214"/>
      <c r="AD615" s="214"/>
      <c r="AE615" s="214"/>
      <c r="AF615" s="214"/>
      <c r="AG615" s="214" t="s">
        <v>371</v>
      </c>
      <c r="AH615" s="214">
        <v>0</v>
      </c>
      <c r="AI615" s="214"/>
      <c r="AJ615" s="214"/>
      <c r="AK615" s="214"/>
      <c r="AL615" s="214"/>
      <c r="AM615" s="214"/>
      <c r="AN615" s="214"/>
      <c r="AO615" s="214"/>
      <c r="AP615" s="214"/>
      <c r="AQ615" s="214"/>
      <c r="AR615" s="214"/>
      <c r="AS615" s="214"/>
      <c r="AT615" s="214"/>
      <c r="AU615" s="214"/>
      <c r="AV615" s="214"/>
      <c r="AW615" s="214"/>
      <c r="AX615" s="214"/>
      <c r="AY615" s="214"/>
      <c r="AZ615" s="214"/>
      <c r="BA615" s="214"/>
      <c r="BB615" s="214"/>
      <c r="BC615" s="214"/>
      <c r="BD615" s="214"/>
      <c r="BE615" s="214"/>
      <c r="BF615" s="214"/>
      <c r="BG615" s="214"/>
      <c r="BH615" s="214"/>
    </row>
    <row r="616" spans="1:60" ht="22.5" outlineLevel="1" x14ac:dyDescent="0.2">
      <c r="A616" s="236">
        <v>101</v>
      </c>
      <c r="B616" s="237" t="s">
        <v>3372</v>
      </c>
      <c r="C616" s="254" t="s">
        <v>3373</v>
      </c>
      <c r="D616" s="238" t="s">
        <v>375</v>
      </c>
      <c r="E616" s="239">
        <v>1</v>
      </c>
      <c r="F616" s="240"/>
      <c r="G616" s="241">
        <f>ROUND(E616*F616,2)</f>
        <v>0</v>
      </c>
      <c r="H616" s="240"/>
      <c r="I616" s="241">
        <f>ROUND(E616*H616,2)</f>
        <v>0</v>
      </c>
      <c r="J616" s="240"/>
      <c r="K616" s="241">
        <f>ROUND(E616*J616,2)</f>
        <v>0</v>
      </c>
      <c r="L616" s="241">
        <v>12</v>
      </c>
      <c r="M616" s="241">
        <f>G616*(1+L616/100)</f>
        <v>0</v>
      </c>
      <c r="N616" s="239">
        <v>0</v>
      </c>
      <c r="O616" s="239">
        <f>ROUND(E616*N616,2)</f>
        <v>0</v>
      </c>
      <c r="P616" s="239">
        <v>0</v>
      </c>
      <c r="Q616" s="239">
        <f>ROUND(E616*P616,2)</f>
        <v>0</v>
      </c>
      <c r="R616" s="241"/>
      <c r="S616" s="241" t="s">
        <v>331</v>
      </c>
      <c r="T616" s="242" t="s">
        <v>316</v>
      </c>
      <c r="U616" s="224">
        <v>0</v>
      </c>
      <c r="V616" s="224">
        <f>ROUND(E616*U616,2)</f>
        <v>0</v>
      </c>
      <c r="W616" s="224"/>
      <c r="X616" s="224" t="s">
        <v>336</v>
      </c>
      <c r="Y616" s="224" t="s">
        <v>317</v>
      </c>
      <c r="Z616" s="214"/>
      <c r="AA616" s="214"/>
      <c r="AB616" s="214"/>
      <c r="AC616" s="214"/>
      <c r="AD616" s="214"/>
      <c r="AE616" s="214"/>
      <c r="AF616" s="214"/>
      <c r="AG616" s="214" t="s">
        <v>367</v>
      </c>
      <c r="AH616" s="214"/>
      <c r="AI616" s="214"/>
      <c r="AJ616" s="214"/>
      <c r="AK616" s="214"/>
      <c r="AL616" s="214"/>
      <c r="AM616" s="214"/>
      <c r="AN616" s="214"/>
      <c r="AO616" s="214"/>
      <c r="AP616" s="214"/>
      <c r="AQ616" s="214"/>
      <c r="AR616" s="214"/>
      <c r="AS616" s="214"/>
      <c r="AT616" s="214"/>
      <c r="AU616" s="214"/>
      <c r="AV616" s="214"/>
      <c r="AW616" s="214"/>
      <c r="AX616" s="214"/>
      <c r="AY616" s="214"/>
      <c r="AZ616" s="214"/>
      <c r="BA616" s="214"/>
      <c r="BB616" s="214"/>
      <c r="BC616" s="214"/>
      <c r="BD616" s="214"/>
      <c r="BE616" s="214"/>
      <c r="BF616" s="214"/>
      <c r="BG616" s="214"/>
      <c r="BH616" s="214"/>
    </row>
    <row r="617" spans="1:60" outlineLevel="2" x14ac:dyDescent="0.2">
      <c r="A617" s="221"/>
      <c r="B617" s="222"/>
      <c r="C617" s="255" t="s">
        <v>3342</v>
      </c>
      <c r="D617" s="243"/>
      <c r="E617" s="243"/>
      <c r="F617" s="243"/>
      <c r="G617" s="243"/>
      <c r="H617" s="224"/>
      <c r="I617" s="224"/>
      <c r="J617" s="224"/>
      <c r="K617" s="224"/>
      <c r="L617" s="224"/>
      <c r="M617" s="224"/>
      <c r="N617" s="223"/>
      <c r="O617" s="223"/>
      <c r="P617" s="223"/>
      <c r="Q617" s="223"/>
      <c r="R617" s="224"/>
      <c r="S617" s="224"/>
      <c r="T617" s="224"/>
      <c r="U617" s="224"/>
      <c r="V617" s="224"/>
      <c r="W617" s="224"/>
      <c r="X617" s="224"/>
      <c r="Y617" s="224"/>
      <c r="Z617" s="214"/>
      <c r="AA617" s="214"/>
      <c r="AB617" s="214"/>
      <c r="AC617" s="214"/>
      <c r="AD617" s="214"/>
      <c r="AE617" s="214"/>
      <c r="AF617" s="214"/>
      <c r="AG617" s="214" t="s">
        <v>320</v>
      </c>
      <c r="AH617" s="214"/>
      <c r="AI617" s="214"/>
      <c r="AJ617" s="214"/>
      <c r="AK617" s="214"/>
      <c r="AL617" s="214"/>
      <c r="AM617" s="214"/>
      <c r="AN617" s="214"/>
      <c r="AO617" s="214"/>
      <c r="AP617" s="214"/>
      <c r="AQ617" s="214"/>
      <c r="AR617" s="214"/>
      <c r="AS617" s="214"/>
      <c r="AT617" s="214"/>
      <c r="AU617" s="214"/>
      <c r="AV617" s="214"/>
      <c r="AW617" s="214"/>
      <c r="AX617" s="214"/>
      <c r="AY617" s="214"/>
      <c r="AZ617" s="214"/>
      <c r="BA617" s="214"/>
      <c r="BB617" s="214"/>
      <c r="BC617" s="214"/>
      <c r="BD617" s="214"/>
      <c r="BE617" s="214"/>
      <c r="BF617" s="214"/>
      <c r="BG617" s="214"/>
      <c r="BH617" s="214"/>
    </row>
    <row r="618" spans="1:60" outlineLevel="3" x14ac:dyDescent="0.2">
      <c r="A618" s="221"/>
      <c r="B618" s="222"/>
      <c r="C618" s="258" t="s">
        <v>3344</v>
      </c>
      <c r="D618" s="252"/>
      <c r="E618" s="252"/>
      <c r="F618" s="252"/>
      <c r="G618" s="252"/>
      <c r="H618" s="224"/>
      <c r="I618" s="224"/>
      <c r="J618" s="224"/>
      <c r="K618" s="224"/>
      <c r="L618" s="224"/>
      <c r="M618" s="224"/>
      <c r="N618" s="223"/>
      <c r="O618" s="223"/>
      <c r="P618" s="223"/>
      <c r="Q618" s="223"/>
      <c r="R618" s="224"/>
      <c r="S618" s="224"/>
      <c r="T618" s="224"/>
      <c r="U618" s="224"/>
      <c r="V618" s="224"/>
      <c r="W618" s="224"/>
      <c r="X618" s="224"/>
      <c r="Y618" s="224"/>
      <c r="Z618" s="214"/>
      <c r="AA618" s="214"/>
      <c r="AB618" s="214"/>
      <c r="AC618" s="214"/>
      <c r="AD618" s="214"/>
      <c r="AE618" s="214"/>
      <c r="AF618" s="214"/>
      <c r="AG618" s="214" t="s">
        <v>320</v>
      </c>
      <c r="AH618" s="214"/>
      <c r="AI618" s="214"/>
      <c r="AJ618" s="214"/>
      <c r="AK618" s="214"/>
      <c r="AL618" s="214"/>
      <c r="AM618" s="214"/>
      <c r="AN618" s="214"/>
      <c r="AO618" s="214"/>
      <c r="AP618" s="214"/>
      <c r="AQ618" s="214"/>
      <c r="AR618" s="214"/>
      <c r="AS618" s="214"/>
      <c r="AT618" s="214"/>
      <c r="AU618" s="214"/>
      <c r="AV618" s="214"/>
      <c r="AW618" s="214"/>
      <c r="AX618" s="214"/>
      <c r="AY618" s="214"/>
      <c r="AZ618" s="214"/>
      <c r="BA618" s="214"/>
      <c r="BB618" s="214"/>
      <c r="BC618" s="214"/>
      <c r="BD618" s="214"/>
      <c r="BE618" s="214"/>
      <c r="BF618" s="214"/>
      <c r="BG618" s="214"/>
      <c r="BH618" s="214"/>
    </row>
    <row r="619" spans="1:60" outlineLevel="3" x14ac:dyDescent="0.2">
      <c r="A619" s="221"/>
      <c r="B619" s="222"/>
      <c r="C619" s="258" t="s">
        <v>3345</v>
      </c>
      <c r="D619" s="252"/>
      <c r="E619" s="252"/>
      <c r="F619" s="252"/>
      <c r="G619" s="252"/>
      <c r="H619" s="224"/>
      <c r="I619" s="224"/>
      <c r="J619" s="224"/>
      <c r="K619" s="224"/>
      <c r="L619" s="224"/>
      <c r="M619" s="224"/>
      <c r="N619" s="223"/>
      <c r="O619" s="223"/>
      <c r="P619" s="223"/>
      <c r="Q619" s="223"/>
      <c r="R619" s="224"/>
      <c r="S619" s="224"/>
      <c r="T619" s="224"/>
      <c r="U619" s="224"/>
      <c r="V619" s="224"/>
      <c r="W619" s="224"/>
      <c r="X619" s="224"/>
      <c r="Y619" s="224"/>
      <c r="Z619" s="214"/>
      <c r="AA619" s="214"/>
      <c r="AB619" s="214"/>
      <c r="AC619" s="214"/>
      <c r="AD619" s="214"/>
      <c r="AE619" s="214"/>
      <c r="AF619" s="214"/>
      <c r="AG619" s="214" t="s">
        <v>320</v>
      </c>
      <c r="AH619" s="214"/>
      <c r="AI619" s="214"/>
      <c r="AJ619" s="214"/>
      <c r="AK619" s="214"/>
      <c r="AL619" s="214"/>
      <c r="AM619" s="214"/>
      <c r="AN619" s="214"/>
      <c r="AO619" s="214"/>
      <c r="AP619" s="214"/>
      <c r="AQ619" s="214"/>
      <c r="AR619" s="214"/>
      <c r="AS619" s="214"/>
      <c r="AT619" s="214"/>
      <c r="AU619" s="214"/>
      <c r="AV619" s="214"/>
      <c r="AW619" s="214"/>
      <c r="AX619" s="214"/>
      <c r="AY619" s="214"/>
      <c r="AZ619" s="214"/>
      <c r="BA619" s="214"/>
      <c r="BB619" s="214"/>
      <c r="BC619" s="214"/>
      <c r="BD619" s="214"/>
      <c r="BE619" s="214"/>
      <c r="BF619" s="214"/>
      <c r="BG619" s="214"/>
      <c r="BH619" s="214"/>
    </row>
    <row r="620" spans="1:60" outlineLevel="3" x14ac:dyDescent="0.2">
      <c r="A620" s="221"/>
      <c r="B620" s="222"/>
      <c r="C620" s="258" t="s">
        <v>3374</v>
      </c>
      <c r="D620" s="252"/>
      <c r="E620" s="252"/>
      <c r="F620" s="252"/>
      <c r="G620" s="252"/>
      <c r="H620" s="224"/>
      <c r="I620" s="224"/>
      <c r="J620" s="224"/>
      <c r="K620" s="224"/>
      <c r="L620" s="224"/>
      <c r="M620" s="224"/>
      <c r="N620" s="223"/>
      <c r="O620" s="223"/>
      <c r="P620" s="223"/>
      <c r="Q620" s="223"/>
      <c r="R620" s="224"/>
      <c r="S620" s="224"/>
      <c r="T620" s="224"/>
      <c r="U620" s="224"/>
      <c r="V620" s="224"/>
      <c r="W620" s="224"/>
      <c r="X620" s="224"/>
      <c r="Y620" s="224"/>
      <c r="Z620" s="214"/>
      <c r="AA620" s="214"/>
      <c r="AB620" s="214"/>
      <c r="AC620" s="214"/>
      <c r="AD620" s="214"/>
      <c r="AE620" s="214"/>
      <c r="AF620" s="214"/>
      <c r="AG620" s="214" t="s">
        <v>320</v>
      </c>
      <c r="AH620" s="214"/>
      <c r="AI620" s="214"/>
      <c r="AJ620" s="214"/>
      <c r="AK620" s="214"/>
      <c r="AL620" s="214"/>
      <c r="AM620" s="214"/>
      <c r="AN620" s="214"/>
      <c r="AO620" s="214"/>
      <c r="AP620" s="214"/>
      <c r="AQ620" s="214"/>
      <c r="AR620" s="214"/>
      <c r="AS620" s="214"/>
      <c r="AT620" s="214"/>
      <c r="AU620" s="214"/>
      <c r="AV620" s="214"/>
      <c r="AW620" s="214"/>
      <c r="AX620" s="214"/>
      <c r="AY620" s="214"/>
      <c r="AZ620" s="214"/>
      <c r="BA620" s="214"/>
      <c r="BB620" s="214"/>
      <c r="BC620" s="214"/>
      <c r="BD620" s="214"/>
      <c r="BE620" s="214"/>
      <c r="BF620" s="214"/>
      <c r="BG620" s="214"/>
      <c r="BH620" s="214"/>
    </row>
    <row r="621" spans="1:60" outlineLevel="3" x14ac:dyDescent="0.2">
      <c r="A621" s="221"/>
      <c r="B621" s="222"/>
      <c r="C621" s="258" t="s">
        <v>3347</v>
      </c>
      <c r="D621" s="252"/>
      <c r="E621" s="252"/>
      <c r="F621" s="252"/>
      <c r="G621" s="252"/>
      <c r="H621" s="224"/>
      <c r="I621" s="224"/>
      <c r="J621" s="224"/>
      <c r="K621" s="224"/>
      <c r="L621" s="224"/>
      <c r="M621" s="224"/>
      <c r="N621" s="223"/>
      <c r="O621" s="223"/>
      <c r="P621" s="223"/>
      <c r="Q621" s="223"/>
      <c r="R621" s="224"/>
      <c r="S621" s="224"/>
      <c r="T621" s="224"/>
      <c r="U621" s="224"/>
      <c r="V621" s="224"/>
      <c r="W621" s="224"/>
      <c r="X621" s="224"/>
      <c r="Y621" s="224"/>
      <c r="Z621" s="214"/>
      <c r="AA621" s="214"/>
      <c r="AB621" s="214"/>
      <c r="AC621" s="214"/>
      <c r="AD621" s="214"/>
      <c r="AE621" s="214"/>
      <c r="AF621" s="214"/>
      <c r="AG621" s="214" t="s">
        <v>320</v>
      </c>
      <c r="AH621" s="214"/>
      <c r="AI621" s="214"/>
      <c r="AJ621" s="214"/>
      <c r="AK621" s="214"/>
      <c r="AL621" s="214"/>
      <c r="AM621" s="214"/>
      <c r="AN621" s="214"/>
      <c r="AO621" s="214"/>
      <c r="AP621" s="214"/>
      <c r="AQ621" s="214"/>
      <c r="AR621" s="214"/>
      <c r="AS621" s="214"/>
      <c r="AT621" s="214"/>
      <c r="AU621" s="214"/>
      <c r="AV621" s="214"/>
      <c r="AW621" s="214"/>
      <c r="AX621" s="214"/>
      <c r="AY621" s="214"/>
      <c r="AZ621" s="214"/>
      <c r="BA621" s="214"/>
      <c r="BB621" s="214"/>
      <c r="BC621" s="214"/>
      <c r="BD621" s="214"/>
      <c r="BE621" s="214"/>
      <c r="BF621" s="214"/>
      <c r="BG621" s="214"/>
      <c r="BH621" s="214"/>
    </row>
    <row r="622" spans="1:60" outlineLevel="3" x14ac:dyDescent="0.2">
      <c r="A622" s="221"/>
      <c r="B622" s="222"/>
      <c r="C622" s="258" t="s">
        <v>3348</v>
      </c>
      <c r="D622" s="252"/>
      <c r="E622" s="252"/>
      <c r="F622" s="252"/>
      <c r="G622" s="252"/>
      <c r="H622" s="224"/>
      <c r="I622" s="224"/>
      <c r="J622" s="224"/>
      <c r="K622" s="224"/>
      <c r="L622" s="224"/>
      <c r="M622" s="224"/>
      <c r="N622" s="223"/>
      <c r="O622" s="223"/>
      <c r="P622" s="223"/>
      <c r="Q622" s="223"/>
      <c r="R622" s="224"/>
      <c r="S622" s="224"/>
      <c r="T622" s="224"/>
      <c r="U622" s="224"/>
      <c r="V622" s="224"/>
      <c r="W622" s="224"/>
      <c r="X622" s="224"/>
      <c r="Y622" s="224"/>
      <c r="Z622" s="214"/>
      <c r="AA622" s="214"/>
      <c r="AB622" s="214"/>
      <c r="AC622" s="214"/>
      <c r="AD622" s="214"/>
      <c r="AE622" s="214"/>
      <c r="AF622" s="214"/>
      <c r="AG622" s="214" t="s">
        <v>320</v>
      </c>
      <c r="AH622" s="214"/>
      <c r="AI622" s="214"/>
      <c r="AJ622" s="214"/>
      <c r="AK622" s="214"/>
      <c r="AL622" s="214"/>
      <c r="AM622" s="214"/>
      <c r="AN622" s="214"/>
      <c r="AO622" s="214"/>
      <c r="AP622" s="214"/>
      <c r="AQ622" s="214"/>
      <c r="AR622" s="214"/>
      <c r="AS622" s="214"/>
      <c r="AT622" s="214"/>
      <c r="AU622" s="214"/>
      <c r="AV622" s="214"/>
      <c r="AW622" s="214"/>
      <c r="AX622" s="214"/>
      <c r="AY622" s="214"/>
      <c r="AZ622" s="214"/>
      <c r="BA622" s="214"/>
      <c r="BB622" s="214"/>
      <c r="BC622" s="214"/>
      <c r="BD622" s="214"/>
      <c r="BE622" s="214"/>
      <c r="BF622" s="214"/>
      <c r="BG622" s="214"/>
      <c r="BH622" s="214"/>
    </row>
    <row r="623" spans="1:60" outlineLevel="3" x14ac:dyDescent="0.2">
      <c r="A623" s="221"/>
      <c r="B623" s="222"/>
      <c r="C623" s="258" t="s">
        <v>3349</v>
      </c>
      <c r="D623" s="252"/>
      <c r="E623" s="252"/>
      <c r="F623" s="252"/>
      <c r="G623" s="252"/>
      <c r="H623" s="224"/>
      <c r="I623" s="224"/>
      <c r="J623" s="224"/>
      <c r="K623" s="224"/>
      <c r="L623" s="224"/>
      <c r="M623" s="224"/>
      <c r="N623" s="223"/>
      <c r="O623" s="223"/>
      <c r="P623" s="223"/>
      <c r="Q623" s="223"/>
      <c r="R623" s="224"/>
      <c r="S623" s="224"/>
      <c r="T623" s="224"/>
      <c r="U623" s="224"/>
      <c r="V623" s="224"/>
      <c r="W623" s="224"/>
      <c r="X623" s="224"/>
      <c r="Y623" s="224"/>
      <c r="Z623" s="214"/>
      <c r="AA623" s="214"/>
      <c r="AB623" s="214"/>
      <c r="AC623" s="214"/>
      <c r="AD623" s="214"/>
      <c r="AE623" s="214"/>
      <c r="AF623" s="214"/>
      <c r="AG623" s="214" t="s">
        <v>320</v>
      </c>
      <c r="AH623" s="214"/>
      <c r="AI623" s="214"/>
      <c r="AJ623" s="214"/>
      <c r="AK623" s="214"/>
      <c r="AL623" s="214"/>
      <c r="AM623" s="214"/>
      <c r="AN623" s="214"/>
      <c r="AO623" s="214"/>
      <c r="AP623" s="214"/>
      <c r="AQ623" s="214"/>
      <c r="AR623" s="214"/>
      <c r="AS623" s="214"/>
      <c r="AT623" s="214"/>
      <c r="AU623" s="214"/>
      <c r="AV623" s="214"/>
      <c r="AW623" s="214"/>
      <c r="AX623" s="214"/>
      <c r="AY623" s="214"/>
      <c r="AZ623" s="214"/>
      <c r="BA623" s="214"/>
      <c r="BB623" s="214"/>
      <c r="BC623" s="214"/>
      <c r="BD623" s="214"/>
      <c r="BE623" s="214"/>
      <c r="BF623" s="214"/>
      <c r="BG623" s="214"/>
      <c r="BH623" s="214"/>
    </row>
    <row r="624" spans="1:60" outlineLevel="3" x14ac:dyDescent="0.2">
      <c r="A624" s="221"/>
      <c r="B624" s="222"/>
      <c r="C624" s="258" t="s">
        <v>3350</v>
      </c>
      <c r="D624" s="252"/>
      <c r="E624" s="252"/>
      <c r="F624" s="252"/>
      <c r="G624" s="252"/>
      <c r="H624" s="224"/>
      <c r="I624" s="224"/>
      <c r="J624" s="224"/>
      <c r="K624" s="224"/>
      <c r="L624" s="224"/>
      <c r="M624" s="224"/>
      <c r="N624" s="223"/>
      <c r="O624" s="223"/>
      <c r="P624" s="223"/>
      <c r="Q624" s="223"/>
      <c r="R624" s="224"/>
      <c r="S624" s="224"/>
      <c r="T624" s="224"/>
      <c r="U624" s="224"/>
      <c r="V624" s="224"/>
      <c r="W624" s="224"/>
      <c r="X624" s="224"/>
      <c r="Y624" s="224"/>
      <c r="Z624" s="214"/>
      <c r="AA624" s="214"/>
      <c r="AB624" s="214"/>
      <c r="AC624" s="214"/>
      <c r="AD624" s="214"/>
      <c r="AE624" s="214"/>
      <c r="AF624" s="214"/>
      <c r="AG624" s="214" t="s">
        <v>320</v>
      </c>
      <c r="AH624" s="214"/>
      <c r="AI624" s="214"/>
      <c r="AJ624" s="214"/>
      <c r="AK624" s="214"/>
      <c r="AL624" s="214"/>
      <c r="AM624" s="214"/>
      <c r="AN624" s="214"/>
      <c r="AO624" s="214"/>
      <c r="AP624" s="214"/>
      <c r="AQ624" s="214"/>
      <c r="AR624" s="214"/>
      <c r="AS624" s="214"/>
      <c r="AT624" s="214"/>
      <c r="AU624" s="214"/>
      <c r="AV624" s="214"/>
      <c r="AW624" s="214"/>
      <c r="AX624" s="214"/>
      <c r="AY624" s="214"/>
      <c r="AZ624" s="214"/>
      <c r="BA624" s="214"/>
      <c r="BB624" s="214"/>
      <c r="BC624" s="214"/>
      <c r="BD624" s="214"/>
      <c r="BE624" s="214"/>
      <c r="BF624" s="214"/>
      <c r="BG624" s="214"/>
      <c r="BH624" s="214"/>
    </row>
    <row r="625" spans="1:60" outlineLevel="3" x14ac:dyDescent="0.2">
      <c r="A625" s="221"/>
      <c r="B625" s="222"/>
      <c r="C625" s="258" t="s">
        <v>3368</v>
      </c>
      <c r="D625" s="252"/>
      <c r="E625" s="252"/>
      <c r="F625" s="252"/>
      <c r="G625" s="252"/>
      <c r="H625" s="224"/>
      <c r="I625" s="224"/>
      <c r="J625" s="224"/>
      <c r="K625" s="224"/>
      <c r="L625" s="224"/>
      <c r="M625" s="224"/>
      <c r="N625" s="223"/>
      <c r="O625" s="223"/>
      <c r="P625" s="223"/>
      <c r="Q625" s="223"/>
      <c r="R625" s="224"/>
      <c r="S625" s="224"/>
      <c r="T625" s="224"/>
      <c r="U625" s="224"/>
      <c r="V625" s="224"/>
      <c r="W625" s="224"/>
      <c r="X625" s="224"/>
      <c r="Y625" s="224"/>
      <c r="Z625" s="214"/>
      <c r="AA625" s="214"/>
      <c r="AB625" s="214"/>
      <c r="AC625" s="214"/>
      <c r="AD625" s="214"/>
      <c r="AE625" s="214"/>
      <c r="AF625" s="214"/>
      <c r="AG625" s="214" t="s">
        <v>320</v>
      </c>
      <c r="AH625" s="214"/>
      <c r="AI625" s="214"/>
      <c r="AJ625" s="214"/>
      <c r="AK625" s="214"/>
      <c r="AL625" s="214"/>
      <c r="AM625" s="214"/>
      <c r="AN625" s="214"/>
      <c r="AO625" s="214"/>
      <c r="AP625" s="214"/>
      <c r="AQ625" s="214"/>
      <c r="AR625" s="214"/>
      <c r="AS625" s="214"/>
      <c r="AT625" s="214"/>
      <c r="AU625" s="214"/>
      <c r="AV625" s="214"/>
      <c r="AW625" s="214"/>
      <c r="AX625" s="214"/>
      <c r="AY625" s="214"/>
      <c r="AZ625" s="214"/>
      <c r="BA625" s="214"/>
      <c r="BB625" s="214"/>
      <c r="BC625" s="214"/>
      <c r="BD625" s="214"/>
      <c r="BE625" s="214"/>
      <c r="BF625" s="214"/>
      <c r="BG625" s="214"/>
      <c r="BH625" s="214"/>
    </row>
    <row r="626" spans="1:60" outlineLevel="3" x14ac:dyDescent="0.2">
      <c r="A626" s="221"/>
      <c r="B626" s="222"/>
      <c r="C626" s="258" t="s">
        <v>3351</v>
      </c>
      <c r="D626" s="252"/>
      <c r="E626" s="252"/>
      <c r="F626" s="252"/>
      <c r="G626" s="252"/>
      <c r="H626" s="224"/>
      <c r="I626" s="224"/>
      <c r="J626" s="224"/>
      <c r="K626" s="224"/>
      <c r="L626" s="224"/>
      <c r="M626" s="224"/>
      <c r="N626" s="223"/>
      <c r="O626" s="223"/>
      <c r="P626" s="223"/>
      <c r="Q626" s="223"/>
      <c r="R626" s="224"/>
      <c r="S626" s="224"/>
      <c r="T626" s="224"/>
      <c r="U626" s="224"/>
      <c r="V626" s="224"/>
      <c r="W626" s="224"/>
      <c r="X626" s="224"/>
      <c r="Y626" s="224"/>
      <c r="Z626" s="214"/>
      <c r="AA626" s="214"/>
      <c r="AB626" s="214"/>
      <c r="AC626" s="214"/>
      <c r="AD626" s="214"/>
      <c r="AE626" s="214"/>
      <c r="AF626" s="214"/>
      <c r="AG626" s="214" t="s">
        <v>320</v>
      </c>
      <c r="AH626" s="214"/>
      <c r="AI626" s="214"/>
      <c r="AJ626" s="214"/>
      <c r="AK626" s="214"/>
      <c r="AL626" s="214"/>
      <c r="AM626" s="214"/>
      <c r="AN626" s="214"/>
      <c r="AO626" s="214"/>
      <c r="AP626" s="214"/>
      <c r="AQ626" s="214"/>
      <c r="AR626" s="214"/>
      <c r="AS626" s="214"/>
      <c r="AT626" s="214"/>
      <c r="AU626" s="214"/>
      <c r="AV626" s="214"/>
      <c r="AW626" s="214"/>
      <c r="AX626" s="214"/>
      <c r="AY626" s="214"/>
      <c r="AZ626" s="214"/>
      <c r="BA626" s="214"/>
      <c r="BB626" s="214"/>
      <c r="BC626" s="214"/>
      <c r="BD626" s="214"/>
      <c r="BE626" s="214"/>
      <c r="BF626" s="214"/>
      <c r="BG626" s="214"/>
      <c r="BH626" s="214"/>
    </row>
    <row r="627" spans="1:60" outlineLevel="3" x14ac:dyDescent="0.2">
      <c r="A627" s="221"/>
      <c r="B627" s="222"/>
      <c r="C627" s="258" t="s">
        <v>3352</v>
      </c>
      <c r="D627" s="252"/>
      <c r="E627" s="252"/>
      <c r="F627" s="252"/>
      <c r="G627" s="252"/>
      <c r="H627" s="224"/>
      <c r="I627" s="224"/>
      <c r="J627" s="224"/>
      <c r="K627" s="224"/>
      <c r="L627" s="224"/>
      <c r="M627" s="224"/>
      <c r="N627" s="223"/>
      <c r="O627" s="223"/>
      <c r="P627" s="223"/>
      <c r="Q627" s="223"/>
      <c r="R627" s="224"/>
      <c r="S627" s="224"/>
      <c r="T627" s="224"/>
      <c r="U627" s="224"/>
      <c r="V627" s="224"/>
      <c r="W627" s="224"/>
      <c r="X627" s="224"/>
      <c r="Y627" s="224"/>
      <c r="Z627" s="214"/>
      <c r="AA627" s="214"/>
      <c r="AB627" s="214"/>
      <c r="AC627" s="214"/>
      <c r="AD627" s="214"/>
      <c r="AE627" s="214"/>
      <c r="AF627" s="214"/>
      <c r="AG627" s="214" t="s">
        <v>320</v>
      </c>
      <c r="AH627" s="214"/>
      <c r="AI627" s="214"/>
      <c r="AJ627" s="214"/>
      <c r="AK627" s="214"/>
      <c r="AL627" s="214"/>
      <c r="AM627" s="214"/>
      <c r="AN627" s="214"/>
      <c r="AO627" s="214"/>
      <c r="AP627" s="214"/>
      <c r="AQ627" s="214"/>
      <c r="AR627" s="214"/>
      <c r="AS627" s="214"/>
      <c r="AT627" s="214"/>
      <c r="AU627" s="214"/>
      <c r="AV627" s="214"/>
      <c r="AW627" s="214"/>
      <c r="AX627" s="214"/>
      <c r="AY627" s="214"/>
      <c r="AZ627" s="214"/>
      <c r="BA627" s="214"/>
      <c r="BB627" s="214"/>
      <c r="BC627" s="214"/>
      <c r="BD627" s="214"/>
      <c r="BE627" s="214"/>
      <c r="BF627" s="214"/>
      <c r="BG627" s="214"/>
      <c r="BH627" s="214"/>
    </row>
    <row r="628" spans="1:60" outlineLevel="3" x14ac:dyDescent="0.2">
      <c r="A628" s="221"/>
      <c r="B628" s="222"/>
      <c r="C628" s="258" t="s">
        <v>3353</v>
      </c>
      <c r="D628" s="252"/>
      <c r="E628" s="252"/>
      <c r="F628" s="252"/>
      <c r="G628" s="252"/>
      <c r="H628" s="224"/>
      <c r="I628" s="224"/>
      <c r="J628" s="224"/>
      <c r="K628" s="224"/>
      <c r="L628" s="224"/>
      <c r="M628" s="224"/>
      <c r="N628" s="223"/>
      <c r="O628" s="223"/>
      <c r="P628" s="223"/>
      <c r="Q628" s="223"/>
      <c r="R628" s="224"/>
      <c r="S628" s="224"/>
      <c r="T628" s="224"/>
      <c r="U628" s="224"/>
      <c r="V628" s="224"/>
      <c r="W628" s="224"/>
      <c r="X628" s="224"/>
      <c r="Y628" s="224"/>
      <c r="Z628" s="214"/>
      <c r="AA628" s="214"/>
      <c r="AB628" s="214"/>
      <c r="AC628" s="214"/>
      <c r="AD628" s="214"/>
      <c r="AE628" s="214"/>
      <c r="AF628" s="214"/>
      <c r="AG628" s="214" t="s">
        <v>320</v>
      </c>
      <c r="AH628" s="214"/>
      <c r="AI628" s="214"/>
      <c r="AJ628" s="214"/>
      <c r="AK628" s="214"/>
      <c r="AL628" s="214"/>
      <c r="AM628" s="214"/>
      <c r="AN628" s="214"/>
      <c r="AO628" s="214"/>
      <c r="AP628" s="214"/>
      <c r="AQ628" s="214"/>
      <c r="AR628" s="214"/>
      <c r="AS628" s="214"/>
      <c r="AT628" s="214"/>
      <c r="AU628" s="214"/>
      <c r="AV628" s="214"/>
      <c r="AW628" s="214"/>
      <c r="AX628" s="214"/>
      <c r="AY628" s="214"/>
      <c r="AZ628" s="214"/>
      <c r="BA628" s="214"/>
      <c r="BB628" s="214"/>
      <c r="BC628" s="214"/>
      <c r="BD628" s="214"/>
      <c r="BE628" s="214"/>
      <c r="BF628" s="214"/>
      <c r="BG628" s="214"/>
      <c r="BH628" s="214"/>
    </row>
    <row r="629" spans="1:60" outlineLevel="2" x14ac:dyDescent="0.2">
      <c r="A629" s="221"/>
      <c r="B629" s="222"/>
      <c r="C629" s="268" t="s">
        <v>3375</v>
      </c>
      <c r="D629" s="262"/>
      <c r="E629" s="263">
        <v>1</v>
      </c>
      <c r="F629" s="224"/>
      <c r="G629" s="224"/>
      <c r="H629" s="224"/>
      <c r="I629" s="224"/>
      <c r="J629" s="224"/>
      <c r="K629" s="224"/>
      <c r="L629" s="224"/>
      <c r="M629" s="224"/>
      <c r="N629" s="223"/>
      <c r="O629" s="223"/>
      <c r="P629" s="223"/>
      <c r="Q629" s="223"/>
      <c r="R629" s="224"/>
      <c r="S629" s="224"/>
      <c r="T629" s="224"/>
      <c r="U629" s="224"/>
      <c r="V629" s="224"/>
      <c r="W629" s="224"/>
      <c r="X629" s="224"/>
      <c r="Y629" s="224"/>
      <c r="Z629" s="214"/>
      <c r="AA629" s="214"/>
      <c r="AB629" s="214"/>
      <c r="AC629" s="214"/>
      <c r="AD629" s="214"/>
      <c r="AE629" s="214"/>
      <c r="AF629" s="214"/>
      <c r="AG629" s="214" t="s">
        <v>371</v>
      </c>
      <c r="AH629" s="214">
        <v>0</v>
      </c>
      <c r="AI629" s="214"/>
      <c r="AJ629" s="214"/>
      <c r="AK629" s="214"/>
      <c r="AL629" s="214"/>
      <c r="AM629" s="214"/>
      <c r="AN629" s="214"/>
      <c r="AO629" s="214"/>
      <c r="AP629" s="214"/>
      <c r="AQ629" s="214"/>
      <c r="AR629" s="214"/>
      <c r="AS629" s="214"/>
      <c r="AT629" s="214"/>
      <c r="AU629" s="214"/>
      <c r="AV629" s="214"/>
      <c r="AW629" s="214"/>
      <c r="AX629" s="214"/>
      <c r="AY629" s="214"/>
      <c r="AZ629" s="214"/>
      <c r="BA629" s="214"/>
      <c r="BB629" s="214"/>
      <c r="BC629" s="214"/>
      <c r="BD629" s="214"/>
      <c r="BE629" s="214"/>
      <c r="BF629" s="214"/>
      <c r="BG629" s="214"/>
      <c r="BH629" s="214"/>
    </row>
    <row r="630" spans="1:60" ht="22.5" outlineLevel="1" x14ac:dyDescent="0.2">
      <c r="A630" s="236">
        <v>102</v>
      </c>
      <c r="B630" s="237" t="s">
        <v>1457</v>
      </c>
      <c r="C630" s="254" t="s">
        <v>3376</v>
      </c>
      <c r="D630" s="238" t="s">
        <v>375</v>
      </c>
      <c r="E630" s="239">
        <v>1</v>
      </c>
      <c r="F630" s="240"/>
      <c r="G630" s="241">
        <f>ROUND(E630*F630,2)</f>
        <v>0</v>
      </c>
      <c r="H630" s="240"/>
      <c r="I630" s="241">
        <f>ROUND(E630*H630,2)</f>
        <v>0</v>
      </c>
      <c r="J630" s="240"/>
      <c r="K630" s="241">
        <f>ROUND(E630*J630,2)</f>
        <v>0</v>
      </c>
      <c r="L630" s="241">
        <v>12</v>
      </c>
      <c r="M630" s="241">
        <f>G630*(1+L630/100)</f>
        <v>0</v>
      </c>
      <c r="N630" s="239">
        <v>0</v>
      </c>
      <c r="O630" s="239">
        <f>ROUND(E630*N630,2)</f>
        <v>0</v>
      </c>
      <c r="P630" s="239">
        <v>0</v>
      </c>
      <c r="Q630" s="239">
        <f>ROUND(E630*P630,2)</f>
        <v>0</v>
      </c>
      <c r="R630" s="241"/>
      <c r="S630" s="241" t="s">
        <v>331</v>
      </c>
      <c r="T630" s="242" t="s">
        <v>316</v>
      </c>
      <c r="U630" s="224">
        <v>0</v>
      </c>
      <c r="V630" s="224">
        <f>ROUND(E630*U630,2)</f>
        <v>0</v>
      </c>
      <c r="W630" s="224"/>
      <c r="X630" s="224" t="s">
        <v>336</v>
      </c>
      <c r="Y630" s="224" t="s">
        <v>317</v>
      </c>
      <c r="Z630" s="214"/>
      <c r="AA630" s="214"/>
      <c r="AB630" s="214"/>
      <c r="AC630" s="214"/>
      <c r="AD630" s="214"/>
      <c r="AE630" s="214"/>
      <c r="AF630" s="214"/>
      <c r="AG630" s="214" t="s">
        <v>337</v>
      </c>
      <c r="AH630" s="214"/>
      <c r="AI630" s="214"/>
      <c r="AJ630" s="214"/>
      <c r="AK630" s="214"/>
      <c r="AL630" s="214"/>
      <c r="AM630" s="214"/>
      <c r="AN630" s="214"/>
      <c r="AO630" s="214"/>
      <c r="AP630" s="214"/>
      <c r="AQ630" s="214"/>
      <c r="AR630" s="214"/>
      <c r="AS630" s="214"/>
      <c r="AT630" s="214"/>
      <c r="AU630" s="214"/>
      <c r="AV630" s="214"/>
      <c r="AW630" s="214"/>
      <c r="AX630" s="214"/>
      <c r="AY630" s="214"/>
      <c r="AZ630" s="214"/>
      <c r="BA630" s="214"/>
      <c r="BB630" s="214"/>
      <c r="BC630" s="214"/>
      <c r="BD630" s="214"/>
      <c r="BE630" s="214"/>
      <c r="BF630" s="214"/>
      <c r="BG630" s="214"/>
      <c r="BH630" s="214"/>
    </row>
    <row r="631" spans="1:60" ht="56.25" outlineLevel="2" x14ac:dyDescent="0.2">
      <c r="A631" s="221"/>
      <c r="B631" s="222"/>
      <c r="C631" s="255" t="s">
        <v>3377</v>
      </c>
      <c r="D631" s="243"/>
      <c r="E631" s="243"/>
      <c r="F631" s="243"/>
      <c r="G631" s="243"/>
      <c r="H631" s="224"/>
      <c r="I631" s="224"/>
      <c r="J631" s="224"/>
      <c r="K631" s="224"/>
      <c r="L631" s="224"/>
      <c r="M631" s="224"/>
      <c r="N631" s="223"/>
      <c r="O631" s="223"/>
      <c r="P631" s="223"/>
      <c r="Q631" s="223"/>
      <c r="R631" s="224"/>
      <c r="S631" s="224"/>
      <c r="T631" s="224"/>
      <c r="U631" s="224"/>
      <c r="V631" s="224"/>
      <c r="W631" s="224"/>
      <c r="X631" s="224"/>
      <c r="Y631" s="224"/>
      <c r="Z631" s="214"/>
      <c r="AA631" s="214"/>
      <c r="AB631" s="214"/>
      <c r="AC631" s="214"/>
      <c r="AD631" s="214"/>
      <c r="AE631" s="214"/>
      <c r="AF631" s="214"/>
      <c r="AG631" s="214" t="s">
        <v>320</v>
      </c>
      <c r="AH631" s="214"/>
      <c r="AI631" s="214"/>
      <c r="AJ631" s="214"/>
      <c r="AK631" s="214"/>
      <c r="AL631" s="214"/>
      <c r="AM631" s="214"/>
      <c r="AN631" s="214"/>
      <c r="AO631" s="214"/>
      <c r="AP631" s="214"/>
      <c r="AQ631" s="214"/>
      <c r="AR631" s="214"/>
      <c r="AS631" s="214"/>
      <c r="AT631" s="214"/>
      <c r="AU631" s="214"/>
      <c r="AV631" s="214"/>
      <c r="AW631" s="214"/>
      <c r="AX631" s="214"/>
      <c r="AY631" s="214"/>
      <c r="AZ631" s="214"/>
      <c r="BA631" s="244" t="str">
        <f>C631</f>
        <v>DVEŘE PLNÉ OTVÍRAVÉ JEDNOKŘÍDLOVÉ Š.600 mm, VÝŠKY 1 870 mm, SE SAMOZAVÍRAČEM, BEZPEČNOSTNÍ KOVÁNÍ S PŘEKRYTÍM VLOŽKY TŘ.4, ŠTÍTEK NA JMÉNO, OCELOVÁ ZÁRUBEŇ S DVOJNÁSOBNÝM NÁTĚREM S UTĚSNĚNÍM V DRÁŽCE, POVRCHOVÁ ÚPRAVA CPL  LAMINO - POČÍTAT S DEKOREM dle výběru investora, DVEŘNÍ PLÁŠŤ Z HDF S HLINÍKOVOU MEZIVRSTVOU (zamezení pronikání vlhkosti, výkyvy teplot), NASTAVITELNÉ DVEŘNÍ PANTY, NÁRAZNÍKY NA KLIKU, Z OBOU STRAN OKOPOVÝ PLECH DO VÝŠKY min. 500 m</v>
      </c>
      <c r="BB631" s="214"/>
      <c r="BC631" s="214"/>
      <c r="BD631" s="214"/>
      <c r="BE631" s="214"/>
      <c r="BF631" s="214"/>
      <c r="BG631" s="214"/>
      <c r="BH631" s="214"/>
    </row>
    <row r="632" spans="1:60" outlineLevel="2" x14ac:dyDescent="0.2">
      <c r="A632" s="221"/>
      <c r="B632" s="222"/>
      <c r="C632" s="268" t="s">
        <v>3378</v>
      </c>
      <c r="D632" s="262"/>
      <c r="E632" s="263">
        <v>1</v>
      </c>
      <c r="F632" s="224"/>
      <c r="G632" s="224"/>
      <c r="H632" s="224"/>
      <c r="I632" s="224"/>
      <c r="J632" s="224"/>
      <c r="K632" s="224"/>
      <c r="L632" s="224"/>
      <c r="M632" s="224"/>
      <c r="N632" s="223"/>
      <c r="O632" s="223"/>
      <c r="P632" s="223"/>
      <c r="Q632" s="223"/>
      <c r="R632" s="224"/>
      <c r="S632" s="224"/>
      <c r="T632" s="224"/>
      <c r="U632" s="224"/>
      <c r="V632" s="224"/>
      <c r="W632" s="224"/>
      <c r="X632" s="224"/>
      <c r="Y632" s="224"/>
      <c r="Z632" s="214"/>
      <c r="AA632" s="214"/>
      <c r="AB632" s="214"/>
      <c r="AC632" s="214"/>
      <c r="AD632" s="214"/>
      <c r="AE632" s="214"/>
      <c r="AF632" s="214"/>
      <c r="AG632" s="214" t="s">
        <v>371</v>
      </c>
      <c r="AH632" s="214">
        <v>0</v>
      </c>
      <c r="AI632" s="214"/>
      <c r="AJ632" s="214"/>
      <c r="AK632" s="214"/>
      <c r="AL632" s="214"/>
      <c r="AM632" s="214"/>
      <c r="AN632" s="214"/>
      <c r="AO632" s="214"/>
      <c r="AP632" s="214"/>
      <c r="AQ632" s="214"/>
      <c r="AR632" s="214"/>
      <c r="AS632" s="214"/>
      <c r="AT632" s="214"/>
      <c r="AU632" s="214"/>
      <c r="AV632" s="214"/>
      <c r="AW632" s="214"/>
      <c r="AX632" s="214"/>
      <c r="AY632" s="214"/>
      <c r="AZ632" s="214"/>
      <c r="BA632" s="214"/>
      <c r="BB632" s="214"/>
      <c r="BC632" s="214"/>
      <c r="BD632" s="214"/>
      <c r="BE632" s="214"/>
      <c r="BF632" s="214"/>
      <c r="BG632" s="214"/>
      <c r="BH632" s="214"/>
    </row>
    <row r="633" spans="1:60" outlineLevel="1" x14ac:dyDescent="0.2">
      <c r="A633" s="245">
        <v>103</v>
      </c>
      <c r="B633" s="246" t="s">
        <v>1963</v>
      </c>
      <c r="C633" s="256" t="s">
        <v>1964</v>
      </c>
      <c r="D633" s="247" t="s">
        <v>330</v>
      </c>
      <c r="E633" s="248">
        <v>1</v>
      </c>
      <c r="F633" s="249"/>
      <c r="G633" s="250">
        <f>ROUND(E633*F633,2)</f>
        <v>0</v>
      </c>
      <c r="H633" s="249"/>
      <c r="I633" s="250">
        <f>ROUND(E633*H633,2)</f>
        <v>0</v>
      </c>
      <c r="J633" s="249"/>
      <c r="K633" s="250">
        <f>ROUND(E633*J633,2)</f>
        <v>0</v>
      </c>
      <c r="L633" s="250">
        <v>12</v>
      </c>
      <c r="M633" s="250">
        <f>G633*(1+L633/100)</f>
        <v>0</v>
      </c>
      <c r="N633" s="248">
        <v>0</v>
      </c>
      <c r="O633" s="248">
        <f>ROUND(E633*N633,2)</f>
        <v>0</v>
      </c>
      <c r="P633" s="248">
        <v>0</v>
      </c>
      <c r="Q633" s="248">
        <f>ROUND(E633*P633,2)</f>
        <v>0</v>
      </c>
      <c r="R633" s="250"/>
      <c r="S633" s="250" t="s">
        <v>331</v>
      </c>
      <c r="T633" s="251" t="s">
        <v>316</v>
      </c>
      <c r="U633" s="224">
        <v>0</v>
      </c>
      <c r="V633" s="224">
        <f>ROUND(E633*U633,2)</f>
        <v>0</v>
      </c>
      <c r="W633" s="224"/>
      <c r="X633" s="224" t="s">
        <v>336</v>
      </c>
      <c r="Y633" s="224" t="s">
        <v>317</v>
      </c>
      <c r="Z633" s="214"/>
      <c r="AA633" s="214"/>
      <c r="AB633" s="214"/>
      <c r="AC633" s="214"/>
      <c r="AD633" s="214"/>
      <c r="AE633" s="214"/>
      <c r="AF633" s="214"/>
      <c r="AG633" s="214" t="s">
        <v>337</v>
      </c>
      <c r="AH633" s="214"/>
      <c r="AI633" s="214"/>
      <c r="AJ633" s="214"/>
      <c r="AK633" s="214"/>
      <c r="AL633" s="214"/>
      <c r="AM633" s="214"/>
      <c r="AN633" s="214"/>
      <c r="AO633" s="214"/>
      <c r="AP633" s="214"/>
      <c r="AQ633" s="214"/>
      <c r="AR633" s="214"/>
      <c r="AS633" s="214"/>
      <c r="AT633" s="214"/>
      <c r="AU633" s="214"/>
      <c r="AV633" s="214"/>
      <c r="AW633" s="214"/>
      <c r="AX633" s="214"/>
      <c r="AY633" s="214"/>
      <c r="AZ633" s="214"/>
      <c r="BA633" s="214"/>
      <c r="BB633" s="214"/>
      <c r="BC633" s="214"/>
      <c r="BD633" s="214"/>
      <c r="BE633" s="214"/>
      <c r="BF633" s="214"/>
      <c r="BG633" s="214"/>
      <c r="BH633" s="214"/>
    </row>
    <row r="634" spans="1:60" outlineLevel="1" x14ac:dyDescent="0.2">
      <c r="A634" s="236">
        <v>104</v>
      </c>
      <c r="B634" s="237" t="s">
        <v>1196</v>
      </c>
      <c r="C634" s="254" t="s">
        <v>1197</v>
      </c>
      <c r="D634" s="238" t="s">
        <v>379</v>
      </c>
      <c r="E634" s="239">
        <v>0.34200000000000003</v>
      </c>
      <c r="F634" s="240"/>
      <c r="G634" s="241">
        <f>ROUND(E634*F634,2)</f>
        <v>0</v>
      </c>
      <c r="H634" s="240"/>
      <c r="I634" s="241">
        <f>ROUND(E634*H634,2)</f>
        <v>0</v>
      </c>
      <c r="J634" s="240"/>
      <c r="K634" s="241">
        <f>ROUND(E634*J634,2)</f>
        <v>0</v>
      </c>
      <c r="L634" s="241">
        <v>12</v>
      </c>
      <c r="M634" s="241">
        <f>G634*(1+L634/100)</f>
        <v>0</v>
      </c>
      <c r="N634" s="239">
        <v>0</v>
      </c>
      <c r="O634" s="239">
        <f>ROUND(E634*N634,2)</f>
        <v>0</v>
      </c>
      <c r="P634" s="239">
        <v>0</v>
      </c>
      <c r="Q634" s="239">
        <f>ROUND(E634*P634,2)</f>
        <v>0</v>
      </c>
      <c r="R634" s="241"/>
      <c r="S634" s="241" t="s">
        <v>331</v>
      </c>
      <c r="T634" s="242" t="s">
        <v>316</v>
      </c>
      <c r="U634" s="224">
        <v>0</v>
      </c>
      <c r="V634" s="224">
        <f>ROUND(E634*U634,2)</f>
        <v>0</v>
      </c>
      <c r="W634" s="224"/>
      <c r="X634" s="224" t="s">
        <v>336</v>
      </c>
      <c r="Y634" s="224" t="s">
        <v>317</v>
      </c>
      <c r="Z634" s="214"/>
      <c r="AA634" s="214"/>
      <c r="AB634" s="214"/>
      <c r="AC634" s="214"/>
      <c r="AD634" s="214"/>
      <c r="AE634" s="214"/>
      <c r="AF634" s="214"/>
      <c r="AG634" s="214" t="s">
        <v>367</v>
      </c>
      <c r="AH634" s="214"/>
      <c r="AI634" s="214"/>
      <c r="AJ634" s="214"/>
      <c r="AK634" s="214"/>
      <c r="AL634" s="214"/>
      <c r="AM634" s="214"/>
      <c r="AN634" s="214"/>
      <c r="AO634" s="214"/>
      <c r="AP634" s="214"/>
      <c r="AQ634" s="214"/>
      <c r="AR634" s="214"/>
      <c r="AS634" s="214"/>
      <c r="AT634" s="214"/>
      <c r="AU634" s="214"/>
      <c r="AV634" s="214"/>
      <c r="AW634" s="214"/>
      <c r="AX634" s="214"/>
      <c r="AY634" s="214"/>
      <c r="AZ634" s="214"/>
      <c r="BA634" s="214"/>
      <c r="BB634" s="214"/>
      <c r="BC634" s="214"/>
      <c r="BD634" s="214"/>
      <c r="BE634" s="214"/>
      <c r="BF634" s="214"/>
      <c r="BG634" s="214"/>
      <c r="BH634" s="214"/>
    </row>
    <row r="635" spans="1:60" outlineLevel="2" x14ac:dyDescent="0.2">
      <c r="A635" s="221"/>
      <c r="B635" s="222"/>
      <c r="C635" s="268" t="s">
        <v>3379</v>
      </c>
      <c r="D635" s="262"/>
      <c r="E635" s="263">
        <v>0.34200000000000003</v>
      </c>
      <c r="F635" s="224"/>
      <c r="G635" s="224"/>
      <c r="H635" s="224"/>
      <c r="I635" s="224"/>
      <c r="J635" s="224"/>
      <c r="K635" s="224"/>
      <c r="L635" s="224"/>
      <c r="M635" s="224"/>
      <c r="N635" s="223"/>
      <c r="O635" s="223"/>
      <c r="P635" s="223"/>
      <c r="Q635" s="223"/>
      <c r="R635" s="224"/>
      <c r="S635" s="224"/>
      <c r="T635" s="224"/>
      <c r="U635" s="224"/>
      <c r="V635" s="224"/>
      <c r="W635" s="224"/>
      <c r="X635" s="224"/>
      <c r="Y635" s="224"/>
      <c r="Z635" s="214"/>
      <c r="AA635" s="214"/>
      <c r="AB635" s="214"/>
      <c r="AC635" s="214"/>
      <c r="AD635" s="214"/>
      <c r="AE635" s="214"/>
      <c r="AF635" s="214"/>
      <c r="AG635" s="214" t="s">
        <v>371</v>
      </c>
      <c r="AH635" s="214">
        <v>0</v>
      </c>
      <c r="AI635" s="214"/>
      <c r="AJ635" s="214"/>
      <c r="AK635" s="214"/>
      <c r="AL635" s="214"/>
      <c r="AM635" s="214"/>
      <c r="AN635" s="214"/>
      <c r="AO635" s="214"/>
      <c r="AP635" s="214"/>
      <c r="AQ635" s="214"/>
      <c r="AR635" s="214"/>
      <c r="AS635" s="214"/>
      <c r="AT635" s="214"/>
      <c r="AU635" s="214"/>
      <c r="AV635" s="214"/>
      <c r="AW635" s="214"/>
      <c r="AX635" s="214"/>
      <c r="AY635" s="214"/>
      <c r="AZ635" s="214"/>
      <c r="BA635" s="214"/>
      <c r="BB635" s="214"/>
      <c r="BC635" s="214"/>
      <c r="BD635" s="214"/>
      <c r="BE635" s="214"/>
      <c r="BF635" s="214"/>
      <c r="BG635" s="214"/>
      <c r="BH635" s="214"/>
    </row>
    <row r="636" spans="1:60" outlineLevel="1" x14ac:dyDescent="0.2">
      <c r="A636" s="236">
        <v>105</v>
      </c>
      <c r="B636" s="237" t="s">
        <v>777</v>
      </c>
      <c r="C636" s="254" t="s">
        <v>3380</v>
      </c>
      <c r="D636" s="238" t="s">
        <v>379</v>
      </c>
      <c r="E636" s="239">
        <v>20.672899999999998</v>
      </c>
      <c r="F636" s="240"/>
      <c r="G636" s="241">
        <f>ROUND(E636*F636,2)</f>
        <v>0</v>
      </c>
      <c r="H636" s="240"/>
      <c r="I636" s="241">
        <f>ROUND(E636*H636,2)</f>
        <v>0</v>
      </c>
      <c r="J636" s="240"/>
      <c r="K636" s="241">
        <f>ROUND(E636*J636,2)</f>
        <v>0</v>
      </c>
      <c r="L636" s="241">
        <v>12</v>
      </c>
      <c r="M636" s="241">
        <f>G636*(1+L636/100)</f>
        <v>0</v>
      </c>
      <c r="N636" s="239">
        <v>0</v>
      </c>
      <c r="O636" s="239">
        <f>ROUND(E636*N636,2)</f>
        <v>0</v>
      </c>
      <c r="P636" s="239">
        <v>0</v>
      </c>
      <c r="Q636" s="239">
        <f>ROUND(E636*P636,2)</f>
        <v>0</v>
      </c>
      <c r="R636" s="241"/>
      <c r="S636" s="241" t="s">
        <v>331</v>
      </c>
      <c r="T636" s="242" t="s">
        <v>316</v>
      </c>
      <c r="U636" s="224">
        <v>0</v>
      </c>
      <c r="V636" s="224">
        <f>ROUND(E636*U636,2)</f>
        <v>0</v>
      </c>
      <c r="W636" s="224"/>
      <c r="X636" s="224" t="s">
        <v>336</v>
      </c>
      <c r="Y636" s="224" t="s">
        <v>317</v>
      </c>
      <c r="Z636" s="214"/>
      <c r="AA636" s="214"/>
      <c r="AB636" s="214"/>
      <c r="AC636" s="214"/>
      <c r="AD636" s="214"/>
      <c r="AE636" s="214"/>
      <c r="AF636" s="214"/>
      <c r="AG636" s="214" t="s">
        <v>367</v>
      </c>
      <c r="AH636" s="214"/>
      <c r="AI636" s="214"/>
      <c r="AJ636" s="214"/>
      <c r="AK636" s="214"/>
      <c r="AL636" s="214"/>
      <c r="AM636" s="214"/>
      <c r="AN636" s="214"/>
      <c r="AO636" s="214"/>
      <c r="AP636" s="214"/>
      <c r="AQ636" s="214"/>
      <c r="AR636" s="214"/>
      <c r="AS636" s="214"/>
      <c r="AT636" s="214"/>
      <c r="AU636" s="214"/>
      <c r="AV636" s="214"/>
      <c r="AW636" s="214"/>
      <c r="AX636" s="214"/>
      <c r="AY636" s="214"/>
      <c r="AZ636" s="214"/>
      <c r="BA636" s="214"/>
      <c r="BB636" s="214"/>
      <c r="BC636" s="214"/>
      <c r="BD636" s="214"/>
      <c r="BE636" s="214"/>
      <c r="BF636" s="214"/>
      <c r="BG636" s="214"/>
      <c r="BH636" s="214"/>
    </row>
    <row r="637" spans="1:60" ht="22.5" outlineLevel="2" x14ac:dyDescent="0.2">
      <c r="A637" s="221"/>
      <c r="B637" s="222"/>
      <c r="C637" s="255" t="s">
        <v>3381</v>
      </c>
      <c r="D637" s="243"/>
      <c r="E637" s="243"/>
      <c r="F637" s="243"/>
      <c r="G637" s="243"/>
      <c r="H637" s="224"/>
      <c r="I637" s="224"/>
      <c r="J637" s="224"/>
      <c r="K637" s="224"/>
      <c r="L637" s="224"/>
      <c r="M637" s="224"/>
      <c r="N637" s="223"/>
      <c r="O637" s="223"/>
      <c r="P637" s="223"/>
      <c r="Q637" s="223"/>
      <c r="R637" s="224"/>
      <c r="S637" s="224"/>
      <c r="T637" s="224"/>
      <c r="U637" s="224"/>
      <c r="V637" s="224"/>
      <c r="W637" s="224"/>
      <c r="X637" s="224"/>
      <c r="Y637" s="224"/>
      <c r="Z637" s="214"/>
      <c r="AA637" s="214"/>
      <c r="AB637" s="214"/>
      <c r="AC637" s="214"/>
      <c r="AD637" s="214"/>
      <c r="AE637" s="214"/>
      <c r="AF637" s="214"/>
      <c r="AG637" s="214" t="s">
        <v>320</v>
      </c>
      <c r="AH637" s="214"/>
      <c r="AI637" s="214"/>
      <c r="AJ637" s="214"/>
      <c r="AK637" s="214"/>
      <c r="AL637" s="214"/>
      <c r="AM637" s="214"/>
      <c r="AN637" s="214"/>
      <c r="AO637" s="214"/>
      <c r="AP637" s="214"/>
      <c r="AQ637" s="214"/>
      <c r="AR637" s="214"/>
      <c r="AS637" s="214"/>
      <c r="AT637" s="214"/>
      <c r="AU637" s="214"/>
      <c r="AV637" s="214"/>
      <c r="AW637" s="214"/>
      <c r="AX637" s="214"/>
      <c r="AY637" s="214"/>
      <c r="AZ637" s="214"/>
      <c r="BA637" s="244" t="str">
        <f>C637</f>
        <v>REPASE DŘEVĚNÁ OKNA = odstranění nepůvodních částí, přihoblování, obroušení, doplnění chybějících nebo poškozených částí, přetmelení, seřízení, nalakování.</v>
      </c>
      <c r="BB637" s="214"/>
      <c r="BC637" s="214"/>
      <c r="BD637" s="214"/>
      <c r="BE637" s="214"/>
      <c r="BF637" s="214"/>
      <c r="BG637" s="214"/>
      <c r="BH637" s="214"/>
    </row>
    <row r="638" spans="1:60" outlineLevel="3" x14ac:dyDescent="0.2">
      <c r="A638" s="221"/>
      <c r="B638" s="222"/>
      <c r="C638" s="258" t="s">
        <v>3382</v>
      </c>
      <c r="D638" s="252"/>
      <c r="E638" s="252"/>
      <c r="F638" s="252"/>
      <c r="G638" s="252"/>
      <c r="H638" s="224"/>
      <c r="I638" s="224"/>
      <c r="J638" s="224"/>
      <c r="K638" s="224"/>
      <c r="L638" s="224"/>
      <c r="M638" s="224"/>
      <c r="N638" s="223"/>
      <c r="O638" s="223"/>
      <c r="P638" s="223"/>
      <c r="Q638" s="223"/>
      <c r="R638" s="224"/>
      <c r="S638" s="224"/>
      <c r="T638" s="224"/>
      <c r="U638" s="224"/>
      <c r="V638" s="224"/>
      <c r="W638" s="224"/>
      <c r="X638" s="224"/>
      <c r="Y638" s="224"/>
      <c r="Z638" s="214"/>
      <c r="AA638" s="214"/>
      <c r="AB638" s="214"/>
      <c r="AC638" s="214"/>
      <c r="AD638" s="214"/>
      <c r="AE638" s="214"/>
      <c r="AF638" s="214"/>
      <c r="AG638" s="214" t="s">
        <v>320</v>
      </c>
      <c r="AH638" s="214"/>
      <c r="AI638" s="214"/>
      <c r="AJ638" s="214"/>
      <c r="AK638" s="214"/>
      <c r="AL638" s="214"/>
      <c r="AM638" s="214"/>
      <c r="AN638" s="214"/>
      <c r="AO638" s="214"/>
      <c r="AP638" s="214"/>
      <c r="AQ638" s="214"/>
      <c r="AR638" s="214"/>
      <c r="AS638" s="214"/>
      <c r="AT638" s="214"/>
      <c r="AU638" s="214"/>
      <c r="AV638" s="214"/>
      <c r="AW638" s="214"/>
      <c r="AX638" s="214"/>
      <c r="AY638" s="214"/>
      <c r="AZ638" s="214"/>
      <c r="BA638" s="244" t="str">
        <f>C638</f>
        <v>Oprava nebo výměna kování, zámků, klik a štítků a jiných původních částí, seřízení, případně přesklení, uvedení do funkčního stavu.</v>
      </c>
      <c r="BB638" s="214"/>
      <c r="BC638" s="214"/>
      <c r="BD638" s="214"/>
      <c r="BE638" s="214"/>
      <c r="BF638" s="214"/>
      <c r="BG638" s="214"/>
      <c r="BH638" s="214"/>
    </row>
    <row r="639" spans="1:60" outlineLevel="2" x14ac:dyDescent="0.2">
      <c r="A639" s="221"/>
      <c r="B639" s="222"/>
      <c r="C639" s="268" t="s">
        <v>3383</v>
      </c>
      <c r="D639" s="262"/>
      <c r="E639" s="263"/>
      <c r="F639" s="224"/>
      <c r="G639" s="224"/>
      <c r="H639" s="224"/>
      <c r="I639" s="224"/>
      <c r="J639" s="224"/>
      <c r="K639" s="224"/>
      <c r="L639" s="224"/>
      <c r="M639" s="224"/>
      <c r="N639" s="223"/>
      <c r="O639" s="223"/>
      <c r="P639" s="223"/>
      <c r="Q639" s="223"/>
      <c r="R639" s="224"/>
      <c r="S639" s="224"/>
      <c r="T639" s="224"/>
      <c r="U639" s="224"/>
      <c r="V639" s="224"/>
      <c r="W639" s="224"/>
      <c r="X639" s="224"/>
      <c r="Y639" s="224"/>
      <c r="Z639" s="214"/>
      <c r="AA639" s="214"/>
      <c r="AB639" s="214"/>
      <c r="AC639" s="214"/>
      <c r="AD639" s="214"/>
      <c r="AE639" s="214"/>
      <c r="AF639" s="214"/>
      <c r="AG639" s="214" t="s">
        <v>371</v>
      </c>
      <c r="AH639" s="214">
        <v>0</v>
      </c>
      <c r="AI639" s="214"/>
      <c r="AJ639" s="214"/>
      <c r="AK639" s="214"/>
      <c r="AL639" s="214"/>
      <c r="AM639" s="214"/>
      <c r="AN639" s="214"/>
      <c r="AO639" s="214"/>
      <c r="AP639" s="214"/>
      <c r="AQ639" s="214"/>
      <c r="AR639" s="214"/>
      <c r="AS639" s="214"/>
      <c r="AT639" s="214"/>
      <c r="AU639" s="214"/>
      <c r="AV639" s="214"/>
      <c r="AW639" s="214"/>
      <c r="AX639" s="214"/>
      <c r="AY639" s="214"/>
      <c r="AZ639" s="214"/>
      <c r="BA639" s="214"/>
      <c r="BB639" s="214"/>
      <c r="BC639" s="214"/>
      <c r="BD639" s="214"/>
      <c r="BE639" s="214"/>
      <c r="BF639" s="214"/>
      <c r="BG639" s="214"/>
      <c r="BH639" s="214"/>
    </row>
    <row r="640" spans="1:60" outlineLevel="3" x14ac:dyDescent="0.2">
      <c r="A640" s="221"/>
      <c r="B640" s="222"/>
      <c r="C640" s="268" t="s">
        <v>3384</v>
      </c>
      <c r="D640" s="262"/>
      <c r="E640" s="263">
        <v>2.1118999999999999</v>
      </c>
      <c r="F640" s="224"/>
      <c r="G640" s="224"/>
      <c r="H640" s="224"/>
      <c r="I640" s="224"/>
      <c r="J640" s="224"/>
      <c r="K640" s="224"/>
      <c r="L640" s="224"/>
      <c r="M640" s="224"/>
      <c r="N640" s="223"/>
      <c r="O640" s="223"/>
      <c r="P640" s="223"/>
      <c r="Q640" s="223"/>
      <c r="R640" s="224"/>
      <c r="S640" s="224"/>
      <c r="T640" s="224"/>
      <c r="U640" s="224"/>
      <c r="V640" s="224"/>
      <c r="W640" s="224"/>
      <c r="X640" s="224"/>
      <c r="Y640" s="224"/>
      <c r="Z640" s="214"/>
      <c r="AA640" s="214"/>
      <c r="AB640" s="214"/>
      <c r="AC640" s="214"/>
      <c r="AD640" s="214"/>
      <c r="AE640" s="214"/>
      <c r="AF640" s="214"/>
      <c r="AG640" s="214" t="s">
        <v>371</v>
      </c>
      <c r="AH640" s="214">
        <v>0</v>
      </c>
      <c r="AI640" s="214"/>
      <c r="AJ640" s="214"/>
      <c r="AK640" s="214"/>
      <c r="AL640" s="214"/>
      <c r="AM640" s="214"/>
      <c r="AN640" s="214"/>
      <c r="AO640" s="214"/>
      <c r="AP640" s="214"/>
      <c r="AQ640" s="214"/>
      <c r="AR640" s="214"/>
      <c r="AS640" s="214"/>
      <c r="AT640" s="214"/>
      <c r="AU640" s="214"/>
      <c r="AV640" s="214"/>
      <c r="AW640" s="214"/>
      <c r="AX640" s="214"/>
      <c r="AY640" s="214"/>
      <c r="AZ640" s="214"/>
      <c r="BA640" s="214"/>
      <c r="BB640" s="214"/>
      <c r="BC640" s="214"/>
      <c r="BD640" s="214"/>
      <c r="BE640" s="214"/>
      <c r="BF640" s="214"/>
      <c r="BG640" s="214"/>
      <c r="BH640" s="214"/>
    </row>
    <row r="641" spans="1:60" outlineLevel="3" x14ac:dyDescent="0.2">
      <c r="A641" s="221"/>
      <c r="B641" s="222"/>
      <c r="C641" s="268" t="s">
        <v>3385</v>
      </c>
      <c r="D641" s="262"/>
      <c r="E641" s="263">
        <v>3</v>
      </c>
      <c r="F641" s="224"/>
      <c r="G641" s="224"/>
      <c r="H641" s="224"/>
      <c r="I641" s="224"/>
      <c r="J641" s="224"/>
      <c r="K641" s="224"/>
      <c r="L641" s="224"/>
      <c r="M641" s="224"/>
      <c r="N641" s="223"/>
      <c r="O641" s="223"/>
      <c r="P641" s="223"/>
      <c r="Q641" s="223"/>
      <c r="R641" s="224"/>
      <c r="S641" s="224"/>
      <c r="T641" s="224"/>
      <c r="U641" s="224"/>
      <c r="V641" s="224"/>
      <c r="W641" s="224"/>
      <c r="X641" s="224"/>
      <c r="Y641" s="224"/>
      <c r="Z641" s="214"/>
      <c r="AA641" s="214"/>
      <c r="AB641" s="214"/>
      <c r="AC641" s="214"/>
      <c r="AD641" s="214"/>
      <c r="AE641" s="214"/>
      <c r="AF641" s="214"/>
      <c r="AG641" s="214" t="s">
        <v>371</v>
      </c>
      <c r="AH641" s="214">
        <v>0</v>
      </c>
      <c r="AI641" s="214"/>
      <c r="AJ641" s="214"/>
      <c r="AK641" s="214"/>
      <c r="AL641" s="214"/>
      <c r="AM641" s="214"/>
      <c r="AN641" s="214"/>
      <c r="AO641" s="214"/>
      <c r="AP641" s="214"/>
      <c r="AQ641" s="214"/>
      <c r="AR641" s="214"/>
      <c r="AS641" s="214"/>
      <c r="AT641" s="214"/>
      <c r="AU641" s="214"/>
      <c r="AV641" s="214"/>
      <c r="AW641" s="214"/>
      <c r="AX641" s="214"/>
      <c r="AY641" s="214"/>
      <c r="AZ641" s="214"/>
      <c r="BA641" s="214"/>
      <c r="BB641" s="214"/>
      <c r="BC641" s="214"/>
      <c r="BD641" s="214"/>
      <c r="BE641" s="214"/>
      <c r="BF641" s="214"/>
      <c r="BG641" s="214"/>
      <c r="BH641" s="214"/>
    </row>
    <row r="642" spans="1:60" outlineLevel="3" x14ac:dyDescent="0.2">
      <c r="A642" s="221"/>
      <c r="B642" s="222"/>
      <c r="C642" s="268" t="s">
        <v>3386</v>
      </c>
      <c r="D642" s="262"/>
      <c r="E642" s="263">
        <v>4.4459999999999997</v>
      </c>
      <c r="F642" s="224"/>
      <c r="G642" s="224"/>
      <c r="H642" s="224"/>
      <c r="I642" s="224"/>
      <c r="J642" s="224"/>
      <c r="K642" s="224"/>
      <c r="L642" s="224"/>
      <c r="M642" s="224"/>
      <c r="N642" s="223"/>
      <c r="O642" s="223"/>
      <c r="P642" s="223"/>
      <c r="Q642" s="223"/>
      <c r="R642" s="224"/>
      <c r="S642" s="224"/>
      <c r="T642" s="224"/>
      <c r="U642" s="224"/>
      <c r="V642" s="224"/>
      <c r="W642" s="224"/>
      <c r="X642" s="224"/>
      <c r="Y642" s="224"/>
      <c r="Z642" s="214"/>
      <c r="AA642" s="214"/>
      <c r="AB642" s="214"/>
      <c r="AC642" s="214"/>
      <c r="AD642" s="214"/>
      <c r="AE642" s="214"/>
      <c r="AF642" s="214"/>
      <c r="AG642" s="214" t="s">
        <v>371</v>
      </c>
      <c r="AH642" s="214">
        <v>0</v>
      </c>
      <c r="AI642" s="214"/>
      <c r="AJ642" s="214"/>
      <c r="AK642" s="214"/>
      <c r="AL642" s="214"/>
      <c r="AM642" s="214"/>
      <c r="AN642" s="214"/>
      <c r="AO642" s="214"/>
      <c r="AP642" s="214"/>
      <c r="AQ642" s="214"/>
      <c r="AR642" s="214"/>
      <c r="AS642" s="214"/>
      <c r="AT642" s="214"/>
      <c r="AU642" s="214"/>
      <c r="AV642" s="214"/>
      <c r="AW642" s="214"/>
      <c r="AX642" s="214"/>
      <c r="AY642" s="214"/>
      <c r="AZ642" s="214"/>
      <c r="BA642" s="214"/>
      <c r="BB642" s="214"/>
      <c r="BC642" s="214"/>
      <c r="BD642" s="214"/>
      <c r="BE642" s="214"/>
      <c r="BF642" s="214"/>
      <c r="BG642" s="214"/>
      <c r="BH642" s="214"/>
    </row>
    <row r="643" spans="1:60" outlineLevel="3" x14ac:dyDescent="0.2">
      <c r="A643" s="221"/>
      <c r="B643" s="222"/>
      <c r="C643" s="268" t="s">
        <v>3387</v>
      </c>
      <c r="D643" s="262"/>
      <c r="E643" s="263">
        <v>2.2229999999999999</v>
      </c>
      <c r="F643" s="224"/>
      <c r="G643" s="224"/>
      <c r="H643" s="224"/>
      <c r="I643" s="224"/>
      <c r="J643" s="224"/>
      <c r="K643" s="224"/>
      <c r="L643" s="224"/>
      <c r="M643" s="224"/>
      <c r="N643" s="223"/>
      <c r="O643" s="223"/>
      <c r="P643" s="223"/>
      <c r="Q643" s="223"/>
      <c r="R643" s="224"/>
      <c r="S643" s="224"/>
      <c r="T643" s="224"/>
      <c r="U643" s="224"/>
      <c r="V643" s="224"/>
      <c r="W643" s="224"/>
      <c r="X643" s="224"/>
      <c r="Y643" s="224"/>
      <c r="Z643" s="214"/>
      <c r="AA643" s="214"/>
      <c r="AB643" s="214"/>
      <c r="AC643" s="214"/>
      <c r="AD643" s="214"/>
      <c r="AE643" s="214"/>
      <c r="AF643" s="214"/>
      <c r="AG643" s="214" t="s">
        <v>371</v>
      </c>
      <c r="AH643" s="214">
        <v>0</v>
      </c>
      <c r="AI643" s="214"/>
      <c r="AJ643" s="214"/>
      <c r="AK643" s="214"/>
      <c r="AL643" s="214"/>
      <c r="AM643" s="214"/>
      <c r="AN643" s="214"/>
      <c r="AO643" s="214"/>
      <c r="AP643" s="214"/>
      <c r="AQ643" s="214"/>
      <c r="AR643" s="214"/>
      <c r="AS643" s="214"/>
      <c r="AT643" s="214"/>
      <c r="AU643" s="214"/>
      <c r="AV643" s="214"/>
      <c r="AW643" s="214"/>
      <c r="AX643" s="214"/>
      <c r="AY643" s="214"/>
      <c r="AZ643" s="214"/>
      <c r="BA643" s="214"/>
      <c r="BB643" s="214"/>
      <c r="BC643" s="214"/>
      <c r="BD643" s="214"/>
      <c r="BE643" s="214"/>
      <c r="BF643" s="214"/>
      <c r="BG643" s="214"/>
      <c r="BH643" s="214"/>
    </row>
    <row r="644" spans="1:60" outlineLevel="3" x14ac:dyDescent="0.2">
      <c r="A644" s="221"/>
      <c r="B644" s="222"/>
      <c r="C644" s="268" t="s">
        <v>3388</v>
      </c>
      <c r="D644" s="262"/>
      <c r="E644" s="263">
        <v>4.4459999999999997</v>
      </c>
      <c r="F644" s="224"/>
      <c r="G644" s="224"/>
      <c r="H644" s="224"/>
      <c r="I644" s="224"/>
      <c r="J644" s="224"/>
      <c r="K644" s="224"/>
      <c r="L644" s="224"/>
      <c r="M644" s="224"/>
      <c r="N644" s="223"/>
      <c r="O644" s="223"/>
      <c r="P644" s="223"/>
      <c r="Q644" s="223"/>
      <c r="R644" s="224"/>
      <c r="S644" s="224"/>
      <c r="T644" s="224"/>
      <c r="U644" s="224"/>
      <c r="V644" s="224"/>
      <c r="W644" s="224"/>
      <c r="X644" s="224"/>
      <c r="Y644" s="224"/>
      <c r="Z644" s="214"/>
      <c r="AA644" s="214"/>
      <c r="AB644" s="214"/>
      <c r="AC644" s="214"/>
      <c r="AD644" s="214"/>
      <c r="AE644" s="214"/>
      <c r="AF644" s="214"/>
      <c r="AG644" s="214" t="s">
        <v>371</v>
      </c>
      <c r="AH644" s="214">
        <v>0</v>
      </c>
      <c r="AI644" s="214"/>
      <c r="AJ644" s="214"/>
      <c r="AK644" s="214"/>
      <c r="AL644" s="214"/>
      <c r="AM644" s="214"/>
      <c r="AN644" s="214"/>
      <c r="AO644" s="214"/>
      <c r="AP644" s="214"/>
      <c r="AQ644" s="214"/>
      <c r="AR644" s="214"/>
      <c r="AS644" s="214"/>
      <c r="AT644" s="214"/>
      <c r="AU644" s="214"/>
      <c r="AV644" s="214"/>
      <c r="AW644" s="214"/>
      <c r="AX644" s="214"/>
      <c r="AY644" s="214"/>
      <c r="AZ644" s="214"/>
      <c r="BA644" s="214"/>
      <c r="BB644" s="214"/>
      <c r="BC644" s="214"/>
      <c r="BD644" s="214"/>
      <c r="BE644" s="214"/>
      <c r="BF644" s="214"/>
      <c r="BG644" s="214"/>
      <c r="BH644" s="214"/>
    </row>
    <row r="645" spans="1:60" outlineLevel="3" x14ac:dyDescent="0.2">
      <c r="A645" s="221"/>
      <c r="B645" s="222"/>
      <c r="C645" s="268" t="s">
        <v>3389</v>
      </c>
      <c r="D645" s="262"/>
      <c r="E645" s="263">
        <v>4.4459999999999997</v>
      </c>
      <c r="F645" s="224"/>
      <c r="G645" s="224"/>
      <c r="H645" s="224"/>
      <c r="I645" s="224"/>
      <c r="J645" s="224"/>
      <c r="K645" s="224"/>
      <c r="L645" s="224"/>
      <c r="M645" s="224"/>
      <c r="N645" s="223"/>
      <c r="O645" s="223"/>
      <c r="P645" s="223"/>
      <c r="Q645" s="223"/>
      <c r="R645" s="224"/>
      <c r="S645" s="224"/>
      <c r="T645" s="224"/>
      <c r="U645" s="224"/>
      <c r="V645" s="224"/>
      <c r="W645" s="224"/>
      <c r="X645" s="224"/>
      <c r="Y645" s="224"/>
      <c r="Z645" s="214"/>
      <c r="AA645" s="214"/>
      <c r="AB645" s="214"/>
      <c r="AC645" s="214"/>
      <c r="AD645" s="214"/>
      <c r="AE645" s="214"/>
      <c r="AF645" s="214"/>
      <c r="AG645" s="214" t="s">
        <v>371</v>
      </c>
      <c r="AH645" s="214">
        <v>0</v>
      </c>
      <c r="AI645" s="214"/>
      <c r="AJ645" s="214"/>
      <c r="AK645" s="214"/>
      <c r="AL645" s="214"/>
      <c r="AM645" s="214"/>
      <c r="AN645" s="214"/>
      <c r="AO645" s="214"/>
      <c r="AP645" s="214"/>
      <c r="AQ645" s="214"/>
      <c r="AR645" s="214"/>
      <c r="AS645" s="214"/>
      <c r="AT645" s="214"/>
      <c r="AU645" s="214"/>
      <c r="AV645" s="214"/>
      <c r="AW645" s="214"/>
      <c r="AX645" s="214"/>
      <c r="AY645" s="214"/>
      <c r="AZ645" s="214"/>
      <c r="BA645" s="214"/>
      <c r="BB645" s="214"/>
      <c r="BC645" s="214"/>
      <c r="BD645" s="214"/>
      <c r="BE645" s="214"/>
      <c r="BF645" s="214"/>
      <c r="BG645" s="214"/>
      <c r="BH645" s="214"/>
    </row>
    <row r="646" spans="1:60" outlineLevel="1" x14ac:dyDescent="0.2">
      <c r="A646" s="236">
        <v>106</v>
      </c>
      <c r="B646" s="237" t="s">
        <v>1199</v>
      </c>
      <c r="C646" s="254" t="s">
        <v>1200</v>
      </c>
      <c r="D646" s="238" t="s">
        <v>581</v>
      </c>
      <c r="E646" s="239">
        <v>4.7200000000000002E-3</v>
      </c>
      <c r="F646" s="240"/>
      <c r="G646" s="241">
        <f>ROUND(E646*F646,2)</f>
        <v>0</v>
      </c>
      <c r="H646" s="240"/>
      <c r="I646" s="241">
        <f>ROUND(E646*H646,2)</f>
        <v>0</v>
      </c>
      <c r="J646" s="240"/>
      <c r="K646" s="241">
        <f>ROUND(E646*J646,2)</f>
        <v>0</v>
      </c>
      <c r="L646" s="241">
        <v>12</v>
      </c>
      <c r="M646" s="241">
        <f>G646*(1+L646/100)</f>
        <v>0</v>
      </c>
      <c r="N646" s="239">
        <v>0</v>
      </c>
      <c r="O646" s="239">
        <f>ROUND(E646*N646,2)</f>
        <v>0</v>
      </c>
      <c r="P646" s="239">
        <v>0</v>
      </c>
      <c r="Q646" s="239">
        <f>ROUND(E646*P646,2)</f>
        <v>0</v>
      </c>
      <c r="R646" s="241" t="s">
        <v>735</v>
      </c>
      <c r="S646" s="241" t="s">
        <v>315</v>
      </c>
      <c r="T646" s="242" t="s">
        <v>315</v>
      </c>
      <c r="U646" s="224">
        <v>2.4470000000000001</v>
      </c>
      <c r="V646" s="224">
        <f>ROUND(E646*U646,2)</f>
        <v>0.01</v>
      </c>
      <c r="W646" s="224"/>
      <c r="X646" s="224" t="s">
        <v>582</v>
      </c>
      <c r="Y646" s="224" t="s">
        <v>317</v>
      </c>
      <c r="Z646" s="214"/>
      <c r="AA646" s="214"/>
      <c r="AB646" s="214"/>
      <c r="AC646" s="214"/>
      <c r="AD646" s="214"/>
      <c r="AE646" s="214"/>
      <c r="AF646" s="214"/>
      <c r="AG646" s="214" t="s">
        <v>583</v>
      </c>
      <c r="AH646" s="214"/>
      <c r="AI646" s="214"/>
      <c r="AJ646" s="214"/>
      <c r="AK646" s="214"/>
      <c r="AL646" s="214"/>
      <c r="AM646" s="214"/>
      <c r="AN646" s="214"/>
      <c r="AO646" s="214"/>
      <c r="AP646" s="214"/>
      <c r="AQ646" s="214"/>
      <c r="AR646" s="214"/>
      <c r="AS646" s="214"/>
      <c r="AT646" s="214"/>
      <c r="AU646" s="214"/>
      <c r="AV646" s="214"/>
      <c r="AW646" s="214"/>
      <c r="AX646" s="214"/>
      <c r="AY646" s="214"/>
      <c r="AZ646" s="214"/>
      <c r="BA646" s="214"/>
      <c r="BB646" s="214"/>
      <c r="BC646" s="214"/>
      <c r="BD646" s="214"/>
      <c r="BE646" s="214"/>
      <c r="BF646" s="214"/>
      <c r="BG646" s="214"/>
      <c r="BH646" s="214"/>
    </row>
    <row r="647" spans="1:60" outlineLevel="2" x14ac:dyDescent="0.2">
      <c r="A647" s="221"/>
      <c r="B647" s="222"/>
      <c r="C647" s="267" t="s">
        <v>608</v>
      </c>
      <c r="D647" s="266"/>
      <c r="E647" s="266"/>
      <c r="F647" s="266"/>
      <c r="G647" s="266"/>
      <c r="H647" s="224"/>
      <c r="I647" s="224"/>
      <c r="J647" s="224"/>
      <c r="K647" s="224"/>
      <c r="L647" s="224"/>
      <c r="M647" s="224"/>
      <c r="N647" s="223"/>
      <c r="O647" s="223"/>
      <c r="P647" s="223"/>
      <c r="Q647" s="223"/>
      <c r="R647" s="224"/>
      <c r="S647" s="224"/>
      <c r="T647" s="224"/>
      <c r="U647" s="224"/>
      <c r="V647" s="224"/>
      <c r="W647" s="224"/>
      <c r="X647" s="224"/>
      <c r="Y647" s="224"/>
      <c r="Z647" s="214"/>
      <c r="AA647" s="214"/>
      <c r="AB647" s="214"/>
      <c r="AC647" s="214"/>
      <c r="AD647" s="214"/>
      <c r="AE647" s="214"/>
      <c r="AF647" s="214"/>
      <c r="AG647" s="214" t="s">
        <v>369</v>
      </c>
      <c r="AH647" s="214"/>
      <c r="AI647" s="214"/>
      <c r="AJ647" s="214"/>
      <c r="AK647" s="214"/>
      <c r="AL647" s="214"/>
      <c r="AM647" s="214"/>
      <c r="AN647" s="214"/>
      <c r="AO647" s="214"/>
      <c r="AP647" s="214"/>
      <c r="AQ647" s="214"/>
      <c r="AR647" s="214"/>
      <c r="AS647" s="214"/>
      <c r="AT647" s="214"/>
      <c r="AU647" s="214"/>
      <c r="AV647" s="214"/>
      <c r="AW647" s="214"/>
      <c r="AX647" s="214"/>
      <c r="AY647" s="214"/>
      <c r="AZ647" s="214"/>
      <c r="BA647" s="214"/>
      <c r="BB647" s="214"/>
      <c r="BC647" s="214"/>
      <c r="BD647" s="214"/>
      <c r="BE647" s="214"/>
      <c r="BF647" s="214"/>
      <c r="BG647" s="214"/>
      <c r="BH647" s="214"/>
    </row>
    <row r="648" spans="1:60" x14ac:dyDescent="0.2">
      <c r="A648" s="229" t="s">
        <v>310</v>
      </c>
      <c r="B648" s="230" t="s">
        <v>250</v>
      </c>
      <c r="C648" s="253" t="s">
        <v>251</v>
      </c>
      <c r="D648" s="231"/>
      <c r="E648" s="232"/>
      <c r="F648" s="233"/>
      <c r="G648" s="233">
        <f>SUMIF(AG649:AG661,"&lt;&gt;NOR",G649:G661)</f>
        <v>0</v>
      </c>
      <c r="H648" s="233"/>
      <c r="I648" s="233">
        <f>SUM(I649:I661)</f>
        <v>0</v>
      </c>
      <c r="J648" s="233"/>
      <c r="K648" s="233">
        <f>SUM(K649:K661)</f>
        <v>0</v>
      </c>
      <c r="L648" s="233"/>
      <c r="M648" s="233">
        <f>SUM(M649:M661)</f>
        <v>0</v>
      </c>
      <c r="N648" s="232"/>
      <c r="O648" s="232">
        <f>SUM(O649:O661)</f>
        <v>0</v>
      </c>
      <c r="P648" s="232"/>
      <c r="Q648" s="232">
        <f>SUM(Q649:Q661)</f>
        <v>0</v>
      </c>
      <c r="R648" s="233"/>
      <c r="S648" s="233"/>
      <c r="T648" s="234"/>
      <c r="U648" s="228"/>
      <c r="V648" s="228">
        <f>SUM(V649:V661)</f>
        <v>0</v>
      </c>
      <c r="W648" s="228"/>
      <c r="X648" s="228"/>
      <c r="Y648" s="228"/>
      <c r="AG648" t="s">
        <v>311</v>
      </c>
    </row>
    <row r="649" spans="1:60" ht="22.5" outlineLevel="1" x14ac:dyDescent="0.2">
      <c r="A649" s="236">
        <v>107</v>
      </c>
      <c r="B649" s="237" t="s">
        <v>3390</v>
      </c>
      <c r="C649" s="254" t="s">
        <v>3391</v>
      </c>
      <c r="D649" s="238" t="s">
        <v>375</v>
      </c>
      <c r="E649" s="239">
        <v>1</v>
      </c>
      <c r="F649" s="240"/>
      <c r="G649" s="241">
        <f>ROUND(E649*F649,2)</f>
        <v>0</v>
      </c>
      <c r="H649" s="240"/>
      <c r="I649" s="241">
        <f>ROUND(E649*H649,2)</f>
        <v>0</v>
      </c>
      <c r="J649" s="240"/>
      <c r="K649" s="241">
        <f>ROUND(E649*J649,2)</f>
        <v>0</v>
      </c>
      <c r="L649" s="241">
        <v>12</v>
      </c>
      <c r="M649" s="241">
        <f>G649*(1+L649/100)</f>
        <v>0</v>
      </c>
      <c r="N649" s="239">
        <v>0</v>
      </c>
      <c r="O649" s="239">
        <f>ROUND(E649*N649,2)</f>
        <v>0</v>
      </c>
      <c r="P649" s="239">
        <v>0</v>
      </c>
      <c r="Q649" s="239">
        <f>ROUND(E649*P649,2)</f>
        <v>0</v>
      </c>
      <c r="R649" s="241"/>
      <c r="S649" s="241" t="s">
        <v>331</v>
      </c>
      <c r="T649" s="242" t="s">
        <v>316</v>
      </c>
      <c r="U649" s="224">
        <v>0</v>
      </c>
      <c r="V649" s="224">
        <f>ROUND(E649*U649,2)</f>
        <v>0</v>
      </c>
      <c r="W649" s="224"/>
      <c r="X649" s="224" t="s">
        <v>336</v>
      </c>
      <c r="Y649" s="224" t="s">
        <v>317</v>
      </c>
      <c r="Z649" s="214"/>
      <c r="AA649" s="214"/>
      <c r="AB649" s="214"/>
      <c r="AC649" s="214"/>
      <c r="AD649" s="214"/>
      <c r="AE649" s="214"/>
      <c r="AF649" s="214"/>
      <c r="AG649" s="214" t="s">
        <v>367</v>
      </c>
      <c r="AH649" s="214"/>
      <c r="AI649" s="214"/>
      <c r="AJ649" s="214"/>
      <c r="AK649" s="214"/>
      <c r="AL649" s="214"/>
      <c r="AM649" s="214"/>
      <c r="AN649" s="214"/>
      <c r="AO649" s="214"/>
      <c r="AP649" s="214"/>
      <c r="AQ649" s="214"/>
      <c r="AR649" s="214"/>
      <c r="AS649" s="214"/>
      <c r="AT649" s="214"/>
      <c r="AU649" s="214"/>
      <c r="AV649" s="214"/>
      <c r="AW649" s="214"/>
      <c r="AX649" s="214"/>
      <c r="AY649" s="214"/>
      <c r="AZ649" s="214"/>
      <c r="BA649" s="214"/>
      <c r="BB649" s="214"/>
      <c r="BC649" s="214"/>
      <c r="BD649" s="214"/>
      <c r="BE649" s="214"/>
      <c r="BF649" s="214"/>
      <c r="BG649" s="214"/>
      <c r="BH649" s="214"/>
    </row>
    <row r="650" spans="1:60" outlineLevel="2" x14ac:dyDescent="0.2">
      <c r="A650" s="221"/>
      <c r="B650" s="222"/>
      <c r="C650" s="255" t="s">
        <v>3392</v>
      </c>
      <c r="D650" s="243"/>
      <c r="E650" s="243"/>
      <c r="F650" s="243"/>
      <c r="G650" s="243"/>
      <c r="H650" s="224"/>
      <c r="I650" s="224"/>
      <c r="J650" s="224"/>
      <c r="K650" s="224"/>
      <c r="L650" s="224"/>
      <c r="M650" s="224"/>
      <c r="N650" s="223"/>
      <c r="O650" s="223"/>
      <c r="P650" s="223"/>
      <c r="Q650" s="223"/>
      <c r="R650" s="224"/>
      <c r="S650" s="224"/>
      <c r="T650" s="224"/>
      <c r="U650" s="224"/>
      <c r="V650" s="224"/>
      <c r="W650" s="224"/>
      <c r="X650" s="224"/>
      <c r="Y650" s="224"/>
      <c r="Z650" s="214"/>
      <c r="AA650" s="214"/>
      <c r="AB650" s="214"/>
      <c r="AC650" s="214"/>
      <c r="AD650" s="214"/>
      <c r="AE650" s="214"/>
      <c r="AF650" s="214"/>
      <c r="AG650" s="214" t="s">
        <v>320</v>
      </c>
      <c r="AH650" s="214"/>
      <c r="AI650" s="214"/>
      <c r="AJ650" s="214"/>
      <c r="AK650" s="214"/>
      <c r="AL650" s="214"/>
      <c r="AM650" s="214"/>
      <c r="AN650" s="214"/>
      <c r="AO650" s="214"/>
      <c r="AP650" s="214"/>
      <c r="AQ650" s="214"/>
      <c r="AR650" s="214"/>
      <c r="AS650" s="214"/>
      <c r="AT650" s="214"/>
      <c r="AU650" s="214"/>
      <c r="AV650" s="214"/>
      <c r="AW650" s="214"/>
      <c r="AX650" s="214"/>
      <c r="AY650" s="214"/>
      <c r="AZ650" s="214"/>
      <c r="BA650" s="214"/>
      <c r="BB650" s="214"/>
      <c r="BC650" s="214"/>
      <c r="BD650" s="214"/>
      <c r="BE650" s="214"/>
      <c r="BF650" s="214"/>
      <c r="BG650" s="214"/>
      <c r="BH650" s="214"/>
    </row>
    <row r="651" spans="1:60" outlineLevel="3" x14ac:dyDescent="0.2">
      <c r="A651" s="221"/>
      <c r="B651" s="222"/>
      <c r="C651" s="258" t="s">
        <v>3342</v>
      </c>
      <c r="D651" s="252"/>
      <c r="E651" s="252"/>
      <c r="F651" s="252"/>
      <c r="G651" s="252"/>
      <c r="H651" s="224"/>
      <c r="I651" s="224"/>
      <c r="J651" s="224"/>
      <c r="K651" s="224"/>
      <c r="L651" s="224"/>
      <c r="M651" s="224"/>
      <c r="N651" s="223"/>
      <c r="O651" s="223"/>
      <c r="P651" s="223"/>
      <c r="Q651" s="223"/>
      <c r="R651" s="224"/>
      <c r="S651" s="224"/>
      <c r="T651" s="224"/>
      <c r="U651" s="224"/>
      <c r="V651" s="224"/>
      <c r="W651" s="224"/>
      <c r="X651" s="224"/>
      <c r="Y651" s="224"/>
      <c r="Z651" s="214"/>
      <c r="AA651" s="214"/>
      <c r="AB651" s="214"/>
      <c r="AC651" s="214"/>
      <c r="AD651" s="214"/>
      <c r="AE651" s="214"/>
      <c r="AF651" s="214"/>
      <c r="AG651" s="214" t="s">
        <v>320</v>
      </c>
      <c r="AH651" s="214"/>
      <c r="AI651" s="214"/>
      <c r="AJ651" s="214"/>
      <c r="AK651" s="214"/>
      <c r="AL651" s="214"/>
      <c r="AM651" s="214"/>
      <c r="AN651" s="214"/>
      <c r="AO651" s="214"/>
      <c r="AP651" s="214"/>
      <c r="AQ651" s="214"/>
      <c r="AR651" s="214"/>
      <c r="AS651" s="214"/>
      <c r="AT651" s="214"/>
      <c r="AU651" s="214"/>
      <c r="AV651" s="214"/>
      <c r="AW651" s="214"/>
      <c r="AX651" s="214"/>
      <c r="AY651" s="214"/>
      <c r="AZ651" s="214"/>
      <c r="BA651" s="214"/>
      <c r="BB651" s="214"/>
      <c r="BC651" s="214"/>
      <c r="BD651" s="214"/>
      <c r="BE651" s="214"/>
      <c r="BF651" s="214"/>
      <c r="BG651" s="214"/>
      <c r="BH651" s="214"/>
    </row>
    <row r="652" spans="1:60" outlineLevel="3" x14ac:dyDescent="0.2">
      <c r="A652" s="221"/>
      <c r="B652" s="222"/>
      <c r="C652" s="258" t="s">
        <v>3374</v>
      </c>
      <c r="D652" s="252"/>
      <c r="E652" s="252"/>
      <c r="F652" s="252"/>
      <c r="G652" s="252"/>
      <c r="H652" s="224"/>
      <c r="I652" s="224"/>
      <c r="J652" s="224"/>
      <c r="K652" s="224"/>
      <c r="L652" s="224"/>
      <c r="M652" s="224"/>
      <c r="N652" s="223"/>
      <c r="O652" s="223"/>
      <c r="P652" s="223"/>
      <c r="Q652" s="223"/>
      <c r="R652" s="224"/>
      <c r="S652" s="224"/>
      <c r="T652" s="224"/>
      <c r="U652" s="224"/>
      <c r="V652" s="224"/>
      <c r="W652" s="224"/>
      <c r="X652" s="224"/>
      <c r="Y652" s="224"/>
      <c r="Z652" s="214"/>
      <c r="AA652" s="214"/>
      <c r="AB652" s="214"/>
      <c r="AC652" s="214"/>
      <c r="AD652" s="214"/>
      <c r="AE652" s="214"/>
      <c r="AF652" s="214"/>
      <c r="AG652" s="214" t="s">
        <v>320</v>
      </c>
      <c r="AH652" s="214"/>
      <c r="AI652" s="214"/>
      <c r="AJ652" s="214"/>
      <c r="AK652" s="214"/>
      <c r="AL652" s="214"/>
      <c r="AM652" s="214"/>
      <c r="AN652" s="214"/>
      <c r="AO652" s="214"/>
      <c r="AP652" s="214"/>
      <c r="AQ652" s="214"/>
      <c r="AR652" s="214"/>
      <c r="AS652" s="214"/>
      <c r="AT652" s="214"/>
      <c r="AU652" s="214"/>
      <c r="AV652" s="214"/>
      <c r="AW652" s="214"/>
      <c r="AX652" s="214"/>
      <c r="AY652" s="214"/>
      <c r="AZ652" s="214"/>
      <c r="BA652" s="214"/>
      <c r="BB652" s="214"/>
      <c r="BC652" s="214"/>
      <c r="BD652" s="214"/>
      <c r="BE652" s="214"/>
      <c r="BF652" s="214"/>
      <c r="BG652" s="214"/>
      <c r="BH652" s="214"/>
    </row>
    <row r="653" spans="1:60" outlineLevel="3" x14ac:dyDescent="0.2">
      <c r="A653" s="221"/>
      <c r="B653" s="222"/>
      <c r="C653" s="258" t="s">
        <v>3393</v>
      </c>
      <c r="D653" s="252"/>
      <c r="E653" s="252"/>
      <c r="F653" s="252"/>
      <c r="G653" s="252"/>
      <c r="H653" s="224"/>
      <c r="I653" s="224"/>
      <c r="J653" s="224"/>
      <c r="K653" s="224"/>
      <c r="L653" s="224"/>
      <c r="M653" s="224"/>
      <c r="N653" s="223"/>
      <c r="O653" s="223"/>
      <c r="P653" s="223"/>
      <c r="Q653" s="223"/>
      <c r="R653" s="224"/>
      <c r="S653" s="224"/>
      <c r="T653" s="224"/>
      <c r="U653" s="224"/>
      <c r="V653" s="224"/>
      <c r="W653" s="224"/>
      <c r="X653" s="224"/>
      <c r="Y653" s="224"/>
      <c r="Z653" s="214"/>
      <c r="AA653" s="214"/>
      <c r="AB653" s="214"/>
      <c r="AC653" s="214"/>
      <c r="AD653" s="214"/>
      <c r="AE653" s="214"/>
      <c r="AF653" s="214"/>
      <c r="AG653" s="214" t="s">
        <v>320</v>
      </c>
      <c r="AH653" s="214"/>
      <c r="AI653" s="214"/>
      <c r="AJ653" s="214"/>
      <c r="AK653" s="214"/>
      <c r="AL653" s="214"/>
      <c r="AM653" s="214"/>
      <c r="AN653" s="214"/>
      <c r="AO653" s="214"/>
      <c r="AP653" s="214"/>
      <c r="AQ653" s="214"/>
      <c r="AR653" s="214"/>
      <c r="AS653" s="214"/>
      <c r="AT653" s="214"/>
      <c r="AU653" s="214"/>
      <c r="AV653" s="214"/>
      <c r="AW653" s="214"/>
      <c r="AX653" s="214"/>
      <c r="AY653" s="214"/>
      <c r="AZ653" s="214"/>
      <c r="BA653" s="214"/>
      <c r="BB653" s="214"/>
      <c r="BC653" s="214"/>
      <c r="BD653" s="214"/>
      <c r="BE653" s="214"/>
      <c r="BF653" s="214"/>
      <c r="BG653" s="214"/>
      <c r="BH653" s="214"/>
    </row>
    <row r="654" spans="1:60" outlineLevel="3" x14ac:dyDescent="0.2">
      <c r="A654" s="221"/>
      <c r="B654" s="222"/>
      <c r="C654" s="258" t="s">
        <v>3394</v>
      </c>
      <c r="D654" s="252"/>
      <c r="E654" s="252"/>
      <c r="F654" s="252"/>
      <c r="G654" s="252"/>
      <c r="H654" s="224"/>
      <c r="I654" s="224"/>
      <c r="J654" s="224"/>
      <c r="K654" s="224"/>
      <c r="L654" s="224"/>
      <c r="M654" s="224"/>
      <c r="N654" s="223"/>
      <c r="O654" s="223"/>
      <c r="P654" s="223"/>
      <c r="Q654" s="223"/>
      <c r="R654" s="224"/>
      <c r="S654" s="224"/>
      <c r="T654" s="224"/>
      <c r="U654" s="224"/>
      <c r="V654" s="224"/>
      <c r="W654" s="224"/>
      <c r="X654" s="224"/>
      <c r="Y654" s="224"/>
      <c r="Z654" s="214"/>
      <c r="AA654" s="214"/>
      <c r="AB654" s="214"/>
      <c r="AC654" s="214"/>
      <c r="AD654" s="214"/>
      <c r="AE654" s="214"/>
      <c r="AF654" s="214"/>
      <c r="AG654" s="214" t="s">
        <v>320</v>
      </c>
      <c r="AH654" s="214"/>
      <c r="AI654" s="214"/>
      <c r="AJ654" s="214"/>
      <c r="AK654" s="214"/>
      <c r="AL654" s="214"/>
      <c r="AM654" s="214"/>
      <c r="AN654" s="214"/>
      <c r="AO654" s="214"/>
      <c r="AP654" s="214"/>
      <c r="AQ654" s="214"/>
      <c r="AR654" s="214"/>
      <c r="AS654" s="214"/>
      <c r="AT654" s="214"/>
      <c r="AU654" s="214"/>
      <c r="AV654" s="214"/>
      <c r="AW654" s="214"/>
      <c r="AX654" s="214"/>
      <c r="AY654" s="214"/>
      <c r="AZ654" s="214"/>
      <c r="BA654" s="214"/>
      <c r="BB654" s="214"/>
      <c r="BC654" s="214"/>
      <c r="BD654" s="214"/>
      <c r="BE654" s="214"/>
      <c r="BF654" s="214"/>
      <c r="BG654" s="214"/>
      <c r="BH654" s="214"/>
    </row>
    <row r="655" spans="1:60" outlineLevel="3" x14ac:dyDescent="0.2">
      <c r="A655" s="221"/>
      <c r="B655" s="222"/>
      <c r="C655" s="258" t="s">
        <v>3395</v>
      </c>
      <c r="D655" s="252"/>
      <c r="E655" s="252"/>
      <c r="F655" s="252"/>
      <c r="G655" s="252"/>
      <c r="H655" s="224"/>
      <c r="I655" s="224"/>
      <c r="J655" s="224"/>
      <c r="K655" s="224"/>
      <c r="L655" s="224"/>
      <c r="M655" s="224"/>
      <c r="N655" s="223"/>
      <c r="O655" s="223"/>
      <c r="P655" s="223"/>
      <c r="Q655" s="223"/>
      <c r="R655" s="224"/>
      <c r="S655" s="224"/>
      <c r="T655" s="224"/>
      <c r="U655" s="224"/>
      <c r="V655" s="224"/>
      <c r="W655" s="224"/>
      <c r="X655" s="224"/>
      <c r="Y655" s="224"/>
      <c r="Z655" s="214"/>
      <c r="AA655" s="214"/>
      <c r="AB655" s="214"/>
      <c r="AC655" s="214"/>
      <c r="AD655" s="214"/>
      <c r="AE655" s="214"/>
      <c r="AF655" s="214"/>
      <c r="AG655" s="214" t="s">
        <v>320</v>
      </c>
      <c r="AH655" s="214"/>
      <c r="AI655" s="214"/>
      <c r="AJ655" s="214"/>
      <c r="AK655" s="214"/>
      <c r="AL655" s="214"/>
      <c r="AM655" s="214"/>
      <c r="AN655" s="214"/>
      <c r="AO655" s="214"/>
      <c r="AP655" s="214"/>
      <c r="AQ655" s="214"/>
      <c r="AR655" s="214"/>
      <c r="AS655" s="214"/>
      <c r="AT655" s="214"/>
      <c r="AU655" s="214"/>
      <c r="AV655" s="214"/>
      <c r="AW655" s="214"/>
      <c r="AX655" s="214"/>
      <c r="AY655" s="214"/>
      <c r="AZ655" s="214"/>
      <c r="BA655" s="214"/>
      <c r="BB655" s="214"/>
      <c r="BC655" s="214"/>
      <c r="BD655" s="214"/>
      <c r="BE655" s="214"/>
      <c r="BF655" s="214"/>
      <c r="BG655" s="214"/>
      <c r="BH655" s="214"/>
    </row>
    <row r="656" spans="1:60" ht="22.5" outlineLevel="3" x14ac:dyDescent="0.2">
      <c r="A656" s="221"/>
      <c r="B656" s="222"/>
      <c r="C656" s="258" t="s">
        <v>3396</v>
      </c>
      <c r="D656" s="252"/>
      <c r="E656" s="252"/>
      <c r="F656" s="252"/>
      <c r="G656" s="252"/>
      <c r="H656" s="224"/>
      <c r="I656" s="224"/>
      <c r="J656" s="224"/>
      <c r="K656" s="224"/>
      <c r="L656" s="224"/>
      <c r="M656" s="224"/>
      <c r="N656" s="223"/>
      <c r="O656" s="223"/>
      <c r="P656" s="223"/>
      <c r="Q656" s="223"/>
      <c r="R656" s="224"/>
      <c r="S656" s="224"/>
      <c r="T656" s="224"/>
      <c r="U656" s="224"/>
      <c r="V656" s="224"/>
      <c r="W656" s="224"/>
      <c r="X656" s="224"/>
      <c r="Y656" s="224"/>
      <c r="Z656" s="214"/>
      <c r="AA656" s="214"/>
      <c r="AB656" s="214"/>
      <c r="AC656" s="214"/>
      <c r="AD656" s="214"/>
      <c r="AE656" s="214"/>
      <c r="AF656" s="214"/>
      <c r="AG656" s="214" t="s">
        <v>320</v>
      </c>
      <c r="AH656" s="214"/>
      <c r="AI656" s="214"/>
      <c r="AJ656" s="214"/>
      <c r="AK656" s="214"/>
      <c r="AL656" s="214"/>
      <c r="AM656" s="214"/>
      <c r="AN656" s="214"/>
      <c r="AO656" s="214"/>
      <c r="AP656" s="214"/>
      <c r="AQ656" s="214"/>
      <c r="AR656" s="214"/>
      <c r="AS656" s="214"/>
      <c r="AT656" s="214"/>
      <c r="AU656" s="214"/>
      <c r="AV656" s="214"/>
      <c r="AW656" s="214"/>
      <c r="AX656" s="214"/>
      <c r="AY656" s="214"/>
      <c r="AZ656" s="214"/>
      <c r="BA656" s="244" t="str">
        <f>C656</f>
        <v>bezpečnostní zasklení ze 100% (ochrana osob proti zranění, ochrana proti vloupání a poškození) - bude použito vrstvené bezp.sklo tř.2B2</v>
      </c>
      <c r="BB656" s="214"/>
      <c r="BC656" s="214"/>
      <c r="BD656" s="214"/>
      <c r="BE656" s="214"/>
      <c r="BF656" s="214"/>
      <c r="BG656" s="214"/>
      <c r="BH656" s="214"/>
    </row>
    <row r="657" spans="1:60" outlineLevel="3" x14ac:dyDescent="0.2">
      <c r="A657" s="221"/>
      <c r="B657" s="222"/>
      <c r="C657" s="258" t="s">
        <v>3397</v>
      </c>
      <c r="D657" s="252"/>
      <c r="E657" s="252"/>
      <c r="F657" s="252"/>
      <c r="G657" s="252"/>
      <c r="H657" s="224"/>
      <c r="I657" s="224"/>
      <c r="J657" s="224"/>
      <c r="K657" s="224"/>
      <c r="L657" s="224"/>
      <c r="M657" s="224"/>
      <c r="N657" s="223"/>
      <c r="O657" s="223"/>
      <c r="P657" s="223"/>
      <c r="Q657" s="223"/>
      <c r="R657" s="224"/>
      <c r="S657" s="224"/>
      <c r="T657" s="224"/>
      <c r="U657" s="224"/>
      <c r="V657" s="224"/>
      <c r="W657" s="224"/>
      <c r="X657" s="224"/>
      <c r="Y657" s="224"/>
      <c r="Z657" s="214"/>
      <c r="AA657" s="214"/>
      <c r="AB657" s="214"/>
      <c r="AC657" s="214"/>
      <c r="AD657" s="214"/>
      <c r="AE657" s="214"/>
      <c r="AF657" s="214"/>
      <c r="AG657" s="214" t="s">
        <v>320</v>
      </c>
      <c r="AH657" s="214"/>
      <c r="AI657" s="214"/>
      <c r="AJ657" s="214"/>
      <c r="AK657" s="214"/>
      <c r="AL657" s="214"/>
      <c r="AM657" s="214"/>
      <c r="AN657" s="214"/>
      <c r="AO657" s="214"/>
      <c r="AP657" s="214"/>
      <c r="AQ657" s="214"/>
      <c r="AR657" s="214"/>
      <c r="AS657" s="214"/>
      <c r="AT657" s="214"/>
      <c r="AU657" s="214"/>
      <c r="AV657" s="214"/>
      <c r="AW657" s="214"/>
      <c r="AX657" s="214"/>
      <c r="AY657" s="214"/>
      <c r="AZ657" s="214"/>
      <c r="BA657" s="214"/>
      <c r="BB657" s="214"/>
      <c r="BC657" s="214"/>
      <c r="BD657" s="214"/>
      <c r="BE657" s="214"/>
      <c r="BF657" s="214"/>
      <c r="BG657" s="214"/>
      <c r="BH657" s="214"/>
    </row>
    <row r="658" spans="1:60" outlineLevel="3" x14ac:dyDescent="0.2">
      <c r="A658" s="221"/>
      <c r="B658" s="222"/>
      <c r="C658" s="258" t="s">
        <v>3398</v>
      </c>
      <c r="D658" s="252"/>
      <c r="E658" s="252"/>
      <c r="F658" s="252"/>
      <c r="G658" s="252"/>
      <c r="H658" s="224"/>
      <c r="I658" s="224"/>
      <c r="J658" s="224"/>
      <c r="K658" s="224"/>
      <c r="L658" s="224"/>
      <c r="M658" s="224"/>
      <c r="N658" s="223"/>
      <c r="O658" s="223"/>
      <c r="P658" s="223"/>
      <c r="Q658" s="223"/>
      <c r="R658" s="224"/>
      <c r="S658" s="224"/>
      <c r="T658" s="224"/>
      <c r="U658" s="224"/>
      <c r="V658" s="224"/>
      <c r="W658" s="224"/>
      <c r="X658" s="224"/>
      <c r="Y658" s="224"/>
      <c r="Z658" s="214"/>
      <c r="AA658" s="214"/>
      <c r="AB658" s="214"/>
      <c r="AC658" s="214"/>
      <c r="AD658" s="214"/>
      <c r="AE658" s="214"/>
      <c r="AF658" s="214"/>
      <c r="AG658" s="214" t="s">
        <v>320</v>
      </c>
      <c r="AH658" s="214"/>
      <c r="AI658" s="214"/>
      <c r="AJ658" s="214"/>
      <c r="AK658" s="214"/>
      <c r="AL658" s="214"/>
      <c r="AM658" s="214"/>
      <c r="AN658" s="214"/>
      <c r="AO658" s="214"/>
      <c r="AP658" s="214"/>
      <c r="AQ658" s="214"/>
      <c r="AR658" s="214"/>
      <c r="AS658" s="214"/>
      <c r="AT658" s="214"/>
      <c r="AU658" s="214"/>
      <c r="AV658" s="214"/>
      <c r="AW658" s="214"/>
      <c r="AX658" s="214"/>
      <c r="AY658" s="214"/>
      <c r="AZ658" s="214"/>
      <c r="BA658" s="214"/>
      <c r="BB658" s="214"/>
      <c r="BC658" s="214"/>
      <c r="BD658" s="214"/>
      <c r="BE658" s="214"/>
      <c r="BF658" s="214"/>
      <c r="BG658" s="214"/>
      <c r="BH658" s="214"/>
    </row>
    <row r="659" spans="1:60" outlineLevel="3" x14ac:dyDescent="0.2">
      <c r="A659" s="221"/>
      <c r="B659" s="222"/>
      <c r="C659" s="258" t="s">
        <v>807</v>
      </c>
      <c r="D659" s="252"/>
      <c r="E659" s="252"/>
      <c r="F659" s="252"/>
      <c r="G659" s="252"/>
      <c r="H659" s="224"/>
      <c r="I659" s="224"/>
      <c r="J659" s="224"/>
      <c r="K659" s="224"/>
      <c r="L659" s="224"/>
      <c r="M659" s="224"/>
      <c r="N659" s="223"/>
      <c r="O659" s="223"/>
      <c r="P659" s="223"/>
      <c r="Q659" s="223"/>
      <c r="R659" s="224"/>
      <c r="S659" s="224"/>
      <c r="T659" s="224"/>
      <c r="U659" s="224"/>
      <c r="V659" s="224"/>
      <c r="W659" s="224"/>
      <c r="X659" s="224"/>
      <c r="Y659" s="224"/>
      <c r="Z659" s="214"/>
      <c r="AA659" s="214"/>
      <c r="AB659" s="214"/>
      <c r="AC659" s="214"/>
      <c r="AD659" s="214"/>
      <c r="AE659" s="214"/>
      <c r="AF659" s="214"/>
      <c r="AG659" s="214" t="s">
        <v>320</v>
      </c>
      <c r="AH659" s="214"/>
      <c r="AI659" s="214"/>
      <c r="AJ659" s="214"/>
      <c r="AK659" s="214"/>
      <c r="AL659" s="214"/>
      <c r="AM659" s="214"/>
      <c r="AN659" s="214"/>
      <c r="AO659" s="214"/>
      <c r="AP659" s="214"/>
      <c r="AQ659" s="214"/>
      <c r="AR659" s="214"/>
      <c r="AS659" s="214"/>
      <c r="AT659" s="214"/>
      <c r="AU659" s="214"/>
      <c r="AV659" s="214"/>
      <c r="AW659" s="214"/>
      <c r="AX659" s="214"/>
      <c r="AY659" s="214"/>
      <c r="AZ659" s="214"/>
      <c r="BA659" s="214"/>
      <c r="BB659" s="214"/>
      <c r="BC659" s="214"/>
      <c r="BD659" s="214"/>
      <c r="BE659" s="214"/>
      <c r="BF659" s="214"/>
      <c r="BG659" s="214"/>
      <c r="BH659" s="214"/>
    </row>
    <row r="660" spans="1:60" outlineLevel="3" x14ac:dyDescent="0.2">
      <c r="A660" s="221"/>
      <c r="B660" s="222"/>
      <c r="C660" s="258" t="s">
        <v>3399</v>
      </c>
      <c r="D660" s="252"/>
      <c r="E660" s="252"/>
      <c r="F660" s="252"/>
      <c r="G660" s="252"/>
      <c r="H660" s="224"/>
      <c r="I660" s="224"/>
      <c r="J660" s="224"/>
      <c r="K660" s="224"/>
      <c r="L660" s="224"/>
      <c r="M660" s="224"/>
      <c r="N660" s="223"/>
      <c r="O660" s="223"/>
      <c r="P660" s="223"/>
      <c r="Q660" s="223"/>
      <c r="R660" s="224"/>
      <c r="S660" s="224"/>
      <c r="T660" s="224"/>
      <c r="U660" s="224"/>
      <c r="V660" s="224"/>
      <c r="W660" s="224"/>
      <c r="X660" s="224"/>
      <c r="Y660" s="224"/>
      <c r="Z660" s="214"/>
      <c r="AA660" s="214"/>
      <c r="AB660" s="214"/>
      <c r="AC660" s="214"/>
      <c r="AD660" s="214"/>
      <c r="AE660" s="214"/>
      <c r="AF660" s="214"/>
      <c r="AG660" s="214" t="s">
        <v>320</v>
      </c>
      <c r="AH660" s="214"/>
      <c r="AI660" s="214"/>
      <c r="AJ660" s="214"/>
      <c r="AK660" s="214"/>
      <c r="AL660" s="214"/>
      <c r="AM660" s="214"/>
      <c r="AN660" s="214"/>
      <c r="AO660" s="214"/>
      <c r="AP660" s="214"/>
      <c r="AQ660" s="214"/>
      <c r="AR660" s="214"/>
      <c r="AS660" s="214"/>
      <c r="AT660" s="214"/>
      <c r="AU660" s="214"/>
      <c r="AV660" s="214"/>
      <c r="AW660" s="214"/>
      <c r="AX660" s="214"/>
      <c r="AY660" s="214"/>
      <c r="AZ660" s="214"/>
      <c r="BA660" s="214"/>
      <c r="BB660" s="214"/>
      <c r="BC660" s="214"/>
      <c r="BD660" s="214"/>
      <c r="BE660" s="214"/>
      <c r="BF660" s="214"/>
      <c r="BG660" s="214"/>
      <c r="BH660" s="214"/>
    </row>
    <row r="661" spans="1:60" outlineLevel="2" x14ac:dyDescent="0.2">
      <c r="A661" s="221"/>
      <c r="B661" s="222"/>
      <c r="C661" s="268" t="s">
        <v>3400</v>
      </c>
      <c r="D661" s="262"/>
      <c r="E661" s="263">
        <v>1</v>
      </c>
      <c r="F661" s="224"/>
      <c r="G661" s="224"/>
      <c r="H661" s="224"/>
      <c r="I661" s="224"/>
      <c r="J661" s="224"/>
      <c r="K661" s="224"/>
      <c r="L661" s="224"/>
      <c r="M661" s="224"/>
      <c r="N661" s="223"/>
      <c r="O661" s="223"/>
      <c r="P661" s="223"/>
      <c r="Q661" s="223"/>
      <c r="R661" s="224"/>
      <c r="S661" s="224"/>
      <c r="T661" s="224"/>
      <c r="U661" s="224"/>
      <c r="V661" s="224"/>
      <c r="W661" s="224"/>
      <c r="X661" s="224"/>
      <c r="Y661" s="224"/>
      <c r="Z661" s="214"/>
      <c r="AA661" s="214"/>
      <c r="AB661" s="214"/>
      <c r="AC661" s="214"/>
      <c r="AD661" s="214"/>
      <c r="AE661" s="214"/>
      <c r="AF661" s="214"/>
      <c r="AG661" s="214" t="s">
        <v>371</v>
      </c>
      <c r="AH661" s="214">
        <v>0</v>
      </c>
      <c r="AI661" s="214"/>
      <c r="AJ661" s="214"/>
      <c r="AK661" s="214"/>
      <c r="AL661" s="214"/>
      <c r="AM661" s="214"/>
      <c r="AN661" s="214"/>
      <c r="AO661" s="214"/>
      <c r="AP661" s="214"/>
      <c r="AQ661" s="214"/>
      <c r="AR661" s="214"/>
      <c r="AS661" s="214"/>
      <c r="AT661" s="214"/>
      <c r="AU661" s="214"/>
      <c r="AV661" s="214"/>
      <c r="AW661" s="214"/>
      <c r="AX661" s="214"/>
      <c r="AY661" s="214"/>
      <c r="AZ661" s="214"/>
      <c r="BA661" s="214"/>
      <c r="BB661" s="214"/>
      <c r="BC661" s="214"/>
      <c r="BD661" s="214"/>
      <c r="BE661" s="214"/>
      <c r="BF661" s="214"/>
      <c r="BG661" s="214"/>
      <c r="BH661" s="214"/>
    </row>
    <row r="662" spans="1:60" x14ac:dyDescent="0.2">
      <c r="A662" s="229" t="s">
        <v>310</v>
      </c>
      <c r="B662" s="230" t="s">
        <v>252</v>
      </c>
      <c r="C662" s="253" t="s">
        <v>253</v>
      </c>
      <c r="D662" s="231"/>
      <c r="E662" s="232"/>
      <c r="F662" s="233"/>
      <c r="G662" s="233">
        <f>SUMIF(AG663:AG706,"&lt;&gt;NOR",G663:G706)</f>
        <v>0</v>
      </c>
      <c r="H662" s="233"/>
      <c r="I662" s="233">
        <f>SUM(I663:I706)</f>
        <v>0</v>
      </c>
      <c r="J662" s="233"/>
      <c r="K662" s="233">
        <f>SUM(K663:K706)</f>
        <v>0</v>
      </c>
      <c r="L662" s="233"/>
      <c r="M662" s="233">
        <f>SUM(M663:M706)</f>
        <v>0</v>
      </c>
      <c r="N662" s="232"/>
      <c r="O662" s="232">
        <f>SUM(O663:O706)</f>
        <v>3.17</v>
      </c>
      <c r="P662" s="232"/>
      <c r="Q662" s="232">
        <f>SUM(Q663:Q706)</f>
        <v>0</v>
      </c>
      <c r="R662" s="233"/>
      <c r="S662" s="233"/>
      <c r="T662" s="234"/>
      <c r="U662" s="228"/>
      <c r="V662" s="228">
        <f>SUM(V663:V706)</f>
        <v>100.50000000000001</v>
      </c>
      <c r="W662" s="228"/>
      <c r="X662" s="228"/>
      <c r="Y662" s="228"/>
      <c r="AG662" t="s">
        <v>311</v>
      </c>
    </row>
    <row r="663" spans="1:60" ht="22.5" outlineLevel="1" x14ac:dyDescent="0.2">
      <c r="A663" s="236">
        <v>108</v>
      </c>
      <c r="B663" s="237" t="s">
        <v>787</v>
      </c>
      <c r="C663" s="254" t="s">
        <v>788</v>
      </c>
      <c r="D663" s="238" t="s">
        <v>379</v>
      </c>
      <c r="E663" s="239">
        <v>72.906000000000006</v>
      </c>
      <c r="F663" s="240"/>
      <c r="G663" s="241">
        <f>ROUND(E663*F663,2)</f>
        <v>0</v>
      </c>
      <c r="H663" s="240"/>
      <c r="I663" s="241">
        <f>ROUND(E663*H663,2)</f>
        <v>0</v>
      </c>
      <c r="J663" s="240"/>
      <c r="K663" s="241">
        <f>ROUND(E663*J663,2)</f>
        <v>0</v>
      </c>
      <c r="L663" s="241">
        <v>12</v>
      </c>
      <c r="M663" s="241">
        <f>G663*(1+L663/100)</f>
        <v>0</v>
      </c>
      <c r="N663" s="239">
        <v>0</v>
      </c>
      <c r="O663" s="239">
        <f>ROUND(E663*N663,2)</f>
        <v>0</v>
      </c>
      <c r="P663" s="239">
        <v>0</v>
      </c>
      <c r="Q663" s="239">
        <f>ROUND(E663*P663,2)</f>
        <v>0</v>
      </c>
      <c r="R663" s="241" t="s">
        <v>786</v>
      </c>
      <c r="S663" s="241" t="s">
        <v>315</v>
      </c>
      <c r="T663" s="242" t="s">
        <v>315</v>
      </c>
      <c r="U663" s="224">
        <v>0.26</v>
      </c>
      <c r="V663" s="224">
        <f>ROUND(E663*U663,2)</f>
        <v>18.96</v>
      </c>
      <c r="W663" s="224"/>
      <c r="X663" s="224" t="s">
        <v>336</v>
      </c>
      <c r="Y663" s="224" t="s">
        <v>317</v>
      </c>
      <c r="Z663" s="214"/>
      <c r="AA663" s="214"/>
      <c r="AB663" s="214"/>
      <c r="AC663" s="214"/>
      <c r="AD663" s="214"/>
      <c r="AE663" s="214"/>
      <c r="AF663" s="214"/>
      <c r="AG663" s="214" t="s">
        <v>337</v>
      </c>
      <c r="AH663" s="214"/>
      <c r="AI663" s="214"/>
      <c r="AJ663" s="214"/>
      <c r="AK663" s="214"/>
      <c r="AL663" s="214"/>
      <c r="AM663" s="214"/>
      <c r="AN663" s="214"/>
      <c r="AO663" s="214"/>
      <c r="AP663" s="214"/>
      <c r="AQ663" s="214"/>
      <c r="AR663" s="214"/>
      <c r="AS663" s="214"/>
      <c r="AT663" s="214"/>
      <c r="AU663" s="214"/>
      <c r="AV663" s="214"/>
      <c r="AW663" s="214"/>
      <c r="AX663" s="214"/>
      <c r="AY663" s="214"/>
      <c r="AZ663" s="214"/>
      <c r="BA663" s="214"/>
      <c r="BB663" s="214"/>
      <c r="BC663" s="214"/>
      <c r="BD663" s="214"/>
      <c r="BE663" s="214"/>
      <c r="BF663" s="214"/>
      <c r="BG663" s="214"/>
      <c r="BH663" s="214"/>
    </row>
    <row r="664" spans="1:60" outlineLevel="2" x14ac:dyDescent="0.2">
      <c r="A664" s="221"/>
      <c r="B664" s="222"/>
      <c r="C664" s="268" t="s">
        <v>3401</v>
      </c>
      <c r="D664" s="262"/>
      <c r="E664" s="263">
        <v>72.906000000000006</v>
      </c>
      <c r="F664" s="224"/>
      <c r="G664" s="224"/>
      <c r="H664" s="224"/>
      <c r="I664" s="224"/>
      <c r="J664" s="224"/>
      <c r="K664" s="224"/>
      <c r="L664" s="224"/>
      <c r="M664" s="224"/>
      <c r="N664" s="223"/>
      <c r="O664" s="223"/>
      <c r="P664" s="223"/>
      <c r="Q664" s="223"/>
      <c r="R664" s="224"/>
      <c r="S664" s="224"/>
      <c r="T664" s="224"/>
      <c r="U664" s="224"/>
      <c r="V664" s="224"/>
      <c r="W664" s="224"/>
      <c r="X664" s="224"/>
      <c r="Y664" s="224"/>
      <c r="Z664" s="214"/>
      <c r="AA664" s="214"/>
      <c r="AB664" s="214"/>
      <c r="AC664" s="214"/>
      <c r="AD664" s="214"/>
      <c r="AE664" s="214"/>
      <c r="AF664" s="214"/>
      <c r="AG664" s="214" t="s">
        <v>371</v>
      </c>
      <c r="AH664" s="214">
        <v>5</v>
      </c>
      <c r="AI664" s="214"/>
      <c r="AJ664" s="214"/>
      <c r="AK664" s="214"/>
      <c r="AL664" s="214"/>
      <c r="AM664" s="214"/>
      <c r="AN664" s="214"/>
      <c r="AO664" s="214"/>
      <c r="AP664" s="214"/>
      <c r="AQ664" s="214"/>
      <c r="AR664" s="214"/>
      <c r="AS664" s="214"/>
      <c r="AT664" s="214"/>
      <c r="AU664" s="214"/>
      <c r="AV664" s="214"/>
      <c r="AW664" s="214"/>
      <c r="AX664" s="214"/>
      <c r="AY664" s="214"/>
      <c r="AZ664" s="214"/>
      <c r="BA664" s="214"/>
      <c r="BB664" s="214"/>
      <c r="BC664" s="214"/>
      <c r="BD664" s="214"/>
      <c r="BE664" s="214"/>
      <c r="BF664" s="214"/>
      <c r="BG664" s="214"/>
      <c r="BH664" s="214"/>
    </row>
    <row r="665" spans="1:60" ht="22.5" outlineLevel="1" x14ac:dyDescent="0.2">
      <c r="A665" s="236">
        <v>109</v>
      </c>
      <c r="B665" s="237" t="s">
        <v>784</v>
      </c>
      <c r="C665" s="254" t="s">
        <v>785</v>
      </c>
      <c r="D665" s="238" t="s">
        <v>379</v>
      </c>
      <c r="E665" s="239">
        <v>72.906000000000006</v>
      </c>
      <c r="F665" s="240"/>
      <c r="G665" s="241">
        <f>ROUND(E665*F665,2)</f>
        <v>0</v>
      </c>
      <c r="H665" s="240"/>
      <c r="I665" s="241">
        <f>ROUND(E665*H665,2)</f>
        <v>0</v>
      </c>
      <c r="J665" s="240"/>
      <c r="K665" s="241">
        <f>ROUND(E665*J665,2)</f>
        <v>0</v>
      </c>
      <c r="L665" s="241">
        <v>12</v>
      </c>
      <c r="M665" s="241">
        <f>G665*(1+L665/100)</f>
        <v>0</v>
      </c>
      <c r="N665" s="239">
        <v>0</v>
      </c>
      <c r="O665" s="239">
        <f>ROUND(E665*N665,2)</f>
        <v>0</v>
      </c>
      <c r="P665" s="239">
        <v>0</v>
      </c>
      <c r="Q665" s="239">
        <f>ROUND(E665*P665,2)</f>
        <v>0</v>
      </c>
      <c r="R665" s="241" t="s">
        <v>786</v>
      </c>
      <c r="S665" s="241" t="s">
        <v>315</v>
      </c>
      <c r="T665" s="242" t="s">
        <v>315</v>
      </c>
      <c r="U665" s="224">
        <v>0.02</v>
      </c>
      <c r="V665" s="224">
        <f>ROUND(E665*U665,2)</f>
        <v>1.46</v>
      </c>
      <c r="W665" s="224"/>
      <c r="X665" s="224" t="s">
        <v>336</v>
      </c>
      <c r="Y665" s="224" t="s">
        <v>317</v>
      </c>
      <c r="Z665" s="214"/>
      <c r="AA665" s="214"/>
      <c r="AB665" s="214"/>
      <c r="AC665" s="214"/>
      <c r="AD665" s="214"/>
      <c r="AE665" s="214"/>
      <c r="AF665" s="214"/>
      <c r="AG665" s="214" t="s">
        <v>337</v>
      </c>
      <c r="AH665" s="214"/>
      <c r="AI665" s="214"/>
      <c r="AJ665" s="214"/>
      <c r="AK665" s="214"/>
      <c r="AL665" s="214"/>
      <c r="AM665" s="214"/>
      <c r="AN665" s="214"/>
      <c r="AO665" s="214"/>
      <c r="AP665" s="214"/>
      <c r="AQ665" s="214"/>
      <c r="AR665" s="214"/>
      <c r="AS665" s="214"/>
      <c r="AT665" s="214"/>
      <c r="AU665" s="214"/>
      <c r="AV665" s="214"/>
      <c r="AW665" s="214"/>
      <c r="AX665" s="214"/>
      <c r="AY665" s="214"/>
      <c r="AZ665" s="214"/>
      <c r="BA665" s="214"/>
      <c r="BB665" s="214"/>
      <c r="BC665" s="214"/>
      <c r="BD665" s="214"/>
      <c r="BE665" s="214"/>
      <c r="BF665" s="214"/>
      <c r="BG665" s="214"/>
      <c r="BH665" s="214"/>
    </row>
    <row r="666" spans="1:60" outlineLevel="2" x14ac:dyDescent="0.2">
      <c r="A666" s="221"/>
      <c r="B666" s="222"/>
      <c r="C666" s="268" t="s">
        <v>3401</v>
      </c>
      <c r="D666" s="262"/>
      <c r="E666" s="263">
        <v>72.906000000000006</v>
      </c>
      <c r="F666" s="224"/>
      <c r="G666" s="224"/>
      <c r="H666" s="224"/>
      <c r="I666" s="224"/>
      <c r="J666" s="224"/>
      <c r="K666" s="224"/>
      <c r="L666" s="224"/>
      <c r="M666" s="224"/>
      <c r="N666" s="223"/>
      <c r="O666" s="223"/>
      <c r="P666" s="223"/>
      <c r="Q666" s="223"/>
      <c r="R666" s="224"/>
      <c r="S666" s="224"/>
      <c r="T666" s="224"/>
      <c r="U666" s="224"/>
      <c r="V666" s="224"/>
      <c r="W666" s="224"/>
      <c r="X666" s="224"/>
      <c r="Y666" s="224"/>
      <c r="Z666" s="214"/>
      <c r="AA666" s="214"/>
      <c r="AB666" s="214"/>
      <c r="AC666" s="214"/>
      <c r="AD666" s="214"/>
      <c r="AE666" s="214"/>
      <c r="AF666" s="214"/>
      <c r="AG666" s="214" t="s">
        <v>371</v>
      </c>
      <c r="AH666" s="214">
        <v>5</v>
      </c>
      <c r="AI666" s="214"/>
      <c r="AJ666" s="214"/>
      <c r="AK666" s="214"/>
      <c r="AL666" s="214"/>
      <c r="AM666" s="214"/>
      <c r="AN666" s="214"/>
      <c r="AO666" s="214"/>
      <c r="AP666" s="214"/>
      <c r="AQ666" s="214"/>
      <c r="AR666" s="214"/>
      <c r="AS666" s="214"/>
      <c r="AT666" s="214"/>
      <c r="AU666" s="214"/>
      <c r="AV666" s="214"/>
      <c r="AW666" s="214"/>
      <c r="AX666" s="214"/>
      <c r="AY666" s="214"/>
      <c r="AZ666" s="214"/>
      <c r="BA666" s="214"/>
      <c r="BB666" s="214"/>
      <c r="BC666" s="214"/>
      <c r="BD666" s="214"/>
      <c r="BE666" s="214"/>
      <c r="BF666" s="214"/>
      <c r="BG666" s="214"/>
      <c r="BH666" s="214"/>
    </row>
    <row r="667" spans="1:60" outlineLevel="1" x14ac:dyDescent="0.2">
      <c r="A667" s="236">
        <v>110</v>
      </c>
      <c r="B667" s="237" t="s">
        <v>794</v>
      </c>
      <c r="C667" s="254" t="s">
        <v>795</v>
      </c>
      <c r="D667" s="238" t="s">
        <v>379</v>
      </c>
      <c r="E667" s="239">
        <v>72.906000000000006</v>
      </c>
      <c r="F667" s="240"/>
      <c r="G667" s="241">
        <f>ROUND(E667*F667,2)</f>
        <v>0</v>
      </c>
      <c r="H667" s="240"/>
      <c r="I667" s="241">
        <f>ROUND(E667*H667,2)</f>
        <v>0</v>
      </c>
      <c r="J667" s="240"/>
      <c r="K667" s="241">
        <f>ROUND(E667*J667,2)</f>
        <v>0</v>
      </c>
      <c r="L667" s="241">
        <v>12</v>
      </c>
      <c r="M667" s="241">
        <f>G667*(1+L667/100)</f>
        <v>0</v>
      </c>
      <c r="N667" s="239">
        <v>2.1000000000000001E-4</v>
      </c>
      <c r="O667" s="239">
        <f>ROUND(E667*N667,2)</f>
        <v>0.02</v>
      </c>
      <c r="P667" s="239">
        <v>0</v>
      </c>
      <c r="Q667" s="239">
        <f>ROUND(E667*P667,2)</f>
        <v>0</v>
      </c>
      <c r="R667" s="241" t="s">
        <v>786</v>
      </c>
      <c r="S667" s="241" t="s">
        <v>315</v>
      </c>
      <c r="T667" s="242" t="s">
        <v>315</v>
      </c>
      <c r="U667" s="224">
        <v>0.05</v>
      </c>
      <c r="V667" s="224">
        <f>ROUND(E667*U667,2)</f>
        <v>3.65</v>
      </c>
      <c r="W667" s="224"/>
      <c r="X667" s="224" t="s">
        <v>336</v>
      </c>
      <c r="Y667" s="224" t="s">
        <v>317</v>
      </c>
      <c r="Z667" s="214"/>
      <c r="AA667" s="214"/>
      <c r="AB667" s="214"/>
      <c r="AC667" s="214"/>
      <c r="AD667" s="214"/>
      <c r="AE667" s="214"/>
      <c r="AF667" s="214"/>
      <c r="AG667" s="214" t="s">
        <v>337</v>
      </c>
      <c r="AH667" s="214"/>
      <c r="AI667" s="214"/>
      <c r="AJ667" s="214"/>
      <c r="AK667" s="214"/>
      <c r="AL667" s="214"/>
      <c r="AM667" s="214"/>
      <c r="AN667" s="214"/>
      <c r="AO667" s="214"/>
      <c r="AP667" s="214"/>
      <c r="AQ667" s="214"/>
      <c r="AR667" s="214"/>
      <c r="AS667" s="214"/>
      <c r="AT667" s="214"/>
      <c r="AU667" s="214"/>
      <c r="AV667" s="214"/>
      <c r="AW667" s="214"/>
      <c r="AX667" s="214"/>
      <c r="AY667" s="214"/>
      <c r="AZ667" s="214"/>
      <c r="BA667" s="214"/>
      <c r="BB667" s="214"/>
      <c r="BC667" s="214"/>
      <c r="BD667" s="214"/>
      <c r="BE667" s="214"/>
      <c r="BF667" s="214"/>
      <c r="BG667" s="214"/>
      <c r="BH667" s="214"/>
    </row>
    <row r="668" spans="1:60" outlineLevel="2" x14ac:dyDescent="0.2">
      <c r="A668" s="221"/>
      <c r="B668" s="222"/>
      <c r="C668" s="255" t="s">
        <v>796</v>
      </c>
      <c r="D668" s="243"/>
      <c r="E668" s="243"/>
      <c r="F668" s="243"/>
      <c r="G668" s="243"/>
      <c r="H668" s="224"/>
      <c r="I668" s="224"/>
      <c r="J668" s="224"/>
      <c r="K668" s="224"/>
      <c r="L668" s="224"/>
      <c r="M668" s="224"/>
      <c r="N668" s="223"/>
      <c r="O668" s="223"/>
      <c r="P668" s="223"/>
      <c r="Q668" s="223"/>
      <c r="R668" s="224"/>
      <c r="S668" s="224"/>
      <c r="T668" s="224"/>
      <c r="U668" s="224"/>
      <c r="V668" s="224"/>
      <c r="W668" s="224"/>
      <c r="X668" s="224"/>
      <c r="Y668" s="224"/>
      <c r="Z668" s="214"/>
      <c r="AA668" s="214"/>
      <c r="AB668" s="214"/>
      <c r="AC668" s="214"/>
      <c r="AD668" s="214"/>
      <c r="AE668" s="214"/>
      <c r="AF668" s="214"/>
      <c r="AG668" s="214" t="s">
        <v>320</v>
      </c>
      <c r="AH668" s="214"/>
      <c r="AI668" s="214"/>
      <c r="AJ668" s="214"/>
      <c r="AK668" s="214"/>
      <c r="AL668" s="214"/>
      <c r="AM668" s="214"/>
      <c r="AN668" s="214"/>
      <c r="AO668" s="214"/>
      <c r="AP668" s="214"/>
      <c r="AQ668" s="214"/>
      <c r="AR668" s="214"/>
      <c r="AS668" s="214"/>
      <c r="AT668" s="214"/>
      <c r="AU668" s="214"/>
      <c r="AV668" s="214"/>
      <c r="AW668" s="214"/>
      <c r="AX668" s="214"/>
      <c r="AY668" s="214"/>
      <c r="AZ668" s="214"/>
      <c r="BA668" s="214"/>
      <c r="BB668" s="214"/>
      <c r="BC668" s="214"/>
      <c r="BD668" s="214"/>
      <c r="BE668" s="214"/>
      <c r="BF668" s="214"/>
      <c r="BG668" s="214"/>
      <c r="BH668" s="214"/>
    </row>
    <row r="669" spans="1:60" outlineLevel="2" x14ac:dyDescent="0.2">
      <c r="A669" s="221"/>
      <c r="B669" s="222"/>
      <c r="C669" s="268" t="s">
        <v>3401</v>
      </c>
      <c r="D669" s="262"/>
      <c r="E669" s="263">
        <v>72.906000000000006</v>
      </c>
      <c r="F669" s="224"/>
      <c r="G669" s="224"/>
      <c r="H669" s="224"/>
      <c r="I669" s="224"/>
      <c r="J669" s="224"/>
      <c r="K669" s="224"/>
      <c r="L669" s="224"/>
      <c r="M669" s="224"/>
      <c r="N669" s="223"/>
      <c r="O669" s="223"/>
      <c r="P669" s="223"/>
      <c r="Q669" s="223"/>
      <c r="R669" s="224"/>
      <c r="S669" s="224"/>
      <c r="T669" s="224"/>
      <c r="U669" s="224"/>
      <c r="V669" s="224"/>
      <c r="W669" s="224"/>
      <c r="X669" s="224"/>
      <c r="Y669" s="224"/>
      <c r="Z669" s="214"/>
      <c r="AA669" s="214"/>
      <c r="AB669" s="214"/>
      <c r="AC669" s="214"/>
      <c r="AD669" s="214"/>
      <c r="AE669" s="214"/>
      <c r="AF669" s="214"/>
      <c r="AG669" s="214" t="s">
        <v>371</v>
      </c>
      <c r="AH669" s="214">
        <v>5</v>
      </c>
      <c r="AI669" s="214"/>
      <c r="AJ669" s="214"/>
      <c r="AK669" s="214"/>
      <c r="AL669" s="214"/>
      <c r="AM669" s="214"/>
      <c r="AN669" s="214"/>
      <c r="AO669" s="214"/>
      <c r="AP669" s="214"/>
      <c r="AQ669" s="214"/>
      <c r="AR669" s="214"/>
      <c r="AS669" s="214"/>
      <c r="AT669" s="214"/>
      <c r="AU669" s="214"/>
      <c r="AV669" s="214"/>
      <c r="AW669" s="214"/>
      <c r="AX669" s="214"/>
      <c r="AY669" s="214"/>
      <c r="AZ669" s="214"/>
      <c r="BA669" s="214"/>
      <c r="BB669" s="214"/>
      <c r="BC669" s="214"/>
      <c r="BD669" s="214"/>
      <c r="BE669" s="214"/>
      <c r="BF669" s="214"/>
      <c r="BG669" s="214"/>
      <c r="BH669" s="214"/>
    </row>
    <row r="670" spans="1:60" ht="22.5" outlineLevel="1" x14ac:dyDescent="0.2">
      <c r="A670" s="236">
        <v>111</v>
      </c>
      <c r="B670" s="237" t="s">
        <v>797</v>
      </c>
      <c r="C670" s="254" t="s">
        <v>798</v>
      </c>
      <c r="D670" s="238" t="s">
        <v>379</v>
      </c>
      <c r="E670" s="239">
        <v>72.906000000000006</v>
      </c>
      <c r="F670" s="240"/>
      <c r="G670" s="241">
        <f>ROUND(E670*F670,2)</f>
        <v>0</v>
      </c>
      <c r="H670" s="240"/>
      <c r="I670" s="241">
        <f>ROUND(E670*H670,2)</f>
        <v>0</v>
      </c>
      <c r="J670" s="240"/>
      <c r="K670" s="241">
        <f>ROUND(E670*J670,2)</f>
        <v>0</v>
      </c>
      <c r="L670" s="241">
        <v>12</v>
      </c>
      <c r="M670" s="241">
        <f>G670*(1+L670/100)</f>
        <v>0</v>
      </c>
      <c r="N670" s="239">
        <v>5.0400000000000002E-3</v>
      </c>
      <c r="O670" s="239">
        <f>ROUND(E670*N670,2)</f>
        <v>0.37</v>
      </c>
      <c r="P670" s="239">
        <v>0</v>
      </c>
      <c r="Q670" s="239">
        <f>ROUND(E670*P670,2)</f>
        <v>0</v>
      </c>
      <c r="R670" s="241" t="s">
        <v>786</v>
      </c>
      <c r="S670" s="241" t="s">
        <v>315</v>
      </c>
      <c r="T670" s="242" t="s">
        <v>315</v>
      </c>
      <c r="U670" s="224">
        <v>0.98</v>
      </c>
      <c r="V670" s="224">
        <f>ROUND(E670*U670,2)</f>
        <v>71.45</v>
      </c>
      <c r="W670" s="224"/>
      <c r="X670" s="224" t="s">
        <v>336</v>
      </c>
      <c r="Y670" s="224" t="s">
        <v>317</v>
      </c>
      <c r="Z670" s="214"/>
      <c r="AA670" s="214"/>
      <c r="AB670" s="214"/>
      <c r="AC670" s="214"/>
      <c r="AD670" s="214"/>
      <c r="AE670" s="214"/>
      <c r="AF670" s="214"/>
      <c r="AG670" s="214" t="s">
        <v>337</v>
      </c>
      <c r="AH670" s="214"/>
      <c r="AI670" s="214"/>
      <c r="AJ670" s="214"/>
      <c r="AK670" s="214"/>
      <c r="AL670" s="214"/>
      <c r="AM670" s="214"/>
      <c r="AN670" s="214"/>
      <c r="AO670" s="214"/>
      <c r="AP670" s="214"/>
      <c r="AQ670" s="214"/>
      <c r="AR670" s="214"/>
      <c r="AS670" s="214"/>
      <c r="AT670" s="214"/>
      <c r="AU670" s="214"/>
      <c r="AV670" s="214"/>
      <c r="AW670" s="214"/>
      <c r="AX670" s="214"/>
      <c r="AY670" s="214"/>
      <c r="AZ670" s="214"/>
      <c r="BA670" s="214"/>
      <c r="BB670" s="214"/>
      <c r="BC670" s="214"/>
      <c r="BD670" s="214"/>
      <c r="BE670" s="214"/>
      <c r="BF670" s="214"/>
      <c r="BG670" s="214"/>
      <c r="BH670" s="214"/>
    </row>
    <row r="671" spans="1:60" outlineLevel="2" x14ac:dyDescent="0.2">
      <c r="A671" s="221"/>
      <c r="B671" s="222"/>
      <c r="C671" s="268" t="s">
        <v>713</v>
      </c>
      <c r="D671" s="262"/>
      <c r="E671" s="263"/>
      <c r="F671" s="224"/>
      <c r="G671" s="224"/>
      <c r="H671" s="224"/>
      <c r="I671" s="224"/>
      <c r="J671" s="224"/>
      <c r="K671" s="224"/>
      <c r="L671" s="224"/>
      <c r="M671" s="224"/>
      <c r="N671" s="223"/>
      <c r="O671" s="223"/>
      <c r="P671" s="223"/>
      <c r="Q671" s="223"/>
      <c r="R671" s="224"/>
      <c r="S671" s="224"/>
      <c r="T671" s="224"/>
      <c r="U671" s="224"/>
      <c r="V671" s="224"/>
      <c r="W671" s="224"/>
      <c r="X671" s="224"/>
      <c r="Y671" s="224"/>
      <c r="Z671" s="214"/>
      <c r="AA671" s="214"/>
      <c r="AB671" s="214"/>
      <c r="AC671" s="214"/>
      <c r="AD671" s="214"/>
      <c r="AE671" s="214"/>
      <c r="AF671" s="214"/>
      <c r="AG671" s="214" t="s">
        <v>371</v>
      </c>
      <c r="AH671" s="214">
        <v>0</v>
      </c>
      <c r="AI671" s="214"/>
      <c r="AJ671" s="214"/>
      <c r="AK671" s="214"/>
      <c r="AL671" s="214"/>
      <c r="AM671" s="214"/>
      <c r="AN671" s="214"/>
      <c r="AO671" s="214"/>
      <c r="AP671" s="214"/>
      <c r="AQ671" s="214"/>
      <c r="AR671" s="214"/>
      <c r="AS671" s="214"/>
      <c r="AT671" s="214"/>
      <c r="AU671" s="214"/>
      <c r="AV671" s="214"/>
      <c r="AW671" s="214"/>
      <c r="AX671" s="214"/>
      <c r="AY671" s="214"/>
      <c r="AZ671" s="214"/>
      <c r="BA671" s="214"/>
      <c r="BB671" s="214"/>
      <c r="BC671" s="214"/>
      <c r="BD671" s="214"/>
      <c r="BE671" s="214"/>
      <c r="BF671" s="214"/>
      <c r="BG671" s="214"/>
      <c r="BH671" s="214"/>
    </row>
    <row r="672" spans="1:60" outlineLevel="3" x14ac:dyDescent="0.2">
      <c r="A672" s="221"/>
      <c r="B672" s="222"/>
      <c r="C672" s="268" t="s">
        <v>2998</v>
      </c>
      <c r="D672" s="262"/>
      <c r="E672" s="263">
        <v>13.44</v>
      </c>
      <c r="F672" s="224"/>
      <c r="G672" s="224"/>
      <c r="H672" s="224"/>
      <c r="I672" s="224"/>
      <c r="J672" s="224"/>
      <c r="K672" s="224"/>
      <c r="L672" s="224"/>
      <c r="M672" s="224"/>
      <c r="N672" s="223"/>
      <c r="O672" s="223"/>
      <c r="P672" s="223"/>
      <c r="Q672" s="223"/>
      <c r="R672" s="224"/>
      <c r="S672" s="224"/>
      <c r="T672" s="224"/>
      <c r="U672" s="224"/>
      <c r="V672" s="224"/>
      <c r="W672" s="224"/>
      <c r="X672" s="224"/>
      <c r="Y672" s="224"/>
      <c r="Z672" s="214"/>
      <c r="AA672" s="214"/>
      <c r="AB672" s="214"/>
      <c r="AC672" s="214"/>
      <c r="AD672" s="214"/>
      <c r="AE672" s="214"/>
      <c r="AF672" s="214"/>
      <c r="AG672" s="214" t="s">
        <v>371</v>
      </c>
      <c r="AH672" s="214">
        <v>0</v>
      </c>
      <c r="AI672" s="214"/>
      <c r="AJ672" s="214"/>
      <c r="AK672" s="214"/>
      <c r="AL672" s="214"/>
      <c r="AM672" s="214"/>
      <c r="AN672" s="214"/>
      <c r="AO672" s="214"/>
      <c r="AP672" s="214"/>
      <c r="AQ672" s="214"/>
      <c r="AR672" s="214"/>
      <c r="AS672" s="214"/>
      <c r="AT672" s="214"/>
      <c r="AU672" s="214"/>
      <c r="AV672" s="214"/>
      <c r="AW672" s="214"/>
      <c r="AX672" s="214"/>
      <c r="AY672" s="214"/>
      <c r="AZ672" s="214"/>
      <c r="BA672" s="214"/>
      <c r="BB672" s="214"/>
      <c r="BC672" s="214"/>
      <c r="BD672" s="214"/>
      <c r="BE672" s="214"/>
      <c r="BF672" s="214"/>
      <c r="BG672" s="214"/>
      <c r="BH672" s="214"/>
    </row>
    <row r="673" spans="1:60" outlineLevel="3" x14ac:dyDescent="0.2">
      <c r="A673" s="221"/>
      <c r="B673" s="222"/>
      <c r="C673" s="268" t="s">
        <v>2999</v>
      </c>
      <c r="D673" s="262"/>
      <c r="E673" s="263">
        <v>15.24</v>
      </c>
      <c r="F673" s="224"/>
      <c r="G673" s="224"/>
      <c r="H673" s="224"/>
      <c r="I673" s="224"/>
      <c r="J673" s="224"/>
      <c r="K673" s="224"/>
      <c r="L673" s="224"/>
      <c r="M673" s="224"/>
      <c r="N673" s="223"/>
      <c r="O673" s="223"/>
      <c r="P673" s="223"/>
      <c r="Q673" s="223"/>
      <c r="R673" s="224"/>
      <c r="S673" s="224"/>
      <c r="T673" s="224"/>
      <c r="U673" s="224"/>
      <c r="V673" s="224"/>
      <c r="W673" s="224"/>
      <c r="X673" s="224"/>
      <c r="Y673" s="224"/>
      <c r="Z673" s="214"/>
      <c r="AA673" s="214"/>
      <c r="AB673" s="214"/>
      <c r="AC673" s="214"/>
      <c r="AD673" s="214"/>
      <c r="AE673" s="214"/>
      <c r="AF673" s="214"/>
      <c r="AG673" s="214" t="s">
        <v>371</v>
      </c>
      <c r="AH673" s="214">
        <v>0</v>
      </c>
      <c r="AI673" s="214"/>
      <c r="AJ673" s="214"/>
      <c r="AK673" s="214"/>
      <c r="AL673" s="214"/>
      <c r="AM673" s="214"/>
      <c r="AN673" s="214"/>
      <c r="AO673" s="214"/>
      <c r="AP673" s="214"/>
      <c r="AQ673" s="214"/>
      <c r="AR673" s="214"/>
      <c r="AS673" s="214"/>
      <c r="AT673" s="214"/>
      <c r="AU673" s="214"/>
      <c r="AV673" s="214"/>
      <c r="AW673" s="214"/>
      <c r="AX673" s="214"/>
      <c r="AY673" s="214"/>
      <c r="AZ673" s="214"/>
      <c r="BA673" s="214"/>
      <c r="BB673" s="214"/>
      <c r="BC673" s="214"/>
      <c r="BD673" s="214"/>
      <c r="BE673" s="214"/>
      <c r="BF673" s="214"/>
      <c r="BG673" s="214"/>
      <c r="BH673" s="214"/>
    </row>
    <row r="674" spans="1:60" outlineLevel="3" x14ac:dyDescent="0.2">
      <c r="A674" s="221"/>
      <c r="B674" s="222"/>
      <c r="C674" s="268" t="s">
        <v>3000</v>
      </c>
      <c r="D674" s="262"/>
      <c r="E674" s="263">
        <v>1.76</v>
      </c>
      <c r="F674" s="224"/>
      <c r="G674" s="224"/>
      <c r="H674" s="224"/>
      <c r="I674" s="224"/>
      <c r="J674" s="224"/>
      <c r="K674" s="224"/>
      <c r="L674" s="224"/>
      <c r="M674" s="224"/>
      <c r="N674" s="223"/>
      <c r="O674" s="223"/>
      <c r="P674" s="223"/>
      <c r="Q674" s="223"/>
      <c r="R674" s="224"/>
      <c r="S674" s="224"/>
      <c r="T674" s="224"/>
      <c r="U674" s="224"/>
      <c r="V674" s="224"/>
      <c r="W674" s="224"/>
      <c r="X674" s="224"/>
      <c r="Y674" s="224"/>
      <c r="Z674" s="214"/>
      <c r="AA674" s="214"/>
      <c r="AB674" s="214"/>
      <c r="AC674" s="214"/>
      <c r="AD674" s="214"/>
      <c r="AE674" s="214"/>
      <c r="AF674" s="214"/>
      <c r="AG674" s="214" t="s">
        <v>371</v>
      </c>
      <c r="AH674" s="214">
        <v>0</v>
      </c>
      <c r="AI674" s="214"/>
      <c r="AJ674" s="214"/>
      <c r="AK674" s="214"/>
      <c r="AL674" s="214"/>
      <c r="AM674" s="214"/>
      <c r="AN674" s="214"/>
      <c r="AO674" s="214"/>
      <c r="AP674" s="214"/>
      <c r="AQ674" s="214"/>
      <c r="AR674" s="214"/>
      <c r="AS674" s="214"/>
      <c r="AT674" s="214"/>
      <c r="AU674" s="214"/>
      <c r="AV674" s="214"/>
      <c r="AW674" s="214"/>
      <c r="AX674" s="214"/>
      <c r="AY674" s="214"/>
      <c r="AZ674" s="214"/>
      <c r="BA674" s="214"/>
      <c r="BB674" s="214"/>
      <c r="BC674" s="214"/>
      <c r="BD674" s="214"/>
      <c r="BE674" s="214"/>
      <c r="BF674" s="214"/>
      <c r="BG674" s="214"/>
      <c r="BH674" s="214"/>
    </row>
    <row r="675" spans="1:60" outlineLevel="3" x14ac:dyDescent="0.2">
      <c r="A675" s="221"/>
      <c r="B675" s="222"/>
      <c r="C675" s="268" t="s">
        <v>3112</v>
      </c>
      <c r="D675" s="262"/>
      <c r="E675" s="263"/>
      <c r="F675" s="224"/>
      <c r="G675" s="224"/>
      <c r="H675" s="224"/>
      <c r="I675" s="224"/>
      <c r="J675" s="224"/>
      <c r="K675" s="224"/>
      <c r="L675" s="224"/>
      <c r="M675" s="224"/>
      <c r="N675" s="223"/>
      <c r="O675" s="223"/>
      <c r="P675" s="223"/>
      <c r="Q675" s="223"/>
      <c r="R675" s="224"/>
      <c r="S675" s="224"/>
      <c r="T675" s="224"/>
      <c r="U675" s="224"/>
      <c r="V675" s="224"/>
      <c r="W675" s="224"/>
      <c r="X675" s="224"/>
      <c r="Y675" s="224"/>
      <c r="Z675" s="214"/>
      <c r="AA675" s="214"/>
      <c r="AB675" s="214"/>
      <c r="AC675" s="214"/>
      <c r="AD675" s="214"/>
      <c r="AE675" s="214"/>
      <c r="AF675" s="214"/>
      <c r="AG675" s="214" t="s">
        <v>371</v>
      </c>
      <c r="AH675" s="214">
        <v>0</v>
      </c>
      <c r="AI675" s="214"/>
      <c r="AJ675" s="214"/>
      <c r="AK675" s="214"/>
      <c r="AL675" s="214"/>
      <c r="AM675" s="214"/>
      <c r="AN675" s="214"/>
      <c r="AO675" s="214"/>
      <c r="AP675" s="214"/>
      <c r="AQ675" s="214"/>
      <c r="AR675" s="214"/>
      <c r="AS675" s="214"/>
      <c r="AT675" s="214"/>
      <c r="AU675" s="214"/>
      <c r="AV675" s="214"/>
      <c r="AW675" s="214"/>
      <c r="AX675" s="214"/>
      <c r="AY675" s="214"/>
      <c r="AZ675" s="214"/>
      <c r="BA675" s="214"/>
      <c r="BB675" s="214"/>
      <c r="BC675" s="214"/>
      <c r="BD675" s="214"/>
      <c r="BE675" s="214"/>
      <c r="BF675" s="214"/>
      <c r="BG675" s="214"/>
      <c r="BH675" s="214"/>
    </row>
    <row r="676" spans="1:60" outlineLevel="3" x14ac:dyDescent="0.2">
      <c r="A676" s="221"/>
      <c r="B676" s="222"/>
      <c r="C676" s="268" t="s">
        <v>3287</v>
      </c>
      <c r="D676" s="262"/>
      <c r="E676" s="263">
        <v>9.0540000000000003</v>
      </c>
      <c r="F676" s="224"/>
      <c r="G676" s="224"/>
      <c r="H676" s="224"/>
      <c r="I676" s="224"/>
      <c r="J676" s="224"/>
      <c r="K676" s="224"/>
      <c r="L676" s="224"/>
      <c r="M676" s="224"/>
      <c r="N676" s="223"/>
      <c r="O676" s="223"/>
      <c r="P676" s="223"/>
      <c r="Q676" s="223"/>
      <c r="R676" s="224"/>
      <c r="S676" s="224"/>
      <c r="T676" s="224"/>
      <c r="U676" s="224"/>
      <c r="V676" s="224"/>
      <c r="W676" s="224"/>
      <c r="X676" s="224"/>
      <c r="Y676" s="224"/>
      <c r="Z676" s="214"/>
      <c r="AA676" s="214"/>
      <c r="AB676" s="214"/>
      <c r="AC676" s="214"/>
      <c r="AD676" s="214"/>
      <c r="AE676" s="214"/>
      <c r="AF676" s="214"/>
      <c r="AG676" s="214" t="s">
        <v>371</v>
      </c>
      <c r="AH676" s="214">
        <v>0</v>
      </c>
      <c r="AI676" s="214"/>
      <c r="AJ676" s="214"/>
      <c r="AK676" s="214"/>
      <c r="AL676" s="214"/>
      <c r="AM676" s="214"/>
      <c r="AN676" s="214"/>
      <c r="AO676" s="214"/>
      <c r="AP676" s="214"/>
      <c r="AQ676" s="214"/>
      <c r="AR676" s="214"/>
      <c r="AS676" s="214"/>
      <c r="AT676" s="214"/>
      <c r="AU676" s="214"/>
      <c r="AV676" s="214"/>
      <c r="AW676" s="214"/>
      <c r="AX676" s="214"/>
      <c r="AY676" s="214"/>
      <c r="AZ676" s="214"/>
      <c r="BA676" s="214"/>
      <c r="BB676" s="214"/>
      <c r="BC676" s="214"/>
      <c r="BD676" s="214"/>
      <c r="BE676" s="214"/>
      <c r="BF676" s="214"/>
      <c r="BG676" s="214"/>
      <c r="BH676" s="214"/>
    </row>
    <row r="677" spans="1:60" outlineLevel="3" x14ac:dyDescent="0.2">
      <c r="A677" s="221"/>
      <c r="B677" s="222"/>
      <c r="C677" s="268" t="s">
        <v>3115</v>
      </c>
      <c r="D677" s="262"/>
      <c r="E677" s="263"/>
      <c r="F677" s="224"/>
      <c r="G677" s="224"/>
      <c r="H677" s="224"/>
      <c r="I677" s="224"/>
      <c r="J677" s="224"/>
      <c r="K677" s="224"/>
      <c r="L677" s="224"/>
      <c r="M677" s="224"/>
      <c r="N677" s="223"/>
      <c r="O677" s="223"/>
      <c r="P677" s="223"/>
      <c r="Q677" s="223"/>
      <c r="R677" s="224"/>
      <c r="S677" s="224"/>
      <c r="T677" s="224"/>
      <c r="U677" s="224"/>
      <c r="V677" s="224"/>
      <c r="W677" s="224"/>
      <c r="X677" s="224"/>
      <c r="Y677" s="224"/>
      <c r="Z677" s="214"/>
      <c r="AA677" s="214"/>
      <c r="AB677" s="214"/>
      <c r="AC677" s="214"/>
      <c r="AD677" s="214"/>
      <c r="AE677" s="214"/>
      <c r="AF677" s="214"/>
      <c r="AG677" s="214" t="s">
        <v>371</v>
      </c>
      <c r="AH677" s="214">
        <v>0</v>
      </c>
      <c r="AI677" s="214"/>
      <c r="AJ677" s="214"/>
      <c r="AK677" s="214"/>
      <c r="AL677" s="214"/>
      <c r="AM677" s="214"/>
      <c r="AN677" s="214"/>
      <c r="AO677" s="214"/>
      <c r="AP677" s="214"/>
      <c r="AQ677" s="214"/>
      <c r="AR677" s="214"/>
      <c r="AS677" s="214"/>
      <c r="AT677" s="214"/>
      <c r="AU677" s="214"/>
      <c r="AV677" s="214"/>
      <c r="AW677" s="214"/>
      <c r="AX677" s="214"/>
      <c r="AY677" s="214"/>
      <c r="AZ677" s="214"/>
      <c r="BA677" s="214"/>
      <c r="BB677" s="214"/>
      <c r="BC677" s="214"/>
      <c r="BD677" s="214"/>
      <c r="BE677" s="214"/>
      <c r="BF677" s="214"/>
      <c r="BG677" s="214"/>
      <c r="BH677" s="214"/>
    </row>
    <row r="678" spans="1:60" outlineLevel="3" x14ac:dyDescent="0.2">
      <c r="A678" s="221"/>
      <c r="B678" s="222"/>
      <c r="C678" s="268" t="s">
        <v>3288</v>
      </c>
      <c r="D678" s="262"/>
      <c r="E678" s="263">
        <v>7.7060000000000004</v>
      </c>
      <c r="F678" s="224"/>
      <c r="G678" s="224"/>
      <c r="H678" s="224"/>
      <c r="I678" s="224"/>
      <c r="J678" s="224"/>
      <c r="K678" s="224"/>
      <c r="L678" s="224"/>
      <c r="M678" s="224"/>
      <c r="N678" s="223"/>
      <c r="O678" s="223"/>
      <c r="P678" s="223"/>
      <c r="Q678" s="223"/>
      <c r="R678" s="224"/>
      <c r="S678" s="224"/>
      <c r="T678" s="224"/>
      <c r="U678" s="224"/>
      <c r="V678" s="224"/>
      <c r="W678" s="224"/>
      <c r="X678" s="224"/>
      <c r="Y678" s="224"/>
      <c r="Z678" s="214"/>
      <c r="AA678" s="214"/>
      <c r="AB678" s="214"/>
      <c r="AC678" s="214"/>
      <c r="AD678" s="214"/>
      <c r="AE678" s="214"/>
      <c r="AF678" s="214"/>
      <c r="AG678" s="214" t="s">
        <v>371</v>
      </c>
      <c r="AH678" s="214">
        <v>0</v>
      </c>
      <c r="AI678" s="214"/>
      <c r="AJ678" s="214"/>
      <c r="AK678" s="214"/>
      <c r="AL678" s="214"/>
      <c r="AM678" s="214"/>
      <c r="AN678" s="214"/>
      <c r="AO678" s="214"/>
      <c r="AP678" s="214"/>
      <c r="AQ678" s="214"/>
      <c r="AR678" s="214"/>
      <c r="AS678" s="214"/>
      <c r="AT678" s="214"/>
      <c r="AU678" s="214"/>
      <c r="AV678" s="214"/>
      <c r="AW678" s="214"/>
      <c r="AX678" s="214"/>
      <c r="AY678" s="214"/>
      <c r="AZ678" s="214"/>
      <c r="BA678" s="214"/>
      <c r="BB678" s="214"/>
      <c r="BC678" s="214"/>
      <c r="BD678" s="214"/>
      <c r="BE678" s="214"/>
      <c r="BF678" s="214"/>
      <c r="BG678" s="214"/>
      <c r="BH678" s="214"/>
    </row>
    <row r="679" spans="1:60" outlineLevel="3" x14ac:dyDescent="0.2">
      <c r="A679" s="221"/>
      <c r="B679" s="222"/>
      <c r="C679" s="268" t="s">
        <v>3117</v>
      </c>
      <c r="D679" s="262"/>
      <c r="E679" s="263"/>
      <c r="F679" s="224"/>
      <c r="G679" s="224"/>
      <c r="H679" s="224"/>
      <c r="I679" s="224"/>
      <c r="J679" s="224"/>
      <c r="K679" s="224"/>
      <c r="L679" s="224"/>
      <c r="M679" s="224"/>
      <c r="N679" s="223"/>
      <c r="O679" s="223"/>
      <c r="P679" s="223"/>
      <c r="Q679" s="223"/>
      <c r="R679" s="224"/>
      <c r="S679" s="224"/>
      <c r="T679" s="224"/>
      <c r="U679" s="224"/>
      <c r="V679" s="224"/>
      <c r="W679" s="224"/>
      <c r="X679" s="224"/>
      <c r="Y679" s="224"/>
      <c r="Z679" s="214"/>
      <c r="AA679" s="214"/>
      <c r="AB679" s="214"/>
      <c r="AC679" s="214"/>
      <c r="AD679" s="214"/>
      <c r="AE679" s="214"/>
      <c r="AF679" s="214"/>
      <c r="AG679" s="214" t="s">
        <v>371</v>
      </c>
      <c r="AH679" s="214">
        <v>0</v>
      </c>
      <c r="AI679" s="214"/>
      <c r="AJ679" s="214"/>
      <c r="AK679" s="214"/>
      <c r="AL679" s="214"/>
      <c r="AM679" s="214"/>
      <c r="AN679" s="214"/>
      <c r="AO679" s="214"/>
      <c r="AP679" s="214"/>
      <c r="AQ679" s="214"/>
      <c r="AR679" s="214"/>
      <c r="AS679" s="214"/>
      <c r="AT679" s="214"/>
      <c r="AU679" s="214"/>
      <c r="AV679" s="214"/>
      <c r="AW679" s="214"/>
      <c r="AX679" s="214"/>
      <c r="AY679" s="214"/>
      <c r="AZ679" s="214"/>
      <c r="BA679" s="214"/>
      <c r="BB679" s="214"/>
      <c r="BC679" s="214"/>
      <c r="BD679" s="214"/>
      <c r="BE679" s="214"/>
      <c r="BF679" s="214"/>
      <c r="BG679" s="214"/>
      <c r="BH679" s="214"/>
    </row>
    <row r="680" spans="1:60" outlineLevel="3" x14ac:dyDescent="0.2">
      <c r="A680" s="221"/>
      <c r="B680" s="222"/>
      <c r="C680" s="268" t="s">
        <v>3289</v>
      </c>
      <c r="D680" s="262"/>
      <c r="E680" s="263">
        <v>7.851</v>
      </c>
      <c r="F680" s="224"/>
      <c r="G680" s="224"/>
      <c r="H680" s="224"/>
      <c r="I680" s="224"/>
      <c r="J680" s="224"/>
      <c r="K680" s="224"/>
      <c r="L680" s="224"/>
      <c r="M680" s="224"/>
      <c r="N680" s="223"/>
      <c r="O680" s="223"/>
      <c r="P680" s="223"/>
      <c r="Q680" s="223"/>
      <c r="R680" s="224"/>
      <c r="S680" s="224"/>
      <c r="T680" s="224"/>
      <c r="U680" s="224"/>
      <c r="V680" s="224"/>
      <c r="W680" s="224"/>
      <c r="X680" s="224"/>
      <c r="Y680" s="224"/>
      <c r="Z680" s="214"/>
      <c r="AA680" s="214"/>
      <c r="AB680" s="214"/>
      <c r="AC680" s="214"/>
      <c r="AD680" s="214"/>
      <c r="AE680" s="214"/>
      <c r="AF680" s="214"/>
      <c r="AG680" s="214" t="s">
        <v>371</v>
      </c>
      <c r="AH680" s="214">
        <v>0</v>
      </c>
      <c r="AI680" s="214"/>
      <c r="AJ680" s="214"/>
      <c r="AK680" s="214"/>
      <c r="AL680" s="214"/>
      <c r="AM680" s="214"/>
      <c r="AN680" s="214"/>
      <c r="AO680" s="214"/>
      <c r="AP680" s="214"/>
      <c r="AQ680" s="214"/>
      <c r="AR680" s="214"/>
      <c r="AS680" s="214"/>
      <c r="AT680" s="214"/>
      <c r="AU680" s="214"/>
      <c r="AV680" s="214"/>
      <c r="AW680" s="214"/>
      <c r="AX680" s="214"/>
      <c r="AY680" s="214"/>
      <c r="AZ680" s="214"/>
      <c r="BA680" s="214"/>
      <c r="BB680" s="214"/>
      <c r="BC680" s="214"/>
      <c r="BD680" s="214"/>
      <c r="BE680" s="214"/>
      <c r="BF680" s="214"/>
      <c r="BG680" s="214"/>
      <c r="BH680" s="214"/>
    </row>
    <row r="681" spans="1:60" outlineLevel="3" x14ac:dyDescent="0.2">
      <c r="A681" s="221"/>
      <c r="B681" s="222"/>
      <c r="C681" s="268" t="s">
        <v>3119</v>
      </c>
      <c r="D681" s="262"/>
      <c r="E681" s="263"/>
      <c r="F681" s="224"/>
      <c r="G681" s="224"/>
      <c r="H681" s="224"/>
      <c r="I681" s="224"/>
      <c r="J681" s="224"/>
      <c r="K681" s="224"/>
      <c r="L681" s="224"/>
      <c r="M681" s="224"/>
      <c r="N681" s="223"/>
      <c r="O681" s="223"/>
      <c r="P681" s="223"/>
      <c r="Q681" s="223"/>
      <c r="R681" s="224"/>
      <c r="S681" s="224"/>
      <c r="T681" s="224"/>
      <c r="U681" s="224"/>
      <c r="V681" s="224"/>
      <c r="W681" s="224"/>
      <c r="X681" s="224"/>
      <c r="Y681" s="224"/>
      <c r="Z681" s="214"/>
      <c r="AA681" s="214"/>
      <c r="AB681" s="214"/>
      <c r="AC681" s="214"/>
      <c r="AD681" s="214"/>
      <c r="AE681" s="214"/>
      <c r="AF681" s="214"/>
      <c r="AG681" s="214" t="s">
        <v>371</v>
      </c>
      <c r="AH681" s="214">
        <v>0</v>
      </c>
      <c r="AI681" s="214"/>
      <c r="AJ681" s="214"/>
      <c r="AK681" s="214"/>
      <c r="AL681" s="214"/>
      <c r="AM681" s="214"/>
      <c r="AN681" s="214"/>
      <c r="AO681" s="214"/>
      <c r="AP681" s="214"/>
      <c r="AQ681" s="214"/>
      <c r="AR681" s="214"/>
      <c r="AS681" s="214"/>
      <c r="AT681" s="214"/>
      <c r="AU681" s="214"/>
      <c r="AV681" s="214"/>
      <c r="AW681" s="214"/>
      <c r="AX681" s="214"/>
      <c r="AY681" s="214"/>
      <c r="AZ681" s="214"/>
      <c r="BA681" s="214"/>
      <c r="BB681" s="214"/>
      <c r="BC681" s="214"/>
      <c r="BD681" s="214"/>
      <c r="BE681" s="214"/>
      <c r="BF681" s="214"/>
      <c r="BG681" s="214"/>
      <c r="BH681" s="214"/>
    </row>
    <row r="682" spans="1:60" outlineLevel="3" x14ac:dyDescent="0.2">
      <c r="A682" s="221"/>
      <c r="B682" s="222"/>
      <c r="C682" s="268" t="s">
        <v>3290</v>
      </c>
      <c r="D682" s="262"/>
      <c r="E682" s="263">
        <v>0.83</v>
      </c>
      <c r="F682" s="224"/>
      <c r="G682" s="224"/>
      <c r="H682" s="224"/>
      <c r="I682" s="224"/>
      <c r="J682" s="224"/>
      <c r="K682" s="224"/>
      <c r="L682" s="224"/>
      <c r="M682" s="224"/>
      <c r="N682" s="223"/>
      <c r="O682" s="223"/>
      <c r="P682" s="223"/>
      <c r="Q682" s="223"/>
      <c r="R682" s="224"/>
      <c r="S682" s="224"/>
      <c r="T682" s="224"/>
      <c r="U682" s="224"/>
      <c r="V682" s="224"/>
      <c r="W682" s="224"/>
      <c r="X682" s="224"/>
      <c r="Y682" s="224"/>
      <c r="Z682" s="214"/>
      <c r="AA682" s="214"/>
      <c r="AB682" s="214"/>
      <c r="AC682" s="214"/>
      <c r="AD682" s="214"/>
      <c r="AE682" s="214"/>
      <c r="AF682" s="214"/>
      <c r="AG682" s="214" t="s">
        <v>371</v>
      </c>
      <c r="AH682" s="214">
        <v>0</v>
      </c>
      <c r="AI682" s="214"/>
      <c r="AJ682" s="214"/>
      <c r="AK682" s="214"/>
      <c r="AL682" s="214"/>
      <c r="AM682" s="214"/>
      <c r="AN682" s="214"/>
      <c r="AO682" s="214"/>
      <c r="AP682" s="214"/>
      <c r="AQ682" s="214"/>
      <c r="AR682" s="214"/>
      <c r="AS682" s="214"/>
      <c r="AT682" s="214"/>
      <c r="AU682" s="214"/>
      <c r="AV682" s="214"/>
      <c r="AW682" s="214"/>
      <c r="AX682" s="214"/>
      <c r="AY682" s="214"/>
      <c r="AZ682" s="214"/>
      <c r="BA682" s="214"/>
      <c r="BB682" s="214"/>
      <c r="BC682" s="214"/>
      <c r="BD682" s="214"/>
      <c r="BE682" s="214"/>
      <c r="BF682" s="214"/>
      <c r="BG682" s="214"/>
      <c r="BH682" s="214"/>
    </row>
    <row r="683" spans="1:60" outlineLevel="3" x14ac:dyDescent="0.2">
      <c r="A683" s="221"/>
      <c r="B683" s="222"/>
      <c r="C683" s="268" t="s">
        <v>3291</v>
      </c>
      <c r="D683" s="262"/>
      <c r="E683" s="263">
        <v>9.2560000000000002</v>
      </c>
      <c r="F683" s="224"/>
      <c r="G683" s="224"/>
      <c r="H683" s="224"/>
      <c r="I683" s="224"/>
      <c r="J683" s="224"/>
      <c r="K683" s="224"/>
      <c r="L683" s="224"/>
      <c r="M683" s="224"/>
      <c r="N683" s="223"/>
      <c r="O683" s="223"/>
      <c r="P683" s="223"/>
      <c r="Q683" s="223"/>
      <c r="R683" s="224"/>
      <c r="S683" s="224"/>
      <c r="T683" s="224"/>
      <c r="U683" s="224"/>
      <c r="V683" s="224"/>
      <c r="W683" s="224"/>
      <c r="X683" s="224"/>
      <c r="Y683" s="224"/>
      <c r="Z683" s="214"/>
      <c r="AA683" s="214"/>
      <c r="AB683" s="214"/>
      <c r="AC683" s="214"/>
      <c r="AD683" s="214"/>
      <c r="AE683" s="214"/>
      <c r="AF683" s="214"/>
      <c r="AG683" s="214" t="s">
        <v>371</v>
      </c>
      <c r="AH683" s="214">
        <v>0</v>
      </c>
      <c r="AI683" s="214"/>
      <c r="AJ683" s="214"/>
      <c r="AK683" s="214"/>
      <c r="AL683" s="214"/>
      <c r="AM683" s="214"/>
      <c r="AN683" s="214"/>
      <c r="AO683" s="214"/>
      <c r="AP683" s="214"/>
      <c r="AQ683" s="214"/>
      <c r="AR683" s="214"/>
      <c r="AS683" s="214"/>
      <c r="AT683" s="214"/>
      <c r="AU683" s="214"/>
      <c r="AV683" s="214"/>
      <c r="AW683" s="214"/>
      <c r="AX683" s="214"/>
      <c r="AY683" s="214"/>
      <c r="AZ683" s="214"/>
      <c r="BA683" s="214"/>
      <c r="BB683" s="214"/>
      <c r="BC683" s="214"/>
      <c r="BD683" s="214"/>
      <c r="BE683" s="214"/>
      <c r="BF683" s="214"/>
      <c r="BG683" s="214"/>
      <c r="BH683" s="214"/>
    </row>
    <row r="684" spans="1:60" outlineLevel="3" x14ac:dyDescent="0.2">
      <c r="A684" s="221"/>
      <c r="B684" s="222"/>
      <c r="C684" s="268" t="s">
        <v>3121</v>
      </c>
      <c r="D684" s="262"/>
      <c r="E684" s="263"/>
      <c r="F684" s="224"/>
      <c r="G684" s="224"/>
      <c r="H684" s="224"/>
      <c r="I684" s="224"/>
      <c r="J684" s="224"/>
      <c r="K684" s="224"/>
      <c r="L684" s="224"/>
      <c r="M684" s="224"/>
      <c r="N684" s="223"/>
      <c r="O684" s="223"/>
      <c r="P684" s="223"/>
      <c r="Q684" s="223"/>
      <c r="R684" s="224"/>
      <c r="S684" s="224"/>
      <c r="T684" s="224"/>
      <c r="U684" s="224"/>
      <c r="V684" s="224"/>
      <c r="W684" s="224"/>
      <c r="X684" s="224"/>
      <c r="Y684" s="224"/>
      <c r="Z684" s="214"/>
      <c r="AA684" s="214"/>
      <c r="AB684" s="214"/>
      <c r="AC684" s="214"/>
      <c r="AD684" s="214"/>
      <c r="AE684" s="214"/>
      <c r="AF684" s="214"/>
      <c r="AG684" s="214" t="s">
        <v>371</v>
      </c>
      <c r="AH684" s="214">
        <v>0</v>
      </c>
      <c r="AI684" s="214"/>
      <c r="AJ684" s="214"/>
      <c r="AK684" s="214"/>
      <c r="AL684" s="214"/>
      <c r="AM684" s="214"/>
      <c r="AN684" s="214"/>
      <c r="AO684" s="214"/>
      <c r="AP684" s="214"/>
      <c r="AQ684" s="214"/>
      <c r="AR684" s="214"/>
      <c r="AS684" s="214"/>
      <c r="AT684" s="214"/>
      <c r="AU684" s="214"/>
      <c r="AV684" s="214"/>
      <c r="AW684" s="214"/>
      <c r="AX684" s="214"/>
      <c r="AY684" s="214"/>
      <c r="AZ684" s="214"/>
      <c r="BA684" s="214"/>
      <c r="BB684" s="214"/>
      <c r="BC684" s="214"/>
      <c r="BD684" s="214"/>
      <c r="BE684" s="214"/>
      <c r="BF684" s="214"/>
      <c r="BG684" s="214"/>
      <c r="BH684" s="214"/>
    </row>
    <row r="685" spans="1:60" outlineLevel="3" x14ac:dyDescent="0.2">
      <c r="A685" s="221"/>
      <c r="B685" s="222"/>
      <c r="C685" s="268" t="s">
        <v>3292</v>
      </c>
      <c r="D685" s="262"/>
      <c r="E685" s="263">
        <v>7.7690000000000001</v>
      </c>
      <c r="F685" s="224"/>
      <c r="G685" s="224"/>
      <c r="H685" s="224"/>
      <c r="I685" s="224"/>
      <c r="J685" s="224"/>
      <c r="K685" s="224"/>
      <c r="L685" s="224"/>
      <c r="M685" s="224"/>
      <c r="N685" s="223"/>
      <c r="O685" s="223"/>
      <c r="P685" s="223"/>
      <c r="Q685" s="223"/>
      <c r="R685" s="224"/>
      <c r="S685" s="224"/>
      <c r="T685" s="224"/>
      <c r="U685" s="224"/>
      <c r="V685" s="224"/>
      <c r="W685" s="224"/>
      <c r="X685" s="224"/>
      <c r="Y685" s="224"/>
      <c r="Z685" s="214"/>
      <c r="AA685" s="214"/>
      <c r="AB685" s="214"/>
      <c r="AC685" s="214"/>
      <c r="AD685" s="214"/>
      <c r="AE685" s="214"/>
      <c r="AF685" s="214"/>
      <c r="AG685" s="214" t="s">
        <v>371</v>
      </c>
      <c r="AH685" s="214">
        <v>0</v>
      </c>
      <c r="AI685" s="214"/>
      <c r="AJ685" s="214"/>
      <c r="AK685" s="214"/>
      <c r="AL685" s="214"/>
      <c r="AM685" s="214"/>
      <c r="AN685" s="214"/>
      <c r="AO685" s="214"/>
      <c r="AP685" s="214"/>
      <c r="AQ685" s="214"/>
      <c r="AR685" s="214"/>
      <c r="AS685" s="214"/>
      <c r="AT685" s="214"/>
      <c r="AU685" s="214"/>
      <c r="AV685" s="214"/>
      <c r="AW685" s="214"/>
      <c r="AX685" s="214"/>
      <c r="AY685" s="214"/>
      <c r="AZ685" s="214"/>
      <c r="BA685" s="214"/>
      <c r="BB685" s="214"/>
      <c r="BC685" s="214"/>
      <c r="BD685" s="214"/>
      <c r="BE685" s="214"/>
      <c r="BF685" s="214"/>
      <c r="BG685" s="214"/>
      <c r="BH685" s="214"/>
    </row>
    <row r="686" spans="1:60" outlineLevel="3" x14ac:dyDescent="0.2">
      <c r="A686" s="221"/>
      <c r="B686" s="222"/>
      <c r="C686" s="273" t="s">
        <v>2228</v>
      </c>
      <c r="D686" s="271"/>
      <c r="E686" s="272">
        <v>72.906000000000006</v>
      </c>
      <c r="F686" s="224"/>
      <c r="G686" s="224"/>
      <c r="H686" s="224"/>
      <c r="I686" s="224"/>
      <c r="J686" s="224"/>
      <c r="K686" s="224"/>
      <c r="L686" s="224"/>
      <c r="M686" s="224"/>
      <c r="N686" s="223"/>
      <c r="O686" s="223"/>
      <c r="P686" s="223"/>
      <c r="Q686" s="223"/>
      <c r="R686" s="224"/>
      <c r="S686" s="224"/>
      <c r="T686" s="224"/>
      <c r="U686" s="224"/>
      <c r="V686" s="224"/>
      <c r="W686" s="224"/>
      <c r="X686" s="224"/>
      <c r="Y686" s="224"/>
      <c r="Z686" s="214"/>
      <c r="AA686" s="214"/>
      <c r="AB686" s="214"/>
      <c r="AC686" s="214"/>
      <c r="AD686" s="214"/>
      <c r="AE686" s="214"/>
      <c r="AF686" s="214"/>
      <c r="AG686" s="214" t="s">
        <v>371</v>
      </c>
      <c r="AH686" s="214">
        <v>1</v>
      </c>
      <c r="AI686" s="214"/>
      <c r="AJ686" s="214"/>
      <c r="AK686" s="214"/>
      <c r="AL686" s="214"/>
      <c r="AM686" s="214"/>
      <c r="AN686" s="214"/>
      <c r="AO686" s="214"/>
      <c r="AP686" s="214"/>
      <c r="AQ686" s="214"/>
      <c r="AR686" s="214"/>
      <c r="AS686" s="214"/>
      <c r="AT686" s="214"/>
      <c r="AU686" s="214"/>
      <c r="AV686" s="214"/>
      <c r="AW686" s="214"/>
      <c r="AX686" s="214"/>
      <c r="AY686" s="214"/>
      <c r="AZ686" s="214"/>
      <c r="BA686" s="214"/>
      <c r="BB686" s="214"/>
      <c r="BC686" s="214"/>
      <c r="BD686" s="214"/>
      <c r="BE686" s="214"/>
      <c r="BF686" s="214"/>
      <c r="BG686" s="214"/>
      <c r="BH686" s="214"/>
    </row>
    <row r="687" spans="1:60" outlineLevel="1" x14ac:dyDescent="0.2">
      <c r="A687" s="236">
        <v>112</v>
      </c>
      <c r="B687" s="237" t="s">
        <v>800</v>
      </c>
      <c r="C687" s="254" t="s">
        <v>801</v>
      </c>
      <c r="D687" s="238" t="s">
        <v>403</v>
      </c>
      <c r="E687" s="239">
        <v>8.48</v>
      </c>
      <c r="F687" s="240"/>
      <c r="G687" s="241">
        <f>ROUND(E687*F687,2)</f>
        <v>0</v>
      </c>
      <c r="H687" s="240"/>
      <c r="I687" s="241">
        <f>ROUND(E687*H687,2)</f>
        <v>0</v>
      </c>
      <c r="J687" s="240"/>
      <c r="K687" s="241">
        <f>ROUND(E687*J687,2)</f>
        <v>0</v>
      </c>
      <c r="L687" s="241">
        <v>12</v>
      </c>
      <c r="M687" s="241">
        <f>G687*(1+L687/100)</f>
        <v>0</v>
      </c>
      <c r="N687" s="239">
        <v>4.0000000000000003E-5</v>
      </c>
      <c r="O687" s="239">
        <f>ROUND(E687*N687,2)</f>
        <v>0</v>
      </c>
      <c r="P687" s="239">
        <v>0</v>
      </c>
      <c r="Q687" s="239">
        <f>ROUND(E687*P687,2)</f>
        <v>0</v>
      </c>
      <c r="R687" s="241" t="s">
        <v>786</v>
      </c>
      <c r="S687" s="241" t="s">
        <v>315</v>
      </c>
      <c r="T687" s="242" t="s">
        <v>315</v>
      </c>
      <c r="U687" s="224">
        <v>7.0000000000000007E-2</v>
      </c>
      <c r="V687" s="224">
        <f>ROUND(E687*U687,2)</f>
        <v>0.59</v>
      </c>
      <c r="W687" s="224"/>
      <c r="X687" s="224" t="s">
        <v>336</v>
      </c>
      <c r="Y687" s="224" t="s">
        <v>317</v>
      </c>
      <c r="Z687" s="214"/>
      <c r="AA687" s="214"/>
      <c r="AB687" s="214"/>
      <c r="AC687" s="214"/>
      <c r="AD687" s="214"/>
      <c r="AE687" s="214"/>
      <c r="AF687" s="214"/>
      <c r="AG687" s="214" t="s">
        <v>337</v>
      </c>
      <c r="AH687" s="214"/>
      <c r="AI687" s="214"/>
      <c r="AJ687" s="214"/>
      <c r="AK687" s="214"/>
      <c r="AL687" s="214"/>
      <c r="AM687" s="214"/>
      <c r="AN687" s="214"/>
      <c r="AO687" s="214"/>
      <c r="AP687" s="214"/>
      <c r="AQ687" s="214"/>
      <c r="AR687" s="214"/>
      <c r="AS687" s="214"/>
      <c r="AT687" s="214"/>
      <c r="AU687" s="214"/>
      <c r="AV687" s="214"/>
      <c r="AW687" s="214"/>
      <c r="AX687" s="214"/>
      <c r="AY687" s="214"/>
      <c r="AZ687" s="214"/>
      <c r="BA687" s="214"/>
      <c r="BB687" s="214"/>
      <c r="BC687" s="214"/>
      <c r="BD687" s="214"/>
      <c r="BE687" s="214"/>
      <c r="BF687" s="214"/>
      <c r="BG687" s="214"/>
      <c r="BH687" s="214"/>
    </row>
    <row r="688" spans="1:60" outlineLevel="2" x14ac:dyDescent="0.2">
      <c r="A688" s="221"/>
      <c r="B688" s="222"/>
      <c r="C688" s="255" t="s">
        <v>802</v>
      </c>
      <c r="D688" s="243"/>
      <c r="E688" s="243"/>
      <c r="F688" s="243"/>
      <c r="G688" s="243"/>
      <c r="H688" s="224"/>
      <c r="I688" s="224"/>
      <c r="J688" s="224"/>
      <c r="K688" s="224"/>
      <c r="L688" s="224"/>
      <c r="M688" s="224"/>
      <c r="N688" s="223"/>
      <c r="O688" s="223"/>
      <c r="P688" s="223"/>
      <c r="Q688" s="223"/>
      <c r="R688" s="224"/>
      <c r="S688" s="224"/>
      <c r="T688" s="224"/>
      <c r="U688" s="224"/>
      <c r="V688" s="224"/>
      <c r="W688" s="224"/>
      <c r="X688" s="224"/>
      <c r="Y688" s="224"/>
      <c r="Z688" s="214"/>
      <c r="AA688" s="214"/>
      <c r="AB688" s="214"/>
      <c r="AC688" s="214"/>
      <c r="AD688" s="214"/>
      <c r="AE688" s="214"/>
      <c r="AF688" s="214"/>
      <c r="AG688" s="214" t="s">
        <v>320</v>
      </c>
      <c r="AH688" s="214"/>
      <c r="AI688" s="214"/>
      <c r="AJ688" s="214"/>
      <c r="AK688" s="214"/>
      <c r="AL688" s="214"/>
      <c r="AM688" s="214"/>
      <c r="AN688" s="214"/>
      <c r="AO688" s="214"/>
      <c r="AP688" s="214"/>
      <c r="AQ688" s="214"/>
      <c r="AR688" s="214"/>
      <c r="AS688" s="214"/>
      <c r="AT688" s="214"/>
      <c r="AU688" s="214"/>
      <c r="AV688" s="214"/>
      <c r="AW688" s="214"/>
      <c r="AX688" s="214"/>
      <c r="AY688" s="214"/>
      <c r="AZ688" s="214"/>
      <c r="BA688" s="214"/>
      <c r="BB688" s="214"/>
      <c r="BC688" s="214"/>
      <c r="BD688" s="214"/>
      <c r="BE688" s="214"/>
      <c r="BF688" s="214"/>
      <c r="BG688" s="214"/>
      <c r="BH688" s="214"/>
    </row>
    <row r="689" spans="1:60" outlineLevel="2" x14ac:dyDescent="0.2">
      <c r="A689" s="221"/>
      <c r="B689" s="222"/>
      <c r="C689" s="268" t="s">
        <v>713</v>
      </c>
      <c r="D689" s="262"/>
      <c r="E689" s="263"/>
      <c r="F689" s="224"/>
      <c r="G689" s="224"/>
      <c r="H689" s="224"/>
      <c r="I689" s="224"/>
      <c r="J689" s="224"/>
      <c r="K689" s="224"/>
      <c r="L689" s="224"/>
      <c r="M689" s="224"/>
      <c r="N689" s="223"/>
      <c r="O689" s="223"/>
      <c r="P689" s="223"/>
      <c r="Q689" s="223"/>
      <c r="R689" s="224"/>
      <c r="S689" s="224"/>
      <c r="T689" s="224"/>
      <c r="U689" s="224"/>
      <c r="V689" s="224"/>
      <c r="W689" s="224"/>
      <c r="X689" s="224"/>
      <c r="Y689" s="224"/>
      <c r="Z689" s="214"/>
      <c r="AA689" s="214"/>
      <c r="AB689" s="214"/>
      <c r="AC689" s="214"/>
      <c r="AD689" s="214"/>
      <c r="AE689" s="214"/>
      <c r="AF689" s="214"/>
      <c r="AG689" s="214" t="s">
        <v>371</v>
      </c>
      <c r="AH689" s="214">
        <v>0</v>
      </c>
      <c r="AI689" s="214"/>
      <c r="AJ689" s="214"/>
      <c r="AK689" s="214"/>
      <c r="AL689" s="214"/>
      <c r="AM689" s="214"/>
      <c r="AN689" s="214"/>
      <c r="AO689" s="214"/>
      <c r="AP689" s="214"/>
      <c r="AQ689" s="214"/>
      <c r="AR689" s="214"/>
      <c r="AS689" s="214"/>
      <c r="AT689" s="214"/>
      <c r="AU689" s="214"/>
      <c r="AV689" s="214"/>
      <c r="AW689" s="214"/>
      <c r="AX689" s="214"/>
      <c r="AY689" s="214"/>
      <c r="AZ689" s="214"/>
      <c r="BA689" s="214"/>
      <c r="BB689" s="214"/>
      <c r="BC689" s="214"/>
      <c r="BD689" s="214"/>
      <c r="BE689" s="214"/>
      <c r="BF689" s="214"/>
      <c r="BG689" s="214"/>
      <c r="BH689" s="214"/>
    </row>
    <row r="690" spans="1:60" outlineLevel="3" x14ac:dyDescent="0.2">
      <c r="A690" s="221"/>
      <c r="B690" s="222"/>
      <c r="C690" s="268" t="s">
        <v>3402</v>
      </c>
      <c r="D690" s="262"/>
      <c r="E690" s="263">
        <v>4.8</v>
      </c>
      <c r="F690" s="224"/>
      <c r="G690" s="224"/>
      <c r="H690" s="224"/>
      <c r="I690" s="224"/>
      <c r="J690" s="224"/>
      <c r="K690" s="224"/>
      <c r="L690" s="224"/>
      <c r="M690" s="224"/>
      <c r="N690" s="223"/>
      <c r="O690" s="223"/>
      <c r="P690" s="223"/>
      <c r="Q690" s="223"/>
      <c r="R690" s="224"/>
      <c r="S690" s="224"/>
      <c r="T690" s="224"/>
      <c r="U690" s="224"/>
      <c r="V690" s="224"/>
      <c r="W690" s="224"/>
      <c r="X690" s="224"/>
      <c r="Y690" s="224"/>
      <c r="Z690" s="214"/>
      <c r="AA690" s="214"/>
      <c r="AB690" s="214"/>
      <c r="AC690" s="214"/>
      <c r="AD690" s="214"/>
      <c r="AE690" s="214"/>
      <c r="AF690" s="214"/>
      <c r="AG690" s="214" t="s">
        <v>371</v>
      </c>
      <c r="AH690" s="214">
        <v>0</v>
      </c>
      <c r="AI690" s="214"/>
      <c r="AJ690" s="214"/>
      <c r="AK690" s="214"/>
      <c r="AL690" s="214"/>
      <c r="AM690" s="214"/>
      <c r="AN690" s="214"/>
      <c r="AO690" s="214"/>
      <c r="AP690" s="214"/>
      <c r="AQ690" s="214"/>
      <c r="AR690" s="214"/>
      <c r="AS690" s="214"/>
      <c r="AT690" s="214"/>
      <c r="AU690" s="214"/>
      <c r="AV690" s="214"/>
      <c r="AW690" s="214"/>
      <c r="AX690" s="214"/>
      <c r="AY690" s="214"/>
      <c r="AZ690" s="214"/>
      <c r="BA690" s="214"/>
      <c r="BB690" s="214"/>
      <c r="BC690" s="214"/>
      <c r="BD690" s="214"/>
      <c r="BE690" s="214"/>
      <c r="BF690" s="214"/>
      <c r="BG690" s="214"/>
      <c r="BH690" s="214"/>
    </row>
    <row r="691" spans="1:60" outlineLevel="3" x14ac:dyDescent="0.2">
      <c r="A691" s="221"/>
      <c r="B691" s="222"/>
      <c r="C691" s="268" t="s">
        <v>3119</v>
      </c>
      <c r="D691" s="262"/>
      <c r="E691" s="263"/>
      <c r="F691" s="224"/>
      <c r="G691" s="224"/>
      <c r="H691" s="224"/>
      <c r="I691" s="224"/>
      <c r="J691" s="224"/>
      <c r="K691" s="224"/>
      <c r="L691" s="224"/>
      <c r="M691" s="224"/>
      <c r="N691" s="223"/>
      <c r="O691" s="223"/>
      <c r="P691" s="223"/>
      <c r="Q691" s="223"/>
      <c r="R691" s="224"/>
      <c r="S691" s="224"/>
      <c r="T691" s="224"/>
      <c r="U691" s="224"/>
      <c r="V691" s="224"/>
      <c r="W691" s="224"/>
      <c r="X691" s="224"/>
      <c r="Y691" s="224"/>
      <c r="Z691" s="214"/>
      <c r="AA691" s="214"/>
      <c r="AB691" s="214"/>
      <c r="AC691" s="214"/>
      <c r="AD691" s="214"/>
      <c r="AE691" s="214"/>
      <c r="AF691" s="214"/>
      <c r="AG691" s="214" t="s">
        <v>371</v>
      </c>
      <c r="AH691" s="214">
        <v>0</v>
      </c>
      <c r="AI691" s="214"/>
      <c r="AJ691" s="214"/>
      <c r="AK691" s="214"/>
      <c r="AL691" s="214"/>
      <c r="AM691" s="214"/>
      <c r="AN691" s="214"/>
      <c r="AO691" s="214"/>
      <c r="AP691" s="214"/>
      <c r="AQ691" s="214"/>
      <c r="AR691" s="214"/>
      <c r="AS691" s="214"/>
      <c r="AT691" s="214"/>
      <c r="AU691" s="214"/>
      <c r="AV691" s="214"/>
      <c r="AW691" s="214"/>
      <c r="AX691" s="214"/>
      <c r="AY691" s="214"/>
      <c r="AZ691" s="214"/>
      <c r="BA691" s="214"/>
      <c r="BB691" s="214"/>
      <c r="BC691" s="214"/>
      <c r="BD691" s="214"/>
      <c r="BE691" s="214"/>
      <c r="BF691" s="214"/>
      <c r="BG691" s="214"/>
      <c r="BH691" s="214"/>
    </row>
    <row r="692" spans="1:60" outlineLevel="3" x14ac:dyDescent="0.2">
      <c r="A692" s="221"/>
      <c r="B692" s="222"/>
      <c r="C692" s="268" t="s">
        <v>3403</v>
      </c>
      <c r="D692" s="262"/>
      <c r="E692" s="263">
        <v>3.68</v>
      </c>
      <c r="F692" s="224"/>
      <c r="G692" s="224"/>
      <c r="H692" s="224"/>
      <c r="I692" s="224"/>
      <c r="J692" s="224"/>
      <c r="K692" s="224"/>
      <c r="L692" s="224"/>
      <c r="M692" s="224"/>
      <c r="N692" s="223"/>
      <c r="O692" s="223"/>
      <c r="P692" s="223"/>
      <c r="Q692" s="223"/>
      <c r="R692" s="224"/>
      <c r="S692" s="224"/>
      <c r="T692" s="224"/>
      <c r="U692" s="224"/>
      <c r="V692" s="224"/>
      <c r="W692" s="224"/>
      <c r="X692" s="224"/>
      <c r="Y692" s="224"/>
      <c r="Z692" s="214"/>
      <c r="AA692" s="214"/>
      <c r="AB692" s="214"/>
      <c r="AC692" s="214"/>
      <c r="AD692" s="214"/>
      <c r="AE692" s="214"/>
      <c r="AF692" s="214"/>
      <c r="AG692" s="214" t="s">
        <v>371</v>
      </c>
      <c r="AH692" s="214">
        <v>0</v>
      </c>
      <c r="AI692" s="214"/>
      <c r="AJ692" s="214"/>
      <c r="AK692" s="214"/>
      <c r="AL692" s="214"/>
      <c r="AM692" s="214"/>
      <c r="AN692" s="214"/>
      <c r="AO692" s="214"/>
      <c r="AP692" s="214"/>
      <c r="AQ692" s="214"/>
      <c r="AR692" s="214"/>
      <c r="AS692" s="214"/>
      <c r="AT692" s="214"/>
      <c r="AU692" s="214"/>
      <c r="AV692" s="214"/>
      <c r="AW692" s="214"/>
      <c r="AX692" s="214"/>
      <c r="AY692" s="214"/>
      <c r="AZ692" s="214"/>
      <c r="BA692" s="214"/>
      <c r="BB692" s="214"/>
      <c r="BC692" s="214"/>
      <c r="BD692" s="214"/>
      <c r="BE692" s="214"/>
      <c r="BF692" s="214"/>
      <c r="BG692" s="214"/>
      <c r="BH692" s="214"/>
    </row>
    <row r="693" spans="1:60" ht="33.75" outlineLevel="1" x14ac:dyDescent="0.2">
      <c r="A693" s="236">
        <v>113</v>
      </c>
      <c r="B693" s="237" t="s">
        <v>1966</v>
      </c>
      <c r="C693" s="254" t="s">
        <v>1967</v>
      </c>
      <c r="D693" s="238" t="s">
        <v>403</v>
      </c>
      <c r="E693" s="239">
        <v>1.7</v>
      </c>
      <c r="F693" s="240"/>
      <c r="G693" s="241">
        <f>ROUND(E693*F693,2)</f>
        <v>0</v>
      </c>
      <c r="H693" s="240"/>
      <c r="I693" s="241">
        <f>ROUND(E693*H693,2)</f>
        <v>0</v>
      </c>
      <c r="J693" s="240"/>
      <c r="K693" s="241">
        <f>ROUND(E693*J693,2)</f>
        <v>0</v>
      </c>
      <c r="L693" s="241">
        <v>12</v>
      </c>
      <c r="M693" s="241">
        <f>G693*(1+L693/100)</f>
        <v>0</v>
      </c>
      <c r="N693" s="239">
        <v>1.3999999999999999E-4</v>
      </c>
      <c r="O693" s="239">
        <f>ROUND(E693*N693,2)</f>
        <v>0</v>
      </c>
      <c r="P693" s="239">
        <v>0</v>
      </c>
      <c r="Q693" s="239">
        <f>ROUND(E693*P693,2)</f>
        <v>0</v>
      </c>
      <c r="R693" s="241" t="s">
        <v>786</v>
      </c>
      <c r="S693" s="241" t="s">
        <v>315</v>
      </c>
      <c r="T693" s="242" t="s">
        <v>315</v>
      </c>
      <c r="U693" s="224">
        <v>0.15</v>
      </c>
      <c r="V693" s="224">
        <f>ROUND(E693*U693,2)</f>
        <v>0.26</v>
      </c>
      <c r="W693" s="224"/>
      <c r="X693" s="224" t="s">
        <v>336</v>
      </c>
      <c r="Y693" s="224" t="s">
        <v>317</v>
      </c>
      <c r="Z693" s="214"/>
      <c r="AA693" s="214"/>
      <c r="AB693" s="214"/>
      <c r="AC693" s="214"/>
      <c r="AD693" s="214"/>
      <c r="AE693" s="214"/>
      <c r="AF693" s="214"/>
      <c r="AG693" s="214" t="s">
        <v>337</v>
      </c>
      <c r="AH693" s="214"/>
      <c r="AI693" s="214"/>
      <c r="AJ693" s="214"/>
      <c r="AK693" s="214"/>
      <c r="AL693" s="214"/>
      <c r="AM693" s="214"/>
      <c r="AN693" s="214"/>
      <c r="AO693" s="214"/>
      <c r="AP693" s="214"/>
      <c r="AQ693" s="214"/>
      <c r="AR693" s="214"/>
      <c r="AS693" s="214"/>
      <c r="AT693" s="214"/>
      <c r="AU693" s="214"/>
      <c r="AV693" s="214"/>
      <c r="AW693" s="214"/>
      <c r="AX693" s="214"/>
      <c r="AY693" s="214"/>
      <c r="AZ693" s="214"/>
      <c r="BA693" s="214"/>
      <c r="BB693" s="214"/>
      <c r="BC693" s="214"/>
      <c r="BD693" s="214"/>
      <c r="BE693" s="214"/>
      <c r="BF693" s="214"/>
      <c r="BG693" s="214"/>
      <c r="BH693" s="214"/>
    </row>
    <row r="694" spans="1:60" outlineLevel="2" x14ac:dyDescent="0.2">
      <c r="A694" s="221"/>
      <c r="B694" s="222"/>
      <c r="C694" s="268" t="s">
        <v>3404</v>
      </c>
      <c r="D694" s="262"/>
      <c r="E694" s="263">
        <v>1.7</v>
      </c>
      <c r="F694" s="224"/>
      <c r="G694" s="224"/>
      <c r="H694" s="224"/>
      <c r="I694" s="224"/>
      <c r="J694" s="224"/>
      <c r="K694" s="224"/>
      <c r="L694" s="224"/>
      <c r="M694" s="224"/>
      <c r="N694" s="223"/>
      <c r="O694" s="223"/>
      <c r="P694" s="223"/>
      <c r="Q694" s="223"/>
      <c r="R694" s="224"/>
      <c r="S694" s="224"/>
      <c r="T694" s="224"/>
      <c r="U694" s="224"/>
      <c r="V694" s="224"/>
      <c r="W694" s="224"/>
      <c r="X694" s="224"/>
      <c r="Y694" s="224"/>
      <c r="Z694" s="214"/>
      <c r="AA694" s="214"/>
      <c r="AB694" s="214"/>
      <c r="AC694" s="214"/>
      <c r="AD694" s="214"/>
      <c r="AE694" s="214"/>
      <c r="AF694" s="214"/>
      <c r="AG694" s="214" t="s">
        <v>371</v>
      </c>
      <c r="AH694" s="214">
        <v>0</v>
      </c>
      <c r="AI694" s="214"/>
      <c r="AJ694" s="214"/>
      <c r="AK694" s="214"/>
      <c r="AL694" s="214"/>
      <c r="AM694" s="214"/>
      <c r="AN694" s="214"/>
      <c r="AO694" s="214"/>
      <c r="AP694" s="214"/>
      <c r="AQ694" s="214"/>
      <c r="AR694" s="214"/>
      <c r="AS694" s="214"/>
      <c r="AT694" s="214"/>
      <c r="AU694" s="214"/>
      <c r="AV694" s="214"/>
      <c r="AW694" s="214"/>
      <c r="AX694" s="214"/>
      <c r="AY694" s="214"/>
      <c r="AZ694" s="214"/>
      <c r="BA694" s="214"/>
      <c r="BB694" s="214"/>
      <c r="BC694" s="214"/>
      <c r="BD694" s="214"/>
      <c r="BE694" s="214"/>
      <c r="BF694" s="214"/>
      <c r="BG694" s="214"/>
      <c r="BH694" s="214"/>
    </row>
    <row r="695" spans="1:60" outlineLevel="1" x14ac:dyDescent="0.2">
      <c r="A695" s="236">
        <v>114</v>
      </c>
      <c r="B695" s="237" t="s">
        <v>3405</v>
      </c>
      <c r="C695" s="254" t="s">
        <v>3406</v>
      </c>
      <c r="D695" s="238" t="s">
        <v>379</v>
      </c>
      <c r="E695" s="239">
        <v>5</v>
      </c>
      <c r="F695" s="240"/>
      <c r="G695" s="241">
        <f>ROUND(E695*F695,2)</f>
        <v>0</v>
      </c>
      <c r="H695" s="240"/>
      <c r="I695" s="241">
        <f>ROUND(E695*H695,2)</f>
        <v>0</v>
      </c>
      <c r="J695" s="240"/>
      <c r="K695" s="241">
        <f>ROUND(E695*J695,2)</f>
        <v>0</v>
      </c>
      <c r="L695" s="241">
        <v>12</v>
      </c>
      <c r="M695" s="241">
        <f>G695*(1+L695/100)</f>
        <v>0</v>
      </c>
      <c r="N695" s="239">
        <v>0</v>
      </c>
      <c r="O695" s="239">
        <f>ROUND(E695*N695,2)</f>
        <v>0</v>
      </c>
      <c r="P695" s="239">
        <v>0</v>
      </c>
      <c r="Q695" s="239">
        <f>ROUND(E695*P695,2)</f>
        <v>0</v>
      </c>
      <c r="R695" s="241"/>
      <c r="S695" s="241" t="s">
        <v>331</v>
      </c>
      <c r="T695" s="242" t="s">
        <v>316</v>
      </c>
      <c r="U695" s="224">
        <v>0</v>
      </c>
      <c r="V695" s="224">
        <f>ROUND(E695*U695,2)</f>
        <v>0</v>
      </c>
      <c r="W695" s="224"/>
      <c r="X695" s="224" t="s">
        <v>336</v>
      </c>
      <c r="Y695" s="224" t="s">
        <v>317</v>
      </c>
      <c r="Z695" s="214"/>
      <c r="AA695" s="214"/>
      <c r="AB695" s="214"/>
      <c r="AC695" s="214"/>
      <c r="AD695" s="214"/>
      <c r="AE695" s="214"/>
      <c r="AF695" s="214"/>
      <c r="AG695" s="214" t="s">
        <v>337</v>
      </c>
      <c r="AH695" s="214"/>
      <c r="AI695" s="214"/>
      <c r="AJ695" s="214"/>
      <c r="AK695" s="214"/>
      <c r="AL695" s="214"/>
      <c r="AM695" s="214"/>
      <c r="AN695" s="214"/>
      <c r="AO695" s="214"/>
      <c r="AP695" s="214"/>
      <c r="AQ695" s="214"/>
      <c r="AR695" s="214"/>
      <c r="AS695" s="214"/>
      <c r="AT695" s="214"/>
      <c r="AU695" s="214"/>
      <c r="AV695" s="214"/>
      <c r="AW695" s="214"/>
      <c r="AX695" s="214"/>
      <c r="AY695" s="214"/>
      <c r="AZ695" s="214"/>
      <c r="BA695" s="214"/>
      <c r="BB695" s="214"/>
      <c r="BC695" s="214"/>
      <c r="BD695" s="214"/>
      <c r="BE695" s="214"/>
      <c r="BF695" s="214"/>
      <c r="BG695" s="214"/>
      <c r="BH695" s="214"/>
    </row>
    <row r="696" spans="1:60" ht="22.5" outlineLevel="2" x14ac:dyDescent="0.2">
      <c r="A696" s="221"/>
      <c r="B696" s="222"/>
      <c r="C696" s="268" t="s">
        <v>3407</v>
      </c>
      <c r="D696" s="262"/>
      <c r="E696" s="263">
        <v>5</v>
      </c>
      <c r="F696" s="224"/>
      <c r="G696" s="224"/>
      <c r="H696" s="224"/>
      <c r="I696" s="224"/>
      <c r="J696" s="224"/>
      <c r="K696" s="224"/>
      <c r="L696" s="224"/>
      <c r="M696" s="224"/>
      <c r="N696" s="223"/>
      <c r="O696" s="223"/>
      <c r="P696" s="223"/>
      <c r="Q696" s="223"/>
      <c r="R696" s="224"/>
      <c r="S696" s="224"/>
      <c r="T696" s="224"/>
      <c r="U696" s="224"/>
      <c r="V696" s="224"/>
      <c r="W696" s="224"/>
      <c r="X696" s="224"/>
      <c r="Y696" s="224"/>
      <c r="Z696" s="214"/>
      <c r="AA696" s="214"/>
      <c r="AB696" s="214"/>
      <c r="AC696" s="214"/>
      <c r="AD696" s="214"/>
      <c r="AE696" s="214"/>
      <c r="AF696" s="214"/>
      <c r="AG696" s="214" t="s">
        <v>371</v>
      </c>
      <c r="AH696" s="214">
        <v>0</v>
      </c>
      <c r="AI696" s="214"/>
      <c r="AJ696" s="214"/>
      <c r="AK696" s="214"/>
      <c r="AL696" s="214"/>
      <c r="AM696" s="214"/>
      <c r="AN696" s="214"/>
      <c r="AO696" s="214"/>
      <c r="AP696" s="214"/>
      <c r="AQ696" s="214"/>
      <c r="AR696" s="214"/>
      <c r="AS696" s="214"/>
      <c r="AT696" s="214"/>
      <c r="AU696" s="214"/>
      <c r="AV696" s="214"/>
      <c r="AW696" s="214"/>
      <c r="AX696" s="214"/>
      <c r="AY696" s="214"/>
      <c r="AZ696" s="214"/>
      <c r="BA696" s="214"/>
      <c r="BB696" s="214"/>
      <c r="BC696" s="214"/>
      <c r="BD696" s="214"/>
      <c r="BE696" s="214"/>
      <c r="BF696" s="214"/>
      <c r="BG696" s="214"/>
      <c r="BH696" s="214"/>
    </row>
    <row r="697" spans="1:60" ht="22.5" outlineLevel="1" x14ac:dyDescent="0.2">
      <c r="A697" s="236">
        <v>115</v>
      </c>
      <c r="B697" s="237" t="s">
        <v>809</v>
      </c>
      <c r="C697" s="254" t="s">
        <v>810</v>
      </c>
      <c r="D697" s="238" t="s">
        <v>811</v>
      </c>
      <c r="E697" s="239">
        <v>1239.402</v>
      </c>
      <c r="F697" s="240"/>
      <c r="G697" s="241">
        <f>ROUND(E697*F697,2)</f>
        <v>0</v>
      </c>
      <c r="H697" s="240"/>
      <c r="I697" s="241">
        <f>ROUND(E697*H697,2)</f>
        <v>0</v>
      </c>
      <c r="J697" s="240"/>
      <c r="K697" s="241">
        <f>ROUND(E697*J697,2)</f>
        <v>0</v>
      </c>
      <c r="L697" s="241">
        <v>12</v>
      </c>
      <c r="M697" s="241">
        <f>G697*(1+L697/100)</f>
        <v>0</v>
      </c>
      <c r="N697" s="239">
        <v>1E-3</v>
      </c>
      <c r="O697" s="239">
        <f>ROUND(E697*N697,2)</f>
        <v>1.24</v>
      </c>
      <c r="P697" s="239">
        <v>0</v>
      </c>
      <c r="Q697" s="239">
        <f>ROUND(E697*P697,2)</f>
        <v>0</v>
      </c>
      <c r="R697" s="241" t="s">
        <v>428</v>
      </c>
      <c r="S697" s="241" t="s">
        <v>315</v>
      </c>
      <c r="T697" s="242" t="s">
        <v>315</v>
      </c>
      <c r="U697" s="224">
        <v>0</v>
      </c>
      <c r="V697" s="224">
        <f>ROUND(E697*U697,2)</f>
        <v>0</v>
      </c>
      <c r="W697" s="224"/>
      <c r="X697" s="224" t="s">
        <v>429</v>
      </c>
      <c r="Y697" s="224" t="s">
        <v>317</v>
      </c>
      <c r="Z697" s="214"/>
      <c r="AA697" s="214"/>
      <c r="AB697" s="214"/>
      <c r="AC697" s="214"/>
      <c r="AD697" s="214"/>
      <c r="AE697" s="214"/>
      <c r="AF697" s="214"/>
      <c r="AG697" s="214" t="s">
        <v>430</v>
      </c>
      <c r="AH697" s="214"/>
      <c r="AI697" s="214"/>
      <c r="AJ697" s="214"/>
      <c r="AK697" s="214"/>
      <c r="AL697" s="214"/>
      <c r="AM697" s="214"/>
      <c r="AN697" s="214"/>
      <c r="AO697" s="214"/>
      <c r="AP697" s="214"/>
      <c r="AQ697" s="214"/>
      <c r="AR697" s="214"/>
      <c r="AS697" s="214"/>
      <c r="AT697" s="214"/>
      <c r="AU697" s="214"/>
      <c r="AV697" s="214"/>
      <c r="AW697" s="214"/>
      <c r="AX697" s="214"/>
      <c r="AY697" s="214"/>
      <c r="AZ697" s="214"/>
      <c r="BA697" s="214"/>
      <c r="BB697" s="214"/>
      <c r="BC697" s="214"/>
      <c r="BD697" s="214"/>
      <c r="BE697" s="214"/>
      <c r="BF697" s="214"/>
      <c r="BG697" s="214"/>
      <c r="BH697" s="214"/>
    </row>
    <row r="698" spans="1:60" outlineLevel="2" x14ac:dyDescent="0.2">
      <c r="A698" s="221"/>
      <c r="B698" s="222"/>
      <c r="C698" s="255" t="s">
        <v>1207</v>
      </c>
      <c r="D698" s="243"/>
      <c r="E698" s="243"/>
      <c r="F698" s="243"/>
      <c r="G698" s="243"/>
      <c r="H698" s="224"/>
      <c r="I698" s="224"/>
      <c r="J698" s="224"/>
      <c r="K698" s="224"/>
      <c r="L698" s="224"/>
      <c r="M698" s="224"/>
      <c r="N698" s="223"/>
      <c r="O698" s="223"/>
      <c r="P698" s="223"/>
      <c r="Q698" s="223"/>
      <c r="R698" s="224"/>
      <c r="S698" s="224"/>
      <c r="T698" s="224"/>
      <c r="U698" s="224"/>
      <c r="V698" s="224"/>
      <c r="W698" s="224"/>
      <c r="X698" s="224"/>
      <c r="Y698" s="224"/>
      <c r="Z698" s="214"/>
      <c r="AA698" s="214"/>
      <c r="AB698" s="214"/>
      <c r="AC698" s="214"/>
      <c r="AD698" s="214"/>
      <c r="AE698" s="214"/>
      <c r="AF698" s="214"/>
      <c r="AG698" s="214" t="s">
        <v>320</v>
      </c>
      <c r="AH698" s="214"/>
      <c r="AI698" s="214"/>
      <c r="AJ698" s="214"/>
      <c r="AK698" s="214"/>
      <c r="AL698" s="214"/>
      <c r="AM698" s="214"/>
      <c r="AN698" s="214"/>
      <c r="AO698" s="214"/>
      <c r="AP698" s="214"/>
      <c r="AQ698" s="214"/>
      <c r="AR698" s="214"/>
      <c r="AS698" s="214"/>
      <c r="AT698" s="214"/>
      <c r="AU698" s="214"/>
      <c r="AV698" s="214"/>
      <c r="AW698" s="214"/>
      <c r="AX698" s="214"/>
      <c r="AY698" s="214"/>
      <c r="AZ698" s="214"/>
      <c r="BA698" s="244" t="str">
        <f>C698</f>
        <v>Jednosložková samonivelační podlahová hmota s vlákny na bázi cementu a modifikujících přísad pro vnitřní použití.</v>
      </c>
      <c r="BB698" s="214"/>
      <c r="BC698" s="214"/>
      <c r="BD698" s="214"/>
      <c r="BE698" s="214"/>
      <c r="BF698" s="214"/>
      <c r="BG698" s="214"/>
      <c r="BH698" s="214"/>
    </row>
    <row r="699" spans="1:60" outlineLevel="3" x14ac:dyDescent="0.2">
      <c r="A699" s="221"/>
      <c r="B699" s="222"/>
      <c r="C699" s="258" t="s">
        <v>1293</v>
      </c>
      <c r="D699" s="252"/>
      <c r="E699" s="252"/>
      <c r="F699" s="252"/>
      <c r="G699" s="252"/>
      <c r="H699" s="224"/>
      <c r="I699" s="224"/>
      <c r="J699" s="224"/>
      <c r="K699" s="224"/>
      <c r="L699" s="224"/>
      <c r="M699" s="224"/>
      <c r="N699" s="223"/>
      <c r="O699" s="223"/>
      <c r="P699" s="223"/>
      <c r="Q699" s="223"/>
      <c r="R699" s="224"/>
      <c r="S699" s="224"/>
      <c r="T699" s="224"/>
      <c r="U699" s="224"/>
      <c r="V699" s="224"/>
      <c r="W699" s="224"/>
      <c r="X699" s="224"/>
      <c r="Y699" s="224"/>
      <c r="Z699" s="214"/>
      <c r="AA699" s="214"/>
      <c r="AB699" s="214"/>
      <c r="AC699" s="214"/>
      <c r="AD699" s="214"/>
      <c r="AE699" s="214"/>
      <c r="AF699" s="214"/>
      <c r="AG699" s="214" t="s">
        <v>320</v>
      </c>
      <c r="AH699" s="214"/>
      <c r="AI699" s="214"/>
      <c r="AJ699" s="214"/>
      <c r="AK699" s="214"/>
      <c r="AL699" s="214"/>
      <c r="AM699" s="214"/>
      <c r="AN699" s="214"/>
      <c r="AO699" s="214"/>
      <c r="AP699" s="214"/>
      <c r="AQ699" s="214"/>
      <c r="AR699" s="214"/>
      <c r="AS699" s="214"/>
      <c r="AT699" s="214"/>
      <c r="AU699" s="214"/>
      <c r="AV699" s="214"/>
      <c r="AW699" s="214"/>
      <c r="AX699" s="214"/>
      <c r="AY699" s="214"/>
      <c r="AZ699" s="214"/>
      <c r="BA699" s="214"/>
      <c r="BB699" s="214"/>
      <c r="BC699" s="214"/>
      <c r="BD699" s="214"/>
      <c r="BE699" s="214"/>
      <c r="BF699" s="214"/>
      <c r="BG699" s="214"/>
      <c r="BH699" s="214"/>
    </row>
    <row r="700" spans="1:60" outlineLevel="3" x14ac:dyDescent="0.2">
      <c r="A700" s="221"/>
      <c r="B700" s="222"/>
      <c r="C700" s="258" t="s">
        <v>1208</v>
      </c>
      <c r="D700" s="252"/>
      <c r="E700" s="252"/>
      <c r="F700" s="252"/>
      <c r="G700" s="252"/>
      <c r="H700" s="224"/>
      <c r="I700" s="224"/>
      <c r="J700" s="224"/>
      <c r="K700" s="224"/>
      <c r="L700" s="224"/>
      <c r="M700" s="224"/>
      <c r="N700" s="223"/>
      <c r="O700" s="223"/>
      <c r="P700" s="223"/>
      <c r="Q700" s="223"/>
      <c r="R700" s="224"/>
      <c r="S700" s="224"/>
      <c r="T700" s="224"/>
      <c r="U700" s="224"/>
      <c r="V700" s="224"/>
      <c r="W700" s="224"/>
      <c r="X700" s="224"/>
      <c r="Y700" s="224"/>
      <c r="Z700" s="214"/>
      <c r="AA700" s="214"/>
      <c r="AB700" s="214"/>
      <c r="AC700" s="214"/>
      <c r="AD700" s="214"/>
      <c r="AE700" s="214"/>
      <c r="AF700" s="214"/>
      <c r="AG700" s="214" t="s">
        <v>320</v>
      </c>
      <c r="AH700" s="214"/>
      <c r="AI700" s="214"/>
      <c r="AJ700" s="214"/>
      <c r="AK700" s="214"/>
      <c r="AL700" s="214"/>
      <c r="AM700" s="214"/>
      <c r="AN700" s="214"/>
      <c r="AO700" s="214"/>
      <c r="AP700" s="214"/>
      <c r="AQ700" s="214"/>
      <c r="AR700" s="214"/>
      <c r="AS700" s="214"/>
      <c r="AT700" s="214"/>
      <c r="AU700" s="214"/>
      <c r="AV700" s="214"/>
      <c r="AW700" s="214"/>
      <c r="AX700" s="214"/>
      <c r="AY700" s="214"/>
      <c r="AZ700" s="214"/>
      <c r="BA700" s="214"/>
      <c r="BB700" s="214"/>
      <c r="BC700" s="214"/>
      <c r="BD700" s="214"/>
      <c r="BE700" s="214"/>
      <c r="BF700" s="214"/>
      <c r="BG700" s="214"/>
      <c r="BH700" s="214"/>
    </row>
    <row r="701" spans="1:60" outlineLevel="2" x14ac:dyDescent="0.2">
      <c r="A701" s="221"/>
      <c r="B701" s="222"/>
      <c r="C701" s="268" t="s">
        <v>3408</v>
      </c>
      <c r="D701" s="262"/>
      <c r="E701" s="263">
        <v>1239.402</v>
      </c>
      <c r="F701" s="224"/>
      <c r="G701" s="224"/>
      <c r="H701" s="224"/>
      <c r="I701" s="224"/>
      <c r="J701" s="224"/>
      <c r="K701" s="224"/>
      <c r="L701" s="224"/>
      <c r="M701" s="224"/>
      <c r="N701" s="223"/>
      <c r="O701" s="223"/>
      <c r="P701" s="223"/>
      <c r="Q701" s="223"/>
      <c r="R701" s="224"/>
      <c r="S701" s="224"/>
      <c r="T701" s="224"/>
      <c r="U701" s="224"/>
      <c r="V701" s="224"/>
      <c r="W701" s="224"/>
      <c r="X701" s="224"/>
      <c r="Y701" s="224"/>
      <c r="Z701" s="214"/>
      <c r="AA701" s="214"/>
      <c r="AB701" s="214"/>
      <c r="AC701" s="214"/>
      <c r="AD701" s="214"/>
      <c r="AE701" s="214"/>
      <c r="AF701" s="214"/>
      <c r="AG701" s="214" t="s">
        <v>371</v>
      </c>
      <c r="AH701" s="214">
        <v>0</v>
      </c>
      <c r="AI701" s="214"/>
      <c r="AJ701" s="214"/>
      <c r="AK701" s="214"/>
      <c r="AL701" s="214"/>
      <c r="AM701" s="214"/>
      <c r="AN701" s="214"/>
      <c r="AO701" s="214"/>
      <c r="AP701" s="214"/>
      <c r="AQ701" s="214"/>
      <c r="AR701" s="214"/>
      <c r="AS701" s="214"/>
      <c r="AT701" s="214"/>
      <c r="AU701" s="214"/>
      <c r="AV701" s="214"/>
      <c r="AW701" s="214"/>
      <c r="AX701" s="214"/>
      <c r="AY701" s="214"/>
      <c r="AZ701" s="214"/>
      <c r="BA701" s="214"/>
      <c r="BB701" s="214"/>
      <c r="BC701" s="214"/>
      <c r="BD701" s="214"/>
      <c r="BE701" s="214"/>
      <c r="BF701" s="214"/>
      <c r="BG701" s="214"/>
      <c r="BH701" s="214"/>
    </row>
    <row r="702" spans="1:60" ht="22.5" outlineLevel="1" x14ac:dyDescent="0.2">
      <c r="A702" s="236">
        <v>116</v>
      </c>
      <c r="B702" s="237" t="s">
        <v>3409</v>
      </c>
      <c r="C702" s="254" t="s">
        <v>3410</v>
      </c>
      <c r="D702" s="238" t="s">
        <v>379</v>
      </c>
      <c r="E702" s="239">
        <v>80.196600000000004</v>
      </c>
      <c r="F702" s="240"/>
      <c r="G702" s="241">
        <f>ROUND(E702*F702,2)</f>
        <v>0</v>
      </c>
      <c r="H702" s="240"/>
      <c r="I702" s="241">
        <f>ROUND(E702*H702,2)</f>
        <v>0</v>
      </c>
      <c r="J702" s="240"/>
      <c r="K702" s="241">
        <f>ROUND(E702*J702,2)</f>
        <v>0</v>
      </c>
      <c r="L702" s="241">
        <v>12</v>
      </c>
      <c r="M702" s="241">
        <f>G702*(1+L702/100)</f>
        <v>0</v>
      </c>
      <c r="N702" s="239">
        <v>1.9199999999999998E-2</v>
      </c>
      <c r="O702" s="239">
        <f>ROUND(E702*N702,2)</f>
        <v>1.54</v>
      </c>
      <c r="P702" s="239">
        <v>0</v>
      </c>
      <c r="Q702" s="239">
        <f>ROUND(E702*P702,2)</f>
        <v>0</v>
      </c>
      <c r="R702" s="241" t="s">
        <v>428</v>
      </c>
      <c r="S702" s="241" t="s">
        <v>670</v>
      </c>
      <c r="T702" s="242" t="s">
        <v>670</v>
      </c>
      <c r="U702" s="224">
        <v>0</v>
      </c>
      <c r="V702" s="224">
        <f>ROUND(E702*U702,2)</f>
        <v>0</v>
      </c>
      <c r="W702" s="224"/>
      <c r="X702" s="224" t="s">
        <v>429</v>
      </c>
      <c r="Y702" s="224" t="s">
        <v>317</v>
      </c>
      <c r="Z702" s="214"/>
      <c r="AA702" s="214"/>
      <c r="AB702" s="214"/>
      <c r="AC702" s="214"/>
      <c r="AD702" s="214"/>
      <c r="AE702" s="214"/>
      <c r="AF702" s="214"/>
      <c r="AG702" s="214" t="s">
        <v>430</v>
      </c>
      <c r="AH702" s="214"/>
      <c r="AI702" s="214"/>
      <c r="AJ702" s="214"/>
      <c r="AK702" s="214"/>
      <c r="AL702" s="214"/>
      <c r="AM702" s="214"/>
      <c r="AN702" s="214"/>
      <c r="AO702" s="214"/>
      <c r="AP702" s="214"/>
      <c r="AQ702" s="214"/>
      <c r="AR702" s="214"/>
      <c r="AS702" s="214"/>
      <c r="AT702" s="214"/>
      <c r="AU702" s="214"/>
      <c r="AV702" s="214"/>
      <c r="AW702" s="214"/>
      <c r="AX702" s="214"/>
      <c r="AY702" s="214"/>
      <c r="AZ702" s="214"/>
      <c r="BA702" s="214"/>
      <c r="BB702" s="214"/>
      <c r="BC702" s="214"/>
      <c r="BD702" s="214"/>
      <c r="BE702" s="214"/>
      <c r="BF702" s="214"/>
      <c r="BG702" s="214"/>
      <c r="BH702" s="214"/>
    </row>
    <row r="703" spans="1:60" outlineLevel="2" x14ac:dyDescent="0.2">
      <c r="A703" s="221"/>
      <c r="B703" s="222"/>
      <c r="C703" s="255" t="s">
        <v>807</v>
      </c>
      <c r="D703" s="243"/>
      <c r="E703" s="243"/>
      <c r="F703" s="243"/>
      <c r="G703" s="243"/>
      <c r="H703" s="224"/>
      <c r="I703" s="224"/>
      <c r="J703" s="224"/>
      <c r="K703" s="224"/>
      <c r="L703" s="224"/>
      <c r="M703" s="224"/>
      <c r="N703" s="223"/>
      <c r="O703" s="223"/>
      <c r="P703" s="223"/>
      <c r="Q703" s="223"/>
      <c r="R703" s="224"/>
      <c r="S703" s="224"/>
      <c r="T703" s="224"/>
      <c r="U703" s="224"/>
      <c r="V703" s="224"/>
      <c r="W703" s="224"/>
      <c r="X703" s="224"/>
      <c r="Y703" s="224"/>
      <c r="Z703" s="214"/>
      <c r="AA703" s="214"/>
      <c r="AB703" s="214"/>
      <c r="AC703" s="214"/>
      <c r="AD703" s="214"/>
      <c r="AE703" s="214"/>
      <c r="AF703" s="214"/>
      <c r="AG703" s="214" t="s">
        <v>320</v>
      </c>
      <c r="AH703" s="214"/>
      <c r="AI703" s="214"/>
      <c r="AJ703" s="214"/>
      <c r="AK703" s="214"/>
      <c r="AL703" s="214"/>
      <c r="AM703" s="214"/>
      <c r="AN703" s="214"/>
      <c r="AO703" s="214"/>
      <c r="AP703" s="214"/>
      <c r="AQ703" s="214"/>
      <c r="AR703" s="214"/>
      <c r="AS703" s="214"/>
      <c r="AT703" s="214"/>
      <c r="AU703" s="214"/>
      <c r="AV703" s="214"/>
      <c r="AW703" s="214"/>
      <c r="AX703" s="214"/>
      <c r="AY703" s="214"/>
      <c r="AZ703" s="214"/>
      <c r="BA703" s="214"/>
      <c r="BB703" s="214"/>
      <c r="BC703" s="214"/>
      <c r="BD703" s="214"/>
      <c r="BE703" s="214"/>
      <c r="BF703" s="214"/>
      <c r="BG703" s="214"/>
      <c r="BH703" s="214"/>
    </row>
    <row r="704" spans="1:60" outlineLevel="2" x14ac:dyDescent="0.2">
      <c r="A704" s="221"/>
      <c r="B704" s="222"/>
      <c r="C704" s="268" t="s">
        <v>3411</v>
      </c>
      <c r="D704" s="262"/>
      <c r="E704" s="263">
        <v>80.196600000000004</v>
      </c>
      <c r="F704" s="224"/>
      <c r="G704" s="224"/>
      <c r="H704" s="224"/>
      <c r="I704" s="224"/>
      <c r="J704" s="224"/>
      <c r="K704" s="224"/>
      <c r="L704" s="224"/>
      <c r="M704" s="224"/>
      <c r="N704" s="223"/>
      <c r="O704" s="223"/>
      <c r="P704" s="223"/>
      <c r="Q704" s="223"/>
      <c r="R704" s="224"/>
      <c r="S704" s="224"/>
      <c r="T704" s="224"/>
      <c r="U704" s="224"/>
      <c r="V704" s="224"/>
      <c r="W704" s="224"/>
      <c r="X704" s="224"/>
      <c r="Y704" s="224"/>
      <c r="Z704" s="214"/>
      <c r="AA704" s="214"/>
      <c r="AB704" s="214"/>
      <c r="AC704" s="214"/>
      <c r="AD704" s="214"/>
      <c r="AE704" s="214"/>
      <c r="AF704" s="214"/>
      <c r="AG704" s="214" t="s">
        <v>371</v>
      </c>
      <c r="AH704" s="214">
        <v>0</v>
      </c>
      <c r="AI704" s="214"/>
      <c r="AJ704" s="214"/>
      <c r="AK704" s="214"/>
      <c r="AL704" s="214"/>
      <c r="AM704" s="214"/>
      <c r="AN704" s="214"/>
      <c r="AO704" s="214"/>
      <c r="AP704" s="214"/>
      <c r="AQ704" s="214"/>
      <c r="AR704" s="214"/>
      <c r="AS704" s="214"/>
      <c r="AT704" s="214"/>
      <c r="AU704" s="214"/>
      <c r="AV704" s="214"/>
      <c r="AW704" s="214"/>
      <c r="AX704" s="214"/>
      <c r="AY704" s="214"/>
      <c r="AZ704" s="214"/>
      <c r="BA704" s="214"/>
      <c r="BB704" s="214"/>
      <c r="BC704" s="214"/>
      <c r="BD704" s="214"/>
      <c r="BE704" s="214"/>
      <c r="BF704" s="214"/>
      <c r="BG704" s="214"/>
      <c r="BH704" s="214"/>
    </row>
    <row r="705" spans="1:60" outlineLevel="1" x14ac:dyDescent="0.2">
      <c r="A705" s="236">
        <v>117</v>
      </c>
      <c r="B705" s="237" t="s">
        <v>1211</v>
      </c>
      <c r="C705" s="254" t="s">
        <v>1212</v>
      </c>
      <c r="D705" s="238" t="s">
        <v>581</v>
      </c>
      <c r="E705" s="239">
        <v>3.1625100000000002</v>
      </c>
      <c r="F705" s="240"/>
      <c r="G705" s="241">
        <f>ROUND(E705*F705,2)</f>
        <v>0</v>
      </c>
      <c r="H705" s="240"/>
      <c r="I705" s="241">
        <f>ROUND(E705*H705,2)</f>
        <v>0</v>
      </c>
      <c r="J705" s="240"/>
      <c r="K705" s="241">
        <f>ROUND(E705*J705,2)</f>
        <v>0</v>
      </c>
      <c r="L705" s="241">
        <v>12</v>
      </c>
      <c r="M705" s="241">
        <f>G705*(1+L705/100)</f>
        <v>0</v>
      </c>
      <c r="N705" s="239">
        <v>0</v>
      </c>
      <c r="O705" s="239">
        <f>ROUND(E705*N705,2)</f>
        <v>0</v>
      </c>
      <c r="P705" s="239">
        <v>0</v>
      </c>
      <c r="Q705" s="239">
        <f>ROUND(E705*P705,2)</f>
        <v>0</v>
      </c>
      <c r="R705" s="241" t="s">
        <v>786</v>
      </c>
      <c r="S705" s="241" t="s">
        <v>315</v>
      </c>
      <c r="T705" s="242" t="s">
        <v>315</v>
      </c>
      <c r="U705" s="224">
        <v>1.3049999999999999</v>
      </c>
      <c r="V705" s="224">
        <f>ROUND(E705*U705,2)</f>
        <v>4.13</v>
      </c>
      <c r="W705" s="224"/>
      <c r="X705" s="224" t="s">
        <v>582</v>
      </c>
      <c r="Y705" s="224" t="s">
        <v>317</v>
      </c>
      <c r="Z705" s="214"/>
      <c r="AA705" s="214"/>
      <c r="AB705" s="214"/>
      <c r="AC705" s="214"/>
      <c r="AD705" s="214"/>
      <c r="AE705" s="214"/>
      <c r="AF705" s="214"/>
      <c r="AG705" s="214" t="s">
        <v>583</v>
      </c>
      <c r="AH705" s="214"/>
      <c r="AI705" s="214"/>
      <c r="AJ705" s="214"/>
      <c r="AK705" s="214"/>
      <c r="AL705" s="214"/>
      <c r="AM705" s="214"/>
      <c r="AN705" s="214"/>
      <c r="AO705" s="214"/>
      <c r="AP705" s="214"/>
      <c r="AQ705" s="214"/>
      <c r="AR705" s="214"/>
      <c r="AS705" s="214"/>
      <c r="AT705" s="214"/>
      <c r="AU705" s="214"/>
      <c r="AV705" s="214"/>
      <c r="AW705" s="214"/>
      <c r="AX705" s="214"/>
      <c r="AY705" s="214"/>
      <c r="AZ705" s="214"/>
      <c r="BA705" s="214"/>
      <c r="BB705" s="214"/>
      <c r="BC705" s="214"/>
      <c r="BD705" s="214"/>
      <c r="BE705" s="214"/>
      <c r="BF705" s="214"/>
      <c r="BG705" s="214"/>
      <c r="BH705" s="214"/>
    </row>
    <row r="706" spans="1:60" outlineLevel="2" x14ac:dyDescent="0.2">
      <c r="A706" s="221"/>
      <c r="B706" s="222"/>
      <c r="C706" s="267" t="s">
        <v>608</v>
      </c>
      <c r="D706" s="266"/>
      <c r="E706" s="266"/>
      <c r="F706" s="266"/>
      <c r="G706" s="266"/>
      <c r="H706" s="224"/>
      <c r="I706" s="224"/>
      <c r="J706" s="224"/>
      <c r="K706" s="224"/>
      <c r="L706" s="224"/>
      <c r="M706" s="224"/>
      <c r="N706" s="223"/>
      <c r="O706" s="223"/>
      <c r="P706" s="223"/>
      <c r="Q706" s="223"/>
      <c r="R706" s="224"/>
      <c r="S706" s="224"/>
      <c r="T706" s="224"/>
      <c r="U706" s="224"/>
      <c r="V706" s="224"/>
      <c r="W706" s="224"/>
      <c r="X706" s="224"/>
      <c r="Y706" s="224"/>
      <c r="Z706" s="214"/>
      <c r="AA706" s="214"/>
      <c r="AB706" s="214"/>
      <c r="AC706" s="214"/>
      <c r="AD706" s="214"/>
      <c r="AE706" s="214"/>
      <c r="AF706" s="214"/>
      <c r="AG706" s="214" t="s">
        <v>369</v>
      </c>
      <c r="AH706" s="214"/>
      <c r="AI706" s="214"/>
      <c r="AJ706" s="214"/>
      <c r="AK706" s="214"/>
      <c r="AL706" s="214"/>
      <c r="AM706" s="214"/>
      <c r="AN706" s="214"/>
      <c r="AO706" s="214"/>
      <c r="AP706" s="214"/>
      <c r="AQ706" s="214"/>
      <c r="AR706" s="214"/>
      <c r="AS706" s="214"/>
      <c r="AT706" s="214"/>
      <c r="AU706" s="214"/>
      <c r="AV706" s="214"/>
      <c r="AW706" s="214"/>
      <c r="AX706" s="214"/>
      <c r="AY706" s="214"/>
      <c r="AZ706" s="214"/>
      <c r="BA706" s="214"/>
      <c r="BB706" s="214"/>
      <c r="BC706" s="214"/>
      <c r="BD706" s="214"/>
      <c r="BE706" s="214"/>
      <c r="BF706" s="214"/>
      <c r="BG706" s="214"/>
      <c r="BH706" s="214"/>
    </row>
    <row r="707" spans="1:60" x14ac:dyDescent="0.2">
      <c r="A707" s="229" t="s">
        <v>310</v>
      </c>
      <c r="B707" s="230" t="s">
        <v>254</v>
      </c>
      <c r="C707" s="253" t="s">
        <v>255</v>
      </c>
      <c r="D707" s="231"/>
      <c r="E707" s="232"/>
      <c r="F707" s="233"/>
      <c r="G707" s="233">
        <f>SUMIF(AG708:AG717,"&lt;&gt;NOR",G708:G717)</f>
        <v>0</v>
      </c>
      <c r="H707" s="233"/>
      <c r="I707" s="233">
        <f>SUM(I708:I717)</f>
        <v>0</v>
      </c>
      <c r="J707" s="233"/>
      <c r="K707" s="233">
        <f>SUM(K708:K717)</f>
        <v>0</v>
      </c>
      <c r="L707" s="233"/>
      <c r="M707" s="233">
        <f>SUM(M708:M717)</f>
        <v>0</v>
      </c>
      <c r="N707" s="232"/>
      <c r="O707" s="232">
        <f>SUM(O708:O717)</f>
        <v>0</v>
      </c>
      <c r="P707" s="232"/>
      <c r="Q707" s="232">
        <f>SUM(Q708:Q717)</f>
        <v>0</v>
      </c>
      <c r="R707" s="233"/>
      <c r="S707" s="233"/>
      <c r="T707" s="234"/>
      <c r="U707" s="228"/>
      <c r="V707" s="228">
        <f>SUM(V708:V717)</f>
        <v>42.72</v>
      </c>
      <c r="W707" s="228"/>
      <c r="X707" s="228"/>
      <c r="Y707" s="228"/>
      <c r="AG707" t="s">
        <v>311</v>
      </c>
    </row>
    <row r="708" spans="1:60" outlineLevel="1" x14ac:dyDescent="0.2">
      <c r="A708" s="236">
        <v>118</v>
      </c>
      <c r="B708" s="237" t="s">
        <v>3412</v>
      </c>
      <c r="C708" s="254" t="s">
        <v>3413</v>
      </c>
      <c r="D708" s="238" t="s">
        <v>379</v>
      </c>
      <c r="E708" s="239">
        <v>71.203000000000003</v>
      </c>
      <c r="F708" s="240"/>
      <c r="G708" s="241">
        <f>ROUND(E708*F708,2)</f>
        <v>0</v>
      </c>
      <c r="H708" s="240"/>
      <c r="I708" s="241">
        <f>ROUND(E708*H708,2)</f>
        <v>0</v>
      </c>
      <c r="J708" s="240"/>
      <c r="K708" s="241">
        <f>ROUND(E708*J708,2)</f>
        <v>0</v>
      </c>
      <c r="L708" s="241">
        <v>12</v>
      </c>
      <c r="M708" s="241">
        <f>G708*(1+L708/100)</f>
        <v>0</v>
      </c>
      <c r="N708" s="239">
        <v>0</v>
      </c>
      <c r="O708" s="239">
        <f>ROUND(E708*N708,2)</f>
        <v>0</v>
      </c>
      <c r="P708" s="239">
        <v>0</v>
      </c>
      <c r="Q708" s="239">
        <f>ROUND(E708*P708,2)</f>
        <v>0</v>
      </c>
      <c r="R708" s="241"/>
      <c r="S708" s="241" t="s">
        <v>331</v>
      </c>
      <c r="T708" s="242" t="s">
        <v>670</v>
      </c>
      <c r="U708" s="224">
        <v>0.6</v>
      </c>
      <c r="V708" s="224">
        <f>ROUND(E708*U708,2)</f>
        <v>42.72</v>
      </c>
      <c r="W708" s="224"/>
      <c r="X708" s="224" t="s">
        <v>336</v>
      </c>
      <c r="Y708" s="224" t="s">
        <v>317</v>
      </c>
      <c r="Z708" s="214"/>
      <c r="AA708" s="214"/>
      <c r="AB708" s="214"/>
      <c r="AC708" s="214"/>
      <c r="AD708" s="214"/>
      <c r="AE708" s="214"/>
      <c r="AF708" s="214"/>
      <c r="AG708" s="214" t="s">
        <v>337</v>
      </c>
      <c r="AH708" s="214"/>
      <c r="AI708" s="214"/>
      <c r="AJ708" s="214"/>
      <c r="AK708" s="214"/>
      <c r="AL708" s="214"/>
      <c r="AM708" s="214"/>
      <c r="AN708" s="214"/>
      <c r="AO708" s="214"/>
      <c r="AP708" s="214"/>
      <c r="AQ708" s="214"/>
      <c r="AR708" s="214"/>
      <c r="AS708" s="214"/>
      <c r="AT708" s="214"/>
      <c r="AU708" s="214"/>
      <c r="AV708" s="214"/>
      <c r="AW708" s="214"/>
      <c r="AX708" s="214"/>
      <c r="AY708" s="214"/>
      <c r="AZ708" s="214"/>
      <c r="BA708" s="214"/>
      <c r="BB708" s="214"/>
      <c r="BC708" s="214"/>
      <c r="BD708" s="214"/>
      <c r="BE708" s="214"/>
      <c r="BF708" s="214"/>
      <c r="BG708" s="214"/>
      <c r="BH708" s="214"/>
    </row>
    <row r="709" spans="1:60" outlineLevel="2" x14ac:dyDescent="0.2">
      <c r="A709" s="221"/>
      <c r="B709" s="222"/>
      <c r="C709" s="268" t="s">
        <v>3096</v>
      </c>
      <c r="D709" s="262"/>
      <c r="E709" s="263"/>
      <c r="F709" s="224"/>
      <c r="G709" s="224"/>
      <c r="H709" s="224"/>
      <c r="I709" s="224"/>
      <c r="J709" s="224"/>
      <c r="K709" s="224"/>
      <c r="L709" s="224"/>
      <c r="M709" s="224"/>
      <c r="N709" s="223"/>
      <c r="O709" s="223"/>
      <c r="P709" s="223"/>
      <c r="Q709" s="223"/>
      <c r="R709" s="224"/>
      <c r="S709" s="224"/>
      <c r="T709" s="224"/>
      <c r="U709" s="224"/>
      <c r="V709" s="224"/>
      <c r="W709" s="224"/>
      <c r="X709" s="224"/>
      <c r="Y709" s="224"/>
      <c r="Z709" s="214"/>
      <c r="AA709" s="214"/>
      <c r="AB709" s="214"/>
      <c r="AC709" s="214"/>
      <c r="AD709" s="214"/>
      <c r="AE709" s="214"/>
      <c r="AF709" s="214"/>
      <c r="AG709" s="214" t="s">
        <v>371</v>
      </c>
      <c r="AH709" s="214">
        <v>0</v>
      </c>
      <c r="AI709" s="214"/>
      <c r="AJ709" s="214"/>
      <c r="AK709" s="214"/>
      <c r="AL709" s="214"/>
      <c r="AM709" s="214"/>
      <c r="AN709" s="214"/>
      <c r="AO709" s="214"/>
      <c r="AP709" s="214"/>
      <c r="AQ709" s="214"/>
      <c r="AR709" s="214"/>
      <c r="AS709" s="214"/>
      <c r="AT709" s="214"/>
      <c r="AU709" s="214"/>
      <c r="AV709" s="214"/>
      <c r="AW709" s="214"/>
      <c r="AX709" s="214"/>
      <c r="AY709" s="214"/>
      <c r="AZ709" s="214"/>
      <c r="BA709" s="214"/>
      <c r="BB709" s="214"/>
      <c r="BC709" s="214"/>
      <c r="BD709" s="214"/>
      <c r="BE709" s="214"/>
      <c r="BF709" s="214"/>
      <c r="BG709" s="214"/>
      <c r="BH709" s="214"/>
    </row>
    <row r="710" spans="1:60" outlineLevel="3" x14ac:dyDescent="0.2">
      <c r="A710" s="221"/>
      <c r="B710" s="222"/>
      <c r="C710" s="268" t="s">
        <v>3414</v>
      </c>
      <c r="D710" s="262"/>
      <c r="E710" s="263">
        <v>5.6429999999999998</v>
      </c>
      <c r="F710" s="224"/>
      <c r="G710" s="224"/>
      <c r="H710" s="224"/>
      <c r="I710" s="224"/>
      <c r="J710" s="224"/>
      <c r="K710" s="224"/>
      <c r="L710" s="224"/>
      <c r="M710" s="224"/>
      <c r="N710" s="223"/>
      <c r="O710" s="223"/>
      <c r="P710" s="223"/>
      <c r="Q710" s="223"/>
      <c r="R710" s="224"/>
      <c r="S710" s="224"/>
      <c r="T710" s="224"/>
      <c r="U710" s="224"/>
      <c r="V710" s="224"/>
      <c r="W710" s="224"/>
      <c r="X710" s="224"/>
      <c r="Y710" s="224"/>
      <c r="Z710" s="214"/>
      <c r="AA710" s="214"/>
      <c r="AB710" s="214"/>
      <c r="AC710" s="214"/>
      <c r="AD710" s="214"/>
      <c r="AE710" s="214"/>
      <c r="AF710" s="214"/>
      <c r="AG710" s="214" t="s">
        <v>371</v>
      </c>
      <c r="AH710" s="214">
        <v>0</v>
      </c>
      <c r="AI710" s="214"/>
      <c r="AJ710" s="214"/>
      <c r="AK710" s="214"/>
      <c r="AL710" s="214"/>
      <c r="AM710" s="214"/>
      <c r="AN710" s="214"/>
      <c r="AO710" s="214"/>
      <c r="AP710" s="214"/>
      <c r="AQ710" s="214"/>
      <c r="AR710" s="214"/>
      <c r="AS710" s="214"/>
      <c r="AT710" s="214"/>
      <c r="AU710" s="214"/>
      <c r="AV710" s="214"/>
      <c r="AW710" s="214"/>
      <c r="AX710" s="214"/>
      <c r="AY710" s="214"/>
      <c r="AZ710" s="214"/>
      <c r="BA710" s="214"/>
      <c r="BB710" s="214"/>
      <c r="BC710" s="214"/>
      <c r="BD710" s="214"/>
      <c r="BE710" s="214"/>
      <c r="BF710" s="214"/>
      <c r="BG710" s="214"/>
      <c r="BH710" s="214"/>
    </row>
    <row r="711" spans="1:60" outlineLevel="3" x14ac:dyDescent="0.2">
      <c r="A711" s="221"/>
      <c r="B711" s="222"/>
      <c r="C711" s="268" t="s">
        <v>3415</v>
      </c>
      <c r="D711" s="262"/>
      <c r="E711" s="263">
        <v>12.407999999999999</v>
      </c>
      <c r="F711" s="224"/>
      <c r="G711" s="224"/>
      <c r="H711" s="224"/>
      <c r="I711" s="224"/>
      <c r="J711" s="224"/>
      <c r="K711" s="224"/>
      <c r="L711" s="224"/>
      <c r="M711" s="224"/>
      <c r="N711" s="223"/>
      <c r="O711" s="223"/>
      <c r="P711" s="223"/>
      <c r="Q711" s="223"/>
      <c r="R711" s="224"/>
      <c r="S711" s="224"/>
      <c r="T711" s="224"/>
      <c r="U711" s="224"/>
      <c r="V711" s="224"/>
      <c r="W711" s="224"/>
      <c r="X711" s="224"/>
      <c r="Y711" s="224"/>
      <c r="Z711" s="214"/>
      <c r="AA711" s="214"/>
      <c r="AB711" s="214"/>
      <c r="AC711" s="214"/>
      <c r="AD711" s="214"/>
      <c r="AE711" s="214"/>
      <c r="AF711" s="214"/>
      <c r="AG711" s="214" t="s">
        <v>371</v>
      </c>
      <c r="AH711" s="214">
        <v>0</v>
      </c>
      <c r="AI711" s="214"/>
      <c r="AJ711" s="214"/>
      <c r="AK711" s="214"/>
      <c r="AL711" s="214"/>
      <c r="AM711" s="214"/>
      <c r="AN711" s="214"/>
      <c r="AO711" s="214"/>
      <c r="AP711" s="214"/>
      <c r="AQ711" s="214"/>
      <c r="AR711" s="214"/>
      <c r="AS711" s="214"/>
      <c r="AT711" s="214"/>
      <c r="AU711" s="214"/>
      <c r="AV711" s="214"/>
      <c r="AW711" s="214"/>
      <c r="AX711" s="214"/>
      <c r="AY711" s="214"/>
      <c r="AZ711" s="214"/>
      <c r="BA711" s="214"/>
      <c r="BB711" s="214"/>
      <c r="BC711" s="214"/>
      <c r="BD711" s="214"/>
      <c r="BE711" s="214"/>
      <c r="BF711" s="214"/>
      <c r="BG711" s="214"/>
      <c r="BH711" s="214"/>
    </row>
    <row r="712" spans="1:60" outlineLevel="3" x14ac:dyDescent="0.2">
      <c r="A712" s="221"/>
      <c r="B712" s="222"/>
      <c r="C712" s="268" t="s">
        <v>3416</v>
      </c>
      <c r="D712" s="262"/>
      <c r="E712" s="263">
        <v>12.407999999999999</v>
      </c>
      <c r="F712" s="224"/>
      <c r="G712" s="224"/>
      <c r="H712" s="224"/>
      <c r="I712" s="224"/>
      <c r="J712" s="224"/>
      <c r="K712" s="224"/>
      <c r="L712" s="224"/>
      <c r="M712" s="224"/>
      <c r="N712" s="223"/>
      <c r="O712" s="223"/>
      <c r="P712" s="223"/>
      <c r="Q712" s="223"/>
      <c r="R712" s="224"/>
      <c r="S712" s="224"/>
      <c r="T712" s="224"/>
      <c r="U712" s="224"/>
      <c r="V712" s="224"/>
      <c r="W712" s="224"/>
      <c r="X712" s="224"/>
      <c r="Y712" s="224"/>
      <c r="Z712" s="214"/>
      <c r="AA712" s="214"/>
      <c r="AB712" s="214"/>
      <c r="AC712" s="214"/>
      <c r="AD712" s="214"/>
      <c r="AE712" s="214"/>
      <c r="AF712" s="214"/>
      <c r="AG712" s="214" t="s">
        <v>371</v>
      </c>
      <c r="AH712" s="214">
        <v>0</v>
      </c>
      <c r="AI712" s="214"/>
      <c r="AJ712" s="214"/>
      <c r="AK712" s="214"/>
      <c r="AL712" s="214"/>
      <c r="AM712" s="214"/>
      <c r="AN712" s="214"/>
      <c r="AO712" s="214"/>
      <c r="AP712" s="214"/>
      <c r="AQ712" s="214"/>
      <c r="AR712" s="214"/>
      <c r="AS712" s="214"/>
      <c r="AT712" s="214"/>
      <c r="AU712" s="214"/>
      <c r="AV712" s="214"/>
      <c r="AW712" s="214"/>
      <c r="AX712" s="214"/>
      <c r="AY712" s="214"/>
      <c r="AZ712" s="214"/>
      <c r="BA712" s="214"/>
      <c r="BB712" s="214"/>
      <c r="BC712" s="214"/>
      <c r="BD712" s="214"/>
      <c r="BE712" s="214"/>
      <c r="BF712" s="214"/>
      <c r="BG712" s="214"/>
      <c r="BH712" s="214"/>
    </row>
    <row r="713" spans="1:60" outlineLevel="3" x14ac:dyDescent="0.2">
      <c r="A713" s="221"/>
      <c r="B713" s="222"/>
      <c r="C713" s="268" t="s">
        <v>3417</v>
      </c>
      <c r="D713" s="262"/>
      <c r="E713" s="263">
        <v>12.407999999999999</v>
      </c>
      <c r="F713" s="224"/>
      <c r="G713" s="224"/>
      <c r="H713" s="224"/>
      <c r="I713" s="224"/>
      <c r="J713" s="224"/>
      <c r="K713" s="224"/>
      <c r="L713" s="224"/>
      <c r="M713" s="224"/>
      <c r="N713" s="223"/>
      <c r="O713" s="223"/>
      <c r="P713" s="223"/>
      <c r="Q713" s="223"/>
      <c r="R713" s="224"/>
      <c r="S713" s="224"/>
      <c r="T713" s="224"/>
      <c r="U713" s="224"/>
      <c r="V713" s="224"/>
      <c r="W713" s="224"/>
      <c r="X713" s="224"/>
      <c r="Y713" s="224"/>
      <c r="Z713" s="214"/>
      <c r="AA713" s="214"/>
      <c r="AB713" s="214"/>
      <c r="AC713" s="214"/>
      <c r="AD713" s="214"/>
      <c r="AE713" s="214"/>
      <c r="AF713" s="214"/>
      <c r="AG713" s="214" t="s">
        <v>371</v>
      </c>
      <c r="AH713" s="214">
        <v>0</v>
      </c>
      <c r="AI713" s="214"/>
      <c r="AJ713" s="214"/>
      <c r="AK713" s="214"/>
      <c r="AL713" s="214"/>
      <c r="AM713" s="214"/>
      <c r="AN713" s="214"/>
      <c r="AO713" s="214"/>
      <c r="AP713" s="214"/>
      <c r="AQ713" s="214"/>
      <c r="AR713" s="214"/>
      <c r="AS713" s="214"/>
      <c r="AT713" s="214"/>
      <c r="AU713" s="214"/>
      <c r="AV713" s="214"/>
      <c r="AW713" s="214"/>
      <c r="AX713" s="214"/>
      <c r="AY713" s="214"/>
      <c r="AZ713" s="214"/>
      <c r="BA713" s="214"/>
      <c r="BB713" s="214"/>
      <c r="BC713" s="214"/>
      <c r="BD713" s="214"/>
      <c r="BE713" s="214"/>
      <c r="BF713" s="214"/>
      <c r="BG713" s="214"/>
      <c r="BH713" s="214"/>
    </row>
    <row r="714" spans="1:60" outlineLevel="3" x14ac:dyDescent="0.2">
      <c r="A714" s="221"/>
      <c r="B714" s="222"/>
      <c r="C714" s="268" t="s">
        <v>3418</v>
      </c>
      <c r="D714" s="262"/>
      <c r="E714" s="263">
        <v>12.407999999999999</v>
      </c>
      <c r="F714" s="224"/>
      <c r="G714" s="224"/>
      <c r="H714" s="224"/>
      <c r="I714" s="224"/>
      <c r="J714" s="224"/>
      <c r="K714" s="224"/>
      <c r="L714" s="224"/>
      <c r="M714" s="224"/>
      <c r="N714" s="223"/>
      <c r="O714" s="223"/>
      <c r="P714" s="223"/>
      <c r="Q714" s="223"/>
      <c r="R714" s="224"/>
      <c r="S714" s="224"/>
      <c r="T714" s="224"/>
      <c r="U714" s="224"/>
      <c r="V714" s="224"/>
      <c r="W714" s="224"/>
      <c r="X714" s="224"/>
      <c r="Y714" s="224"/>
      <c r="Z714" s="214"/>
      <c r="AA714" s="214"/>
      <c r="AB714" s="214"/>
      <c r="AC714" s="214"/>
      <c r="AD714" s="214"/>
      <c r="AE714" s="214"/>
      <c r="AF714" s="214"/>
      <c r="AG714" s="214" t="s">
        <v>371</v>
      </c>
      <c r="AH714" s="214">
        <v>0</v>
      </c>
      <c r="AI714" s="214"/>
      <c r="AJ714" s="214"/>
      <c r="AK714" s="214"/>
      <c r="AL714" s="214"/>
      <c r="AM714" s="214"/>
      <c r="AN714" s="214"/>
      <c r="AO714" s="214"/>
      <c r="AP714" s="214"/>
      <c r="AQ714" s="214"/>
      <c r="AR714" s="214"/>
      <c r="AS714" s="214"/>
      <c r="AT714" s="214"/>
      <c r="AU714" s="214"/>
      <c r="AV714" s="214"/>
      <c r="AW714" s="214"/>
      <c r="AX714" s="214"/>
      <c r="AY714" s="214"/>
      <c r="AZ714" s="214"/>
      <c r="BA714" s="214"/>
      <c r="BB714" s="214"/>
      <c r="BC714" s="214"/>
      <c r="BD714" s="214"/>
      <c r="BE714" s="214"/>
      <c r="BF714" s="214"/>
      <c r="BG714" s="214"/>
      <c r="BH714" s="214"/>
    </row>
    <row r="715" spans="1:60" outlineLevel="3" x14ac:dyDescent="0.2">
      <c r="A715" s="221"/>
      <c r="B715" s="222"/>
      <c r="C715" s="268" t="s">
        <v>3419</v>
      </c>
      <c r="D715" s="262"/>
      <c r="E715" s="263">
        <v>12.407999999999999</v>
      </c>
      <c r="F715" s="224"/>
      <c r="G715" s="224"/>
      <c r="H715" s="224"/>
      <c r="I715" s="224"/>
      <c r="J715" s="224"/>
      <c r="K715" s="224"/>
      <c r="L715" s="224"/>
      <c r="M715" s="224"/>
      <c r="N715" s="223"/>
      <c r="O715" s="223"/>
      <c r="P715" s="223"/>
      <c r="Q715" s="223"/>
      <c r="R715" s="224"/>
      <c r="S715" s="224"/>
      <c r="T715" s="224"/>
      <c r="U715" s="224"/>
      <c r="V715" s="224"/>
      <c r="W715" s="224"/>
      <c r="X715" s="224"/>
      <c r="Y715" s="224"/>
      <c r="Z715" s="214"/>
      <c r="AA715" s="214"/>
      <c r="AB715" s="214"/>
      <c r="AC715" s="214"/>
      <c r="AD715" s="214"/>
      <c r="AE715" s="214"/>
      <c r="AF715" s="214"/>
      <c r="AG715" s="214" t="s">
        <v>371</v>
      </c>
      <c r="AH715" s="214">
        <v>0</v>
      </c>
      <c r="AI715" s="214"/>
      <c r="AJ715" s="214"/>
      <c r="AK715" s="214"/>
      <c r="AL715" s="214"/>
      <c r="AM715" s="214"/>
      <c r="AN715" s="214"/>
      <c r="AO715" s="214"/>
      <c r="AP715" s="214"/>
      <c r="AQ715" s="214"/>
      <c r="AR715" s="214"/>
      <c r="AS715" s="214"/>
      <c r="AT715" s="214"/>
      <c r="AU715" s="214"/>
      <c r="AV715" s="214"/>
      <c r="AW715" s="214"/>
      <c r="AX715" s="214"/>
      <c r="AY715" s="214"/>
      <c r="AZ715" s="214"/>
      <c r="BA715" s="214"/>
      <c r="BB715" s="214"/>
      <c r="BC715" s="214"/>
      <c r="BD715" s="214"/>
      <c r="BE715" s="214"/>
      <c r="BF715" s="214"/>
      <c r="BG715" s="214"/>
      <c r="BH715" s="214"/>
    </row>
    <row r="716" spans="1:60" outlineLevel="3" x14ac:dyDescent="0.2">
      <c r="A716" s="221"/>
      <c r="B716" s="222"/>
      <c r="C716" s="268" t="s">
        <v>3103</v>
      </c>
      <c r="D716" s="262"/>
      <c r="E716" s="263"/>
      <c r="F716" s="224"/>
      <c r="G716" s="224"/>
      <c r="H716" s="224"/>
      <c r="I716" s="224"/>
      <c r="J716" s="224"/>
      <c r="K716" s="224"/>
      <c r="L716" s="224"/>
      <c r="M716" s="224"/>
      <c r="N716" s="223"/>
      <c r="O716" s="223"/>
      <c r="P716" s="223"/>
      <c r="Q716" s="223"/>
      <c r="R716" s="224"/>
      <c r="S716" s="224"/>
      <c r="T716" s="224"/>
      <c r="U716" s="224"/>
      <c r="V716" s="224"/>
      <c r="W716" s="224"/>
      <c r="X716" s="224"/>
      <c r="Y716" s="224"/>
      <c r="Z716" s="214"/>
      <c r="AA716" s="214"/>
      <c r="AB716" s="214"/>
      <c r="AC716" s="214"/>
      <c r="AD716" s="214"/>
      <c r="AE716" s="214"/>
      <c r="AF716" s="214"/>
      <c r="AG716" s="214" t="s">
        <v>371</v>
      </c>
      <c r="AH716" s="214">
        <v>0</v>
      </c>
      <c r="AI716" s="214"/>
      <c r="AJ716" s="214"/>
      <c r="AK716" s="214"/>
      <c r="AL716" s="214"/>
      <c r="AM716" s="214"/>
      <c r="AN716" s="214"/>
      <c r="AO716" s="214"/>
      <c r="AP716" s="214"/>
      <c r="AQ716" s="214"/>
      <c r="AR716" s="214"/>
      <c r="AS716" s="214"/>
      <c r="AT716" s="214"/>
      <c r="AU716" s="214"/>
      <c r="AV716" s="214"/>
      <c r="AW716" s="214"/>
      <c r="AX716" s="214"/>
      <c r="AY716" s="214"/>
      <c r="AZ716" s="214"/>
      <c r="BA716" s="214"/>
      <c r="BB716" s="214"/>
      <c r="BC716" s="214"/>
      <c r="BD716" s="214"/>
      <c r="BE716" s="214"/>
      <c r="BF716" s="214"/>
      <c r="BG716" s="214"/>
      <c r="BH716" s="214"/>
    </row>
    <row r="717" spans="1:60" outlineLevel="3" x14ac:dyDescent="0.2">
      <c r="A717" s="221"/>
      <c r="B717" s="222"/>
      <c r="C717" s="268" t="s">
        <v>3420</v>
      </c>
      <c r="D717" s="262"/>
      <c r="E717" s="263">
        <v>3.52</v>
      </c>
      <c r="F717" s="224"/>
      <c r="G717" s="224"/>
      <c r="H717" s="224"/>
      <c r="I717" s="224"/>
      <c r="J717" s="224"/>
      <c r="K717" s="224"/>
      <c r="L717" s="224"/>
      <c r="M717" s="224"/>
      <c r="N717" s="223"/>
      <c r="O717" s="223"/>
      <c r="P717" s="223"/>
      <c r="Q717" s="223"/>
      <c r="R717" s="224"/>
      <c r="S717" s="224"/>
      <c r="T717" s="224"/>
      <c r="U717" s="224"/>
      <c r="V717" s="224"/>
      <c r="W717" s="224"/>
      <c r="X717" s="224"/>
      <c r="Y717" s="224"/>
      <c r="Z717" s="214"/>
      <c r="AA717" s="214"/>
      <c r="AB717" s="214"/>
      <c r="AC717" s="214"/>
      <c r="AD717" s="214"/>
      <c r="AE717" s="214"/>
      <c r="AF717" s="214"/>
      <c r="AG717" s="214" t="s">
        <v>371</v>
      </c>
      <c r="AH717" s="214">
        <v>0</v>
      </c>
      <c r="AI717" s="214"/>
      <c r="AJ717" s="214"/>
      <c r="AK717" s="214"/>
      <c r="AL717" s="214"/>
      <c r="AM717" s="214"/>
      <c r="AN717" s="214"/>
      <c r="AO717" s="214"/>
      <c r="AP717" s="214"/>
      <c r="AQ717" s="214"/>
      <c r="AR717" s="214"/>
      <c r="AS717" s="214"/>
      <c r="AT717" s="214"/>
      <c r="AU717" s="214"/>
      <c r="AV717" s="214"/>
      <c r="AW717" s="214"/>
      <c r="AX717" s="214"/>
      <c r="AY717" s="214"/>
      <c r="AZ717" s="214"/>
      <c r="BA717" s="214"/>
      <c r="BB717" s="214"/>
      <c r="BC717" s="214"/>
      <c r="BD717" s="214"/>
      <c r="BE717" s="214"/>
      <c r="BF717" s="214"/>
      <c r="BG717" s="214"/>
      <c r="BH717" s="214"/>
    </row>
    <row r="718" spans="1:60" x14ac:dyDescent="0.2">
      <c r="A718" s="229" t="s">
        <v>310</v>
      </c>
      <c r="B718" s="230" t="s">
        <v>260</v>
      </c>
      <c r="C718" s="253" t="s">
        <v>261</v>
      </c>
      <c r="D718" s="231"/>
      <c r="E718" s="232"/>
      <c r="F718" s="233"/>
      <c r="G718" s="233">
        <f>SUMIF(AG719:AG727,"&lt;&gt;NOR",G719:G727)</f>
        <v>0</v>
      </c>
      <c r="H718" s="233"/>
      <c r="I718" s="233">
        <f>SUM(I719:I727)</f>
        <v>0</v>
      </c>
      <c r="J718" s="233"/>
      <c r="K718" s="233">
        <f>SUM(K719:K727)</f>
        <v>0</v>
      </c>
      <c r="L718" s="233"/>
      <c r="M718" s="233">
        <f>SUM(M719:M727)</f>
        <v>0</v>
      </c>
      <c r="N718" s="232"/>
      <c r="O718" s="232">
        <f>SUM(O719:O727)</f>
        <v>0.6</v>
      </c>
      <c r="P718" s="232"/>
      <c r="Q718" s="232">
        <f>SUM(Q719:Q727)</f>
        <v>0</v>
      </c>
      <c r="R718" s="233"/>
      <c r="S718" s="233"/>
      <c r="T718" s="234"/>
      <c r="U718" s="228"/>
      <c r="V718" s="228">
        <f>SUM(V719:V727)</f>
        <v>23.9</v>
      </c>
      <c r="W718" s="228"/>
      <c r="X718" s="228"/>
      <c r="Y718" s="228"/>
      <c r="AG718" t="s">
        <v>311</v>
      </c>
    </row>
    <row r="719" spans="1:60" outlineLevel="1" x14ac:dyDescent="0.2">
      <c r="A719" s="236">
        <v>119</v>
      </c>
      <c r="B719" s="237" t="s">
        <v>857</v>
      </c>
      <c r="C719" s="254" t="s">
        <v>858</v>
      </c>
      <c r="D719" s="238" t="s">
        <v>379</v>
      </c>
      <c r="E719" s="239">
        <v>22.9312</v>
      </c>
      <c r="F719" s="240"/>
      <c r="G719" s="241">
        <f>ROUND(E719*F719,2)</f>
        <v>0</v>
      </c>
      <c r="H719" s="240"/>
      <c r="I719" s="241">
        <f>ROUND(E719*H719,2)</f>
        <v>0</v>
      </c>
      <c r="J719" s="240"/>
      <c r="K719" s="241">
        <f>ROUND(E719*J719,2)</f>
        <v>0</v>
      </c>
      <c r="L719" s="241">
        <v>12</v>
      </c>
      <c r="M719" s="241">
        <f>G719*(1+L719/100)</f>
        <v>0</v>
      </c>
      <c r="N719" s="239">
        <v>2.1000000000000001E-4</v>
      </c>
      <c r="O719" s="239">
        <f>ROUND(E719*N719,2)</f>
        <v>0</v>
      </c>
      <c r="P719" s="239">
        <v>0</v>
      </c>
      <c r="Q719" s="239">
        <f>ROUND(E719*P719,2)</f>
        <v>0</v>
      </c>
      <c r="R719" s="241" t="s">
        <v>786</v>
      </c>
      <c r="S719" s="241" t="s">
        <v>315</v>
      </c>
      <c r="T719" s="242" t="s">
        <v>315</v>
      </c>
      <c r="U719" s="224">
        <v>0.05</v>
      </c>
      <c r="V719" s="224">
        <f>ROUND(E719*U719,2)</f>
        <v>1.1499999999999999</v>
      </c>
      <c r="W719" s="224"/>
      <c r="X719" s="224" t="s">
        <v>336</v>
      </c>
      <c r="Y719" s="224" t="s">
        <v>317</v>
      </c>
      <c r="Z719" s="214"/>
      <c r="AA719" s="214"/>
      <c r="AB719" s="214"/>
      <c r="AC719" s="214"/>
      <c r="AD719" s="214"/>
      <c r="AE719" s="214"/>
      <c r="AF719" s="214"/>
      <c r="AG719" s="214" t="s">
        <v>337</v>
      </c>
      <c r="AH719" s="214"/>
      <c r="AI719" s="214"/>
      <c r="AJ719" s="214"/>
      <c r="AK719" s="214"/>
      <c r="AL719" s="214"/>
      <c r="AM719" s="214"/>
      <c r="AN719" s="214"/>
      <c r="AO719" s="214"/>
      <c r="AP719" s="214"/>
      <c r="AQ719" s="214"/>
      <c r="AR719" s="214"/>
      <c r="AS719" s="214"/>
      <c r="AT719" s="214"/>
      <c r="AU719" s="214"/>
      <c r="AV719" s="214"/>
      <c r="AW719" s="214"/>
      <c r="AX719" s="214"/>
      <c r="AY719" s="214"/>
      <c r="AZ719" s="214"/>
      <c r="BA719" s="214"/>
      <c r="BB719" s="214"/>
      <c r="BC719" s="214"/>
      <c r="BD719" s="214"/>
      <c r="BE719" s="214"/>
      <c r="BF719" s="214"/>
      <c r="BG719" s="214"/>
      <c r="BH719" s="214"/>
    </row>
    <row r="720" spans="1:60" outlineLevel="2" x14ac:dyDescent="0.2">
      <c r="A720" s="221"/>
      <c r="B720" s="222"/>
      <c r="C720" s="255" t="s">
        <v>1231</v>
      </c>
      <c r="D720" s="243"/>
      <c r="E720" s="243"/>
      <c r="F720" s="243"/>
      <c r="G720" s="243"/>
      <c r="H720" s="224"/>
      <c r="I720" s="224"/>
      <c r="J720" s="224"/>
      <c r="K720" s="224"/>
      <c r="L720" s="224"/>
      <c r="M720" s="224"/>
      <c r="N720" s="223"/>
      <c r="O720" s="223"/>
      <c r="P720" s="223"/>
      <c r="Q720" s="223"/>
      <c r="R720" s="224"/>
      <c r="S720" s="224"/>
      <c r="T720" s="224"/>
      <c r="U720" s="224"/>
      <c r="V720" s="224"/>
      <c r="W720" s="224"/>
      <c r="X720" s="224"/>
      <c r="Y720" s="224"/>
      <c r="Z720" s="214"/>
      <c r="AA720" s="214"/>
      <c r="AB720" s="214"/>
      <c r="AC720" s="214"/>
      <c r="AD720" s="214"/>
      <c r="AE720" s="214"/>
      <c r="AF720" s="214"/>
      <c r="AG720" s="214" t="s">
        <v>320</v>
      </c>
      <c r="AH720" s="214"/>
      <c r="AI720" s="214"/>
      <c r="AJ720" s="214"/>
      <c r="AK720" s="214"/>
      <c r="AL720" s="214"/>
      <c r="AM720" s="214"/>
      <c r="AN720" s="214"/>
      <c r="AO720" s="214"/>
      <c r="AP720" s="214"/>
      <c r="AQ720" s="214"/>
      <c r="AR720" s="214"/>
      <c r="AS720" s="214"/>
      <c r="AT720" s="214"/>
      <c r="AU720" s="214"/>
      <c r="AV720" s="214"/>
      <c r="AW720" s="214"/>
      <c r="AX720" s="214"/>
      <c r="AY720" s="214"/>
      <c r="AZ720" s="214"/>
      <c r="BA720" s="214"/>
      <c r="BB720" s="214"/>
      <c r="BC720" s="214"/>
      <c r="BD720" s="214"/>
      <c r="BE720" s="214"/>
      <c r="BF720" s="214"/>
      <c r="BG720" s="214"/>
      <c r="BH720" s="214"/>
    </row>
    <row r="721" spans="1:60" outlineLevel="2" x14ac:dyDescent="0.2">
      <c r="A721" s="221"/>
      <c r="B721" s="222"/>
      <c r="C721" s="268" t="s">
        <v>3421</v>
      </c>
      <c r="D721" s="262"/>
      <c r="E721" s="263">
        <v>22.9312</v>
      </c>
      <c r="F721" s="224"/>
      <c r="G721" s="224"/>
      <c r="H721" s="224"/>
      <c r="I721" s="224"/>
      <c r="J721" s="224"/>
      <c r="K721" s="224"/>
      <c r="L721" s="224"/>
      <c r="M721" s="224"/>
      <c r="N721" s="223"/>
      <c r="O721" s="223"/>
      <c r="P721" s="223"/>
      <c r="Q721" s="223"/>
      <c r="R721" s="224"/>
      <c r="S721" s="224"/>
      <c r="T721" s="224"/>
      <c r="U721" s="224"/>
      <c r="V721" s="224"/>
      <c r="W721" s="224"/>
      <c r="X721" s="224"/>
      <c r="Y721" s="224"/>
      <c r="Z721" s="214"/>
      <c r="AA721" s="214"/>
      <c r="AB721" s="214"/>
      <c r="AC721" s="214"/>
      <c r="AD721" s="214"/>
      <c r="AE721" s="214"/>
      <c r="AF721" s="214"/>
      <c r="AG721" s="214" t="s">
        <v>371</v>
      </c>
      <c r="AH721" s="214">
        <v>5</v>
      </c>
      <c r="AI721" s="214"/>
      <c r="AJ721" s="214"/>
      <c r="AK721" s="214"/>
      <c r="AL721" s="214"/>
      <c r="AM721" s="214"/>
      <c r="AN721" s="214"/>
      <c r="AO721" s="214"/>
      <c r="AP721" s="214"/>
      <c r="AQ721" s="214"/>
      <c r="AR721" s="214"/>
      <c r="AS721" s="214"/>
      <c r="AT721" s="214"/>
      <c r="AU721" s="214"/>
      <c r="AV721" s="214"/>
      <c r="AW721" s="214"/>
      <c r="AX721" s="214"/>
      <c r="AY721" s="214"/>
      <c r="AZ721" s="214"/>
      <c r="BA721" s="214"/>
      <c r="BB721" s="214"/>
      <c r="BC721" s="214"/>
      <c r="BD721" s="214"/>
      <c r="BE721" s="214"/>
      <c r="BF721" s="214"/>
      <c r="BG721" s="214"/>
      <c r="BH721" s="214"/>
    </row>
    <row r="722" spans="1:60" ht="22.5" outlineLevel="1" x14ac:dyDescent="0.2">
      <c r="A722" s="236">
        <v>120</v>
      </c>
      <c r="B722" s="237" t="s">
        <v>860</v>
      </c>
      <c r="C722" s="254" t="s">
        <v>861</v>
      </c>
      <c r="D722" s="238" t="s">
        <v>379</v>
      </c>
      <c r="E722" s="239">
        <v>22.9312</v>
      </c>
      <c r="F722" s="240"/>
      <c r="G722" s="241">
        <f>ROUND(E722*F722,2)</f>
        <v>0</v>
      </c>
      <c r="H722" s="240"/>
      <c r="I722" s="241">
        <f>ROUND(E722*H722,2)</f>
        <v>0</v>
      </c>
      <c r="J722" s="240"/>
      <c r="K722" s="241">
        <f>ROUND(E722*J722,2)</f>
        <v>0</v>
      </c>
      <c r="L722" s="241">
        <v>12</v>
      </c>
      <c r="M722" s="241">
        <f>G722*(1+L722/100)</f>
        <v>0</v>
      </c>
      <c r="N722" s="239">
        <v>5.2399999999999999E-3</v>
      </c>
      <c r="O722" s="239">
        <f>ROUND(E722*N722,2)</f>
        <v>0.12</v>
      </c>
      <c r="P722" s="239">
        <v>0</v>
      </c>
      <c r="Q722" s="239">
        <f>ROUND(E722*P722,2)</f>
        <v>0</v>
      </c>
      <c r="R722" s="241" t="s">
        <v>786</v>
      </c>
      <c r="S722" s="241" t="s">
        <v>315</v>
      </c>
      <c r="T722" s="242" t="s">
        <v>315</v>
      </c>
      <c r="U722" s="224">
        <v>0.95840000000000003</v>
      </c>
      <c r="V722" s="224">
        <f>ROUND(E722*U722,2)</f>
        <v>21.98</v>
      </c>
      <c r="W722" s="224"/>
      <c r="X722" s="224" t="s">
        <v>336</v>
      </c>
      <c r="Y722" s="224" t="s">
        <v>317</v>
      </c>
      <c r="Z722" s="214"/>
      <c r="AA722" s="214"/>
      <c r="AB722" s="214"/>
      <c r="AC722" s="214"/>
      <c r="AD722" s="214"/>
      <c r="AE722" s="214"/>
      <c r="AF722" s="214"/>
      <c r="AG722" s="214" t="s">
        <v>367</v>
      </c>
      <c r="AH722" s="214"/>
      <c r="AI722" s="214"/>
      <c r="AJ722" s="214"/>
      <c r="AK722" s="214"/>
      <c r="AL722" s="214"/>
      <c r="AM722" s="214"/>
      <c r="AN722" s="214"/>
      <c r="AO722" s="214"/>
      <c r="AP722" s="214"/>
      <c r="AQ722" s="214"/>
      <c r="AR722" s="214"/>
      <c r="AS722" s="214"/>
      <c r="AT722" s="214"/>
      <c r="AU722" s="214"/>
      <c r="AV722" s="214"/>
      <c r="AW722" s="214"/>
      <c r="AX722" s="214"/>
      <c r="AY722" s="214"/>
      <c r="AZ722" s="214"/>
      <c r="BA722" s="214"/>
      <c r="BB722" s="214"/>
      <c r="BC722" s="214"/>
      <c r="BD722" s="214"/>
      <c r="BE722" s="214"/>
      <c r="BF722" s="214"/>
      <c r="BG722" s="214"/>
      <c r="BH722" s="214"/>
    </row>
    <row r="723" spans="1:60" outlineLevel="2" x14ac:dyDescent="0.2">
      <c r="A723" s="221"/>
      <c r="B723" s="222"/>
      <c r="C723" s="268" t="s">
        <v>3285</v>
      </c>
      <c r="D723" s="262"/>
      <c r="E723" s="263">
        <v>12.558</v>
      </c>
      <c r="F723" s="224"/>
      <c r="G723" s="224"/>
      <c r="H723" s="224"/>
      <c r="I723" s="224"/>
      <c r="J723" s="224"/>
      <c r="K723" s="224"/>
      <c r="L723" s="224"/>
      <c r="M723" s="224"/>
      <c r="N723" s="223"/>
      <c r="O723" s="223"/>
      <c r="P723" s="223"/>
      <c r="Q723" s="223"/>
      <c r="R723" s="224"/>
      <c r="S723" s="224"/>
      <c r="T723" s="224"/>
      <c r="U723" s="224"/>
      <c r="V723" s="224"/>
      <c r="W723" s="224"/>
      <c r="X723" s="224"/>
      <c r="Y723" s="224"/>
      <c r="Z723" s="214"/>
      <c r="AA723" s="214"/>
      <c r="AB723" s="214"/>
      <c r="AC723" s="214"/>
      <c r="AD723" s="214"/>
      <c r="AE723" s="214"/>
      <c r="AF723" s="214"/>
      <c r="AG723" s="214" t="s">
        <v>371</v>
      </c>
      <c r="AH723" s="214">
        <v>0</v>
      </c>
      <c r="AI723" s="214"/>
      <c r="AJ723" s="214"/>
      <c r="AK723" s="214"/>
      <c r="AL723" s="214"/>
      <c r="AM723" s="214"/>
      <c r="AN723" s="214"/>
      <c r="AO723" s="214"/>
      <c r="AP723" s="214"/>
      <c r="AQ723" s="214"/>
      <c r="AR723" s="214"/>
      <c r="AS723" s="214"/>
      <c r="AT723" s="214"/>
      <c r="AU723" s="214"/>
      <c r="AV723" s="214"/>
      <c r="AW723" s="214"/>
      <c r="AX723" s="214"/>
      <c r="AY723" s="214"/>
      <c r="AZ723" s="214"/>
      <c r="BA723" s="214"/>
      <c r="BB723" s="214"/>
      <c r="BC723" s="214"/>
      <c r="BD723" s="214"/>
      <c r="BE723" s="214"/>
      <c r="BF723" s="214"/>
      <c r="BG723" s="214"/>
      <c r="BH723" s="214"/>
    </row>
    <row r="724" spans="1:60" outlineLevel="3" x14ac:dyDescent="0.2">
      <c r="A724" s="221"/>
      <c r="B724" s="222"/>
      <c r="C724" s="268" t="s">
        <v>3286</v>
      </c>
      <c r="D724" s="262"/>
      <c r="E724" s="263">
        <v>10.373200000000001</v>
      </c>
      <c r="F724" s="224"/>
      <c r="G724" s="224"/>
      <c r="H724" s="224"/>
      <c r="I724" s="224"/>
      <c r="J724" s="224"/>
      <c r="K724" s="224"/>
      <c r="L724" s="224"/>
      <c r="M724" s="224"/>
      <c r="N724" s="223"/>
      <c r="O724" s="223"/>
      <c r="P724" s="223"/>
      <c r="Q724" s="223"/>
      <c r="R724" s="224"/>
      <c r="S724" s="224"/>
      <c r="T724" s="224"/>
      <c r="U724" s="224"/>
      <c r="V724" s="224"/>
      <c r="W724" s="224"/>
      <c r="X724" s="224"/>
      <c r="Y724" s="224"/>
      <c r="Z724" s="214"/>
      <c r="AA724" s="214"/>
      <c r="AB724" s="214"/>
      <c r="AC724" s="214"/>
      <c r="AD724" s="214"/>
      <c r="AE724" s="214"/>
      <c r="AF724" s="214"/>
      <c r="AG724" s="214" t="s">
        <v>371</v>
      </c>
      <c r="AH724" s="214">
        <v>0</v>
      </c>
      <c r="AI724" s="214"/>
      <c r="AJ724" s="214"/>
      <c r="AK724" s="214"/>
      <c r="AL724" s="214"/>
      <c r="AM724" s="214"/>
      <c r="AN724" s="214"/>
      <c r="AO724" s="214"/>
      <c r="AP724" s="214"/>
      <c r="AQ724" s="214"/>
      <c r="AR724" s="214"/>
      <c r="AS724" s="214"/>
      <c r="AT724" s="214"/>
      <c r="AU724" s="214"/>
      <c r="AV724" s="214"/>
      <c r="AW724" s="214"/>
      <c r="AX724" s="214"/>
      <c r="AY724" s="214"/>
      <c r="AZ724" s="214"/>
      <c r="BA724" s="214"/>
      <c r="BB724" s="214"/>
      <c r="BC724" s="214"/>
      <c r="BD724" s="214"/>
      <c r="BE724" s="214"/>
      <c r="BF724" s="214"/>
      <c r="BG724" s="214"/>
      <c r="BH724" s="214"/>
    </row>
    <row r="725" spans="1:60" ht="22.5" outlineLevel="1" x14ac:dyDescent="0.2">
      <c r="A725" s="236">
        <v>121</v>
      </c>
      <c r="B725" s="237" t="s">
        <v>3422</v>
      </c>
      <c r="C725" s="254" t="s">
        <v>3423</v>
      </c>
      <c r="D725" s="238" t="s">
        <v>379</v>
      </c>
      <c r="E725" s="239">
        <v>25.224319999999999</v>
      </c>
      <c r="F725" s="240"/>
      <c r="G725" s="241">
        <f>ROUND(E725*F725,2)</f>
        <v>0</v>
      </c>
      <c r="H725" s="240"/>
      <c r="I725" s="241">
        <f>ROUND(E725*H725,2)</f>
        <v>0</v>
      </c>
      <c r="J725" s="240"/>
      <c r="K725" s="241">
        <f>ROUND(E725*J725,2)</f>
        <v>0</v>
      </c>
      <c r="L725" s="241">
        <v>12</v>
      </c>
      <c r="M725" s="241">
        <f>G725*(1+L725/100)</f>
        <v>0</v>
      </c>
      <c r="N725" s="239">
        <v>1.9199999999999998E-2</v>
      </c>
      <c r="O725" s="239">
        <f>ROUND(E725*N725,2)</f>
        <v>0.48</v>
      </c>
      <c r="P725" s="239">
        <v>0</v>
      </c>
      <c r="Q725" s="239">
        <f>ROUND(E725*P725,2)</f>
        <v>0</v>
      </c>
      <c r="R725" s="241" t="s">
        <v>428</v>
      </c>
      <c r="S725" s="241" t="s">
        <v>670</v>
      </c>
      <c r="T725" s="242" t="s">
        <v>670</v>
      </c>
      <c r="U725" s="224">
        <v>0</v>
      </c>
      <c r="V725" s="224">
        <f>ROUND(E725*U725,2)</f>
        <v>0</v>
      </c>
      <c r="W725" s="224"/>
      <c r="X725" s="224" t="s">
        <v>429</v>
      </c>
      <c r="Y725" s="224" t="s">
        <v>317</v>
      </c>
      <c r="Z725" s="214"/>
      <c r="AA725" s="214"/>
      <c r="AB725" s="214"/>
      <c r="AC725" s="214"/>
      <c r="AD725" s="214"/>
      <c r="AE725" s="214"/>
      <c r="AF725" s="214"/>
      <c r="AG725" s="214" t="s">
        <v>728</v>
      </c>
      <c r="AH725" s="214"/>
      <c r="AI725" s="214"/>
      <c r="AJ725" s="214"/>
      <c r="AK725" s="214"/>
      <c r="AL725" s="214"/>
      <c r="AM725" s="214"/>
      <c r="AN725" s="214"/>
      <c r="AO725" s="214"/>
      <c r="AP725" s="214"/>
      <c r="AQ725" s="214"/>
      <c r="AR725" s="214"/>
      <c r="AS725" s="214"/>
      <c r="AT725" s="214"/>
      <c r="AU725" s="214"/>
      <c r="AV725" s="214"/>
      <c r="AW725" s="214"/>
      <c r="AX725" s="214"/>
      <c r="AY725" s="214"/>
      <c r="AZ725" s="214"/>
      <c r="BA725" s="214"/>
      <c r="BB725" s="214"/>
      <c r="BC725" s="214"/>
      <c r="BD725" s="214"/>
      <c r="BE725" s="214"/>
      <c r="BF725" s="214"/>
      <c r="BG725" s="214"/>
      <c r="BH725" s="214"/>
    </row>
    <row r="726" spans="1:60" outlineLevel="2" x14ac:dyDescent="0.2">
      <c r="A726" s="221"/>
      <c r="B726" s="222"/>
      <c r="C726" s="268" t="s">
        <v>3424</v>
      </c>
      <c r="D726" s="262"/>
      <c r="E726" s="263">
        <v>25.224319999999999</v>
      </c>
      <c r="F726" s="224"/>
      <c r="G726" s="224"/>
      <c r="H726" s="224"/>
      <c r="I726" s="224"/>
      <c r="J726" s="224"/>
      <c r="K726" s="224"/>
      <c r="L726" s="224"/>
      <c r="M726" s="224"/>
      <c r="N726" s="223"/>
      <c r="O726" s="223"/>
      <c r="P726" s="223"/>
      <c r="Q726" s="223"/>
      <c r="R726" s="224"/>
      <c r="S726" s="224"/>
      <c r="T726" s="224"/>
      <c r="U726" s="224"/>
      <c r="V726" s="224"/>
      <c r="W726" s="224"/>
      <c r="X726" s="224"/>
      <c r="Y726" s="224"/>
      <c r="Z726" s="214"/>
      <c r="AA726" s="214"/>
      <c r="AB726" s="214"/>
      <c r="AC726" s="214"/>
      <c r="AD726" s="214"/>
      <c r="AE726" s="214"/>
      <c r="AF726" s="214"/>
      <c r="AG726" s="214" t="s">
        <v>371</v>
      </c>
      <c r="AH726" s="214">
        <v>0</v>
      </c>
      <c r="AI726" s="214"/>
      <c r="AJ726" s="214"/>
      <c r="AK726" s="214"/>
      <c r="AL726" s="214"/>
      <c r="AM726" s="214"/>
      <c r="AN726" s="214"/>
      <c r="AO726" s="214"/>
      <c r="AP726" s="214"/>
      <c r="AQ726" s="214"/>
      <c r="AR726" s="214"/>
      <c r="AS726" s="214"/>
      <c r="AT726" s="214"/>
      <c r="AU726" s="214"/>
      <c r="AV726" s="214"/>
      <c r="AW726" s="214"/>
      <c r="AX726" s="214"/>
      <c r="AY726" s="214"/>
      <c r="AZ726" s="214"/>
      <c r="BA726" s="214"/>
      <c r="BB726" s="214"/>
      <c r="BC726" s="214"/>
      <c r="BD726" s="214"/>
      <c r="BE726" s="214"/>
      <c r="BF726" s="214"/>
      <c r="BG726" s="214"/>
      <c r="BH726" s="214"/>
    </row>
    <row r="727" spans="1:60" outlineLevel="1" x14ac:dyDescent="0.2">
      <c r="A727" s="245">
        <v>122</v>
      </c>
      <c r="B727" s="246" t="s">
        <v>1493</v>
      </c>
      <c r="C727" s="256" t="s">
        <v>1494</v>
      </c>
      <c r="D727" s="247" t="s">
        <v>581</v>
      </c>
      <c r="E727" s="248">
        <v>0.60928000000000004</v>
      </c>
      <c r="F727" s="249"/>
      <c r="G727" s="250">
        <f>ROUND(E727*F727,2)</f>
        <v>0</v>
      </c>
      <c r="H727" s="249"/>
      <c r="I727" s="250">
        <f>ROUND(E727*H727,2)</f>
        <v>0</v>
      </c>
      <c r="J727" s="249"/>
      <c r="K727" s="250">
        <f>ROUND(E727*J727,2)</f>
        <v>0</v>
      </c>
      <c r="L727" s="250">
        <v>12</v>
      </c>
      <c r="M727" s="250">
        <f>G727*(1+L727/100)</f>
        <v>0</v>
      </c>
      <c r="N727" s="248">
        <v>0</v>
      </c>
      <c r="O727" s="248">
        <f>ROUND(E727*N727,2)</f>
        <v>0</v>
      </c>
      <c r="P727" s="248">
        <v>0</v>
      </c>
      <c r="Q727" s="248">
        <f>ROUND(E727*P727,2)</f>
        <v>0</v>
      </c>
      <c r="R727" s="250" t="s">
        <v>786</v>
      </c>
      <c r="S727" s="250" t="s">
        <v>315</v>
      </c>
      <c r="T727" s="251" t="s">
        <v>315</v>
      </c>
      <c r="U727" s="224">
        <v>1.27</v>
      </c>
      <c r="V727" s="224">
        <f>ROUND(E727*U727,2)</f>
        <v>0.77</v>
      </c>
      <c r="W727" s="224"/>
      <c r="X727" s="224" t="s">
        <v>582</v>
      </c>
      <c r="Y727" s="224" t="s">
        <v>317</v>
      </c>
      <c r="Z727" s="214"/>
      <c r="AA727" s="214"/>
      <c r="AB727" s="214"/>
      <c r="AC727" s="214"/>
      <c r="AD727" s="214"/>
      <c r="AE727" s="214"/>
      <c r="AF727" s="214"/>
      <c r="AG727" s="214" t="s">
        <v>1236</v>
      </c>
      <c r="AH727" s="214"/>
      <c r="AI727" s="214"/>
      <c r="AJ727" s="214"/>
      <c r="AK727" s="214"/>
      <c r="AL727" s="214"/>
      <c r="AM727" s="214"/>
      <c r="AN727" s="214"/>
      <c r="AO727" s="214"/>
      <c r="AP727" s="214"/>
      <c r="AQ727" s="214"/>
      <c r="AR727" s="214"/>
      <c r="AS727" s="214"/>
      <c r="AT727" s="214"/>
      <c r="AU727" s="214"/>
      <c r="AV727" s="214"/>
      <c r="AW727" s="214"/>
      <c r="AX727" s="214"/>
      <c r="AY727" s="214"/>
      <c r="AZ727" s="214"/>
      <c r="BA727" s="214"/>
      <c r="BB727" s="214"/>
      <c r="BC727" s="214"/>
      <c r="BD727" s="214"/>
      <c r="BE727" s="214"/>
      <c r="BF727" s="214"/>
      <c r="BG727" s="214"/>
      <c r="BH727" s="214"/>
    </row>
    <row r="728" spans="1:60" x14ac:dyDescent="0.2">
      <c r="A728" s="229" t="s">
        <v>310</v>
      </c>
      <c r="B728" s="230" t="s">
        <v>262</v>
      </c>
      <c r="C728" s="253" t="s">
        <v>263</v>
      </c>
      <c r="D728" s="231"/>
      <c r="E728" s="232"/>
      <c r="F728" s="233"/>
      <c r="G728" s="233">
        <f>SUMIF(AG729:AG737,"&lt;&gt;NOR",G729:G737)</f>
        <v>0</v>
      </c>
      <c r="H728" s="233"/>
      <c r="I728" s="233">
        <f>SUM(I729:I737)</f>
        <v>0</v>
      </c>
      <c r="J728" s="233"/>
      <c r="K728" s="233">
        <f>SUM(K729:K737)</f>
        <v>0</v>
      </c>
      <c r="L728" s="233"/>
      <c r="M728" s="233">
        <f>SUM(M729:M737)</f>
        <v>0</v>
      </c>
      <c r="N728" s="232"/>
      <c r="O728" s="232">
        <f>SUM(O729:O737)</f>
        <v>0.01</v>
      </c>
      <c r="P728" s="232"/>
      <c r="Q728" s="232">
        <f>SUM(Q729:Q737)</f>
        <v>0</v>
      </c>
      <c r="R728" s="233"/>
      <c r="S728" s="233"/>
      <c r="T728" s="234"/>
      <c r="U728" s="228"/>
      <c r="V728" s="228">
        <f>SUM(V729:V737)</f>
        <v>8.2200000000000006</v>
      </c>
      <c r="W728" s="228"/>
      <c r="X728" s="228"/>
      <c r="Y728" s="228"/>
      <c r="AG728" t="s">
        <v>311</v>
      </c>
    </row>
    <row r="729" spans="1:60" ht="22.5" outlineLevel="1" x14ac:dyDescent="0.2">
      <c r="A729" s="236">
        <v>123</v>
      </c>
      <c r="B729" s="237" t="s">
        <v>3425</v>
      </c>
      <c r="C729" s="254" t="s">
        <v>3426</v>
      </c>
      <c r="D729" s="238" t="s">
        <v>379</v>
      </c>
      <c r="E729" s="239">
        <v>11.004</v>
      </c>
      <c r="F729" s="240"/>
      <c r="G729" s="241">
        <f>ROUND(E729*F729,2)</f>
        <v>0</v>
      </c>
      <c r="H729" s="240"/>
      <c r="I729" s="241">
        <f>ROUND(E729*H729,2)</f>
        <v>0</v>
      </c>
      <c r="J729" s="240"/>
      <c r="K729" s="241">
        <f>ROUND(E729*J729,2)</f>
        <v>0</v>
      </c>
      <c r="L729" s="241">
        <v>12</v>
      </c>
      <c r="M729" s="241">
        <f>G729*(1+L729/100)</f>
        <v>0</v>
      </c>
      <c r="N729" s="239">
        <v>1.0000000000000001E-5</v>
      </c>
      <c r="O729" s="239">
        <f>ROUND(E729*N729,2)</f>
        <v>0</v>
      </c>
      <c r="P729" s="239">
        <v>0</v>
      </c>
      <c r="Q729" s="239">
        <f>ROUND(E729*P729,2)</f>
        <v>0</v>
      </c>
      <c r="R729" s="241" t="s">
        <v>872</v>
      </c>
      <c r="S729" s="241" t="s">
        <v>315</v>
      </c>
      <c r="T729" s="242" t="s">
        <v>315</v>
      </c>
      <c r="U729" s="224">
        <v>3.3000000000000002E-2</v>
      </c>
      <c r="V729" s="224">
        <f>ROUND(E729*U729,2)</f>
        <v>0.36</v>
      </c>
      <c r="W729" s="224"/>
      <c r="X729" s="224" t="s">
        <v>336</v>
      </c>
      <c r="Y729" s="224" t="s">
        <v>317</v>
      </c>
      <c r="Z729" s="214"/>
      <c r="AA729" s="214"/>
      <c r="AB729" s="214"/>
      <c r="AC729" s="214"/>
      <c r="AD729" s="214"/>
      <c r="AE729" s="214"/>
      <c r="AF729" s="214"/>
      <c r="AG729" s="214" t="s">
        <v>337</v>
      </c>
      <c r="AH729" s="214"/>
      <c r="AI729" s="214"/>
      <c r="AJ729" s="214"/>
      <c r="AK729" s="214"/>
      <c r="AL729" s="214"/>
      <c r="AM729" s="214"/>
      <c r="AN729" s="214"/>
      <c r="AO729" s="214"/>
      <c r="AP729" s="214"/>
      <c r="AQ729" s="214"/>
      <c r="AR729" s="214"/>
      <c r="AS729" s="214"/>
      <c r="AT729" s="214"/>
      <c r="AU729" s="214"/>
      <c r="AV729" s="214"/>
      <c r="AW729" s="214"/>
      <c r="AX729" s="214"/>
      <c r="AY729" s="214"/>
      <c r="AZ729" s="214"/>
      <c r="BA729" s="214"/>
      <c r="BB729" s="214"/>
      <c r="BC729" s="214"/>
      <c r="BD729" s="214"/>
      <c r="BE729" s="214"/>
      <c r="BF729" s="214"/>
      <c r="BG729" s="214"/>
      <c r="BH729" s="214"/>
    </row>
    <row r="730" spans="1:60" outlineLevel="2" x14ac:dyDescent="0.2">
      <c r="A730" s="221"/>
      <c r="B730" s="222"/>
      <c r="C730" s="268" t="s">
        <v>3427</v>
      </c>
      <c r="D730" s="262"/>
      <c r="E730" s="263">
        <v>3.6680000000000001</v>
      </c>
      <c r="F730" s="224"/>
      <c r="G730" s="224"/>
      <c r="H730" s="224"/>
      <c r="I730" s="224"/>
      <c r="J730" s="224"/>
      <c r="K730" s="224"/>
      <c r="L730" s="224"/>
      <c r="M730" s="224"/>
      <c r="N730" s="223"/>
      <c r="O730" s="223"/>
      <c r="P730" s="223"/>
      <c r="Q730" s="223"/>
      <c r="R730" s="224"/>
      <c r="S730" s="224"/>
      <c r="T730" s="224"/>
      <c r="U730" s="224"/>
      <c r="V730" s="224"/>
      <c r="W730" s="224"/>
      <c r="X730" s="224"/>
      <c r="Y730" s="224"/>
      <c r="Z730" s="214"/>
      <c r="AA730" s="214"/>
      <c r="AB730" s="214"/>
      <c r="AC730" s="214"/>
      <c r="AD730" s="214"/>
      <c r="AE730" s="214"/>
      <c r="AF730" s="214"/>
      <c r="AG730" s="214" t="s">
        <v>371</v>
      </c>
      <c r="AH730" s="214">
        <v>0</v>
      </c>
      <c r="AI730" s="214"/>
      <c r="AJ730" s="214"/>
      <c r="AK730" s="214"/>
      <c r="AL730" s="214"/>
      <c r="AM730" s="214"/>
      <c r="AN730" s="214"/>
      <c r="AO730" s="214"/>
      <c r="AP730" s="214"/>
      <c r="AQ730" s="214"/>
      <c r="AR730" s="214"/>
      <c r="AS730" s="214"/>
      <c r="AT730" s="214"/>
      <c r="AU730" s="214"/>
      <c r="AV730" s="214"/>
      <c r="AW730" s="214"/>
      <c r="AX730" s="214"/>
      <c r="AY730" s="214"/>
      <c r="AZ730" s="214"/>
      <c r="BA730" s="214"/>
      <c r="BB730" s="214"/>
      <c r="BC730" s="214"/>
      <c r="BD730" s="214"/>
      <c r="BE730" s="214"/>
      <c r="BF730" s="214"/>
      <c r="BG730" s="214"/>
      <c r="BH730" s="214"/>
    </row>
    <row r="731" spans="1:60" outlineLevel="3" x14ac:dyDescent="0.2">
      <c r="A731" s="221"/>
      <c r="B731" s="222"/>
      <c r="C731" s="268" t="s">
        <v>3428</v>
      </c>
      <c r="D731" s="262"/>
      <c r="E731" s="263">
        <v>3.6680000000000001</v>
      </c>
      <c r="F731" s="224"/>
      <c r="G731" s="224"/>
      <c r="H731" s="224"/>
      <c r="I731" s="224"/>
      <c r="J731" s="224"/>
      <c r="K731" s="224"/>
      <c r="L731" s="224"/>
      <c r="M731" s="224"/>
      <c r="N731" s="223"/>
      <c r="O731" s="223"/>
      <c r="P731" s="223"/>
      <c r="Q731" s="223"/>
      <c r="R731" s="224"/>
      <c r="S731" s="224"/>
      <c r="T731" s="224"/>
      <c r="U731" s="224"/>
      <c r="V731" s="224"/>
      <c r="W731" s="224"/>
      <c r="X731" s="224"/>
      <c r="Y731" s="224"/>
      <c r="Z731" s="214"/>
      <c r="AA731" s="214"/>
      <c r="AB731" s="214"/>
      <c r="AC731" s="214"/>
      <c r="AD731" s="214"/>
      <c r="AE731" s="214"/>
      <c r="AF731" s="214"/>
      <c r="AG731" s="214" t="s">
        <v>371</v>
      </c>
      <c r="AH731" s="214">
        <v>0</v>
      </c>
      <c r="AI731" s="214"/>
      <c r="AJ731" s="214"/>
      <c r="AK731" s="214"/>
      <c r="AL731" s="214"/>
      <c r="AM731" s="214"/>
      <c r="AN731" s="214"/>
      <c r="AO731" s="214"/>
      <c r="AP731" s="214"/>
      <c r="AQ731" s="214"/>
      <c r="AR731" s="214"/>
      <c r="AS731" s="214"/>
      <c r="AT731" s="214"/>
      <c r="AU731" s="214"/>
      <c r="AV731" s="214"/>
      <c r="AW731" s="214"/>
      <c r="AX731" s="214"/>
      <c r="AY731" s="214"/>
      <c r="AZ731" s="214"/>
      <c r="BA731" s="214"/>
      <c r="BB731" s="214"/>
      <c r="BC731" s="214"/>
      <c r="BD731" s="214"/>
      <c r="BE731" s="214"/>
      <c r="BF731" s="214"/>
      <c r="BG731" s="214"/>
      <c r="BH731" s="214"/>
    </row>
    <row r="732" spans="1:60" outlineLevel="3" x14ac:dyDescent="0.2">
      <c r="A732" s="221"/>
      <c r="B732" s="222"/>
      <c r="C732" s="268" t="s">
        <v>3429</v>
      </c>
      <c r="D732" s="262"/>
      <c r="E732" s="263">
        <v>3.6680000000000001</v>
      </c>
      <c r="F732" s="224"/>
      <c r="G732" s="224"/>
      <c r="H732" s="224"/>
      <c r="I732" s="224"/>
      <c r="J732" s="224"/>
      <c r="K732" s="224"/>
      <c r="L732" s="224"/>
      <c r="M732" s="224"/>
      <c r="N732" s="223"/>
      <c r="O732" s="223"/>
      <c r="P732" s="223"/>
      <c r="Q732" s="223"/>
      <c r="R732" s="224"/>
      <c r="S732" s="224"/>
      <c r="T732" s="224"/>
      <c r="U732" s="224"/>
      <c r="V732" s="224"/>
      <c r="W732" s="224"/>
      <c r="X732" s="224"/>
      <c r="Y732" s="224"/>
      <c r="Z732" s="214"/>
      <c r="AA732" s="214"/>
      <c r="AB732" s="214"/>
      <c r="AC732" s="214"/>
      <c r="AD732" s="214"/>
      <c r="AE732" s="214"/>
      <c r="AF732" s="214"/>
      <c r="AG732" s="214" t="s">
        <v>371</v>
      </c>
      <c r="AH732" s="214">
        <v>0</v>
      </c>
      <c r="AI732" s="214"/>
      <c r="AJ732" s="214"/>
      <c r="AK732" s="214"/>
      <c r="AL732" s="214"/>
      <c r="AM732" s="214"/>
      <c r="AN732" s="214"/>
      <c r="AO732" s="214"/>
      <c r="AP732" s="214"/>
      <c r="AQ732" s="214"/>
      <c r="AR732" s="214"/>
      <c r="AS732" s="214"/>
      <c r="AT732" s="214"/>
      <c r="AU732" s="214"/>
      <c r="AV732" s="214"/>
      <c r="AW732" s="214"/>
      <c r="AX732" s="214"/>
      <c r="AY732" s="214"/>
      <c r="AZ732" s="214"/>
      <c r="BA732" s="214"/>
      <c r="BB732" s="214"/>
      <c r="BC732" s="214"/>
      <c r="BD732" s="214"/>
      <c r="BE732" s="214"/>
      <c r="BF732" s="214"/>
      <c r="BG732" s="214"/>
      <c r="BH732" s="214"/>
    </row>
    <row r="733" spans="1:60" ht="22.5" outlineLevel="1" x14ac:dyDescent="0.2">
      <c r="A733" s="236">
        <v>124</v>
      </c>
      <c r="B733" s="237" t="s">
        <v>3430</v>
      </c>
      <c r="C733" s="254" t="s">
        <v>3431</v>
      </c>
      <c r="D733" s="238" t="s">
        <v>379</v>
      </c>
      <c r="E733" s="239">
        <v>11.004</v>
      </c>
      <c r="F733" s="240"/>
      <c r="G733" s="241">
        <f>ROUND(E733*F733,2)</f>
        <v>0</v>
      </c>
      <c r="H733" s="240"/>
      <c r="I733" s="241">
        <f>ROUND(E733*H733,2)</f>
        <v>0</v>
      </c>
      <c r="J733" s="240"/>
      <c r="K733" s="241">
        <f>ROUND(E733*J733,2)</f>
        <v>0</v>
      </c>
      <c r="L733" s="241">
        <v>12</v>
      </c>
      <c r="M733" s="241">
        <f>G733*(1+L733/100)</f>
        <v>0</v>
      </c>
      <c r="N733" s="239">
        <v>6.2E-4</v>
      </c>
      <c r="O733" s="239">
        <f>ROUND(E733*N733,2)</f>
        <v>0.01</v>
      </c>
      <c r="P733" s="239">
        <v>0</v>
      </c>
      <c r="Q733" s="239">
        <f>ROUND(E733*P733,2)</f>
        <v>0</v>
      </c>
      <c r="R733" s="241" t="s">
        <v>872</v>
      </c>
      <c r="S733" s="241" t="s">
        <v>315</v>
      </c>
      <c r="T733" s="242" t="s">
        <v>315</v>
      </c>
      <c r="U733" s="224">
        <v>0.71399999999999997</v>
      </c>
      <c r="V733" s="224">
        <f>ROUND(E733*U733,2)</f>
        <v>7.86</v>
      </c>
      <c r="W733" s="224"/>
      <c r="X733" s="224" t="s">
        <v>336</v>
      </c>
      <c r="Y733" s="224" t="s">
        <v>317</v>
      </c>
      <c r="Z733" s="214"/>
      <c r="AA733" s="214"/>
      <c r="AB733" s="214"/>
      <c r="AC733" s="214"/>
      <c r="AD733" s="214"/>
      <c r="AE733" s="214"/>
      <c r="AF733" s="214"/>
      <c r="AG733" s="214" t="s">
        <v>337</v>
      </c>
      <c r="AH733" s="214"/>
      <c r="AI733" s="214"/>
      <c r="AJ733" s="214"/>
      <c r="AK733" s="214"/>
      <c r="AL733" s="214"/>
      <c r="AM733" s="214"/>
      <c r="AN733" s="214"/>
      <c r="AO733" s="214"/>
      <c r="AP733" s="214"/>
      <c r="AQ733" s="214"/>
      <c r="AR733" s="214"/>
      <c r="AS733" s="214"/>
      <c r="AT733" s="214"/>
      <c r="AU733" s="214"/>
      <c r="AV733" s="214"/>
      <c r="AW733" s="214"/>
      <c r="AX733" s="214"/>
      <c r="AY733" s="214"/>
      <c r="AZ733" s="214"/>
      <c r="BA733" s="214"/>
      <c r="BB733" s="214"/>
      <c r="BC733" s="214"/>
      <c r="BD733" s="214"/>
      <c r="BE733" s="214"/>
      <c r="BF733" s="214"/>
      <c r="BG733" s="214"/>
      <c r="BH733" s="214"/>
    </row>
    <row r="734" spans="1:60" outlineLevel="2" x14ac:dyDescent="0.2">
      <c r="A734" s="221"/>
      <c r="B734" s="222"/>
      <c r="C734" s="255" t="s">
        <v>3432</v>
      </c>
      <c r="D734" s="243"/>
      <c r="E734" s="243"/>
      <c r="F734" s="243"/>
      <c r="G734" s="243"/>
      <c r="H734" s="224"/>
      <c r="I734" s="224"/>
      <c r="J734" s="224"/>
      <c r="K734" s="224"/>
      <c r="L734" s="224"/>
      <c r="M734" s="224"/>
      <c r="N734" s="223"/>
      <c r="O734" s="223"/>
      <c r="P734" s="223"/>
      <c r="Q734" s="223"/>
      <c r="R734" s="224"/>
      <c r="S734" s="224"/>
      <c r="T734" s="224"/>
      <c r="U734" s="224"/>
      <c r="V734" s="224"/>
      <c r="W734" s="224"/>
      <c r="X734" s="224"/>
      <c r="Y734" s="224"/>
      <c r="Z734" s="214"/>
      <c r="AA734" s="214"/>
      <c r="AB734" s="214"/>
      <c r="AC734" s="214"/>
      <c r="AD734" s="214"/>
      <c r="AE734" s="214"/>
      <c r="AF734" s="214"/>
      <c r="AG734" s="214" t="s">
        <v>320</v>
      </c>
      <c r="AH734" s="214"/>
      <c r="AI734" s="214"/>
      <c r="AJ734" s="214"/>
      <c r="AK734" s="214"/>
      <c r="AL734" s="214"/>
      <c r="AM734" s="214"/>
      <c r="AN734" s="214"/>
      <c r="AO734" s="214"/>
      <c r="AP734" s="214"/>
      <c r="AQ734" s="214"/>
      <c r="AR734" s="214"/>
      <c r="AS734" s="214"/>
      <c r="AT734" s="214"/>
      <c r="AU734" s="214"/>
      <c r="AV734" s="214"/>
      <c r="AW734" s="214"/>
      <c r="AX734" s="214"/>
      <c r="AY734" s="214"/>
      <c r="AZ734" s="214"/>
      <c r="BA734" s="214"/>
      <c r="BB734" s="214"/>
      <c r="BC734" s="214"/>
      <c r="BD734" s="214"/>
      <c r="BE734" s="214"/>
      <c r="BF734" s="214"/>
      <c r="BG734" s="214"/>
      <c r="BH734" s="214"/>
    </row>
    <row r="735" spans="1:60" outlineLevel="2" x14ac:dyDescent="0.2">
      <c r="A735" s="221"/>
      <c r="B735" s="222"/>
      <c r="C735" s="268" t="s">
        <v>3427</v>
      </c>
      <c r="D735" s="262"/>
      <c r="E735" s="263">
        <v>3.6680000000000001</v>
      </c>
      <c r="F735" s="224"/>
      <c r="G735" s="224"/>
      <c r="H735" s="224"/>
      <c r="I735" s="224"/>
      <c r="J735" s="224"/>
      <c r="K735" s="224"/>
      <c r="L735" s="224"/>
      <c r="M735" s="224"/>
      <c r="N735" s="223"/>
      <c r="O735" s="223"/>
      <c r="P735" s="223"/>
      <c r="Q735" s="223"/>
      <c r="R735" s="224"/>
      <c r="S735" s="224"/>
      <c r="T735" s="224"/>
      <c r="U735" s="224"/>
      <c r="V735" s="224"/>
      <c r="W735" s="224"/>
      <c r="X735" s="224"/>
      <c r="Y735" s="224"/>
      <c r="Z735" s="214"/>
      <c r="AA735" s="214"/>
      <c r="AB735" s="214"/>
      <c r="AC735" s="214"/>
      <c r="AD735" s="214"/>
      <c r="AE735" s="214"/>
      <c r="AF735" s="214"/>
      <c r="AG735" s="214" t="s">
        <v>371</v>
      </c>
      <c r="AH735" s="214">
        <v>0</v>
      </c>
      <c r="AI735" s="214"/>
      <c r="AJ735" s="214"/>
      <c r="AK735" s="214"/>
      <c r="AL735" s="214"/>
      <c r="AM735" s="214"/>
      <c r="AN735" s="214"/>
      <c r="AO735" s="214"/>
      <c r="AP735" s="214"/>
      <c r="AQ735" s="214"/>
      <c r="AR735" s="214"/>
      <c r="AS735" s="214"/>
      <c r="AT735" s="214"/>
      <c r="AU735" s="214"/>
      <c r="AV735" s="214"/>
      <c r="AW735" s="214"/>
      <c r="AX735" s="214"/>
      <c r="AY735" s="214"/>
      <c r="AZ735" s="214"/>
      <c r="BA735" s="214"/>
      <c r="BB735" s="214"/>
      <c r="BC735" s="214"/>
      <c r="BD735" s="214"/>
      <c r="BE735" s="214"/>
      <c r="BF735" s="214"/>
      <c r="BG735" s="214"/>
      <c r="BH735" s="214"/>
    </row>
    <row r="736" spans="1:60" outlineLevel="3" x14ac:dyDescent="0.2">
      <c r="A736" s="221"/>
      <c r="B736" s="222"/>
      <c r="C736" s="268" t="s">
        <v>3428</v>
      </c>
      <c r="D736" s="262"/>
      <c r="E736" s="263">
        <v>3.6680000000000001</v>
      </c>
      <c r="F736" s="224"/>
      <c r="G736" s="224"/>
      <c r="H736" s="224"/>
      <c r="I736" s="224"/>
      <c r="J736" s="224"/>
      <c r="K736" s="224"/>
      <c r="L736" s="224"/>
      <c r="M736" s="224"/>
      <c r="N736" s="223"/>
      <c r="O736" s="223"/>
      <c r="P736" s="223"/>
      <c r="Q736" s="223"/>
      <c r="R736" s="224"/>
      <c r="S736" s="224"/>
      <c r="T736" s="224"/>
      <c r="U736" s="224"/>
      <c r="V736" s="224"/>
      <c r="W736" s="224"/>
      <c r="X736" s="224"/>
      <c r="Y736" s="224"/>
      <c r="Z736" s="214"/>
      <c r="AA736" s="214"/>
      <c r="AB736" s="214"/>
      <c r="AC736" s="214"/>
      <c r="AD736" s="214"/>
      <c r="AE736" s="214"/>
      <c r="AF736" s="214"/>
      <c r="AG736" s="214" t="s">
        <v>371</v>
      </c>
      <c r="AH736" s="214">
        <v>0</v>
      </c>
      <c r="AI736" s="214"/>
      <c r="AJ736" s="214"/>
      <c r="AK736" s="214"/>
      <c r="AL736" s="214"/>
      <c r="AM736" s="214"/>
      <c r="AN736" s="214"/>
      <c r="AO736" s="214"/>
      <c r="AP736" s="214"/>
      <c r="AQ736" s="214"/>
      <c r="AR736" s="214"/>
      <c r="AS736" s="214"/>
      <c r="AT736" s="214"/>
      <c r="AU736" s="214"/>
      <c r="AV736" s="214"/>
      <c r="AW736" s="214"/>
      <c r="AX736" s="214"/>
      <c r="AY736" s="214"/>
      <c r="AZ736" s="214"/>
      <c r="BA736" s="214"/>
      <c r="BB736" s="214"/>
      <c r="BC736" s="214"/>
      <c r="BD736" s="214"/>
      <c r="BE736" s="214"/>
      <c r="BF736" s="214"/>
      <c r="BG736" s="214"/>
      <c r="BH736" s="214"/>
    </row>
    <row r="737" spans="1:60" outlineLevel="3" x14ac:dyDescent="0.2">
      <c r="A737" s="221"/>
      <c r="B737" s="222"/>
      <c r="C737" s="268" t="s">
        <v>3429</v>
      </c>
      <c r="D737" s="262"/>
      <c r="E737" s="263">
        <v>3.6680000000000001</v>
      </c>
      <c r="F737" s="224"/>
      <c r="G737" s="224"/>
      <c r="H737" s="224"/>
      <c r="I737" s="224"/>
      <c r="J737" s="224"/>
      <c r="K737" s="224"/>
      <c r="L737" s="224"/>
      <c r="M737" s="224"/>
      <c r="N737" s="223"/>
      <c r="O737" s="223"/>
      <c r="P737" s="223"/>
      <c r="Q737" s="223"/>
      <c r="R737" s="224"/>
      <c r="S737" s="224"/>
      <c r="T737" s="224"/>
      <c r="U737" s="224"/>
      <c r="V737" s="224"/>
      <c r="W737" s="224"/>
      <c r="X737" s="224"/>
      <c r="Y737" s="224"/>
      <c r="Z737" s="214"/>
      <c r="AA737" s="214"/>
      <c r="AB737" s="214"/>
      <c r="AC737" s="214"/>
      <c r="AD737" s="214"/>
      <c r="AE737" s="214"/>
      <c r="AF737" s="214"/>
      <c r="AG737" s="214" t="s">
        <v>371</v>
      </c>
      <c r="AH737" s="214">
        <v>0</v>
      </c>
      <c r="AI737" s="214"/>
      <c r="AJ737" s="214"/>
      <c r="AK737" s="214"/>
      <c r="AL737" s="214"/>
      <c r="AM737" s="214"/>
      <c r="AN737" s="214"/>
      <c r="AO737" s="214"/>
      <c r="AP737" s="214"/>
      <c r="AQ737" s="214"/>
      <c r="AR737" s="214"/>
      <c r="AS737" s="214"/>
      <c r="AT737" s="214"/>
      <c r="AU737" s="214"/>
      <c r="AV737" s="214"/>
      <c r="AW737" s="214"/>
      <c r="AX737" s="214"/>
      <c r="AY737" s="214"/>
      <c r="AZ737" s="214"/>
      <c r="BA737" s="214"/>
      <c r="BB737" s="214"/>
      <c r="BC737" s="214"/>
      <c r="BD737" s="214"/>
      <c r="BE737" s="214"/>
      <c r="BF737" s="214"/>
      <c r="BG737" s="214"/>
      <c r="BH737" s="214"/>
    </row>
    <row r="738" spans="1:60" x14ac:dyDescent="0.2">
      <c r="A738" s="229" t="s">
        <v>310</v>
      </c>
      <c r="B738" s="230" t="s">
        <v>264</v>
      </c>
      <c r="C738" s="253" t="s">
        <v>265</v>
      </c>
      <c r="D738" s="231"/>
      <c r="E738" s="232"/>
      <c r="F738" s="233"/>
      <c r="G738" s="233">
        <f>SUMIF(AG739:AG827,"&lt;&gt;NOR",G739:G827)</f>
        <v>0</v>
      </c>
      <c r="H738" s="233"/>
      <c r="I738" s="233">
        <f>SUM(I739:I827)</f>
        <v>0</v>
      </c>
      <c r="J738" s="233"/>
      <c r="K738" s="233">
        <f>SUM(K739:K827)</f>
        <v>0</v>
      </c>
      <c r="L738" s="233"/>
      <c r="M738" s="233">
        <f>SUM(M739:M827)</f>
        <v>0</v>
      </c>
      <c r="N738" s="232"/>
      <c r="O738" s="232">
        <f>SUM(O739:O827)</f>
        <v>0.33</v>
      </c>
      <c r="P738" s="232"/>
      <c r="Q738" s="232">
        <f>SUM(Q739:Q827)</f>
        <v>0.04</v>
      </c>
      <c r="R738" s="233"/>
      <c r="S738" s="233"/>
      <c r="T738" s="234"/>
      <c r="U738" s="228"/>
      <c r="V738" s="228">
        <f>SUM(V739:V827)</f>
        <v>105.66</v>
      </c>
      <c r="W738" s="228"/>
      <c r="X738" s="228"/>
      <c r="Y738" s="228"/>
      <c r="AG738" t="s">
        <v>311</v>
      </c>
    </row>
    <row r="739" spans="1:60" outlineLevel="1" x14ac:dyDescent="0.2">
      <c r="A739" s="236">
        <v>125</v>
      </c>
      <c r="B739" s="237" t="s">
        <v>881</v>
      </c>
      <c r="C739" s="254" t="s">
        <v>882</v>
      </c>
      <c r="D739" s="238" t="s">
        <v>379</v>
      </c>
      <c r="E739" s="239">
        <v>86.372</v>
      </c>
      <c r="F739" s="240"/>
      <c r="G739" s="241">
        <f>ROUND(E739*F739,2)</f>
        <v>0</v>
      </c>
      <c r="H739" s="240"/>
      <c r="I739" s="241">
        <f>ROUND(E739*H739,2)</f>
        <v>0</v>
      </c>
      <c r="J739" s="240"/>
      <c r="K739" s="241">
        <f>ROUND(E739*J739,2)</f>
        <v>0</v>
      </c>
      <c r="L739" s="241">
        <v>12</v>
      </c>
      <c r="M739" s="241">
        <f>G739*(1+L739/100)</f>
        <v>0</v>
      </c>
      <c r="N739" s="239">
        <v>1.0000000000000001E-5</v>
      </c>
      <c r="O739" s="239">
        <f>ROUND(E739*N739,2)</f>
        <v>0</v>
      </c>
      <c r="P739" s="239">
        <v>0</v>
      </c>
      <c r="Q739" s="239">
        <f>ROUND(E739*P739,2)</f>
        <v>0</v>
      </c>
      <c r="R739" s="241" t="s">
        <v>877</v>
      </c>
      <c r="S739" s="241" t="s">
        <v>315</v>
      </c>
      <c r="T739" s="242" t="s">
        <v>315</v>
      </c>
      <c r="U739" s="224">
        <v>0.03</v>
      </c>
      <c r="V739" s="224">
        <f>ROUND(E739*U739,2)</f>
        <v>2.59</v>
      </c>
      <c r="W739" s="224"/>
      <c r="X739" s="224" t="s">
        <v>336</v>
      </c>
      <c r="Y739" s="224" t="s">
        <v>317</v>
      </c>
      <c r="Z739" s="214"/>
      <c r="AA739" s="214"/>
      <c r="AB739" s="214"/>
      <c r="AC739" s="214"/>
      <c r="AD739" s="214"/>
      <c r="AE739" s="214"/>
      <c r="AF739" s="214"/>
      <c r="AG739" s="214" t="s">
        <v>367</v>
      </c>
      <c r="AH739" s="214"/>
      <c r="AI739" s="214"/>
      <c r="AJ739" s="214"/>
      <c r="AK739" s="214"/>
      <c r="AL739" s="214"/>
      <c r="AM739" s="214"/>
      <c r="AN739" s="214"/>
      <c r="AO739" s="214"/>
      <c r="AP739" s="214"/>
      <c r="AQ739" s="214"/>
      <c r="AR739" s="214"/>
      <c r="AS739" s="214"/>
      <c r="AT739" s="214"/>
      <c r="AU739" s="214"/>
      <c r="AV739" s="214"/>
      <c r="AW739" s="214"/>
      <c r="AX739" s="214"/>
      <c r="AY739" s="214"/>
      <c r="AZ739" s="214"/>
      <c r="BA739" s="214"/>
      <c r="BB739" s="214"/>
      <c r="BC739" s="214"/>
      <c r="BD739" s="214"/>
      <c r="BE739" s="214"/>
      <c r="BF739" s="214"/>
      <c r="BG739" s="214"/>
      <c r="BH739" s="214"/>
    </row>
    <row r="740" spans="1:60" outlineLevel="2" x14ac:dyDescent="0.2">
      <c r="A740" s="221"/>
      <c r="B740" s="222"/>
      <c r="C740" s="268" t="s">
        <v>3013</v>
      </c>
      <c r="D740" s="262"/>
      <c r="E740" s="263">
        <v>19.107399999999998</v>
      </c>
      <c r="F740" s="224"/>
      <c r="G740" s="224"/>
      <c r="H740" s="224"/>
      <c r="I740" s="224"/>
      <c r="J740" s="224"/>
      <c r="K740" s="224"/>
      <c r="L740" s="224"/>
      <c r="M740" s="224"/>
      <c r="N740" s="223"/>
      <c r="O740" s="223"/>
      <c r="P740" s="223"/>
      <c r="Q740" s="223"/>
      <c r="R740" s="224"/>
      <c r="S740" s="224"/>
      <c r="T740" s="224"/>
      <c r="U740" s="224"/>
      <c r="V740" s="224"/>
      <c r="W740" s="224"/>
      <c r="X740" s="224"/>
      <c r="Y740" s="224"/>
      <c r="Z740" s="214"/>
      <c r="AA740" s="214"/>
      <c r="AB740" s="214"/>
      <c r="AC740" s="214"/>
      <c r="AD740" s="214"/>
      <c r="AE740" s="214"/>
      <c r="AF740" s="214"/>
      <c r="AG740" s="214" t="s">
        <v>371</v>
      </c>
      <c r="AH740" s="214">
        <v>0</v>
      </c>
      <c r="AI740" s="214"/>
      <c r="AJ740" s="214"/>
      <c r="AK740" s="214"/>
      <c r="AL740" s="214"/>
      <c r="AM740" s="214"/>
      <c r="AN740" s="214"/>
      <c r="AO740" s="214"/>
      <c r="AP740" s="214"/>
      <c r="AQ740" s="214"/>
      <c r="AR740" s="214"/>
      <c r="AS740" s="214"/>
      <c r="AT740" s="214"/>
      <c r="AU740" s="214"/>
      <c r="AV740" s="214"/>
      <c r="AW740" s="214"/>
      <c r="AX740" s="214"/>
      <c r="AY740" s="214"/>
      <c r="AZ740" s="214"/>
      <c r="BA740" s="214"/>
      <c r="BB740" s="214"/>
      <c r="BC740" s="214"/>
      <c r="BD740" s="214"/>
      <c r="BE740" s="214"/>
      <c r="BF740" s="214"/>
      <c r="BG740" s="214"/>
      <c r="BH740" s="214"/>
    </row>
    <row r="741" spans="1:60" outlineLevel="3" x14ac:dyDescent="0.2">
      <c r="A741" s="221"/>
      <c r="B741" s="222"/>
      <c r="C741" s="268" t="s">
        <v>3014</v>
      </c>
      <c r="D741" s="262"/>
      <c r="E741" s="263">
        <v>22.796800000000001</v>
      </c>
      <c r="F741" s="224"/>
      <c r="G741" s="224"/>
      <c r="H741" s="224"/>
      <c r="I741" s="224"/>
      <c r="J741" s="224"/>
      <c r="K741" s="224"/>
      <c r="L741" s="224"/>
      <c r="M741" s="224"/>
      <c r="N741" s="223"/>
      <c r="O741" s="223"/>
      <c r="P741" s="223"/>
      <c r="Q741" s="223"/>
      <c r="R741" s="224"/>
      <c r="S741" s="224"/>
      <c r="T741" s="224"/>
      <c r="U741" s="224"/>
      <c r="V741" s="224"/>
      <c r="W741" s="224"/>
      <c r="X741" s="224"/>
      <c r="Y741" s="224"/>
      <c r="Z741" s="214"/>
      <c r="AA741" s="214"/>
      <c r="AB741" s="214"/>
      <c r="AC741" s="214"/>
      <c r="AD741" s="214"/>
      <c r="AE741" s="214"/>
      <c r="AF741" s="214"/>
      <c r="AG741" s="214" t="s">
        <v>371</v>
      </c>
      <c r="AH741" s="214">
        <v>0</v>
      </c>
      <c r="AI741" s="214"/>
      <c r="AJ741" s="214"/>
      <c r="AK741" s="214"/>
      <c r="AL741" s="214"/>
      <c r="AM741" s="214"/>
      <c r="AN741" s="214"/>
      <c r="AO741" s="214"/>
      <c r="AP741" s="214"/>
      <c r="AQ741" s="214"/>
      <c r="AR741" s="214"/>
      <c r="AS741" s="214"/>
      <c r="AT741" s="214"/>
      <c r="AU741" s="214"/>
      <c r="AV741" s="214"/>
      <c r="AW741" s="214"/>
      <c r="AX741" s="214"/>
      <c r="AY741" s="214"/>
      <c r="AZ741" s="214"/>
      <c r="BA741" s="214"/>
      <c r="BB741" s="214"/>
      <c r="BC741" s="214"/>
      <c r="BD741" s="214"/>
      <c r="BE741" s="214"/>
      <c r="BF741" s="214"/>
      <c r="BG741" s="214"/>
      <c r="BH741" s="214"/>
    </row>
    <row r="742" spans="1:60" outlineLevel="3" x14ac:dyDescent="0.2">
      <c r="A742" s="221"/>
      <c r="B742" s="222"/>
      <c r="C742" s="268" t="s">
        <v>3015</v>
      </c>
      <c r="D742" s="262"/>
      <c r="E742" s="263">
        <v>10.1652</v>
      </c>
      <c r="F742" s="224"/>
      <c r="G742" s="224"/>
      <c r="H742" s="224"/>
      <c r="I742" s="224"/>
      <c r="J742" s="224"/>
      <c r="K742" s="224"/>
      <c r="L742" s="224"/>
      <c r="M742" s="224"/>
      <c r="N742" s="223"/>
      <c r="O742" s="223"/>
      <c r="P742" s="223"/>
      <c r="Q742" s="223"/>
      <c r="R742" s="224"/>
      <c r="S742" s="224"/>
      <c r="T742" s="224"/>
      <c r="U742" s="224"/>
      <c r="V742" s="224"/>
      <c r="W742" s="224"/>
      <c r="X742" s="224"/>
      <c r="Y742" s="224"/>
      <c r="Z742" s="214"/>
      <c r="AA742" s="214"/>
      <c r="AB742" s="214"/>
      <c r="AC742" s="214"/>
      <c r="AD742" s="214"/>
      <c r="AE742" s="214"/>
      <c r="AF742" s="214"/>
      <c r="AG742" s="214" t="s">
        <v>371</v>
      </c>
      <c r="AH742" s="214">
        <v>0</v>
      </c>
      <c r="AI742" s="214"/>
      <c r="AJ742" s="214"/>
      <c r="AK742" s="214"/>
      <c r="AL742" s="214"/>
      <c r="AM742" s="214"/>
      <c r="AN742" s="214"/>
      <c r="AO742" s="214"/>
      <c r="AP742" s="214"/>
      <c r="AQ742" s="214"/>
      <c r="AR742" s="214"/>
      <c r="AS742" s="214"/>
      <c r="AT742" s="214"/>
      <c r="AU742" s="214"/>
      <c r="AV742" s="214"/>
      <c r="AW742" s="214"/>
      <c r="AX742" s="214"/>
      <c r="AY742" s="214"/>
      <c r="AZ742" s="214"/>
      <c r="BA742" s="214"/>
      <c r="BB742" s="214"/>
      <c r="BC742" s="214"/>
      <c r="BD742" s="214"/>
      <c r="BE742" s="214"/>
      <c r="BF742" s="214"/>
      <c r="BG742" s="214"/>
      <c r="BH742" s="214"/>
    </row>
    <row r="743" spans="1:60" outlineLevel="3" x14ac:dyDescent="0.2">
      <c r="A743" s="221"/>
      <c r="B743" s="222"/>
      <c r="C743" s="268" t="s">
        <v>3016</v>
      </c>
      <c r="D743" s="262"/>
      <c r="E743" s="263">
        <v>7.7556000000000003</v>
      </c>
      <c r="F743" s="224"/>
      <c r="G743" s="224"/>
      <c r="H743" s="224"/>
      <c r="I743" s="224"/>
      <c r="J743" s="224"/>
      <c r="K743" s="224"/>
      <c r="L743" s="224"/>
      <c r="M743" s="224"/>
      <c r="N743" s="223"/>
      <c r="O743" s="223"/>
      <c r="P743" s="223"/>
      <c r="Q743" s="223"/>
      <c r="R743" s="224"/>
      <c r="S743" s="224"/>
      <c r="T743" s="224"/>
      <c r="U743" s="224"/>
      <c r="V743" s="224"/>
      <c r="W743" s="224"/>
      <c r="X743" s="224"/>
      <c r="Y743" s="224"/>
      <c r="Z743" s="214"/>
      <c r="AA743" s="214"/>
      <c r="AB743" s="214"/>
      <c r="AC743" s="214"/>
      <c r="AD743" s="214"/>
      <c r="AE743" s="214"/>
      <c r="AF743" s="214"/>
      <c r="AG743" s="214" t="s">
        <v>371</v>
      </c>
      <c r="AH743" s="214">
        <v>0</v>
      </c>
      <c r="AI743" s="214"/>
      <c r="AJ743" s="214"/>
      <c r="AK743" s="214"/>
      <c r="AL743" s="214"/>
      <c r="AM743" s="214"/>
      <c r="AN743" s="214"/>
      <c r="AO743" s="214"/>
      <c r="AP743" s="214"/>
      <c r="AQ743" s="214"/>
      <c r="AR743" s="214"/>
      <c r="AS743" s="214"/>
      <c r="AT743" s="214"/>
      <c r="AU743" s="214"/>
      <c r="AV743" s="214"/>
      <c r="AW743" s="214"/>
      <c r="AX743" s="214"/>
      <c r="AY743" s="214"/>
      <c r="AZ743" s="214"/>
      <c r="BA743" s="214"/>
      <c r="BB743" s="214"/>
      <c r="BC743" s="214"/>
      <c r="BD743" s="214"/>
      <c r="BE743" s="214"/>
      <c r="BF743" s="214"/>
      <c r="BG743" s="214"/>
      <c r="BH743" s="214"/>
    </row>
    <row r="744" spans="1:60" outlineLevel="3" x14ac:dyDescent="0.2">
      <c r="A744" s="221"/>
      <c r="B744" s="222"/>
      <c r="C744" s="268" t="s">
        <v>3017</v>
      </c>
      <c r="D744" s="262"/>
      <c r="E744" s="263">
        <v>10.4398</v>
      </c>
      <c r="F744" s="224"/>
      <c r="G744" s="224"/>
      <c r="H744" s="224"/>
      <c r="I744" s="224"/>
      <c r="J744" s="224"/>
      <c r="K744" s="224"/>
      <c r="L744" s="224"/>
      <c r="M744" s="224"/>
      <c r="N744" s="223"/>
      <c r="O744" s="223"/>
      <c r="P744" s="223"/>
      <c r="Q744" s="223"/>
      <c r="R744" s="224"/>
      <c r="S744" s="224"/>
      <c r="T744" s="224"/>
      <c r="U744" s="224"/>
      <c r="V744" s="224"/>
      <c r="W744" s="224"/>
      <c r="X744" s="224"/>
      <c r="Y744" s="224"/>
      <c r="Z744" s="214"/>
      <c r="AA744" s="214"/>
      <c r="AB744" s="214"/>
      <c r="AC744" s="214"/>
      <c r="AD744" s="214"/>
      <c r="AE744" s="214"/>
      <c r="AF744" s="214"/>
      <c r="AG744" s="214" t="s">
        <v>371</v>
      </c>
      <c r="AH744" s="214">
        <v>0</v>
      </c>
      <c r="AI744" s="214"/>
      <c r="AJ744" s="214"/>
      <c r="AK744" s="214"/>
      <c r="AL744" s="214"/>
      <c r="AM744" s="214"/>
      <c r="AN744" s="214"/>
      <c r="AO744" s="214"/>
      <c r="AP744" s="214"/>
      <c r="AQ744" s="214"/>
      <c r="AR744" s="214"/>
      <c r="AS744" s="214"/>
      <c r="AT744" s="214"/>
      <c r="AU744" s="214"/>
      <c r="AV744" s="214"/>
      <c r="AW744" s="214"/>
      <c r="AX744" s="214"/>
      <c r="AY744" s="214"/>
      <c r="AZ744" s="214"/>
      <c r="BA744" s="214"/>
      <c r="BB744" s="214"/>
      <c r="BC744" s="214"/>
      <c r="BD744" s="214"/>
      <c r="BE744" s="214"/>
      <c r="BF744" s="214"/>
      <c r="BG744" s="214"/>
      <c r="BH744" s="214"/>
    </row>
    <row r="745" spans="1:60" outlineLevel="3" x14ac:dyDescent="0.2">
      <c r="A745" s="221"/>
      <c r="B745" s="222"/>
      <c r="C745" s="268" t="s">
        <v>3018</v>
      </c>
      <c r="D745" s="262"/>
      <c r="E745" s="263">
        <v>8.391</v>
      </c>
      <c r="F745" s="224"/>
      <c r="G745" s="224"/>
      <c r="H745" s="224"/>
      <c r="I745" s="224"/>
      <c r="J745" s="224"/>
      <c r="K745" s="224"/>
      <c r="L745" s="224"/>
      <c r="M745" s="224"/>
      <c r="N745" s="223"/>
      <c r="O745" s="223"/>
      <c r="P745" s="223"/>
      <c r="Q745" s="223"/>
      <c r="R745" s="224"/>
      <c r="S745" s="224"/>
      <c r="T745" s="224"/>
      <c r="U745" s="224"/>
      <c r="V745" s="224"/>
      <c r="W745" s="224"/>
      <c r="X745" s="224"/>
      <c r="Y745" s="224"/>
      <c r="Z745" s="214"/>
      <c r="AA745" s="214"/>
      <c r="AB745" s="214"/>
      <c r="AC745" s="214"/>
      <c r="AD745" s="214"/>
      <c r="AE745" s="214"/>
      <c r="AF745" s="214"/>
      <c r="AG745" s="214" t="s">
        <v>371</v>
      </c>
      <c r="AH745" s="214">
        <v>0</v>
      </c>
      <c r="AI745" s="214"/>
      <c r="AJ745" s="214"/>
      <c r="AK745" s="214"/>
      <c r="AL745" s="214"/>
      <c r="AM745" s="214"/>
      <c r="AN745" s="214"/>
      <c r="AO745" s="214"/>
      <c r="AP745" s="214"/>
      <c r="AQ745" s="214"/>
      <c r="AR745" s="214"/>
      <c r="AS745" s="214"/>
      <c r="AT745" s="214"/>
      <c r="AU745" s="214"/>
      <c r="AV745" s="214"/>
      <c r="AW745" s="214"/>
      <c r="AX745" s="214"/>
      <c r="AY745" s="214"/>
      <c r="AZ745" s="214"/>
      <c r="BA745" s="214"/>
      <c r="BB745" s="214"/>
      <c r="BC745" s="214"/>
      <c r="BD745" s="214"/>
      <c r="BE745" s="214"/>
      <c r="BF745" s="214"/>
      <c r="BG745" s="214"/>
      <c r="BH745" s="214"/>
    </row>
    <row r="746" spans="1:60" outlineLevel="3" x14ac:dyDescent="0.2">
      <c r="A746" s="221"/>
      <c r="B746" s="222"/>
      <c r="C746" s="268" t="s">
        <v>3019</v>
      </c>
      <c r="D746" s="262"/>
      <c r="E746" s="263">
        <v>7.7161999999999997</v>
      </c>
      <c r="F746" s="224"/>
      <c r="G746" s="224"/>
      <c r="H746" s="224"/>
      <c r="I746" s="224"/>
      <c r="J746" s="224"/>
      <c r="K746" s="224"/>
      <c r="L746" s="224"/>
      <c r="M746" s="224"/>
      <c r="N746" s="223"/>
      <c r="O746" s="223"/>
      <c r="P746" s="223"/>
      <c r="Q746" s="223"/>
      <c r="R746" s="224"/>
      <c r="S746" s="224"/>
      <c r="T746" s="224"/>
      <c r="U746" s="224"/>
      <c r="V746" s="224"/>
      <c r="W746" s="224"/>
      <c r="X746" s="224"/>
      <c r="Y746" s="224"/>
      <c r="Z746" s="214"/>
      <c r="AA746" s="214"/>
      <c r="AB746" s="214"/>
      <c r="AC746" s="214"/>
      <c r="AD746" s="214"/>
      <c r="AE746" s="214"/>
      <c r="AF746" s="214"/>
      <c r="AG746" s="214" t="s">
        <v>371</v>
      </c>
      <c r="AH746" s="214">
        <v>0</v>
      </c>
      <c r="AI746" s="214"/>
      <c r="AJ746" s="214"/>
      <c r="AK746" s="214"/>
      <c r="AL746" s="214"/>
      <c r="AM746" s="214"/>
      <c r="AN746" s="214"/>
      <c r="AO746" s="214"/>
      <c r="AP746" s="214"/>
      <c r="AQ746" s="214"/>
      <c r="AR746" s="214"/>
      <c r="AS746" s="214"/>
      <c r="AT746" s="214"/>
      <c r="AU746" s="214"/>
      <c r="AV746" s="214"/>
      <c r="AW746" s="214"/>
      <c r="AX746" s="214"/>
      <c r="AY746" s="214"/>
      <c r="AZ746" s="214"/>
      <c r="BA746" s="214"/>
      <c r="BB746" s="214"/>
      <c r="BC746" s="214"/>
      <c r="BD746" s="214"/>
      <c r="BE746" s="214"/>
      <c r="BF746" s="214"/>
      <c r="BG746" s="214"/>
      <c r="BH746" s="214"/>
    </row>
    <row r="747" spans="1:60" outlineLevel="3" x14ac:dyDescent="0.2">
      <c r="A747" s="221"/>
      <c r="B747" s="222"/>
      <c r="C747" s="273" t="s">
        <v>2228</v>
      </c>
      <c r="D747" s="271"/>
      <c r="E747" s="272">
        <v>86.372</v>
      </c>
      <c r="F747" s="224"/>
      <c r="G747" s="224"/>
      <c r="H747" s="224"/>
      <c r="I747" s="224"/>
      <c r="J747" s="224"/>
      <c r="K747" s="224"/>
      <c r="L747" s="224"/>
      <c r="M747" s="224"/>
      <c r="N747" s="223"/>
      <c r="O747" s="223"/>
      <c r="P747" s="223"/>
      <c r="Q747" s="223"/>
      <c r="R747" s="224"/>
      <c r="S747" s="224"/>
      <c r="T747" s="224"/>
      <c r="U747" s="224"/>
      <c r="V747" s="224"/>
      <c r="W747" s="224"/>
      <c r="X747" s="224"/>
      <c r="Y747" s="224"/>
      <c r="Z747" s="214"/>
      <c r="AA747" s="214"/>
      <c r="AB747" s="214"/>
      <c r="AC747" s="214"/>
      <c r="AD747" s="214"/>
      <c r="AE747" s="214"/>
      <c r="AF747" s="214"/>
      <c r="AG747" s="214" t="s">
        <v>371</v>
      </c>
      <c r="AH747" s="214">
        <v>1</v>
      </c>
      <c r="AI747" s="214"/>
      <c r="AJ747" s="214"/>
      <c r="AK747" s="214"/>
      <c r="AL747" s="214"/>
      <c r="AM747" s="214"/>
      <c r="AN747" s="214"/>
      <c r="AO747" s="214"/>
      <c r="AP747" s="214"/>
      <c r="AQ747" s="214"/>
      <c r="AR747" s="214"/>
      <c r="AS747" s="214"/>
      <c r="AT747" s="214"/>
      <c r="AU747" s="214"/>
      <c r="AV747" s="214"/>
      <c r="AW747" s="214"/>
      <c r="AX747" s="214"/>
      <c r="AY747" s="214"/>
      <c r="AZ747" s="214"/>
      <c r="BA747" s="214"/>
      <c r="BB747" s="214"/>
      <c r="BC747" s="214"/>
      <c r="BD747" s="214"/>
      <c r="BE747" s="214"/>
      <c r="BF747" s="214"/>
      <c r="BG747" s="214"/>
      <c r="BH747" s="214"/>
    </row>
    <row r="748" spans="1:60" outlineLevel="1" x14ac:dyDescent="0.2">
      <c r="A748" s="236">
        <v>126</v>
      </c>
      <c r="B748" s="237" t="s">
        <v>885</v>
      </c>
      <c r="C748" s="254" t="s">
        <v>886</v>
      </c>
      <c r="D748" s="238" t="s">
        <v>379</v>
      </c>
      <c r="E748" s="239">
        <v>294.19</v>
      </c>
      <c r="F748" s="240"/>
      <c r="G748" s="241">
        <f>ROUND(E748*F748,2)</f>
        <v>0</v>
      </c>
      <c r="H748" s="240"/>
      <c r="I748" s="241">
        <f>ROUND(E748*H748,2)</f>
        <v>0</v>
      </c>
      <c r="J748" s="240"/>
      <c r="K748" s="241">
        <f>ROUND(E748*J748,2)</f>
        <v>0</v>
      </c>
      <c r="L748" s="241">
        <v>12</v>
      </c>
      <c r="M748" s="241">
        <f>G748*(1+L748/100)</f>
        <v>0</v>
      </c>
      <c r="N748" s="239">
        <v>3.5E-4</v>
      </c>
      <c r="O748" s="239">
        <f>ROUND(E748*N748,2)</f>
        <v>0.1</v>
      </c>
      <c r="P748" s="239">
        <v>0</v>
      </c>
      <c r="Q748" s="239">
        <f>ROUND(E748*P748,2)</f>
        <v>0</v>
      </c>
      <c r="R748" s="241" t="s">
        <v>877</v>
      </c>
      <c r="S748" s="241" t="s">
        <v>315</v>
      </c>
      <c r="T748" s="242" t="s">
        <v>315</v>
      </c>
      <c r="U748" s="224">
        <v>0.01</v>
      </c>
      <c r="V748" s="224">
        <f>ROUND(E748*U748,2)</f>
        <v>2.94</v>
      </c>
      <c r="W748" s="224"/>
      <c r="X748" s="224" t="s">
        <v>336</v>
      </c>
      <c r="Y748" s="224" t="s">
        <v>317</v>
      </c>
      <c r="Z748" s="214"/>
      <c r="AA748" s="214"/>
      <c r="AB748" s="214"/>
      <c r="AC748" s="214"/>
      <c r="AD748" s="214"/>
      <c r="AE748" s="214"/>
      <c r="AF748" s="214"/>
      <c r="AG748" s="214" t="s">
        <v>367</v>
      </c>
      <c r="AH748" s="214"/>
      <c r="AI748" s="214"/>
      <c r="AJ748" s="214"/>
      <c r="AK748" s="214"/>
      <c r="AL748" s="214"/>
      <c r="AM748" s="214"/>
      <c r="AN748" s="214"/>
      <c r="AO748" s="214"/>
      <c r="AP748" s="214"/>
      <c r="AQ748" s="214"/>
      <c r="AR748" s="214"/>
      <c r="AS748" s="214"/>
      <c r="AT748" s="214"/>
      <c r="AU748" s="214"/>
      <c r="AV748" s="214"/>
      <c r="AW748" s="214"/>
      <c r="AX748" s="214"/>
      <c r="AY748" s="214"/>
      <c r="AZ748" s="214"/>
      <c r="BA748" s="214"/>
      <c r="BB748" s="214"/>
      <c r="BC748" s="214"/>
      <c r="BD748" s="214"/>
      <c r="BE748" s="214"/>
      <c r="BF748" s="214"/>
      <c r="BG748" s="214"/>
      <c r="BH748" s="214"/>
    </row>
    <row r="749" spans="1:60" outlineLevel="2" x14ac:dyDescent="0.2">
      <c r="A749" s="221"/>
      <c r="B749" s="222"/>
      <c r="C749" s="268" t="s">
        <v>3123</v>
      </c>
      <c r="D749" s="262"/>
      <c r="E749" s="263"/>
      <c r="F749" s="224"/>
      <c r="G749" s="224"/>
      <c r="H749" s="224"/>
      <c r="I749" s="224"/>
      <c r="J749" s="224"/>
      <c r="K749" s="224"/>
      <c r="L749" s="224"/>
      <c r="M749" s="224"/>
      <c r="N749" s="223"/>
      <c r="O749" s="223"/>
      <c r="P749" s="223"/>
      <c r="Q749" s="223"/>
      <c r="R749" s="224"/>
      <c r="S749" s="224"/>
      <c r="T749" s="224"/>
      <c r="U749" s="224"/>
      <c r="V749" s="224"/>
      <c r="W749" s="224"/>
      <c r="X749" s="224"/>
      <c r="Y749" s="224"/>
      <c r="Z749" s="214"/>
      <c r="AA749" s="214"/>
      <c r="AB749" s="214"/>
      <c r="AC749" s="214"/>
      <c r="AD749" s="214"/>
      <c r="AE749" s="214"/>
      <c r="AF749" s="214"/>
      <c r="AG749" s="214" t="s">
        <v>371</v>
      </c>
      <c r="AH749" s="214">
        <v>0</v>
      </c>
      <c r="AI749" s="214"/>
      <c r="AJ749" s="214"/>
      <c r="AK749" s="214"/>
      <c r="AL749" s="214"/>
      <c r="AM749" s="214"/>
      <c r="AN749" s="214"/>
      <c r="AO749" s="214"/>
      <c r="AP749" s="214"/>
      <c r="AQ749" s="214"/>
      <c r="AR749" s="214"/>
      <c r="AS749" s="214"/>
      <c r="AT749" s="214"/>
      <c r="AU749" s="214"/>
      <c r="AV749" s="214"/>
      <c r="AW749" s="214"/>
      <c r="AX749" s="214"/>
      <c r="AY749" s="214"/>
      <c r="AZ749" s="214"/>
      <c r="BA749" s="214"/>
      <c r="BB749" s="214"/>
      <c r="BC749" s="214"/>
      <c r="BD749" s="214"/>
      <c r="BE749" s="214"/>
      <c r="BF749" s="214"/>
      <c r="BG749" s="214"/>
      <c r="BH749" s="214"/>
    </row>
    <row r="750" spans="1:60" outlineLevel="3" x14ac:dyDescent="0.2">
      <c r="A750" s="221"/>
      <c r="B750" s="222"/>
      <c r="C750" s="268" t="s">
        <v>3132</v>
      </c>
      <c r="D750" s="262"/>
      <c r="E750" s="263">
        <v>62.78</v>
      </c>
      <c r="F750" s="224"/>
      <c r="G750" s="224"/>
      <c r="H750" s="224"/>
      <c r="I750" s="224"/>
      <c r="J750" s="224"/>
      <c r="K750" s="224"/>
      <c r="L750" s="224"/>
      <c r="M750" s="224"/>
      <c r="N750" s="223"/>
      <c r="O750" s="223"/>
      <c r="P750" s="223"/>
      <c r="Q750" s="223"/>
      <c r="R750" s="224"/>
      <c r="S750" s="224"/>
      <c r="T750" s="224"/>
      <c r="U750" s="224"/>
      <c r="V750" s="224"/>
      <c r="W750" s="224"/>
      <c r="X750" s="224"/>
      <c r="Y750" s="224"/>
      <c r="Z750" s="214"/>
      <c r="AA750" s="214"/>
      <c r="AB750" s="214"/>
      <c r="AC750" s="214"/>
      <c r="AD750" s="214"/>
      <c r="AE750" s="214"/>
      <c r="AF750" s="214"/>
      <c r="AG750" s="214" t="s">
        <v>371</v>
      </c>
      <c r="AH750" s="214">
        <v>0</v>
      </c>
      <c r="AI750" s="214"/>
      <c r="AJ750" s="214"/>
      <c r="AK750" s="214"/>
      <c r="AL750" s="214"/>
      <c r="AM750" s="214"/>
      <c r="AN750" s="214"/>
      <c r="AO750" s="214"/>
      <c r="AP750" s="214"/>
      <c r="AQ750" s="214"/>
      <c r="AR750" s="214"/>
      <c r="AS750" s="214"/>
      <c r="AT750" s="214"/>
      <c r="AU750" s="214"/>
      <c r="AV750" s="214"/>
      <c r="AW750" s="214"/>
      <c r="AX750" s="214"/>
      <c r="AY750" s="214"/>
      <c r="AZ750" s="214"/>
      <c r="BA750" s="214"/>
      <c r="BB750" s="214"/>
      <c r="BC750" s="214"/>
      <c r="BD750" s="214"/>
      <c r="BE750" s="214"/>
      <c r="BF750" s="214"/>
      <c r="BG750" s="214"/>
      <c r="BH750" s="214"/>
    </row>
    <row r="751" spans="1:60" outlineLevel="3" x14ac:dyDescent="0.2">
      <c r="A751" s="221"/>
      <c r="B751" s="222"/>
      <c r="C751" s="268" t="s">
        <v>3133</v>
      </c>
      <c r="D751" s="262"/>
      <c r="E751" s="263">
        <v>46.7</v>
      </c>
      <c r="F751" s="224"/>
      <c r="G751" s="224"/>
      <c r="H751" s="224"/>
      <c r="I751" s="224"/>
      <c r="J751" s="224"/>
      <c r="K751" s="224"/>
      <c r="L751" s="224"/>
      <c r="M751" s="224"/>
      <c r="N751" s="223"/>
      <c r="O751" s="223"/>
      <c r="P751" s="223"/>
      <c r="Q751" s="223"/>
      <c r="R751" s="224"/>
      <c r="S751" s="224"/>
      <c r="T751" s="224"/>
      <c r="U751" s="224"/>
      <c r="V751" s="224"/>
      <c r="W751" s="224"/>
      <c r="X751" s="224"/>
      <c r="Y751" s="224"/>
      <c r="Z751" s="214"/>
      <c r="AA751" s="214"/>
      <c r="AB751" s="214"/>
      <c r="AC751" s="214"/>
      <c r="AD751" s="214"/>
      <c r="AE751" s="214"/>
      <c r="AF751" s="214"/>
      <c r="AG751" s="214" t="s">
        <v>371</v>
      </c>
      <c r="AH751" s="214">
        <v>0</v>
      </c>
      <c r="AI751" s="214"/>
      <c r="AJ751" s="214"/>
      <c r="AK751" s="214"/>
      <c r="AL751" s="214"/>
      <c r="AM751" s="214"/>
      <c r="AN751" s="214"/>
      <c r="AO751" s="214"/>
      <c r="AP751" s="214"/>
      <c r="AQ751" s="214"/>
      <c r="AR751" s="214"/>
      <c r="AS751" s="214"/>
      <c r="AT751" s="214"/>
      <c r="AU751" s="214"/>
      <c r="AV751" s="214"/>
      <c r="AW751" s="214"/>
      <c r="AX751" s="214"/>
      <c r="AY751" s="214"/>
      <c r="AZ751" s="214"/>
      <c r="BA751" s="214"/>
      <c r="BB751" s="214"/>
      <c r="BC751" s="214"/>
      <c r="BD751" s="214"/>
      <c r="BE751" s="214"/>
      <c r="BF751" s="214"/>
      <c r="BG751" s="214"/>
      <c r="BH751" s="214"/>
    </row>
    <row r="752" spans="1:60" outlineLevel="3" x14ac:dyDescent="0.2">
      <c r="A752" s="221"/>
      <c r="B752" s="222"/>
      <c r="C752" s="268" t="s">
        <v>3134</v>
      </c>
      <c r="D752" s="262"/>
      <c r="E752" s="263">
        <v>17.89</v>
      </c>
      <c r="F752" s="224"/>
      <c r="G752" s="224"/>
      <c r="H752" s="224"/>
      <c r="I752" s="224"/>
      <c r="J752" s="224"/>
      <c r="K752" s="224"/>
      <c r="L752" s="224"/>
      <c r="M752" s="224"/>
      <c r="N752" s="223"/>
      <c r="O752" s="223"/>
      <c r="P752" s="223"/>
      <c r="Q752" s="223"/>
      <c r="R752" s="224"/>
      <c r="S752" s="224"/>
      <c r="T752" s="224"/>
      <c r="U752" s="224"/>
      <c r="V752" s="224"/>
      <c r="W752" s="224"/>
      <c r="X752" s="224"/>
      <c r="Y752" s="224"/>
      <c r="Z752" s="214"/>
      <c r="AA752" s="214"/>
      <c r="AB752" s="214"/>
      <c r="AC752" s="214"/>
      <c r="AD752" s="214"/>
      <c r="AE752" s="214"/>
      <c r="AF752" s="214"/>
      <c r="AG752" s="214" t="s">
        <v>371</v>
      </c>
      <c r="AH752" s="214">
        <v>0</v>
      </c>
      <c r="AI752" s="214"/>
      <c r="AJ752" s="214"/>
      <c r="AK752" s="214"/>
      <c r="AL752" s="214"/>
      <c r="AM752" s="214"/>
      <c r="AN752" s="214"/>
      <c r="AO752" s="214"/>
      <c r="AP752" s="214"/>
      <c r="AQ752" s="214"/>
      <c r="AR752" s="214"/>
      <c r="AS752" s="214"/>
      <c r="AT752" s="214"/>
      <c r="AU752" s="214"/>
      <c r="AV752" s="214"/>
      <c r="AW752" s="214"/>
      <c r="AX752" s="214"/>
      <c r="AY752" s="214"/>
      <c r="AZ752" s="214"/>
      <c r="BA752" s="214"/>
      <c r="BB752" s="214"/>
      <c r="BC752" s="214"/>
      <c r="BD752" s="214"/>
      <c r="BE752" s="214"/>
      <c r="BF752" s="214"/>
      <c r="BG752" s="214"/>
      <c r="BH752" s="214"/>
    </row>
    <row r="753" spans="1:60" outlineLevel="3" x14ac:dyDescent="0.2">
      <c r="A753" s="221"/>
      <c r="B753" s="222"/>
      <c r="C753" s="268" t="s">
        <v>3135</v>
      </c>
      <c r="D753" s="262"/>
      <c r="E753" s="263">
        <v>19.760000000000002</v>
      </c>
      <c r="F753" s="224"/>
      <c r="G753" s="224"/>
      <c r="H753" s="224"/>
      <c r="I753" s="224"/>
      <c r="J753" s="224"/>
      <c r="K753" s="224"/>
      <c r="L753" s="224"/>
      <c r="M753" s="224"/>
      <c r="N753" s="223"/>
      <c r="O753" s="223"/>
      <c r="P753" s="223"/>
      <c r="Q753" s="223"/>
      <c r="R753" s="224"/>
      <c r="S753" s="224"/>
      <c r="T753" s="224"/>
      <c r="U753" s="224"/>
      <c r="V753" s="224"/>
      <c r="W753" s="224"/>
      <c r="X753" s="224"/>
      <c r="Y753" s="224"/>
      <c r="Z753" s="214"/>
      <c r="AA753" s="214"/>
      <c r="AB753" s="214"/>
      <c r="AC753" s="214"/>
      <c r="AD753" s="214"/>
      <c r="AE753" s="214"/>
      <c r="AF753" s="214"/>
      <c r="AG753" s="214" t="s">
        <v>371</v>
      </c>
      <c r="AH753" s="214">
        <v>0</v>
      </c>
      <c r="AI753" s="214"/>
      <c r="AJ753" s="214"/>
      <c r="AK753" s="214"/>
      <c r="AL753" s="214"/>
      <c r="AM753" s="214"/>
      <c r="AN753" s="214"/>
      <c r="AO753" s="214"/>
      <c r="AP753" s="214"/>
      <c r="AQ753" s="214"/>
      <c r="AR753" s="214"/>
      <c r="AS753" s="214"/>
      <c r="AT753" s="214"/>
      <c r="AU753" s="214"/>
      <c r="AV753" s="214"/>
      <c r="AW753" s="214"/>
      <c r="AX753" s="214"/>
      <c r="AY753" s="214"/>
      <c r="AZ753" s="214"/>
      <c r="BA753" s="214"/>
      <c r="BB753" s="214"/>
      <c r="BC753" s="214"/>
      <c r="BD753" s="214"/>
      <c r="BE753" s="214"/>
      <c r="BF753" s="214"/>
      <c r="BG753" s="214"/>
      <c r="BH753" s="214"/>
    </row>
    <row r="754" spans="1:60" outlineLevel="3" x14ac:dyDescent="0.2">
      <c r="A754" s="221"/>
      <c r="B754" s="222"/>
      <c r="C754" s="268" t="s">
        <v>3136</v>
      </c>
      <c r="D754" s="262"/>
      <c r="E754" s="263">
        <v>20.58</v>
      </c>
      <c r="F754" s="224"/>
      <c r="G754" s="224"/>
      <c r="H754" s="224"/>
      <c r="I754" s="224"/>
      <c r="J754" s="224"/>
      <c r="K754" s="224"/>
      <c r="L754" s="224"/>
      <c r="M754" s="224"/>
      <c r="N754" s="223"/>
      <c r="O754" s="223"/>
      <c r="P754" s="223"/>
      <c r="Q754" s="223"/>
      <c r="R754" s="224"/>
      <c r="S754" s="224"/>
      <c r="T754" s="224"/>
      <c r="U754" s="224"/>
      <c r="V754" s="224"/>
      <c r="W754" s="224"/>
      <c r="X754" s="224"/>
      <c r="Y754" s="224"/>
      <c r="Z754" s="214"/>
      <c r="AA754" s="214"/>
      <c r="AB754" s="214"/>
      <c r="AC754" s="214"/>
      <c r="AD754" s="214"/>
      <c r="AE754" s="214"/>
      <c r="AF754" s="214"/>
      <c r="AG754" s="214" t="s">
        <v>371</v>
      </c>
      <c r="AH754" s="214">
        <v>0</v>
      </c>
      <c r="AI754" s="214"/>
      <c r="AJ754" s="214"/>
      <c r="AK754" s="214"/>
      <c r="AL754" s="214"/>
      <c r="AM754" s="214"/>
      <c r="AN754" s="214"/>
      <c r="AO754" s="214"/>
      <c r="AP754" s="214"/>
      <c r="AQ754" s="214"/>
      <c r="AR754" s="214"/>
      <c r="AS754" s="214"/>
      <c r="AT754" s="214"/>
      <c r="AU754" s="214"/>
      <c r="AV754" s="214"/>
      <c r="AW754" s="214"/>
      <c r="AX754" s="214"/>
      <c r="AY754" s="214"/>
      <c r="AZ754" s="214"/>
      <c r="BA754" s="214"/>
      <c r="BB754" s="214"/>
      <c r="BC754" s="214"/>
      <c r="BD754" s="214"/>
      <c r="BE754" s="214"/>
      <c r="BF754" s="214"/>
      <c r="BG754" s="214"/>
      <c r="BH754" s="214"/>
    </row>
    <row r="755" spans="1:60" outlineLevel="3" x14ac:dyDescent="0.2">
      <c r="A755" s="221"/>
      <c r="B755" s="222"/>
      <c r="C755" s="268" t="s">
        <v>3137</v>
      </c>
      <c r="D755" s="262"/>
      <c r="E755" s="263">
        <v>126.48</v>
      </c>
      <c r="F755" s="224"/>
      <c r="G755" s="224"/>
      <c r="H755" s="224"/>
      <c r="I755" s="224"/>
      <c r="J755" s="224"/>
      <c r="K755" s="224"/>
      <c r="L755" s="224"/>
      <c r="M755" s="224"/>
      <c r="N755" s="223"/>
      <c r="O755" s="223"/>
      <c r="P755" s="223"/>
      <c r="Q755" s="223"/>
      <c r="R755" s="224"/>
      <c r="S755" s="224"/>
      <c r="T755" s="224"/>
      <c r="U755" s="224"/>
      <c r="V755" s="224"/>
      <c r="W755" s="224"/>
      <c r="X755" s="224"/>
      <c r="Y755" s="224"/>
      <c r="Z755" s="214"/>
      <c r="AA755" s="214"/>
      <c r="AB755" s="214"/>
      <c r="AC755" s="214"/>
      <c r="AD755" s="214"/>
      <c r="AE755" s="214"/>
      <c r="AF755" s="214"/>
      <c r="AG755" s="214" t="s">
        <v>371</v>
      </c>
      <c r="AH755" s="214">
        <v>0</v>
      </c>
      <c r="AI755" s="214"/>
      <c r="AJ755" s="214"/>
      <c r="AK755" s="214"/>
      <c r="AL755" s="214"/>
      <c r="AM755" s="214"/>
      <c r="AN755" s="214"/>
      <c r="AO755" s="214"/>
      <c r="AP755" s="214"/>
      <c r="AQ755" s="214"/>
      <c r="AR755" s="214"/>
      <c r="AS755" s="214"/>
      <c r="AT755" s="214"/>
      <c r="AU755" s="214"/>
      <c r="AV755" s="214"/>
      <c r="AW755" s="214"/>
      <c r="AX755" s="214"/>
      <c r="AY755" s="214"/>
      <c r="AZ755" s="214"/>
      <c r="BA755" s="214"/>
      <c r="BB755" s="214"/>
      <c r="BC755" s="214"/>
      <c r="BD755" s="214"/>
      <c r="BE755" s="214"/>
      <c r="BF755" s="214"/>
      <c r="BG755" s="214"/>
      <c r="BH755" s="214"/>
    </row>
    <row r="756" spans="1:60" outlineLevel="1" x14ac:dyDescent="0.2">
      <c r="A756" s="236">
        <v>127</v>
      </c>
      <c r="B756" s="237" t="s">
        <v>887</v>
      </c>
      <c r="C756" s="254" t="s">
        <v>888</v>
      </c>
      <c r="D756" s="238" t="s">
        <v>379</v>
      </c>
      <c r="E756" s="239">
        <v>811.29184999999995</v>
      </c>
      <c r="F756" s="240"/>
      <c r="G756" s="241">
        <f>ROUND(E756*F756,2)</f>
        <v>0</v>
      </c>
      <c r="H756" s="240"/>
      <c r="I756" s="241">
        <f>ROUND(E756*H756,2)</f>
        <v>0</v>
      </c>
      <c r="J756" s="240"/>
      <c r="K756" s="241">
        <f>ROUND(E756*J756,2)</f>
        <v>0</v>
      </c>
      <c r="L756" s="241">
        <v>12</v>
      </c>
      <c r="M756" s="241">
        <f>G756*(1+L756/100)</f>
        <v>0</v>
      </c>
      <c r="N756" s="239">
        <v>0</v>
      </c>
      <c r="O756" s="239">
        <f>ROUND(E756*N756,2)</f>
        <v>0</v>
      </c>
      <c r="P756" s="239">
        <v>0</v>
      </c>
      <c r="Q756" s="239">
        <f>ROUND(E756*P756,2)</f>
        <v>0</v>
      </c>
      <c r="R756" s="241" t="s">
        <v>877</v>
      </c>
      <c r="S756" s="241" t="s">
        <v>315</v>
      </c>
      <c r="T756" s="242" t="s">
        <v>315</v>
      </c>
      <c r="U756" s="224">
        <v>0.01</v>
      </c>
      <c r="V756" s="224">
        <f>ROUND(E756*U756,2)</f>
        <v>8.11</v>
      </c>
      <c r="W756" s="224"/>
      <c r="X756" s="224" t="s">
        <v>336</v>
      </c>
      <c r="Y756" s="224" t="s">
        <v>317</v>
      </c>
      <c r="Z756" s="214"/>
      <c r="AA756" s="214"/>
      <c r="AB756" s="214"/>
      <c r="AC756" s="214"/>
      <c r="AD756" s="214"/>
      <c r="AE756" s="214"/>
      <c r="AF756" s="214"/>
      <c r="AG756" s="214" t="s">
        <v>367</v>
      </c>
      <c r="AH756" s="214"/>
      <c r="AI756" s="214"/>
      <c r="AJ756" s="214"/>
      <c r="AK756" s="214"/>
      <c r="AL756" s="214"/>
      <c r="AM756" s="214"/>
      <c r="AN756" s="214"/>
      <c r="AO756" s="214"/>
      <c r="AP756" s="214"/>
      <c r="AQ756" s="214"/>
      <c r="AR756" s="214"/>
      <c r="AS756" s="214"/>
      <c r="AT756" s="214"/>
      <c r="AU756" s="214"/>
      <c r="AV756" s="214"/>
      <c r="AW756" s="214"/>
      <c r="AX756" s="214"/>
      <c r="AY756" s="214"/>
      <c r="AZ756" s="214"/>
      <c r="BA756" s="214"/>
      <c r="BB756" s="214"/>
      <c r="BC756" s="214"/>
      <c r="BD756" s="214"/>
      <c r="BE756" s="214"/>
      <c r="BF756" s="214"/>
      <c r="BG756" s="214"/>
      <c r="BH756" s="214"/>
    </row>
    <row r="757" spans="1:60" outlineLevel="2" x14ac:dyDescent="0.2">
      <c r="A757" s="221"/>
      <c r="B757" s="222"/>
      <c r="C757" s="268" t="s">
        <v>3433</v>
      </c>
      <c r="D757" s="262"/>
      <c r="E757" s="263">
        <v>185.19749999999999</v>
      </c>
      <c r="F757" s="224"/>
      <c r="G757" s="224"/>
      <c r="H757" s="224"/>
      <c r="I757" s="224"/>
      <c r="J757" s="224"/>
      <c r="K757" s="224"/>
      <c r="L757" s="224"/>
      <c r="M757" s="224"/>
      <c r="N757" s="223"/>
      <c r="O757" s="223"/>
      <c r="P757" s="223"/>
      <c r="Q757" s="223"/>
      <c r="R757" s="224"/>
      <c r="S757" s="224"/>
      <c r="T757" s="224"/>
      <c r="U757" s="224"/>
      <c r="V757" s="224"/>
      <c r="W757" s="224"/>
      <c r="X757" s="224"/>
      <c r="Y757" s="224"/>
      <c r="Z757" s="214"/>
      <c r="AA757" s="214"/>
      <c r="AB757" s="214"/>
      <c r="AC757" s="214"/>
      <c r="AD757" s="214"/>
      <c r="AE757" s="214"/>
      <c r="AF757" s="214"/>
      <c r="AG757" s="214" t="s">
        <v>371</v>
      </c>
      <c r="AH757" s="214">
        <v>5</v>
      </c>
      <c r="AI757" s="214"/>
      <c r="AJ757" s="214"/>
      <c r="AK757" s="214"/>
      <c r="AL757" s="214"/>
      <c r="AM757" s="214"/>
      <c r="AN757" s="214"/>
      <c r="AO757" s="214"/>
      <c r="AP757" s="214"/>
      <c r="AQ757" s="214"/>
      <c r="AR757" s="214"/>
      <c r="AS757" s="214"/>
      <c r="AT757" s="214"/>
      <c r="AU757" s="214"/>
      <c r="AV757" s="214"/>
      <c r="AW757" s="214"/>
      <c r="AX757" s="214"/>
      <c r="AY757" s="214"/>
      <c r="AZ757" s="214"/>
      <c r="BA757" s="214"/>
      <c r="BB757" s="214"/>
      <c r="BC757" s="214"/>
      <c r="BD757" s="214"/>
      <c r="BE757" s="214"/>
      <c r="BF757" s="214"/>
      <c r="BG757" s="214"/>
      <c r="BH757" s="214"/>
    </row>
    <row r="758" spans="1:60" outlineLevel="3" x14ac:dyDescent="0.2">
      <c r="A758" s="221"/>
      <c r="B758" s="222"/>
      <c r="C758" s="268" t="s">
        <v>3434</v>
      </c>
      <c r="D758" s="262"/>
      <c r="E758" s="263">
        <v>626.09434999999996</v>
      </c>
      <c r="F758" s="224"/>
      <c r="G758" s="224"/>
      <c r="H758" s="224"/>
      <c r="I758" s="224"/>
      <c r="J758" s="224"/>
      <c r="K758" s="224"/>
      <c r="L758" s="224"/>
      <c r="M758" s="224"/>
      <c r="N758" s="223"/>
      <c r="O758" s="223"/>
      <c r="P758" s="223"/>
      <c r="Q758" s="223"/>
      <c r="R758" s="224"/>
      <c r="S758" s="224"/>
      <c r="T758" s="224"/>
      <c r="U758" s="224"/>
      <c r="V758" s="224"/>
      <c r="W758" s="224"/>
      <c r="X758" s="224"/>
      <c r="Y758" s="224"/>
      <c r="Z758" s="214"/>
      <c r="AA758" s="214"/>
      <c r="AB758" s="214"/>
      <c r="AC758" s="214"/>
      <c r="AD758" s="214"/>
      <c r="AE758" s="214"/>
      <c r="AF758" s="214"/>
      <c r="AG758" s="214" t="s">
        <v>371</v>
      </c>
      <c r="AH758" s="214">
        <v>5</v>
      </c>
      <c r="AI758" s="214"/>
      <c r="AJ758" s="214"/>
      <c r="AK758" s="214"/>
      <c r="AL758" s="214"/>
      <c r="AM758" s="214"/>
      <c r="AN758" s="214"/>
      <c r="AO758" s="214"/>
      <c r="AP758" s="214"/>
      <c r="AQ758" s="214"/>
      <c r="AR758" s="214"/>
      <c r="AS758" s="214"/>
      <c r="AT758" s="214"/>
      <c r="AU758" s="214"/>
      <c r="AV758" s="214"/>
      <c r="AW758" s="214"/>
      <c r="AX758" s="214"/>
      <c r="AY758" s="214"/>
      <c r="AZ758" s="214"/>
      <c r="BA758" s="214"/>
      <c r="BB758" s="214"/>
      <c r="BC758" s="214"/>
      <c r="BD758" s="214"/>
      <c r="BE758" s="214"/>
      <c r="BF758" s="214"/>
      <c r="BG758" s="214"/>
      <c r="BH758" s="214"/>
    </row>
    <row r="759" spans="1:60" ht="22.5" outlineLevel="1" x14ac:dyDescent="0.2">
      <c r="A759" s="236">
        <v>128</v>
      </c>
      <c r="B759" s="237" t="s">
        <v>3435</v>
      </c>
      <c r="C759" s="254" t="s">
        <v>3436</v>
      </c>
      <c r="D759" s="238" t="s">
        <v>379</v>
      </c>
      <c r="E759" s="239">
        <v>185.19749999999999</v>
      </c>
      <c r="F759" s="240"/>
      <c r="G759" s="241">
        <f>ROUND(E759*F759,2)</f>
        <v>0</v>
      </c>
      <c r="H759" s="240"/>
      <c r="I759" s="241">
        <f>ROUND(E759*H759,2)</f>
        <v>0</v>
      </c>
      <c r="J759" s="240"/>
      <c r="K759" s="241">
        <f>ROUND(E759*J759,2)</f>
        <v>0</v>
      </c>
      <c r="L759" s="241">
        <v>12</v>
      </c>
      <c r="M759" s="241">
        <f>G759*(1+L759/100)</f>
        <v>0</v>
      </c>
      <c r="N759" s="239">
        <v>7.6999999999999996E-4</v>
      </c>
      <c r="O759" s="239">
        <f>ROUND(E759*N759,2)</f>
        <v>0.14000000000000001</v>
      </c>
      <c r="P759" s="239">
        <v>0</v>
      </c>
      <c r="Q759" s="239">
        <f>ROUND(E759*P759,2)</f>
        <v>0</v>
      </c>
      <c r="R759" s="241" t="s">
        <v>877</v>
      </c>
      <c r="S759" s="241" t="s">
        <v>315</v>
      </c>
      <c r="T759" s="242" t="s">
        <v>315</v>
      </c>
      <c r="U759" s="224">
        <v>0.13439999999999999</v>
      </c>
      <c r="V759" s="224">
        <f>ROUND(E759*U759,2)</f>
        <v>24.89</v>
      </c>
      <c r="W759" s="224"/>
      <c r="X759" s="224" t="s">
        <v>336</v>
      </c>
      <c r="Y759" s="224" t="s">
        <v>317</v>
      </c>
      <c r="Z759" s="214"/>
      <c r="AA759" s="214"/>
      <c r="AB759" s="214"/>
      <c r="AC759" s="214"/>
      <c r="AD759" s="214"/>
      <c r="AE759" s="214"/>
      <c r="AF759" s="214"/>
      <c r="AG759" s="214" t="s">
        <v>337</v>
      </c>
      <c r="AH759" s="214"/>
      <c r="AI759" s="214"/>
      <c r="AJ759" s="214"/>
      <c r="AK759" s="214"/>
      <c r="AL759" s="214"/>
      <c r="AM759" s="214"/>
      <c r="AN759" s="214"/>
      <c r="AO759" s="214"/>
      <c r="AP759" s="214"/>
      <c r="AQ759" s="214"/>
      <c r="AR759" s="214"/>
      <c r="AS759" s="214"/>
      <c r="AT759" s="214"/>
      <c r="AU759" s="214"/>
      <c r="AV759" s="214"/>
      <c r="AW759" s="214"/>
      <c r="AX759" s="214"/>
      <c r="AY759" s="214"/>
      <c r="AZ759" s="214"/>
      <c r="BA759" s="214"/>
      <c r="BB759" s="214"/>
      <c r="BC759" s="214"/>
      <c r="BD759" s="214"/>
      <c r="BE759" s="214"/>
      <c r="BF759" s="214"/>
      <c r="BG759" s="214"/>
      <c r="BH759" s="214"/>
    </row>
    <row r="760" spans="1:60" outlineLevel="2" x14ac:dyDescent="0.2">
      <c r="A760" s="221"/>
      <c r="B760" s="222"/>
      <c r="C760" s="268" t="s">
        <v>3437</v>
      </c>
      <c r="D760" s="262"/>
      <c r="E760" s="263">
        <v>19.267499999999998</v>
      </c>
      <c r="F760" s="224"/>
      <c r="G760" s="224"/>
      <c r="H760" s="224"/>
      <c r="I760" s="224"/>
      <c r="J760" s="224"/>
      <c r="K760" s="224"/>
      <c r="L760" s="224"/>
      <c r="M760" s="224"/>
      <c r="N760" s="223"/>
      <c r="O760" s="223"/>
      <c r="P760" s="223"/>
      <c r="Q760" s="223"/>
      <c r="R760" s="224"/>
      <c r="S760" s="224"/>
      <c r="T760" s="224"/>
      <c r="U760" s="224"/>
      <c r="V760" s="224"/>
      <c r="W760" s="224"/>
      <c r="X760" s="224"/>
      <c r="Y760" s="224"/>
      <c r="Z760" s="214"/>
      <c r="AA760" s="214"/>
      <c r="AB760" s="214"/>
      <c r="AC760" s="214"/>
      <c r="AD760" s="214"/>
      <c r="AE760" s="214"/>
      <c r="AF760" s="214"/>
      <c r="AG760" s="214" t="s">
        <v>371</v>
      </c>
      <c r="AH760" s="214">
        <v>0</v>
      </c>
      <c r="AI760" s="214"/>
      <c r="AJ760" s="214"/>
      <c r="AK760" s="214"/>
      <c r="AL760" s="214"/>
      <c r="AM760" s="214"/>
      <c r="AN760" s="214"/>
      <c r="AO760" s="214"/>
      <c r="AP760" s="214"/>
      <c r="AQ760" s="214"/>
      <c r="AR760" s="214"/>
      <c r="AS760" s="214"/>
      <c r="AT760" s="214"/>
      <c r="AU760" s="214"/>
      <c r="AV760" s="214"/>
      <c r="AW760" s="214"/>
      <c r="AX760" s="214"/>
      <c r="AY760" s="214"/>
      <c r="AZ760" s="214"/>
      <c r="BA760" s="214"/>
      <c r="BB760" s="214"/>
      <c r="BC760" s="214"/>
      <c r="BD760" s="214"/>
      <c r="BE760" s="214"/>
      <c r="BF760" s="214"/>
      <c r="BG760" s="214"/>
      <c r="BH760" s="214"/>
    </row>
    <row r="761" spans="1:60" ht="22.5" outlineLevel="3" x14ac:dyDescent="0.2">
      <c r="A761" s="221"/>
      <c r="B761" s="222"/>
      <c r="C761" s="268" t="s">
        <v>3438</v>
      </c>
      <c r="D761" s="262"/>
      <c r="E761" s="263">
        <v>23.04</v>
      </c>
      <c r="F761" s="224"/>
      <c r="G761" s="224"/>
      <c r="H761" s="224"/>
      <c r="I761" s="224"/>
      <c r="J761" s="224"/>
      <c r="K761" s="224"/>
      <c r="L761" s="224"/>
      <c r="M761" s="224"/>
      <c r="N761" s="223"/>
      <c r="O761" s="223"/>
      <c r="P761" s="223"/>
      <c r="Q761" s="223"/>
      <c r="R761" s="224"/>
      <c r="S761" s="224"/>
      <c r="T761" s="224"/>
      <c r="U761" s="224"/>
      <c r="V761" s="224"/>
      <c r="W761" s="224"/>
      <c r="X761" s="224"/>
      <c r="Y761" s="224"/>
      <c r="Z761" s="214"/>
      <c r="AA761" s="214"/>
      <c r="AB761" s="214"/>
      <c r="AC761" s="214"/>
      <c r="AD761" s="214"/>
      <c r="AE761" s="214"/>
      <c r="AF761" s="214"/>
      <c r="AG761" s="214" t="s">
        <v>371</v>
      </c>
      <c r="AH761" s="214">
        <v>0</v>
      </c>
      <c r="AI761" s="214"/>
      <c r="AJ761" s="214"/>
      <c r="AK761" s="214"/>
      <c r="AL761" s="214"/>
      <c r="AM761" s="214"/>
      <c r="AN761" s="214"/>
      <c r="AO761" s="214"/>
      <c r="AP761" s="214"/>
      <c r="AQ761" s="214"/>
      <c r="AR761" s="214"/>
      <c r="AS761" s="214"/>
      <c r="AT761" s="214"/>
      <c r="AU761" s="214"/>
      <c r="AV761" s="214"/>
      <c r="AW761" s="214"/>
      <c r="AX761" s="214"/>
      <c r="AY761" s="214"/>
      <c r="AZ761" s="214"/>
      <c r="BA761" s="214"/>
      <c r="BB761" s="214"/>
      <c r="BC761" s="214"/>
      <c r="BD761" s="214"/>
      <c r="BE761" s="214"/>
      <c r="BF761" s="214"/>
      <c r="BG761" s="214"/>
      <c r="BH761" s="214"/>
    </row>
    <row r="762" spans="1:60" ht="33.75" outlineLevel="3" x14ac:dyDescent="0.2">
      <c r="A762" s="221"/>
      <c r="B762" s="222"/>
      <c r="C762" s="268" t="s">
        <v>3439</v>
      </c>
      <c r="D762" s="262"/>
      <c r="E762" s="263">
        <v>35.549999999999997</v>
      </c>
      <c r="F762" s="224"/>
      <c r="G762" s="224"/>
      <c r="H762" s="224"/>
      <c r="I762" s="224"/>
      <c r="J762" s="224"/>
      <c r="K762" s="224"/>
      <c r="L762" s="224"/>
      <c r="M762" s="224"/>
      <c r="N762" s="223"/>
      <c r="O762" s="223"/>
      <c r="P762" s="223"/>
      <c r="Q762" s="223"/>
      <c r="R762" s="224"/>
      <c r="S762" s="224"/>
      <c r="T762" s="224"/>
      <c r="U762" s="224"/>
      <c r="V762" s="224"/>
      <c r="W762" s="224"/>
      <c r="X762" s="224"/>
      <c r="Y762" s="224"/>
      <c r="Z762" s="214"/>
      <c r="AA762" s="214"/>
      <c r="AB762" s="214"/>
      <c r="AC762" s="214"/>
      <c r="AD762" s="214"/>
      <c r="AE762" s="214"/>
      <c r="AF762" s="214"/>
      <c r="AG762" s="214" t="s">
        <v>371</v>
      </c>
      <c r="AH762" s="214">
        <v>0</v>
      </c>
      <c r="AI762" s="214"/>
      <c r="AJ762" s="214"/>
      <c r="AK762" s="214"/>
      <c r="AL762" s="214"/>
      <c r="AM762" s="214"/>
      <c r="AN762" s="214"/>
      <c r="AO762" s="214"/>
      <c r="AP762" s="214"/>
      <c r="AQ762" s="214"/>
      <c r="AR762" s="214"/>
      <c r="AS762" s="214"/>
      <c r="AT762" s="214"/>
      <c r="AU762" s="214"/>
      <c r="AV762" s="214"/>
      <c r="AW762" s="214"/>
      <c r="AX762" s="214"/>
      <c r="AY762" s="214"/>
      <c r="AZ762" s="214"/>
      <c r="BA762" s="214"/>
      <c r="BB762" s="214"/>
      <c r="BC762" s="214"/>
      <c r="BD762" s="214"/>
      <c r="BE762" s="214"/>
      <c r="BF762" s="214"/>
      <c r="BG762" s="214"/>
      <c r="BH762" s="214"/>
    </row>
    <row r="763" spans="1:60" ht="22.5" outlineLevel="3" x14ac:dyDescent="0.2">
      <c r="A763" s="221"/>
      <c r="B763" s="222"/>
      <c r="C763" s="268" t="s">
        <v>3440</v>
      </c>
      <c r="D763" s="262"/>
      <c r="E763" s="263">
        <v>27.495000000000001</v>
      </c>
      <c r="F763" s="224"/>
      <c r="G763" s="224"/>
      <c r="H763" s="224"/>
      <c r="I763" s="224"/>
      <c r="J763" s="224"/>
      <c r="K763" s="224"/>
      <c r="L763" s="224"/>
      <c r="M763" s="224"/>
      <c r="N763" s="223"/>
      <c r="O763" s="223"/>
      <c r="P763" s="223"/>
      <c r="Q763" s="223"/>
      <c r="R763" s="224"/>
      <c r="S763" s="224"/>
      <c r="T763" s="224"/>
      <c r="U763" s="224"/>
      <c r="V763" s="224"/>
      <c r="W763" s="224"/>
      <c r="X763" s="224"/>
      <c r="Y763" s="224"/>
      <c r="Z763" s="214"/>
      <c r="AA763" s="214"/>
      <c r="AB763" s="214"/>
      <c r="AC763" s="214"/>
      <c r="AD763" s="214"/>
      <c r="AE763" s="214"/>
      <c r="AF763" s="214"/>
      <c r="AG763" s="214" t="s">
        <v>371</v>
      </c>
      <c r="AH763" s="214">
        <v>0</v>
      </c>
      <c r="AI763" s="214"/>
      <c r="AJ763" s="214"/>
      <c r="AK763" s="214"/>
      <c r="AL763" s="214"/>
      <c r="AM763" s="214"/>
      <c r="AN763" s="214"/>
      <c r="AO763" s="214"/>
      <c r="AP763" s="214"/>
      <c r="AQ763" s="214"/>
      <c r="AR763" s="214"/>
      <c r="AS763" s="214"/>
      <c r="AT763" s="214"/>
      <c r="AU763" s="214"/>
      <c r="AV763" s="214"/>
      <c r="AW763" s="214"/>
      <c r="AX763" s="214"/>
      <c r="AY763" s="214"/>
      <c r="AZ763" s="214"/>
      <c r="BA763" s="214"/>
      <c r="BB763" s="214"/>
      <c r="BC763" s="214"/>
      <c r="BD763" s="214"/>
      <c r="BE763" s="214"/>
      <c r="BF763" s="214"/>
      <c r="BG763" s="214"/>
      <c r="BH763" s="214"/>
    </row>
    <row r="764" spans="1:60" ht="22.5" outlineLevel="3" x14ac:dyDescent="0.2">
      <c r="A764" s="221"/>
      <c r="B764" s="222"/>
      <c r="C764" s="268" t="s">
        <v>3441</v>
      </c>
      <c r="D764" s="262"/>
      <c r="E764" s="263">
        <v>22.92</v>
      </c>
      <c r="F764" s="224"/>
      <c r="G764" s="224"/>
      <c r="H764" s="224"/>
      <c r="I764" s="224"/>
      <c r="J764" s="224"/>
      <c r="K764" s="224"/>
      <c r="L764" s="224"/>
      <c r="M764" s="224"/>
      <c r="N764" s="223"/>
      <c r="O764" s="223"/>
      <c r="P764" s="223"/>
      <c r="Q764" s="223"/>
      <c r="R764" s="224"/>
      <c r="S764" s="224"/>
      <c r="T764" s="224"/>
      <c r="U764" s="224"/>
      <c r="V764" s="224"/>
      <c r="W764" s="224"/>
      <c r="X764" s="224"/>
      <c r="Y764" s="224"/>
      <c r="Z764" s="214"/>
      <c r="AA764" s="214"/>
      <c r="AB764" s="214"/>
      <c r="AC764" s="214"/>
      <c r="AD764" s="214"/>
      <c r="AE764" s="214"/>
      <c r="AF764" s="214"/>
      <c r="AG764" s="214" t="s">
        <v>371</v>
      </c>
      <c r="AH764" s="214">
        <v>0</v>
      </c>
      <c r="AI764" s="214"/>
      <c r="AJ764" s="214"/>
      <c r="AK764" s="214"/>
      <c r="AL764" s="214"/>
      <c r="AM764" s="214"/>
      <c r="AN764" s="214"/>
      <c r="AO764" s="214"/>
      <c r="AP764" s="214"/>
      <c r="AQ764" s="214"/>
      <c r="AR764" s="214"/>
      <c r="AS764" s="214"/>
      <c r="AT764" s="214"/>
      <c r="AU764" s="214"/>
      <c r="AV764" s="214"/>
      <c r="AW764" s="214"/>
      <c r="AX764" s="214"/>
      <c r="AY764" s="214"/>
      <c r="AZ764" s="214"/>
      <c r="BA764" s="214"/>
      <c r="BB764" s="214"/>
      <c r="BC764" s="214"/>
      <c r="BD764" s="214"/>
      <c r="BE764" s="214"/>
      <c r="BF764" s="214"/>
      <c r="BG764" s="214"/>
      <c r="BH764" s="214"/>
    </row>
    <row r="765" spans="1:60" ht="33.75" outlineLevel="3" x14ac:dyDescent="0.2">
      <c r="A765" s="221"/>
      <c r="B765" s="222"/>
      <c r="C765" s="268" t="s">
        <v>3442</v>
      </c>
      <c r="D765" s="262"/>
      <c r="E765" s="263">
        <v>28.035</v>
      </c>
      <c r="F765" s="224"/>
      <c r="G765" s="224"/>
      <c r="H765" s="224"/>
      <c r="I765" s="224"/>
      <c r="J765" s="224"/>
      <c r="K765" s="224"/>
      <c r="L765" s="224"/>
      <c r="M765" s="224"/>
      <c r="N765" s="223"/>
      <c r="O765" s="223"/>
      <c r="P765" s="223"/>
      <c r="Q765" s="223"/>
      <c r="R765" s="224"/>
      <c r="S765" s="224"/>
      <c r="T765" s="224"/>
      <c r="U765" s="224"/>
      <c r="V765" s="224"/>
      <c r="W765" s="224"/>
      <c r="X765" s="224"/>
      <c r="Y765" s="224"/>
      <c r="Z765" s="214"/>
      <c r="AA765" s="214"/>
      <c r="AB765" s="214"/>
      <c r="AC765" s="214"/>
      <c r="AD765" s="214"/>
      <c r="AE765" s="214"/>
      <c r="AF765" s="214"/>
      <c r="AG765" s="214" t="s">
        <v>371</v>
      </c>
      <c r="AH765" s="214">
        <v>0</v>
      </c>
      <c r="AI765" s="214"/>
      <c r="AJ765" s="214"/>
      <c r="AK765" s="214"/>
      <c r="AL765" s="214"/>
      <c r="AM765" s="214"/>
      <c r="AN765" s="214"/>
      <c r="AO765" s="214"/>
      <c r="AP765" s="214"/>
      <c r="AQ765" s="214"/>
      <c r="AR765" s="214"/>
      <c r="AS765" s="214"/>
      <c r="AT765" s="214"/>
      <c r="AU765" s="214"/>
      <c r="AV765" s="214"/>
      <c r="AW765" s="214"/>
      <c r="AX765" s="214"/>
      <c r="AY765" s="214"/>
      <c r="AZ765" s="214"/>
      <c r="BA765" s="214"/>
      <c r="BB765" s="214"/>
      <c r="BC765" s="214"/>
      <c r="BD765" s="214"/>
      <c r="BE765" s="214"/>
      <c r="BF765" s="214"/>
      <c r="BG765" s="214"/>
      <c r="BH765" s="214"/>
    </row>
    <row r="766" spans="1:60" ht="22.5" outlineLevel="3" x14ac:dyDescent="0.2">
      <c r="A766" s="221"/>
      <c r="B766" s="222"/>
      <c r="C766" s="268" t="s">
        <v>3443</v>
      </c>
      <c r="D766" s="262"/>
      <c r="E766" s="263">
        <v>28.89</v>
      </c>
      <c r="F766" s="224"/>
      <c r="G766" s="224"/>
      <c r="H766" s="224"/>
      <c r="I766" s="224"/>
      <c r="J766" s="224"/>
      <c r="K766" s="224"/>
      <c r="L766" s="224"/>
      <c r="M766" s="224"/>
      <c r="N766" s="223"/>
      <c r="O766" s="223"/>
      <c r="P766" s="223"/>
      <c r="Q766" s="223"/>
      <c r="R766" s="224"/>
      <c r="S766" s="224"/>
      <c r="T766" s="224"/>
      <c r="U766" s="224"/>
      <c r="V766" s="224"/>
      <c r="W766" s="224"/>
      <c r="X766" s="224"/>
      <c r="Y766" s="224"/>
      <c r="Z766" s="214"/>
      <c r="AA766" s="214"/>
      <c r="AB766" s="214"/>
      <c r="AC766" s="214"/>
      <c r="AD766" s="214"/>
      <c r="AE766" s="214"/>
      <c r="AF766" s="214"/>
      <c r="AG766" s="214" t="s">
        <v>371</v>
      </c>
      <c r="AH766" s="214">
        <v>0</v>
      </c>
      <c r="AI766" s="214"/>
      <c r="AJ766" s="214"/>
      <c r="AK766" s="214"/>
      <c r="AL766" s="214"/>
      <c r="AM766" s="214"/>
      <c r="AN766" s="214"/>
      <c r="AO766" s="214"/>
      <c r="AP766" s="214"/>
      <c r="AQ766" s="214"/>
      <c r="AR766" s="214"/>
      <c r="AS766" s="214"/>
      <c r="AT766" s="214"/>
      <c r="AU766" s="214"/>
      <c r="AV766" s="214"/>
      <c r="AW766" s="214"/>
      <c r="AX766" s="214"/>
      <c r="AY766" s="214"/>
      <c r="AZ766" s="214"/>
      <c r="BA766" s="214"/>
      <c r="BB766" s="214"/>
      <c r="BC766" s="214"/>
      <c r="BD766" s="214"/>
      <c r="BE766" s="214"/>
      <c r="BF766" s="214"/>
      <c r="BG766" s="214"/>
      <c r="BH766" s="214"/>
    </row>
    <row r="767" spans="1:60" ht="22.5" outlineLevel="1" x14ac:dyDescent="0.2">
      <c r="A767" s="236">
        <v>129</v>
      </c>
      <c r="B767" s="237" t="s">
        <v>3444</v>
      </c>
      <c r="C767" s="254" t="s">
        <v>3445</v>
      </c>
      <c r="D767" s="238" t="s">
        <v>379</v>
      </c>
      <c r="E767" s="239">
        <v>626.09434999999996</v>
      </c>
      <c r="F767" s="240"/>
      <c r="G767" s="241">
        <f>ROUND(E767*F767,2)</f>
        <v>0</v>
      </c>
      <c r="H767" s="240"/>
      <c r="I767" s="241">
        <f>ROUND(E767*H767,2)</f>
        <v>0</v>
      </c>
      <c r="J767" s="240"/>
      <c r="K767" s="241">
        <f>ROUND(E767*J767,2)</f>
        <v>0</v>
      </c>
      <c r="L767" s="241">
        <v>12</v>
      </c>
      <c r="M767" s="241">
        <f>G767*(1+L767/100)</f>
        <v>0</v>
      </c>
      <c r="N767" s="239">
        <v>1.4999999999999999E-4</v>
      </c>
      <c r="O767" s="239">
        <f>ROUND(E767*N767,2)</f>
        <v>0.09</v>
      </c>
      <c r="P767" s="239">
        <v>0</v>
      </c>
      <c r="Q767" s="239">
        <f>ROUND(E767*P767,2)</f>
        <v>0</v>
      </c>
      <c r="R767" s="241" t="s">
        <v>877</v>
      </c>
      <c r="S767" s="241" t="s">
        <v>315</v>
      </c>
      <c r="T767" s="242" t="s">
        <v>315</v>
      </c>
      <c r="U767" s="224">
        <v>0.10191</v>
      </c>
      <c r="V767" s="224">
        <f>ROUND(E767*U767,2)</f>
        <v>63.81</v>
      </c>
      <c r="W767" s="224"/>
      <c r="X767" s="224" t="s">
        <v>336</v>
      </c>
      <c r="Y767" s="224" t="s">
        <v>317</v>
      </c>
      <c r="Z767" s="214"/>
      <c r="AA767" s="214"/>
      <c r="AB767" s="214"/>
      <c r="AC767" s="214"/>
      <c r="AD767" s="214"/>
      <c r="AE767" s="214"/>
      <c r="AF767" s="214"/>
      <c r="AG767" s="214" t="s">
        <v>337</v>
      </c>
      <c r="AH767" s="214"/>
      <c r="AI767" s="214"/>
      <c r="AJ767" s="214"/>
      <c r="AK767" s="214"/>
      <c r="AL767" s="214"/>
      <c r="AM767" s="214"/>
      <c r="AN767" s="214"/>
      <c r="AO767" s="214"/>
      <c r="AP767" s="214"/>
      <c r="AQ767" s="214"/>
      <c r="AR767" s="214"/>
      <c r="AS767" s="214"/>
      <c r="AT767" s="214"/>
      <c r="AU767" s="214"/>
      <c r="AV767" s="214"/>
      <c r="AW767" s="214"/>
      <c r="AX767" s="214"/>
      <c r="AY767" s="214"/>
      <c r="AZ767" s="214"/>
      <c r="BA767" s="214"/>
      <c r="BB767" s="214"/>
      <c r="BC767" s="214"/>
      <c r="BD767" s="214"/>
      <c r="BE767" s="214"/>
      <c r="BF767" s="214"/>
      <c r="BG767" s="214"/>
      <c r="BH767" s="214"/>
    </row>
    <row r="768" spans="1:60" outlineLevel="2" x14ac:dyDescent="0.2">
      <c r="A768" s="221"/>
      <c r="B768" s="222"/>
      <c r="C768" s="268" t="s">
        <v>991</v>
      </c>
      <c r="D768" s="262"/>
      <c r="E768" s="263"/>
      <c r="F768" s="224"/>
      <c r="G768" s="224"/>
      <c r="H768" s="224"/>
      <c r="I768" s="224"/>
      <c r="J768" s="224"/>
      <c r="K768" s="224"/>
      <c r="L768" s="224"/>
      <c r="M768" s="224"/>
      <c r="N768" s="223"/>
      <c r="O768" s="223"/>
      <c r="P768" s="223"/>
      <c r="Q768" s="223"/>
      <c r="R768" s="224"/>
      <c r="S768" s="224"/>
      <c r="T768" s="224"/>
      <c r="U768" s="224"/>
      <c r="V768" s="224"/>
      <c r="W768" s="224"/>
      <c r="X768" s="224"/>
      <c r="Y768" s="224"/>
      <c r="Z768" s="214"/>
      <c r="AA768" s="214"/>
      <c r="AB768" s="214"/>
      <c r="AC768" s="214"/>
      <c r="AD768" s="214"/>
      <c r="AE768" s="214"/>
      <c r="AF768" s="214"/>
      <c r="AG768" s="214" t="s">
        <v>371</v>
      </c>
      <c r="AH768" s="214">
        <v>0</v>
      </c>
      <c r="AI768" s="214"/>
      <c r="AJ768" s="214"/>
      <c r="AK768" s="214"/>
      <c r="AL768" s="214"/>
      <c r="AM768" s="214"/>
      <c r="AN768" s="214"/>
      <c r="AO768" s="214"/>
      <c r="AP768" s="214"/>
      <c r="AQ768" s="214"/>
      <c r="AR768" s="214"/>
      <c r="AS768" s="214"/>
      <c r="AT768" s="214"/>
      <c r="AU768" s="214"/>
      <c r="AV768" s="214"/>
      <c r="AW768" s="214"/>
      <c r="AX768" s="214"/>
      <c r="AY768" s="214"/>
      <c r="AZ768" s="214"/>
      <c r="BA768" s="214"/>
      <c r="BB768" s="214"/>
      <c r="BC768" s="214"/>
      <c r="BD768" s="214"/>
      <c r="BE768" s="214"/>
      <c r="BF768" s="214"/>
      <c r="BG768" s="214"/>
      <c r="BH768" s="214"/>
    </row>
    <row r="769" spans="1:60" outlineLevel="3" x14ac:dyDescent="0.2">
      <c r="A769" s="221"/>
      <c r="B769" s="222"/>
      <c r="C769" s="268" t="s">
        <v>2420</v>
      </c>
      <c r="D769" s="262"/>
      <c r="E769" s="263"/>
      <c r="F769" s="224"/>
      <c r="G769" s="224"/>
      <c r="H769" s="224"/>
      <c r="I769" s="224"/>
      <c r="J769" s="224"/>
      <c r="K769" s="224"/>
      <c r="L769" s="224"/>
      <c r="M769" s="224"/>
      <c r="N769" s="223"/>
      <c r="O769" s="223"/>
      <c r="P769" s="223"/>
      <c r="Q769" s="223"/>
      <c r="R769" s="224"/>
      <c r="S769" s="224"/>
      <c r="T769" s="224"/>
      <c r="U769" s="224"/>
      <c r="V769" s="224"/>
      <c r="W769" s="224"/>
      <c r="X769" s="224"/>
      <c r="Y769" s="224"/>
      <c r="Z769" s="214"/>
      <c r="AA769" s="214"/>
      <c r="AB769" s="214"/>
      <c r="AC769" s="214"/>
      <c r="AD769" s="214"/>
      <c r="AE769" s="214"/>
      <c r="AF769" s="214"/>
      <c r="AG769" s="214" t="s">
        <v>371</v>
      </c>
      <c r="AH769" s="214">
        <v>0</v>
      </c>
      <c r="AI769" s="214"/>
      <c r="AJ769" s="214"/>
      <c r="AK769" s="214"/>
      <c r="AL769" s="214"/>
      <c r="AM769" s="214"/>
      <c r="AN769" s="214"/>
      <c r="AO769" s="214"/>
      <c r="AP769" s="214"/>
      <c r="AQ769" s="214"/>
      <c r="AR769" s="214"/>
      <c r="AS769" s="214"/>
      <c r="AT769" s="214"/>
      <c r="AU769" s="214"/>
      <c r="AV769" s="214"/>
      <c r="AW769" s="214"/>
      <c r="AX769" s="214"/>
      <c r="AY769" s="214"/>
      <c r="AZ769" s="214"/>
      <c r="BA769" s="214"/>
      <c r="BB769" s="214"/>
      <c r="BC769" s="214"/>
      <c r="BD769" s="214"/>
      <c r="BE769" s="214"/>
      <c r="BF769" s="214"/>
      <c r="BG769" s="214"/>
      <c r="BH769" s="214"/>
    </row>
    <row r="770" spans="1:60" ht="22.5" outlineLevel="3" x14ac:dyDescent="0.2">
      <c r="A770" s="221"/>
      <c r="B770" s="222"/>
      <c r="C770" s="268" t="s">
        <v>3033</v>
      </c>
      <c r="D770" s="262"/>
      <c r="E770" s="263">
        <v>21.99</v>
      </c>
      <c r="F770" s="224"/>
      <c r="G770" s="224"/>
      <c r="H770" s="224"/>
      <c r="I770" s="224"/>
      <c r="J770" s="224"/>
      <c r="K770" s="224"/>
      <c r="L770" s="224"/>
      <c r="M770" s="224"/>
      <c r="N770" s="223"/>
      <c r="O770" s="223"/>
      <c r="P770" s="223"/>
      <c r="Q770" s="223"/>
      <c r="R770" s="224"/>
      <c r="S770" s="224"/>
      <c r="T770" s="224"/>
      <c r="U770" s="224"/>
      <c r="V770" s="224"/>
      <c r="W770" s="224"/>
      <c r="X770" s="224"/>
      <c r="Y770" s="224"/>
      <c r="Z770" s="214"/>
      <c r="AA770" s="214"/>
      <c r="AB770" s="214"/>
      <c r="AC770" s="214"/>
      <c r="AD770" s="214"/>
      <c r="AE770" s="214"/>
      <c r="AF770" s="214"/>
      <c r="AG770" s="214" t="s">
        <v>371</v>
      </c>
      <c r="AH770" s="214">
        <v>0</v>
      </c>
      <c r="AI770" s="214"/>
      <c r="AJ770" s="214"/>
      <c r="AK770" s="214"/>
      <c r="AL770" s="214"/>
      <c r="AM770" s="214"/>
      <c r="AN770" s="214"/>
      <c r="AO770" s="214"/>
      <c r="AP770" s="214"/>
      <c r="AQ770" s="214"/>
      <c r="AR770" s="214"/>
      <c r="AS770" s="214"/>
      <c r="AT770" s="214"/>
      <c r="AU770" s="214"/>
      <c r="AV770" s="214"/>
      <c r="AW770" s="214"/>
      <c r="AX770" s="214"/>
      <c r="AY770" s="214"/>
      <c r="AZ770" s="214"/>
      <c r="BA770" s="214"/>
      <c r="BB770" s="214"/>
      <c r="BC770" s="214"/>
      <c r="BD770" s="214"/>
      <c r="BE770" s="214"/>
      <c r="BF770" s="214"/>
      <c r="BG770" s="214"/>
      <c r="BH770" s="214"/>
    </row>
    <row r="771" spans="1:60" ht="22.5" outlineLevel="3" x14ac:dyDescent="0.2">
      <c r="A771" s="221"/>
      <c r="B771" s="222"/>
      <c r="C771" s="268" t="s">
        <v>3034</v>
      </c>
      <c r="D771" s="262"/>
      <c r="E771" s="263">
        <v>85.415000000000006</v>
      </c>
      <c r="F771" s="224"/>
      <c r="G771" s="224"/>
      <c r="H771" s="224"/>
      <c r="I771" s="224"/>
      <c r="J771" s="224"/>
      <c r="K771" s="224"/>
      <c r="L771" s="224"/>
      <c r="M771" s="224"/>
      <c r="N771" s="223"/>
      <c r="O771" s="223"/>
      <c r="P771" s="223"/>
      <c r="Q771" s="223"/>
      <c r="R771" s="224"/>
      <c r="S771" s="224"/>
      <c r="T771" s="224"/>
      <c r="U771" s="224"/>
      <c r="V771" s="224"/>
      <c r="W771" s="224"/>
      <c r="X771" s="224"/>
      <c r="Y771" s="224"/>
      <c r="Z771" s="214"/>
      <c r="AA771" s="214"/>
      <c r="AB771" s="214"/>
      <c r="AC771" s="214"/>
      <c r="AD771" s="214"/>
      <c r="AE771" s="214"/>
      <c r="AF771" s="214"/>
      <c r="AG771" s="214" t="s">
        <v>371</v>
      </c>
      <c r="AH771" s="214">
        <v>0</v>
      </c>
      <c r="AI771" s="214"/>
      <c r="AJ771" s="214"/>
      <c r="AK771" s="214"/>
      <c r="AL771" s="214"/>
      <c r="AM771" s="214"/>
      <c r="AN771" s="214"/>
      <c r="AO771" s="214"/>
      <c r="AP771" s="214"/>
      <c r="AQ771" s="214"/>
      <c r="AR771" s="214"/>
      <c r="AS771" s="214"/>
      <c r="AT771" s="214"/>
      <c r="AU771" s="214"/>
      <c r="AV771" s="214"/>
      <c r="AW771" s="214"/>
      <c r="AX771" s="214"/>
      <c r="AY771" s="214"/>
      <c r="AZ771" s="214"/>
      <c r="BA771" s="214"/>
      <c r="BB771" s="214"/>
      <c r="BC771" s="214"/>
      <c r="BD771" s="214"/>
      <c r="BE771" s="214"/>
      <c r="BF771" s="214"/>
      <c r="BG771" s="214"/>
      <c r="BH771" s="214"/>
    </row>
    <row r="772" spans="1:60" outlineLevel="3" x14ac:dyDescent="0.2">
      <c r="A772" s="221"/>
      <c r="B772" s="222"/>
      <c r="C772" s="268" t="s">
        <v>3446</v>
      </c>
      <c r="D772" s="262"/>
      <c r="E772" s="263">
        <v>6.59</v>
      </c>
      <c r="F772" s="224"/>
      <c r="G772" s="224"/>
      <c r="H772" s="224"/>
      <c r="I772" s="224"/>
      <c r="J772" s="224"/>
      <c r="K772" s="224"/>
      <c r="L772" s="224"/>
      <c r="M772" s="224"/>
      <c r="N772" s="223"/>
      <c r="O772" s="223"/>
      <c r="P772" s="223"/>
      <c r="Q772" s="223"/>
      <c r="R772" s="224"/>
      <c r="S772" s="224"/>
      <c r="T772" s="224"/>
      <c r="U772" s="224"/>
      <c r="V772" s="224"/>
      <c r="W772" s="224"/>
      <c r="X772" s="224"/>
      <c r="Y772" s="224"/>
      <c r="Z772" s="214"/>
      <c r="AA772" s="214"/>
      <c r="AB772" s="214"/>
      <c r="AC772" s="214"/>
      <c r="AD772" s="214"/>
      <c r="AE772" s="214"/>
      <c r="AF772" s="214"/>
      <c r="AG772" s="214" t="s">
        <v>371</v>
      </c>
      <c r="AH772" s="214">
        <v>0</v>
      </c>
      <c r="AI772" s="214"/>
      <c r="AJ772" s="214"/>
      <c r="AK772" s="214"/>
      <c r="AL772" s="214"/>
      <c r="AM772" s="214"/>
      <c r="AN772" s="214"/>
      <c r="AO772" s="214"/>
      <c r="AP772" s="214"/>
      <c r="AQ772" s="214"/>
      <c r="AR772" s="214"/>
      <c r="AS772" s="214"/>
      <c r="AT772" s="214"/>
      <c r="AU772" s="214"/>
      <c r="AV772" s="214"/>
      <c r="AW772" s="214"/>
      <c r="AX772" s="214"/>
      <c r="AY772" s="214"/>
      <c r="AZ772" s="214"/>
      <c r="BA772" s="214"/>
      <c r="BB772" s="214"/>
      <c r="BC772" s="214"/>
      <c r="BD772" s="214"/>
      <c r="BE772" s="214"/>
      <c r="BF772" s="214"/>
      <c r="BG772" s="214"/>
      <c r="BH772" s="214"/>
    </row>
    <row r="773" spans="1:60" ht="22.5" outlineLevel="3" x14ac:dyDescent="0.2">
      <c r="A773" s="221"/>
      <c r="B773" s="222"/>
      <c r="C773" s="268" t="s">
        <v>3036</v>
      </c>
      <c r="D773" s="262"/>
      <c r="E773" s="263">
        <v>-15.7971</v>
      </c>
      <c r="F773" s="224"/>
      <c r="G773" s="224"/>
      <c r="H773" s="224"/>
      <c r="I773" s="224"/>
      <c r="J773" s="224"/>
      <c r="K773" s="224"/>
      <c r="L773" s="224"/>
      <c r="M773" s="224"/>
      <c r="N773" s="223"/>
      <c r="O773" s="223"/>
      <c r="P773" s="223"/>
      <c r="Q773" s="223"/>
      <c r="R773" s="224"/>
      <c r="S773" s="224"/>
      <c r="T773" s="224"/>
      <c r="U773" s="224"/>
      <c r="V773" s="224"/>
      <c r="W773" s="224"/>
      <c r="X773" s="224"/>
      <c r="Y773" s="224"/>
      <c r="Z773" s="214"/>
      <c r="AA773" s="214"/>
      <c r="AB773" s="214"/>
      <c r="AC773" s="214"/>
      <c r="AD773" s="214"/>
      <c r="AE773" s="214"/>
      <c r="AF773" s="214"/>
      <c r="AG773" s="214" t="s">
        <v>371</v>
      </c>
      <c r="AH773" s="214">
        <v>0</v>
      </c>
      <c r="AI773" s="214"/>
      <c r="AJ773" s="214"/>
      <c r="AK773" s="214"/>
      <c r="AL773" s="214"/>
      <c r="AM773" s="214"/>
      <c r="AN773" s="214"/>
      <c r="AO773" s="214"/>
      <c r="AP773" s="214"/>
      <c r="AQ773" s="214"/>
      <c r="AR773" s="214"/>
      <c r="AS773" s="214"/>
      <c r="AT773" s="214"/>
      <c r="AU773" s="214"/>
      <c r="AV773" s="214"/>
      <c r="AW773" s="214"/>
      <c r="AX773" s="214"/>
      <c r="AY773" s="214"/>
      <c r="AZ773" s="214"/>
      <c r="BA773" s="214"/>
      <c r="BB773" s="214"/>
      <c r="BC773" s="214"/>
      <c r="BD773" s="214"/>
      <c r="BE773" s="214"/>
      <c r="BF773" s="214"/>
      <c r="BG773" s="214"/>
      <c r="BH773" s="214"/>
    </row>
    <row r="774" spans="1:60" outlineLevel="3" x14ac:dyDescent="0.2">
      <c r="A774" s="221"/>
      <c r="B774" s="222"/>
      <c r="C774" s="268" t="s">
        <v>3447</v>
      </c>
      <c r="D774" s="262"/>
      <c r="E774" s="263">
        <v>40.89</v>
      </c>
      <c r="F774" s="224"/>
      <c r="G774" s="224"/>
      <c r="H774" s="224"/>
      <c r="I774" s="224"/>
      <c r="J774" s="224"/>
      <c r="K774" s="224"/>
      <c r="L774" s="224"/>
      <c r="M774" s="224"/>
      <c r="N774" s="223"/>
      <c r="O774" s="223"/>
      <c r="P774" s="223"/>
      <c r="Q774" s="223"/>
      <c r="R774" s="224"/>
      <c r="S774" s="224"/>
      <c r="T774" s="224"/>
      <c r="U774" s="224"/>
      <c r="V774" s="224"/>
      <c r="W774" s="224"/>
      <c r="X774" s="224"/>
      <c r="Y774" s="224"/>
      <c r="Z774" s="214"/>
      <c r="AA774" s="214"/>
      <c r="AB774" s="214"/>
      <c r="AC774" s="214"/>
      <c r="AD774" s="214"/>
      <c r="AE774" s="214"/>
      <c r="AF774" s="214"/>
      <c r="AG774" s="214" t="s">
        <v>371</v>
      </c>
      <c r="AH774" s="214">
        <v>0</v>
      </c>
      <c r="AI774" s="214"/>
      <c r="AJ774" s="214"/>
      <c r="AK774" s="214"/>
      <c r="AL774" s="214"/>
      <c r="AM774" s="214"/>
      <c r="AN774" s="214"/>
      <c r="AO774" s="214"/>
      <c r="AP774" s="214"/>
      <c r="AQ774" s="214"/>
      <c r="AR774" s="214"/>
      <c r="AS774" s="214"/>
      <c r="AT774" s="214"/>
      <c r="AU774" s="214"/>
      <c r="AV774" s="214"/>
      <c r="AW774" s="214"/>
      <c r="AX774" s="214"/>
      <c r="AY774" s="214"/>
      <c r="AZ774" s="214"/>
      <c r="BA774" s="214"/>
      <c r="BB774" s="214"/>
      <c r="BC774" s="214"/>
      <c r="BD774" s="214"/>
      <c r="BE774" s="214"/>
      <c r="BF774" s="214"/>
      <c r="BG774" s="214"/>
      <c r="BH774" s="214"/>
    </row>
    <row r="775" spans="1:60" outlineLevel="3" x14ac:dyDescent="0.2">
      <c r="A775" s="221"/>
      <c r="B775" s="222"/>
      <c r="C775" s="268" t="s">
        <v>3069</v>
      </c>
      <c r="D775" s="262"/>
      <c r="E775" s="263">
        <v>4.5359999999999996</v>
      </c>
      <c r="F775" s="224"/>
      <c r="G775" s="224"/>
      <c r="H775" s="224"/>
      <c r="I775" s="224"/>
      <c r="J775" s="224"/>
      <c r="K775" s="224"/>
      <c r="L775" s="224"/>
      <c r="M775" s="224"/>
      <c r="N775" s="223"/>
      <c r="O775" s="223"/>
      <c r="P775" s="223"/>
      <c r="Q775" s="223"/>
      <c r="R775" s="224"/>
      <c r="S775" s="224"/>
      <c r="T775" s="224"/>
      <c r="U775" s="224"/>
      <c r="V775" s="224"/>
      <c r="W775" s="224"/>
      <c r="X775" s="224"/>
      <c r="Y775" s="224"/>
      <c r="Z775" s="214"/>
      <c r="AA775" s="214"/>
      <c r="AB775" s="214"/>
      <c r="AC775" s="214"/>
      <c r="AD775" s="214"/>
      <c r="AE775" s="214"/>
      <c r="AF775" s="214"/>
      <c r="AG775" s="214" t="s">
        <v>371</v>
      </c>
      <c r="AH775" s="214">
        <v>0</v>
      </c>
      <c r="AI775" s="214"/>
      <c r="AJ775" s="214"/>
      <c r="AK775" s="214"/>
      <c r="AL775" s="214"/>
      <c r="AM775" s="214"/>
      <c r="AN775" s="214"/>
      <c r="AO775" s="214"/>
      <c r="AP775" s="214"/>
      <c r="AQ775" s="214"/>
      <c r="AR775" s="214"/>
      <c r="AS775" s="214"/>
      <c r="AT775" s="214"/>
      <c r="AU775" s="214"/>
      <c r="AV775" s="214"/>
      <c r="AW775" s="214"/>
      <c r="AX775" s="214"/>
      <c r="AY775" s="214"/>
      <c r="AZ775" s="214"/>
      <c r="BA775" s="214"/>
      <c r="BB775" s="214"/>
      <c r="BC775" s="214"/>
      <c r="BD775" s="214"/>
      <c r="BE775" s="214"/>
      <c r="BF775" s="214"/>
      <c r="BG775" s="214"/>
      <c r="BH775" s="214"/>
    </row>
    <row r="776" spans="1:60" outlineLevel="3" x14ac:dyDescent="0.2">
      <c r="A776" s="221"/>
      <c r="B776" s="222"/>
      <c r="C776" s="268" t="s">
        <v>3070</v>
      </c>
      <c r="D776" s="262"/>
      <c r="E776" s="263">
        <v>1.02</v>
      </c>
      <c r="F776" s="224"/>
      <c r="G776" s="224"/>
      <c r="H776" s="224"/>
      <c r="I776" s="224"/>
      <c r="J776" s="224"/>
      <c r="K776" s="224"/>
      <c r="L776" s="224"/>
      <c r="M776" s="224"/>
      <c r="N776" s="223"/>
      <c r="O776" s="223"/>
      <c r="P776" s="223"/>
      <c r="Q776" s="223"/>
      <c r="R776" s="224"/>
      <c r="S776" s="224"/>
      <c r="T776" s="224"/>
      <c r="U776" s="224"/>
      <c r="V776" s="224"/>
      <c r="W776" s="224"/>
      <c r="X776" s="224"/>
      <c r="Y776" s="224"/>
      <c r="Z776" s="214"/>
      <c r="AA776" s="214"/>
      <c r="AB776" s="214"/>
      <c r="AC776" s="214"/>
      <c r="AD776" s="214"/>
      <c r="AE776" s="214"/>
      <c r="AF776" s="214"/>
      <c r="AG776" s="214" t="s">
        <v>371</v>
      </c>
      <c r="AH776" s="214">
        <v>0</v>
      </c>
      <c r="AI776" s="214"/>
      <c r="AJ776" s="214"/>
      <c r="AK776" s="214"/>
      <c r="AL776" s="214"/>
      <c r="AM776" s="214"/>
      <c r="AN776" s="214"/>
      <c r="AO776" s="214"/>
      <c r="AP776" s="214"/>
      <c r="AQ776" s="214"/>
      <c r="AR776" s="214"/>
      <c r="AS776" s="214"/>
      <c r="AT776" s="214"/>
      <c r="AU776" s="214"/>
      <c r="AV776" s="214"/>
      <c r="AW776" s="214"/>
      <c r="AX776" s="214"/>
      <c r="AY776" s="214"/>
      <c r="AZ776" s="214"/>
      <c r="BA776" s="214"/>
      <c r="BB776" s="214"/>
      <c r="BC776" s="214"/>
      <c r="BD776" s="214"/>
      <c r="BE776" s="214"/>
      <c r="BF776" s="214"/>
      <c r="BG776" s="214"/>
      <c r="BH776" s="214"/>
    </row>
    <row r="777" spans="1:60" outlineLevel="3" x14ac:dyDescent="0.2">
      <c r="A777" s="221"/>
      <c r="B777" s="222"/>
      <c r="C777" s="268" t="s">
        <v>3071</v>
      </c>
      <c r="D777" s="262"/>
      <c r="E777" s="263">
        <v>-1.6548</v>
      </c>
      <c r="F777" s="224"/>
      <c r="G777" s="224"/>
      <c r="H777" s="224"/>
      <c r="I777" s="224"/>
      <c r="J777" s="224"/>
      <c r="K777" s="224"/>
      <c r="L777" s="224"/>
      <c r="M777" s="224"/>
      <c r="N777" s="223"/>
      <c r="O777" s="223"/>
      <c r="P777" s="223"/>
      <c r="Q777" s="223"/>
      <c r="R777" s="224"/>
      <c r="S777" s="224"/>
      <c r="T777" s="224"/>
      <c r="U777" s="224"/>
      <c r="V777" s="224"/>
      <c r="W777" s="224"/>
      <c r="X777" s="224"/>
      <c r="Y777" s="224"/>
      <c r="Z777" s="214"/>
      <c r="AA777" s="214"/>
      <c r="AB777" s="214"/>
      <c r="AC777" s="214"/>
      <c r="AD777" s="214"/>
      <c r="AE777" s="214"/>
      <c r="AF777" s="214"/>
      <c r="AG777" s="214" t="s">
        <v>371</v>
      </c>
      <c r="AH777" s="214">
        <v>0</v>
      </c>
      <c r="AI777" s="214"/>
      <c r="AJ777" s="214"/>
      <c r="AK777" s="214"/>
      <c r="AL777" s="214"/>
      <c r="AM777" s="214"/>
      <c r="AN777" s="214"/>
      <c r="AO777" s="214"/>
      <c r="AP777" s="214"/>
      <c r="AQ777" s="214"/>
      <c r="AR777" s="214"/>
      <c r="AS777" s="214"/>
      <c r="AT777" s="214"/>
      <c r="AU777" s="214"/>
      <c r="AV777" s="214"/>
      <c r="AW777" s="214"/>
      <c r="AX777" s="214"/>
      <c r="AY777" s="214"/>
      <c r="AZ777" s="214"/>
      <c r="BA777" s="214"/>
      <c r="BB777" s="214"/>
      <c r="BC777" s="214"/>
      <c r="BD777" s="214"/>
      <c r="BE777" s="214"/>
      <c r="BF777" s="214"/>
      <c r="BG777" s="214"/>
      <c r="BH777" s="214"/>
    </row>
    <row r="778" spans="1:60" outlineLevel="3" x14ac:dyDescent="0.2">
      <c r="A778" s="221"/>
      <c r="B778" s="222"/>
      <c r="C778" s="268" t="s">
        <v>3448</v>
      </c>
      <c r="D778" s="262"/>
      <c r="E778" s="263">
        <v>43.166499999999999</v>
      </c>
      <c r="F778" s="224"/>
      <c r="G778" s="224"/>
      <c r="H778" s="224"/>
      <c r="I778" s="224"/>
      <c r="J778" s="224"/>
      <c r="K778" s="224"/>
      <c r="L778" s="224"/>
      <c r="M778" s="224"/>
      <c r="N778" s="223"/>
      <c r="O778" s="223"/>
      <c r="P778" s="223"/>
      <c r="Q778" s="223"/>
      <c r="R778" s="224"/>
      <c r="S778" s="224"/>
      <c r="T778" s="224"/>
      <c r="U778" s="224"/>
      <c r="V778" s="224"/>
      <c r="W778" s="224"/>
      <c r="X778" s="224"/>
      <c r="Y778" s="224"/>
      <c r="Z778" s="214"/>
      <c r="AA778" s="214"/>
      <c r="AB778" s="214"/>
      <c r="AC778" s="214"/>
      <c r="AD778" s="214"/>
      <c r="AE778" s="214"/>
      <c r="AF778" s="214"/>
      <c r="AG778" s="214" t="s">
        <v>371</v>
      </c>
      <c r="AH778" s="214">
        <v>0</v>
      </c>
      <c r="AI778" s="214"/>
      <c r="AJ778" s="214"/>
      <c r="AK778" s="214"/>
      <c r="AL778" s="214"/>
      <c r="AM778" s="214"/>
      <c r="AN778" s="214"/>
      <c r="AO778" s="214"/>
      <c r="AP778" s="214"/>
      <c r="AQ778" s="214"/>
      <c r="AR778" s="214"/>
      <c r="AS778" s="214"/>
      <c r="AT778" s="214"/>
      <c r="AU778" s="214"/>
      <c r="AV778" s="214"/>
      <c r="AW778" s="214"/>
      <c r="AX778" s="214"/>
      <c r="AY778" s="214"/>
      <c r="AZ778" s="214"/>
      <c r="BA778" s="214"/>
      <c r="BB778" s="214"/>
      <c r="BC778" s="214"/>
      <c r="BD778" s="214"/>
      <c r="BE778" s="214"/>
      <c r="BF778" s="214"/>
      <c r="BG778" s="214"/>
      <c r="BH778" s="214"/>
    </row>
    <row r="779" spans="1:60" outlineLevel="3" x14ac:dyDescent="0.2">
      <c r="A779" s="221"/>
      <c r="B779" s="222"/>
      <c r="C779" s="268" t="s">
        <v>3073</v>
      </c>
      <c r="D779" s="262"/>
      <c r="E779" s="263">
        <v>4.88</v>
      </c>
      <c r="F779" s="224"/>
      <c r="G779" s="224"/>
      <c r="H779" s="224"/>
      <c r="I779" s="224"/>
      <c r="J779" s="224"/>
      <c r="K779" s="224"/>
      <c r="L779" s="224"/>
      <c r="M779" s="224"/>
      <c r="N779" s="223"/>
      <c r="O779" s="223"/>
      <c r="P779" s="223"/>
      <c r="Q779" s="223"/>
      <c r="R779" s="224"/>
      <c r="S779" s="224"/>
      <c r="T779" s="224"/>
      <c r="U779" s="224"/>
      <c r="V779" s="224"/>
      <c r="W779" s="224"/>
      <c r="X779" s="224"/>
      <c r="Y779" s="224"/>
      <c r="Z779" s="214"/>
      <c r="AA779" s="214"/>
      <c r="AB779" s="214"/>
      <c r="AC779" s="214"/>
      <c r="AD779" s="214"/>
      <c r="AE779" s="214"/>
      <c r="AF779" s="214"/>
      <c r="AG779" s="214" t="s">
        <v>371</v>
      </c>
      <c r="AH779" s="214">
        <v>0</v>
      </c>
      <c r="AI779" s="214"/>
      <c r="AJ779" s="214"/>
      <c r="AK779" s="214"/>
      <c r="AL779" s="214"/>
      <c r="AM779" s="214"/>
      <c r="AN779" s="214"/>
      <c r="AO779" s="214"/>
      <c r="AP779" s="214"/>
      <c r="AQ779" s="214"/>
      <c r="AR779" s="214"/>
      <c r="AS779" s="214"/>
      <c r="AT779" s="214"/>
      <c r="AU779" s="214"/>
      <c r="AV779" s="214"/>
      <c r="AW779" s="214"/>
      <c r="AX779" s="214"/>
      <c r="AY779" s="214"/>
      <c r="AZ779" s="214"/>
      <c r="BA779" s="214"/>
      <c r="BB779" s="214"/>
      <c r="BC779" s="214"/>
      <c r="BD779" s="214"/>
      <c r="BE779" s="214"/>
      <c r="BF779" s="214"/>
      <c r="BG779" s="214"/>
      <c r="BH779" s="214"/>
    </row>
    <row r="780" spans="1:60" outlineLevel="3" x14ac:dyDescent="0.2">
      <c r="A780" s="221"/>
      <c r="B780" s="222"/>
      <c r="C780" s="268" t="s">
        <v>3074</v>
      </c>
      <c r="D780" s="262"/>
      <c r="E780" s="263">
        <v>-3.863</v>
      </c>
      <c r="F780" s="224"/>
      <c r="G780" s="224"/>
      <c r="H780" s="224"/>
      <c r="I780" s="224"/>
      <c r="J780" s="224"/>
      <c r="K780" s="224"/>
      <c r="L780" s="224"/>
      <c r="M780" s="224"/>
      <c r="N780" s="223"/>
      <c r="O780" s="223"/>
      <c r="P780" s="223"/>
      <c r="Q780" s="223"/>
      <c r="R780" s="224"/>
      <c r="S780" s="224"/>
      <c r="T780" s="224"/>
      <c r="U780" s="224"/>
      <c r="V780" s="224"/>
      <c r="W780" s="224"/>
      <c r="X780" s="224"/>
      <c r="Y780" s="224"/>
      <c r="Z780" s="214"/>
      <c r="AA780" s="214"/>
      <c r="AB780" s="214"/>
      <c r="AC780" s="214"/>
      <c r="AD780" s="214"/>
      <c r="AE780" s="214"/>
      <c r="AF780" s="214"/>
      <c r="AG780" s="214" t="s">
        <v>371</v>
      </c>
      <c r="AH780" s="214">
        <v>0</v>
      </c>
      <c r="AI780" s="214"/>
      <c r="AJ780" s="214"/>
      <c r="AK780" s="214"/>
      <c r="AL780" s="214"/>
      <c r="AM780" s="214"/>
      <c r="AN780" s="214"/>
      <c r="AO780" s="214"/>
      <c r="AP780" s="214"/>
      <c r="AQ780" s="214"/>
      <c r="AR780" s="214"/>
      <c r="AS780" s="214"/>
      <c r="AT780" s="214"/>
      <c r="AU780" s="214"/>
      <c r="AV780" s="214"/>
      <c r="AW780" s="214"/>
      <c r="AX780" s="214"/>
      <c r="AY780" s="214"/>
      <c r="AZ780" s="214"/>
      <c r="BA780" s="214"/>
      <c r="BB780" s="214"/>
      <c r="BC780" s="214"/>
      <c r="BD780" s="214"/>
      <c r="BE780" s="214"/>
      <c r="BF780" s="214"/>
      <c r="BG780" s="214"/>
      <c r="BH780" s="214"/>
    </row>
    <row r="781" spans="1:60" outlineLevel="3" x14ac:dyDescent="0.2">
      <c r="A781" s="221"/>
      <c r="B781" s="222"/>
      <c r="C781" s="268" t="s">
        <v>3038</v>
      </c>
      <c r="D781" s="262"/>
      <c r="E781" s="263"/>
      <c r="F781" s="224"/>
      <c r="G781" s="224"/>
      <c r="H781" s="224"/>
      <c r="I781" s="224"/>
      <c r="J781" s="224"/>
      <c r="K781" s="224"/>
      <c r="L781" s="224"/>
      <c r="M781" s="224"/>
      <c r="N781" s="223"/>
      <c r="O781" s="223"/>
      <c r="P781" s="223"/>
      <c r="Q781" s="223"/>
      <c r="R781" s="224"/>
      <c r="S781" s="224"/>
      <c r="T781" s="224"/>
      <c r="U781" s="224"/>
      <c r="V781" s="224"/>
      <c r="W781" s="224"/>
      <c r="X781" s="224"/>
      <c r="Y781" s="224"/>
      <c r="Z781" s="214"/>
      <c r="AA781" s="214"/>
      <c r="AB781" s="214"/>
      <c r="AC781" s="214"/>
      <c r="AD781" s="214"/>
      <c r="AE781" s="214"/>
      <c r="AF781" s="214"/>
      <c r="AG781" s="214" t="s">
        <v>371</v>
      </c>
      <c r="AH781" s="214">
        <v>0</v>
      </c>
      <c r="AI781" s="214"/>
      <c r="AJ781" s="214"/>
      <c r="AK781" s="214"/>
      <c r="AL781" s="214"/>
      <c r="AM781" s="214"/>
      <c r="AN781" s="214"/>
      <c r="AO781" s="214"/>
      <c r="AP781" s="214"/>
      <c r="AQ781" s="214"/>
      <c r="AR781" s="214"/>
      <c r="AS781" s="214"/>
      <c r="AT781" s="214"/>
      <c r="AU781" s="214"/>
      <c r="AV781" s="214"/>
      <c r="AW781" s="214"/>
      <c r="AX781" s="214"/>
      <c r="AY781" s="214"/>
      <c r="AZ781" s="214"/>
      <c r="BA781" s="214"/>
      <c r="BB781" s="214"/>
      <c r="BC781" s="214"/>
      <c r="BD781" s="214"/>
      <c r="BE781" s="214"/>
      <c r="BF781" s="214"/>
      <c r="BG781" s="214"/>
      <c r="BH781" s="214"/>
    </row>
    <row r="782" spans="1:60" outlineLevel="3" x14ac:dyDescent="0.2">
      <c r="A782" s="221"/>
      <c r="B782" s="222"/>
      <c r="C782" s="268" t="s">
        <v>3039</v>
      </c>
      <c r="D782" s="262"/>
      <c r="E782" s="263">
        <v>33.659999999999997</v>
      </c>
      <c r="F782" s="224"/>
      <c r="G782" s="224"/>
      <c r="H782" s="224"/>
      <c r="I782" s="224"/>
      <c r="J782" s="224"/>
      <c r="K782" s="224"/>
      <c r="L782" s="224"/>
      <c r="M782" s="224"/>
      <c r="N782" s="223"/>
      <c r="O782" s="223"/>
      <c r="P782" s="223"/>
      <c r="Q782" s="223"/>
      <c r="R782" s="224"/>
      <c r="S782" s="224"/>
      <c r="T782" s="224"/>
      <c r="U782" s="224"/>
      <c r="V782" s="224"/>
      <c r="W782" s="224"/>
      <c r="X782" s="224"/>
      <c r="Y782" s="224"/>
      <c r="Z782" s="214"/>
      <c r="AA782" s="214"/>
      <c r="AB782" s="214"/>
      <c r="AC782" s="214"/>
      <c r="AD782" s="214"/>
      <c r="AE782" s="214"/>
      <c r="AF782" s="214"/>
      <c r="AG782" s="214" t="s">
        <v>371</v>
      </c>
      <c r="AH782" s="214">
        <v>0</v>
      </c>
      <c r="AI782" s="214"/>
      <c r="AJ782" s="214"/>
      <c r="AK782" s="214"/>
      <c r="AL782" s="214"/>
      <c r="AM782" s="214"/>
      <c r="AN782" s="214"/>
      <c r="AO782" s="214"/>
      <c r="AP782" s="214"/>
      <c r="AQ782" s="214"/>
      <c r="AR782" s="214"/>
      <c r="AS782" s="214"/>
      <c r="AT782" s="214"/>
      <c r="AU782" s="214"/>
      <c r="AV782" s="214"/>
      <c r="AW782" s="214"/>
      <c r="AX782" s="214"/>
      <c r="AY782" s="214"/>
      <c r="AZ782" s="214"/>
      <c r="BA782" s="214"/>
      <c r="BB782" s="214"/>
      <c r="BC782" s="214"/>
      <c r="BD782" s="214"/>
      <c r="BE782" s="214"/>
      <c r="BF782" s="214"/>
      <c r="BG782" s="214"/>
      <c r="BH782" s="214"/>
    </row>
    <row r="783" spans="1:60" outlineLevel="3" x14ac:dyDescent="0.2">
      <c r="A783" s="221"/>
      <c r="B783" s="222"/>
      <c r="C783" s="268" t="s">
        <v>3040</v>
      </c>
      <c r="D783" s="262"/>
      <c r="E783" s="263">
        <v>-2.4451000000000001</v>
      </c>
      <c r="F783" s="224"/>
      <c r="G783" s="224"/>
      <c r="H783" s="224"/>
      <c r="I783" s="224"/>
      <c r="J783" s="224"/>
      <c r="K783" s="224"/>
      <c r="L783" s="224"/>
      <c r="M783" s="224"/>
      <c r="N783" s="223"/>
      <c r="O783" s="223"/>
      <c r="P783" s="223"/>
      <c r="Q783" s="223"/>
      <c r="R783" s="224"/>
      <c r="S783" s="224"/>
      <c r="T783" s="224"/>
      <c r="U783" s="224"/>
      <c r="V783" s="224"/>
      <c r="W783" s="224"/>
      <c r="X783" s="224"/>
      <c r="Y783" s="224"/>
      <c r="Z783" s="214"/>
      <c r="AA783" s="214"/>
      <c r="AB783" s="214"/>
      <c r="AC783" s="214"/>
      <c r="AD783" s="214"/>
      <c r="AE783" s="214"/>
      <c r="AF783" s="214"/>
      <c r="AG783" s="214" t="s">
        <v>371</v>
      </c>
      <c r="AH783" s="214">
        <v>0</v>
      </c>
      <c r="AI783" s="214"/>
      <c r="AJ783" s="214"/>
      <c r="AK783" s="214"/>
      <c r="AL783" s="214"/>
      <c r="AM783" s="214"/>
      <c r="AN783" s="214"/>
      <c r="AO783" s="214"/>
      <c r="AP783" s="214"/>
      <c r="AQ783" s="214"/>
      <c r="AR783" s="214"/>
      <c r="AS783" s="214"/>
      <c r="AT783" s="214"/>
      <c r="AU783" s="214"/>
      <c r="AV783" s="214"/>
      <c r="AW783" s="214"/>
      <c r="AX783" s="214"/>
      <c r="AY783" s="214"/>
      <c r="AZ783" s="214"/>
      <c r="BA783" s="214"/>
      <c r="BB783" s="214"/>
      <c r="BC783" s="214"/>
      <c r="BD783" s="214"/>
      <c r="BE783" s="214"/>
      <c r="BF783" s="214"/>
      <c r="BG783" s="214"/>
      <c r="BH783" s="214"/>
    </row>
    <row r="784" spans="1:60" outlineLevel="3" x14ac:dyDescent="0.2">
      <c r="A784" s="221"/>
      <c r="B784" s="222"/>
      <c r="C784" s="268" t="s">
        <v>3041</v>
      </c>
      <c r="D784" s="262"/>
      <c r="E784" s="263">
        <v>3.54</v>
      </c>
      <c r="F784" s="224"/>
      <c r="G784" s="224"/>
      <c r="H784" s="224"/>
      <c r="I784" s="224"/>
      <c r="J784" s="224"/>
      <c r="K784" s="224"/>
      <c r="L784" s="224"/>
      <c r="M784" s="224"/>
      <c r="N784" s="223"/>
      <c r="O784" s="223"/>
      <c r="P784" s="223"/>
      <c r="Q784" s="223"/>
      <c r="R784" s="224"/>
      <c r="S784" s="224"/>
      <c r="T784" s="224"/>
      <c r="U784" s="224"/>
      <c r="V784" s="224"/>
      <c r="W784" s="224"/>
      <c r="X784" s="224"/>
      <c r="Y784" s="224"/>
      <c r="Z784" s="214"/>
      <c r="AA784" s="214"/>
      <c r="AB784" s="214"/>
      <c r="AC784" s="214"/>
      <c r="AD784" s="214"/>
      <c r="AE784" s="214"/>
      <c r="AF784" s="214"/>
      <c r="AG784" s="214" t="s">
        <v>371</v>
      </c>
      <c r="AH784" s="214">
        <v>0</v>
      </c>
      <c r="AI784" s="214"/>
      <c r="AJ784" s="214"/>
      <c r="AK784" s="214"/>
      <c r="AL784" s="214"/>
      <c r="AM784" s="214"/>
      <c r="AN784" s="214"/>
      <c r="AO784" s="214"/>
      <c r="AP784" s="214"/>
      <c r="AQ784" s="214"/>
      <c r="AR784" s="214"/>
      <c r="AS784" s="214"/>
      <c r="AT784" s="214"/>
      <c r="AU784" s="214"/>
      <c r="AV784" s="214"/>
      <c r="AW784" s="214"/>
      <c r="AX784" s="214"/>
      <c r="AY784" s="214"/>
      <c r="AZ784" s="214"/>
      <c r="BA784" s="214"/>
      <c r="BB784" s="214"/>
      <c r="BC784" s="214"/>
      <c r="BD784" s="214"/>
      <c r="BE784" s="214"/>
      <c r="BF784" s="214"/>
      <c r="BG784" s="214"/>
      <c r="BH784" s="214"/>
    </row>
    <row r="785" spans="1:60" outlineLevel="3" x14ac:dyDescent="0.2">
      <c r="A785" s="221"/>
      <c r="B785" s="222"/>
      <c r="C785" s="268" t="s">
        <v>3042</v>
      </c>
      <c r="D785" s="262"/>
      <c r="E785" s="263">
        <v>29.733000000000001</v>
      </c>
      <c r="F785" s="224"/>
      <c r="G785" s="224"/>
      <c r="H785" s="224"/>
      <c r="I785" s="224"/>
      <c r="J785" s="224"/>
      <c r="K785" s="224"/>
      <c r="L785" s="224"/>
      <c r="M785" s="224"/>
      <c r="N785" s="223"/>
      <c r="O785" s="223"/>
      <c r="P785" s="223"/>
      <c r="Q785" s="223"/>
      <c r="R785" s="224"/>
      <c r="S785" s="224"/>
      <c r="T785" s="224"/>
      <c r="U785" s="224"/>
      <c r="V785" s="224"/>
      <c r="W785" s="224"/>
      <c r="X785" s="224"/>
      <c r="Y785" s="224"/>
      <c r="Z785" s="214"/>
      <c r="AA785" s="214"/>
      <c r="AB785" s="214"/>
      <c r="AC785" s="214"/>
      <c r="AD785" s="214"/>
      <c r="AE785" s="214"/>
      <c r="AF785" s="214"/>
      <c r="AG785" s="214" t="s">
        <v>371</v>
      </c>
      <c r="AH785" s="214">
        <v>0</v>
      </c>
      <c r="AI785" s="214"/>
      <c r="AJ785" s="214"/>
      <c r="AK785" s="214"/>
      <c r="AL785" s="214"/>
      <c r="AM785" s="214"/>
      <c r="AN785" s="214"/>
      <c r="AO785" s="214"/>
      <c r="AP785" s="214"/>
      <c r="AQ785" s="214"/>
      <c r="AR785" s="214"/>
      <c r="AS785" s="214"/>
      <c r="AT785" s="214"/>
      <c r="AU785" s="214"/>
      <c r="AV785" s="214"/>
      <c r="AW785" s="214"/>
      <c r="AX785" s="214"/>
      <c r="AY785" s="214"/>
      <c r="AZ785" s="214"/>
      <c r="BA785" s="214"/>
      <c r="BB785" s="214"/>
      <c r="BC785" s="214"/>
      <c r="BD785" s="214"/>
      <c r="BE785" s="214"/>
      <c r="BF785" s="214"/>
      <c r="BG785" s="214"/>
      <c r="BH785" s="214"/>
    </row>
    <row r="786" spans="1:60" outlineLevel="3" x14ac:dyDescent="0.2">
      <c r="A786" s="221"/>
      <c r="B786" s="222"/>
      <c r="C786" s="268" t="s">
        <v>3040</v>
      </c>
      <c r="D786" s="262"/>
      <c r="E786" s="263">
        <v>-2.4451000000000001</v>
      </c>
      <c r="F786" s="224"/>
      <c r="G786" s="224"/>
      <c r="H786" s="224"/>
      <c r="I786" s="224"/>
      <c r="J786" s="224"/>
      <c r="K786" s="224"/>
      <c r="L786" s="224"/>
      <c r="M786" s="224"/>
      <c r="N786" s="223"/>
      <c r="O786" s="223"/>
      <c r="P786" s="223"/>
      <c r="Q786" s="223"/>
      <c r="R786" s="224"/>
      <c r="S786" s="224"/>
      <c r="T786" s="224"/>
      <c r="U786" s="224"/>
      <c r="V786" s="224"/>
      <c r="W786" s="224"/>
      <c r="X786" s="224"/>
      <c r="Y786" s="224"/>
      <c r="Z786" s="214"/>
      <c r="AA786" s="214"/>
      <c r="AB786" s="214"/>
      <c r="AC786" s="214"/>
      <c r="AD786" s="214"/>
      <c r="AE786" s="214"/>
      <c r="AF786" s="214"/>
      <c r="AG786" s="214" t="s">
        <v>371</v>
      </c>
      <c r="AH786" s="214">
        <v>0</v>
      </c>
      <c r="AI786" s="214"/>
      <c r="AJ786" s="214"/>
      <c r="AK786" s="214"/>
      <c r="AL786" s="214"/>
      <c r="AM786" s="214"/>
      <c r="AN786" s="214"/>
      <c r="AO786" s="214"/>
      <c r="AP786" s="214"/>
      <c r="AQ786" s="214"/>
      <c r="AR786" s="214"/>
      <c r="AS786" s="214"/>
      <c r="AT786" s="214"/>
      <c r="AU786" s="214"/>
      <c r="AV786" s="214"/>
      <c r="AW786" s="214"/>
      <c r="AX786" s="214"/>
      <c r="AY786" s="214"/>
      <c r="AZ786" s="214"/>
      <c r="BA786" s="214"/>
      <c r="BB786" s="214"/>
      <c r="BC786" s="214"/>
      <c r="BD786" s="214"/>
      <c r="BE786" s="214"/>
      <c r="BF786" s="214"/>
      <c r="BG786" s="214"/>
      <c r="BH786" s="214"/>
    </row>
    <row r="787" spans="1:60" outlineLevel="3" x14ac:dyDescent="0.2">
      <c r="A787" s="221"/>
      <c r="B787" s="222"/>
      <c r="C787" s="268" t="s">
        <v>3041</v>
      </c>
      <c r="D787" s="262"/>
      <c r="E787" s="263">
        <v>3.54</v>
      </c>
      <c r="F787" s="224"/>
      <c r="G787" s="224"/>
      <c r="H787" s="224"/>
      <c r="I787" s="224"/>
      <c r="J787" s="224"/>
      <c r="K787" s="224"/>
      <c r="L787" s="224"/>
      <c r="M787" s="224"/>
      <c r="N787" s="223"/>
      <c r="O787" s="223"/>
      <c r="P787" s="223"/>
      <c r="Q787" s="223"/>
      <c r="R787" s="224"/>
      <c r="S787" s="224"/>
      <c r="T787" s="224"/>
      <c r="U787" s="224"/>
      <c r="V787" s="224"/>
      <c r="W787" s="224"/>
      <c r="X787" s="224"/>
      <c r="Y787" s="224"/>
      <c r="Z787" s="214"/>
      <c r="AA787" s="214"/>
      <c r="AB787" s="214"/>
      <c r="AC787" s="214"/>
      <c r="AD787" s="214"/>
      <c r="AE787" s="214"/>
      <c r="AF787" s="214"/>
      <c r="AG787" s="214" t="s">
        <v>371</v>
      </c>
      <c r="AH787" s="214">
        <v>0</v>
      </c>
      <c r="AI787" s="214"/>
      <c r="AJ787" s="214"/>
      <c r="AK787" s="214"/>
      <c r="AL787" s="214"/>
      <c r="AM787" s="214"/>
      <c r="AN787" s="214"/>
      <c r="AO787" s="214"/>
      <c r="AP787" s="214"/>
      <c r="AQ787" s="214"/>
      <c r="AR787" s="214"/>
      <c r="AS787" s="214"/>
      <c r="AT787" s="214"/>
      <c r="AU787" s="214"/>
      <c r="AV787" s="214"/>
      <c r="AW787" s="214"/>
      <c r="AX787" s="214"/>
      <c r="AY787" s="214"/>
      <c r="AZ787" s="214"/>
      <c r="BA787" s="214"/>
      <c r="BB787" s="214"/>
      <c r="BC787" s="214"/>
      <c r="BD787" s="214"/>
      <c r="BE787" s="214"/>
      <c r="BF787" s="214"/>
      <c r="BG787" s="214"/>
      <c r="BH787" s="214"/>
    </row>
    <row r="788" spans="1:60" outlineLevel="3" x14ac:dyDescent="0.2">
      <c r="A788" s="221"/>
      <c r="B788" s="222"/>
      <c r="C788" s="268" t="s">
        <v>3043</v>
      </c>
      <c r="D788" s="262"/>
      <c r="E788" s="263">
        <v>34.68</v>
      </c>
      <c r="F788" s="224"/>
      <c r="G788" s="224"/>
      <c r="H788" s="224"/>
      <c r="I788" s="224"/>
      <c r="J788" s="224"/>
      <c r="K788" s="224"/>
      <c r="L788" s="224"/>
      <c r="M788" s="224"/>
      <c r="N788" s="223"/>
      <c r="O788" s="223"/>
      <c r="P788" s="223"/>
      <c r="Q788" s="223"/>
      <c r="R788" s="224"/>
      <c r="S788" s="224"/>
      <c r="T788" s="224"/>
      <c r="U788" s="224"/>
      <c r="V788" s="224"/>
      <c r="W788" s="224"/>
      <c r="X788" s="224"/>
      <c r="Y788" s="224"/>
      <c r="Z788" s="214"/>
      <c r="AA788" s="214"/>
      <c r="AB788" s="214"/>
      <c r="AC788" s="214"/>
      <c r="AD788" s="214"/>
      <c r="AE788" s="214"/>
      <c r="AF788" s="214"/>
      <c r="AG788" s="214" t="s">
        <v>371</v>
      </c>
      <c r="AH788" s="214">
        <v>0</v>
      </c>
      <c r="AI788" s="214"/>
      <c r="AJ788" s="214"/>
      <c r="AK788" s="214"/>
      <c r="AL788" s="214"/>
      <c r="AM788" s="214"/>
      <c r="AN788" s="214"/>
      <c r="AO788" s="214"/>
      <c r="AP788" s="214"/>
      <c r="AQ788" s="214"/>
      <c r="AR788" s="214"/>
      <c r="AS788" s="214"/>
      <c r="AT788" s="214"/>
      <c r="AU788" s="214"/>
      <c r="AV788" s="214"/>
      <c r="AW788" s="214"/>
      <c r="AX788" s="214"/>
      <c r="AY788" s="214"/>
      <c r="AZ788" s="214"/>
      <c r="BA788" s="214"/>
      <c r="BB788" s="214"/>
      <c r="BC788" s="214"/>
      <c r="BD788" s="214"/>
      <c r="BE788" s="214"/>
      <c r="BF788" s="214"/>
      <c r="BG788" s="214"/>
      <c r="BH788" s="214"/>
    </row>
    <row r="789" spans="1:60" outlineLevel="3" x14ac:dyDescent="0.2">
      <c r="A789" s="221"/>
      <c r="B789" s="222"/>
      <c r="C789" s="268" t="s">
        <v>3044</v>
      </c>
      <c r="D789" s="262"/>
      <c r="E789" s="263">
        <v>-2.3860000000000001</v>
      </c>
      <c r="F789" s="224"/>
      <c r="G789" s="224"/>
      <c r="H789" s="224"/>
      <c r="I789" s="224"/>
      <c r="J789" s="224"/>
      <c r="K789" s="224"/>
      <c r="L789" s="224"/>
      <c r="M789" s="224"/>
      <c r="N789" s="223"/>
      <c r="O789" s="223"/>
      <c r="P789" s="223"/>
      <c r="Q789" s="223"/>
      <c r="R789" s="224"/>
      <c r="S789" s="224"/>
      <c r="T789" s="224"/>
      <c r="U789" s="224"/>
      <c r="V789" s="224"/>
      <c r="W789" s="224"/>
      <c r="X789" s="224"/>
      <c r="Y789" s="224"/>
      <c r="Z789" s="214"/>
      <c r="AA789" s="214"/>
      <c r="AB789" s="214"/>
      <c r="AC789" s="214"/>
      <c r="AD789" s="214"/>
      <c r="AE789" s="214"/>
      <c r="AF789" s="214"/>
      <c r="AG789" s="214" t="s">
        <v>371</v>
      </c>
      <c r="AH789" s="214">
        <v>0</v>
      </c>
      <c r="AI789" s="214"/>
      <c r="AJ789" s="214"/>
      <c r="AK789" s="214"/>
      <c r="AL789" s="214"/>
      <c r="AM789" s="214"/>
      <c r="AN789" s="214"/>
      <c r="AO789" s="214"/>
      <c r="AP789" s="214"/>
      <c r="AQ789" s="214"/>
      <c r="AR789" s="214"/>
      <c r="AS789" s="214"/>
      <c r="AT789" s="214"/>
      <c r="AU789" s="214"/>
      <c r="AV789" s="214"/>
      <c r="AW789" s="214"/>
      <c r="AX789" s="214"/>
      <c r="AY789" s="214"/>
      <c r="AZ789" s="214"/>
      <c r="BA789" s="214"/>
      <c r="BB789" s="214"/>
      <c r="BC789" s="214"/>
      <c r="BD789" s="214"/>
      <c r="BE789" s="214"/>
      <c r="BF789" s="214"/>
      <c r="BG789" s="214"/>
      <c r="BH789" s="214"/>
    </row>
    <row r="790" spans="1:60" outlineLevel="3" x14ac:dyDescent="0.2">
      <c r="A790" s="221"/>
      <c r="B790" s="222"/>
      <c r="C790" s="268" t="s">
        <v>3041</v>
      </c>
      <c r="D790" s="262"/>
      <c r="E790" s="263">
        <v>3.54</v>
      </c>
      <c r="F790" s="224"/>
      <c r="G790" s="224"/>
      <c r="H790" s="224"/>
      <c r="I790" s="224"/>
      <c r="J790" s="224"/>
      <c r="K790" s="224"/>
      <c r="L790" s="224"/>
      <c r="M790" s="224"/>
      <c r="N790" s="223"/>
      <c r="O790" s="223"/>
      <c r="P790" s="223"/>
      <c r="Q790" s="223"/>
      <c r="R790" s="224"/>
      <c r="S790" s="224"/>
      <c r="T790" s="224"/>
      <c r="U790" s="224"/>
      <c r="V790" s="224"/>
      <c r="W790" s="224"/>
      <c r="X790" s="224"/>
      <c r="Y790" s="224"/>
      <c r="Z790" s="214"/>
      <c r="AA790" s="214"/>
      <c r="AB790" s="214"/>
      <c r="AC790" s="214"/>
      <c r="AD790" s="214"/>
      <c r="AE790" s="214"/>
      <c r="AF790" s="214"/>
      <c r="AG790" s="214" t="s">
        <v>371</v>
      </c>
      <c r="AH790" s="214">
        <v>0</v>
      </c>
      <c r="AI790" s="214"/>
      <c r="AJ790" s="214"/>
      <c r="AK790" s="214"/>
      <c r="AL790" s="214"/>
      <c r="AM790" s="214"/>
      <c r="AN790" s="214"/>
      <c r="AO790" s="214"/>
      <c r="AP790" s="214"/>
      <c r="AQ790" s="214"/>
      <c r="AR790" s="214"/>
      <c r="AS790" s="214"/>
      <c r="AT790" s="214"/>
      <c r="AU790" s="214"/>
      <c r="AV790" s="214"/>
      <c r="AW790" s="214"/>
      <c r="AX790" s="214"/>
      <c r="AY790" s="214"/>
      <c r="AZ790" s="214"/>
      <c r="BA790" s="214"/>
      <c r="BB790" s="214"/>
      <c r="BC790" s="214"/>
      <c r="BD790" s="214"/>
      <c r="BE790" s="214"/>
      <c r="BF790" s="214"/>
      <c r="BG790" s="214"/>
      <c r="BH790" s="214"/>
    </row>
    <row r="791" spans="1:60" ht="33.75" outlineLevel="3" x14ac:dyDescent="0.2">
      <c r="A791" s="221"/>
      <c r="B791" s="222"/>
      <c r="C791" s="268" t="s">
        <v>3045</v>
      </c>
      <c r="D791" s="262"/>
      <c r="E791" s="263">
        <v>87.636899999999997</v>
      </c>
      <c r="F791" s="224"/>
      <c r="G791" s="224"/>
      <c r="H791" s="224"/>
      <c r="I791" s="224"/>
      <c r="J791" s="224"/>
      <c r="K791" s="224"/>
      <c r="L791" s="224"/>
      <c r="M791" s="224"/>
      <c r="N791" s="223"/>
      <c r="O791" s="223"/>
      <c r="P791" s="223"/>
      <c r="Q791" s="223"/>
      <c r="R791" s="224"/>
      <c r="S791" s="224"/>
      <c r="T791" s="224"/>
      <c r="U791" s="224"/>
      <c r="V791" s="224"/>
      <c r="W791" s="224"/>
      <c r="X791" s="224"/>
      <c r="Y791" s="224"/>
      <c r="Z791" s="214"/>
      <c r="AA791" s="214"/>
      <c r="AB791" s="214"/>
      <c r="AC791" s="214"/>
      <c r="AD791" s="214"/>
      <c r="AE791" s="214"/>
      <c r="AF791" s="214"/>
      <c r="AG791" s="214" t="s">
        <v>371</v>
      </c>
      <c r="AH791" s="214">
        <v>0</v>
      </c>
      <c r="AI791" s="214"/>
      <c r="AJ791" s="214"/>
      <c r="AK791" s="214"/>
      <c r="AL791" s="214"/>
      <c r="AM791" s="214"/>
      <c r="AN791" s="214"/>
      <c r="AO791" s="214"/>
      <c r="AP791" s="214"/>
      <c r="AQ791" s="214"/>
      <c r="AR791" s="214"/>
      <c r="AS791" s="214"/>
      <c r="AT791" s="214"/>
      <c r="AU791" s="214"/>
      <c r="AV791" s="214"/>
      <c r="AW791" s="214"/>
      <c r="AX791" s="214"/>
      <c r="AY791" s="214"/>
      <c r="AZ791" s="214"/>
      <c r="BA791" s="214"/>
      <c r="BB791" s="214"/>
      <c r="BC791" s="214"/>
      <c r="BD791" s="214"/>
      <c r="BE791" s="214"/>
      <c r="BF791" s="214"/>
      <c r="BG791" s="214"/>
      <c r="BH791" s="214"/>
    </row>
    <row r="792" spans="1:60" outlineLevel="3" x14ac:dyDescent="0.2">
      <c r="A792" s="221"/>
      <c r="B792" s="222"/>
      <c r="C792" s="268" t="s">
        <v>3046</v>
      </c>
      <c r="D792" s="262"/>
      <c r="E792" s="263">
        <v>-7.9981999999999998</v>
      </c>
      <c r="F792" s="224"/>
      <c r="G792" s="224"/>
      <c r="H792" s="224"/>
      <c r="I792" s="224"/>
      <c r="J792" s="224"/>
      <c r="K792" s="224"/>
      <c r="L792" s="224"/>
      <c r="M792" s="224"/>
      <c r="N792" s="223"/>
      <c r="O792" s="223"/>
      <c r="P792" s="223"/>
      <c r="Q792" s="223"/>
      <c r="R792" s="224"/>
      <c r="S792" s="224"/>
      <c r="T792" s="224"/>
      <c r="U792" s="224"/>
      <c r="V792" s="224"/>
      <c r="W792" s="224"/>
      <c r="X792" s="224"/>
      <c r="Y792" s="224"/>
      <c r="Z792" s="214"/>
      <c r="AA792" s="214"/>
      <c r="AB792" s="214"/>
      <c r="AC792" s="214"/>
      <c r="AD792" s="214"/>
      <c r="AE792" s="214"/>
      <c r="AF792" s="214"/>
      <c r="AG792" s="214" t="s">
        <v>371</v>
      </c>
      <c r="AH792" s="214">
        <v>0</v>
      </c>
      <c r="AI792" s="214"/>
      <c r="AJ792" s="214"/>
      <c r="AK792" s="214"/>
      <c r="AL792" s="214"/>
      <c r="AM792" s="214"/>
      <c r="AN792" s="214"/>
      <c r="AO792" s="214"/>
      <c r="AP792" s="214"/>
      <c r="AQ792" s="214"/>
      <c r="AR792" s="214"/>
      <c r="AS792" s="214"/>
      <c r="AT792" s="214"/>
      <c r="AU792" s="214"/>
      <c r="AV792" s="214"/>
      <c r="AW792" s="214"/>
      <c r="AX792" s="214"/>
      <c r="AY792" s="214"/>
      <c r="AZ792" s="214"/>
      <c r="BA792" s="214"/>
      <c r="BB792" s="214"/>
      <c r="BC792" s="214"/>
      <c r="BD792" s="214"/>
      <c r="BE792" s="214"/>
      <c r="BF792" s="214"/>
      <c r="BG792" s="214"/>
      <c r="BH792" s="214"/>
    </row>
    <row r="793" spans="1:60" ht="22.5" outlineLevel="3" x14ac:dyDescent="0.2">
      <c r="A793" s="221"/>
      <c r="B793" s="222"/>
      <c r="C793" s="268" t="s">
        <v>3047</v>
      </c>
      <c r="D793" s="262"/>
      <c r="E793" s="263">
        <v>59.466000000000001</v>
      </c>
      <c r="F793" s="224"/>
      <c r="G793" s="224"/>
      <c r="H793" s="224"/>
      <c r="I793" s="224"/>
      <c r="J793" s="224"/>
      <c r="K793" s="224"/>
      <c r="L793" s="224"/>
      <c r="M793" s="224"/>
      <c r="N793" s="223"/>
      <c r="O793" s="223"/>
      <c r="P793" s="223"/>
      <c r="Q793" s="223"/>
      <c r="R793" s="224"/>
      <c r="S793" s="224"/>
      <c r="T793" s="224"/>
      <c r="U793" s="224"/>
      <c r="V793" s="224"/>
      <c r="W793" s="224"/>
      <c r="X793" s="224"/>
      <c r="Y793" s="224"/>
      <c r="Z793" s="214"/>
      <c r="AA793" s="214"/>
      <c r="AB793" s="214"/>
      <c r="AC793" s="214"/>
      <c r="AD793" s="214"/>
      <c r="AE793" s="214"/>
      <c r="AF793" s="214"/>
      <c r="AG793" s="214" t="s">
        <v>371</v>
      </c>
      <c r="AH793" s="214">
        <v>0</v>
      </c>
      <c r="AI793" s="214"/>
      <c r="AJ793" s="214"/>
      <c r="AK793" s="214"/>
      <c r="AL793" s="214"/>
      <c r="AM793" s="214"/>
      <c r="AN793" s="214"/>
      <c r="AO793" s="214"/>
      <c r="AP793" s="214"/>
      <c r="AQ793" s="214"/>
      <c r="AR793" s="214"/>
      <c r="AS793" s="214"/>
      <c r="AT793" s="214"/>
      <c r="AU793" s="214"/>
      <c r="AV793" s="214"/>
      <c r="AW793" s="214"/>
      <c r="AX793" s="214"/>
      <c r="AY793" s="214"/>
      <c r="AZ793" s="214"/>
      <c r="BA793" s="214"/>
      <c r="BB793" s="214"/>
      <c r="BC793" s="214"/>
      <c r="BD793" s="214"/>
      <c r="BE793" s="214"/>
      <c r="BF793" s="214"/>
      <c r="BG793" s="214"/>
      <c r="BH793" s="214"/>
    </row>
    <row r="794" spans="1:60" outlineLevel="3" x14ac:dyDescent="0.2">
      <c r="A794" s="221"/>
      <c r="B794" s="222"/>
      <c r="C794" s="268" t="s">
        <v>3048</v>
      </c>
      <c r="D794" s="262"/>
      <c r="E794" s="263">
        <v>-7.7556000000000003</v>
      </c>
      <c r="F794" s="224"/>
      <c r="G794" s="224"/>
      <c r="H794" s="224"/>
      <c r="I794" s="224"/>
      <c r="J794" s="224"/>
      <c r="K794" s="224"/>
      <c r="L794" s="224"/>
      <c r="M794" s="224"/>
      <c r="N794" s="223"/>
      <c r="O794" s="223"/>
      <c r="P794" s="223"/>
      <c r="Q794" s="223"/>
      <c r="R794" s="224"/>
      <c r="S794" s="224"/>
      <c r="T794" s="224"/>
      <c r="U794" s="224"/>
      <c r="V794" s="224"/>
      <c r="W794" s="224"/>
      <c r="X794" s="224"/>
      <c r="Y794" s="224"/>
      <c r="Z794" s="214"/>
      <c r="AA794" s="214"/>
      <c r="AB794" s="214"/>
      <c r="AC794" s="214"/>
      <c r="AD794" s="214"/>
      <c r="AE794" s="214"/>
      <c r="AF794" s="214"/>
      <c r="AG794" s="214" t="s">
        <v>371</v>
      </c>
      <c r="AH794" s="214">
        <v>0</v>
      </c>
      <c r="AI794" s="214"/>
      <c r="AJ794" s="214"/>
      <c r="AK794" s="214"/>
      <c r="AL794" s="214"/>
      <c r="AM794" s="214"/>
      <c r="AN794" s="214"/>
      <c r="AO794" s="214"/>
      <c r="AP794" s="214"/>
      <c r="AQ794" s="214"/>
      <c r="AR794" s="214"/>
      <c r="AS794" s="214"/>
      <c r="AT794" s="214"/>
      <c r="AU794" s="214"/>
      <c r="AV794" s="214"/>
      <c r="AW794" s="214"/>
      <c r="AX794" s="214"/>
      <c r="AY794" s="214"/>
      <c r="AZ794" s="214"/>
      <c r="BA794" s="214"/>
      <c r="BB794" s="214"/>
      <c r="BC794" s="214"/>
      <c r="BD794" s="214"/>
      <c r="BE794" s="214"/>
      <c r="BF794" s="214"/>
      <c r="BG794" s="214"/>
      <c r="BH794" s="214"/>
    </row>
    <row r="795" spans="1:60" outlineLevel="3" x14ac:dyDescent="0.2">
      <c r="A795" s="221"/>
      <c r="B795" s="222"/>
      <c r="C795" s="268" t="s">
        <v>3049</v>
      </c>
      <c r="D795" s="262"/>
      <c r="E795" s="263">
        <v>7.9640000000000004</v>
      </c>
      <c r="F795" s="224"/>
      <c r="G795" s="224"/>
      <c r="H795" s="224"/>
      <c r="I795" s="224"/>
      <c r="J795" s="224"/>
      <c r="K795" s="224"/>
      <c r="L795" s="224"/>
      <c r="M795" s="224"/>
      <c r="N795" s="223"/>
      <c r="O795" s="223"/>
      <c r="P795" s="223"/>
      <c r="Q795" s="223"/>
      <c r="R795" s="224"/>
      <c r="S795" s="224"/>
      <c r="T795" s="224"/>
      <c r="U795" s="224"/>
      <c r="V795" s="224"/>
      <c r="W795" s="224"/>
      <c r="X795" s="224"/>
      <c r="Y795" s="224"/>
      <c r="Z795" s="214"/>
      <c r="AA795" s="214"/>
      <c r="AB795" s="214"/>
      <c r="AC795" s="214"/>
      <c r="AD795" s="214"/>
      <c r="AE795" s="214"/>
      <c r="AF795" s="214"/>
      <c r="AG795" s="214" t="s">
        <v>371</v>
      </c>
      <c r="AH795" s="214">
        <v>0</v>
      </c>
      <c r="AI795" s="214"/>
      <c r="AJ795" s="214"/>
      <c r="AK795" s="214"/>
      <c r="AL795" s="214"/>
      <c r="AM795" s="214"/>
      <c r="AN795" s="214"/>
      <c r="AO795" s="214"/>
      <c r="AP795" s="214"/>
      <c r="AQ795" s="214"/>
      <c r="AR795" s="214"/>
      <c r="AS795" s="214"/>
      <c r="AT795" s="214"/>
      <c r="AU795" s="214"/>
      <c r="AV795" s="214"/>
      <c r="AW795" s="214"/>
      <c r="AX795" s="214"/>
      <c r="AY795" s="214"/>
      <c r="AZ795" s="214"/>
      <c r="BA795" s="214"/>
      <c r="BB795" s="214"/>
      <c r="BC795" s="214"/>
      <c r="BD795" s="214"/>
      <c r="BE795" s="214"/>
      <c r="BF795" s="214"/>
      <c r="BG795" s="214"/>
      <c r="BH795" s="214"/>
    </row>
    <row r="796" spans="1:60" ht="22.5" outlineLevel="3" x14ac:dyDescent="0.2">
      <c r="A796" s="221"/>
      <c r="B796" s="222"/>
      <c r="C796" s="268" t="s">
        <v>3050</v>
      </c>
      <c r="D796" s="262"/>
      <c r="E796" s="263">
        <v>61.116</v>
      </c>
      <c r="F796" s="224"/>
      <c r="G796" s="224"/>
      <c r="H796" s="224"/>
      <c r="I796" s="224"/>
      <c r="J796" s="224"/>
      <c r="K796" s="224"/>
      <c r="L796" s="224"/>
      <c r="M796" s="224"/>
      <c r="N796" s="223"/>
      <c r="O796" s="223"/>
      <c r="P796" s="223"/>
      <c r="Q796" s="223"/>
      <c r="R796" s="224"/>
      <c r="S796" s="224"/>
      <c r="T796" s="224"/>
      <c r="U796" s="224"/>
      <c r="V796" s="224"/>
      <c r="W796" s="224"/>
      <c r="X796" s="224"/>
      <c r="Y796" s="224"/>
      <c r="Z796" s="214"/>
      <c r="AA796" s="214"/>
      <c r="AB796" s="214"/>
      <c r="AC796" s="214"/>
      <c r="AD796" s="214"/>
      <c r="AE796" s="214"/>
      <c r="AF796" s="214"/>
      <c r="AG796" s="214" t="s">
        <v>371</v>
      </c>
      <c r="AH796" s="214">
        <v>0</v>
      </c>
      <c r="AI796" s="214"/>
      <c r="AJ796" s="214"/>
      <c r="AK796" s="214"/>
      <c r="AL796" s="214"/>
      <c r="AM796" s="214"/>
      <c r="AN796" s="214"/>
      <c r="AO796" s="214"/>
      <c r="AP796" s="214"/>
      <c r="AQ796" s="214"/>
      <c r="AR796" s="214"/>
      <c r="AS796" s="214"/>
      <c r="AT796" s="214"/>
      <c r="AU796" s="214"/>
      <c r="AV796" s="214"/>
      <c r="AW796" s="214"/>
      <c r="AX796" s="214"/>
      <c r="AY796" s="214"/>
      <c r="AZ796" s="214"/>
      <c r="BA796" s="214"/>
      <c r="BB796" s="214"/>
      <c r="BC796" s="214"/>
      <c r="BD796" s="214"/>
      <c r="BE796" s="214"/>
      <c r="BF796" s="214"/>
      <c r="BG796" s="214"/>
      <c r="BH796" s="214"/>
    </row>
    <row r="797" spans="1:60" outlineLevel="3" x14ac:dyDescent="0.2">
      <c r="A797" s="221"/>
      <c r="B797" s="222"/>
      <c r="C797" s="268" t="s">
        <v>3449</v>
      </c>
      <c r="D797" s="262"/>
      <c r="E797" s="263">
        <v>-10.4398</v>
      </c>
      <c r="F797" s="224"/>
      <c r="G797" s="224"/>
      <c r="H797" s="224"/>
      <c r="I797" s="224"/>
      <c r="J797" s="224"/>
      <c r="K797" s="224"/>
      <c r="L797" s="224"/>
      <c r="M797" s="224"/>
      <c r="N797" s="223"/>
      <c r="O797" s="223"/>
      <c r="P797" s="223"/>
      <c r="Q797" s="223"/>
      <c r="R797" s="224"/>
      <c r="S797" s="224"/>
      <c r="T797" s="224"/>
      <c r="U797" s="224"/>
      <c r="V797" s="224"/>
      <c r="W797" s="224"/>
      <c r="X797" s="224"/>
      <c r="Y797" s="224"/>
      <c r="Z797" s="214"/>
      <c r="AA797" s="214"/>
      <c r="AB797" s="214"/>
      <c r="AC797" s="214"/>
      <c r="AD797" s="214"/>
      <c r="AE797" s="214"/>
      <c r="AF797" s="214"/>
      <c r="AG797" s="214" t="s">
        <v>371</v>
      </c>
      <c r="AH797" s="214">
        <v>0</v>
      </c>
      <c r="AI797" s="214"/>
      <c r="AJ797" s="214"/>
      <c r="AK797" s="214"/>
      <c r="AL797" s="214"/>
      <c r="AM797" s="214"/>
      <c r="AN797" s="214"/>
      <c r="AO797" s="214"/>
      <c r="AP797" s="214"/>
      <c r="AQ797" s="214"/>
      <c r="AR797" s="214"/>
      <c r="AS797" s="214"/>
      <c r="AT797" s="214"/>
      <c r="AU797" s="214"/>
      <c r="AV797" s="214"/>
      <c r="AW797" s="214"/>
      <c r="AX797" s="214"/>
      <c r="AY797" s="214"/>
      <c r="AZ797" s="214"/>
      <c r="BA797" s="214"/>
      <c r="BB797" s="214"/>
      <c r="BC797" s="214"/>
      <c r="BD797" s="214"/>
      <c r="BE797" s="214"/>
      <c r="BF797" s="214"/>
      <c r="BG797" s="214"/>
      <c r="BH797" s="214"/>
    </row>
    <row r="798" spans="1:60" outlineLevel="3" x14ac:dyDescent="0.2">
      <c r="A798" s="221"/>
      <c r="B798" s="222"/>
      <c r="C798" s="268" t="s">
        <v>3053</v>
      </c>
      <c r="D798" s="262"/>
      <c r="E798" s="263">
        <v>6.585</v>
      </c>
      <c r="F798" s="224"/>
      <c r="G798" s="224"/>
      <c r="H798" s="224"/>
      <c r="I798" s="224"/>
      <c r="J798" s="224"/>
      <c r="K798" s="224"/>
      <c r="L798" s="224"/>
      <c r="M798" s="224"/>
      <c r="N798" s="223"/>
      <c r="O798" s="223"/>
      <c r="P798" s="223"/>
      <c r="Q798" s="223"/>
      <c r="R798" s="224"/>
      <c r="S798" s="224"/>
      <c r="T798" s="224"/>
      <c r="U798" s="224"/>
      <c r="V798" s="224"/>
      <c r="W798" s="224"/>
      <c r="X798" s="224"/>
      <c r="Y798" s="224"/>
      <c r="Z798" s="214"/>
      <c r="AA798" s="214"/>
      <c r="AB798" s="214"/>
      <c r="AC798" s="214"/>
      <c r="AD798" s="214"/>
      <c r="AE798" s="214"/>
      <c r="AF798" s="214"/>
      <c r="AG798" s="214" t="s">
        <v>371</v>
      </c>
      <c r="AH798" s="214">
        <v>0</v>
      </c>
      <c r="AI798" s="214"/>
      <c r="AJ798" s="214"/>
      <c r="AK798" s="214"/>
      <c r="AL798" s="214"/>
      <c r="AM798" s="214"/>
      <c r="AN798" s="214"/>
      <c r="AO798" s="214"/>
      <c r="AP798" s="214"/>
      <c r="AQ798" s="214"/>
      <c r="AR798" s="214"/>
      <c r="AS798" s="214"/>
      <c r="AT798" s="214"/>
      <c r="AU798" s="214"/>
      <c r="AV798" s="214"/>
      <c r="AW798" s="214"/>
      <c r="AX798" s="214"/>
      <c r="AY798" s="214"/>
      <c r="AZ798" s="214"/>
      <c r="BA798" s="214"/>
      <c r="BB798" s="214"/>
      <c r="BC798" s="214"/>
      <c r="BD798" s="214"/>
      <c r="BE798" s="214"/>
      <c r="BF798" s="214"/>
      <c r="BG798" s="214"/>
      <c r="BH798" s="214"/>
    </row>
    <row r="799" spans="1:60" ht="22.5" outlineLevel="3" x14ac:dyDescent="0.2">
      <c r="A799" s="221"/>
      <c r="B799" s="222"/>
      <c r="C799" s="268" t="s">
        <v>3054</v>
      </c>
      <c r="D799" s="262"/>
      <c r="E799" s="263">
        <v>68.936999999999998</v>
      </c>
      <c r="F799" s="224"/>
      <c r="G799" s="224"/>
      <c r="H799" s="224"/>
      <c r="I799" s="224"/>
      <c r="J799" s="224"/>
      <c r="K799" s="224"/>
      <c r="L799" s="224"/>
      <c r="M799" s="224"/>
      <c r="N799" s="223"/>
      <c r="O799" s="223"/>
      <c r="P799" s="223"/>
      <c r="Q799" s="223"/>
      <c r="R799" s="224"/>
      <c r="S799" s="224"/>
      <c r="T799" s="224"/>
      <c r="U799" s="224"/>
      <c r="V799" s="224"/>
      <c r="W799" s="224"/>
      <c r="X799" s="224"/>
      <c r="Y799" s="224"/>
      <c r="Z799" s="214"/>
      <c r="AA799" s="214"/>
      <c r="AB799" s="214"/>
      <c r="AC799" s="214"/>
      <c r="AD799" s="214"/>
      <c r="AE799" s="214"/>
      <c r="AF799" s="214"/>
      <c r="AG799" s="214" t="s">
        <v>371</v>
      </c>
      <c r="AH799" s="214">
        <v>0</v>
      </c>
      <c r="AI799" s="214"/>
      <c r="AJ799" s="214"/>
      <c r="AK799" s="214"/>
      <c r="AL799" s="214"/>
      <c r="AM799" s="214"/>
      <c r="AN799" s="214"/>
      <c r="AO799" s="214"/>
      <c r="AP799" s="214"/>
      <c r="AQ799" s="214"/>
      <c r="AR799" s="214"/>
      <c r="AS799" s="214"/>
      <c r="AT799" s="214"/>
      <c r="AU799" s="214"/>
      <c r="AV799" s="214"/>
      <c r="AW799" s="214"/>
      <c r="AX799" s="214"/>
      <c r="AY799" s="214"/>
      <c r="AZ799" s="214"/>
      <c r="BA799" s="214"/>
      <c r="BB799" s="214"/>
      <c r="BC799" s="214"/>
      <c r="BD799" s="214"/>
      <c r="BE799" s="214"/>
      <c r="BF799" s="214"/>
      <c r="BG799" s="214"/>
      <c r="BH799" s="214"/>
    </row>
    <row r="800" spans="1:60" outlineLevel="3" x14ac:dyDescent="0.2">
      <c r="A800" s="221"/>
      <c r="B800" s="222"/>
      <c r="C800" s="268" t="s">
        <v>3450</v>
      </c>
      <c r="D800" s="262"/>
      <c r="E800" s="263">
        <v>-12.268800000000001</v>
      </c>
      <c r="F800" s="224"/>
      <c r="G800" s="224"/>
      <c r="H800" s="224"/>
      <c r="I800" s="224"/>
      <c r="J800" s="224"/>
      <c r="K800" s="224"/>
      <c r="L800" s="224"/>
      <c r="M800" s="224"/>
      <c r="N800" s="223"/>
      <c r="O800" s="223"/>
      <c r="P800" s="223"/>
      <c r="Q800" s="223"/>
      <c r="R800" s="224"/>
      <c r="S800" s="224"/>
      <c r="T800" s="224"/>
      <c r="U800" s="224"/>
      <c r="V800" s="224"/>
      <c r="W800" s="224"/>
      <c r="X800" s="224"/>
      <c r="Y800" s="224"/>
      <c r="Z800" s="214"/>
      <c r="AA800" s="214"/>
      <c r="AB800" s="214"/>
      <c r="AC800" s="214"/>
      <c r="AD800" s="214"/>
      <c r="AE800" s="214"/>
      <c r="AF800" s="214"/>
      <c r="AG800" s="214" t="s">
        <v>371</v>
      </c>
      <c r="AH800" s="214">
        <v>0</v>
      </c>
      <c r="AI800" s="214"/>
      <c r="AJ800" s="214"/>
      <c r="AK800" s="214"/>
      <c r="AL800" s="214"/>
      <c r="AM800" s="214"/>
      <c r="AN800" s="214"/>
      <c r="AO800" s="214"/>
      <c r="AP800" s="214"/>
      <c r="AQ800" s="214"/>
      <c r="AR800" s="214"/>
      <c r="AS800" s="214"/>
      <c r="AT800" s="214"/>
      <c r="AU800" s="214"/>
      <c r="AV800" s="214"/>
      <c r="AW800" s="214"/>
      <c r="AX800" s="214"/>
      <c r="AY800" s="214"/>
      <c r="AZ800" s="214"/>
      <c r="BA800" s="214"/>
      <c r="BB800" s="214"/>
      <c r="BC800" s="214"/>
      <c r="BD800" s="214"/>
      <c r="BE800" s="214"/>
      <c r="BF800" s="214"/>
      <c r="BG800" s="214"/>
      <c r="BH800" s="214"/>
    </row>
    <row r="801" spans="1:60" outlineLevel="3" x14ac:dyDescent="0.2">
      <c r="A801" s="221"/>
      <c r="B801" s="222"/>
      <c r="C801" s="268" t="s">
        <v>3057</v>
      </c>
      <c r="D801" s="262"/>
      <c r="E801" s="263">
        <v>6.5670000000000002</v>
      </c>
      <c r="F801" s="224"/>
      <c r="G801" s="224"/>
      <c r="H801" s="224"/>
      <c r="I801" s="224"/>
      <c r="J801" s="224"/>
      <c r="K801" s="224"/>
      <c r="L801" s="224"/>
      <c r="M801" s="224"/>
      <c r="N801" s="223"/>
      <c r="O801" s="223"/>
      <c r="P801" s="223"/>
      <c r="Q801" s="223"/>
      <c r="R801" s="224"/>
      <c r="S801" s="224"/>
      <c r="T801" s="224"/>
      <c r="U801" s="224"/>
      <c r="V801" s="224"/>
      <c r="W801" s="224"/>
      <c r="X801" s="224"/>
      <c r="Y801" s="224"/>
      <c r="Z801" s="214"/>
      <c r="AA801" s="214"/>
      <c r="AB801" s="214"/>
      <c r="AC801" s="214"/>
      <c r="AD801" s="214"/>
      <c r="AE801" s="214"/>
      <c r="AF801" s="214"/>
      <c r="AG801" s="214" t="s">
        <v>371</v>
      </c>
      <c r="AH801" s="214">
        <v>0</v>
      </c>
      <c r="AI801" s="214"/>
      <c r="AJ801" s="214"/>
      <c r="AK801" s="214"/>
      <c r="AL801" s="214"/>
      <c r="AM801" s="214"/>
      <c r="AN801" s="214"/>
      <c r="AO801" s="214"/>
      <c r="AP801" s="214"/>
      <c r="AQ801" s="214"/>
      <c r="AR801" s="214"/>
      <c r="AS801" s="214"/>
      <c r="AT801" s="214"/>
      <c r="AU801" s="214"/>
      <c r="AV801" s="214"/>
      <c r="AW801" s="214"/>
      <c r="AX801" s="214"/>
      <c r="AY801" s="214"/>
      <c r="AZ801" s="214"/>
      <c r="BA801" s="214"/>
      <c r="BB801" s="214"/>
      <c r="BC801" s="214"/>
      <c r="BD801" s="214"/>
      <c r="BE801" s="214"/>
      <c r="BF801" s="214"/>
      <c r="BG801" s="214"/>
      <c r="BH801" s="214"/>
    </row>
    <row r="802" spans="1:60" ht="22.5" outlineLevel="3" x14ac:dyDescent="0.2">
      <c r="A802" s="221"/>
      <c r="B802" s="222"/>
      <c r="C802" s="268" t="s">
        <v>3058</v>
      </c>
      <c r="D802" s="262"/>
      <c r="E802" s="263">
        <v>64.205200000000005</v>
      </c>
      <c r="F802" s="224"/>
      <c r="G802" s="224"/>
      <c r="H802" s="224"/>
      <c r="I802" s="224"/>
      <c r="J802" s="224"/>
      <c r="K802" s="224"/>
      <c r="L802" s="224"/>
      <c r="M802" s="224"/>
      <c r="N802" s="223"/>
      <c r="O802" s="223"/>
      <c r="P802" s="223"/>
      <c r="Q802" s="223"/>
      <c r="R802" s="224"/>
      <c r="S802" s="224"/>
      <c r="T802" s="224"/>
      <c r="U802" s="224"/>
      <c r="V802" s="224"/>
      <c r="W802" s="224"/>
      <c r="X802" s="224"/>
      <c r="Y802" s="224"/>
      <c r="Z802" s="214"/>
      <c r="AA802" s="214"/>
      <c r="AB802" s="214"/>
      <c r="AC802" s="214"/>
      <c r="AD802" s="214"/>
      <c r="AE802" s="214"/>
      <c r="AF802" s="214"/>
      <c r="AG802" s="214" t="s">
        <v>371</v>
      </c>
      <c r="AH802" s="214">
        <v>0</v>
      </c>
      <c r="AI802" s="214"/>
      <c r="AJ802" s="214"/>
      <c r="AK802" s="214"/>
      <c r="AL802" s="214"/>
      <c r="AM802" s="214"/>
      <c r="AN802" s="214"/>
      <c r="AO802" s="214"/>
      <c r="AP802" s="214"/>
      <c r="AQ802" s="214"/>
      <c r="AR802" s="214"/>
      <c r="AS802" s="214"/>
      <c r="AT802" s="214"/>
      <c r="AU802" s="214"/>
      <c r="AV802" s="214"/>
      <c r="AW802" s="214"/>
      <c r="AX802" s="214"/>
      <c r="AY802" s="214"/>
      <c r="AZ802" s="214"/>
      <c r="BA802" s="214"/>
      <c r="BB802" s="214"/>
      <c r="BC802" s="214"/>
      <c r="BD802" s="214"/>
      <c r="BE802" s="214"/>
      <c r="BF802" s="214"/>
      <c r="BG802" s="214"/>
      <c r="BH802" s="214"/>
    </row>
    <row r="803" spans="1:60" outlineLevel="3" x14ac:dyDescent="0.2">
      <c r="A803" s="221"/>
      <c r="B803" s="222"/>
      <c r="C803" s="268" t="s">
        <v>3049</v>
      </c>
      <c r="D803" s="262"/>
      <c r="E803" s="263">
        <v>7.9640000000000004</v>
      </c>
      <c r="F803" s="224"/>
      <c r="G803" s="224"/>
      <c r="H803" s="224"/>
      <c r="I803" s="224"/>
      <c r="J803" s="224"/>
      <c r="K803" s="224"/>
      <c r="L803" s="224"/>
      <c r="M803" s="224"/>
      <c r="N803" s="223"/>
      <c r="O803" s="223"/>
      <c r="P803" s="223"/>
      <c r="Q803" s="223"/>
      <c r="R803" s="224"/>
      <c r="S803" s="224"/>
      <c r="T803" s="224"/>
      <c r="U803" s="224"/>
      <c r="V803" s="224"/>
      <c r="W803" s="224"/>
      <c r="X803" s="224"/>
      <c r="Y803" s="224"/>
      <c r="Z803" s="214"/>
      <c r="AA803" s="214"/>
      <c r="AB803" s="214"/>
      <c r="AC803" s="214"/>
      <c r="AD803" s="214"/>
      <c r="AE803" s="214"/>
      <c r="AF803" s="214"/>
      <c r="AG803" s="214" t="s">
        <v>371</v>
      </c>
      <c r="AH803" s="214">
        <v>0</v>
      </c>
      <c r="AI803" s="214"/>
      <c r="AJ803" s="214"/>
      <c r="AK803" s="214"/>
      <c r="AL803" s="214"/>
      <c r="AM803" s="214"/>
      <c r="AN803" s="214"/>
      <c r="AO803" s="214"/>
      <c r="AP803" s="214"/>
      <c r="AQ803" s="214"/>
      <c r="AR803" s="214"/>
      <c r="AS803" s="214"/>
      <c r="AT803" s="214"/>
      <c r="AU803" s="214"/>
      <c r="AV803" s="214"/>
      <c r="AW803" s="214"/>
      <c r="AX803" s="214"/>
      <c r="AY803" s="214"/>
      <c r="AZ803" s="214"/>
      <c r="BA803" s="214"/>
      <c r="BB803" s="214"/>
      <c r="BC803" s="214"/>
      <c r="BD803" s="214"/>
      <c r="BE803" s="214"/>
      <c r="BF803" s="214"/>
      <c r="BG803" s="214"/>
      <c r="BH803" s="214"/>
    </row>
    <row r="804" spans="1:60" outlineLevel="3" x14ac:dyDescent="0.2">
      <c r="A804" s="221"/>
      <c r="B804" s="222"/>
      <c r="C804" s="268" t="s">
        <v>3059</v>
      </c>
      <c r="D804" s="262"/>
      <c r="E804" s="263">
        <v>-7.7161999999999997</v>
      </c>
      <c r="F804" s="224"/>
      <c r="G804" s="224"/>
      <c r="H804" s="224"/>
      <c r="I804" s="224"/>
      <c r="J804" s="224"/>
      <c r="K804" s="224"/>
      <c r="L804" s="224"/>
      <c r="M804" s="224"/>
      <c r="N804" s="223"/>
      <c r="O804" s="223"/>
      <c r="P804" s="223"/>
      <c r="Q804" s="223"/>
      <c r="R804" s="224"/>
      <c r="S804" s="224"/>
      <c r="T804" s="224"/>
      <c r="U804" s="224"/>
      <c r="V804" s="224"/>
      <c r="W804" s="224"/>
      <c r="X804" s="224"/>
      <c r="Y804" s="224"/>
      <c r="Z804" s="214"/>
      <c r="AA804" s="214"/>
      <c r="AB804" s="214"/>
      <c r="AC804" s="214"/>
      <c r="AD804" s="214"/>
      <c r="AE804" s="214"/>
      <c r="AF804" s="214"/>
      <c r="AG804" s="214" t="s">
        <v>371</v>
      </c>
      <c r="AH804" s="214">
        <v>0</v>
      </c>
      <c r="AI804" s="214"/>
      <c r="AJ804" s="214"/>
      <c r="AK804" s="214"/>
      <c r="AL804" s="214"/>
      <c r="AM804" s="214"/>
      <c r="AN804" s="214"/>
      <c r="AO804" s="214"/>
      <c r="AP804" s="214"/>
      <c r="AQ804" s="214"/>
      <c r="AR804" s="214"/>
      <c r="AS804" s="214"/>
      <c r="AT804" s="214"/>
      <c r="AU804" s="214"/>
      <c r="AV804" s="214"/>
      <c r="AW804" s="214"/>
      <c r="AX804" s="214"/>
      <c r="AY804" s="214"/>
      <c r="AZ804" s="214"/>
      <c r="BA804" s="214"/>
      <c r="BB804" s="214"/>
      <c r="BC804" s="214"/>
      <c r="BD804" s="214"/>
      <c r="BE804" s="214"/>
      <c r="BF804" s="214"/>
      <c r="BG804" s="214"/>
      <c r="BH804" s="214"/>
    </row>
    <row r="805" spans="1:60" outlineLevel="3" x14ac:dyDescent="0.2">
      <c r="A805" s="221"/>
      <c r="B805" s="222"/>
      <c r="C805" s="268" t="s">
        <v>2429</v>
      </c>
      <c r="D805" s="262"/>
      <c r="E805" s="263"/>
      <c r="F805" s="224"/>
      <c r="G805" s="224"/>
      <c r="H805" s="224"/>
      <c r="I805" s="224"/>
      <c r="J805" s="224"/>
      <c r="K805" s="224"/>
      <c r="L805" s="224"/>
      <c r="M805" s="224"/>
      <c r="N805" s="223"/>
      <c r="O805" s="223"/>
      <c r="P805" s="223"/>
      <c r="Q805" s="223"/>
      <c r="R805" s="224"/>
      <c r="S805" s="224"/>
      <c r="T805" s="224"/>
      <c r="U805" s="224"/>
      <c r="V805" s="224"/>
      <c r="W805" s="224"/>
      <c r="X805" s="224"/>
      <c r="Y805" s="224"/>
      <c r="Z805" s="214"/>
      <c r="AA805" s="214"/>
      <c r="AB805" s="214"/>
      <c r="AC805" s="214"/>
      <c r="AD805" s="214"/>
      <c r="AE805" s="214"/>
      <c r="AF805" s="214"/>
      <c r="AG805" s="214" t="s">
        <v>371</v>
      </c>
      <c r="AH805" s="214">
        <v>0</v>
      </c>
      <c r="AI805" s="214"/>
      <c r="AJ805" s="214"/>
      <c r="AK805" s="214"/>
      <c r="AL805" s="214"/>
      <c r="AM805" s="214"/>
      <c r="AN805" s="214"/>
      <c r="AO805" s="214"/>
      <c r="AP805" s="214"/>
      <c r="AQ805" s="214"/>
      <c r="AR805" s="214"/>
      <c r="AS805" s="214"/>
      <c r="AT805" s="214"/>
      <c r="AU805" s="214"/>
      <c r="AV805" s="214"/>
      <c r="AW805" s="214"/>
      <c r="AX805" s="214"/>
      <c r="AY805" s="214"/>
      <c r="AZ805" s="214"/>
      <c r="BA805" s="214"/>
      <c r="BB805" s="214"/>
      <c r="BC805" s="214"/>
      <c r="BD805" s="214"/>
      <c r="BE805" s="214"/>
      <c r="BF805" s="214"/>
      <c r="BG805" s="214"/>
      <c r="BH805" s="214"/>
    </row>
    <row r="806" spans="1:60" outlineLevel="3" x14ac:dyDescent="0.2">
      <c r="A806" s="221"/>
      <c r="B806" s="222"/>
      <c r="C806" s="268" t="s">
        <v>713</v>
      </c>
      <c r="D806" s="262"/>
      <c r="E806" s="263"/>
      <c r="F806" s="224"/>
      <c r="G806" s="224"/>
      <c r="H806" s="224"/>
      <c r="I806" s="224"/>
      <c r="J806" s="224"/>
      <c r="K806" s="224"/>
      <c r="L806" s="224"/>
      <c r="M806" s="224"/>
      <c r="N806" s="223"/>
      <c r="O806" s="223"/>
      <c r="P806" s="223"/>
      <c r="Q806" s="223"/>
      <c r="R806" s="224"/>
      <c r="S806" s="224"/>
      <c r="T806" s="224"/>
      <c r="U806" s="224"/>
      <c r="V806" s="224"/>
      <c r="W806" s="224"/>
      <c r="X806" s="224"/>
      <c r="Y806" s="224"/>
      <c r="Z806" s="214"/>
      <c r="AA806" s="214"/>
      <c r="AB806" s="214"/>
      <c r="AC806" s="214"/>
      <c r="AD806" s="214"/>
      <c r="AE806" s="214"/>
      <c r="AF806" s="214"/>
      <c r="AG806" s="214" t="s">
        <v>371</v>
      </c>
      <c r="AH806" s="214">
        <v>0</v>
      </c>
      <c r="AI806" s="214"/>
      <c r="AJ806" s="214"/>
      <c r="AK806" s="214"/>
      <c r="AL806" s="214"/>
      <c r="AM806" s="214"/>
      <c r="AN806" s="214"/>
      <c r="AO806" s="214"/>
      <c r="AP806" s="214"/>
      <c r="AQ806" s="214"/>
      <c r="AR806" s="214"/>
      <c r="AS806" s="214"/>
      <c r="AT806" s="214"/>
      <c r="AU806" s="214"/>
      <c r="AV806" s="214"/>
      <c r="AW806" s="214"/>
      <c r="AX806" s="214"/>
      <c r="AY806" s="214"/>
      <c r="AZ806" s="214"/>
      <c r="BA806" s="214"/>
      <c r="BB806" s="214"/>
      <c r="BC806" s="214"/>
      <c r="BD806" s="214"/>
      <c r="BE806" s="214"/>
      <c r="BF806" s="214"/>
      <c r="BG806" s="214"/>
      <c r="BH806" s="214"/>
    </row>
    <row r="807" spans="1:60" outlineLevel="3" x14ac:dyDescent="0.2">
      <c r="A807" s="221"/>
      <c r="B807" s="222"/>
      <c r="C807" s="268" t="s">
        <v>3000</v>
      </c>
      <c r="D807" s="262"/>
      <c r="E807" s="263">
        <v>1.76</v>
      </c>
      <c r="F807" s="224"/>
      <c r="G807" s="224"/>
      <c r="H807" s="224"/>
      <c r="I807" s="224"/>
      <c r="J807" s="224"/>
      <c r="K807" s="224"/>
      <c r="L807" s="224"/>
      <c r="M807" s="224"/>
      <c r="N807" s="223"/>
      <c r="O807" s="223"/>
      <c r="P807" s="223"/>
      <c r="Q807" s="223"/>
      <c r="R807" s="224"/>
      <c r="S807" s="224"/>
      <c r="T807" s="224"/>
      <c r="U807" s="224"/>
      <c r="V807" s="224"/>
      <c r="W807" s="224"/>
      <c r="X807" s="224"/>
      <c r="Y807" s="224"/>
      <c r="Z807" s="214"/>
      <c r="AA807" s="214"/>
      <c r="AB807" s="214"/>
      <c r="AC807" s="214"/>
      <c r="AD807" s="214"/>
      <c r="AE807" s="214"/>
      <c r="AF807" s="214"/>
      <c r="AG807" s="214" t="s">
        <v>371</v>
      </c>
      <c r="AH807" s="214">
        <v>0</v>
      </c>
      <c r="AI807" s="214"/>
      <c r="AJ807" s="214"/>
      <c r="AK807" s="214"/>
      <c r="AL807" s="214"/>
      <c r="AM807" s="214"/>
      <c r="AN807" s="214"/>
      <c r="AO807" s="214"/>
      <c r="AP807" s="214"/>
      <c r="AQ807" s="214"/>
      <c r="AR807" s="214"/>
      <c r="AS807" s="214"/>
      <c r="AT807" s="214"/>
      <c r="AU807" s="214"/>
      <c r="AV807" s="214"/>
      <c r="AW807" s="214"/>
      <c r="AX807" s="214"/>
      <c r="AY807" s="214"/>
      <c r="AZ807" s="214"/>
      <c r="BA807" s="214"/>
      <c r="BB807" s="214"/>
      <c r="BC807" s="214"/>
      <c r="BD807" s="214"/>
      <c r="BE807" s="214"/>
      <c r="BF807" s="214"/>
      <c r="BG807" s="214"/>
      <c r="BH807" s="214"/>
    </row>
    <row r="808" spans="1:60" outlineLevel="3" x14ac:dyDescent="0.2">
      <c r="A808" s="221"/>
      <c r="B808" s="222"/>
      <c r="C808" s="268" t="s">
        <v>3451</v>
      </c>
      <c r="D808" s="262"/>
      <c r="E808" s="263">
        <v>32.340000000000003</v>
      </c>
      <c r="F808" s="224"/>
      <c r="G808" s="224"/>
      <c r="H808" s="224"/>
      <c r="I808" s="224"/>
      <c r="J808" s="224"/>
      <c r="K808" s="224"/>
      <c r="L808" s="224"/>
      <c r="M808" s="224"/>
      <c r="N808" s="223"/>
      <c r="O808" s="223"/>
      <c r="P808" s="223"/>
      <c r="Q808" s="223"/>
      <c r="R808" s="224"/>
      <c r="S808" s="224"/>
      <c r="T808" s="224"/>
      <c r="U808" s="224"/>
      <c r="V808" s="224"/>
      <c r="W808" s="224"/>
      <c r="X808" s="224"/>
      <c r="Y808" s="224"/>
      <c r="Z808" s="214"/>
      <c r="AA808" s="214"/>
      <c r="AB808" s="214"/>
      <c r="AC808" s="214"/>
      <c r="AD808" s="214"/>
      <c r="AE808" s="214"/>
      <c r="AF808" s="214"/>
      <c r="AG808" s="214" t="s">
        <v>371</v>
      </c>
      <c r="AH808" s="214">
        <v>0</v>
      </c>
      <c r="AI808" s="214"/>
      <c r="AJ808" s="214"/>
      <c r="AK808" s="214"/>
      <c r="AL808" s="214"/>
      <c r="AM808" s="214"/>
      <c r="AN808" s="214"/>
      <c r="AO808" s="214"/>
      <c r="AP808" s="214"/>
      <c r="AQ808" s="214"/>
      <c r="AR808" s="214"/>
      <c r="AS808" s="214"/>
      <c r="AT808" s="214"/>
      <c r="AU808" s="214"/>
      <c r="AV808" s="214"/>
      <c r="AW808" s="214"/>
      <c r="AX808" s="214"/>
      <c r="AY808" s="214"/>
      <c r="AZ808" s="214"/>
      <c r="BA808" s="214"/>
      <c r="BB808" s="214"/>
      <c r="BC808" s="214"/>
      <c r="BD808" s="214"/>
      <c r="BE808" s="214"/>
      <c r="BF808" s="214"/>
      <c r="BG808" s="214"/>
      <c r="BH808" s="214"/>
    </row>
    <row r="809" spans="1:60" outlineLevel="3" x14ac:dyDescent="0.2">
      <c r="A809" s="221"/>
      <c r="B809" s="222"/>
      <c r="C809" s="268" t="s">
        <v>3112</v>
      </c>
      <c r="D809" s="262"/>
      <c r="E809" s="263"/>
      <c r="F809" s="224"/>
      <c r="G809" s="224"/>
      <c r="H809" s="224"/>
      <c r="I809" s="224"/>
      <c r="J809" s="224"/>
      <c r="K809" s="224"/>
      <c r="L809" s="224"/>
      <c r="M809" s="224"/>
      <c r="N809" s="223"/>
      <c r="O809" s="223"/>
      <c r="P809" s="223"/>
      <c r="Q809" s="223"/>
      <c r="R809" s="224"/>
      <c r="S809" s="224"/>
      <c r="T809" s="224"/>
      <c r="U809" s="224"/>
      <c r="V809" s="224"/>
      <c r="W809" s="224"/>
      <c r="X809" s="224"/>
      <c r="Y809" s="224"/>
      <c r="Z809" s="214"/>
      <c r="AA809" s="214"/>
      <c r="AB809" s="214"/>
      <c r="AC809" s="214"/>
      <c r="AD809" s="214"/>
      <c r="AE809" s="214"/>
      <c r="AF809" s="214"/>
      <c r="AG809" s="214" t="s">
        <v>371</v>
      </c>
      <c r="AH809" s="214">
        <v>0</v>
      </c>
      <c r="AI809" s="214"/>
      <c r="AJ809" s="214"/>
      <c r="AK809" s="214"/>
      <c r="AL809" s="214"/>
      <c r="AM809" s="214"/>
      <c r="AN809" s="214"/>
      <c r="AO809" s="214"/>
      <c r="AP809" s="214"/>
      <c r="AQ809" s="214"/>
      <c r="AR809" s="214"/>
      <c r="AS809" s="214"/>
      <c r="AT809" s="214"/>
      <c r="AU809" s="214"/>
      <c r="AV809" s="214"/>
      <c r="AW809" s="214"/>
      <c r="AX809" s="214"/>
      <c r="AY809" s="214"/>
      <c r="AZ809" s="214"/>
      <c r="BA809" s="214"/>
      <c r="BB809" s="214"/>
      <c r="BC809" s="214"/>
      <c r="BD809" s="214"/>
      <c r="BE809" s="214"/>
      <c r="BF809" s="214"/>
      <c r="BG809" s="214"/>
      <c r="BH809" s="214"/>
    </row>
    <row r="810" spans="1:60" outlineLevel="3" x14ac:dyDescent="0.2">
      <c r="A810" s="221"/>
      <c r="B810" s="222"/>
      <c r="C810" s="268" t="s">
        <v>3452</v>
      </c>
      <c r="D810" s="262"/>
      <c r="E810" s="263">
        <v>19.54</v>
      </c>
      <c r="F810" s="224"/>
      <c r="G810" s="224"/>
      <c r="H810" s="224"/>
      <c r="I810" s="224"/>
      <c r="J810" s="224"/>
      <c r="K810" s="224"/>
      <c r="L810" s="224"/>
      <c r="M810" s="224"/>
      <c r="N810" s="223"/>
      <c r="O810" s="223"/>
      <c r="P810" s="223"/>
      <c r="Q810" s="223"/>
      <c r="R810" s="224"/>
      <c r="S810" s="224"/>
      <c r="T810" s="224"/>
      <c r="U810" s="224"/>
      <c r="V810" s="224"/>
      <c r="W810" s="224"/>
      <c r="X810" s="224"/>
      <c r="Y810" s="224"/>
      <c r="Z810" s="214"/>
      <c r="AA810" s="214"/>
      <c r="AB810" s="214"/>
      <c r="AC810" s="214"/>
      <c r="AD810" s="214"/>
      <c r="AE810" s="214"/>
      <c r="AF810" s="214"/>
      <c r="AG810" s="214" t="s">
        <v>371</v>
      </c>
      <c r="AH810" s="214">
        <v>0</v>
      </c>
      <c r="AI810" s="214"/>
      <c r="AJ810" s="214"/>
      <c r="AK810" s="214"/>
      <c r="AL810" s="214"/>
      <c r="AM810" s="214"/>
      <c r="AN810" s="214"/>
      <c r="AO810" s="214"/>
      <c r="AP810" s="214"/>
      <c r="AQ810" s="214"/>
      <c r="AR810" s="214"/>
      <c r="AS810" s="214"/>
      <c r="AT810" s="214"/>
      <c r="AU810" s="214"/>
      <c r="AV810" s="214"/>
      <c r="AW810" s="214"/>
      <c r="AX810" s="214"/>
      <c r="AY810" s="214"/>
      <c r="AZ810" s="214"/>
      <c r="BA810" s="214"/>
      <c r="BB810" s="214"/>
      <c r="BC810" s="214"/>
      <c r="BD810" s="214"/>
      <c r="BE810" s="214"/>
      <c r="BF810" s="214"/>
      <c r="BG810" s="214"/>
      <c r="BH810" s="214"/>
    </row>
    <row r="811" spans="1:60" outlineLevel="3" x14ac:dyDescent="0.2">
      <c r="A811" s="221"/>
      <c r="B811" s="222"/>
      <c r="C811" s="268" t="s">
        <v>3453</v>
      </c>
      <c r="D811" s="262"/>
      <c r="E811" s="263">
        <v>27.16</v>
      </c>
      <c r="F811" s="224"/>
      <c r="G811" s="224"/>
      <c r="H811" s="224"/>
      <c r="I811" s="224"/>
      <c r="J811" s="224"/>
      <c r="K811" s="224"/>
      <c r="L811" s="224"/>
      <c r="M811" s="224"/>
      <c r="N811" s="223"/>
      <c r="O811" s="223"/>
      <c r="P811" s="223"/>
      <c r="Q811" s="223"/>
      <c r="R811" s="224"/>
      <c r="S811" s="224"/>
      <c r="T811" s="224"/>
      <c r="U811" s="224"/>
      <c r="V811" s="224"/>
      <c r="W811" s="224"/>
      <c r="X811" s="224"/>
      <c r="Y811" s="224"/>
      <c r="Z811" s="214"/>
      <c r="AA811" s="214"/>
      <c r="AB811" s="214"/>
      <c r="AC811" s="214"/>
      <c r="AD811" s="214"/>
      <c r="AE811" s="214"/>
      <c r="AF811" s="214"/>
      <c r="AG811" s="214" t="s">
        <v>371</v>
      </c>
      <c r="AH811" s="214">
        <v>0</v>
      </c>
      <c r="AI811" s="214"/>
      <c r="AJ811" s="214"/>
      <c r="AK811" s="214"/>
      <c r="AL811" s="214"/>
      <c r="AM811" s="214"/>
      <c r="AN811" s="214"/>
      <c r="AO811" s="214"/>
      <c r="AP811" s="214"/>
      <c r="AQ811" s="214"/>
      <c r="AR811" s="214"/>
      <c r="AS811" s="214"/>
      <c r="AT811" s="214"/>
      <c r="AU811" s="214"/>
      <c r="AV811" s="214"/>
      <c r="AW811" s="214"/>
      <c r="AX811" s="214"/>
      <c r="AY811" s="214"/>
      <c r="AZ811" s="214"/>
      <c r="BA811" s="214"/>
      <c r="BB811" s="214"/>
      <c r="BC811" s="214"/>
      <c r="BD811" s="214"/>
      <c r="BE811" s="214"/>
      <c r="BF811" s="214"/>
      <c r="BG811" s="214"/>
      <c r="BH811" s="214"/>
    </row>
    <row r="812" spans="1:60" outlineLevel="3" x14ac:dyDescent="0.2">
      <c r="A812" s="221"/>
      <c r="B812" s="222"/>
      <c r="C812" s="268" t="s">
        <v>3115</v>
      </c>
      <c r="D812" s="262"/>
      <c r="E812" s="263"/>
      <c r="F812" s="224"/>
      <c r="G812" s="224"/>
      <c r="H812" s="224"/>
      <c r="I812" s="224"/>
      <c r="J812" s="224"/>
      <c r="K812" s="224"/>
      <c r="L812" s="224"/>
      <c r="M812" s="224"/>
      <c r="N812" s="223"/>
      <c r="O812" s="223"/>
      <c r="P812" s="223"/>
      <c r="Q812" s="223"/>
      <c r="R812" s="224"/>
      <c r="S812" s="224"/>
      <c r="T812" s="224"/>
      <c r="U812" s="224"/>
      <c r="V812" s="224"/>
      <c r="W812" s="224"/>
      <c r="X812" s="224"/>
      <c r="Y812" s="224"/>
      <c r="Z812" s="214"/>
      <c r="AA812" s="214"/>
      <c r="AB812" s="214"/>
      <c r="AC812" s="214"/>
      <c r="AD812" s="214"/>
      <c r="AE812" s="214"/>
      <c r="AF812" s="214"/>
      <c r="AG812" s="214" t="s">
        <v>371</v>
      </c>
      <c r="AH812" s="214">
        <v>0</v>
      </c>
      <c r="AI812" s="214"/>
      <c r="AJ812" s="214"/>
      <c r="AK812" s="214"/>
      <c r="AL812" s="214"/>
      <c r="AM812" s="214"/>
      <c r="AN812" s="214"/>
      <c r="AO812" s="214"/>
      <c r="AP812" s="214"/>
      <c r="AQ812" s="214"/>
      <c r="AR812" s="214"/>
      <c r="AS812" s="214"/>
      <c r="AT812" s="214"/>
      <c r="AU812" s="214"/>
      <c r="AV812" s="214"/>
      <c r="AW812" s="214"/>
      <c r="AX812" s="214"/>
      <c r="AY812" s="214"/>
      <c r="AZ812" s="214"/>
      <c r="BA812" s="214"/>
      <c r="BB812" s="214"/>
      <c r="BC812" s="214"/>
      <c r="BD812" s="214"/>
      <c r="BE812" s="214"/>
      <c r="BF812" s="214"/>
      <c r="BG812" s="214"/>
      <c r="BH812" s="214"/>
    </row>
    <row r="813" spans="1:60" outlineLevel="3" x14ac:dyDescent="0.2">
      <c r="A813" s="221"/>
      <c r="B813" s="222"/>
      <c r="C813" s="268" t="s">
        <v>3454</v>
      </c>
      <c r="D813" s="262"/>
      <c r="E813" s="263">
        <v>17.89</v>
      </c>
      <c r="F813" s="224"/>
      <c r="G813" s="224"/>
      <c r="H813" s="224"/>
      <c r="I813" s="224"/>
      <c r="J813" s="224"/>
      <c r="K813" s="224"/>
      <c r="L813" s="224"/>
      <c r="M813" s="224"/>
      <c r="N813" s="223"/>
      <c r="O813" s="223"/>
      <c r="P813" s="223"/>
      <c r="Q813" s="223"/>
      <c r="R813" s="224"/>
      <c r="S813" s="224"/>
      <c r="T813" s="224"/>
      <c r="U813" s="224"/>
      <c r="V813" s="224"/>
      <c r="W813" s="224"/>
      <c r="X813" s="224"/>
      <c r="Y813" s="224"/>
      <c r="Z813" s="214"/>
      <c r="AA813" s="214"/>
      <c r="AB813" s="214"/>
      <c r="AC813" s="214"/>
      <c r="AD813" s="214"/>
      <c r="AE813" s="214"/>
      <c r="AF813" s="214"/>
      <c r="AG813" s="214" t="s">
        <v>371</v>
      </c>
      <c r="AH813" s="214">
        <v>0</v>
      </c>
      <c r="AI813" s="214"/>
      <c r="AJ813" s="214"/>
      <c r="AK813" s="214"/>
      <c r="AL813" s="214"/>
      <c r="AM813" s="214"/>
      <c r="AN813" s="214"/>
      <c r="AO813" s="214"/>
      <c r="AP813" s="214"/>
      <c r="AQ813" s="214"/>
      <c r="AR813" s="214"/>
      <c r="AS813" s="214"/>
      <c r="AT813" s="214"/>
      <c r="AU813" s="214"/>
      <c r="AV813" s="214"/>
      <c r="AW813" s="214"/>
      <c r="AX813" s="214"/>
      <c r="AY813" s="214"/>
      <c r="AZ813" s="214"/>
      <c r="BA813" s="214"/>
      <c r="BB813" s="214"/>
      <c r="BC813" s="214"/>
      <c r="BD813" s="214"/>
      <c r="BE813" s="214"/>
      <c r="BF813" s="214"/>
      <c r="BG813" s="214"/>
      <c r="BH813" s="214"/>
    </row>
    <row r="814" spans="1:60" outlineLevel="3" x14ac:dyDescent="0.2">
      <c r="A814" s="221"/>
      <c r="B814" s="222"/>
      <c r="C814" s="268" t="s">
        <v>3117</v>
      </c>
      <c r="D814" s="262"/>
      <c r="E814" s="263"/>
      <c r="F814" s="224"/>
      <c r="G814" s="224"/>
      <c r="H814" s="224"/>
      <c r="I814" s="224"/>
      <c r="J814" s="224"/>
      <c r="K814" s="224"/>
      <c r="L814" s="224"/>
      <c r="M814" s="224"/>
      <c r="N814" s="223"/>
      <c r="O814" s="223"/>
      <c r="P814" s="223"/>
      <c r="Q814" s="223"/>
      <c r="R814" s="224"/>
      <c r="S814" s="224"/>
      <c r="T814" s="224"/>
      <c r="U814" s="224"/>
      <c r="V814" s="224"/>
      <c r="W814" s="224"/>
      <c r="X814" s="224"/>
      <c r="Y814" s="224"/>
      <c r="Z814" s="214"/>
      <c r="AA814" s="214"/>
      <c r="AB814" s="214"/>
      <c r="AC814" s="214"/>
      <c r="AD814" s="214"/>
      <c r="AE814" s="214"/>
      <c r="AF814" s="214"/>
      <c r="AG814" s="214" t="s">
        <v>371</v>
      </c>
      <c r="AH814" s="214">
        <v>0</v>
      </c>
      <c r="AI814" s="214"/>
      <c r="AJ814" s="214"/>
      <c r="AK814" s="214"/>
      <c r="AL814" s="214"/>
      <c r="AM814" s="214"/>
      <c r="AN814" s="214"/>
      <c r="AO814" s="214"/>
      <c r="AP814" s="214"/>
      <c r="AQ814" s="214"/>
      <c r="AR814" s="214"/>
      <c r="AS814" s="214"/>
      <c r="AT814" s="214"/>
      <c r="AU814" s="214"/>
      <c r="AV814" s="214"/>
      <c r="AW814" s="214"/>
      <c r="AX814" s="214"/>
      <c r="AY814" s="214"/>
      <c r="AZ814" s="214"/>
      <c r="BA814" s="214"/>
      <c r="BB814" s="214"/>
      <c r="BC814" s="214"/>
      <c r="BD814" s="214"/>
      <c r="BE814" s="214"/>
      <c r="BF814" s="214"/>
      <c r="BG814" s="214"/>
      <c r="BH814" s="214"/>
    </row>
    <row r="815" spans="1:60" outlineLevel="3" x14ac:dyDescent="0.2">
      <c r="A815" s="221"/>
      <c r="B815" s="222"/>
      <c r="C815" s="268" t="s">
        <v>3455</v>
      </c>
      <c r="D815" s="262"/>
      <c r="E815" s="263">
        <v>19.760000000000002</v>
      </c>
      <c r="F815" s="224"/>
      <c r="G815" s="224"/>
      <c r="H815" s="224"/>
      <c r="I815" s="224"/>
      <c r="J815" s="224"/>
      <c r="K815" s="224"/>
      <c r="L815" s="224"/>
      <c r="M815" s="224"/>
      <c r="N815" s="223"/>
      <c r="O815" s="223"/>
      <c r="P815" s="223"/>
      <c r="Q815" s="223"/>
      <c r="R815" s="224"/>
      <c r="S815" s="224"/>
      <c r="T815" s="224"/>
      <c r="U815" s="224"/>
      <c r="V815" s="224"/>
      <c r="W815" s="224"/>
      <c r="X815" s="224"/>
      <c r="Y815" s="224"/>
      <c r="Z815" s="214"/>
      <c r="AA815" s="214"/>
      <c r="AB815" s="214"/>
      <c r="AC815" s="214"/>
      <c r="AD815" s="214"/>
      <c r="AE815" s="214"/>
      <c r="AF815" s="214"/>
      <c r="AG815" s="214" t="s">
        <v>371</v>
      </c>
      <c r="AH815" s="214">
        <v>0</v>
      </c>
      <c r="AI815" s="214"/>
      <c r="AJ815" s="214"/>
      <c r="AK815" s="214"/>
      <c r="AL815" s="214"/>
      <c r="AM815" s="214"/>
      <c r="AN815" s="214"/>
      <c r="AO815" s="214"/>
      <c r="AP815" s="214"/>
      <c r="AQ815" s="214"/>
      <c r="AR815" s="214"/>
      <c r="AS815" s="214"/>
      <c r="AT815" s="214"/>
      <c r="AU815" s="214"/>
      <c r="AV815" s="214"/>
      <c r="AW815" s="214"/>
      <c r="AX815" s="214"/>
      <c r="AY815" s="214"/>
      <c r="AZ815" s="214"/>
      <c r="BA815" s="214"/>
      <c r="BB815" s="214"/>
      <c r="BC815" s="214"/>
      <c r="BD815" s="214"/>
      <c r="BE815" s="214"/>
      <c r="BF815" s="214"/>
      <c r="BG815" s="214"/>
      <c r="BH815" s="214"/>
    </row>
    <row r="816" spans="1:60" outlineLevel="3" x14ac:dyDescent="0.2">
      <c r="A816" s="221"/>
      <c r="B816" s="222"/>
      <c r="C816" s="268" t="s">
        <v>3119</v>
      </c>
      <c r="D816" s="262"/>
      <c r="E816" s="263"/>
      <c r="F816" s="224"/>
      <c r="G816" s="224"/>
      <c r="H816" s="224"/>
      <c r="I816" s="224"/>
      <c r="J816" s="224"/>
      <c r="K816" s="224"/>
      <c r="L816" s="224"/>
      <c r="M816" s="224"/>
      <c r="N816" s="223"/>
      <c r="O816" s="223"/>
      <c r="P816" s="223"/>
      <c r="Q816" s="223"/>
      <c r="R816" s="224"/>
      <c r="S816" s="224"/>
      <c r="T816" s="224"/>
      <c r="U816" s="224"/>
      <c r="V816" s="224"/>
      <c r="W816" s="224"/>
      <c r="X816" s="224"/>
      <c r="Y816" s="224"/>
      <c r="Z816" s="214"/>
      <c r="AA816" s="214"/>
      <c r="AB816" s="214"/>
      <c r="AC816" s="214"/>
      <c r="AD816" s="214"/>
      <c r="AE816" s="214"/>
      <c r="AF816" s="214"/>
      <c r="AG816" s="214" t="s">
        <v>371</v>
      </c>
      <c r="AH816" s="214">
        <v>0</v>
      </c>
      <c r="AI816" s="214"/>
      <c r="AJ816" s="214"/>
      <c r="AK816" s="214"/>
      <c r="AL816" s="214"/>
      <c r="AM816" s="214"/>
      <c r="AN816" s="214"/>
      <c r="AO816" s="214"/>
      <c r="AP816" s="214"/>
      <c r="AQ816" s="214"/>
      <c r="AR816" s="214"/>
      <c r="AS816" s="214"/>
      <c r="AT816" s="214"/>
      <c r="AU816" s="214"/>
      <c r="AV816" s="214"/>
      <c r="AW816" s="214"/>
      <c r="AX816" s="214"/>
      <c r="AY816" s="214"/>
      <c r="AZ816" s="214"/>
      <c r="BA816" s="214"/>
      <c r="BB816" s="214"/>
      <c r="BC816" s="214"/>
      <c r="BD816" s="214"/>
      <c r="BE816" s="214"/>
      <c r="BF816" s="214"/>
      <c r="BG816" s="214"/>
      <c r="BH816" s="214"/>
    </row>
    <row r="817" spans="1:60" outlineLevel="3" x14ac:dyDescent="0.2">
      <c r="A817" s="221"/>
      <c r="B817" s="222"/>
      <c r="C817" s="268" t="s">
        <v>3456</v>
      </c>
      <c r="D817" s="262"/>
      <c r="E817" s="263">
        <v>0.83</v>
      </c>
      <c r="F817" s="224"/>
      <c r="G817" s="224"/>
      <c r="H817" s="224"/>
      <c r="I817" s="224"/>
      <c r="J817" s="224"/>
      <c r="K817" s="224"/>
      <c r="L817" s="224"/>
      <c r="M817" s="224"/>
      <c r="N817" s="223"/>
      <c r="O817" s="223"/>
      <c r="P817" s="223"/>
      <c r="Q817" s="223"/>
      <c r="R817" s="224"/>
      <c r="S817" s="224"/>
      <c r="T817" s="224"/>
      <c r="U817" s="224"/>
      <c r="V817" s="224"/>
      <c r="W817" s="224"/>
      <c r="X817" s="224"/>
      <c r="Y817" s="224"/>
      <c r="Z817" s="214"/>
      <c r="AA817" s="214"/>
      <c r="AB817" s="214"/>
      <c r="AC817" s="214"/>
      <c r="AD817" s="214"/>
      <c r="AE817" s="214"/>
      <c r="AF817" s="214"/>
      <c r="AG817" s="214" t="s">
        <v>371</v>
      </c>
      <c r="AH817" s="214">
        <v>0</v>
      </c>
      <c r="AI817" s="214"/>
      <c r="AJ817" s="214"/>
      <c r="AK817" s="214"/>
      <c r="AL817" s="214"/>
      <c r="AM817" s="214"/>
      <c r="AN817" s="214"/>
      <c r="AO817" s="214"/>
      <c r="AP817" s="214"/>
      <c r="AQ817" s="214"/>
      <c r="AR817" s="214"/>
      <c r="AS817" s="214"/>
      <c r="AT817" s="214"/>
      <c r="AU817" s="214"/>
      <c r="AV817" s="214"/>
      <c r="AW817" s="214"/>
      <c r="AX817" s="214"/>
      <c r="AY817" s="214"/>
      <c r="AZ817" s="214"/>
      <c r="BA817" s="214"/>
      <c r="BB817" s="214"/>
      <c r="BC817" s="214"/>
      <c r="BD817" s="214"/>
      <c r="BE817" s="214"/>
      <c r="BF817" s="214"/>
      <c r="BG817" s="214"/>
      <c r="BH817" s="214"/>
    </row>
    <row r="818" spans="1:60" outlineLevel="3" x14ac:dyDescent="0.2">
      <c r="A818" s="221"/>
      <c r="B818" s="222"/>
      <c r="C818" s="268" t="s">
        <v>3457</v>
      </c>
      <c r="D818" s="262"/>
      <c r="E818" s="263">
        <v>19.75</v>
      </c>
      <c r="F818" s="224"/>
      <c r="G818" s="224"/>
      <c r="H818" s="224"/>
      <c r="I818" s="224"/>
      <c r="J818" s="224"/>
      <c r="K818" s="224"/>
      <c r="L818" s="224"/>
      <c r="M818" s="224"/>
      <c r="N818" s="223"/>
      <c r="O818" s="223"/>
      <c r="P818" s="223"/>
      <c r="Q818" s="223"/>
      <c r="R818" s="224"/>
      <c r="S818" s="224"/>
      <c r="T818" s="224"/>
      <c r="U818" s="224"/>
      <c r="V818" s="224"/>
      <c r="W818" s="224"/>
      <c r="X818" s="224"/>
      <c r="Y818" s="224"/>
      <c r="Z818" s="214"/>
      <c r="AA818" s="214"/>
      <c r="AB818" s="214"/>
      <c r="AC818" s="214"/>
      <c r="AD818" s="214"/>
      <c r="AE818" s="214"/>
      <c r="AF818" s="214"/>
      <c r="AG818" s="214" t="s">
        <v>371</v>
      </c>
      <c r="AH818" s="214">
        <v>0</v>
      </c>
      <c r="AI818" s="214"/>
      <c r="AJ818" s="214"/>
      <c r="AK818" s="214"/>
      <c r="AL818" s="214"/>
      <c r="AM818" s="214"/>
      <c r="AN818" s="214"/>
      <c r="AO818" s="214"/>
      <c r="AP818" s="214"/>
      <c r="AQ818" s="214"/>
      <c r="AR818" s="214"/>
      <c r="AS818" s="214"/>
      <c r="AT818" s="214"/>
      <c r="AU818" s="214"/>
      <c r="AV818" s="214"/>
      <c r="AW818" s="214"/>
      <c r="AX818" s="214"/>
      <c r="AY818" s="214"/>
      <c r="AZ818" s="214"/>
      <c r="BA818" s="214"/>
      <c r="BB818" s="214"/>
      <c r="BC818" s="214"/>
      <c r="BD818" s="214"/>
      <c r="BE818" s="214"/>
      <c r="BF818" s="214"/>
      <c r="BG818" s="214"/>
      <c r="BH818" s="214"/>
    </row>
    <row r="819" spans="1:60" outlineLevel="3" x14ac:dyDescent="0.2">
      <c r="A819" s="221"/>
      <c r="B819" s="222"/>
      <c r="C819" s="268" t="s">
        <v>3121</v>
      </c>
      <c r="D819" s="262"/>
      <c r="E819" s="263"/>
      <c r="F819" s="224"/>
      <c r="G819" s="224"/>
      <c r="H819" s="224"/>
      <c r="I819" s="224"/>
      <c r="J819" s="224"/>
      <c r="K819" s="224"/>
      <c r="L819" s="224"/>
      <c r="M819" s="224"/>
      <c r="N819" s="223"/>
      <c r="O819" s="223"/>
      <c r="P819" s="223"/>
      <c r="Q819" s="223"/>
      <c r="R819" s="224"/>
      <c r="S819" s="224"/>
      <c r="T819" s="224"/>
      <c r="U819" s="224"/>
      <c r="V819" s="224"/>
      <c r="W819" s="224"/>
      <c r="X819" s="224"/>
      <c r="Y819" s="224"/>
      <c r="Z819" s="214"/>
      <c r="AA819" s="214"/>
      <c r="AB819" s="214"/>
      <c r="AC819" s="214"/>
      <c r="AD819" s="214"/>
      <c r="AE819" s="214"/>
      <c r="AF819" s="214"/>
      <c r="AG819" s="214" t="s">
        <v>371</v>
      </c>
      <c r="AH819" s="214">
        <v>0</v>
      </c>
      <c r="AI819" s="214"/>
      <c r="AJ819" s="214"/>
      <c r="AK819" s="214"/>
      <c r="AL819" s="214"/>
      <c r="AM819" s="214"/>
      <c r="AN819" s="214"/>
      <c r="AO819" s="214"/>
      <c r="AP819" s="214"/>
      <c r="AQ819" s="214"/>
      <c r="AR819" s="214"/>
      <c r="AS819" s="214"/>
      <c r="AT819" s="214"/>
      <c r="AU819" s="214"/>
      <c r="AV819" s="214"/>
      <c r="AW819" s="214"/>
      <c r="AX819" s="214"/>
      <c r="AY819" s="214"/>
      <c r="AZ819" s="214"/>
      <c r="BA819" s="214"/>
      <c r="BB819" s="214"/>
      <c r="BC819" s="214"/>
      <c r="BD819" s="214"/>
      <c r="BE819" s="214"/>
      <c r="BF819" s="214"/>
      <c r="BG819" s="214"/>
      <c r="BH819" s="214"/>
    </row>
    <row r="820" spans="1:60" outlineLevel="3" x14ac:dyDescent="0.2">
      <c r="A820" s="221"/>
      <c r="B820" s="222"/>
      <c r="C820" s="268" t="s">
        <v>3458</v>
      </c>
      <c r="D820" s="262"/>
      <c r="E820" s="263">
        <v>17.89</v>
      </c>
      <c r="F820" s="224"/>
      <c r="G820" s="224"/>
      <c r="H820" s="224"/>
      <c r="I820" s="224"/>
      <c r="J820" s="224"/>
      <c r="K820" s="224"/>
      <c r="L820" s="224"/>
      <c r="M820" s="224"/>
      <c r="N820" s="223"/>
      <c r="O820" s="223"/>
      <c r="P820" s="223"/>
      <c r="Q820" s="223"/>
      <c r="R820" s="224"/>
      <c r="S820" s="224"/>
      <c r="T820" s="224"/>
      <c r="U820" s="224"/>
      <c r="V820" s="224"/>
      <c r="W820" s="224"/>
      <c r="X820" s="224"/>
      <c r="Y820" s="224"/>
      <c r="Z820" s="214"/>
      <c r="AA820" s="214"/>
      <c r="AB820" s="214"/>
      <c r="AC820" s="214"/>
      <c r="AD820" s="214"/>
      <c r="AE820" s="214"/>
      <c r="AF820" s="214"/>
      <c r="AG820" s="214" t="s">
        <v>371</v>
      </c>
      <c r="AH820" s="214">
        <v>0</v>
      </c>
      <c r="AI820" s="214"/>
      <c r="AJ820" s="214"/>
      <c r="AK820" s="214"/>
      <c r="AL820" s="214"/>
      <c r="AM820" s="214"/>
      <c r="AN820" s="214"/>
      <c r="AO820" s="214"/>
      <c r="AP820" s="214"/>
      <c r="AQ820" s="214"/>
      <c r="AR820" s="214"/>
      <c r="AS820" s="214"/>
      <c r="AT820" s="214"/>
      <c r="AU820" s="214"/>
      <c r="AV820" s="214"/>
      <c r="AW820" s="214"/>
      <c r="AX820" s="214"/>
      <c r="AY820" s="214"/>
      <c r="AZ820" s="214"/>
      <c r="BA820" s="214"/>
      <c r="BB820" s="214"/>
      <c r="BC820" s="214"/>
      <c r="BD820" s="214"/>
      <c r="BE820" s="214"/>
      <c r="BF820" s="214"/>
      <c r="BG820" s="214"/>
      <c r="BH820" s="214"/>
    </row>
    <row r="821" spans="1:60" outlineLevel="3" x14ac:dyDescent="0.2">
      <c r="A821" s="221"/>
      <c r="B821" s="222"/>
      <c r="C821" s="268" t="s">
        <v>3459</v>
      </c>
      <c r="D821" s="262"/>
      <c r="E821" s="263"/>
      <c r="F821" s="224"/>
      <c r="G821" s="224"/>
      <c r="H821" s="224"/>
      <c r="I821" s="224"/>
      <c r="J821" s="224"/>
      <c r="K821" s="224"/>
      <c r="L821" s="224"/>
      <c r="M821" s="224"/>
      <c r="N821" s="223"/>
      <c r="O821" s="223"/>
      <c r="P821" s="223"/>
      <c r="Q821" s="223"/>
      <c r="R821" s="224"/>
      <c r="S821" s="224"/>
      <c r="T821" s="224"/>
      <c r="U821" s="224"/>
      <c r="V821" s="224"/>
      <c r="W821" s="224"/>
      <c r="X821" s="224"/>
      <c r="Y821" s="224"/>
      <c r="Z821" s="214"/>
      <c r="AA821" s="214"/>
      <c r="AB821" s="214"/>
      <c r="AC821" s="214"/>
      <c r="AD821" s="214"/>
      <c r="AE821" s="214"/>
      <c r="AF821" s="214"/>
      <c r="AG821" s="214" t="s">
        <v>371</v>
      </c>
      <c r="AH821" s="214">
        <v>0</v>
      </c>
      <c r="AI821" s="214"/>
      <c r="AJ821" s="214"/>
      <c r="AK821" s="214"/>
      <c r="AL821" s="214"/>
      <c r="AM821" s="214"/>
      <c r="AN821" s="214"/>
      <c r="AO821" s="214"/>
      <c r="AP821" s="214"/>
      <c r="AQ821" s="214"/>
      <c r="AR821" s="214"/>
      <c r="AS821" s="214"/>
      <c r="AT821" s="214"/>
      <c r="AU821" s="214"/>
      <c r="AV821" s="214"/>
      <c r="AW821" s="214"/>
      <c r="AX821" s="214"/>
      <c r="AY821" s="214"/>
      <c r="AZ821" s="214"/>
      <c r="BA821" s="214"/>
      <c r="BB821" s="214"/>
      <c r="BC821" s="214"/>
      <c r="BD821" s="214"/>
      <c r="BE821" s="214"/>
      <c r="BF821" s="214"/>
      <c r="BG821" s="214"/>
      <c r="BH821" s="214"/>
    </row>
    <row r="822" spans="1:60" outlineLevel="3" x14ac:dyDescent="0.2">
      <c r="A822" s="221"/>
      <c r="B822" s="222"/>
      <c r="C822" s="268" t="s">
        <v>3460</v>
      </c>
      <c r="D822" s="262"/>
      <c r="E822" s="263">
        <v>-185.19749999999999</v>
      </c>
      <c r="F822" s="224"/>
      <c r="G822" s="224"/>
      <c r="H822" s="224"/>
      <c r="I822" s="224"/>
      <c r="J822" s="224"/>
      <c r="K822" s="224"/>
      <c r="L822" s="224"/>
      <c r="M822" s="224"/>
      <c r="N822" s="223"/>
      <c r="O822" s="223"/>
      <c r="P822" s="223"/>
      <c r="Q822" s="223"/>
      <c r="R822" s="224"/>
      <c r="S822" s="224"/>
      <c r="T822" s="224"/>
      <c r="U822" s="224"/>
      <c r="V822" s="224"/>
      <c r="W822" s="224"/>
      <c r="X822" s="224"/>
      <c r="Y822" s="224"/>
      <c r="Z822" s="214"/>
      <c r="AA822" s="214"/>
      <c r="AB822" s="214"/>
      <c r="AC822" s="214"/>
      <c r="AD822" s="214"/>
      <c r="AE822" s="214"/>
      <c r="AF822" s="214"/>
      <c r="AG822" s="214" t="s">
        <v>371</v>
      </c>
      <c r="AH822" s="214">
        <v>5</v>
      </c>
      <c r="AI822" s="214"/>
      <c r="AJ822" s="214"/>
      <c r="AK822" s="214"/>
      <c r="AL822" s="214"/>
      <c r="AM822" s="214"/>
      <c r="AN822" s="214"/>
      <c r="AO822" s="214"/>
      <c r="AP822" s="214"/>
      <c r="AQ822" s="214"/>
      <c r="AR822" s="214"/>
      <c r="AS822" s="214"/>
      <c r="AT822" s="214"/>
      <c r="AU822" s="214"/>
      <c r="AV822" s="214"/>
      <c r="AW822" s="214"/>
      <c r="AX822" s="214"/>
      <c r="AY822" s="214"/>
      <c r="AZ822" s="214"/>
      <c r="BA822" s="214"/>
      <c r="BB822" s="214"/>
      <c r="BC822" s="214"/>
      <c r="BD822" s="214"/>
      <c r="BE822" s="214"/>
      <c r="BF822" s="214"/>
      <c r="BG822" s="214"/>
      <c r="BH822" s="214"/>
    </row>
    <row r="823" spans="1:60" outlineLevel="3" x14ac:dyDescent="0.2">
      <c r="A823" s="221"/>
      <c r="B823" s="222"/>
      <c r="C823" s="268" t="s">
        <v>3461</v>
      </c>
      <c r="D823" s="262"/>
      <c r="E823" s="263">
        <v>38.128749999999997</v>
      </c>
      <c r="F823" s="224"/>
      <c r="G823" s="224"/>
      <c r="H823" s="224"/>
      <c r="I823" s="224"/>
      <c r="J823" s="224"/>
      <c r="K823" s="224"/>
      <c r="L823" s="224"/>
      <c r="M823" s="224"/>
      <c r="N823" s="223"/>
      <c r="O823" s="223"/>
      <c r="P823" s="223"/>
      <c r="Q823" s="223"/>
      <c r="R823" s="224"/>
      <c r="S823" s="224"/>
      <c r="T823" s="224"/>
      <c r="U823" s="224"/>
      <c r="V823" s="224"/>
      <c r="W823" s="224"/>
      <c r="X823" s="224"/>
      <c r="Y823" s="224"/>
      <c r="Z823" s="214"/>
      <c r="AA823" s="214"/>
      <c r="AB823" s="214"/>
      <c r="AC823" s="214"/>
      <c r="AD823" s="214"/>
      <c r="AE823" s="214"/>
      <c r="AF823" s="214"/>
      <c r="AG823" s="214" t="s">
        <v>371</v>
      </c>
      <c r="AH823" s="214">
        <v>0</v>
      </c>
      <c r="AI823" s="214"/>
      <c r="AJ823" s="214"/>
      <c r="AK823" s="214"/>
      <c r="AL823" s="214"/>
      <c r="AM823" s="214"/>
      <c r="AN823" s="214"/>
      <c r="AO823" s="214"/>
      <c r="AP823" s="214"/>
      <c r="AQ823" s="214"/>
      <c r="AR823" s="214"/>
      <c r="AS823" s="214"/>
      <c r="AT823" s="214"/>
      <c r="AU823" s="214"/>
      <c r="AV823" s="214"/>
      <c r="AW823" s="214"/>
      <c r="AX823" s="214"/>
      <c r="AY823" s="214"/>
      <c r="AZ823" s="214"/>
      <c r="BA823" s="214"/>
      <c r="BB823" s="214"/>
      <c r="BC823" s="214"/>
      <c r="BD823" s="214"/>
      <c r="BE823" s="214"/>
      <c r="BF823" s="214"/>
      <c r="BG823" s="214"/>
      <c r="BH823" s="214"/>
    </row>
    <row r="824" spans="1:60" outlineLevel="3" x14ac:dyDescent="0.2">
      <c r="A824" s="221"/>
      <c r="B824" s="222"/>
      <c r="C824" s="268" t="s">
        <v>3462</v>
      </c>
      <c r="D824" s="262"/>
      <c r="E824" s="263">
        <v>3.3912</v>
      </c>
      <c r="F824" s="224"/>
      <c r="G824" s="224"/>
      <c r="H824" s="224"/>
      <c r="I824" s="224"/>
      <c r="J824" s="224"/>
      <c r="K824" s="224"/>
      <c r="L824" s="224"/>
      <c r="M824" s="224"/>
      <c r="N824" s="223"/>
      <c r="O824" s="223"/>
      <c r="P824" s="223"/>
      <c r="Q824" s="223"/>
      <c r="R824" s="224"/>
      <c r="S824" s="224"/>
      <c r="T824" s="224"/>
      <c r="U824" s="224"/>
      <c r="V824" s="224"/>
      <c r="W824" s="224"/>
      <c r="X824" s="224"/>
      <c r="Y824" s="224"/>
      <c r="Z824" s="214"/>
      <c r="AA824" s="214"/>
      <c r="AB824" s="214"/>
      <c r="AC824" s="214"/>
      <c r="AD824" s="214"/>
      <c r="AE824" s="214"/>
      <c r="AF824" s="214"/>
      <c r="AG824" s="214" t="s">
        <v>371</v>
      </c>
      <c r="AH824" s="214">
        <v>0</v>
      </c>
      <c r="AI824" s="214"/>
      <c r="AJ824" s="214"/>
      <c r="AK824" s="214"/>
      <c r="AL824" s="214"/>
      <c r="AM824" s="214"/>
      <c r="AN824" s="214"/>
      <c r="AO824" s="214"/>
      <c r="AP824" s="214"/>
      <c r="AQ824" s="214"/>
      <c r="AR824" s="214"/>
      <c r="AS824" s="214"/>
      <c r="AT824" s="214"/>
      <c r="AU824" s="214"/>
      <c r="AV824" s="214"/>
      <c r="AW824" s="214"/>
      <c r="AX824" s="214"/>
      <c r="AY824" s="214"/>
      <c r="AZ824" s="214"/>
      <c r="BA824" s="214"/>
      <c r="BB824" s="214"/>
      <c r="BC824" s="214"/>
      <c r="BD824" s="214"/>
      <c r="BE824" s="214"/>
      <c r="BF824" s="214"/>
      <c r="BG824" s="214"/>
      <c r="BH824" s="214"/>
    </row>
    <row r="825" spans="1:60" outlineLevel="1" x14ac:dyDescent="0.2">
      <c r="A825" s="236">
        <v>130</v>
      </c>
      <c r="B825" s="237" t="s">
        <v>3463</v>
      </c>
      <c r="C825" s="254" t="s">
        <v>3464</v>
      </c>
      <c r="D825" s="238" t="s">
        <v>379</v>
      </c>
      <c r="E825" s="239">
        <v>41.519950000000001</v>
      </c>
      <c r="F825" s="240"/>
      <c r="G825" s="241">
        <f>ROUND(E825*F825,2)</f>
        <v>0</v>
      </c>
      <c r="H825" s="240"/>
      <c r="I825" s="241">
        <f>ROUND(E825*H825,2)</f>
        <v>0</v>
      </c>
      <c r="J825" s="240"/>
      <c r="K825" s="241">
        <f>ROUND(E825*J825,2)</f>
        <v>0</v>
      </c>
      <c r="L825" s="241">
        <v>12</v>
      </c>
      <c r="M825" s="241">
        <f>G825*(1+L825/100)</f>
        <v>0</v>
      </c>
      <c r="N825" s="239">
        <v>0</v>
      </c>
      <c r="O825" s="239">
        <f>ROUND(E825*N825,2)</f>
        <v>0</v>
      </c>
      <c r="P825" s="239">
        <v>8.9999999999999998E-4</v>
      </c>
      <c r="Q825" s="239">
        <f>ROUND(E825*P825,2)</f>
        <v>0.04</v>
      </c>
      <c r="R825" s="241" t="s">
        <v>877</v>
      </c>
      <c r="S825" s="241" t="s">
        <v>315</v>
      </c>
      <c r="T825" s="242" t="s">
        <v>315</v>
      </c>
      <c r="U825" s="224">
        <v>0.08</v>
      </c>
      <c r="V825" s="224">
        <f>ROUND(E825*U825,2)</f>
        <v>3.32</v>
      </c>
      <c r="W825" s="224"/>
      <c r="X825" s="224" t="s">
        <v>336</v>
      </c>
      <c r="Y825" s="224" t="s">
        <v>317</v>
      </c>
      <c r="Z825" s="214"/>
      <c r="AA825" s="214"/>
      <c r="AB825" s="214"/>
      <c r="AC825" s="214"/>
      <c r="AD825" s="214"/>
      <c r="AE825" s="214"/>
      <c r="AF825" s="214"/>
      <c r="AG825" s="214" t="s">
        <v>367</v>
      </c>
      <c r="AH825" s="214"/>
      <c r="AI825" s="214"/>
      <c r="AJ825" s="214"/>
      <c r="AK825" s="214"/>
      <c r="AL825" s="214"/>
      <c r="AM825" s="214"/>
      <c r="AN825" s="214"/>
      <c r="AO825" s="214"/>
      <c r="AP825" s="214"/>
      <c r="AQ825" s="214"/>
      <c r="AR825" s="214"/>
      <c r="AS825" s="214"/>
      <c r="AT825" s="214"/>
      <c r="AU825" s="214"/>
      <c r="AV825" s="214"/>
      <c r="AW825" s="214"/>
      <c r="AX825" s="214"/>
      <c r="AY825" s="214"/>
      <c r="AZ825" s="214"/>
      <c r="BA825" s="214"/>
      <c r="BB825" s="214"/>
      <c r="BC825" s="214"/>
      <c r="BD825" s="214"/>
      <c r="BE825" s="214"/>
      <c r="BF825" s="214"/>
      <c r="BG825" s="214"/>
      <c r="BH825" s="214"/>
    </row>
    <row r="826" spans="1:60" outlineLevel="2" x14ac:dyDescent="0.2">
      <c r="A826" s="221"/>
      <c r="B826" s="222"/>
      <c r="C826" s="268" t="s">
        <v>3465</v>
      </c>
      <c r="D826" s="262"/>
      <c r="E826" s="263">
        <v>38.128749999999997</v>
      </c>
      <c r="F826" s="224"/>
      <c r="G826" s="224"/>
      <c r="H826" s="224"/>
      <c r="I826" s="224"/>
      <c r="J826" s="224"/>
      <c r="K826" s="224"/>
      <c r="L826" s="224"/>
      <c r="M826" s="224"/>
      <c r="N826" s="223"/>
      <c r="O826" s="223"/>
      <c r="P826" s="223"/>
      <c r="Q826" s="223"/>
      <c r="R826" s="224"/>
      <c r="S826" s="224"/>
      <c r="T826" s="224"/>
      <c r="U826" s="224"/>
      <c r="V826" s="224"/>
      <c r="W826" s="224"/>
      <c r="X826" s="224"/>
      <c r="Y826" s="224"/>
      <c r="Z826" s="214"/>
      <c r="AA826" s="214"/>
      <c r="AB826" s="214"/>
      <c r="AC826" s="214"/>
      <c r="AD826" s="214"/>
      <c r="AE826" s="214"/>
      <c r="AF826" s="214"/>
      <c r="AG826" s="214" t="s">
        <v>371</v>
      </c>
      <c r="AH826" s="214">
        <v>0</v>
      </c>
      <c r="AI826" s="214"/>
      <c r="AJ826" s="214"/>
      <c r="AK826" s="214"/>
      <c r="AL826" s="214"/>
      <c r="AM826" s="214"/>
      <c r="AN826" s="214"/>
      <c r="AO826" s="214"/>
      <c r="AP826" s="214"/>
      <c r="AQ826" s="214"/>
      <c r="AR826" s="214"/>
      <c r="AS826" s="214"/>
      <c r="AT826" s="214"/>
      <c r="AU826" s="214"/>
      <c r="AV826" s="214"/>
      <c r="AW826" s="214"/>
      <c r="AX826" s="214"/>
      <c r="AY826" s="214"/>
      <c r="AZ826" s="214"/>
      <c r="BA826" s="214"/>
      <c r="BB826" s="214"/>
      <c r="BC826" s="214"/>
      <c r="BD826" s="214"/>
      <c r="BE826" s="214"/>
      <c r="BF826" s="214"/>
      <c r="BG826" s="214"/>
      <c r="BH826" s="214"/>
    </row>
    <row r="827" spans="1:60" outlineLevel="3" x14ac:dyDescent="0.2">
      <c r="A827" s="221"/>
      <c r="B827" s="222"/>
      <c r="C827" s="268" t="s">
        <v>3462</v>
      </c>
      <c r="D827" s="262"/>
      <c r="E827" s="263">
        <v>3.3912</v>
      </c>
      <c r="F827" s="224"/>
      <c r="G827" s="224"/>
      <c r="H827" s="224"/>
      <c r="I827" s="224"/>
      <c r="J827" s="224"/>
      <c r="K827" s="224"/>
      <c r="L827" s="224"/>
      <c r="M827" s="224"/>
      <c r="N827" s="223"/>
      <c r="O827" s="223"/>
      <c r="P827" s="223"/>
      <c r="Q827" s="223"/>
      <c r="R827" s="224"/>
      <c r="S827" s="224"/>
      <c r="T827" s="224"/>
      <c r="U827" s="224"/>
      <c r="V827" s="224"/>
      <c r="W827" s="224"/>
      <c r="X827" s="224"/>
      <c r="Y827" s="224"/>
      <c r="Z827" s="214"/>
      <c r="AA827" s="214"/>
      <c r="AB827" s="214"/>
      <c r="AC827" s="214"/>
      <c r="AD827" s="214"/>
      <c r="AE827" s="214"/>
      <c r="AF827" s="214"/>
      <c r="AG827" s="214" t="s">
        <v>371</v>
      </c>
      <c r="AH827" s="214">
        <v>0</v>
      </c>
      <c r="AI827" s="214"/>
      <c r="AJ827" s="214"/>
      <c r="AK827" s="214"/>
      <c r="AL827" s="214"/>
      <c r="AM827" s="214"/>
      <c r="AN827" s="214"/>
      <c r="AO827" s="214"/>
      <c r="AP827" s="214"/>
      <c r="AQ827" s="214"/>
      <c r="AR827" s="214"/>
      <c r="AS827" s="214"/>
      <c r="AT827" s="214"/>
      <c r="AU827" s="214"/>
      <c r="AV827" s="214"/>
      <c r="AW827" s="214"/>
      <c r="AX827" s="214"/>
      <c r="AY827" s="214"/>
      <c r="AZ827" s="214"/>
      <c r="BA827" s="214"/>
      <c r="BB827" s="214"/>
      <c r="BC827" s="214"/>
      <c r="BD827" s="214"/>
      <c r="BE827" s="214"/>
      <c r="BF827" s="214"/>
      <c r="BG827" s="214"/>
      <c r="BH827" s="214"/>
    </row>
    <row r="828" spans="1:60" x14ac:dyDescent="0.2">
      <c r="A828" s="229" t="s">
        <v>310</v>
      </c>
      <c r="B828" s="230" t="s">
        <v>268</v>
      </c>
      <c r="C828" s="253" t="s">
        <v>269</v>
      </c>
      <c r="D828" s="231"/>
      <c r="E828" s="232"/>
      <c r="F828" s="233"/>
      <c r="G828" s="233">
        <f>SUMIF(AG829:AG830,"&lt;&gt;NOR",G829:G830)</f>
        <v>0</v>
      </c>
      <c r="H828" s="233"/>
      <c r="I828" s="233">
        <f>SUM(I829:I830)</f>
        <v>0</v>
      </c>
      <c r="J828" s="233"/>
      <c r="K828" s="233">
        <f>SUM(K829:K830)</f>
        <v>0</v>
      </c>
      <c r="L828" s="233"/>
      <c r="M828" s="233">
        <f>SUM(M829:M830)</f>
        <v>0</v>
      </c>
      <c r="N828" s="232"/>
      <c r="O828" s="232">
        <f>SUM(O829:O830)</f>
        <v>0</v>
      </c>
      <c r="P828" s="232"/>
      <c r="Q828" s="232">
        <f>SUM(Q829:Q830)</f>
        <v>0.03</v>
      </c>
      <c r="R828" s="233"/>
      <c r="S828" s="233"/>
      <c r="T828" s="234"/>
      <c r="U828" s="228"/>
      <c r="V828" s="228">
        <f>SUM(V829:V830)</f>
        <v>0.4</v>
      </c>
      <c r="W828" s="228"/>
      <c r="X828" s="228"/>
      <c r="Y828" s="228"/>
      <c r="AG828" t="s">
        <v>311</v>
      </c>
    </row>
    <row r="829" spans="1:60" outlineLevel="1" x14ac:dyDescent="0.2">
      <c r="A829" s="236">
        <v>131</v>
      </c>
      <c r="B829" s="237" t="s">
        <v>3466</v>
      </c>
      <c r="C829" s="254" t="s">
        <v>3467</v>
      </c>
      <c r="D829" s="238" t="s">
        <v>379</v>
      </c>
      <c r="E829" s="239">
        <v>2.0055000000000001</v>
      </c>
      <c r="F829" s="240"/>
      <c r="G829" s="241">
        <f>ROUND(E829*F829,2)</f>
        <v>0</v>
      </c>
      <c r="H829" s="240"/>
      <c r="I829" s="241">
        <f>ROUND(E829*H829,2)</f>
        <v>0</v>
      </c>
      <c r="J829" s="240"/>
      <c r="K829" s="241">
        <f>ROUND(E829*J829,2)</f>
        <v>0</v>
      </c>
      <c r="L829" s="241">
        <v>12</v>
      </c>
      <c r="M829" s="241">
        <f>G829*(1+L829/100)</f>
        <v>0</v>
      </c>
      <c r="N829" s="239">
        <v>0</v>
      </c>
      <c r="O829" s="239">
        <f>ROUND(E829*N829,2)</f>
        <v>0</v>
      </c>
      <c r="P829" s="239">
        <v>1.4E-2</v>
      </c>
      <c r="Q829" s="239">
        <f>ROUND(E829*P829,2)</f>
        <v>0.03</v>
      </c>
      <c r="R829" s="241" t="s">
        <v>3468</v>
      </c>
      <c r="S829" s="241" t="s">
        <v>315</v>
      </c>
      <c r="T829" s="242" t="s">
        <v>315</v>
      </c>
      <c r="U829" s="224">
        <v>0.2</v>
      </c>
      <c r="V829" s="224">
        <f>ROUND(E829*U829,2)</f>
        <v>0.4</v>
      </c>
      <c r="W829" s="224"/>
      <c r="X829" s="224" t="s">
        <v>336</v>
      </c>
      <c r="Y829" s="224" t="s">
        <v>317</v>
      </c>
      <c r="Z829" s="214"/>
      <c r="AA829" s="214"/>
      <c r="AB829" s="214"/>
      <c r="AC829" s="214"/>
      <c r="AD829" s="214"/>
      <c r="AE829" s="214"/>
      <c r="AF829" s="214"/>
      <c r="AG829" s="214" t="s">
        <v>337</v>
      </c>
      <c r="AH829" s="214"/>
      <c r="AI829" s="214"/>
      <c r="AJ829" s="214"/>
      <c r="AK829" s="214"/>
      <c r="AL829" s="214"/>
      <c r="AM829" s="214"/>
      <c r="AN829" s="214"/>
      <c r="AO829" s="214"/>
      <c r="AP829" s="214"/>
      <c r="AQ829" s="214"/>
      <c r="AR829" s="214"/>
      <c r="AS829" s="214"/>
      <c r="AT829" s="214"/>
      <c r="AU829" s="214"/>
      <c r="AV829" s="214"/>
      <c r="AW829" s="214"/>
      <c r="AX829" s="214"/>
      <c r="AY829" s="214"/>
      <c r="AZ829" s="214"/>
      <c r="BA829" s="214"/>
      <c r="BB829" s="214"/>
      <c r="BC829" s="214"/>
      <c r="BD829" s="214"/>
      <c r="BE829" s="214"/>
      <c r="BF829" s="214"/>
      <c r="BG829" s="214"/>
      <c r="BH829" s="214"/>
    </row>
    <row r="830" spans="1:60" outlineLevel="2" x14ac:dyDescent="0.2">
      <c r="A830" s="221"/>
      <c r="B830" s="222"/>
      <c r="C830" s="268" t="s">
        <v>3215</v>
      </c>
      <c r="D830" s="262"/>
      <c r="E830" s="263">
        <v>2.0055000000000001</v>
      </c>
      <c r="F830" s="224"/>
      <c r="G830" s="224"/>
      <c r="H830" s="224"/>
      <c r="I830" s="224"/>
      <c r="J830" s="224"/>
      <c r="K830" s="224"/>
      <c r="L830" s="224"/>
      <c r="M830" s="224"/>
      <c r="N830" s="223"/>
      <c r="O830" s="223"/>
      <c r="P830" s="223"/>
      <c r="Q830" s="223"/>
      <c r="R830" s="224"/>
      <c r="S830" s="224"/>
      <c r="T830" s="224"/>
      <c r="U830" s="224"/>
      <c r="V830" s="224"/>
      <c r="W830" s="224"/>
      <c r="X830" s="224"/>
      <c r="Y830" s="224"/>
      <c r="Z830" s="214"/>
      <c r="AA830" s="214"/>
      <c r="AB830" s="214"/>
      <c r="AC830" s="214"/>
      <c r="AD830" s="214"/>
      <c r="AE830" s="214"/>
      <c r="AF830" s="214"/>
      <c r="AG830" s="214" t="s">
        <v>371</v>
      </c>
      <c r="AH830" s="214">
        <v>0</v>
      </c>
      <c r="AI830" s="214"/>
      <c r="AJ830" s="214"/>
      <c r="AK830" s="214"/>
      <c r="AL830" s="214"/>
      <c r="AM830" s="214"/>
      <c r="AN830" s="214"/>
      <c r="AO830" s="214"/>
      <c r="AP830" s="214"/>
      <c r="AQ830" s="214"/>
      <c r="AR830" s="214"/>
      <c r="AS830" s="214"/>
      <c r="AT830" s="214"/>
      <c r="AU830" s="214"/>
      <c r="AV830" s="214"/>
      <c r="AW830" s="214"/>
      <c r="AX830" s="214"/>
      <c r="AY830" s="214"/>
      <c r="AZ830" s="214"/>
      <c r="BA830" s="214"/>
      <c r="BB830" s="214"/>
      <c r="BC830" s="214"/>
      <c r="BD830" s="214"/>
      <c r="BE830" s="214"/>
      <c r="BF830" s="214"/>
      <c r="BG830" s="214"/>
      <c r="BH830" s="214"/>
    </row>
    <row r="831" spans="1:60" x14ac:dyDescent="0.2">
      <c r="A831" s="229" t="s">
        <v>310</v>
      </c>
      <c r="B831" s="230" t="s">
        <v>270</v>
      </c>
      <c r="C831" s="253" t="s">
        <v>271</v>
      </c>
      <c r="D831" s="231"/>
      <c r="E831" s="232"/>
      <c r="F831" s="233"/>
      <c r="G831" s="233">
        <f>SUMIF(AG832:AG832,"&lt;&gt;NOR",G832:G832)</f>
        <v>0</v>
      </c>
      <c r="H831" s="233"/>
      <c r="I831" s="233">
        <f>SUM(I832:I832)</f>
        <v>0</v>
      </c>
      <c r="J831" s="233"/>
      <c r="K831" s="233">
        <f>SUM(K832:K832)</f>
        <v>0</v>
      </c>
      <c r="L831" s="233"/>
      <c r="M831" s="233">
        <f>SUM(M832:M832)</f>
        <v>0</v>
      </c>
      <c r="N831" s="232"/>
      <c r="O831" s="232">
        <f>SUM(O832:O832)</f>
        <v>0</v>
      </c>
      <c r="P831" s="232"/>
      <c r="Q831" s="232">
        <f>SUM(Q832:Q832)</f>
        <v>0</v>
      </c>
      <c r="R831" s="233"/>
      <c r="S831" s="233"/>
      <c r="T831" s="234"/>
      <c r="U831" s="228"/>
      <c r="V831" s="228">
        <f>SUM(V832:V832)</f>
        <v>0</v>
      </c>
      <c r="W831" s="228"/>
      <c r="X831" s="228"/>
      <c r="Y831" s="228"/>
      <c r="AG831" t="s">
        <v>311</v>
      </c>
    </row>
    <row r="832" spans="1:60" outlineLevel="1" x14ac:dyDescent="0.2">
      <c r="A832" s="245">
        <v>132</v>
      </c>
      <c r="B832" s="246" t="s">
        <v>906</v>
      </c>
      <c r="C832" s="256" t="s">
        <v>3469</v>
      </c>
      <c r="D832" s="247" t="s">
        <v>330</v>
      </c>
      <c r="E832" s="248">
        <v>1</v>
      </c>
      <c r="F832" s="249"/>
      <c r="G832" s="250">
        <f>ROUND(E832*F832,2)</f>
        <v>0</v>
      </c>
      <c r="H832" s="249"/>
      <c r="I832" s="250">
        <f>ROUND(E832*H832,2)</f>
        <v>0</v>
      </c>
      <c r="J832" s="249"/>
      <c r="K832" s="250">
        <f>ROUND(E832*J832,2)</f>
        <v>0</v>
      </c>
      <c r="L832" s="250">
        <v>12</v>
      </c>
      <c r="M832" s="250">
        <f>G832*(1+L832/100)</f>
        <v>0</v>
      </c>
      <c r="N832" s="248">
        <v>0</v>
      </c>
      <c r="O832" s="248">
        <f>ROUND(E832*N832,2)</f>
        <v>0</v>
      </c>
      <c r="P832" s="248">
        <v>0</v>
      </c>
      <c r="Q832" s="248">
        <f>ROUND(E832*P832,2)</f>
        <v>0</v>
      </c>
      <c r="R832" s="250"/>
      <c r="S832" s="250" t="s">
        <v>331</v>
      </c>
      <c r="T832" s="251" t="s">
        <v>316</v>
      </c>
      <c r="U832" s="224">
        <v>0</v>
      </c>
      <c r="V832" s="224">
        <f>ROUND(E832*U832,2)</f>
        <v>0</v>
      </c>
      <c r="W832" s="224"/>
      <c r="X832" s="224" t="s">
        <v>336</v>
      </c>
      <c r="Y832" s="224" t="s">
        <v>317</v>
      </c>
      <c r="Z832" s="214"/>
      <c r="AA832" s="214"/>
      <c r="AB832" s="214"/>
      <c r="AC832" s="214"/>
      <c r="AD832" s="214"/>
      <c r="AE832" s="214"/>
      <c r="AF832" s="214"/>
      <c r="AG832" s="214" t="s">
        <v>337</v>
      </c>
      <c r="AH832" s="214"/>
      <c r="AI832" s="214"/>
      <c r="AJ832" s="214"/>
      <c r="AK832" s="214"/>
      <c r="AL832" s="214"/>
      <c r="AM832" s="214"/>
      <c r="AN832" s="214"/>
      <c r="AO832" s="214"/>
      <c r="AP832" s="214"/>
      <c r="AQ832" s="214"/>
      <c r="AR832" s="214"/>
      <c r="AS832" s="214"/>
      <c r="AT832" s="214"/>
      <c r="AU832" s="214"/>
      <c r="AV832" s="214"/>
      <c r="AW832" s="214"/>
      <c r="AX832" s="214"/>
      <c r="AY832" s="214"/>
      <c r="AZ832" s="214"/>
      <c r="BA832" s="214"/>
      <c r="BB832" s="214"/>
      <c r="BC832" s="214"/>
      <c r="BD832" s="214"/>
      <c r="BE832" s="214"/>
      <c r="BF832" s="214"/>
      <c r="BG832" s="214"/>
      <c r="BH832" s="214"/>
    </row>
    <row r="833" spans="1:60" x14ac:dyDescent="0.2">
      <c r="A833" s="229" t="s">
        <v>310</v>
      </c>
      <c r="B833" s="230" t="s">
        <v>276</v>
      </c>
      <c r="C833" s="253" t="s">
        <v>277</v>
      </c>
      <c r="D833" s="231"/>
      <c r="E833" s="232"/>
      <c r="F833" s="233"/>
      <c r="G833" s="233">
        <f>SUMIF(AG834:AG834,"&lt;&gt;NOR",G834:G834)</f>
        <v>0</v>
      </c>
      <c r="H833" s="233"/>
      <c r="I833" s="233">
        <f>SUM(I834:I834)</f>
        <v>0</v>
      </c>
      <c r="J833" s="233"/>
      <c r="K833" s="233">
        <f>SUM(K834:K834)</f>
        <v>0</v>
      </c>
      <c r="L833" s="233"/>
      <c r="M833" s="233">
        <f>SUM(M834:M834)</f>
        <v>0</v>
      </c>
      <c r="N833" s="232"/>
      <c r="O833" s="232">
        <f>SUM(O834:O834)</f>
        <v>0</v>
      </c>
      <c r="P833" s="232"/>
      <c r="Q833" s="232">
        <f>SUM(Q834:Q834)</f>
        <v>0</v>
      </c>
      <c r="R833" s="233"/>
      <c r="S833" s="233"/>
      <c r="T833" s="234"/>
      <c r="U833" s="228"/>
      <c r="V833" s="228">
        <f>SUM(V834:V834)</f>
        <v>0</v>
      </c>
      <c r="W833" s="228"/>
      <c r="X833" s="228"/>
      <c r="Y833" s="228"/>
      <c r="AG833" t="s">
        <v>311</v>
      </c>
    </row>
    <row r="834" spans="1:60" ht="22.5" outlineLevel="1" x14ac:dyDescent="0.2">
      <c r="A834" s="245">
        <v>133</v>
      </c>
      <c r="B834" s="246" t="s">
        <v>908</v>
      </c>
      <c r="C834" s="256" t="s">
        <v>3470</v>
      </c>
      <c r="D834" s="247" t="s">
        <v>330</v>
      </c>
      <c r="E834" s="248">
        <v>1</v>
      </c>
      <c r="F834" s="249"/>
      <c r="G834" s="250">
        <f>ROUND(E834*F834,2)</f>
        <v>0</v>
      </c>
      <c r="H834" s="249"/>
      <c r="I834" s="250">
        <f>ROUND(E834*H834,2)</f>
        <v>0</v>
      </c>
      <c r="J834" s="249"/>
      <c r="K834" s="250">
        <f>ROUND(E834*J834,2)</f>
        <v>0</v>
      </c>
      <c r="L834" s="250">
        <v>12</v>
      </c>
      <c r="M834" s="250">
        <f>G834*(1+L834/100)</f>
        <v>0</v>
      </c>
      <c r="N834" s="248">
        <v>0</v>
      </c>
      <c r="O834" s="248">
        <f>ROUND(E834*N834,2)</f>
        <v>0</v>
      </c>
      <c r="P834" s="248">
        <v>0</v>
      </c>
      <c r="Q834" s="248">
        <f>ROUND(E834*P834,2)</f>
        <v>0</v>
      </c>
      <c r="R834" s="250"/>
      <c r="S834" s="250" t="s">
        <v>331</v>
      </c>
      <c r="T834" s="251" t="s">
        <v>316</v>
      </c>
      <c r="U834" s="224">
        <v>0</v>
      </c>
      <c r="V834" s="224">
        <f>ROUND(E834*U834,2)</f>
        <v>0</v>
      </c>
      <c r="W834" s="224"/>
      <c r="X834" s="224" t="s">
        <v>336</v>
      </c>
      <c r="Y834" s="224" t="s">
        <v>317</v>
      </c>
      <c r="Z834" s="214"/>
      <c r="AA834" s="214"/>
      <c r="AB834" s="214"/>
      <c r="AC834" s="214"/>
      <c r="AD834" s="214"/>
      <c r="AE834" s="214"/>
      <c r="AF834" s="214"/>
      <c r="AG834" s="214" t="s">
        <v>367</v>
      </c>
      <c r="AH834" s="214"/>
      <c r="AI834" s="214"/>
      <c r="AJ834" s="214"/>
      <c r="AK834" s="214"/>
      <c r="AL834" s="214"/>
      <c r="AM834" s="214"/>
      <c r="AN834" s="214"/>
      <c r="AO834" s="214"/>
      <c r="AP834" s="214"/>
      <c r="AQ834" s="214"/>
      <c r="AR834" s="214"/>
      <c r="AS834" s="214"/>
      <c r="AT834" s="214"/>
      <c r="AU834" s="214"/>
      <c r="AV834" s="214"/>
      <c r="AW834" s="214"/>
      <c r="AX834" s="214"/>
      <c r="AY834" s="214"/>
      <c r="AZ834" s="214"/>
      <c r="BA834" s="214"/>
      <c r="BB834" s="214"/>
      <c r="BC834" s="214"/>
      <c r="BD834" s="214"/>
      <c r="BE834" s="214"/>
      <c r="BF834" s="214"/>
      <c r="BG834" s="214"/>
      <c r="BH834" s="214"/>
    </row>
    <row r="835" spans="1:60" x14ac:dyDescent="0.2">
      <c r="A835" s="229" t="s">
        <v>310</v>
      </c>
      <c r="B835" s="230" t="s">
        <v>217</v>
      </c>
      <c r="C835" s="253" t="s">
        <v>218</v>
      </c>
      <c r="D835" s="231"/>
      <c r="E835" s="232"/>
      <c r="F835" s="233"/>
      <c r="G835" s="233">
        <f>SUMIF(AG836:AG870,"&lt;&gt;NOR",G836:G870)</f>
        <v>0</v>
      </c>
      <c r="H835" s="233"/>
      <c r="I835" s="233">
        <f>SUM(I836:I870)</f>
        <v>0</v>
      </c>
      <c r="J835" s="233"/>
      <c r="K835" s="233">
        <f>SUM(K836:K870)</f>
        <v>0</v>
      </c>
      <c r="L835" s="233"/>
      <c r="M835" s="233">
        <f>SUM(M836:M870)</f>
        <v>0</v>
      </c>
      <c r="N835" s="232"/>
      <c r="O835" s="232">
        <f>SUM(O836:O870)</f>
        <v>0</v>
      </c>
      <c r="P835" s="232"/>
      <c r="Q835" s="232">
        <f>SUM(Q836:Q870)</f>
        <v>0</v>
      </c>
      <c r="R835" s="233"/>
      <c r="S835" s="233"/>
      <c r="T835" s="234"/>
      <c r="U835" s="228"/>
      <c r="V835" s="228">
        <f>SUM(V836:V870)</f>
        <v>177.07</v>
      </c>
      <c r="W835" s="228"/>
      <c r="X835" s="228"/>
      <c r="Y835" s="228"/>
      <c r="AG835" t="s">
        <v>311</v>
      </c>
    </row>
    <row r="836" spans="1:60" ht="22.5" outlineLevel="1" x14ac:dyDescent="0.2">
      <c r="A836" s="236">
        <v>134</v>
      </c>
      <c r="B836" s="237" t="s">
        <v>910</v>
      </c>
      <c r="C836" s="254" t="s">
        <v>911</v>
      </c>
      <c r="D836" s="238" t="s">
        <v>581</v>
      </c>
      <c r="E836" s="239">
        <v>32.929070000000003</v>
      </c>
      <c r="F836" s="240"/>
      <c r="G836" s="241">
        <f>ROUND(E836*F836,2)</f>
        <v>0</v>
      </c>
      <c r="H836" s="240"/>
      <c r="I836" s="241">
        <f>ROUND(E836*H836,2)</f>
        <v>0</v>
      </c>
      <c r="J836" s="240"/>
      <c r="K836" s="241">
        <f>ROUND(E836*J836,2)</f>
        <v>0</v>
      </c>
      <c r="L836" s="241">
        <v>12</v>
      </c>
      <c r="M836" s="241">
        <f>G836*(1+L836/100)</f>
        <v>0</v>
      </c>
      <c r="N836" s="239">
        <v>0</v>
      </c>
      <c r="O836" s="239">
        <f>ROUND(E836*N836,2)</f>
        <v>0</v>
      </c>
      <c r="P836" s="239">
        <v>0</v>
      </c>
      <c r="Q836" s="239">
        <f>ROUND(E836*P836,2)</f>
        <v>0</v>
      </c>
      <c r="R836" s="241" t="s">
        <v>519</v>
      </c>
      <c r="S836" s="241" t="s">
        <v>315</v>
      </c>
      <c r="T836" s="242" t="s">
        <v>315</v>
      </c>
      <c r="U836" s="224">
        <v>2.0099999999999998</v>
      </c>
      <c r="V836" s="224">
        <f>ROUND(E836*U836,2)</f>
        <v>66.19</v>
      </c>
      <c r="W836" s="224"/>
      <c r="X836" s="224" t="s">
        <v>336</v>
      </c>
      <c r="Y836" s="224" t="s">
        <v>317</v>
      </c>
      <c r="Z836" s="214"/>
      <c r="AA836" s="214"/>
      <c r="AB836" s="214"/>
      <c r="AC836" s="214"/>
      <c r="AD836" s="214"/>
      <c r="AE836" s="214"/>
      <c r="AF836" s="214"/>
      <c r="AG836" s="214" t="s">
        <v>3471</v>
      </c>
      <c r="AH836" s="214"/>
      <c r="AI836" s="214"/>
      <c r="AJ836" s="214"/>
      <c r="AK836" s="214"/>
      <c r="AL836" s="214"/>
      <c r="AM836" s="214"/>
      <c r="AN836" s="214"/>
      <c r="AO836" s="214"/>
      <c r="AP836" s="214"/>
      <c r="AQ836" s="214"/>
      <c r="AR836" s="214"/>
      <c r="AS836" s="214"/>
      <c r="AT836" s="214"/>
      <c r="AU836" s="214"/>
      <c r="AV836" s="214"/>
      <c r="AW836" s="214"/>
      <c r="AX836" s="214"/>
      <c r="AY836" s="214"/>
      <c r="AZ836" s="214"/>
      <c r="BA836" s="214"/>
      <c r="BB836" s="214"/>
      <c r="BC836" s="214"/>
      <c r="BD836" s="214"/>
      <c r="BE836" s="214"/>
      <c r="BF836" s="214"/>
      <c r="BG836" s="214"/>
      <c r="BH836" s="214"/>
    </row>
    <row r="837" spans="1:60" outlineLevel="2" x14ac:dyDescent="0.2">
      <c r="A837" s="221"/>
      <c r="B837" s="222"/>
      <c r="C837" s="268" t="s">
        <v>3472</v>
      </c>
      <c r="D837" s="262"/>
      <c r="E837" s="263">
        <v>31.179300000000001</v>
      </c>
      <c r="F837" s="224"/>
      <c r="G837" s="224"/>
      <c r="H837" s="224"/>
      <c r="I837" s="224"/>
      <c r="J837" s="224"/>
      <c r="K837" s="224"/>
      <c r="L837" s="224"/>
      <c r="M837" s="224"/>
      <c r="N837" s="223"/>
      <c r="O837" s="223"/>
      <c r="P837" s="223"/>
      <c r="Q837" s="223"/>
      <c r="R837" s="224"/>
      <c r="S837" s="224"/>
      <c r="T837" s="224"/>
      <c r="U837" s="224"/>
      <c r="V837" s="224"/>
      <c r="W837" s="224"/>
      <c r="X837" s="224"/>
      <c r="Y837" s="224"/>
      <c r="Z837" s="214"/>
      <c r="AA837" s="214"/>
      <c r="AB837" s="214"/>
      <c r="AC837" s="214"/>
      <c r="AD837" s="214"/>
      <c r="AE837" s="214"/>
      <c r="AF837" s="214"/>
      <c r="AG837" s="214" t="s">
        <v>371</v>
      </c>
      <c r="AH837" s="214">
        <v>5</v>
      </c>
      <c r="AI837" s="214"/>
      <c r="AJ837" s="214"/>
      <c r="AK837" s="214"/>
      <c r="AL837" s="214"/>
      <c r="AM837" s="214"/>
      <c r="AN837" s="214"/>
      <c r="AO837" s="214"/>
      <c r="AP837" s="214"/>
      <c r="AQ837" s="214"/>
      <c r="AR837" s="214"/>
      <c r="AS837" s="214"/>
      <c r="AT837" s="214"/>
      <c r="AU837" s="214"/>
      <c r="AV837" s="214"/>
      <c r="AW837" s="214"/>
      <c r="AX837" s="214"/>
      <c r="AY837" s="214"/>
      <c r="AZ837" s="214"/>
      <c r="BA837" s="214"/>
      <c r="BB837" s="214"/>
      <c r="BC837" s="214"/>
      <c r="BD837" s="214"/>
      <c r="BE837" s="214"/>
      <c r="BF837" s="214"/>
      <c r="BG837" s="214"/>
      <c r="BH837" s="214"/>
    </row>
    <row r="838" spans="1:60" outlineLevel="3" x14ac:dyDescent="0.2">
      <c r="A838" s="221"/>
      <c r="B838" s="222"/>
      <c r="C838" s="268" t="s">
        <v>3473</v>
      </c>
      <c r="D838" s="262"/>
      <c r="E838" s="263">
        <v>2.8080000000000001E-2</v>
      </c>
      <c r="F838" s="224"/>
      <c r="G838" s="224"/>
      <c r="H838" s="224"/>
      <c r="I838" s="224"/>
      <c r="J838" s="224"/>
      <c r="K838" s="224"/>
      <c r="L838" s="224"/>
      <c r="M838" s="224"/>
      <c r="N838" s="223"/>
      <c r="O838" s="223"/>
      <c r="P838" s="223"/>
      <c r="Q838" s="223"/>
      <c r="R838" s="224"/>
      <c r="S838" s="224"/>
      <c r="T838" s="224"/>
      <c r="U838" s="224"/>
      <c r="V838" s="224"/>
      <c r="W838" s="224"/>
      <c r="X838" s="224"/>
      <c r="Y838" s="224"/>
      <c r="Z838" s="214"/>
      <c r="AA838" s="214"/>
      <c r="AB838" s="214"/>
      <c r="AC838" s="214"/>
      <c r="AD838" s="214"/>
      <c r="AE838" s="214"/>
      <c r="AF838" s="214"/>
      <c r="AG838" s="214" t="s">
        <v>371</v>
      </c>
      <c r="AH838" s="214">
        <v>5</v>
      </c>
      <c r="AI838" s="214"/>
      <c r="AJ838" s="214"/>
      <c r="AK838" s="214"/>
      <c r="AL838" s="214"/>
      <c r="AM838" s="214"/>
      <c r="AN838" s="214"/>
      <c r="AO838" s="214"/>
      <c r="AP838" s="214"/>
      <c r="AQ838" s="214"/>
      <c r="AR838" s="214"/>
      <c r="AS838" s="214"/>
      <c r="AT838" s="214"/>
      <c r="AU838" s="214"/>
      <c r="AV838" s="214"/>
      <c r="AW838" s="214"/>
      <c r="AX838" s="214"/>
      <c r="AY838" s="214"/>
      <c r="AZ838" s="214"/>
      <c r="BA838" s="214"/>
      <c r="BB838" s="214"/>
      <c r="BC838" s="214"/>
      <c r="BD838" s="214"/>
      <c r="BE838" s="214"/>
      <c r="BF838" s="214"/>
      <c r="BG838" s="214"/>
      <c r="BH838" s="214"/>
    </row>
    <row r="839" spans="1:60" outlineLevel="3" x14ac:dyDescent="0.2">
      <c r="A839" s="221"/>
      <c r="B839" s="222"/>
      <c r="C839" s="268" t="s">
        <v>3474</v>
      </c>
      <c r="D839" s="262"/>
      <c r="E839" s="263">
        <v>1.7216899999999999</v>
      </c>
      <c r="F839" s="224"/>
      <c r="G839" s="224"/>
      <c r="H839" s="224"/>
      <c r="I839" s="224"/>
      <c r="J839" s="224"/>
      <c r="K839" s="224"/>
      <c r="L839" s="224"/>
      <c r="M839" s="224"/>
      <c r="N839" s="223"/>
      <c r="O839" s="223"/>
      <c r="P839" s="223"/>
      <c r="Q839" s="223"/>
      <c r="R839" s="224"/>
      <c r="S839" s="224"/>
      <c r="T839" s="224"/>
      <c r="U839" s="224"/>
      <c r="V839" s="224"/>
      <c r="W839" s="224"/>
      <c r="X839" s="224"/>
      <c r="Y839" s="224"/>
      <c r="Z839" s="214"/>
      <c r="AA839" s="214"/>
      <c r="AB839" s="214"/>
      <c r="AC839" s="214"/>
      <c r="AD839" s="214"/>
      <c r="AE839" s="214"/>
      <c r="AF839" s="214"/>
      <c r="AG839" s="214" t="s">
        <v>371</v>
      </c>
      <c r="AH839" s="214">
        <v>5</v>
      </c>
      <c r="AI839" s="214"/>
      <c r="AJ839" s="214"/>
      <c r="AK839" s="214"/>
      <c r="AL839" s="214"/>
      <c r="AM839" s="214"/>
      <c r="AN839" s="214"/>
      <c r="AO839" s="214"/>
      <c r="AP839" s="214"/>
      <c r="AQ839" s="214"/>
      <c r="AR839" s="214"/>
      <c r="AS839" s="214"/>
      <c r="AT839" s="214"/>
      <c r="AU839" s="214"/>
      <c r="AV839" s="214"/>
      <c r="AW839" s="214"/>
      <c r="AX839" s="214"/>
      <c r="AY839" s="214"/>
      <c r="AZ839" s="214"/>
      <c r="BA839" s="214"/>
      <c r="BB839" s="214"/>
      <c r="BC839" s="214"/>
      <c r="BD839" s="214"/>
      <c r="BE839" s="214"/>
      <c r="BF839" s="214"/>
      <c r="BG839" s="214"/>
      <c r="BH839" s="214"/>
    </row>
    <row r="840" spans="1:60" ht="22.5" outlineLevel="1" x14ac:dyDescent="0.2">
      <c r="A840" s="236">
        <v>135</v>
      </c>
      <c r="B840" s="237" t="s">
        <v>1260</v>
      </c>
      <c r="C840" s="254" t="s">
        <v>1261</v>
      </c>
      <c r="D840" s="238" t="s">
        <v>581</v>
      </c>
      <c r="E840" s="239">
        <v>98.787220000000005</v>
      </c>
      <c r="F840" s="240"/>
      <c r="G840" s="241">
        <f>ROUND(E840*F840,2)</f>
        <v>0</v>
      </c>
      <c r="H840" s="240"/>
      <c r="I840" s="241">
        <f>ROUND(E840*H840,2)</f>
        <v>0</v>
      </c>
      <c r="J840" s="240"/>
      <c r="K840" s="241">
        <f>ROUND(E840*J840,2)</f>
        <v>0</v>
      </c>
      <c r="L840" s="241">
        <v>12</v>
      </c>
      <c r="M840" s="241">
        <f>G840*(1+L840/100)</f>
        <v>0</v>
      </c>
      <c r="N840" s="239">
        <v>0</v>
      </c>
      <c r="O840" s="239">
        <f>ROUND(E840*N840,2)</f>
        <v>0</v>
      </c>
      <c r="P840" s="239">
        <v>0</v>
      </c>
      <c r="Q840" s="239">
        <f>ROUND(E840*P840,2)</f>
        <v>0</v>
      </c>
      <c r="R840" s="241" t="s">
        <v>519</v>
      </c>
      <c r="S840" s="241" t="s">
        <v>315</v>
      </c>
      <c r="T840" s="242" t="s">
        <v>315</v>
      </c>
      <c r="U840" s="224">
        <v>0.95899999999999996</v>
      </c>
      <c r="V840" s="224">
        <f>ROUND(E840*U840,2)</f>
        <v>94.74</v>
      </c>
      <c r="W840" s="224"/>
      <c r="X840" s="224" t="s">
        <v>336</v>
      </c>
      <c r="Y840" s="224" t="s">
        <v>317</v>
      </c>
      <c r="Z840" s="214"/>
      <c r="AA840" s="214"/>
      <c r="AB840" s="214"/>
      <c r="AC840" s="214"/>
      <c r="AD840" s="214"/>
      <c r="AE840" s="214"/>
      <c r="AF840" s="214"/>
      <c r="AG840" s="214" t="s">
        <v>337</v>
      </c>
      <c r="AH840" s="214"/>
      <c r="AI840" s="214"/>
      <c r="AJ840" s="214"/>
      <c r="AK840" s="214"/>
      <c r="AL840" s="214"/>
      <c r="AM840" s="214"/>
      <c r="AN840" s="214"/>
      <c r="AO840" s="214"/>
      <c r="AP840" s="214"/>
      <c r="AQ840" s="214"/>
      <c r="AR840" s="214"/>
      <c r="AS840" s="214"/>
      <c r="AT840" s="214"/>
      <c r="AU840" s="214"/>
      <c r="AV840" s="214"/>
      <c r="AW840" s="214"/>
      <c r="AX840" s="214"/>
      <c r="AY840" s="214"/>
      <c r="AZ840" s="214"/>
      <c r="BA840" s="214"/>
      <c r="BB840" s="214"/>
      <c r="BC840" s="214"/>
      <c r="BD840" s="214"/>
      <c r="BE840" s="214"/>
      <c r="BF840" s="214"/>
      <c r="BG840" s="214"/>
      <c r="BH840" s="214"/>
    </row>
    <row r="841" spans="1:60" outlineLevel="2" x14ac:dyDescent="0.2">
      <c r="A841" s="221"/>
      <c r="B841" s="222"/>
      <c r="C841" s="268" t="s">
        <v>3475</v>
      </c>
      <c r="D841" s="262"/>
      <c r="E841" s="263">
        <v>98.787220000000005</v>
      </c>
      <c r="F841" s="224"/>
      <c r="G841" s="224"/>
      <c r="H841" s="224"/>
      <c r="I841" s="224"/>
      <c r="J841" s="224"/>
      <c r="K841" s="224"/>
      <c r="L841" s="224"/>
      <c r="M841" s="224"/>
      <c r="N841" s="223"/>
      <c r="O841" s="223"/>
      <c r="P841" s="223"/>
      <c r="Q841" s="223"/>
      <c r="R841" s="224"/>
      <c r="S841" s="224"/>
      <c r="T841" s="224"/>
      <c r="U841" s="224"/>
      <c r="V841" s="224"/>
      <c r="W841" s="224"/>
      <c r="X841" s="224"/>
      <c r="Y841" s="224"/>
      <c r="Z841" s="214"/>
      <c r="AA841" s="214"/>
      <c r="AB841" s="214"/>
      <c r="AC841" s="214"/>
      <c r="AD841" s="214"/>
      <c r="AE841" s="214"/>
      <c r="AF841" s="214"/>
      <c r="AG841" s="214" t="s">
        <v>371</v>
      </c>
      <c r="AH841" s="214">
        <v>5</v>
      </c>
      <c r="AI841" s="214"/>
      <c r="AJ841" s="214"/>
      <c r="AK841" s="214"/>
      <c r="AL841" s="214"/>
      <c r="AM841" s="214"/>
      <c r="AN841" s="214"/>
      <c r="AO841" s="214"/>
      <c r="AP841" s="214"/>
      <c r="AQ841" s="214"/>
      <c r="AR841" s="214"/>
      <c r="AS841" s="214"/>
      <c r="AT841" s="214"/>
      <c r="AU841" s="214"/>
      <c r="AV841" s="214"/>
      <c r="AW841" s="214"/>
      <c r="AX841" s="214"/>
      <c r="AY841" s="214"/>
      <c r="AZ841" s="214"/>
      <c r="BA841" s="214"/>
      <c r="BB841" s="214"/>
      <c r="BC841" s="214"/>
      <c r="BD841" s="214"/>
      <c r="BE841" s="214"/>
      <c r="BF841" s="214"/>
      <c r="BG841" s="214"/>
      <c r="BH841" s="214"/>
    </row>
    <row r="842" spans="1:60" ht="22.5" outlineLevel="1" x14ac:dyDescent="0.2">
      <c r="A842" s="236">
        <v>136</v>
      </c>
      <c r="B842" s="237" t="s">
        <v>914</v>
      </c>
      <c r="C842" s="254" t="s">
        <v>1263</v>
      </c>
      <c r="D842" s="238" t="s">
        <v>581</v>
      </c>
      <c r="E842" s="239">
        <v>32.929070000000003</v>
      </c>
      <c r="F842" s="240"/>
      <c r="G842" s="241">
        <f>ROUND(E842*F842,2)</f>
        <v>0</v>
      </c>
      <c r="H842" s="240"/>
      <c r="I842" s="241">
        <f>ROUND(E842*H842,2)</f>
        <v>0</v>
      </c>
      <c r="J842" s="240"/>
      <c r="K842" s="241">
        <f>ROUND(E842*J842,2)</f>
        <v>0</v>
      </c>
      <c r="L842" s="241">
        <v>12</v>
      </c>
      <c r="M842" s="241">
        <f>G842*(1+L842/100)</f>
        <v>0</v>
      </c>
      <c r="N842" s="239">
        <v>0</v>
      </c>
      <c r="O842" s="239">
        <f>ROUND(E842*N842,2)</f>
        <v>0</v>
      </c>
      <c r="P842" s="239">
        <v>0</v>
      </c>
      <c r="Q842" s="239">
        <f>ROUND(E842*P842,2)</f>
        <v>0</v>
      </c>
      <c r="R842" s="241" t="s">
        <v>519</v>
      </c>
      <c r="S842" s="241" t="s">
        <v>315</v>
      </c>
      <c r="T842" s="242" t="s">
        <v>315</v>
      </c>
      <c r="U842" s="224">
        <v>0.49</v>
      </c>
      <c r="V842" s="224">
        <f>ROUND(E842*U842,2)</f>
        <v>16.14</v>
      </c>
      <c r="W842" s="224"/>
      <c r="X842" s="224" t="s">
        <v>336</v>
      </c>
      <c r="Y842" s="224" t="s">
        <v>317</v>
      </c>
      <c r="Z842" s="214"/>
      <c r="AA842" s="214"/>
      <c r="AB842" s="214"/>
      <c r="AC842" s="214"/>
      <c r="AD842" s="214"/>
      <c r="AE842" s="214"/>
      <c r="AF842" s="214"/>
      <c r="AG842" s="214" t="s">
        <v>337</v>
      </c>
      <c r="AH842" s="214"/>
      <c r="AI842" s="214"/>
      <c r="AJ842" s="214"/>
      <c r="AK842" s="214"/>
      <c r="AL842" s="214"/>
      <c r="AM842" s="214"/>
      <c r="AN842" s="214"/>
      <c r="AO842" s="214"/>
      <c r="AP842" s="214"/>
      <c r="AQ842" s="214"/>
      <c r="AR842" s="214"/>
      <c r="AS842" s="214"/>
      <c r="AT842" s="214"/>
      <c r="AU842" s="214"/>
      <c r="AV842" s="214"/>
      <c r="AW842" s="214"/>
      <c r="AX842" s="214"/>
      <c r="AY842" s="214"/>
      <c r="AZ842" s="214"/>
      <c r="BA842" s="214"/>
      <c r="BB842" s="214"/>
      <c r="BC842" s="214"/>
      <c r="BD842" s="214"/>
      <c r="BE842" s="214"/>
      <c r="BF842" s="214"/>
      <c r="BG842" s="214"/>
      <c r="BH842" s="214"/>
    </row>
    <row r="843" spans="1:60" outlineLevel="2" x14ac:dyDescent="0.2">
      <c r="A843" s="221"/>
      <c r="B843" s="222"/>
      <c r="C843" s="255" t="s">
        <v>916</v>
      </c>
      <c r="D843" s="243"/>
      <c r="E843" s="243"/>
      <c r="F843" s="243"/>
      <c r="G843" s="243"/>
      <c r="H843" s="224"/>
      <c r="I843" s="224"/>
      <c r="J843" s="224"/>
      <c r="K843" s="224"/>
      <c r="L843" s="224"/>
      <c r="M843" s="224"/>
      <c r="N843" s="223"/>
      <c r="O843" s="223"/>
      <c r="P843" s="223"/>
      <c r="Q843" s="223"/>
      <c r="R843" s="224"/>
      <c r="S843" s="224"/>
      <c r="T843" s="224"/>
      <c r="U843" s="224"/>
      <c r="V843" s="224"/>
      <c r="W843" s="224"/>
      <c r="X843" s="224"/>
      <c r="Y843" s="224"/>
      <c r="Z843" s="214"/>
      <c r="AA843" s="214"/>
      <c r="AB843" s="214"/>
      <c r="AC843" s="214"/>
      <c r="AD843" s="214"/>
      <c r="AE843" s="214"/>
      <c r="AF843" s="214"/>
      <c r="AG843" s="214" t="s">
        <v>320</v>
      </c>
      <c r="AH843" s="214"/>
      <c r="AI843" s="214"/>
      <c r="AJ843" s="214"/>
      <c r="AK843" s="214"/>
      <c r="AL843" s="214"/>
      <c r="AM843" s="214"/>
      <c r="AN843" s="214"/>
      <c r="AO843" s="214"/>
      <c r="AP843" s="214"/>
      <c r="AQ843" s="214"/>
      <c r="AR843" s="214"/>
      <c r="AS843" s="214"/>
      <c r="AT843" s="214"/>
      <c r="AU843" s="214"/>
      <c r="AV843" s="214"/>
      <c r="AW843" s="214"/>
      <c r="AX843" s="214"/>
      <c r="AY843" s="214"/>
      <c r="AZ843" s="214"/>
      <c r="BA843" s="214"/>
      <c r="BB843" s="214"/>
      <c r="BC843" s="214"/>
      <c r="BD843" s="214"/>
      <c r="BE843" s="214"/>
      <c r="BF843" s="214"/>
      <c r="BG843" s="214"/>
      <c r="BH843" s="214"/>
    </row>
    <row r="844" spans="1:60" outlineLevel="2" x14ac:dyDescent="0.2">
      <c r="A844" s="221"/>
      <c r="B844" s="222"/>
      <c r="C844" s="268" t="s">
        <v>3476</v>
      </c>
      <c r="D844" s="262"/>
      <c r="E844" s="263">
        <v>32.929070000000003</v>
      </c>
      <c r="F844" s="224"/>
      <c r="G844" s="224"/>
      <c r="H844" s="224"/>
      <c r="I844" s="224"/>
      <c r="J844" s="224"/>
      <c r="K844" s="224"/>
      <c r="L844" s="224"/>
      <c r="M844" s="224"/>
      <c r="N844" s="223"/>
      <c r="O844" s="223"/>
      <c r="P844" s="223"/>
      <c r="Q844" s="223"/>
      <c r="R844" s="224"/>
      <c r="S844" s="224"/>
      <c r="T844" s="224"/>
      <c r="U844" s="224"/>
      <c r="V844" s="224"/>
      <c r="W844" s="224"/>
      <c r="X844" s="224"/>
      <c r="Y844" s="224"/>
      <c r="Z844" s="214"/>
      <c r="AA844" s="214"/>
      <c r="AB844" s="214"/>
      <c r="AC844" s="214"/>
      <c r="AD844" s="214"/>
      <c r="AE844" s="214"/>
      <c r="AF844" s="214"/>
      <c r="AG844" s="214" t="s">
        <v>371</v>
      </c>
      <c r="AH844" s="214">
        <v>5</v>
      </c>
      <c r="AI844" s="214"/>
      <c r="AJ844" s="214"/>
      <c r="AK844" s="214"/>
      <c r="AL844" s="214"/>
      <c r="AM844" s="214"/>
      <c r="AN844" s="214"/>
      <c r="AO844" s="214"/>
      <c r="AP844" s="214"/>
      <c r="AQ844" s="214"/>
      <c r="AR844" s="214"/>
      <c r="AS844" s="214"/>
      <c r="AT844" s="214"/>
      <c r="AU844" s="214"/>
      <c r="AV844" s="214"/>
      <c r="AW844" s="214"/>
      <c r="AX844" s="214"/>
      <c r="AY844" s="214"/>
      <c r="AZ844" s="214"/>
      <c r="BA844" s="214"/>
      <c r="BB844" s="214"/>
      <c r="BC844" s="214"/>
      <c r="BD844" s="214"/>
      <c r="BE844" s="214"/>
      <c r="BF844" s="214"/>
      <c r="BG844" s="214"/>
      <c r="BH844" s="214"/>
    </row>
    <row r="845" spans="1:60" outlineLevel="1" x14ac:dyDescent="0.2">
      <c r="A845" s="236">
        <v>137</v>
      </c>
      <c r="B845" s="237" t="s">
        <v>918</v>
      </c>
      <c r="C845" s="254" t="s">
        <v>919</v>
      </c>
      <c r="D845" s="238" t="s">
        <v>581</v>
      </c>
      <c r="E845" s="239">
        <v>461.00700999999998</v>
      </c>
      <c r="F845" s="240"/>
      <c r="G845" s="241">
        <f>ROUND(E845*F845,2)</f>
        <v>0</v>
      </c>
      <c r="H845" s="240"/>
      <c r="I845" s="241">
        <f>ROUND(E845*H845,2)</f>
        <v>0</v>
      </c>
      <c r="J845" s="240"/>
      <c r="K845" s="241">
        <f>ROUND(E845*J845,2)</f>
        <v>0</v>
      </c>
      <c r="L845" s="241">
        <v>12</v>
      </c>
      <c r="M845" s="241">
        <f>G845*(1+L845/100)</f>
        <v>0</v>
      </c>
      <c r="N845" s="239">
        <v>0</v>
      </c>
      <c r="O845" s="239">
        <f>ROUND(E845*N845,2)</f>
        <v>0</v>
      </c>
      <c r="P845" s="239">
        <v>0</v>
      </c>
      <c r="Q845" s="239">
        <f>ROUND(E845*P845,2)</f>
        <v>0</v>
      </c>
      <c r="R845" s="241" t="s">
        <v>519</v>
      </c>
      <c r="S845" s="241" t="s">
        <v>315</v>
      </c>
      <c r="T845" s="242" t="s">
        <v>315</v>
      </c>
      <c r="U845" s="224">
        <v>0</v>
      </c>
      <c r="V845" s="224">
        <f>ROUND(E845*U845,2)</f>
        <v>0</v>
      </c>
      <c r="W845" s="224"/>
      <c r="X845" s="224" t="s">
        <v>336</v>
      </c>
      <c r="Y845" s="224" t="s">
        <v>317</v>
      </c>
      <c r="Z845" s="214"/>
      <c r="AA845" s="214"/>
      <c r="AB845" s="214"/>
      <c r="AC845" s="214"/>
      <c r="AD845" s="214"/>
      <c r="AE845" s="214"/>
      <c r="AF845" s="214"/>
      <c r="AG845" s="214" t="s">
        <v>337</v>
      </c>
      <c r="AH845" s="214"/>
      <c r="AI845" s="214"/>
      <c r="AJ845" s="214"/>
      <c r="AK845" s="214"/>
      <c r="AL845" s="214"/>
      <c r="AM845" s="214"/>
      <c r="AN845" s="214"/>
      <c r="AO845" s="214"/>
      <c r="AP845" s="214"/>
      <c r="AQ845" s="214"/>
      <c r="AR845" s="214"/>
      <c r="AS845" s="214"/>
      <c r="AT845" s="214"/>
      <c r="AU845" s="214"/>
      <c r="AV845" s="214"/>
      <c r="AW845" s="214"/>
      <c r="AX845" s="214"/>
      <c r="AY845" s="214"/>
      <c r="AZ845" s="214"/>
      <c r="BA845" s="214"/>
      <c r="BB845" s="214"/>
      <c r="BC845" s="214"/>
      <c r="BD845" s="214"/>
      <c r="BE845" s="214"/>
      <c r="BF845" s="214"/>
      <c r="BG845" s="214"/>
      <c r="BH845" s="214"/>
    </row>
    <row r="846" spans="1:60" outlineLevel="2" x14ac:dyDescent="0.2">
      <c r="A846" s="221"/>
      <c r="B846" s="222"/>
      <c r="C846" s="268" t="s">
        <v>3477</v>
      </c>
      <c r="D846" s="262"/>
      <c r="E846" s="263">
        <v>461.00700999999998</v>
      </c>
      <c r="F846" s="224"/>
      <c r="G846" s="224"/>
      <c r="H846" s="224"/>
      <c r="I846" s="224"/>
      <c r="J846" s="224"/>
      <c r="K846" s="224"/>
      <c r="L846" s="224"/>
      <c r="M846" s="224"/>
      <c r="N846" s="223"/>
      <c r="O846" s="223"/>
      <c r="P846" s="223"/>
      <c r="Q846" s="223"/>
      <c r="R846" s="224"/>
      <c r="S846" s="224"/>
      <c r="T846" s="224"/>
      <c r="U846" s="224"/>
      <c r="V846" s="224"/>
      <c r="W846" s="224"/>
      <c r="X846" s="224"/>
      <c r="Y846" s="224"/>
      <c r="Z846" s="214"/>
      <c r="AA846" s="214"/>
      <c r="AB846" s="214"/>
      <c r="AC846" s="214"/>
      <c r="AD846" s="214"/>
      <c r="AE846" s="214"/>
      <c r="AF846" s="214"/>
      <c r="AG846" s="214" t="s">
        <v>371</v>
      </c>
      <c r="AH846" s="214">
        <v>5</v>
      </c>
      <c r="AI846" s="214"/>
      <c r="AJ846" s="214"/>
      <c r="AK846" s="214"/>
      <c r="AL846" s="214"/>
      <c r="AM846" s="214"/>
      <c r="AN846" s="214"/>
      <c r="AO846" s="214"/>
      <c r="AP846" s="214"/>
      <c r="AQ846" s="214"/>
      <c r="AR846" s="214"/>
      <c r="AS846" s="214"/>
      <c r="AT846" s="214"/>
      <c r="AU846" s="214"/>
      <c r="AV846" s="214"/>
      <c r="AW846" s="214"/>
      <c r="AX846" s="214"/>
      <c r="AY846" s="214"/>
      <c r="AZ846" s="214"/>
      <c r="BA846" s="214"/>
      <c r="BB846" s="214"/>
      <c r="BC846" s="214"/>
      <c r="BD846" s="214"/>
      <c r="BE846" s="214"/>
      <c r="BF846" s="214"/>
      <c r="BG846" s="214"/>
      <c r="BH846" s="214"/>
    </row>
    <row r="847" spans="1:60" outlineLevel="1" x14ac:dyDescent="0.2">
      <c r="A847" s="236">
        <v>138</v>
      </c>
      <c r="B847" s="237" t="s">
        <v>3478</v>
      </c>
      <c r="C847" s="254" t="s">
        <v>3479</v>
      </c>
      <c r="D847" s="238" t="s">
        <v>581</v>
      </c>
      <c r="E847" s="239">
        <v>2.8080000000000001E-2</v>
      </c>
      <c r="F847" s="240"/>
      <c r="G847" s="241">
        <f>ROUND(E847*F847,2)</f>
        <v>0</v>
      </c>
      <c r="H847" s="240"/>
      <c r="I847" s="241">
        <f>ROUND(E847*H847,2)</f>
        <v>0</v>
      </c>
      <c r="J847" s="240"/>
      <c r="K847" s="241">
        <f>ROUND(E847*J847,2)</f>
        <v>0</v>
      </c>
      <c r="L847" s="241">
        <v>12</v>
      </c>
      <c r="M847" s="241">
        <f>G847*(1+L847/100)</f>
        <v>0</v>
      </c>
      <c r="N847" s="239">
        <v>0</v>
      </c>
      <c r="O847" s="239">
        <f>ROUND(E847*N847,2)</f>
        <v>0</v>
      </c>
      <c r="P847" s="239">
        <v>0</v>
      </c>
      <c r="Q847" s="239">
        <f>ROUND(E847*P847,2)</f>
        <v>0</v>
      </c>
      <c r="R847" s="241" t="s">
        <v>519</v>
      </c>
      <c r="S847" s="241" t="s">
        <v>315</v>
      </c>
      <c r="T847" s="242" t="s">
        <v>315</v>
      </c>
      <c r="U847" s="224">
        <v>0</v>
      </c>
      <c r="V847" s="224">
        <f>ROUND(E847*U847,2)</f>
        <v>0</v>
      </c>
      <c r="W847" s="224"/>
      <c r="X847" s="224" t="s">
        <v>336</v>
      </c>
      <c r="Y847" s="224" t="s">
        <v>317</v>
      </c>
      <c r="Z847" s="214"/>
      <c r="AA847" s="214"/>
      <c r="AB847" s="214"/>
      <c r="AC847" s="214"/>
      <c r="AD847" s="214"/>
      <c r="AE847" s="214"/>
      <c r="AF847" s="214"/>
      <c r="AG847" s="214" t="s">
        <v>337</v>
      </c>
      <c r="AH847" s="214"/>
      <c r="AI847" s="214"/>
      <c r="AJ847" s="214"/>
      <c r="AK847" s="214"/>
      <c r="AL847" s="214"/>
      <c r="AM847" s="214"/>
      <c r="AN847" s="214"/>
      <c r="AO847" s="214"/>
      <c r="AP847" s="214"/>
      <c r="AQ847" s="214"/>
      <c r="AR847" s="214"/>
      <c r="AS847" s="214"/>
      <c r="AT847" s="214"/>
      <c r="AU847" s="214"/>
      <c r="AV847" s="214"/>
      <c r="AW847" s="214"/>
      <c r="AX847" s="214"/>
      <c r="AY847" s="214"/>
      <c r="AZ847" s="214"/>
      <c r="BA847" s="214"/>
      <c r="BB847" s="214"/>
      <c r="BC847" s="214"/>
      <c r="BD847" s="214"/>
      <c r="BE847" s="214"/>
      <c r="BF847" s="214"/>
      <c r="BG847" s="214"/>
      <c r="BH847" s="214"/>
    </row>
    <row r="848" spans="1:60" outlineLevel="2" x14ac:dyDescent="0.2">
      <c r="A848" s="221"/>
      <c r="B848" s="222"/>
      <c r="C848" s="255" t="s">
        <v>928</v>
      </c>
      <c r="D848" s="243"/>
      <c r="E848" s="243"/>
      <c r="F848" s="243"/>
      <c r="G848" s="243"/>
      <c r="H848" s="224"/>
      <c r="I848" s="224"/>
      <c r="J848" s="224"/>
      <c r="K848" s="224"/>
      <c r="L848" s="224"/>
      <c r="M848" s="224"/>
      <c r="N848" s="223"/>
      <c r="O848" s="223"/>
      <c r="P848" s="223"/>
      <c r="Q848" s="223"/>
      <c r="R848" s="224"/>
      <c r="S848" s="224"/>
      <c r="T848" s="224"/>
      <c r="U848" s="224"/>
      <c r="V848" s="224"/>
      <c r="W848" s="224"/>
      <c r="X848" s="224"/>
      <c r="Y848" s="224"/>
      <c r="Z848" s="214"/>
      <c r="AA848" s="214"/>
      <c r="AB848" s="214"/>
      <c r="AC848" s="214"/>
      <c r="AD848" s="214"/>
      <c r="AE848" s="214"/>
      <c r="AF848" s="214"/>
      <c r="AG848" s="214" t="s">
        <v>320</v>
      </c>
      <c r="AH848" s="214"/>
      <c r="AI848" s="214"/>
      <c r="AJ848" s="214"/>
      <c r="AK848" s="214"/>
      <c r="AL848" s="214"/>
      <c r="AM848" s="214"/>
      <c r="AN848" s="214"/>
      <c r="AO848" s="214"/>
      <c r="AP848" s="214"/>
      <c r="AQ848" s="214"/>
      <c r="AR848" s="214"/>
      <c r="AS848" s="214"/>
      <c r="AT848" s="214"/>
      <c r="AU848" s="214"/>
      <c r="AV848" s="214"/>
      <c r="AW848" s="214"/>
      <c r="AX848" s="214"/>
      <c r="AY848" s="214"/>
      <c r="AZ848" s="214"/>
      <c r="BA848" s="214"/>
      <c r="BB848" s="214"/>
      <c r="BC848" s="214"/>
      <c r="BD848" s="214"/>
      <c r="BE848" s="214"/>
      <c r="BF848" s="214"/>
      <c r="BG848" s="214"/>
      <c r="BH848" s="214"/>
    </row>
    <row r="849" spans="1:60" outlineLevel="2" x14ac:dyDescent="0.2">
      <c r="A849" s="221"/>
      <c r="B849" s="222"/>
      <c r="C849" s="268" t="s">
        <v>3480</v>
      </c>
      <c r="D849" s="262"/>
      <c r="E849" s="263">
        <v>2.8080000000000001E-2</v>
      </c>
      <c r="F849" s="224"/>
      <c r="G849" s="224"/>
      <c r="H849" s="224"/>
      <c r="I849" s="224"/>
      <c r="J849" s="224"/>
      <c r="K849" s="224"/>
      <c r="L849" s="224"/>
      <c r="M849" s="224"/>
      <c r="N849" s="223"/>
      <c r="O849" s="223"/>
      <c r="P849" s="223"/>
      <c r="Q849" s="223"/>
      <c r="R849" s="224"/>
      <c r="S849" s="224"/>
      <c r="T849" s="224"/>
      <c r="U849" s="224"/>
      <c r="V849" s="224"/>
      <c r="W849" s="224"/>
      <c r="X849" s="224"/>
      <c r="Y849" s="224"/>
      <c r="Z849" s="214"/>
      <c r="AA849" s="214"/>
      <c r="AB849" s="214"/>
      <c r="AC849" s="214"/>
      <c r="AD849" s="214"/>
      <c r="AE849" s="214"/>
      <c r="AF849" s="214"/>
      <c r="AG849" s="214" t="s">
        <v>371</v>
      </c>
      <c r="AH849" s="214">
        <v>7</v>
      </c>
      <c r="AI849" s="214"/>
      <c r="AJ849" s="214"/>
      <c r="AK849" s="214"/>
      <c r="AL849" s="214"/>
      <c r="AM849" s="214"/>
      <c r="AN849" s="214"/>
      <c r="AO849" s="214"/>
      <c r="AP849" s="214"/>
      <c r="AQ849" s="214"/>
      <c r="AR849" s="214"/>
      <c r="AS849" s="214"/>
      <c r="AT849" s="214"/>
      <c r="AU849" s="214"/>
      <c r="AV849" s="214"/>
      <c r="AW849" s="214"/>
      <c r="AX849" s="214"/>
      <c r="AY849" s="214"/>
      <c r="AZ849" s="214"/>
      <c r="BA849" s="214"/>
      <c r="BB849" s="214"/>
      <c r="BC849" s="214"/>
      <c r="BD849" s="214"/>
      <c r="BE849" s="214"/>
      <c r="BF849" s="214"/>
      <c r="BG849" s="214"/>
      <c r="BH849" s="214"/>
    </row>
    <row r="850" spans="1:60" outlineLevel="1" x14ac:dyDescent="0.2">
      <c r="A850" s="236">
        <v>139</v>
      </c>
      <c r="B850" s="237" t="s">
        <v>926</v>
      </c>
      <c r="C850" s="254" t="s">
        <v>927</v>
      </c>
      <c r="D850" s="238" t="s">
        <v>581</v>
      </c>
      <c r="E850" s="239">
        <v>31.179300000000001</v>
      </c>
      <c r="F850" s="240"/>
      <c r="G850" s="241">
        <f>ROUND(E850*F850,2)</f>
        <v>0</v>
      </c>
      <c r="H850" s="240"/>
      <c r="I850" s="241">
        <f>ROUND(E850*H850,2)</f>
        <v>0</v>
      </c>
      <c r="J850" s="240"/>
      <c r="K850" s="241">
        <f>ROUND(E850*J850,2)</f>
        <v>0</v>
      </c>
      <c r="L850" s="241">
        <v>12</v>
      </c>
      <c r="M850" s="241">
        <f>G850*(1+L850/100)</f>
        <v>0</v>
      </c>
      <c r="N850" s="239">
        <v>0</v>
      </c>
      <c r="O850" s="239">
        <f>ROUND(E850*N850,2)</f>
        <v>0</v>
      </c>
      <c r="P850" s="239">
        <v>0</v>
      </c>
      <c r="Q850" s="239">
        <f>ROUND(E850*P850,2)</f>
        <v>0</v>
      </c>
      <c r="R850" s="241" t="s">
        <v>519</v>
      </c>
      <c r="S850" s="241" t="s">
        <v>315</v>
      </c>
      <c r="T850" s="242" t="s">
        <v>315</v>
      </c>
      <c r="U850" s="224">
        <v>0</v>
      </c>
      <c r="V850" s="224">
        <f>ROUND(E850*U850,2)</f>
        <v>0</v>
      </c>
      <c r="W850" s="224"/>
      <c r="X850" s="224" t="s">
        <v>336</v>
      </c>
      <c r="Y850" s="224" t="s">
        <v>317</v>
      </c>
      <c r="Z850" s="214"/>
      <c r="AA850" s="214"/>
      <c r="AB850" s="214"/>
      <c r="AC850" s="214"/>
      <c r="AD850" s="214"/>
      <c r="AE850" s="214"/>
      <c r="AF850" s="214"/>
      <c r="AG850" s="214" t="s">
        <v>337</v>
      </c>
      <c r="AH850" s="214"/>
      <c r="AI850" s="214"/>
      <c r="AJ850" s="214"/>
      <c r="AK850" s="214"/>
      <c r="AL850" s="214"/>
      <c r="AM850" s="214"/>
      <c r="AN850" s="214"/>
      <c r="AO850" s="214"/>
      <c r="AP850" s="214"/>
      <c r="AQ850" s="214"/>
      <c r="AR850" s="214"/>
      <c r="AS850" s="214"/>
      <c r="AT850" s="214"/>
      <c r="AU850" s="214"/>
      <c r="AV850" s="214"/>
      <c r="AW850" s="214"/>
      <c r="AX850" s="214"/>
      <c r="AY850" s="214"/>
      <c r="AZ850" s="214"/>
      <c r="BA850" s="214"/>
      <c r="BB850" s="214"/>
      <c r="BC850" s="214"/>
      <c r="BD850" s="214"/>
      <c r="BE850" s="214"/>
      <c r="BF850" s="214"/>
      <c r="BG850" s="214"/>
      <c r="BH850" s="214"/>
    </row>
    <row r="851" spans="1:60" outlineLevel="2" x14ac:dyDescent="0.2">
      <c r="A851" s="221"/>
      <c r="B851" s="222"/>
      <c r="C851" s="255" t="s">
        <v>928</v>
      </c>
      <c r="D851" s="243"/>
      <c r="E851" s="243"/>
      <c r="F851" s="243"/>
      <c r="G851" s="243"/>
      <c r="H851" s="224"/>
      <c r="I851" s="224"/>
      <c r="J851" s="224"/>
      <c r="K851" s="224"/>
      <c r="L851" s="224"/>
      <c r="M851" s="224"/>
      <c r="N851" s="223"/>
      <c r="O851" s="223"/>
      <c r="P851" s="223"/>
      <c r="Q851" s="223"/>
      <c r="R851" s="224"/>
      <c r="S851" s="224"/>
      <c r="T851" s="224"/>
      <c r="U851" s="224"/>
      <c r="V851" s="224"/>
      <c r="W851" s="224"/>
      <c r="X851" s="224"/>
      <c r="Y851" s="224"/>
      <c r="Z851" s="214"/>
      <c r="AA851" s="214"/>
      <c r="AB851" s="214"/>
      <c r="AC851" s="214"/>
      <c r="AD851" s="214"/>
      <c r="AE851" s="214"/>
      <c r="AF851" s="214"/>
      <c r="AG851" s="214" t="s">
        <v>320</v>
      </c>
      <c r="AH851" s="214"/>
      <c r="AI851" s="214"/>
      <c r="AJ851" s="214"/>
      <c r="AK851" s="214"/>
      <c r="AL851" s="214"/>
      <c r="AM851" s="214"/>
      <c r="AN851" s="214"/>
      <c r="AO851" s="214"/>
      <c r="AP851" s="214"/>
      <c r="AQ851" s="214"/>
      <c r="AR851" s="214"/>
      <c r="AS851" s="214"/>
      <c r="AT851" s="214"/>
      <c r="AU851" s="214"/>
      <c r="AV851" s="214"/>
      <c r="AW851" s="214"/>
      <c r="AX851" s="214"/>
      <c r="AY851" s="214"/>
      <c r="AZ851" s="214"/>
      <c r="BA851" s="214"/>
      <c r="BB851" s="214"/>
      <c r="BC851" s="214"/>
      <c r="BD851" s="214"/>
      <c r="BE851" s="214"/>
      <c r="BF851" s="214"/>
      <c r="BG851" s="214"/>
      <c r="BH851" s="214"/>
    </row>
    <row r="852" spans="1:60" outlineLevel="2" x14ac:dyDescent="0.2">
      <c r="A852" s="221"/>
      <c r="B852" s="222"/>
      <c r="C852" s="268" t="s">
        <v>3481</v>
      </c>
      <c r="D852" s="262"/>
      <c r="E852" s="263">
        <v>0.13328000000000001</v>
      </c>
      <c r="F852" s="224"/>
      <c r="G852" s="224"/>
      <c r="H852" s="224"/>
      <c r="I852" s="224"/>
      <c r="J852" s="224"/>
      <c r="K852" s="224"/>
      <c r="L852" s="224"/>
      <c r="M852" s="224"/>
      <c r="N852" s="223"/>
      <c r="O852" s="223"/>
      <c r="P852" s="223"/>
      <c r="Q852" s="223"/>
      <c r="R852" s="224"/>
      <c r="S852" s="224"/>
      <c r="T852" s="224"/>
      <c r="U852" s="224"/>
      <c r="V852" s="224"/>
      <c r="W852" s="224"/>
      <c r="X852" s="224"/>
      <c r="Y852" s="224"/>
      <c r="Z852" s="214"/>
      <c r="AA852" s="214"/>
      <c r="AB852" s="214"/>
      <c r="AC852" s="214"/>
      <c r="AD852" s="214"/>
      <c r="AE852" s="214"/>
      <c r="AF852" s="214"/>
      <c r="AG852" s="214" t="s">
        <v>371</v>
      </c>
      <c r="AH852" s="214">
        <v>7</v>
      </c>
      <c r="AI852" s="214"/>
      <c r="AJ852" s="214"/>
      <c r="AK852" s="214"/>
      <c r="AL852" s="214"/>
      <c r="AM852" s="214"/>
      <c r="AN852" s="214"/>
      <c r="AO852" s="214"/>
      <c r="AP852" s="214"/>
      <c r="AQ852" s="214"/>
      <c r="AR852" s="214"/>
      <c r="AS852" s="214"/>
      <c r="AT852" s="214"/>
      <c r="AU852" s="214"/>
      <c r="AV852" s="214"/>
      <c r="AW852" s="214"/>
      <c r="AX852" s="214"/>
      <c r="AY852" s="214"/>
      <c r="AZ852" s="214"/>
      <c r="BA852" s="214"/>
      <c r="BB852" s="214"/>
      <c r="BC852" s="214"/>
      <c r="BD852" s="214"/>
      <c r="BE852" s="214"/>
      <c r="BF852" s="214"/>
      <c r="BG852" s="214"/>
      <c r="BH852" s="214"/>
    </row>
    <row r="853" spans="1:60" outlineLevel="3" x14ac:dyDescent="0.2">
      <c r="A853" s="221"/>
      <c r="B853" s="222"/>
      <c r="C853" s="268" t="s">
        <v>3482</v>
      </c>
      <c r="D853" s="262"/>
      <c r="E853" s="263"/>
      <c r="F853" s="224"/>
      <c r="G853" s="224"/>
      <c r="H853" s="224"/>
      <c r="I853" s="224"/>
      <c r="J853" s="224"/>
      <c r="K853" s="224"/>
      <c r="L853" s="224"/>
      <c r="M853" s="224"/>
      <c r="N853" s="223"/>
      <c r="O853" s="223"/>
      <c r="P853" s="223"/>
      <c r="Q853" s="223"/>
      <c r="R853" s="224"/>
      <c r="S853" s="224"/>
      <c r="T853" s="224"/>
      <c r="U853" s="224"/>
      <c r="V853" s="224"/>
      <c r="W853" s="224"/>
      <c r="X853" s="224"/>
      <c r="Y853" s="224"/>
      <c r="Z853" s="214"/>
      <c r="AA853" s="214"/>
      <c r="AB853" s="214"/>
      <c r="AC853" s="214"/>
      <c r="AD853" s="214"/>
      <c r="AE853" s="214"/>
      <c r="AF853" s="214"/>
      <c r="AG853" s="214" t="s">
        <v>371</v>
      </c>
      <c r="AH853" s="214">
        <v>7</v>
      </c>
      <c r="AI853" s="214"/>
      <c r="AJ853" s="214"/>
      <c r="AK853" s="214"/>
      <c r="AL853" s="214"/>
      <c r="AM853" s="214"/>
      <c r="AN853" s="214"/>
      <c r="AO853" s="214"/>
      <c r="AP853" s="214"/>
      <c r="AQ853" s="214"/>
      <c r="AR853" s="214"/>
      <c r="AS853" s="214"/>
      <c r="AT853" s="214"/>
      <c r="AU853" s="214"/>
      <c r="AV853" s="214"/>
      <c r="AW853" s="214"/>
      <c r="AX853" s="214"/>
      <c r="AY853" s="214"/>
      <c r="AZ853" s="214"/>
      <c r="BA853" s="214"/>
      <c r="BB853" s="214"/>
      <c r="BC853" s="214"/>
      <c r="BD853" s="214"/>
      <c r="BE853" s="214"/>
      <c r="BF853" s="214"/>
      <c r="BG853" s="214"/>
      <c r="BH853" s="214"/>
    </row>
    <row r="854" spans="1:60" outlineLevel="3" x14ac:dyDescent="0.2">
      <c r="A854" s="221"/>
      <c r="B854" s="222"/>
      <c r="C854" s="268" t="s">
        <v>3483</v>
      </c>
      <c r="D854" s="262"/>
      <c r="E854" s="263">
        <v>1.13259</v>
      </c>
      <c r="F854" s="224"/>
      <c r="G854" s="224"/>
      <c r="H854" s="224"/>
      <c r="I854" s="224"/>
      <c r="J854" s="224"/>
      <c r="K854" s="224"/>
      <c r="L854" s="224"/>
      <c r="M854" s="224"/>
      <c r="N854" s="223"/>
      <c r="O854" s="223"/>
      <c r="P854" s="223"/>
      <c r="Q854" s="223"/>
      <c r="R854" s="224"/>
      <c r="S854" s="224"/>
      <c r="T854" s="224"/>
      <c r="U854" s="224"/>
      <c r="V854" s="224"/>
      <c r="W854" s="224"/>
      <c r="X854" s="224"/>
      <c r="Y854" s="224"/>
      <c r="Z854" s="214"/>
      <c r="AA854" s="214"/>
      <c r="AB854" s="214"/>
      <c r="AC854" s="214"/>
      <c r="AD854" s="214"/>
      <c r="AE854" s="214"/>
      <c r="AF854" s="214"/>
      <c r="AG854" s="214" t="s">
        <v>371</v>
      </c>
      <c r="AH854" s="214">
        <v>7</v>
      </c>
      <c r="AI854" s="214"/>
      <c r="AJ854" s="214"/>
      <c r="AK854" s="214"/>
      <c r="AL854" s="214"/>
      <c r="AM854" s="214"/>
      <c r="AN854" s="214"/>
      <c r="AO854" s="214"/>
      <c r="AP854" s="214"/>
      <c r="AQ854" s="214"/>
      <c r="AR854" s="214"/>
      <c r="AS854" s="214"/>
      <c r="AT854" s="214"/>
      <c r="AU854" s="214"/>
      <c r="AV854" s="214"/>
      <c r="AW854" s="214"/>
      <c r="AX854" s="214"/>
      <c r="AY854" s="214"/>
      <c r="AZ854" s="214"/>
      <c r="BA854" s="214"/>
      <c r="BB854" s="214"/>
      <c r="BC854" s="214"/>
      <c r="BD854" s="214"/>
      <c r="BE854" s="214"/>
      <c r="BF854" s="214"/>
      <c r="BG854" s="214"/>
      <c r="BH854" s="214"/>
    </row>
    <row r="855" spans="1:60" outlineLevel="3" x14ac:dyDescent="0.2">
      <c r="A855" s="221"/>
      <c r="B855" s="222"/>
      <c r="C855" s="268" t="s">
        <v>3484</v>
      </c>
      <c r="D855" s="262"/>
      <c r="E855" s="263">
        <v>1.0227900000000001</v>
      </c>
      <c r="F855" s="224"/>
      <c r="G855" s="224"/>
      <c r="H855" s="224"/>
      <c r="I855" s="224"/>
      <c r="J855" s="224"/>
      <c r="K855" s="224"/>
      <c r="L855" s="224"/>
      <c r="M855" s="224"/>
      <c r="N855" s="223"/>
      <c r="O855" s="223"/>
      <c r="P855" s="223"/>
      <c r="Q855" s="223"/>
      <c r="R855" s="224"/>
      <c r="S855" s="224"/>
      <c r="T855" s="224"/>
      <c r="U855" s="224"/>
      <c r="V855" s="224"/>
      <c r="W855" s="224"/>
      <c r="X855" s="224"/>
      <c r="Y855" s="224"/>
      <c r="Z855" s="214"/>
      <c r="AA855" s="214"/>
      <c r="AB855" s="214"/>
      <c r="AC855" s="214"/>
      <c r="AD855" s="214"/>
      <c r="AE855" s="214"/>
      <c r="AF855" s="214"/>
      <c r="AG855" s="214" t="s">
        <v>371</v>
      </c>
      <c r="AH855" s="214">
        <v>7</v>
      </c>
      <c r="AI855" s="214"/>
      <c r="AJ855" s="214"/>
      <c r="AK855" s="214"/>
      <c r="AL855" s="214"/>
      <c r="AM855" s="214"/>
      <c r="AN855" s="214"/>
      <c r="AO855" s="214"/>
      <c r="AP855" s="214"/>
      <c r="AQ855" s="214"/>
      <c r="AR855" s="214"/>
      <c r="AS855" s="214"/>
      <c r="AT855" s="214"/>
      <c r="AU855" s="214"/>
      <c r="AV855" s="214"/>
      <c r="AW855" s="214"/>
      <c r="AX855" s="214"/>
      <c r="AY855" s="214"/>
      <c r="AZ855" s="214"/>
      <c r="BA855" s="214"/>
      <c r="BB855" s="214"/>
      <c r="BC855" s="214"/>
      <c r="BD855" s="214"/>
      <c r="BE855" s="214"/>
      <c r="BF855" s="214"/>
      <c r="BG855" s="214"/>
      <c r="BH855" s="214"/>
    </row>
    <row r="856" spans="1:60" outlineLevel="3" x14ac:dyDescent="0.2">
      <c r="A856" s="221"/>
      <c r="B856" s="222"/>
      <c r="C856" s="268" t="s">
        <v>3485</v>
      </c>
      <c r="D856" s="262"/>
      <c r="E856" s="263">
        <v>8.2229999999999998E-2</v>
      </c>
      <c r="F856" s="224"/>
      <c r="G856" s="224"/>
      <c r="H856" s="224"/>
      <c r="I856" s="224"/>
      <c r="J856" s="224"/>
      <c r="K856" s="224"/>
      <c r="L856" s="224"/>
      <c r="M856" s="224"/>
      <c r="N856" s="223"/>
      <c r="O856" s="223"/>
      <c r="P856" s="223"/>
      <c r="Q856" s="223"/>
      <c r="R856" s="224"/>
      <c r="S856" s="224"/>
      <c r="T856" s="224"/>
      <c r="U856" s="224"/>
      <c r="V856" s="224"/>
      <c r="W856" s="224"/>
      <c r="X856" s="224"/>
      <c r="Y856" s="224"/>
      <c r="Z856" s="214"/>
      <c r="AA856" s="214"/>
      <c r="AB856" s="214"/>
      <c r="AC856" s="214"/>
      <c r="AD856" s="214"/>
      <c r="AE856" s="214"/>
      <c r="AF856" s="214"/>
      <c r="AG856" s="214" t="s">
        <v>371</v>
      </c>
      <c r="AH856" s="214">
        <v>7</v>
      </c>
      <c r="AI856" s="214"/>
      <c r="AJ856" s="214"/>
      <c r="AK856" s="214"/>
      <c r="AL856" s="214"/>
      <c r="AM856" s="214"/>
      <c r="AN856" s="214"/>
      <c r="AO856" s="214"/>
      <c r="AP856" s="214"/>
      <c r="AQ856" s="214"/>
      <c r="AR856" s="214"/>
      <c r="AS856" s="214"/>
      <c r="AT856" s="214"/>
      <c r="AU856" s="214"/>
      <c r="AV856" s="214"/>
      <c r="AW856" s="214"/>
      <c r="AX856" s="214"/>
      <c r="AY856" s="214"/>
      <c r="AZ856" s="214"/>
      <c r="BA856" s="214"/>
      <c r="BB856" s="214"/>
      <c r="BC856" s="214"/>
      <c r="BD856" s="214"/>
      <c r="BE856" s="214"/>
      <c r="BF856" s="214"/>
      <c r="BG856" s="214"/>
      <c r="BH856" s="214"/>
    </row>
    <row r="857" spans="1:60" outlineLevel="3" x14ac:dyDescent="0.2">
      <c r="A857" s="221"/>
      <c r="B857" s="222"/>
      <c r="C857" s="268" t="s">
        <v>3486</v>
      </c>
      <c r="D857" s="262"/>
      <c r="E857" s="263">
        <v>0.51815</v>
      </c>
      <c r="F857" s="224"/>
      <c r="G857" s="224"/>
      <c r="H857" s="224"/>
      <c r="I857" s="224"/>
      <c r="J857" s="224"/>
      <c r="K857" s="224"/>
      <c r="L857" s="224"/>
      <c r="M857" s="224"/>
      <c r="N857" s="223"/>
      <c r="O857" s="223"/>
      <c r="P857" s="223"/>
      <c r="Q857" s="223"/>
      <c r="R857" s="224"/>
      <c r="S857" s="224"/>
      <c r="T857" s="224"/>
      <c r="U857" s="224"/>
      <c r="V857" s="224"/>
      <c r="W857" s="224"/>
      <c r="X857" s="224"/>
      <c r="Y857" s="224"/>
      <c r="Z857" s="214"/>
      <c r="AA857" s="214"/>
      <c r="AB857" s="214"/>
      <c r="AC857" s="214"/>
      <c r="AD857" s="214"/>
      <c r="AE857" s="214"/>
      <c r="AF857" s="214"/>
      <c r="AG857" s="214" t="s">
        <v>371</v>
      </c>
      <c r="AH857" s="214">
        <v>7</v>
      </c>
      <c r="AI857" s="214"/>
      <c r="AJ857" s="214"/>
      <c r="AK857" s="214"/>
      <c r="AL857" s="214"/>
      <c r="AM857" s="214"/>
      <c r="AN857" s="214"/>
      <c r="AO857" s="214"/>
      <c r="AP857" s="214"/>
      <c r="AQ857" s="214"/>
      <c r="AR857" s="214"/>
      <c r="AS857" s="214"/>
      <c r="AT857" s="214"/>
      <c r="AU857" s="214"/>
      <c r="AV857" s="214"/>
      <c r="AW857" s="214"/>
      <c r="AX857" s="214"/>
      <c r="AY857" s="214"/>
      <c r="AZ857" s="214"/>
      <c r="BA857" s="214"/>
      <c r="BB857" s="214"/>
      <c r="BC857" s="214"/>
      <c r="BD857" s="214"/>
      <c r="BE857" s="214"/>
      <c r="BF857" s="214"/>
      <c r="BG857" s="214"/>
      <c r="BH857" s="214"/>
    </row>
    <row r="858" spans="1:60" outlineLevel="3" x14ac:dyDescent="0.2">
      <c r="A858" s="221"/>
      <c r="B858" s="222"/>
      <c r="C858" s="268" t="s">
        <v>3487</v>
      </c>
      <c r="D858" s="262"/>
      <c r="E858" s="263">
        <v>0.29399999999999998</v>
      </c>
      <c r="F858" s="224"/>
      <c r="G858" s="224"/>
      <c r="H858" s="224"/>
      <c r="I858" s="224"/>
      <c r="J858" s="224"/>
      <c r="K858" s="224"/>
      <c r="L858" s="224"/>
      <c r="M858" s="224"/>
      <c r="N858" s="223"/>
      <c r="O858" s="223"/>
      <c r="P858" s="223"/>
      <c r="Q858" s="223"/>
      <c r="R858" s="224"/>
      <c r="S858" s="224"/>
      <c r="T858" s="224"/>
      <c r="U858" s="224"/>
      <c r="V858" s="224"/>
      <c r="W858" s="224"/>
      <c r="X858" s="224"/>
      <c r="Y858" s="224"/>
      <c r="Z858" s="214"/>
      <c r="AA858" s="214"/>
      <c r="AB858" s="214"/>
      <c r="AC858" s="214"/>
      <c r="AD858" s="214"/>
      <c r="AE858" s="214"/>
      <c r="AF858" s="214"/>
      <c r="AG858" s="214" t="s">
        <v>371</v>
      </c>
      <c r="AH858" s="214">
        <v>7</v>
      </c>
      <c r="AI858" s="214"/>
      <c r="AJ858" s="214"/>
      <c r="AK858" s="214"/>
      <c r="AL858" s="214"/>
      <c r="AM858" s="214"/>
      <c r="AN858" s="214"/>
      <c r="AO858" s="214"/>
      <c r="AP858" s="214"/>
      <c r="AQ858" s="214"/>
      <c r="AR858" s="214"/>
      <c r="AS858" s="214"/>
      <c r="AT858" s="214"/>
      <c r="AU858" s="214"/>
      <c r="AV858" s="214"/>
      <c r="AW858" s="214"/>
      <c r="AX858" s="214"/>
      <c r="AY858" s="214"/>
      <c r="AZ858" s="214"/>
      <c r="BA858" s="214"/>
      <c r="BB858" s="214"/>
      <c r="BC858" s="214"/>
      <c r="BD858" s="214"/>
      <c r="BE858" s="214"/>
      <c r="BF858" s="214"/>
      <c r="BG858" s="214"/>
      <c r="BH858" s="214"/>
    </row>
    <row r="859" spans="1:60" outlineLevel="3" x14ac:dyDescent="0.2">
      <c r="A859" s="221"/>
      <c r="B859" s="222"/>
      <c r="C859" s="268" t="s">
        <v>3488</v>
      </c>
      <c r="D859" s="262"/>
      <c r="E859" s="263">
        <v>2.32585</v>
      </c>
      <c r="F859" s="224"/>
      <c r="G859" s="224"/>
      <c r="H859" s="224"/>
      <c r="I859" s="224"/>
      <c r="J859" s="224"/>
      <c r="K859" s="224"/>
      <c r="L859" s="224"/>
      <c r="M859" s="224"/>
      <c r="N859" s="223"/>
      <c r="O859" s="223"/>
      <c r="P859" s="223"/>
      <c r="Q859" s="223"/>
      <c r="R859" s="224"/>
      <c r="S859" s="224"/>
      <c r="T859" s="224"/>
      <c r="U859" s="224"/>
      <c r="V859" s="224"/>
      <c r="W859" s="224"/>
      <c r="X859" s="224"/>
      <c r="Y859" s="224"/>
      <c r="Z859" s="214"/>
      <c r="AA859" s="214"/>
      <c r="AB859" s="214"/>
      <c r="AC859" s="214"/>
      <c r="AD859" s="214"/>
      <c r="AE859" s="214"/>
      <c r="AF859" s="214"/>
      <c r="AG859" s="214" t="s">
        <v>371</v>
      </c>
      <c r="AH859" s="214">
        <v>7</v>
      </c>
      <c r="AI859" s="214"/>
      <c r="AJ859" s="214"/>
      <c r="AK859" s="214"/>
      <c r="AL859" s="214"/>
      <c r="AM859" s="214"/>
      <c r="AN859" s="214"/>
      <c r="AO859" s="214"/>
      <c r="AP859" s="214"/>
      <c r="AQ859" s="214"/>
      <c r="AR859" s="214"/>
      <c r="AS859" s="214"/>
      <c r="AT859" s="214"/>
      <c r="AU859" s="214"/>
      <c r="AV859" s="214"/>
      <c r="AW859" s="214"/>
      <c r="AX859" s="214"/>
      <c r="AY859" s="214"/>
      <c r="AZ859" s="214"/>
      <c r="BA859" s="214"/>
      <c r="BB859" s="214"/>
      <c r="BC859" s="214"/>
      <c r="BD859" s="214"/>
      <c r="BE859" s="214"/>
      <c r="BF859" s="214"/>
      <c r="BG859" s="214"/>
      <c r="BH859" s="214"/>
    </row>
    <row r="860" spans="1:60" outlineLevel="3" x14ac:dyDescent="0.2">
      <c r="A860" s="221"/>
      <c r="B860" s="222"/>
      <c r="C860" s="268" t="s">
        <v>3489</v>
      </c>
      <c r="D860" s="262"/>
      <c r="E860" s="263">
        <v>0.27972000000000002</v>
      </c>
      <c r="F860" s="224"/>
      <c r="G860" s="224"/>
      <c r="H860" s="224"/>
      <c r="I860" s="224"/>
      <c r="J860" s="224"/>
      <c r="K860" s="224"/>
      <c r="L860" s="224"/>
      <c r="M860" s="224"/>
      <c r="N860" s="223"/>
      <c r="O860" s="223"/>
      <c r="P860" s="223"/>
      <c r="Q860" s="223"/>
      <c r="R860" s="224"/>
      <c r="S860" s="224"/>
      <c r="T860" s="224"/>
      <c r="U860" s="224"/>
      <c r="V860" s="224"/>
      <c r="W860" s="224"/>
      <c r="X860" s="224"/>
      <c r="Y860" s="224"/>
      <c r="Z860" s="214"/>
      <c r="AA860" s="214"/>
      <c r="AB860" s="214"/>
      <c r="AC860" s="214"/>
      <c r="AD860" s="214"/>
      <c r="AE860" s="214"/>
      <c r="AF860" s="214"/>
      <c r="AG860" s="214" t="s">
        <v>371</v>
      </c>
      <c r="AH860" s="214">
        <v>7</v>
      </c>
      <c r="AI860" s="214"/>
      <c r="AJ860" s="214"/>
      <c r="AK860" s="214"/>
      <c r="AL860" s="214"/>
      <c r="AM860" s="214"/>
      <c r="AN860" s="214"/>
      <c r="AO860" s="214"/>
      <c r="AP860" s="214"/>
      <c r="AQ860" s="214"/>
      <c r="AR860" s="214"/>
      <c r="AS860" s="214"/>
      <c r="AT860" s="214"/>
      <c r="AU860" s="214"/>
      <c r="AV860" s="214"/>
      <c r="AW860" s="214"/>
      <c r="AX860" s="214"/>
      <c r="AY860" s="214"/>
      <c r="AZ860" s="214"/>
      <c r="BA860" s="214"/>
      <c r="BB860" s="214"/>
      <c r="BC860" s="214"/>
      <c r="BD860" s="214"/>
      <c r="BE860" s="214"/>
      <c r="BF860" s="214"/>
      <c r="BG860" s="214"/>
      <c r="BH860" s="214"/>
    </row>
    <row r="861" spans="1:60" outlineLevel="3" x14ac:dyDescent="0.2">
      <c r="A861" s="221"/>
      <c r="B861" s="222"/>
      <c r="C861" s="268" t="s">
        <v>3490</v>
      </c>
      <c r="D861" s="262"/>
      <c r="E861" s="263">
        <v>1.4339999999999999</v>
      </c>
      <c r="F861" s="224"/>
      <c r="G861" s="224"/>
      <c r="H861" s="224"/>
      <c r="I861" s="224"/>
      <c r="J861" s="224"/>
      <c r="K861" s="224"/>
      <c r="L861" s="224"/>
      <c r="M861" s="224"/>
      <c r="N861" s="223"/>
      <c r="O861" s="223"/>
      <c r="P861" s="223"/>
      <c r="Q861" s="223"/>
      <c r="R861" s="224"/>
      <c r="S861" s="224"/>
      <c r="T861" s="224"/>
      <c r="U861" s="224"/>
      <c r="V861" s="224"/>
      <c r="W861" s="224"/>
      <c r="X861" s="224"/>
      <c r="Y861" s="224"/>
      <c r="Z861" s="214"/>
      <c r="AA861" s="214"/>
      <c r="AB861" s="214"/>
      <c r="AC861" s="214"/>
      <c r="AD861" s="214"/>
      <c r="AE861" s="214"/>
      <c r="AF861" s="214"/>
      <c r="AG861" s="214" t="s">
        <v>371</v>
      </c>
      <c r="AH861" s="214">
        <v>7</v>
      </c>
      <c r="AI861" s="214"/>
      <c r="AJ861" s="214"/>
      <c r="AK861" s="214"/>
      <c r="AL861" s="214"/>
      <c r="AM861" s="214"/>
      <c r="AN861" s="214"/>
      <c r="AO861" s="214"/>
      <c r="AP861" s="214"/>
      <c r="AQ861" s="214"/>
      <c r="AR861" s="214"/>
      <c r="AS861" s="214"/>
      <c r="AT861" s="214"/>
      <c r="AU861" s="214"/>
      <c r="AV861" s="214"/>
      <c r="AW861" s="214"/>
      <c r="AX861" s="214"/>
      <c r="AY861" s="214"/>
      <c r="AZ861" s="214"/>
      <c r="BA861" s="214"/>
      <c r="BB861" s="214"/>
      <c r="BC861" s="214"/>
      <c r="BD861" s="214"/>
      <c r="BE861" s="214"/>
      <c r="BF861" s="214"/>
      <c r="BG861" s="214"/>
      <c r="BH861" s="214"/>
    </row>
    <row r="862" spans="1:60" outlineLevel="3" x14ac:dyDescent="0.2">
      <c r="A862" s="221"/>
      <c r="B862" s="222"/>
      <c r="C862" s="268" t="s">
        <v>3491</v>
      </c>
      <c r="D862" s="262"/>
      <c r="E862" s="263">
        <v>3.1217999999999999</v>
      </c>
      <c r="F862" s="224"/>
      <c r="G862" s="224"/>
      <c r="H862" s="224"/>
      <c r="I862" s="224"/>
      <c r="J862" s="224"/>
      <c r="K862" s="224"/>
      <c r="L862" s="224"/>
      <c r="M862" s="224"/>
      <c r="N862" s="223"/>
      <c r="O862" s="223"/>
      <c r="P862" s="223"/>
      <c r="Q862" s="223"/>
      <c r="R862" s="224"/>
      <c r="S862" s="224"/>
      <c r="T862" s="224"/>
      <c r="U862" s="224"/>
      <c r="V862" s="224"/>
      <c r="W862" s="224"/>
      <c r="X862" s="224"/>
      <c r="Y862" s="224"/>
      <c r="Z862" s="214"/>
      <c r="AA862" s="214"/>
      <c r="AB862" s="214"/>
      <c r="AC862" s="214"/>
      <c r="AD862" s="214"/>
      <c r="AE862" s="214"/>
      <c r="AF862" s="214"/>
      <c r="AG862" s="214" t="s">
        <v>371</v>
      </c>
      <c r="AH862" s="214">
        <v>7</v>
      </c>
      <c r="AI862" s="214"/>
      <c r="AJ862" s="214"/>
      <c r="AK862" s="214"/>
      <c r="AL862" s="214"/>
      <c r="AM862" s="214"/>
      <c r="AN862" s="214"/>
      <c r="AO862" s="214"/>
      <c r="AP862" s="214"/>
      <c r="AQ862" s="214"/>
      <c r="AR862" s="214"/>
      <c r="AS862" s="214"/>
      <c r="AT862" s="214"/>
      <c r="AU862" s="214"/>
      <c r="AV862" s="214"/>
      <c r="AW862" s="214"/>
      <c r="AX862" s="214"/>
      <c r="AY862" s="214"/>
      <c r="AZ862" s="214"/>
      <c r="BA862" s="214"/>
      <c r="BB862" s="214"/>
      <c r="BC862" s="214"/>
      <c r="BD862" s="214"/>
      <c r="BE862" s="214"/>
      <c r="BF862" s="214"/>
      <c r="BG862" s="214"/>
      <c r="BH862" s="214"/>
    </row>
    <row r="863" spans="1:60" outlineLevel="3" x14ac:dyDescent="0.2">
      <c r="A863" s="221"/>
      <c r="B863" s="222"/>
      <c r="C863" s="268" t="s">
        <v>3492</v>
      </c>
      <c r="D863" s="262"/>
      <c r="E863" s="263">
        <v>8.3630399999999998</v>
      </c>
      <c r="F863" s="224"/>
      <c r="G863" s="224"/>
      <c r="H863" s="224"/>
      <c r="I863" s="224"/>
      <c r="J863" s="224"/>
      <c r="K863" s="224"/>
      <c r="L863" s="224"/>
      <c r="M863" s="224"/>
      <c r="N863" s="223"/>
      <c r="O863" s="223"/>
      <c r="P863" s="223"/>
      <c r="Q863" s="223"/>
      <c r="R863" s="224"/>
      <c r="S863" s="224"/>
      <c r="T863" s="224"/>
      <c r="U863" s="224"/>
      <c r="V863" s="224"/>
      <c r="W863" s="224"/>
      <c r="X863" s="224"/>
      <c r="Y863" s="224"/>
      <c r="Z863" s="214"/>
      <c r="AA863" s="214"/>
      <c r="AB863" s="214"/>
      <c r="AC863" s="214"/>
      <c r="AD863" s="214"/>
      <c r="AE863" s="214"/>
      <c r="AF863" s="214"/>
      <c r="AG863" s="214" t="s">
        <v>371</v>
      </c>
      <c r="AH863" s="214">
        <v>7</v>
      </c>
      <c r="AI863" s="214"/>
      <c r="AJ863" s="214"/>
      <c r="AK863" s="214"/>
      <c r="AL863" s="214"/>
      <c r="AM863" s="214"/>
      <c r="AN863" s="214"/>
      <c r="AO863" s="214"/>
      <c r="AP863" s="214"/>
      <c r="AQ863" s="214"/>
      <c r="AR863" s="214"/>
      <c r="AS863" s="214"/>
      <c r="AT863" s="214"/>
      <c r="AU863" s="214"/>
      <c r="AV863" s="214"/>
      <c r="AW863" s="214"/>
      <c r="AX863" s="214"/>
      <c r="AY863" s="214"/>
      <c r="AZ863" s="214"/>
      <c r="BA863" s="214"/>
      <c r="BB863" s="214"/>
      <c r="BC863" s="214"/>
      <c r="BD863" s="214"/>
      <c r="BE863" s="214"/>
      <c r="BF863" s="214"/>
      <c r="BG863" s="214"/>
      <c r="BH863" s="214"/>
    </row>
    <row r="864" spans="1:60" outlineLevel="3" x14ac:dyDescent="0.2">
      <c r="A864" s="221"/>
      <c r="B864" s="222"/>
      <c r="C864" s="268" t="s">
        <v>3493</v>
      </c>
      <c r="D864" s="262"/>
      <c r="E864" s="263">
        <v>11.250679999999999</v>
      </c>
      <c r="F864" s="224"/>
      <c r="G864" s="224"/>
      <c r="H864" s="224"/>
      <c r="I864" s="224"/>
      <c r="J864" s="224"/>
      <c r="K864" s="224"/>
      <c r="L864" s="224"/>
      <c r="M864" s="224"/>
      <c r="N864" s="223"/>
      <c r="O864" s="223"/>
      <c r="P864" s="223"/>
      <c r="Q864" s="223"/>
      <c r="R864" s="224"/>
      <c r="S864" s="224"/>
      <c r="T864" s="224"/>
      <c r="U864" s="224"/>
      <c r="V864" s="224"/>
      <c r="W864" s="224"/>
      <c r="X864" s="224"/>
      <c r="Y864" s="224"/>
      <c r="Z864" s="214"/>
      <c r="AA864" s="214"/>
      <c r="AB864" s="214"/>
      <c r="AC864" s="214"/>
      <c r="AD864" s="214"/>
      <c r="AE864" s="214"/>
      <c r="AF864" s="214"/>
      <c r="AG864" s="214" t="s">
        <v>371</v>
      </c>
      <c r="AH864" s="214">
        <v>7</v>
      </c>
      <c r="AI864" s="214"/>
      <c r="AJ864" s="214"/>
      <c r="AK864" s="214"/>
      <c r="AL864" s="214"/>
      <c r="AM864" s="214"/>
      <c r="AN864" s="214"/>
      <c r="AO864" s="214"/>
      <c r="AP864" s="214"/>
      <c r="AQ864" s="214"/>
      <c r="AR864" s="214"/>
      <c r="AS864" s="214"/>
      <c r="AT864" s="214"/>
      <c r="AU864" s="214"/>
      <c r="AV864" s="214"/>
      <c r="AW864" s="214"/>
      <c r="AX864" s="214"/>
      <c r="AY864" s="214"/>
      <c r="AZ864" s="214"/>
      <c r="BA864" s="214"/>
      <c r="BB864" s="214"/>
      <c r="BC864" s="214"/>
      <c r="BD864" s="214"/>
      <c r="BE864" s="214"/>
      <c r="BF864" s="214"/>
      <c r="BG864" s="214"/>
      <c r="BH864" s="214"/>
    </row>
    <row r="865" spans="1:60" outlineLevel="3" x14ac:dyDescent="0.2">
      <c r="A865" s="221"/>
      <c r="B865" s="222"/>
      <c r="C865" s="268" t="s">
        <v>3494</v>
      </c>
      <c r="D865" s="262"/>
      <c r="E865" s="263">
        <v>0.42615999999999998</v>
      </c>
      <c r="F865" s="224"/>
      <c r="G865" s="224"/>
      <c r="H865" s="224"/>
      <c r="I865" s="224"/>
      <c r="J865" s="224"/>
      <c r="K865" s="224"/>
      <c r="L865" s="224"/>
      <c r="M865" s="224"/>
      <c r="N865" s="223"/>
      <c r="O865" s="223"/>
      <c r="P865" s="223"/>
      <c r="Q865" s="223"/>
      <c r="R865" s="224"/>
      <c r="S865" s="224"/>
      <c r="T865" s="224"/>
      <c r="U865" s="224"/>
      <c r="V865" s="224"/>
      <c r="W865" s="224"/>
      <c r="X865" s="224"/>
      <c r="Y865" s="224"/>
      <c r="Z865" s="214"/>
      <c r="AA865" s="214"/>
      <c r="AB865" s="214"/>
      <c r="AC865" s="214"/>
      <c r="AD865" s="214"/>
      <c r="AE865" s="214"/>
      <c r="AF865" s="214"/>
      <c r="AG865" s="214" t="s">
        <v>371</v>
      </c>
      <c r="AH865" s="214">
        <v>7</v>
      </c>
      <c r="AI865" s="214"/>
      <c r="AJ865" s="214"/>
      <c r="AK865" s="214"/>
      <c r="AL865" s="214"/>
      <c r="AM865" s="214"/>
      <c r="AN865" s="214"/>
      <c r="AO865" s="214"/>
      <c r="AP865" s="214"/>
      <c r="AQ865" s="214"/>
      <c r="AR865" s="214"/>
      <c r="AS865" s="214"/>
      <c r="AT865" s="214"/>
      <c r="AU865" s="214"/>
      <c r="AV865" s="214"/>
      <c r="AW865" s="214"/>
      <c r="AX865" s="214"/>
      <c r="AY865" s="214"/>
      <c r="AZ865" s="214"/>
      <c r="BA865" s="214"/>
      <c r="BB865" s="214"/>
      <c r="BC865" s="214"/>
      <c r="BD865" s="214"/>
      <c r="BE865" s="214"/>
      <c r="BF865" s="214"/>
      <c r="BG865" s="214"/>
      <c r="BH865" s="214"/>
    </row>
    <row r="866" spans="1:60" outlineLevel="3" x14ac:dyDescent="0.2">
      <c r="A866" s="221"/>
      <c r="B866" s="222"/>
      <c r="C866" s="268" t="s">
        <v>3495</v>
      </c>
      <c r="D866" s="262"/>
      <c r="E866" s="263">
        <v>0.79501999999999995</v>
      </c>
      <c r="F866" s="224"/>
      <c r="G866" s="224"/>
      <c r="H866" s="224"/>
      <c r="I866" s="224"/>
      <c r="J866" s="224"/>
      <c r="K866" s="224"/>
      <c r="L866" s="224"/>
      <c r="M866" s="224"/>
      <c r="N866" s="223"/>
      <c r="O866" s="223"/>
      <c r="P866" s="223"/>
      <c r="Q866" s="223"/>
      <c r="R866" s="224"/>
      <c r="S866" s="224"/>
      <c r="T866" s="224"/>
      <c r="U866" s="224"/>
      <c r="V866" s="224"/>
      <c r="W866" s="224"/>
      <c r="X866" s="224"/>
      <c r="Y866" s="224"/>
      <c r="Z866" s="214"/>
      <c r="AA866" s="214"/>
      <c r="AB866" s="214"/>
      <c r="AC866" s="214"/>
      <c r="AD866" s="214"/>
      <c r="AE866" s="214"/>
      <c r="AF866" s="214"/>
      <c r="AG866" s="214" t="s">
        <v>371</v>
      </c>
      <c r="AH866" s="214">
        <v>7</v>
      </c>
      <c r="AI866" s="214"/>
      <c r="AJ866" s="214"/>
      <c r="AK866" s="214"/>
      <c r="AL866" s="214"/>
      <c r="AM866" s="214"/>
      <c r="AN866" s="214"/>
      <c r="AO866" s="214"/>
      <c r="AP866" s="214"/>
      <c r="AQ866" s="214"/>
      <c r="AR866" s="214"/>
      <c r="AS866" s="214"/>
      <c r="AT866" s="214"/>
      <c r="AU866" s="214"/>
      <c r="AV866" s="214"/>
      <c r="AW866" s="214"/>
      <c r="AX866" s="214"/>
      <c r="AY866" s="214"/>
      <c r="AZ866" s="214"/>
      <c r="BA866" s="214"/>
      <c r="BB866" s="214"/>
      <c r="BC866" s="214"/>
      <c r="BD866" s="214"/>
      <c r="BE866" s="214"/>
      <c r="BF866" s="214"/>
      <c r="BG866" s="214"/>
      <c r="BH866" s="214"/>
    </row>
    <row r="867" spans="1:60" ht="22.5" outlineLevel="1" x14ac:dyDescent="0.2">
      <c r="A867" s="236">
        <v>140</v>
      </c>
      <c r="B867" s="237" t="s">
        <v>1286</v>
      </c>
      <c r="C867" s="254" t="s">
        <v>1533</v>
      </c>
      <c r="D867" s="238" t="s">
        <v>581</v>
      </c>
      <c r="E867" s="239">
        <v>1.7216899999999999</v>
      </c>
      <c r="F867" s="240"/>
      <c r="G867" s="241">
        <f>ROUND(E867*F867,2)</f>
        <v>0</v>
      </c>
      <c r="H867" s="240"/>
      <c r="I867" s="241">
        <f>ROUND(E867*H867,2)</f>
        <v>0</v>
      </c>
      <c r="J867" s="240"/>
      <c r="K867" s="241">
        <f>ROUND(E867*J867,2)</f>
        <v>0</v>
      </c>
      <c r="L867" s="241">
        <v>12</v>
      </c>
      <c r="M867" s="241">
        <f>G867*(1+L867/100)</f>
        <v>0</v>
      </c>
      <c r="N867" s="239">
        <v>0</v>
      </c>
      <c r="O867" s="239">
        <f>ROUND(E867*N867,2)</f>
        <v>0</v>
      </c>
      <c r="P867" s="239">
        <v>0</v>
      </c>
      <c r="Q867" s="239">
        <f>ROUND(E867*P867,2)</f>
        <v>0</v>
      </c>
      <c r="R867" s="241" t="s">
        <v>519</v>
      </c>
      <c r="S867" s="241" t="s">
        <v>315</v>
      </c>
      <c r="T867" s="242" t="s">
        <v>315</v>
      </c>
      <c r="U867" s="224">
        <v>0</v>
      </c>
      <c r="V867" s="224">
        <f>ROUND(E867*U867,2)</f>
        <v>0</v>
      </c>
      <c r="W867" s="224"/>
      <c r="X867" s="224" t="s">
        <v>336</v>
      </c>
      <c r="Y867" s="224" t="s">
        <v>317</v>
      </c>
      <c r="Z867" s="214"/>
      <c r="AA867" s="214"/>
      <c r="AB867" s="214"/>
      <c r="AC867" s="214"/>
      <c r="AD867" s="214"/>
      <c r="AE867" s="214"/>
      <c r="AF867" s="214"/>
      <c r="AG867" s="214" t="s">
        <v>337</v>
      </c>
      <c r="AH867" s="214"/>
      <c r="AI867" s="214"/>
      <c r="AJ867" s="214"/>
      <c r="AK867" s="214"/>
      <c r="AL867" s="214"/>
      <c r="AM867" s="214"/>
      <c r="AN867" s="214"/>
      <c r="AO867" s="214"/>
      <c r="AP867" s="214"/>
      <c r="AQ867" s="214"/>
      <c r="AR867" s="214"/>
      <c r="AS867" s="214"/>
      <c r="AT867" s="214"/>
      <c r="AU867" s="214"/>
      <c r="AV867" s="214"/>
      <c r="AW867" s="214"/>
      <c r="AX867" s="214"/>
      <c r="AY867" s="214"/>
      <c r="AZ867" s="214"/>
      <c r="BA867" s="214"/>
      <c r="BB867" s="214"/>
      <c r="BC867" s="214"/>
      <c r="BD867" s="214"/>
      <c r="BE867" s="214"/>
      <c r="BF867" s="214"/>
      <c r="BG867" s="214"/>
      <c r="BH867" s="214"/>
    </row>
    <row r="868" spans="1:60" outlineLevel="2" x14ac:dyDescent="0.2">
      <c r="A868" s="221"/>
      <c r="B868" s="222"/>
      <c r="C868" s="268" t="s">
        <v>3496</v>
      </c>
      <c r="D868" s="262"/>
      <c r="E868" s="263">
        <v>0.88795999999999997</v>
      </c>
      <c r="F868" s="224"/>
      <c r="G868" s="224"/>
      <c r="H868" s="224"/>
      <c r="I868" s="224"/>
      <c r="J868" s="224"/>
      <c r="K868" s="224"/>
      <c r="L868" s="224"/>
      <c r="M868" s="224"/>
      <c r="N868" s="223"/>
      <c r="O868" s="223"/>
      <c r="P868" s="223"/>
      <c r="Q868" s="223"/>
      <c r="R868" s="224"/>
      <c r="S868" s="224"/>
      <c r="T868" s="224"/>
      <c r="U868" s="224"/>
      <c r="V868" s="224"/>
      <c r="W868" s="224"/>
      <c r="X868" s="224"/>
      <c r="Y868" s="224"/>
      <c r="Z868" s="214"/>
      <c r="AA868" s="214"/>
      <c r="AB868" s="214"/>
      <c r="AC868" s="214"/>
      <c r="AD868" s="214"/>
      <c r="AE868" s="214"/>
      <c r="AF868" s="214"/>
      <c r="AG868" s="214" t="s">
        <v>371</v>
      </c>
      <c r="AH868" s="214">
        <v>7</v>
      </c>
      <c r="AI868" s="214"/>
      <c r="AJ868" s="214"/>
      <c r="AK868" s="214"/>
      <c r="AL868" s="214"/>
      <c r="AM868" s="214"/>
      <c r="AN868" s="214"/>
      <c r="AO868" s="214"/>
      <c r="AP868" s="214"/>
      <c r="AQ868" s="214"/>
      <c r="AR868" s="214"/>
      <c r="AS868" s="214"/>
      <c r="AT868" s="214"/>
      <c r="AU868" s="214"/>
      <c r="AV868" s="214"/>
      <c r="AW868" s="214"/>
      <c r="AX868" s="214"/>
      <c r="AY868" s="214"/>
      <c r="AZ868" s="214"/>
      <c r="BA868" s="214"/>
      <c r="BB868" s="214"/>
      <c r="BC868" s="214"/>
      <c r="BD868" s="214"/>
      <c r="BE868" s="214"/>
      <c r="BF868" s="214"/>
      <c r="BG868" s="214"/>
      <c r="BH868" s="214"/>
    </row>
    <row r="869" spans="1:60" outlineLevel="3" x14ac:dyDescent="0.2">
      <c r="A869" s="221"/>
      <c r="B869" s="222"/>
      <c r="C869" s="268" t="s">
        <v>3497</v>
      </c>
      <c r="D869" s="262"/>
      <c r="E869" s="263">
        <v>0.77573999999999999</v>
      </c>
      <c r="F869" s="224"/>
      <c r="G869" s="224"/>
      <c r="H869" s="224"/>
      <c r="I869" s="224"/>
      <c r="J869" s="224"/>
      <c r="K869" s="224"/>
      <c r="L869" s="224"/>
      <c r="M869" s="224"/>
      <c r="N869" s="223"/>
      <c r="O869" s="223"/>
      <c r="P869" s="223"/>
      <c r="Q869" s="223"/>
      <c r="R869" s="224"/>
      <c r="S869" s="224"/>
      <c r="T869" s="224"/>
      <c r="U869" s="224"/>
      <c r="V869" s="224"/>
      <c r="W869" s="224"/>
      <c r="X869" s="224"/>
      <c r="Y869" s="224"/>
      <c r="Z869" s="214"/>
      <c r="AA869" s="214"/>
      <c r="AB869" s="214"/>
      <c r="AC869" s="214"/>
      <c r="AD869" s="214"/>
      <c r="AE869" s="214"/>
      <c r="AF869" s="214"/>
      <c r="AG869" s="214" t="s">
        <v>371</v>
      </c>
      <c r="AH869" s="214">
        <v>7</v>
      </c>
      <c r="AI869" s="214"/>
      <c r="AJ869" s="214"/>
      <c r="AK869" s="214"/>
      <c r="AL869" s="214"/>
      <c r="AM869" s="214"/>
      <c r="AN869" s="214"/>
      <c r="AO869" s="214"/>
      <c r="AP869" s="214"/>
      <c r="AQ869" s="214"/>
      <c r="AR869" s="214"/>
      <c r="AS869" s="214"/>
      <c r="AT869" s="214"/>
      <c r="AU869" s="214"/>
      <c r="AV869" s="214"/>
      <c r="AW869" s="214"/>
      <c r="AX869" s="214"/>
      <c r="AY869" s="214"/>
      <c r="AZ869" s="214"/>
      <c r="BA869" s="214"/>
      <c r="BB869" s="214"/>
      <c r="BC869" s="214"/>
      <c r="BD869" s="214"/>
      <c r="BE869" s="214"/>
      <c r="BF869" s="214"/>
      <c r="BG869" s="214"/>
      <c r="BH869" s="214"/>
    </row>
    <row r="870" spans="1:60" outlineLevel="3" x14ac:dyDescent="0.2">
      <c r="A870" s="221"/>
      <c r="B870" s="222"/>
      <c r="C870" s="268" t="s">
        <v>3498</v>
      </c>
      <c r="D870" s="262"/>
      <c r="E870" s="263">
        <v>5.799E-2</v>
      </c>
      <c r="F870" s="224"/>
      <c r="G870" s="224"/>
      <c r="H870" s="224"/>
      <c r="I870" s="224"/>
      <c r="J870" s="224"/>
      <c r="K870" s="224"/>
      <c r="L870" s="224"/>
      <c r="M870" s="224"/>
      <c r="N870" s="223"/>
      <c r="O870" s="223"/>
      <c r="P870" s="223"/>
      <c r="Q870" s="223"/>
      <c r="R870" s="224"/>
      <c r="S870" s="224"/>
      <c r="T870" s="224"/>
      <c r="U870" s="224"/>
      <c r="V870" s="224"/>
      <c r="W870" s="224"/>
      <c r="X870" s="224"/>
      <c r="Y870" s="224"/>
      <c r="Z870" s="214"/>
      <c r="AA870" s="214"/>
      <c r="AB870" s="214"/>
      <c r="AC870" s="214"/>
      <c r="AD870" s="214"/>
      <c r="AE870" s="214"/>
      <c r="AF870" s="214"/>
      <c r="AG870" s="214" t="s">
        <v>371</v>
      </c>
      <c r="AH870" s="214">
        <v>7</v>
      </c>
      <c r="AI870" s="214"/>
      <c r="AJ870" s="214"/>
      <c r="AK870" s="214"/>
      <c r="AL870" s="214"/>
      <c r="AM870" s="214"/>
      <c r="AN870" s="214"/>
      <c r="AO870" s="214"/>
      <c r="AP870" s="214"/>
      <c r="AQ870" s="214"/>
      <c r="AR870" s="214"/>
      <c r="AS870" s="214"/>
      <c r="AT870" s="214"/>
      <c r="AU870" s="214"/>
      <c r="AV870" s="214"/>
      <c r="AW870" s="214"/>
      <c r="AX870" s="214"/>
      <c r="AY870" s="214"/>
      <c r="AZ870" s="214"/>
      <c r="BA870" s="214"/>
      <c r="BB870" s="214"/>
      <c r="BC870" s="214"/>
      <c r="BD870" s="214"/>
      <c r="BE870" s="214"/>
      <c r="BF870" s="214"/>
      <c r="BG870" s="214"/>
      <c r="BH870" s="214"/>
    </row>
    <row r="871" spans="1:60" x14ac:dyDescent="0.2">
      <c r="A871" s="3"/>
      <c r="B871" s="4"/>
      <c r="C871" s="259"/>
      <c r="D871" s="6"/>
      <c r="E871" s="3"/>
      <c r="F871" s="3"/>
      <c r="G871" s="3"/>
      <c r="H871" s="3"/>
      <c r="I871" s="3"/>
      <c r="J871" s="3"/>
      <c r="K871" s="3"/>
      <c r="L871" s="3"/>
      <c r="M871" s="3"/>
      <c r="N871" s="3"/>
      <c r="O871" s="3"/>
      <c r="P871" s="3"/>
      <c r="Q871" s="3"/>
      <c r="R871" s="3"/>
      <c r="S871" s="3"/>
      <c r="T871" s="3"/>
      <c r="U871" s="3"/>
      <c r="V871" s="3"/>
      <c r="W871" s="3"/>
      <c r="X871" s="3"/>
      <c r="Y871" s="3"/>
      <c r="AE871">
        <v>12</v>
      </c>
      <c r="AF871">
        <v>21</v>
      </c>
      <c r="AG871" t="s">
        <v>296</v>
      </c>
    </row>
    <row r="872" spans="1:60" x14ac:dyDescent="0.2">
      <c r="A872" s="217"/>
      <c r="B872" s="218" t="s">
        <v>29</v>
      </c>
      <c r="C872" s="260"/>
      <c r="D872" s="219"/>
      <c r="E872" s="220"/>
      <c r="F872" s="220"/>
      <c r="G872" s="235">
        <f>G8+G37+G48+G54+G68+G181+G186+G192+G246+G301+G453+G456+G478+G501+G512+G520+G547+G564+G648+G662+G707+G718+G728+G738+G828+G831+G833+G835</f>
        <v>0</v>
      </c>
      <c r="H872" s="3"/>
      <c r="I872" s="3"/>
      <c r="J872" s="3"/>
      <c r="K872" s="3"/>
      <c r="L872" s="3"/>
      <c r="M872" s="3"/>
      <c r="N872" s="3"/>
      <c r="O872" s="3"/>
      <c r="P872" s="3"/>
      <c r="Q872" s="3"/>
      <c r="R872" s="3"/>
      <c r="S872" s="3"/>
      <c r="T872" s="3"/>
      <c r="U872" s="3"/>
      <c r="V872" s="3"/>
      <c r="W872" s="3"/>
      <c r="X872" s="3"/>
      <c r="Y872" s="3"/>
      <c r="AE872">
        <f>SUMIF(L7:L870,AE871,G7:G870)</f>
        <v>0</v>
      </c>
      <c r="AF872">
        <f>SUMIF(L7:L870,AF871,G7:G870)</f>
        <v>0</v>
      </c>
      <c r="AG872" t="s">
        <v>360</v>
      </c>
    </row>
    <row r="873" spans="1:60" x14ac:dyDescent="0.2">
      <c r="C873" s="261"/>
      <c r="D873" s="10"/>
      <c r="AG873" t="s">
        <v>361</v>
      </c>
    </row>
    <row r="874" spans="1:60" x14ac:dyDescent="0.2">
      <c r="D874" s="10"/>
    </row>
    <row r="875" spans="1:60" x14ac:dyDescent="0.2">
      <c r="D875" s="10"/>
    </row>
    <row r="876" spans="1:60" x14ac:dyDescent="0.2">
      <c r="D876" s="10"/>
    </row>
    <row r="877" spans="1:60" x14ac:dyDescent="0.2">
      <c r="D877" s="10"/>
    </row>
    <row r="878" spans="1:60" x14ac:dyDescent="0.2">
      <c r="D878" s="10"/>
    </row>
    <row r="879" spans="1:60" x14ac:dyDescent="0.2">
      <c r="D879" s="10"/>
    </row>
    <row r="880" spans="1:60"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Okn6VAnDlXRVT3IRdE9Pm0HXQE594//vhYmLDQqZCkPsgHmCL85RqXpY2POc/7woJPHQngsMStwZaVVMo+7Cog==" saltValue="DqkjzxnQ1DHBLBAZ2ol0mw==" spinCount="100000" sheet="1" formatRows="0"/>
  <mergeCells count="128">
    <mergeCell ref="C848:G848"/>
    <mergeCell ref="C851:G851"/>
    <mergeCell ref="C700:G700"/>
    <mergeCell ref="C703:G703"/>
    <mergeCell ref="C706:G706"/>
    <mergeCell ref="C720:G720"/>
    <mergeCell ref="C734:G734"/>
    <mergeCell ref="C843:G843"/>
    <mergeCell ref="C659:G659"/>
    <mergeCell ref="C660:G660"/>
    <mergeCell ref="C668:G668"/>
    <mergeCell ref="C688:G688"/>
    <mergeCell ref="C698:G698"/>
    <mergeCell ref="C699:G699"/>
    <mergeCell ref="C653:G653"/>
    <mergeCell ref="C654:G654"/>
    <mergeCell ref="C655:G655"/>
    <mergeCell ref="C656:G656"/>
    <mergeCell ref="C657:G657"/>
    <mergeCell ref="C658:G658"/>
    <mergeCell ref="C637:G637"/>
    <mergeCell ref="C638:G638"/>
    <mergeCell ref="C647:G647"/>
    <mergeCell ref="C650:G650"/>
    <mergeCell ref="C651:G651"/>
    <mergeCell ref="C652:G652"/>
    <mergeCell ref="C624:G624"/>
    <mergeCell ref="C625:G625"/>
    <mergeCell ref="C626:G626"/>
    <mergeCell ref="C627:G627"/>
    <mergeCell ref="C628:G628"/>
    <mergeCell ref="C631:G631"/>
    <mergeCell ref="C618:G618"/>
    <mergeCell ref="C619:G619"/>
    <mergeCell ref="C620:G620"/>
    <mergeCell ref="C621:G621"/>
    <mergeCell ref="C622:G622"/>
    <mergeCell ref="C623:G623"/>
    <mergeCell ref="C608:G608"/>
    <mergeCell ref="C609:G609"/>
    <mergeCell ref="C610:G610"/>
    <mergeCell ref="C611:G611"/>
    <mergeCell ref="C612:G612"/>
    <mergeCell ref="C617:G617"/>
    <mergeCell ref="C602:G602"/>
    <mergeCell ref="C603:G603"/>
    <mergeCell ref="C604:G604"/>
    <mergeCell ref="C605:G605"/>
    <mergeCell ref="C606:G606"/>
    <mergeCell ref="C607:G607"/>
    <mergeCell ref="C594:G594"/>
    <mergeCell ref="C595:G595"/>
    <mergeCell ref="C596:G596"/>
    <mergeCell ref="C597:G597"/>
    <mergeCell ref="C600:G600"/>
    <mergeCell ref="C601:G601"/>
    <mergeCell ref="C586:G586"/>
    <mergeCell ref="C587:G587"/>
    <mergeCell ref="C590:G590"/>
    <mergeCell ref="C591:G591"/>
    <mergeCell ref="C592:G592"/>
    <mergeCell ref="C593:G593"/>
    <mergeCell ref="C580:G580"/>
    <mergeCell ref="C581:G581"/>
    <mergeCell ref="C582:G582"/>
    <mergeCell ref="C583:G583"/>
    <mergeCell ref="C584:G584"/>
    <mergeCell ref="C585:G585"/>
    <mergeCell ref="C555:G555"/>
    <mergeCell ref="C563:G563"/>
    <mergeCell ref="C576:G576"/>
    <mergeCell ref="C577:G577"/>
    <mergeCell ref="C578:G578"/>
    <mergeCell ref="C579:G579"/>
    <mergeCell ref="C500:G500"/>
    <mergeCell ref="C511:G511"/>
    <mergeCell ref="C514:G514"/>
    <mergeCell ref="C519:G519"/>
    <mergeCell ref="C546:G546"/>
    <mergeCell ref="C549:G549"/>
    <mergeCell ref="C383:G383"/>
    <mergeCell ref="C389:G389"/>
    <mergeCell ref="C390:G390"/>
    <mergeCell ref="C446:G446"/>
    <mergeCell ref="C455:G455"/>
    <mergeCell ref="C458:G458"/>
    <mergeCell ref="C293:G293"/>
    <mergeCell ref="C303:G303"/>
    <mergeCell ref="C313:G313"/>
    <mergeCell ref="C328:G328"/>
    <mergeCell ref="C348:G348"/>
    <mergeCell ref="C382:G382"/>
    <mergeCell ref="C272:G272"/>
    <mergeCell ref="C273:G273"/>
    <mergeCell ref="C274:G274"/>
    <mergeCell ref="C275:G275"/>
    <mergeCell ref="C279:G279"/>
    <mergeCell ref="C289:G289"/>
    <mergeCell ref="C160:G160"/>
    <mergeCell ref="C183:G183"/>
    <mergeCell ref="C184:G184"/>
    <mergeCell ref="C263:G263"/>
    <mergeCell ref="C264:G264"/>
    <mergeCell ref="C271:G271"/>
    <mergeCell ref="C85:G85"/>
    <mergeCell ref="C86:G86"/>
    <mergeCell ref="C96:G96"/>
    <mergeCell ref="C110:G110"/>
    <mergeCell ref="C117:G117"/>
    <mergeCell ref="C154:G154"/>
    <mergeCell ref="C50:G50"/>
    <mergeCell ref="C51:G51"/>
    <mergeCell ref="C56:G56"/>
    <mergeCell ref="C74:G74"/>
    <mergeCell ref="C77:G77"/>
    <mergeCell ref="C82:G82"/>
    <mergeCell ref="C16:G16"/>
    <mergeCell ref="C20:G20"/>
    <mergeCell ref="C27:G27"/>
    <mergeCell ref="C30:G30"/>
    <mergeCell ref="C35:G35"/>
    <mergeCell ref="C39:G39"/>
    <mergeCell ref="A1:G1"/>
    <mergeCell ref="C2:G2"/>
    <mergeCell ref="C3:G3"/>
    <mergeCell ref="C4:G4"/>
    <mergeCell ref="C10:G10"/>
    <mergeCell ref="C13:G13"/>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8" customWidth="1"/>
    <col min="3" max="3" width="63.28515625" style="178"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9" t="s">
        <v>362</v>
      </c>
      <c r="B1" s="199"/>
      <c r="C1" s="199"/>
      <c r="D1" s="199"/>
      <c r="E1" s="199"/>
      <c r="F1" s="199"/>
      <c r="G1" s="199"/>
      <c r="AG1" t="s">
        <v>282</v>
      </c>
    </row>
    <row r="2" spans="1:60" ht="24.95" customHeight="1" x14ac:dyDescent="0.2">
      <c r="A2" s="200" t="s">
        <v>7</v>
      </c>
      <c r="B2" s="49" t="s">
        <v>43</v>
      </c>
      <c r="C2" s="203" t="s">
        <v>44</v>
      </c>
      <c r="D2" s="201"/>
      <c r="E2" s="201"/>
      <c r="F2" s="201"/>
      <c r="G2" s="202"/>
      <c r="AG2" t="s">
        <v>283</v>
      </c>
    </row>
    <row r="3" spans="1:60" ht="24.95" customHeight="1" x14ac:dyDescent="0.2">
      <c r="A3" s="200" t="s">
        <v>8</v>
      </c>
      <c r="B3" s="49" t="s">
        <v>86</v>
      </c>
      <c r="C3" s="203" t="s">
        <v>87</v>
      </c>
      <c r="D3" s="201"/>
      <c r="E3" s="201"/>
      <c r="F3" s="201"/>
      <c r="G3" s="202"/>
      <c r="AC3" s="178" t="s">
        <v>283</v>
      </c>
      <c r="AG3" t="s">
        <v>286</v>
      </c>
    </row>
    <row r="4" spans="1:60" ht="24.95" customHeight="1" x14ac:dyDescent="0.2">
      <c r="A4" s="204" t="s">
        <v>9</v>
      </c>
      <c r="B4" s="205" t="s">
        <v>88</v>
      </c>
      <c r="C4" s="206" t="s">
        <v>89</v>
      </c>
      <c r="D4" s="207"/>
      <c r="E4" s="207"/>
      <c r="F4" s="207"/>
      <c r="G4" s="208"/>
      <c r="AG4" t="s">
        <v>287</v>
      </c>
    </row>
    <row r="5" spans="1:60" x14ac:dyDescent="0.2">
      <c r="D5" s="10"/>
    </row>
    <row r="6" spans="1:60" ht="38.25" x14ac:dyDescent="0.2">
      <c r="A6" s="210" t="s">
        <v>288</v>
      </c>
      <c r="B6" s="212" t="s">
        <v>289</v>
      </c>
      <c r="C6" s="212" t="s">
        <v>290</v>
      </c>
      <c r="D6" s="211" t="s">
        <v>291</v>
      </c>
      <c r="E6" s="210" t="s">
        <v>292</v>
      </c>
      <c r="F6" s="209" t="s">
        <v>293</v>
      </c>
      <c r="G6" s="210" t="s">
        <v>29</v>
      </c>
      <c r="H6" s="213" t="s">
        <v>30</v>
      </c>
      <c r="I6" s="213" t="s">
        <v>294</v>
      </c>
      <c r="J6" s="213" t="s">
        <v>31</v>
      </c>
      <c r="K6" s="213" t="s">
        <v>295</v>
      </c>
      <c r="L6" s="213" t="s">
        <v>296</v>
      </c>
      <c r="M6" s="213" t="s">
        <v>297</v>
      </c>
      <c r="N6" s="213" t="s">
        <v>298</v>
      </c>
      <c r="O6" s="213" t="s">
        <v>299</v>
      </c>
      <c r="P6" s="213" t="s">
        <v>300</v>
      </c>
      <c r="Q6" s="213" t="s">
        <v>301</v>
      </c>
      <c r="R6" s="213" t="s">
        <v>302</v>
      </c>
      <c r="S6" s="213" t="s">
        <v>303</v>
      </c>
      <c r="T6" s="213" t="s">
        <v>304</v>
      </c>
      <c r="U6" s="213" t="s">
        <v>305</v>
      </c>
      <c r="V6" s="213" t="s">
        <v>306</v>
      </c>
      <c r="W6" s="213" t="s">
        <v>307</v>
      </c>
      <c r="X6" s="213" t="s">
        <v>308</v>
      </c>
      <c r="Y6" s="213" t="s">
        <v>309</v>
      </c>
    </row>
    <row r="7" spans="1:60" hidden="1" x14ac:dyDescent="0.2">
      <c r="A7" s="3"/>
      <c r="B7" s="4"/>
      <c r="C7" s="4"/>
      <c r="D7" s="6"/>
      <c r="E7" s="215"/>
      <c r="F7" s="216"/>
      <c r="G7" s="216"/>
      <c r="H7" s="216"/>
      <c r="I7" s="216"/>
      <c r="J7" s="216"/>
      <c r="K7" s="216"/>
      <c r="L7" s="216"/>
      <c r="M7" s="216"/>
      <c r="N7" s="215"/>
      <c r="O7" s="215"/>
      <c r="P7" s="215"/>
      <c r="Q7" s="215"/>
      <c r="R7" s="216"/>
      <c r="S7" s="216"/>
      <c r="T7" s="216"/>
      <c r="U7" s="216"/>
      <c r="V7" s="216"/>
      <c r="W7" s="216"/>
      <c r="X7" s="216"/>
      <c r="Y7" s="216"/>
    </row>
    <row r="8" spans="1:60" x14ac:dyDescent="0.2">
      <c r="A8" s="229" t="s">
        <v>310</v>
      </c>
      <c r="B8" s="230" t="s">
        <v>179</v>
      </c>
      <c r="C8" s="253" t="s">
        <v>180</v>
      </c>
      <c r="D8" s="231"/>
      <c r="E8" s="232"/>
      <c r="F8" s="233"/>
      <c r="G8" s="233">
        <f>SUMIF(AG9:AG27,"&lt;&gt;NOR",G9:G27)</f>
        <v>0</v>
      </c>
      <c r="H8" s="233"/>
      <c r="I8" s="233">
        <f>SUM(I9:I27)</f>
        <v>0</v>
      </c>
      <c r="J8" s="233"/>
      <c r="K8" s="233">
        <f>SUM(K9:K27)</f>
        <v>0</v>
      </c>
      <c r="L8" s="233"/>
      <c r="M8" s="233">
        <f>SUM(M9:M27)</f>
        <v>0</v>
      </c>
      <c r="N8" s="232"/>
      <c r="O8" s="232">
        <f>SUM(O9:O27)</f>
        <v>0.55000000000000004</v>
      </c>
      <c r="P8" s="232"/>
      <c r="Q8" s="232">
        <f>SUM(Q9:Q27)</f>
        <v>0</v>
      </c>
      <c r="R8" s="233"/>
      <c r="S8" s="233"/>
      <c r="T8" s="234"/>
      <c r="U8" s="228"/>
      <c r="V8" s="228">
        <f>SUM(V9:V27)</f>
        <v>2.1500000000000004</v>
      </c>
      <c r="W8" s="228"/>
      <c r="X8" s="228"/>
      <c r="Y8" s="228"/>
      <c r="AG8" t="s">
        <v>311</v>
      </c>
    </row>
    <row r="9" spans="1:60" outlineLevel="1" x14ac:dyDescent="0.2">
      <c r="A9" s="236">
        <v>1</v>
      </c>
      <c r="B9" s="237" t="s">
        <v>3499</v>
      </c>
      <c r="C9" s="254" t="s">
        <v>3500</v>
      </c>
      <c r="D9" s="238" t="s">
        <v>365</v>
      </c>
      <c r="E9" s="239">
        <v>0.36</v>
      </c>
      <c r="F9" s="240"/>
      <c r="G9" s="241">
        <f>ROUND(E9*F9,2)</f>
        <v>0</v>
      </c>
      <c r="H9" s="240"/>
      <c r="I9" s="241">
        <f>ROUND(E9*H9,2)</f>
        <v>0</v>
      </c>
      <c r="J9" s="240"/>
      <c r="K9" s="241">
        <f>ROUND(E9*J9,2)</f>
        <v>0</v>
      </c>
      <c r="L9" s="241">
        <v>12</v>
      </c>
      <c r="M9" s="241">
        <f>G9*(1+L9/100)</f>
        <v>0</v>
      </c>
      <c r="N9" s="239">
        <v>0</v>
      </c>
      <c r="O9" s="239">
        <f>ROUND(E9*N9,2)</f>
        <v>0</v>
      </c>
      <c r="P9" s="239">
        <v>0</v>
      </c>
      <c r="Q9" s="239">
        <f>ROUND(E9*P9,2)</f>
        <v>0</v>
      </c>
      <c r="R9" s="241" t="s">
        <v>3501</v>
      </c>
      <c r="S9" s="241" t="s">
        <v>315</v>
      </c>
      <c r="T9" s="242" t="s">
        <v>670</v>
      </c>
      <c r="U9" s="224">
        <v>4.7279999999999998</v>
      </c>
      <c r="V9" s="224">
        <f>ROUND(E9*U9,2)</f>
        <v>1.7</v>
      </c>
      <c r="W9" s="224"/>
      <c r="X9" s="224" t="s">
        <v>336</v>
      </c>
      <c r="Y9" s="224" t="s">
        <v>317</v>
      </c>
      <c r="Z9" s="214"/>
      <c r="AA9" s="214"/>
      <c r="AB9" s="214"/>
      <c r="AC9" s="214"/>
      <c r="AD9" s="214"/>
      <c r="AE9" s="214"/>
      <c r="AF9" s="214"/>
      <c r="AG9" s="214" t="s">
        <v>337</v>
      </c>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row>
    <row r="10" spans="1:60" outlineLevel="2" x14ac:dyDescent="0.2">
      <c r="A10" s="221"/>
      <c r="B10" s="222"/>
      <c r="C10" s="267" t="s">
        <v>3502</v>
      </c>
      <c r="D10" s="266"/>
      <c r="E10" s="266"/>
      <c r="F10" s="266"/>
      <c r="G10" s="266"/>
      <c r="H10" s="224"/>
      <c r="I10" s="224"/>
      <c r="J10" s="224"/>
      <c r="K10" s="224"/>
      <c r="L10" s="224"/>
      <c r="M10" s="224"/>
      <c r="N10" s="223"/>
      <c r="O10" s="223"/>
      <c r="P10" s="223"/>
      <c r="Q10" s="223"/>
      <c r="R10" s="224"/>
      <c r="S10" s="224"/>
      <c r="T10" s="224"/>
      <c r="U10" s="224"/>
      <c r="V10" s="224"/>
      <c r="W10" s="224"/>
      <c r="X10" s="224"/>
      <c r="Y10" s="224"/>
      <c r="Z10" s="214"/>
      <c r="AA10" s="214"/>
      <c r="AB10" s="214"/>
      <c r="AC10" s="214"/>
      <c r="AD10" s="214"/>
      <c r="AE10" s="214"/>
      <c r="AF10" s="214"/>
      <c r="AG10" s="214" t="s">
        <v>369</v>
      </c>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outlineLevel="2" x14ac:dyDescent="0.2">
      <c r="A11" s="221"/>
      <c r="B11" s="222"/>
      <c r="C11" s="268" t="s">
        <v>3220</v>
      </c>
      <c r="D11" s="262"/>
      <c r="E11" s="263"/>
      <c r="F11" s="224"/>
      <c r="G11" s="224"/>
      <c r="H11" s="224"/>
      <c r="I11" s="224"/>
      <c r="J11" s="224"/>
      <c r="K11" s="224"/>
      <c r="L11" s="224"/>
      <c r="M11" s="224"/>
      <c r="N11" s="223"/>
      <c r="O11" s="223"/>
      <c r="P11" s="223"/>
      <c r="Q11" s="223"/>
      <c r="R11" s="224"/>
      <c r="S11" s="224"/>
      <c r="T11" s="224"/>
      <c r="U11" s="224"/>
      <c r="V11" s="224"/>
      <c r="W11" s="224"/>
      <c r="X11" s="224"/>
      <c r="Y11" s="224"/>
      <c r="Z11" s="214"/>
      <c r="AA11" s="214"/>
      <c r="AB11" s="214"/>
      <c r="AC11" s="214"/>
      <c r="AD11" s="214"/>
      <c r="AE11" s="214"/>
      <c r="AF11" s="214"/>
      <c r="AG11" s="214" t="s">
        <v>371</v>
      </c>
      <c r="AH11" s="214">
        <v>0</v>
      </c>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3" x14ac:dyDescent="0.2">
      <c r="A12" s="221"/>
      <c r="B12" s="222"/>
      <c r="C12" s="268" t="s">
        <v>3503</v>
      </c>
      <c r="D12" s="262"/>
      <c r="E12" s="263">
        <v>0.36</v>
      </c>
      <c r="F12" s="224"/>
      <c r="G12" s="224"/>
      <c r="H12" s="224"/>
      <c r="I12" s="224"/>
      <c r="J12" s="224"/>
      <c r="K12" s="224"/>
      <c r="L12" s="224"/>
      <c r="M12" s="224"/>
      <c r="N12" s="223"/>
      <c r="O12" s="223"/>
      <c r="P12" s="223"/>
      <c r="Q12" s="223"/>
      <c r="R12" s="224"/>
      <c r="S12" s="224"/>
      <c r="T12" s="224"/>
      <c r="U12" s="224"/>
      <c r="V12" s="224"/>
      <c r="W12" s="224"/>
      <c r="X12" s="224"/>
      <c r="Y12" s="224"/>
      <c r="Z12" s="214"/>
      <c r="AA12" s="214"/>
      <c r="AB12" s="214"/>
      <c r="AC12" s="214"/>
      <c r="AD12" s="214"/>
      <c r="AE12" s="214"/>
      <c r="AF12" s="214"/>
      <c r="AG12" s="214" t="s">
        <v>371</v>
      </c>
      <c r="AH12" s="214">
        <v>0</v>
      </c>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1" x14ac:dyDescent="0.2">
      <c r="A13" s="236">
        <v>2</v>
      </c>
      <c r="B13" s="237" t="s">
        <v>3504</v>
      </c>
      <c r="C13" s="254" t="s">
        <v>3505</v>
      </c>
      <c r="D13" s="238" t="s">
        <v>365</v>
      </c>
      <c r="E13" s="239">
        <v>7.1999999999999995E-2</v>
      </c>
      <c r="F13" s="240"/>
      <c r="G13" s="241">
        <f>ROUND(E13*F13,2)</f>
        <v>0</v>
      </c>
      <c r="H13" s="240"/>
      <c r="I13" s="241">
        <f>ROUND(E13*H13,2)</f>
        <v>0</v>
      </c>
      <c r="J13" s="240"/>
      <c r="K13" s="241">
        <f>ROUND(E13*J13,2)</f>
        <v>0</v>
      </c>
      <c r="L13" s="241">
        <v>12</v>
      </c>
      <c r="M13" s="241">
        <f>G13*(1+L13/100)</f>
        <v>0</v>
      </c>
      <c r="N13" s="239">
        <v>1.7</v>
      </c>
      <c r="O13" s="239">
        <f>ROUND(E13*N13,2)</f>
        <v>0.12</v>
      </c>
      <c r="P13" s="239">
        <v>0</v>
      </c>
      <c r="Q13" s="239">
        <f>ROUND(E13*P13,2)</f>
        <v>0</v>
      </c>
      <c r="R13" s="241" t="s">
        <v>3501</v>
      </c>
      <c r="S13" s="241" t="s">
        <v>315</v>
      </c>
      <c r="T13" s="242" t="s">
        <v>670</v>
      </c>
      <c r="U13" s="224">
        <v>1.587</v>
      </c>
      <c r="V13" s="224">
        <f>ROUND(E13*U13,2)</f>
        <v>0.11</v>
      </c>
      <c r="W13" s="224"/>
      <c r="X13" s="224" t="s">
        <v>336</v>
      </c>
      <c r="Y13" s="224" t="s">
        <v>317</v>
      </c>
      <c r="Z13" s="214"/>
      <c r="AA13" s="214"/>
      <c r="AB13" s="214"/>
      <c r="AC13" s="214"/>
      <c r="AD13" s="214"/>
      <c r="AE13" s="214"/>
      <c r="AF13" s="214"/>
      <c r="AG13" s="214" t="s">
        <v>337</v>
      </c>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ht="22.5" outlineLevel="2" x14ac:dyDescent="0.2">
      <c r="A14" s="221"/>
      <c r="B14" s="222"/>
      <c r="C14" s="267" t="s">
        <v>3506</v>
      </c>
      <c r="D14" s="266"/>
      <c r="E14" s="266"/>
      <c r="F14" s="266"/>
      <c r="G14" s="266"/>
      <c r="H14" s="224"/>
      <c r="I14" s="224"/>
      <c r="J14" s="224"/>
      <c r="K14" s="224"/>
      <c r="L14" s="224"/>
      <c r="M14" s="224"/>
      <c r="N14" s="223"/>
      <c r="O14" s="223"/>
      <c r="P14" s="223"/>
      <c r="Q14" s="223"/>
      <c r="R14" s="224"/>
      <c r="S14" s="224"/>
      <c r="T14" s="224"/>
      <c r="U14" s="224"/>
      <c r="V14" s="224"/>
      <c r="W14" s="224"/>
      <c r="X14" s="224"/>
      <c r="Y14" s="224"/>
      <c r="Z14" s="214"/>
      <c r="AA14" s="214"/>
      <c r="AB14" s="214"/>
      <c r="AC14" s="214"/>
      <c r="AD14" s="214"/>
      <c r="AE14" s="214"/>
      <c r="AF14" s="214"/>
      <c r="AG14" s="214" t="s">
        <v>369</v>
      </c>
      <c r="AH14" s="214"/>
      <c r="AI14" s="214"/>
      <c r="AJ14" s="214"/>
      <c r="AK14" s="214"/>
      <c r="AL14" s="214"/>
      <c r="AM14" s="214"/>
      <c r="AN14" s="214"/>
      <c r="AO14" s="214"/>
      <c r="AP14" s="214"/>
      <c r="AQ14" s="214"/>
      <c r="AR14" s="214"/>
      <c r="AS14" s="214"/>
      <c r="AT14" s="214"/>
      <c r="AU14" s="214"/>
      <c r="AV14" s="214"/>
      <c r="AW14" s="214"/>
      <c r="AX14" s="214"/>
      <c r="AY14" s="214"/>
      <c r="AZ14" s="214"/>
      <c r="BA14" s="244" t="str">
        <f>C14</f>
        <v>sypaninou z vhodných hornin tř. 1 - 4 nebo materiálem připraveným podél výkopu ve vzdálenosti do 3 m od jeho kraje, pro jakoukoliv hloubku výkopu a jakoukoliv míru zhutnění,</v>
      </c>
      <c r="BB14" s="214"/>
      <c r="BC14" s="214"/>
      <c r="BD14" s="214"/>
      <c r="BE14" s="214"/>
      <c r="BF14" s="214"/>
      <c r="BG14" s="214"/>
      <c r="BH14" s="214"/>
    </row>
    <row r="15" spans="1:60" outlineLevel="2" x14ac:dyDescent="0.2">
      <c r="A15" s="221"/>
      <c r="B15" s="222"/>
      <c r="C15" s="268" t="s">
        <v>3220</v>
      </c>
      <c r="D15" s="262"/>
      <c r="E15" s="263"/>
      <c r="F15" s="224"/>
      <c r="G15" s="224"/>
      <c r="H15" s="224"/>
      <c r="I15" s="224"/>
      <c r="J15" s="224"/>
      <c r="K15" s="224"/>
      <c r="L15" s="224"/>
      <c r="M15" s="224"/>
      <c r="N15" s="223"/>
      <c r="O15" s="223"/>
      <c r="P15" s="223"/>
      <c r="Q15" s="223"/>
      <c r="R15" s="224"/>
      <c r="S15" s="224"/>
      <c r="T15" s="224"/>
      <c r="U15" s="224"/>
      <c r="V15" s="224"/>
      <c r="W15" s="224"/>
      <c r="X15" s="224"/>
      <c r="Y15" s="224"/>
      <c r="Z15" s="214"/>
      <c r="AA15" s="214"/>
      <c r="AB15" s="214"/>
      <c r="AC15" s="214"/>
      <c r="AD15" s="214"/>
      <c r="AE15" s="214"/>
      <c r="AF15" s="214"/>
      <c r="AG15" s="214" t="s">
        <v>371</v>
      </c>
      <c r="AH15" s="214">
        <v>0</v>
      </c>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3" x14ac:dyDescent="0.2">
      <c r="A16" s="221"/>
      <c r="B16" s="222"/>
      <c r="C16" s="268" t="s">
        <v>3507</v>
      </c>
      <c r="D16" s="262"/>
      <c r="E16" s="263">
        <v>7.1999999999999995E-2</v>
      </c>
      <c r="F16" s="224"/>
      <c r="G16" s="224"/>
      <c r="H16" s="224"/>
      <c r="I16" s="224"/>
      <c r="J16" s="224"/>
      <c r="K16" s="224"/>
      <c r="L16" s="224"/>
      <c r="M16" s="224"/>
      <c r="N16" s="223"/>
      <c r="O16" s="223"/>
      <c r="P16" s="223"/>
      <c r="Q16" s="223"/>
      <c r="R16" s="224"/>
      <c r="S16" s="224"/>
      <c r="T16" s="224"/>
      <c r="U16" s="224"/>
      <c r="V16" s="224"/>
      <c r="W16" s="224"/>
      <c r="X16" s="224"/>
      <c r="Y16" s="224"/>
      <c r="Z16" s="214"/>
      <c r="AA16" s="214"/>
      <c r="AB16" s="214"/>
      <c r="AC16" s="214"/>
      <c r="AD16" s="214"/>
      <c r="AE16" s="214"/>
      <c r="AF16" s="214"/>
      <c r="AG16" s="214" t="s">
        <v>371</v>
      </c>
      <c r="AH16" s="214">
        <v>0</v>
      </c>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outlineLevel="1" x14ac:dyDescent="0.2">
      <c r="A17" s="236">
        <v>3</v>
      </c>
      <c r="B17" s="237" t="s">
        <v>3508</v>
      </c>
      <c r="C17" s="254" t="s">
        <v>3509</v>
      </c>
      <c r="D17" s="238" t="s">
        <v>365</v>
      </c>
      <c r="E17" s="239">
        <v>7.1999999999999995E-2</v>
      </c>
      <c r="F17" s="240"/>
      <c r="G17" s="241">
        <f>ROUND(E17*F17,2)</f>
        <v>0</v>
      </c>
      <c r="H17" s="240"/>
      <c r="I17" s="241">
        <f>ROUND(E17*H17,2)</f>
        <v>0</v>
      </c>
      <c r="J17" s="240"/>
      <c r="K17" s="241">
        <f>ROUND(E17*J17,2)</f>
        <v>0</v>
      </c>
      <c r="L17" s="241">
        <v>12</v>
      </c>
      <c r="M17" s="241">
        <f>G17*(1+L17/100)</f>
        <v>0</v>
      </c>
      <c r="N17" s="239">
        <v>0</v>
      </c>
      <c r="O17" s="239">
        <f>ROUND(E17*N17,2)</f>
        <v>0</v>
      </c>
      <c r="P17" s="239">
        <v>0</v>
      </c>
      <c r="Q17" s="239">
        <f>ROUND(E17*P17,2)</f>
        <v>0</v>
      </c>
      <c r="R17" s="241" t="s">
        <v>3501</v>
      </c>
      <c r="S17" s="241" t="s">
        <v>315</v>
      </c>
      <c r="T17" s="242" t="s">
        <v>670</v>
      </c>
      <c r="U17" s="224">
        <v>0.94</v>
      </c>
      <c r="V17" s="224">
        <f>ROUND(E17*U17,2)</f>
        <v>7.0000000000000007E-2</v>
      </c>
      <c r="W17" s="224"/>
      <c r="X17" s="224" t="s">
        <v>336</v>
      </c>
      <c r="Y17" s="224" t="s">
        <v>317</v>
      </c>
      <c r="Z17" s="214"/>
      <c r="AA17" s="214"/>
      <c r="AB17" s="214"/>
      <c r="AC17" s="214"/>
      <c r="AD17" s="214"/>
      <c r="AE17" s="214"/>
      <c r="AF17" s="214"/>
      <c r="AG17" s="214" t="s">
        <v>337</v>
      </c>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ht="22.5" outlineLevel="2" x14ac:dyDescent="0.2">
      <c r="A18" s="221"/>
      <c r="B18" s="222"/>
      <c r="C18" s="267" t="s">
        <v>3506</v>
      </c>
      <c r="D18" s="266"/>
      <c r="E18" s="266"/>
      <c r="F18" s="266"/>
      <c r="G18" s="266"/>
      <c r="H18" s="224"/>
      <c r="I18" s="224"/>
      <c r="J18" s="224"/>
      <c r="K18" s="224"/>
      <c r="L18" s="224"/>
      <c r="M18" s="224"/>
      <c r="N18" s="223"/>
      <c r="O18" s="223"/>
      <c r="P18" s="223"/>
      <c r="Q18" s="223"/>
      <c r="R18" s="224"/>
      <c r="S18" s="224"/>
      <c r="T18" s="224"/>
      <c r="U18" s="224"/>
      <c r="V18" s="224"/>
      <c r="W18" s="224"/>
      <c r="X18" s="224"/>
      <c r="Y18" s="224"/>
      <c r="Z18" s="214"/>
      <c r="AA18" s="214"/>
      <c r="AB18" s="214"/>
      <c r="AC18" s="214"/>
      <c r="AD18" s="214"/>
      <c r="AE18" s="214"/>
      <c r="AF18" s="214"/>
      <c r="AG18" s="214" t="s">
        <v>369</v>
      </c>
      <c r="AH18" s="214"/>
      <c r="AI18" s="214"/>
      <c r="AJ18" s="214"/>
      <c r="AK18" s="214"/>
      <c r="AL18" s="214"/>
      <c r="AM18" s="214"/>
      <c r="AN18" s="214"/>
      <c r="AO18" s="214"/>
      <c r="AP18" s="214"/>
      <c r="AQ18" s="214"/>
      <c r="AR18" s="214"/>
      <c r="AS18" s="214"/>
      <c r="AT18" s="214"/>
      <c r="AU18" s="214"/>
      <c r="AV18" s="214"/>
      <c r="AW18" s="214"/>
      <c r="AX18" s="214"/>
      <c r="AY18" s="214"/>
      <c r="AZ18" s="214"/>
      <c r="BA18" s="244" t="str">
        <f>C18</f>
        <v>sypaninou z vhodných hornin tř. 1 - 4 nebo materiálem připraveným podél výkopu ve vzdálenosti do 3 m od jeho kraje, pro jakoukoliv hloubku výkopu a jakoukoliv míru zhutnění,</v>
      </c>
      <c r="BB18" s="214"/>
      <c r="BC18" s="214"/>
      <c r="BD18" s="214"/>
      <c r="BE18" s="214"/>
      <c r="BF18" s="214"/>
      <c r="BG18" s="214"/>
      <c r="BH18" s="214"/>
    </row>
    <row r="19" spans="1:60" outlineLevel="2" x14ac:dyDescent="0.2">
      <c r="A19" s="221"/>
      <c r="B19" s="222"/>
      <c r="C19" s="268" t="s">
        <v>3510</v>
      </c>
      <c r="D19" s="262"/>
      <c r="E19" s="263">
        <v>7.1999999999999995E-2</v>
      </c>
      <c r="F19" s="224"/>
      <c r="G19" s="224"/>
      <c r="H19" s="224"/>
      <c r="I19" s="224"/>
      <c r="J19" s="224"/>
      <c r="K19" s="224"/>
      <c r="L19" s="224"/>
      <c r="M19" s="224"/>
      <c r="N19" s="223"/>
      <c r="O19" s="223"/>
      <c r="P19" s="223"/>
      <c r="Q19" s="223"/>
      <c r="R19" s="224"/>
      <c r="S19" s="224"/>
      <c r="T19" s="224"/>
      <c r="U19" s="224"/>
      <c r="V19" s="224"/>
      <c r="W19" s="224"/>
      <c r="X19" s="224"/>
      <c r="Y19" s="224"/>
      <c r="Z19" s="214"/>
      <c r="AA19" s="214"/>
      <c r="AB19" s="214"/>
      <c r="AC19" s="214"/>
      <c r="AD19" s="214"/>
      <c r="AE19" s="214"/>
      <c r="AF19" s="214"/>
      <c r="AG19" s="214" t="s">
        <v>371</v>
      </c>
      <c r="AH19" s="214">
        <v>5</v>
      </c>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ht="22.5" outlineLevel="1" x14ac:dyDescent="0.2">
      <c r="A20" s="236">
        <v>4</v>
      </c>
      <c r="B20" s="237" t="s">
        <v>3511</v>
      </c>
      <c r="C20" s="254" t="s">
        <v>3512</v>
      </c>
      <c r="D20" s="238" t="s">
        <v>365</v>
      </c>
      <c r="E20" s="239">
        <v>0.23400000000000001</v>
      </c>
      <c r="F20" s="240"/>
      <c r="G20" s="241">
        <f>ROUND(E20*F20,2)</f>
        <v>0</v>
      </c>
      <c r="H20" s="240"/>
      <c r="I20" s="241">
        <f>ROUND(E20*H20,2)</f>
        <v>0</v>
      </c>
      <c r="J20" s="240"/>
      <c r="K20" s="241">
        <f>ROUND(E20*J20,2)</f>
        <v>0</v>
      </c>
      <c r="L20" s="241">
        <v>12</v>
      </c>
      <c r="M20" s="241">
        <f>G20*(1+L20/100)</f>
        <v>0</v>
      </c>
      <c r="N20" s="239">
        <v>0</v>
      </c>
      <c r="O20" s="239">
        <f>ROUND(E20*N20,2)</f>
        <v>0</v>
      </c>
      <c r="P20" s="239">
        <v>0</v>
      </c>
      <c r="Q20" s="239">
        <f>ROUND(E20*P20,2)</f>
        <v>0</v>
      </c>
      <c r="R20" s="241" t="s">
        <v>3501</v>
      </c>
      <c r="S20" s="241" t="s">
        <v>315</v>
      </c>
      <c r="T20" s="242" t="s">
        <v>670</v>
      </c>
      <c r="U20" s="224">
        <v>1.1499999999999999</v>
      </c>
      <c r="V20" s="224">
        <f>ROUND(E20*U20,2)</f>
        <v>0.27</v>
      </c>
      <c r="W20" s="224"/>
      <c r="X20" s="224" t="s">
        <v>336</v>
      </c>
      <c r="Y20" s="224" t="s">
        <v>317</v>
      </c>
      <c r="Z20" s="214"/>
      <c r="AA20" s="214"/>
      <c r="AB20" s="214"/>
      <c r="AC20" s="214"/>
      <c r="AD20" s="214"/>
      <c r="AE20" s="214"/>
      <c r="AF20" s="214"/>
      <c r="AG20" s="214" t="s">
        <v>337</v>
      </c>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2" x14ac:dyDescent="0.2">
      <c r="A21" s="221"/>
      <c r="B21" s="222"/>
      <c r="C21" s="267" t="s">
        <v>3513</v>
      </c>
      <c r="D21" s="266"/>
      <c r="E21" s="266"/>
      <c r="F21" s="266"/>
      <c r="G21" s="266"/>
      <c r="H21" s="224"/>
      <c r="I21" s="224"/>
      <c r="J21" s="224"/>
      <c r="K21" s="224"/>
      <c r="L21" s="224"/>
      <c r="M21" s="224"/>
      <c r="N21" s="223"/>
      <c r="O21" s="223"/>
      <c r="P21" s="223"/>
      <c r="Q21" s="223"/>
      <c r="R21" s="224"/>
      <c r="S21" s="224"/>
      <c r="T21" s="224"/>
      <c r="U21" s="224"/>
      <c r="V21" s="224"/>
      <c r="W21" s="224"/>
      <c r="X21" s="224"/>
      <c r="Y21" s="224"/>
      <c r="Z21" s="214"/>
      <c r="AA21" s="214"/>
      <c r="AB21" s="214"/>
      <c r="AC21" s="214"/>
      <c r="AD21" s="214"/>
      <c r="AE21" s="214"/>
      <c r="AF21" s="214"/>
      <c r="AG21" s="214" t="s">
        <v>369</v>
      </c>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2" x14ac:dyDescent="0.2">
      <c r="A22" s="221"/>
      <c r="B22" s="222"/>
      <c r="C22" s="268" t="s">
        <v>3514</v>
      </c>
      <c r="D22" s="262"/>
      <c r="E22" s="263">
        <v>0.36</v>
      </c>
      <c r="F22" s="224"/>
      <c r="G22" s="224"/>
      <c r="H22" s="224"/>
      <c r="I22" s="224"/>
      <c r="J22" s="224"/>
      <c r="K22" s="224"/>
      <c r="L22" s="224"/>
      <c r="M22" s="224"/>
      <c r="N22" s="223"/>
      <c r="O22" s="223"/>
      <c r="P22" s="223"/>
      <c r="Q22" s="223"/>
      <c r="R22" s="224"/>
      <c r="S22" s="224"/>
      <c r="T22" s="224"/>
      <c r="U22" s="224"/>
      <c r="V22" s="224"/>
      <c r="W22" s="224"/>
      <c r="X22" s="224"/>
      <c r="Y22" s="224"/>
      <c r="Z22" s="214"/>
      <c r="AA22" s="214"/>
      <c r="AB22" s="214"/>
      <c r="AC22" s="214"/>
      <c r="AD22" s="214"/>
      <c r="AE22" s="214"/>
      <c r="AF22" s="214"/>
      <c r="AG22" s="214" t="s">
        <v>371</v>
      </c>
      <c r="AH22" s="214">
        <v>0</v>
      </c>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3" x14ac:dyDescent="0.2">
      <c r="A23" s="221"/>
      <c r="B23" s="222"/>
      <c r="C23" s="268" t="s">
        <v>3515</v>
      </c>
      <c r="D23" s="262"/>
      <c r="E23" s="263"/>
      <c r="F23" s="224"/>
      <c r="G23" s="224"/>
      <c r="H23" s="224"/>
      <c r="I23" s="224"/>
      <c r="J23" s="224"/>
      <c r="K23" s="224"/>
      <c r="L23" s="224"/>
      <c r="M23" s="224"/>
      <c r="N23" s="223"/>
      <c r="O23" s="223"/>
      <c r="P23" s="223"/>
      <c r="Q23" s="223"/>
      <c r="R23" s="224"/>
      <c r="S23" s="224"/>
      <c r="T23" s="224"/>
      <c r="U23" s="224"/>
      <c r="V23" s="224"/>
      <c r="W23" s="224"/>
      <c r="X23" s="224"/>
      <c r="Y23" s="224"/>
      <c r="Z23" s="214"/>
      <c r="AA23" s="214"/>
      <c r="AB23" s="214"/>
      <c r="AC23" s="214"/>
      <c r="AD23" s="214"/>
      <c r="AE23" s="214"/>
      <c r="AF23" s="214"/>
      <c r="AG23" s="214" t="s">
        <v>371</v>
      </c>
      <c r="AH23" s="214">
        <v>0</v>
      </c>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3" x14ac:dyDescent="0.2">
      <c r="A24" s="221"/>
      <c r="B24" s="222"/>
      <c r="C24" s="268" t="s">
        <v>3516</v>
      </c>
      <c r="D24" s="262"/>
      <c r="E24" s="263">
        <v>-5.3999999999999999E-2</v>
      </c>
      <c r="F24" s="224"/>
      <c r="G24" s="224"/>
      <c r="H24" s="224"/>
      <c r="I24" s="224"/>
      <c r="J24" s="224"/>
      <c r="K24" s="224"/>
      <c r="L24" s="224"/>
      <c r="M24" s="224"/>
      <c r="N24" s="223"/>
      <c r="O24" s="223"/>
      <c r="P24" s="223"/>
      <c r="Q24" s="223"/>
      <c r="R24" s="224"/>
      <c r="S24" s="224"/>
      <c r="T24" s="224"/>
      <c r="U24" s="224"/>
      <c r="V24" s="224"/>
      <c r="W24" s="224"/>
      <c r="X24" s="224"/>
      <c r="Y24" s="224"/>
      <c r="Z24" s="214"/>
      <c r="AA24" s="214"/>
      <c r="AB24" s="214"/>
      <c r="AC24" s="214"/>
      <c r="AD24" s="214"/>
      <c r="AE24" s="214"/>
      <c r="AF24" s="214"/>
      <c r="AG24" s="214" t="s">
        <v>371</v>
      </c>
      <c r="AH24" s="214">
        <v>0</v>
      </c>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3" x14ac:dyDescent="0.2">
      <c r="A25" s="221"/>
      <c r="B25" s="222"/>
      <c r="C25" s="268" t="s">
        <v>3517</v>
      </c>
      <c r="D25" s="262"/>
      <c r="E25" s="263">
        <v>-7.1999999999999995E-2</v>
      </c>
      <c r="F25" s="224"/>
      <c r="G25" s="224"/>
      <c r="H25" s="224"/>
      <c r="I25" s="224"/>
      <c r="J25" s="224"/>
      <c r="K25" s="224"/>
      <c r="L25" s="224"/>
      <c r="M25" s="224"/>
      <c r="N25" s="223"/>
      <c r="O25" s="223"/>
      <c r="P25" s="223"/>
      <c r="Q25" s="223"/>
      <c r="R25" s="224"/>
      <c r="S25" s="224"/>
      <c r="T25" s="224"/>
      <c r="U25" s="224"/>
      <c r="V25" s="224"/>
      <c r="W25" s="224"/>
      <c r="X25" s="224"/>
      <c r="Y25" s="224"/>
      <c r="Z25" s="214"/>
      <c r="AA25" s="214"/>
      <c r="AB25" s="214"/>
      <c r="AC25" s="214"/>
      <c r="AD25" s="214"/>
      <c r="AE25" s="214"/>
      <c r="AF25" s="214"/>
      <c r="AG25" s="214" t="s">
        <v>371</v>
      </c>
      <c r="AH25" s="214">
        <v>0</v>
      </c>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x14ac:dyDescent="0.2">
      <c r="A26" s="236">
        <v>5</v>
      </c>
      <c r="B26" s="237" t="s">
        <v>3518</v>
      </c>
      <c r="C26" s="254" t="s">
        <v>3519</v>
      </c>
      <c r="D26" s="238" t="s">
        <v>581</v>
      </c>
      <c r="E26" s="239">
        <v>0.43415999999999999</v>
      </c>
      <c r="F26" s="240"/>
      <c r="G26" s="241">
        <f>ROUND(E26*F26,2)</f>
        <v>0</v>
      </c>
      <c r="H26" s="240"/>
      <c r="I26" s="241">
        <f>ROUND(E26*H26,2)</f>
        <v>0</v>
      </c>
      <c r="J26" s="240"/>
      <c r="K26" s="241">
        <f>ROUND(E26*J26,2)</f>
        <v>0</v>
      </c>
      <c r="L26" s="241">
        <v>12</v>
      </c>
      <c r="M26" s="241">
        <f>G26*(1+L26/100)</f>
        <v>0</v>
      </c>
      <c r="N26" s="239">
        <v>1</v>
      </c>
      <c r="O26" s="239">
        <f>ROUND(E26*N26,2)</f>
        <v>0.43</v>
      </c>
      <c r="P26" s="239">
        <v>0</v>
      </c>
      <c r="Q26" s="239">
        <f>ROUND(E26*P26,2)</f>
        <v>0</v>
      </c>
      <c r="R26" s="241" t="s">
        <v>428</v>
      </c>
      <c r="S26" s="241" t="s">
        <v>315</v>
      </c>
      <c r="T26" s="242" t="s">
        <v>670</v>
      </c>
      <c r="U26" s="224">
        <v>0</v>
      </c>
      <c r="V26" s="224">
        <f>ROUND(E26*U26,2)</f>
        <v>0</v>
      </c>
      <c r="W26" s="224"/>
      <c r="X26" s="224" t="s">
        <v>429</v>
      </c>
      <c r="Y26" s="224" t="s">
        <v>317</v>
      </c>
      <c r="Z26" s="214"/>
      <c r="AA26" s="214"/>
      <c r="AB26" s="214"/>
      <c r="AC26" s="214"/>
      <c r="AD26" s="214"/>
      <c r="AE26" s="214"/>
      <c r="AF26" s="214"/>
      <c r="AG26" s="214" t="s">
        <v>430</v>
      </c>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2" x14ac:dyDescent="0.2">
      <c r="A27" s="221"/>
      <c r="B27" s="222"/>
      <c r="C27" s="268" t="s">
        <v>3520</v>
      </c>
      <c r="D27" s="262"/>
      <c r="E27" s="263">
        <v>0.43415999999999999</v>
      </c>
      <c r="F27" s="224"/>
      <c r="G27" s="224"/>
      <c r="H27" s="224"/>
      <c r="I27" s="224"/>
      <c r="J27" s="224"/>
      <c r="K27" s="224"/>
      <c r="L27" s="224"/>
      <c r="M27" s="224"/>
      <c r="N27" s="223"/>
      <c r="O27" s="223"/>
      <c r="P27" s="223"/>
      <c r="Q27" s="223"/>
      <c r="R27" s="224"/>
      <c r="S27" s="224"/>
      <c r="T27" s="224"/>
      <c r="U27" s="224"/>
      <c r="V27" s="224"/>
      <c r="W27" s="224"/>
      <c r="X27" s="224"/>
      <c r="Y27" s="224"/>
      <c r="Z27" s="214"/>
      <c r="AA27" s="214"/>
      <c r="AB27" s="214"/>
      <c r="AC27" s="214"/>
      <c r="AD27" s="214"/>
      <c r="AE27" s="214"/>
      <c r="AF27" s="214"/>
      <c r="AG27" s="214" t="s">
        <v>371</v>
      </c>
      <c r="AH27" s="214">
        <v>0</v>
      </c>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x14ac:dyDescent="0.2">
      <c r="A28" s="229" t="s">
        <v>310</v>
      </c>
      <c r="B28" s="230" t="s">
        <v>187</v>
      </c>
      <c r="C28" s="253" t="s">
        <v>188</v>
      </c>
      <c r="D28" s="231"/>
      <c r="E28" s="232"/>
      <c r="F28" s="233"/>
      <c r="G28" s="233">
        <f>SUMIF(AG29:AG32,"&lt;&gt;NOR",G29:G32)</f>
        <v>0</v>
      </c>
      <c r="H28" s="233"/>
      <c r="I28" s="233">
        <f>SUM(I29:I32)</f>
        <v>0</v>
      </c>
      <c r="J28" s="233"/>
      <c r="K28" s="233">
        <f>SUM(K29:K32)</f>
        <v>0</v>
      </c>
      <c r="L28" s="233"/>
      <c r="M28" s="233">
        <f>SUM(M29:M32)</f>
        <v>0</v>
      </c>
      <c r="N28" s="232"/>
      <c r="O28" s="232">
        <f>SUM(O29:O32)</f>
        <v>0.1</v>
      </c>
      <c r="P28" s="232"/>
      <c r="Q28" s="232">
        <f>SUM(Q29:Q32)</f>
        <v>0</v>
      </c>
      <c r="R28" s="233"/>
      <c r="S28" s="233"/>
      <c r="T28" s="234"/>
      <c r="U28" s="228"/>
      <c r="V28" s="228">
        <f>SUM(V29:V32)</f>
        <v>7.0000000000000007E-2</v>
      </c>
      <c r="W28" s="228"/>
      <c r="X28" s="228"/>
      <c r="Y28" s="228"/>
      <c r="AG28" t="s">
        <v>311</v>
      </c>
    </row>
    <row r="29" spans="1:60" outlineLevel="1" x14ac:dyDescent="0.2">
      <c r="A29" s="236">
        <v>6</v>
      </c>
      <c r="B29" s="237" t="s">
        <v>3521</v>
      </c>
      <c r="C29" s="254" t="s">
        <v>3522</v>
      </c>
      <c r="D29" s="238" t="s">
        <v>365</v>
      </c>
      <c r="E29" s="239">
        <v>5.3999999999999999E-2</v>
      </c>
      <c r="F29" s="240"/>
      <c r="G29" s="241">
        <f>ROUND(E29*F29,2)</f>
        <v>0</v>
      </c>
      <c r="H29" s="240"/>
      <c r="I29" s="241">
        <f>ROUND(E29*H29,2)</f>
        <v>0</v>
      </c>
      <c r="J29" s="240"/>
      <c r="K29" s="241">
        <f>ROUND(E29*J29,2)</f>
        <v>0</v>
      </c>
      <c r="L29" s="241">
        <v>12</v>
      </c>
      <c r="M29" s="241">
        <f>G29*(1+L29/100)</f>
        <v>0</v>
      </c>
      <c r="N29" s="239">
        <v>1.8907700000000001</v>
      </c>
      <c r="O29" s="239">
        <f>ROUND(E29*N29,2)</f>
        <v>0.1</v>
      </c>
      <c r="P29" s="239">
        <v>0</v>
      </c>
      <c r="Q29" s="239">
        <f>ROUND(E29*P29,2)</f>
        <v>0</v>
      </c>
      <c r="R29" s="241" t="s">
        <v>3523</v>
      </c>
      <c r="S29" s="241" t="s">
        <v>315</v>
      </c>
      <c r="T29" s="242" t="s">
        <v>670</v>
      </c>
      <c r="U29" s="224">
        <v>1.3169999999999999</v>
      </c>
      <c r="V29" s="224">
        <f>ROUND(E29*U29,2)</f>
        <v>7.0000000000000007E-2</v>
      </c>
      <c r="W29" s="224"/>
      <c r="X29" s="224" t="s">
        <v>336</v>
      </c>
      <c r="Y29" s="224" t="s">
        <v>317</v>
      </c>
      <c r="Z29" s="214"/>
      <c r="AA29" s="214"/>
      <c r="AB29" s="214"/>
      <c r="AC29" s="214"/>
      <c r="AD29" s="214"/>
      <c r="AE29" s="214"/>
      <c r="AF29" s="214"/>
      <c r="AG29" s="214" t="s">
        <v>337</v>
      </c>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2" x14ac:dyDescent="0.2">
      <c r="A30" s="221"/>
      <c r="B30" s="222"/>
      <c r="C30" s="267" t="s">
        <v>3524</v>
      </c>
      <c r="D30" s="266"/>
      <c r="E30" s="266"/>
      <c r="F30" s="266"/>
      <c r="G30" s="266"/>
      <c r="H30" s="224"/>
      <c r="I30" s="224"/>
      <c r="J30" s="224"/>
      <c r="K30" s="224"/>
      <c r="L30" s="224"/>
      <c r="M30" s="224"/>
      <c r="N30" s="223"/>
      <c r="O30" s="223"/>
      <c r="P30" s="223"/>
      <c r="Q30" s="223"/>
      <c r="R30" s="224"/>
      <c r="S30" s="224"/>
      <c r="T30" s="224"/>
      <c r="U30" s="224"/>
      <c r="V30" s="224"/>
      <c r="W30" s="224"/>
      <c r="X30" s="224"/>
      <c r="Y30" s="224"/>
      <c r="Z30" s="214"/>
      <c r="AA30" s="214"/>
      <c r="AB30" s="214"/>
      <c r="AC30" s="214"/>
      <c r="AD30" s="214"/>
      <c r="AE30" s="214"/>
      <c r="AF30" s="214"/>
      <c r="AG30" s="214" t="s">
        <v>369</v>
      </c>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2" x14ac:dyDescent="0.2">
      <c r="A31" s="221"/>
      <c r="B31" s="222"/>
      <c r="C31" s="268" t="s">
        <v>3220</v>
      </c>
      <c r="D31" s="262"/>
      <c r="E31" s="263"/>
      <c r="F31" s="224"/>
      <c r="G31" s="224"/>
      <c r="H31" s="224"/>
      <c r="I31" s="224"/>
      <c r="J31" s="224"/>
      <c r="K31" s="224"/>
      <c r="L31" s="224"/>
      <c r="M31" s="224"/>
      <c r="N31" s="223"/>
      <c r="O31" s="223"/>
      <c r="P31" s="223"/>
      <c r="Q31" s="223"/>
      <c r="R31" s="224"/>
      <c r="S31" s="224"/>
      <c r="T31" s="224"/>
      <c r="U31" s="224"/>
      <c r="V31" s="224"/>
      <c r="W31" s="224"/>
      <c r="X31" s="224"/>
      <c r="Y31" s="224"/>
      <c r="Z31" s="214"/>
      <c r="AA31" s="214"/>
      <c r="AB31" s="214"/>
      <c r="AC31" s="214"/>
      <c r="AD31" s="214"/>
      <c r="AE31" s="214"/>
      <c r="AF31" s="214"/>
      <c r="AG31" s="214" t="s">
        <v>371</v>
      </c>
      <c r="AH31" s="214">
        <v>0</v>
      </c>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3" x14ac:dyDescent="0.2">
      <c r="A32" s="221"/>
      <c r="B32" s="222"/>
      <c r="C32" s="268" t="s">
        <v>3525</v>
      </c>
      <c r="D32" s="262"/>
      <c r="E32" s="263">
        <v>5.3999999999999999E-2</v>
      </c>
      <c r="F32" s="224"/>
      <c r="G32" s="224"/>
      <c r="H32" s="224"/>
      <c r="I32" s="224"/>
      <c r="J32" s="224"/>
      <c r="K32" s="224"/>
      <c r="L32" s="224"/>
      <c r="M32" s="224"/>
      <c r="N32" s="223"/>
      <c r="O32" s="223"/>
      <c r="P32" s="223"/>
      <c r="Q32" s="223"/>
      <c r="R32" s="224"/>
      <c r="S32" s="224"/>
      <c r="T32" s="224"/>
      <c r="U32" s="224"/>
      <c r="V32" s="224"/>
      <c r="W32" s="224"/>
      <c r="X32" s="224"/>
      <c r="Y32" s="224"/>
      <c r="Z32" s="214"/>
      <c r="AA32" s="214"/>
      <c r="AB32" s="214"/>
      <c r="AC32" s="214"/>
      <c r="AD32" s="214"/>
      <c r="AE32" s="214"/>
      <c r="AF32" s="214"/>
      <c r="AG32" s="214" t="s">
        <v>371</v>
      </c>
      <c r="AH32" s="214">
        <v>0</v>
      </c>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x14ac:dyDescent="0.2">
      <c r="A33" s="229" t="s">
        <v>310</v>
      </c>
      <c r="B33" s="230" t="s">
        <v>202</v>
      </c>
      <c r="C33" s="253" t="s">
        <v>203</v>
      </c>
      <c r="D33" s="231"/>
      <c r="E33" s="232"/>
      <c r="F33" s="233"/>
      <c r="G33" s="233">
        <f>SUMIF(AG34:AG34,"&lt;&gt;NOR",G34:G34)</f>
        <v>0</v>
      </c>
      <c r="H33" s="233"/>
      <c r="I33" s="233">
        <f>SUM(I34:I34)</f>
        <v>0</v>
      </c>
      <c r="J33" s="233"/>
      <c r="K33" s="233">
        <f>SUM(K34:K34)</f>
        <v>0</v>
      </c>
      <c r="L33" s="233"/>
      <c r="M33" s="233">
        <f>SUM(M34:M34)</f>
        <v>0</v>
      </c>
      <c r="N33" s="232"/>
      <c r="O33" s="232">
        <f>SUM(O34:O34)</f>
        <v>0.02</v>
      </c>
      <c r="P33" s="232"/>
      <c r="Q33" s="232">
        <f>SUM(Q34:Q34)</f>
        <v>0</v>
      </c>
      <c r="R33" s="233"/>
      <c r="S33" s="233"/>
      <c r="T33" s="234"/>
      <c r="U33" s="228"/>
      <c r="V33" s="228">
        <f>SUM(V34:V34)</f>
        <v>3.15</v>
      </c>
      <c r="W33" s="228"/>
      <c r="X33" s="228"/>
      <c r="Y33" s="228"/>
      <c r="AG33" t="s">
        <v>311</v>
      </c>
    </row>
    <row r="34" spans="1:60" outlineLevel="1" x14ac:dyDescent="0.2">
      <c r="A34" s="245">
        <v>7</v>
      </c>
      <c r="B34" s="246" t="s">
        <v>500</v>
      </c>
      <c r="C34" s="256" t="s">
        <v>501</v>
      </c>
      <c r="D34" s="247" t="s">
        <v>379</v>
      </c>
      <c r="E34" s="248">
        <v>15</v>
      </c>
      <c r="F34" s="249"/>
      <c r="G34" s="250">
        <f>ROUND(E34*F34,2)</f>
        <v>0</v>
      </c>
      <c r="H34" s="249"/>
      <c r="I34" s="250">
        <f>ROUND(E34*H34,2)</f>
        <v>0</v>
      </c>
      <c r="J34" s="249"/>
      <c r="K34" s="250">
        <f>ROUND(E34*J34,2)</f>
        <v>0</v>
      </c>
      <c r="L34" s="250">
        <v>12</v>
      </c>
      <c r="M34" s="250">
        <f>G34*(1+L34/100)</f>
        <v>0</v>
      </c>
      <c r="N34" s="248">
        <v>1.58E-3</v>
      </c>
      <c r="O34" s="248">
        <f>ROUND(E34*N34,2)</f>
        <v>0.02</v>
      </c>
      <c r="P34" s="248">
        <v>0</v>
      </c>
      <c r="Q34" s="248">
        <f>ROUND(E34*P34,2)</f>
        <v>0</v>
      </c>
      <c r="R34" s="250" t="s">
        <v>502</v>
      </c>
      <c r="S34" s="250" t="s">
        <v>315</v>
      </c>
      <c r="T34" s="251" t="s">
        <v>315</v>
      </c>
      <c r="U34" s="224">
        <v>0.21</v>
      </c>
      <c r="V34" s="224">
        <f>ROUND(E34*U34,2)</f>
        <v>3.15</v>
      </c>
      <c r="W34" s="224"/>
      <c r="X34" s="224" t="s">
        <v>336</v>
      </c>
      <c r="Y34" s="224" t="s">
        <v>317</v>
      </c>
      <c r="Z34" s="214"/>
      <c r="AA34" s="214"/>
      <c r="AB34" s="214"/>
      <c r="AC34" s="214"/>
      <c r="AD34" s="214"/>
      <c r="AE34" s="214"/>
      <c r="AF34" s="214"/>
      <c r="AG34" s="214" t="s">
        <v>367</v>
      </c>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x14ac:dyDescent="0.2">
      <c r="A35" s="229" t="s">
        <v>310</v>
      </c>
      <c r="B35" s="230" t="s">
        <v>209</v>
      </c>
      <c r="C35" s="253" t="s">
        <v>210</v>
      </c>
      <c r="D35" s="231"/>
      <c r="E35" s="232"/>
      <c r="F35" s="233"/>
      <c r="G35" s="233">
        <f>SUMIF(AG36:AG37,"&lt;&gt;NOR",G36:G37)</f>
        <v>0</v>
      </c>
      <c r="H35" s="233"/>
      <c r="I35" s="233">
        <f>SUM(I36:I37)</f>
        <v>0</v>
      </c>
      <c r="J35" s="233"/>
      <c r="K35" s="233">
        <f>SUM(K36:K37)</f>
        <v>0</v>
      </c>
      <c r="L35" s="233"/>
      <c r="M35" s="233">
        <f>SUM(M36:M37)</f>
        <v>0</v>
      </c>
      <c r="N35" s="232"/>
      <c r="O35" s="232">
        <f>SUM(O36:O37)</f>
        <v>0</v>
      </c>
      <c r="P35" s="232"/>
      <c r="Q35" s="232">
        <f>SUM(Q36:Q37)</f>
        <v>0.05</v>
      </c>
      <c r="R35" s="233"/>
      <c r="S35" s="233"/>
      <c r="T35" s="234"/>
      <c r="U35" s="228"/>
      <c r="V35" s="228">
        <f>SUM(V36:V37)</f>
        <v>5.2</v>
      </c>
      <c r="W35" s="228"/>
      <c r="X35" s="228"/>
      <c r="Y35" s="228"/>
      <c r="AG35" t="s">
        <v>311</v>
      </c>
    </row>
    <row r="36" spans="1:60" outlineLevel="1" x14ac:dyDescent="0.2">
      <c r="A36" s="236">
        <v>8</v>
      </c>
      <c r="B36" s="237" t="s">
        <v>3218</v>
      </c>
      <c r="C36" s="254" t="s">
        <v>3219</v>
      </c>
      <c r="D36" s="238" t="s">
        <v>403</v>
      </c>
      <c r="E36" s="239">
        <v>1.3</v>
      </c>
      <c r="F36" s="240"/>
      <c r="G36" s="241">
        <f>ROUND(E36*F36,2)</f>
        <v>0</v>
      </c>
      <c r="H36" s="240"/>
      <c r="I36" s="241">
        <f>ROUND(E36*H36,2)</f>
        <v>0</v>
      </c>
      <c r="J36" s="240"/>
      <c r="K36" s="241">
        <f>ROUND(E36*J36,2)</f>
        <v>0</v>
      </c>
      <c r="L36" s="241">
        <v>12</v>
      </c>
      <c r="M36" s="241">
        <f>G36*(1+L36/100)</f>
        <v>0</v>
      </c>
      <c r="N36" s="239">
        <v>2.0400000000000001E-3</v>
      </c>
      <c r="O36" s="239">
        <f>ROUND(E36*N36,2)</f>
        <v>0</v>
      </c>
      <c r="P36" s="239">
        <v>3.6170000000000001E-2</v>
      </c>
      <c r="Q36" s="239">
        <f>ROUND(E36*P36,2)</f>
        <v>0.05</v>
      </c>
      <c r="R36" s="241" t="s">
        <v>519</v>
      </c>
      <c r="S36" s="241" t="s">
        <v>315</v>
      </c>
      <c r="T36" s="242" t="s">
        <v>670</v>
      </c>
      <c r="U36" s="224">
        <v>4</v>
      </c>
      <c r="V36" s="224">
        <f>ROUND(E36*U36,2)</f>
        <v>5.2</v>
      </c>
      <c r="W36" s="224"/>
      <c r="X36" s="224" t="s">
        <v>336</v>
      </c>
      <c r="Y36" s="224" t="s">
        <v>317</v>
      </c>
      <c r="Z36" s="214"/>
      <c r="AA36" s="214"/>
      <c r="AB36" s="214"/>
      <c r="AC36" s="214"/>
      <c r="AD36" s="214"/>
      <c r="AE36" s="214"/>
      <c r="AF36" s="214"/>
      <c r="AG36" s="214" t="s">
        <v>337</v>
      </c>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2" x14ac:dyDescent="0.2">
      <c r="A37" s="221"/>
      <c r="B37" s="222"/>
      <c r="C37" s="268" t="s">
        <v>3526</v>
      </c>
      <c r="D37" s="262"/>
      <c r="E37" s="263">
        <v>1.3</v>
      </c>
      <c r="F37" s="224"/>
      <c r="G37" s="224"/>
      <c r="H37" s="224"/>
      <c r="I37" s="224"/>
      <c r="J37" s="224"/>
      <c r="K37" s="224"/>
      <c r="L37" s="224"/>
      <c r="M37" s="224"/>
      <c r="N37" s="223"/>
      <c r="O37" s="223"/>
      <c r="P37" s="223"/>
      <c r="Q37" s="223"/>
      <c r="R37" s="224"/>
      <c r="S37" s="224"/>
      <c r="T37" s="224"/>
      <c r="U37" s="224"/>
      <c r="V37" s="224"/>
      <c r="W37" s="224"/>
      <c r="X37" s="224"/>
      <c r="Y37" s="224"/>
      <c r="Z37" s="214"/>
      <c r="AA37" s="214"/>
      <c r="AB37" s="214"/>
      <c r="AC37" s="214"/>
      <c r="AD37" s="214"/>
      <c r="AE37" s="214"/>
      <c r="AF37" s="214"/>
      <c r="AG37" s="214" t="s">
        <v>371</v>
      </c>
      <c r="AH37" s="214">
        <v>0</v>
      </c>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x14ac:dyDescent="0.2">
      <c r="A38" s="229" t="s">
        <v>310</v>
      </c>
      <c r="B38" s="230" t="s">
        <v>223</v>
      </c>
      <c r="C38" s="253" t="s">
        <v>224</v>
      </c>
      <c r="D38" s="231"/>
      <c r="E38" s="232"/>
      <c r="F38" s="233"/>
      <c r="G38" s="233">
        <f>SUMIF(AG39:AG76,"&lt;&gt;NOR",G39:G76)</f>
        <v>0</v>
      </c>
      <c r="H38" s="233"/>
      <c r="I38" s="233">
        <f>SUM(I39:I76)</f>
        <v>0</v>
      </c>
      <c r="J38" s="233"/>
      <c r="K38" s="233">
        <f>SUM(K39:K76)</f>
        <v>0</v>
      </c>
      <c r="L38" s="233"/>
      <c r="M38" s="233">
        <f>SUM(M39:M76)</f>
        <v>0</v>
      </c>
      <c r="N38" s="232"/>
      <c r="O38" s="232">
        <f>SUM(O39:O76)</f>
        <v>0.23</v>
      </c>
      <c r="P38" s="232"/>
      <c r="Q38" s="232">
        <f>SUM(Q39:Q76)</f>
        <v>0.35</v>
      </c>
      <c r="R38" s="233"/>
      <c r="S38" s="233"/>
      <c r="T38" s="234"/>
      <c r="U38" s="228"/>
      <c r="V38" s="228">
        <f>SUM(V39:V76)</f>
        <v>163.32</v>
      </c>
      <c r="W38" s="228"/>
      <c r="X38" s="228"/>
      <c r="Y38" s="228"/>
      <c r="AG38" t="s">
        <v>311</v>
      </c>
    </row>
    <row r="39" spans="1:60" outlineLevel="1" x14ac:dyDescent="0.2">
      <c r="A39" s="236">
        <v>9</v>
      </c>
      <c r="B39" s="237" t="s">
        <v>3527</v>
      </c>
      <c r="C39" s="254" t="s">
        <v>3528</v>
      </c>
      <c r="D39" s="238" t="s">
        <v>375</v>
      </c>
      <c r="E39" s="239">
        <v>1</v>
      </c>
      <c r="F39" s="240"/>
      <c r="G39" s="241">
        <f>ROUND(E39*F39,2)</f>
        <v>0</v>
      </c>
      <c r="H39" s="240"/>
      <c r="I39" s="241">
        <f>ROUND(E39*H39,2)</f>
        <v>0</v>
      </c>
      <c r="J39" s="240"/>
      <c r="K39" s="241">
        <f>ROUND(E39*J39,2)</f>
        <v>0</v>
      </c>
      <c r="L39" s="241">
        <v>12</v>
      </c>
      <c r="M39" s="241">
        <f>G39*(1+L39/100)</f>
        <v>0</v>
      </c>
      <c r="N39" s="239">
        <v>6.7400000000000003E-3</v>
      </c>
      <c r="O39" s="239">
        <f>ROUND(E39*N39,2)</f>
        <v>0.01</v>
      </c>
      <c r="P39" s="239">
        <v>0</v>
      </c>
      <c r="Q39" s="239">
        <f>ROUND(E39*P39,2)</f>
        <v>0</v>
      </c>
      <c r="R39" s="241" t="s">
        <v>611</v>
      </c>
      <c r="S39" s="241" t="s">
        <v>315</v>
      </c>
      <c r="T39" s="242" t="s">
        <v>316</v>
      </c>
      <c r="U39" s="224">
        <v>0.70899999999999996</v>
      </c>
      <c r="V39" s="224">
        <f>ROUND(E39*U39,2)</f>
        <v>0.71</v>
      </c>
      <c r="W39" s="224"/>
      <c r="X39" s="224" t="s">
        <v>336</v>
      </c>
      <c r="Y39" s="224" t="s">
        <v>317</v>
      </c>
      <c r="Z39" s="214"/>
      <c r="AA39" s="214"/>
      <c r="AB39" s="214"/>
      <c r="AC39" s="214"/>
      <c r="AD39" s="214"/>
      <c r="AE39" s="214"/>
      <c r="AF39" s="214"/>
      <c r="AG39" s="214" t="s">
        <v>1123</v>
      </c>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2" x14ac:dyDescent="0.2">
      <c r="A40" s="221"/>
      <c r="B40" s="222"/>
      <c r="C40" s="255" t="s">
        <v>3529</v>
      </c>
      <c r="D40" s="243"/>
      <c r="E40" s="243"/>
      <c r="F40" s="243"/>
      <c r="G40" s="243"/>
      <c r="H40" s="224"/>
      <c r="I40" s="224"/>
      <c r="J40" s="224"/>
      <c r="K40" s="224"/>
      <c r="L40" s="224"/>
      <c r="M40" s="224"/>
      <c r="N40" s="223"/>
      <c r="O40" s="223"/>
      <c r="P40" s="223"/>
      <c r="Q40" s="223"/>
      <c r="R40" s="224"/>
      <c r="S40" s="224"/>
      <c r="T40" s="224"/>
      <c r="U40" s="224"/>
      <c r="V40" s="224"/>
      <c r="W40" s="224"/>
      <c r="X40" s="224"/>
      <c r="Y40" s="224"/>
      <c r="Z40" s="214"/>
      <c r="AA40" s="214"/>
      <c r="AB40" s="214"/>
      <c r="AC40" s="214"/>
      <c r="AD40" s="214"/>
      <c r="AE40" s="214"/>
      <c r="AF40" s="214"/>
      <c r="AG40" s="214" t="s">
        <v>320</v>
      </c>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1" x14ac:dyDescent="0.2">
      <c r="A41" s="236">
        <v>10</v>
      </c>
      <c r="B41" s="237" t="s">
        <v>3530</v>
      </c>
      <c r="C41" s="254" t="s">
        <v>3531</v>
      </c>
      <c r="D41" s="238" t="s">
        <v>403</v>
      </c>
      <c r="E41" s="239">
        <v>177.2</v>
      </c>
      <c r="F41" s="240"/>
      <c r="G41" s="241">
        <f>ROUND(E41*F41,2)</f>
        <v>0</v>
      </c>
      <c r="H41" s="240"/>
      <c r="I41" s="241">
        <f>ROUND(E41*H41,2)</f>
        <v>0</v>
      </c>
      <c r="J41" s="240"/>
      <c r="K41" s="241">
        <f>ROUND(E41*J41,2)</f>
        <v>0</v>
      </c>
      <c r="L41" s="241">
        <v>12</v>
      </c>
      <c r="M41" s="241">
        <f>G41*(1+L41/100)</f>
        <v>0</v>
      </c>
      <c r="N41" s="239">
        <v>0</v>
      </c>
      <c r="O41" s="239">
        <f>ROUND(E41*N41,2)</f>
        <v>0</v>
      </c>
      <c r="P41" s="239">
        <v>1.98E-3</v>
      </c>
      <c r="Q41" s="239">
        <f>ROUND(E41*P41,2)</f>
        <v>0.35</v>
      </c>
      <c r="R41" s="241" t="s">
        <v>611</v>
      </c>
      <c r="S41" s="241" t="s">
        <v>315</v>
      </c>
      <c r="T41" s="242" t="s">
        <v>670</v>
      </c>
      <c r="U41" s="224">
        <v>8.3000000000000004E-2</v>
      </c>
      <c r="V41" s="224">
        <f>ROUND(E41*U41,2)</f>
        <v>14.71</v>
      </c>
      <c r="W41" s="224"/>
      <c r="X41" s="224" t="s">
        <v>336</v>
      </c>
      <c r="Y41" s="224" t="s">
        <v>317</v>
      </c>
      <c r="Z41" s="214"/>
      <c r="AA41" s="214"/>
      <c r="AB41" s="214"/>
      <c r="AC41" s="214"/>
      <c r="AD41" s="214"/>
      <c r="AE41" s="214"/>
      <c r="AF41" s="214"/>
      <c r="AG41" s="214" t="s">
        <v>367</v>
      </c>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outlineLevel="2" x14ac:dyDescent="0.2">
      <c r="A42" s="221"/>
      <c r="B42" s="222"/>
      <c r="C42" s="267" t="s">
        <v>3532</v>
      </c>
      <c r="D42" s="266"/>
      <c r="E42" s="266"/>
      <c r="F42" s="266"/>
      <c r="G42" s="266"/>
      <c r="H42" s="224"/>
      <c r="I42" s="224"/>
      <c r="J42" s="224"/>
      <c r="K42" s="224"/>
      <c r="L42" s="224"/>
      <c r="M42" s="224"/>
      <c r="N42" s="223"/>
      <c r="O42" s="223"/>
      <c r="P42" s="223"/>
      <c r="Q42" s="223"/>
      <c r="R42" s="224"/>
      <c r="S42" s="224"/>
      <c r="T42" s="224"/>
      <c r="U42" s="224"/>
      <c r="V42" s="224"/>
      <c r="W42" s="224"/>
      <c r="X42" s="224"/>
      <c r="Y42" s="224"/>
      <c r="Z42" s="214"/>
      <c r="AA42" s="214"/>
      <c r="AB42" s="214"/>
      <c r="AC42" s="214"/>
      <c r="AD42" s="214"/>
      <c r="AE42" s="214"/>
      <c r="AF42" s="214"/>
      <c r="AG42" s="214" t="s">
        <v>369</v>
      </c>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outlineLevel="2" x14ac:dyDescent="0.2">
      <c r="A43" s="221"/>
      <c r="B43" s="222"/>
      <c r="C43" s="268" t="s">
        <v>3533</v>
      </c>
      <c r="D43" s="262"/>
      <c r="E43" s="263">
        <v>177.2</v>
      </c>
      <c r="F43" s="224"/>
      <c r="G43" s="224"/>
      <c r="H43" s="224"/>
      <c r="I43" s="224"/>
      <c r="J43" s="224"/>
      <c r="K43" s="224"/>
      <c r="L43" s="224"/>
      <c r="M43" s="224"/>
      <c r="N43" s="223"/>
      <c r="O43" s="223"/>
      <c r="P43" s="223"/>
      <c r="Q43" s="223"/>
      <c r="R43" s="224"/>
      <c r="S43" s="224"/>
      <c r="T43" s="224"/>
      <c r="U43" s="224"/>
      <c r="V43" s="224"/>
      <c r="W43" s="224"/>
      <c r="X43" s="224"/>
      <c r="Y43" s="224"/>
      <c r="Z43" s="214"/>
      <c r="AA43" s="214"/>
      <c r="AB43" s="214"/>
      <c r="AC43" s="214"/>
      <c r="AD43" s="214"/>
      <c r="AE43" s="214"/>
      <c r="AF43" s="214"/>
      <c r="AG43" s="214" t="s">
        <v>371</v>
      </c>
      <c r="AH43" s="214">
        <v>0</v>
      </c>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ht="22.5" outlineLevel="1" x14ac:dyDescent="0.2">
      <c r="A44" s="236">
        <v>11</v>
      </c>
      <c r="B44" s="237" t="s">
        <v>3534</v>
      </c>
      <c r="C44" s="254" t="s">
        <v>3535</v>
      </c>
      <c r="D44" s="238" t="s">
        <v>403</v>
      </c>
      <c r="E44" s="239">
        <v>15.75</v>
      </c>
      <c r="F44" s="240"/>
      <c r="G44" s="241">
        <f>ROUND(E44*F44,2)</f>
        <v>0</v>
      </c>
      <c r="H44" s="240"/>
      <c r="I44" s="241">
        <f>ROUND(E44*H44,2)</f>
        <v>0</v>
      </c>
      <c r="J44" s="240"/>
      <c r="K44" s="241">
        <f>ROUND(E44*J44,2)</f>
        <v>0</v>
      </c>
      <c r="L44" s="241">
        <v>12</v>
      </c>
      <c r="M44" s="241">
        <f>G44*(1+L44/100)</f>
        <v>0</v>
      </c>
      <c r="N44" s="239">
        <v>3.3E-4</v>
      </c>
      <c r="O44" s="239">
        <f>ROUND(E44*N44,2)</f>
        <v>0.01</v>
      </c>
      <c r="P44" s="239">
        <v>0</v>
      </c>
      <c r="Q44" s="239">
        <f>ROUND(E44*P44,2)</f>
        <v>0</v>
      </c>
      <c r="R44" s="241" t="s">
        <v>611</v>
      </c>
      <c r="S44" s="241" t="s">
        <v>315</v>
      </c>
      <c r="T44" s="242" t="s">
        <v>670</v>
      </c>
      <c r="U44" s="224">
        <v>0.2</v>
      </c>
      <c r="V44" s="224">
        <f>ROUND(E44*U44,2)</f>
        <v>3.15</v>
      </c>
      <c r="W44" s="224"/>
      <c r="X44" s="224" t="s">
        <v>336</v>
      </c>
      <c r="Y44" s="224" t="s">
        <v>317</v>
      </c>
      <c r="Z44" s="214"/>
      <c r="AA44" s="214"/>
      <c r="AB44" s="214"/>
      <c r="AC44" s="214"/>
      <c r="AD44" s="214"/>
      <c r="AE44" s="214"/>
      <c r="AF44" s="214"/>
      <c r="AG44" s="214" t="s">
        <v>337</v>
      </c>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2" x14ac:dyDescent="0.2">
      <c r="A45" s="221"/>
      <c r="B45" s="222"/>
      <c r="C45" s="268" t="s">
        <v>3536</v>
      </c>
      <c r="D45" s="262"/>
      <c r="E45" s="263"/>
      <c r="F45" s="224"/>
      <c r="G45" s="224"/>
      <c r="H45" s="224"/>
      <c r="I45" s="224"/>
      <c r="J45" s="224"/>
      <c r="K45" s="224"/>
      <c r="L45" s="224"/>
      <c r="M45" s="224"/>
      <c r="N45" s="223"/>
      <c r="O45" s="223"/>
      <c r="P45" s="223"/>
      <c r="Q45" s="223"/>
      <c r="R45" s="224"/>
      <c r="S45" s="224"/>
      <c r="T45" s="224"/>
      <c r="U45" s="224"/>
      <c r="V45" s="224"/>
      <c r="W45" s="224"/>
      <c r="X45" s="224"/>
      <c r="Y45" s="224"/>
      <c r="Z45" s="214"/>
      <c r="AA45" s="214"/>
      <c r="AB45" s="214"/>
      <c r="AC45" s="214"/>
      <c r="AD45" s="214"/>
      <c r="AE45" s="214"/>
      <c r="AF45" s="214"/>
      <c r="AG45" s="214" t="s">
        <v>371</v>
      </c>
      <c r="AH45" s="214">
        <v>0</v>
      </c>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3" x14ac:dyDescent="0.2">
      <c r="A46" s="221"/>
      <c r="B46" s="222"/>
      <c r="C46" s="268" t="s">
        <v>3537</v>
      </c>
      <c r="D46" s="262"/>
      <c r="E46" s="263">
        <v>15.75</v>
      </c>
      <c r="F46" s="224"/>
      <c r="G46" s="224"/>
      <c r="H46" s="224"/>
      <c r="I46" s="224"/>
      <c r="J46" s="224"/>
      <c r="K46" s="224"/>
      <c r="L46" s="224"/>
      <c r="M46" s="224"/>
      <c r="N46" s="223"/>
      <c r="O46" s="223"/>
      <c r="P46" s="223"/>
      <c r="Q46" s="223"/>
      <c r="R46" s="224"/>
      <c r="S46" s="224"/>
      <c r="T46" s="224"/>
      <c r="U46" s="224"/>
      <c r="V46" s="224"/>
      <c r="W46" s="224"/>
      <c r="X46" s="224"/>
      <c r="Y46" s="224"/>
      <c r="Z46" s="214"/>
      <c r="AA46" s="214"/>
      <c r="AB46" s="214"/>
      <c r="AC46" s="214"/>
      <c r="AD46" s="214"/>
      <c r="AE46" s="214"/>
      <c r="AF46" s="214"/>
      <c r="AG46" s="214" t="s">
        <v>371</v>
      </c>
      <c r="AH46" s="214">
        <v>0</v>
      </c>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outlineLevel="1" x14ac:dyDescent="0.2">
      <c r="A47" s="236">
        <v>12</v>
      </c>
      <c r="B47" s="237" t="s">
        <v>614</v>
      </c>
      <c r="C47" s="254" t="s">
        <v>615</v>
      </c>
      <c r="D47" s="238" t="s">
        <v>403</v>
      </c>
      <c r="E47" s="239">
        <v>12</v>
      </c>
      <c r="F47" s="240"/>
      <c r="G47" s="241">
        <f>ROUND(E47*F47,2)</f>
        <v>0</v>
      </c>
      <c r="H47" s="240"/>
      <c r="I47" s="241">
        <f>ROUND(E47*H47,2)</f>
        <v>0</v>
      </c>
      <c r="J47" s="240"/>
      <c r="K47" s="241">
        <f>ROUND(E47*J47,2)</f>
        <v>0</v>
      </c>
      <c r="L47" s="241">
        <v>12</v>
      </c>
      <c r="M47" s="241">
        <f>G47*(1+L47/100)</f>
        <v>0</v>
      </c>
      <c r="N47" s="239">
        <v>3.8000000000000002E-4</v>
      </c>
      <c r="O47" s="239">
        <f>ROUND(E47*N47,2)</f>
        <v>0</v>
      </c>
      <c r="P47" s="239">
        <v>0</v>
      </c>
      <c r="Q47" s="239">
        <f>ROUND(E47*P47,2)</f>
        <v>0</v>
      </c>
      <c r="R47" s="241" t="s">
        <v>611</v>
      </c>
      <c r="S47" s="241" t="s">
        <v>315</v>
      </c>
      <c r="T47" s="242" t="s">
        <v>670</v>
      </c>
      <c r="U47" s="224">
        <v>0.32</v>
      </c>
      <c r="V47" s="224">
        <f>ROUND(E47*U47,2)</f>
        <v>3.84</v>
      </c>
      <c r="W47" s="224"/>
      <c r="X47" s="224" t="s">
        <v>336</v>
      </c>
      <c r="Y47" s="224" t="s">
        <v>317</v>
      </c>
      <c r="Z47" s="214"/>
      <c r="AA47" s="214"/>
      <c r="AB47" s="214"/>
      <c r="AC47" s="214"/>
      <c r="AD47" s="214"/>
      <c r="AE47" s="214"/>
      <c r="AF47" s="214"/>
      <c r="AG47" s="214" t="s">
        <v>367</v>
      </c>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2" x14ac:dyDescent="0.2">
      <c r="A48" s="221"/>
      <c r="B48" s="222"/>
      <c r="C48" s="267" t="s">
        <v>612</v>
      </c>
      <c r="D48" s="266"/>
      <c r="E48" s="266"/>
      <c r="F48" s="266"/>
      <c r="G48" s="266"/>
      <c r="H48" s="224"/>
      <c r="I48" s="224"/>
      <c r="J48" s="224"/>
      <c r="K48" s="224"/>
      <c r="L48" s="224"/>
      <c r="M48" s="224"/>
      <c r="N48" s="223"/>
      <c r="O48" s="223"/>
      <c r="P48" s="223"/>
      <c r="Q48" s="223"/>
      <c r="R48" s="224"/>
      <c r="S48" s="224"/>
      <c r="T48" s="224"/>
      <c r="U48" s="224"/>
      <c r="V48" s="224"/>
      <c r="W48" s="224"/>
      <c r="X48" s="224"/>
      <c r="Y48" s="224"/>
      <c r="Z48" s="214"/>
      <c r="AA48" s="214"/>
      <c r="AB48" s="214"/>
      <c r="AC48" s="214"/>
      <c r="AD48" s="214"/>
      <c r="AE48" s="214"/>
      <c r="AF48" s="214"/>
      <c r="AG48" s="214" t="s">
        <v>369</v>
      </c>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2" x14ac:dyDescent="0.2">
      <c r="A49" s="221"/>
      <c r="B49" s="222"/>
      <c r="C49" s="268" t="s">
        <v>3538</v>
      </c>
      <c r="D49" s="262"/>
      <c r="E49" s="263">
        <v>12</v>
      </c>
      <c r="F49" s="224"/>
      <c r="G49" s="224"/>
      <c r="H49" s="224"/>
      <c r="I49" s="224"/>
      <c r="J49" s="224"/>
      <c r="K49" s="224"/>
      <c r="L49" s="224"/>
      <c r="M49" s="224"/>
      <c r="N49" s="223"/>
      <c r="O49" s="223"/>
      <c r="P49" s="223"/>
      <c r="Q49" s="223"/>
      <c r="R49" s="224"/>
      <c r="S49" s="224"/>
      <c r="T49" s="224"/>
      <c r="U49" s="224"/>
      <c r="V49" s="224"/>
      <c r="W49" s="224"/>
      <c r="X49" s="224"/>
      <c r="Y49" s="224"/>
      <c r="Z49" s="214"/>
      <c r="AA49" s="214"/>
      <c r="AB49" s="214"/>
      <c r="AC49" s="214"/>
      <c r="AD49" s="214"/>
      <c r="AE49" s="214"/>
      <c r="AF49" s="214"/>
      <c r="AG49" s="214" t="s">
        <v>371</v>
      </c>
      <c r="AH49" s="214">
        <v>0</v>
      </c>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1" x14ac:dyDescent="0.2">
      <c r="A50" s="236">
        <v>13</v>
      </c>
      <c r="B50" s="237" t="s">
        <v>3539</v>
      </c>
      <c r="C50" s="254" t="s">
        <v>3540</v>
      </c>
      <c r="D50" s="238" t="s">
        <v>403</v>
      </c>
      <c r="E50" s="239">
        <v>18</v>
      </c>
      <c r="F50" s="240"/>
      <c r="G50" s="241">
        <f>ROUND(E50*F50,2)</f>
        <v>0</v>
      </c>
      <c r="H50" s="240"/>
      <c r="I50" s="241">
        <f>ROUND(E50*H50,2)</f>
        <v>0</v>
      </c>
      <c r="J50" s="240"/>
      <c r="K50" s="241">
        <f>ROUND(E50*J50,2)</f>
        <v>0</v>
      </c>
      <c r="L50" s="241">
        <v>12</v>
      </c>
      <c r="M50" s="241">
        <f>G50*(1+L50/100)</f>
        <v>0</v>
      </c>
      <c r="N50" s="239">
        <v>4.6999999999999999E-4</v>
      </c>
      <c r="O50" s="239">
        <f>ROUND(E50*N50,2)</f>
        <v>0.01</v>
      </c>
      <c r="P50" s="239">
        <v>0</v>
      </c>
      <c r="Q50" s="239">
        <f>ROUND(E50*P50,2)</f>
        <v>0</v>
      </c>
      <c r="R50" s="241" t="s">
        <v>611</v>
      </c>
      <c r="S50" s="241" t="s">
        <v>315</v>
      </c>
      <c r="T50" s="242" t="s">
        <v>670</v>
      </c>
      <c r="U50" s="224">
        <v>0.35899999999999999</v>
      </c>
      <c r="V50" s="224">
        <f>ROUND(E50*U50,2)</f>
        <v>6.46</v>
      </c>
      <c r="W50" s="224"/>
      <c r="X50" s="224" t="s">
        <v>336</v>
      </c>
      <c r="Y50" s="224" t="s">
        <v>317</v>
      </c>
      <c r="Z50" s="214"/>
      <c r="AA50" s="214"/>
      <c r="AB50" s="214"/>
      <c r="AC50" s="214"/>
      <c r="AD50" s="214"/>
      <c r="AE50" s="214"/>
      <c r="AF50" s="214"/>
      <c r="AG50" s="214" t="s">
        <v>367</v>
      </c>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outlineLevel="2" x14ac:dyDescent="0.2">
      <c r="A51" s="221"/>
      <c r="B51" s="222"/>
      <c r="C51" s="267" t="s">
        <v>612</v>
      </c>
      <c r="D51" s="266"/>
      <c r="E51" s="266"/>
      <c r="F51" s="266"/>
      <c r="G51" s="266"/>
      <c r="H51" s="224"/>
      <c r="I51" s="224"/>
      <c r="J51" s="224"/>
      <c r="K51" s="224"/>
      <c r="L51" s="224"/>
      <c r="M51" s="224"/>
      <c r="N51" s="223"/>
      <c r="O51" s="223"/>
      <c r="P51" s="223"/>
      <c r="Q51" s="223"/>
      <c r="R51" s="224"/>
      <c r="S51" s="224"/>
      <c r="T51" s="224"/>
      <c r="U51" s="224"/>
      <c r="V51" s="224"/>
      <c r="W51" s="224"/>
      <c r="X51" s="224"/>
      <c r="Y51" s="224"/>
      <c r="Z51" s="214"/>
      <c r="AA51" s="214"/>
      <c r="AB51" s="214"/>
      <c r="AC51" s="214"/>
      <c r="AD51" s="214"/>
      <c r="AE51" s="214"/>
      <c r="AF51" s="214"/>
      <c r="AG51" s="214" t="s">
        <v>369</v>
      </c>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2" x14ac:dyDescent="0.2">
      <c r="A52" s="221"/>
      <c r="B52" s="222"/>
      <c r="C52" s="268" t="s">
        <v>3541</v>
      </c>
      <c r="D52" s="262"/>
      <c r="E52" s="263">
        <v>18</v>
      </c>
      <c r="F52" s="224"/>
      <c r="G52" s="224"/>
      <c r="H52" s="224"/>
      <c r="I52" s="224"/>
      <c r="J52" s="224"/>
      <c r="K52" s="224"/>
      <c r="L52" s="224"/>
      <c r="M52" s="224"/>
      <c r="N52" s="223"/>
      <c r="O52" s="223"/>
      <c r="P52" s="223"/>
      <c r="Q52" s="223"/>
      <c r="R52" s="224"/>
      <c r="S52" s="224"/>
      <c r="T52" s="224"/>
      <c r="U52" s="224"/>
      <c r="V52" s="224"/>
      <c r="W52" s="224"/>
      <c r="X52" s="224"/>
      <c r="Y52" s="224"/>
      <c r="Z52" s="214"/>
      <c r="AA52" s="214"/>
      <c r="AB52" s="214"/>
      <c r="AC52" s="214"/>
      <c r="AD52" s="214"/>
      <c r="AE52" s="214"/>
      <c r="AF52" s="214"/>
      <c r="AG52" s="214" t="s">
        <v>371</v>
      </c>
      <c r="AH52" s="214">
        <v>0</v>
      </c>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1" x14ac:dyDescent="0.2">
      <c r="A53" s="236">
        <v>14</v>
      </c>
      <c r="B53" s="237" t="s">
        <v>1117</v>
      </c>
      <c r="C53" s="254" t="s">
        <v>1118</v>
      </c>
      <c r="D53" s="238" t="s">
        <v>403</v>
      </c>
      <c r="E53" s="239">
        <v>18</v>
      </c>
      <c r="F53" s="240"/>
      <c r="G53" s="241">
        <f>ROUND(E53*F53,2)</f>
        <v>0</v>
      </c>
      <c r="H53" s="240"/>
      <c r="I53" s="241">
        <f>ROUND(E53*H53,2)</f>
        <v>0</v>
      </c>
      <c r="J53" s="240"/>
      <c r="K53" s="241">
        <f>ROUND(E53*J53,2)</f>
        <v>0</v>
      </c>
      <c r="L53" s="241">
        <v>12</v>
      </c>
      <c r="M53" s="241">
        <f>G53*(1+L53/100)</f>
        <v>0</v>
      </c>
      <c r="N53" s="239">
        <v>1.5200000000000001E-3</v>
      </c>
      <c r="O53" s="239">
        <f>ROUND(E53*N53,2)</f>
        <v>0.03</v>
      </c>
      <c r="P53" s="239">
        <v>0</v>
      </c>
      <c r="Q53" s="239">
        <f>ROUND(E53*P53,2)</f>
        <v>0</v>
      </c>
      <c r="R53" s="241" t="s">
        <v>611</v>
      </c>
      <c r="S53" s="241" t="s">
        <v>315</v>
      </c>
      <c r="T53" s="242" t="s">
        <v>670</v>
      </c>
      <c r="U53" s="224">
        <v>1.173</v>
      </c>
      <c r="V53" s="224">
        <f>ROUND(E53*U53,2)</f>
        <v>21.11</v>
      </c>
      <c r="W53" s="224"/>
      <c r="X53" s="224" t="s">
        <v>336</v>
      </c>
      <c r="Y53" s="224" t="s">
        <v>317</v>
      </c>
      <c r="Z53" s="214"/>
      <c r="AA53" s="214"/>
      <c r="AB53" s="214"/>
      <c r="AC53" s="214"/>
      <c r="AD53" s="214"/>
      <c r="AE53" s="214"/>
      <c r="AF53" s="214"/>
      <c r="AG53" s="214" t="s">
        <v>367</v>
      </c>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outlineLevel="2" x14ac:dyDescent="0.2">
      <c r="A54" s="221"/>
      <c r="B54" s="222"/>
      <c r="C54" s="267" t="s">
        <v>612</v>
      </c>
      <c r="D54" s="266"/>
      <c r="E54" s="266"/>
      <c r="F54" s="266"/>
      <c r="G54" s="266"/>
      <c r="H54" s="224"/>
      <c r="I54" s="224"/>
      <c r="J54" s="224"/>
      <c r="K54" s="224"/>
      <c r="L54" s="224"/>
      <c r="M54" s="224"/>
      <c r="N54" s="223"/>
      <c r="O54" s="223"/>
      <c r="P54" s="223"/>
      <c r="Q54" s="223"/>
      <c r="R54" s="224"/>
      <c r="S54" s="224"/>
      <c r="T54" s="224"/>
      <c r="U54" s="224"/>
      <c r="V54" s="224"/>
      <c r="W54" s="224"/>
      <c r="X54" s="224"/>
      <c r="Y54" s="224"/>
      <c r="Z54" s="214"/>
      <c r="AA54" s="214"/>
      <c r="AB54" s="214"/>
      <c r="AC54" s="214"/>
      <c r="AD54" s="214"/>
      <c r="AE54" s="214"/>
      <c r="AF54" s="214"/>
      <c r="AG54" s="214" t="s">
        <v>369</v>
      </c>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outlineLevel="2" x14ac:dyDescent="0.2">
      <c r="A55" s="221"/>
      <c r="B55" s="222"/>
      <c r="C55" s="268" t="s">
        <v>3541</v>
      </c>
      <c r="D55" s="262"/>
      <c r="E55" s="263">
        <v>18</v>
      </c>
      <c r="F55" s="224"/>
      <c r="G55" s="224"/>
      <c r="H55" s="224"/>
      <c r="I55" s="224"/>
      <c r="J55" s="224"/>
      <c r="K55" s="224"/>
      <c r="L55" s="224"/>
      <c r="M55" s="224"/>
      <c r="N55" s="223"/>
      <c r="O55" s="223"/>
      <c r="P55" s="223"/>
      <c r="Q55" s="223"/>
      <c r="R55" s="224"/>
      <c r="S55" s="224"/>
      <c r="T55" s="224"/>
      <c r="U55" s="224"/>
      <c r="V55" s="224"/>
      <c r="W55" s="224"/>
      <c r="X55" s="224"/>
      <c r="Y55" s="224"/>
      <c r="Z55" s="214"/>
      <c r="AA55" s="214"/>
      <c r="AB55" s="214"/>
      <c r="AC55" s="214"/>
      <c r="AD55" s="214"/>
      <c r="AE55" s="214"/>
      <c r="AF55" s="214"/>
      <c r="AG55" s="214" t="s">
        <v>371</v>
      </c>
      <c r="AH55" s="214">
        <v>0</v>
      </c>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outlineLevel="1" x14ac:dyDescent="0.2">
      <c r="A56" s="236">
        <v>15</v>
      </c>
      <c r="B56" s="237" t="s">
        <v>3542</v>
      </c>
      <c r="C56" s="254" t="s">
        <v>3543</v>
      </c>
      <c r="D56" s="238" t="s">
        <v>403</v>
      </c>
      <c r="E56" s="239">
        <v>2</v>
      </c>
      <c r="F56" s="240"/>
      <c r="G56" s="241">
        <f>ROUND(E56*F56,2)</f>
        <v>0</v>
      </c>
      <c r="H56" s="240"/>
      <c r="I56" s="241">
        <f>ROUND(E56*H56,2)</f>
        <v>0</v>
      </c>
      <c r="J56" s="240"/>
      <c r="K56" s="241">
        <f>ROUND(E56*J56,2)</f>
        <v>0</v>
      </c>
      <c r="L56" s="241">
        <v>12</v>
      </c>
      <c r="M56" s="241">
        <f>G56*(1+L56/100)</f>
        <v>0</v>
      </c>
      <c r="N56" s="239">
        <v>5.1999999999999995E-4</v>
      </c>
      <c r="O56" s="239">
        <f>ROUND(E56*N56,2)</f>
        <v>0</v>
      </c>
      <c r="P56" s="239">
        <v>0</v>
      </c>
      <c r="Q56" s="239">
        <f>ROUND(E56*P56,2)</f>
        <v>0</v>
      </c>
      <c r="R56" s="241" t="s">
        <v>611</v>
      </c>
      <c r="S56" s="241" t="s">
        <v>315</v>
      </c>
      <c r="T56" s="242" t="s">
        <v>670</v>
      </c>
      <c r="U56" s="224">
        <v>0.52900000000000003</v>
      </c>
      <c r="V56" s="224">
        <f>ROUND(E56*U56,2)</f>
        <v>1.06</v>
      </c>
      <c r="W56" s="224"/>
      <c r="X56" s="224" t="s">
        <v>336</v>
      </c>
      <c r="Y56" s="224" t="s">
        <v>317</v>
      </c>
      <c r="Z56" s="214"/>
      <c r="AA56" s="214"/>
      <c r="AB56" s="214"/>
      <c r="AC56" s="214"/>
      <c r="AD56" s="214"/>
      <c r="AE56" s="214"/>
      <c r="AF56" s="214"/>
      <c r="AG56" s="214" t="s">
        <v>367</v>
      </c>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outlineLevel="2" x14ac:dyDescent="0.2">
      <c r="A57" s="221"/>
      <c r="B57" s="222"/>
      <c r="C57" s="267" t="s">
        <v>612</v>
      </c>
      <c r="D57" s="266"/>
      <c r="E57" s="266"/>
      <c r="F57" s="266"/>
      <c r="G57" s="266"/>
      <c r="H57" s="224"/>
      <c r="I57" s="224"/>
      <c r="J57" s="224"/>
      <c r="K57" s="224"/>
      <c r="L57" s="224"/>
      <c r="M57" s="224"/>
      <c r="N57" s="223"/>
      <c r="O57" s="223"/>
      <c r="P57" s="223"/>
      <c r="Q57" s="223"/>
      <c r="R57" s="224"/>
      <c r="S57" s="224"/>
      <c r="T57" s="224"/>
      <c r="U57" s="224"/>
      <c r="V57" s="224"/>
      <c r="W57" s="224"/>
      <c r="X57" s="224"/>
      <c r="Y57" s="224"/>
      <c r="Z57" s="214"/>
      <c r="AA57" s="214"/>
      <c r="AB57" s="214"/>
      <c r="AC57" s="214"/>
      <c r="AD57" s="214"/>
      <c r="AE57" s="214"/>
      <c r="AF57" s="214"/>
      <c r="AG57" s="214" t="s">
        <v>369</v>
      </c>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outlineLevel="2" x14ac:dyDescent="0.2">
      <c r="A58" s="221"/>
      <c r="B58" s="222"/>
      <c r="C58" s="268" t="s">
        <v>3259</v>
      </c>
      <c r="D58" s="262"/>
      <c r="E58" s="263"/>
      <c r="F58" s="224"/>
      <c r="G58" s="224"/>
      <c r="H58" s="224"/>
      <c r="I58" s="224"/>
      <c r="J58" s="224"/>
      <c r="K58" s="224"/>
      <c r="L58" s="224"/>
      <c r="M58" s="224"/>
      <c r="N58" s="223"/>
      <c r="O58" s="223"/>
      <c r="P58" s="223"/>
      <c r="Q58" s="223"/>
      <c r="R58" s="224"/>
      <c r="S58" s="224"/>
      <c r="T58" s="224"/>
      <c r="U58" s="224"/>
      <c r="V58" s="224"/>
      <c r="W58" s="224"/>
      <c r="X58" s="224"/>
      <c r="Y58" s="224"/>
      <c r="Z58" s="214"/>
      <c r="AA58" s="214"/>
      <c r="AB58" s="214"/>
      <c r="AC58" s="214"/>
      <c r="AD58" s="214"/>
      <c r="AE58" s="214"/>
      <c r="AF58" s="214"/>
      <c r="AG58" s="214" t="s">
        <v>371</v>
      </c>
      <c r="AH58" s="214">
        <v>0</v>
      </c>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3" x14ac:dyDescent="0.2">
      <c r="A59" s="221"/>
      <c r="B59" s="222"/>
      <c r="C59" s="268" t="s">
        <v>1536</v>
      </c>
      <c r="D59" s="262"/>
      <c r="E59" s="263">
        <v>2</v>
      </c>
      <c r="F59" s="224"/>
      <c r="G59" s="224"/>
      <c r="H59" s="224"/>
      <c r="I59" s="224"/>
      <c r="J59" s="224"/>
      <c r="K59" s="224"/>
      <c r="L59" s="224"/>
      <c r="M59" s="224"/>
      <c r="N59" s="223"/>
      <c r="O59" s="223"/>
      <c r="P59" s="223"/>
      <c r="Q59" s="223"/>
      <c r="R59" s="224"/>
      <c r="S59" s="224"/>
      <c r="T59" s="224"/>
      <c r="U59" s="224"/>
      <c r="V59" s="224"/>
      <c r="W59" s="224"/>
      <c r="X59" s="224"/>
      <c r="Y59" s="224"/>
      <c r="Z59" s="214"/>
      <c r="AA59" s="214"/>
      <c r="AB59" s="214"/>
      <c r="AC59" s="214"/>
      <c r="AD59" s="214"/>
      <c r="AE59" s="214"/>
      <c r="AF59" s="214"/>
      <c r="AG59" s="214" t="s">
        <v>371</v>
      </c>
      <c r="AH59" s="214">
        <v>0</v>
      </c>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outlineLevel="1" x14ac:dyDescent="0.2">
      <c r="A60" s="236">
        <v>16</v>
      </c>
      <c r="B60" s="237" t="s">
        <v>3544</v>
      </c>
      <c r="C60" s="254" t="s">
        <v>3545</v>
      </c>
      <c r="D60" s="238" t="s">
        <v>403</v>
      </c>
      <c r="E60" s="239">
        <v>100</v>
      </c>
      <c r="F60" s="240"/>
      <c r="G60" s="241">
        <f>ROUND(E60*F60,2)</f>
        <v>0</v>
      </c>
      <c r="H60" s="240"/>
      <c r="I60" s="241">
        <f>ROUND(E60*H60,2)</f>
        <v>0</v>
      </c>
      <c r="J60" s="240"/>
      <c r="K60" s="241">
        <f>ROUND(E60*J60,2)</f>
        <v>0</v>
      </c>
      <c r="L60" s="241">
        <v>12</v>
      </c>
      <c r="M60" s="241">
        <f>G60*(1+L60/100)</f>
        <v>0</v>
      </c>
      <c r="N60" s="239">
        <v>1.31E-3</v>
      </c>
      <c r="O60" s="239">
        <f>ROUND(E60*N60,2)</f>
        <v>0.13</v>
      </c>
      <c r="P60" s="239">
        <v>0</v>
      </c>
      <c r="Q60" s="239">
        <f>ROUND(E60*P60,2)</f>
        <v>0</v>
      </c>
      <c r="R60" s="241" t="s">
        <v>611</v>
      </c>
      <c r="S60" s="241" t="s">
        <v>315</v>
      </c>
      <c r="T60" s="242" t="s">
        <v>670</v>
      </c>
      <c r="U60" s="224">
        <v>0.79700000000000004</v>
      </c>
      <c r="V60" s="224">
        <f>ROUND(E60*U60,2)</f>
        <v>79.7</v>
      </c>
      <c r="W60" s="224"/>
      <c r="X60" s="224" t="s">
        <v>336</v>
      </c>
      <c r="Y60" s="224" t="s">
        <v>317</v>
      </c>
      <c r="Z60" s="214"/>
      <c r="AA60" s="214"/>
      <c r="AB60" s="214"/>
      <c r="AC60" s="214"/>
      <c r="AD60" s="214"/>
      <c r="AE60" s="214"/>
      <c r="AF60" s="214"/>
      <c r="AG60" s="214" t="s">
        <v>367</v>
      </c>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2" x14ac:dyDescent="0.2">
      <c r="A61" s="221"/>
      <c r="B61" s="222"/>
      <c r="C61" s="267" t="s">
        <v>612</v>
      </c>
      <c r="D61" s="266"/>
      <c r="E61" s="266"/>
      <c r="F61" s="266"/>
      <c r="G61" s="266"/>
      <c r="H61" s="224"/>
      <c r="I61" s="224"/>
      <c r="J61" s="224"/>
      <c r="K61" s="224"/>
      <c r="L61" s="224"/>
      <c r="M61" s="224"/>
      <c r="N61" s="223"/>
      <c r="O61" s="223"/>
      <c r="P61" s="223"/>
      <c r="Q61" s="223"/>
      <c r="R61" s="224"/>
      <c r="S61" s="224"/>
      <c r="T61" s="224"/>
      <c r="U61" s="224"/>
      <c r="V61" s="224"/>
      <c r="W61" s="224"/>
      <c r="X61" s="224"/>
      <c r="Y61" s="224"/>
      <c r="Z61" s="214"/>
      <c r="AA61" s="214"/>
      <c r="AB61" s="214"/>
      <c r="AC61" s="214"/>
      <c r="AD61" s="214"/>
      <c r="AE61" s="214"/>
      <c r="AF61" s="214"/>
      <c r="AG61" s="214" t="s">
        <v>369</v>
      </c>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2" x14ac:dyDescent="0.2">
      <c r="A62" s="221"/>
      <c r="B62" s="222"/>
      <c r="C62" s="268" t="s">
        <v>3546</v>
      </c>
      <c r="D62" s="262"/>
      <c r="E62" s="263">
        <v>100</v>
      </c>
      <c r="F62" s="224"/>
      <c r="G62" s="224"/>
      <c r="H62" s="224"/>
      <c r="I62" s="224"/>
      <c r="J62" s="224"/>
      <c r="K62" s="224"/>
      <c r="L62" s="224"/>
      <c r="M62" s="224"/>
      <c r="N62" s="223"/>
      <c r="O62" s="223"/>
      <c r="P62" s="223"/>
      <c r="Q62" s="223"/>
      <c r="R62" s="224"/>
      <c r="S62" s="224"/>
      <c r="T62" s="224"/>
      <c r="U62" s="224"/>
      <c r="V62" s="224"/>
      <c r="W62" s="224"/>
      <c r="X62" s="224"/>
      <c r="Y62" s="224"/>
      <c r="Z62" s="214"/>
      <c r="AA62" s="214"/>
      <c r="AB62" s="214"/>
      <c r="AC62" s="214"/>
      <c r="AD62" s="214"/>
      <c r="AE62" s="214"/>
      <c r="AF62" s="214"/>
      <c r="AG62" s="214" t="s">
        <v>371</v>
      </c>
      <c r="AH62" s="214">
        <v>0</v>
      </c>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ht="22.5" outlineLevel="1" x14ac:dyDescent="0.2">
      <c r="A63" s="236">
        <v>17</v>
      </c>
      <c r="B63" s="237" t="s">
        <v>3547</v>
      </c>
      <c r="C63" s="254" t="s">
        <v>3548</v>
      </c>
      <c r="D63" s="238" t="s">
        <v>403</v>
      </c>
      <c r="E63" s="239">
        <v>23.8</v>
      </c>
      <c r="F63" s="240"/>
      <c r="G63" s="241">
        <f>ROUND(E63*F63,2)</f>
        <v>0</v>
      </c>
      <c r="H63" s="240"/>
      <c r="I63" s="241">
        <f>ROUND(E63*H63,2)</f>
        <v>0</v>
      </c>
      <c r="J63" s="240"/>
      <c r="K63" s="241">
        <f>ROUND(E63*J63,2)</f>
        <v>0</v>
      </c>
      <c r="L63" s="241">
        <v>12</v>
      </c>
      <c r="M63" s="241">
        <f>G63*(1+L63/100)</f>
        <v>0</v>
      </c>
      <c r="N63" s="239">
        <v>1.4400000000000001E-3</v>
      </c>
      <c r="O63" s="239">
        <f>ROUND(E63*N63,2)</f>
        <v>0.03</v>
      </c>
      <c r="P63" s="239">
        <v>0</v>
      </c>
      <c r="Q63" s="239">
        <f>ROUND(E63*P63,2)</f>
        <v>0</v>
      </c>
      <c r="R63" s="241" t="s">
        <v>611</v>
      </c>
      <c r="S63" s="241" t="s">
        <v>315</v>
      </c>
      <c r="T63" s="242" t="s">
        <v>670</v>
      </c>
      <c r="U63" s="224">
        <v>0.8</v>
      </c>
      <c r="V63" s="224">
        <f>ROUND(E63*U63,2)</f>
        <v>19.04</v>
      </c>
      <c r="W63" s="224"/>
      <c r="X63" s="224" t="s">
        <v>336</v>
      </c>
      <c r="Y63" s="224" t="s">
        <v>317</v>
      </c>
      <c r="Z63" s="214"/>
      <c r="AA63" s="214"/>
      <c r="AB63" s="214"/>
      <c r="AC63" s="214"/>
      <c r="AD63" s="214"/>
      <c r="AE63" s="214"/>
      <c r="AF63" s="214"/>
      <c r="AG63" s="214" t="s">
        <v>367</v>
      </c>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2" x14ac:dyDescent="0.2">
      <c r="A64" s="221"/>
      <c r="B64" s="222"/>
      <c r="C64" s="267" t="s">
        <v>612</v>
      </c>
      <c r="D64" s="266"/>
      <c r="E64" s="266"/>
      <c r="F64" s="266"/>
      <c r="G64" s="266"/>
      <c r="H64" s="224"/>
      <c r="I64" s="224"/>
      <c r="J64" s="224"/>
      <c r="K64" s="224"/>
      <c r="L64" s="224"/>
      <c r="M64" s="224"/>
      <c r="N64" s="223"/>
      <c r="O64" s="223"/>
      <c r="P64" s="223"/>
      <c r="Q64" s="223"/>
      <c r="R64" s="224"/>
      <c r="S64" s="224"/>
      <c r="T64" s="224"/>
      <c r="U64" s="224"/>
      <c r="V64" s="224"/>
      <c r="W64" s="224"/>
      <c r="X64" s="224"/>
      <c r="Y64" s="224"/>
      <c r="Z64" s="214"/>
      <c r="AA64" s="214"/>
      <c r="AB64" s="214"/>
      <c r="AC64" s="214"/>
      <c r="AD64" s="214"/>
      <c r="AE64" s="214"/>
      <c r="AF64" s="214"/>
      <c r="AG64" s="214" t="s">
        <v>369</v>
      </c>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outlineLevel="2" x14ac:dyDescent="0.2">
      <c r="A65" s="221"/>
      <c r="B65" s="222"/>
      <c r="C65" s="268" t="s">
        <v>3259</v>
      </c>
      <c r="D65" s="262"/>
      <c r="E65" s="263"/>
      <c r="F65" s="224"/>
      <c r="G65" s="224"/>
      <c r="H65" s="224"/>
      <c r="I65" s="224"/>
      <c r="J65" s="224"/>
      <c r="K65" s="224"/>
      <c r="L65" s="224"/>
      <c r="M65" s="224"/>
      <c r="N65" s="223"/>
      <c r="O65" s="223"/>
      <c r="P65" s="223"/>
      <c r="Q65" s="223"/>
      <c r="R65" s="224"/>
      <c r="S65" s="224"/>
      <c r="T65" s="224"/>
      <c r="U65" s="224"/>
      <c r="V65" s="224"/>
      <c r="W65" s="224"/>
      <c r="X65" s="224"/>
      <c r="Y65" s="224"/>
      <c r="Z65" s="214"/>
      <c r="AA65" s="214"/>
      <c r="AB65" s="214"/>
      <c r="AC65" s="214"/>
      <c r="AD65" s="214"/>
      <c r="AE65" s="214"/>
      <c r="AF65" s="214"/>
      <c r="AG65" s="214" t="s">
        <v>371</v>
      </c>
      <c r="AH65" s="214">
        <v>0</v>
      </c>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outlineLevel="3" x14ac:dyDescent="0.2">
      <c r="A66" s="221"/>
      <c r="B66" s="222"/>
      <c r="C66" s="268" t="s">
        <v>3549</v>
      </c>
      <c r="D66" s="262"/>
      <c r="E66" s="263">
        <v>23.8</v>
      </c>
      <c r="F66" s="224"/>
      <c r="G66" s="224"/>
      <c r="H66" s="224"/>
      <c r="I66" s="224"/>
      <c r="J66" s="224"/>
      <c r="K66" s="224"/>
      <c r="L66" s="224"/>
      <c r="M66" s="224"/>
      <c r="N66" s="223"/>
      <c r="O66" s="223"/>
      <c r="P66" s="223"/>
      <c r="Q66" s="223"/>
      <c r="R66" s="224"/>
      <c r="S66" s="224"/>
      <c r="T66" s="224"/>
      <c r="U66" s="224"/>
      <c r="V66" s="224"/>
      <c r="W66" s="224"/>
      <c r="X66" s="224"/>
      <c r="Y66" s="224"/>
      <c r="Z66" s="214"/>
      <c r="AA66" s="214"/>
      <c r="AB66" s="214"/>
      <c r="AC66" s="214"/>
      <c r="AD66" s="214"/>
      <c r="AE66" s="214"/>
      <c r="AF66" s="214"/>
      <c r="AG66" s="214" t="s">
        <v>371</v>
      </c>
      <c r="AH66" s="214">
        <v>0</v>
      </c>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1" x14ac:dyDescent="0.2">
      <c r="A67" s="236">
        <v>18</v>
      </c>
      <c r="B67" s="237" t="s">
        <v>3550</v>
      </c>
      <c r="C67" s="254" t="s">
        <v>3551</v>
      </c>
      <c r="D67" s="238" t="s">
        <v>403</v>
      </c>
      <c r="E67" s="239">
        <v>3.4</v>
      </c>
      <c r="F67" s="240"/>
      <c r="G67" s="241">
        <f>ROUND(E67*F67,2)</f>
        <v>0</v>
      </c>
      <c r="H67" s="240"/>
      <c r="I67" s="241">
        <f>ROUND(E67*H67,2)</f>
        <v>0</v>
      </c>
      <c r="J67" s="240"/>
      <c r="K67" s="241">
        <f>ROUND(E67*J67,2)</f>
        <v>0</v>
      </c>
      <c r="L67" s="241">
        <v>12</v>
      </c>
      <c r="M67" s="241">
        <f>G67*(1+L67/100)</f>
        <v>0</v>
      </c>
      <c r="N67" s="239">
        <v>7.3999999999999999E-4</v>
      </c>
      <c r="O67" s="239">
        <f>ROUND(E67*N67,2)</f>
        <v>0</v>
      </c>
      <c r="P67" s="239">
        <v>0</v>
      </c>
      <c r="Q67" s="239">
        <f>ROUND(E67*P67,2)</f>
        <v>0</v>
      </c>
      <c r="R67" s="241" t="s">
        <v>611</v>
      </c>
      <c r="S67" s="241" t="s">
        <v>315</v>
      </c>
      <c r="T67" s="242" t="s">
        <v>670</v>
      </c>
      <c r="U67" s="224">
        <v>0.66820000000000002</v>
      </c>
      <c r="V67" s="224">
        <f>ROUND(E67*U67,2)</f>
        <v>2.27</v>
      </c>
      <c r="W67" s="224"/>
      <c r="X67" s="224" t="s">
        <v>336</v>
      </c>
      <c r="Y67" s="224" t="s">
        <v>317</v>
      </c>
      <c r="Z67" s="214"/>
      <c r="AA67" s="214"/>
      <c r="AB67" s="214"/>
      <c r="AC67" s="214"/>
      <c r="AD67" s="214"/>
      <c r="AE67" s="214"/>
      <c r="AF67" s="214"/>
      <c r="AG67" s="214" t="s">
        <v>367</v>
      </c>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2" x14ac:dyDescent="0.2">
      <c r="A68" s="221"/>
      <c r="B68" s="222"/>
      <c r="C68" s="267" t="s">
        <v>612</v>
      </c>
      <c r="D68" s="266"/>
      <c r="E68" s="266"/>
      <c r="F68" s="266"/>
      <c r="G68" s="266"/>
      <c r="H68" s="224"/>
      <c r="I68" s="224"/>
      <c r="J68" s="224"/>
      <c r="K68" s="224"/>
      <c r="L68" s="224"/>
      <c r="M68" s="224"/>
      <c r="N68" s="223"/>
      <c r="O68" s="223"/>
      <c r="P68" s="223"/>
      <c r="Q68" s="223"/>
      <c r="R68" s="224"/>
      <c r="S68" s="224"/>
      <c r="T68" s="224"/>
      <c r="U68" s="224"/>
      <c r="V68" s="224"/>
      <c r="W68" s="224"/>
      <c r="X68" s="224"/>
      <c r="Y68" s="224"/>
      <c r="Z68" s="214"/>
      <c r="AA68" s="214"/>
      <c r="AB68" s="214"/>
      <c r="AC68" s="214"/>
      <c r="AD68" s="214"/>
      <c r="AE68" s="214"/>
      <c r="AF68" s="214"/>
      <c r="AG68" s="214" t="s">
        <v>369</v>
      </c>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2" x14ac:dyDescent="0.2">
      <c r="A69" s="221"/>
      <c r="B69" s="222"/>
      <c r="C69" s="268" t="s">
        <v>3259</v>
      </c>
      <c r="D69" s="262"/>
      <c r="E69" s="263"/>
      <c r="F69" s="224"/>
      <c r="G69" s="224"/>
      <c r="H69" s="224"/>
      <c r="I69" s="224"/>
      <c r="J69" s="224"/>
      <c r="K69" s="224"/>
      <c r="L69" s="224"/>
      <c r="M69" s="224"/>
      <c r="N69" s="223"/>
      <c r="O69" s="223"/>
      <c r="P69" s="223"/>
      <c r="Q69" s="223"/>
      <c r="R69" s="224"/>
      <c r="S69" s="224"/>
      <c r="T69" s="224"/>
      <c r="U69" s="224"/>
      <c r="V69" s="224"/>
      <c r="W69" s="224"/>
      <c r="X69" s="224"/>
      <c r="Y69" s="224"/>
      <c r="Z69" s="214"/>
      <c r="AA69" s="214"/>
      <c r="AB69" s="214"/>
      <c r="AC69" s="214"/>
      <c r="AD69" s="214"/>
      <c r="AE69" s="214"/>
      <c r="AF69" s="214"/>
      <c r="AG69" s="214" t="s">
        <v>371</v>
      </c>
      <c r="AH69" s="214">
        <v>0</v>
      </c>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outlineLevel="3" x14ac:dyDescent="0.2">
      <c r="A70" s="221"/>
      <c r="B70" s="222"/>
      <c r="C70" s="268" t="s">
        <v>3552</v>
      </c>
      <c r="D70" s="262"/>
      <c r="E70" s="263">
        <v>3.4</v>
      </c>
      <c r="F70" s="224"/>
      <c r="G70" s="224"/>
      <c r="H70" s="224"/>
      <c r="I70" s="224"/>
      <c r="J70" s="224"/>
      <c r="K70" s="224"/>
      <c r="L70" s="224"/>
      <c r="M70" s="224"/>
      <c r="N70" s="223"/>
      <c r="O70" s="223"/>
      <c r="P70" s="223"/>
      <c r="Q70" s="223"/>
      <c r="R70" s="224"/>
      <c r="S70" s="224"/>
      <c r="T70" s="224"/>
      <c r="U70" s="224"/>
      <c r="V70" s="224"/>
      <c r="W70" s="224"/>
      <c r="X70" s="224"/>
      <c r="Y70" s="224"/>
      <c r="Z70" s="214"/>
      <c r="AA70" s="214"/>
      <c r="AB70" s="214"/>
      <c r="AC70" s="214"/>
      <c r="AD70" s="214"/>
      <c r="AE70" s="214"/>
      <c r="AF70" s="214"/>
      <c r="AG70" s="214" t="s">
        <v>371</v>
      </c>
      <c r="AH70" s="214">
        <v>0</v>
      </c>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ht="33.75" outlineLevel="1" x14ac:dyDescent="0.2">
      <c r="A71" s="245">
        <v>19</v>
      </c>
      <c r="B71" s="246" t="s">
        <v>3553</v>
      </c>
      <c r="C71" s="256" t="s">
        <v>3554</v>
      </c>
      <c r="D71" s="247" t="s">
        <v>375</v>
      </c>
      <c r="E71" s="248">
        <v>4</v>
      </c>
      <c r="F71" s="249"/>
      <c r="G71" s="250">
        <f>ROUND(E71*F71,2)</f>
        <v>0</v>
      </c>
      <c r="H71" s="249"/>
      <c r="I71" s="250">
        <f>ROUND(E71*H71,2)</f>
        <v>0</v>
      </c>
      <c r="J71" s="249"/>
      <c r="K71" s="250">
        <f>ROUND(E71*J71,2)</f>
        <v>0</v>
      </c>
      <c r="L71" s="250">
        <v>12</v>
      </c>
      <c r="M71" s="250">
        <f>G71*(1+L71/100)</f>
        <v>0</v>
      </c>
      <c r="N71" s="248">
        <v>2.7999999999999998E-4</v>
      </c>
      <c r="O71" s="248">
        <f>ROUND(E71*N71,2)</f>
        <v>0</v>
      </c>
      <c r="P71" s="248">
        <v>0</v>
      </c>
      <c r="Q71" s="248">
        <f>ROUND(E71*P71,2)</f>
        <v>0</v>
      </c>
      <c r="R71" s="250" t="s">
        <v>611</v>
      </c>
      <c r="S71" s="250" t="s">
        <v>315</v>
      </c>
      <c r="T71" s="251" t="s">
        <v>670</v>
      </c>
      <c r="U71" s="224">
        <v>0.25</v>
      </c>
      <c r="V71" s="224">
        <f>ROUND(E71*U71,2)</f>
        <v>1</v>
      </c>
      <c r="W71" s="224"/>
      <c r="X71" s="224" t="s">
        <v>336</v>
      </c>
      <c r="Y71" s="224" t="s">
        <v>317</v>
      </c>
      <c r="Z71" s="214"/>
      <c r="AA71" s="214"/>
      <c r="AB71" s="214"/>
      <c r="AC71" s="214"/>
      <c r="AD71" s="214"/>
      <c r="AE71" s="214"/>
      <c r="AF71" s="214"/>
      <c r="AG71" s="214" t="s">
        <v>337</v>
      </c>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ht="33.75" outlineLevel="1" x14ac:dyDescent="0.2">
      <c r="A72" s="245">
        <v>20</v>
      </c>
      <c r="B72" s="246" t="s">
        <v>3555</v>
      </c>
      <c r="C72" s="256" t="s">
        <v>3556</v>
      </c>
      <c r="D72" s="247" t="s">
        <v>375</v>
      </c>
      <c r="E72" s="248">
        <v>2</v>
      </c>
      <c r="F72" s="249"/>
      <c r="G72" s="250">
        <f>ROUND(E72*F72,2)</f>
        <v>0</v>
      </c>
      <c r="H72" s="249"/>
      <c r="I72" s="250">
        <f>ROUND(E72*H72,2)</f>
        <v>0</v>
      </c>
      <c r="J72" s="249"/>
      <c r="K72" s="250">
        <f>ROUND(E72*J72,2)</f>
        <v>0</v>
      </c>
      <c r="L72" s="250">
        <v>12</v>
      </c>
      <c r="M72" s="250">
        <f>G72*(1+L72/100)</f>
        <v>0</v>
      </c>
      <c r="N72" s="248">
        <v>7.5000000000000002E-4</v>
      </c>
      <c r="O72" s="248">
        <f>ROUND(E72*N72,2)</f>
        <v>0</v>
      </c>
      <c r="P72" s="248">
        <v>0</v>
      </c>
      <c r="Q72" s="248">
        <f>ROUND(E72*P72,2)</f>
        <v>0</v>
      </c>
      <c r="R72" s="250" t="s">
        <v>611</v>
      </c>
      <c r="S72" s="250" t="s">
        <v>315</v>
      </c>
      <c r="T72" s="251" t="s">
        <v>670</v>
      </c>
      <c r="U72" s="224">
        <v>0.36699999999999999</v>
      </c>
      <c r="V72" s="224">
        <f>ROUND(E72*U72,2)</f>
        <v>0.73</v>
      </c>
      <c r="W72" s="224"/>
      <c r="X72" s="224" t="s">
        <v>336</v>
      </c>
      <c r="Y72" s="224" t="s">
        <v>317</v>
      </c>
      <c r="Z72" s="214"/>
      <c r="AA72" s="214"/>
      <c r="AB72" s="214"/>
      <c r="AC72" s="214"/>
      <c r="AD72" s="214"/>
      <c r="AE72" s="214"/>
      <c r="AF72" s="214"/>
      <c r="AG72" s="214" t="s">
        <v>337</v>
      </c>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ht="22.5" outlineLevel="1" x14ac:dyDescent="0.2">
      <c r="A73" s="245">
        <v>21</v>
      </c>
      <c r="B73" s="246" t="s">
        <v>3557</v>
      </c>
      <c r="C73" s="256" t="s">
        <v>3558</v>
      </c>
      <c r="D73" s="247" t="s">
        <v>375</v>
      </c>
      <c r="E73" s="248">
        <v>2</v>
      </c>
      <c r="F73" s="249"/>
      <c r="G73" s="250">
        <f>ROUND(E73*F73,2)</f>
        <v>0</v>
      </c>
      <c r="H73" s="249"/>
      <c r="I73" s="250">
        <f>ROUND(E73*H73,2)</f>
        <v>0</v>
      </c>
      <c r="J73" s="249"/>
      <c r="K73" s="250">
        <f>ROUND(E73*J73,2)</f>
        <v>0</v>
      </c>
      <c r="L73" s="250">
        <v>12</v>
      </c>
      <c r="M73" s="250">
        <f>G73*(1+L73/100)</f>
        <v>0</v>
      </c>
      <c r="N73" s="248">
        <v>3.8E-3</v>
      </c>
      <c r="O73" s="248">
        <f>ROUND(E73*N73,2)</f>
        <v>0.01</v>
      </c>
      <c r="P73" s="248">
        <v>0</v>
      </c>
      <c r="Q73" s="248">
        <f>ROUND(E73*P73,2)</f>
        <v>0</v>
      </c>
      <c r="R73" s="250" t="s">
        <v>611</v>
      </c>
      <c r="S73" s="250" t="s">
        <v>315</v>
      </c>
      <c r="T73" s="251" t="s">
        <v>670</v>
      </c>
      <c r="U73" s="224">
        <v>0.33300000000000002</v>
      </c>
      <c r="V73" s="224">
        <f>ROUND(E73*U73,2)</f>
        <v>0.67</v>
      </c>
      <c r="W73" s="224"/>
      <c r="X73" s="224" t="s">
        <v>336</v>
      </c>
      <c r="Y73" s="224" t="s">
        <v>317</v>
      </c>
      <c r="Z73" s="214"/>
      <c r="AA73" s="214"/>
      <c r="AB73" s="214"/>
      <c r="AC73" s="214"/>
      <c r="AD73" s="214"/>
      <c r="AE73" s="214"/>
      <c r="AF73" s="214"/>
      <c r="AG73" s="214" t="s">
        <v>337</v>
      </c>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outlineLevel="1" x14ac:dyDescent="0.2">
      <c r="A74" s="245">
        <v>22</v>
      </c>
      <c r="B74" s="246" t="s">
        <v>3559</v>
      </c>
      <c r="C74" s="256" t="s">
        <v>3560</v>
      </c>
      <c r="D74" s="247" t="s">
        <v>403</v>
      </c>
      <c r="E74" s="248">
        <v>177.2</v>
      </c>
      <c r="F74" s="249"/>
      <c r="G74" s="250">
        <f>ROUND(E74*F74,2)</f>
        <v>0</v>
      </c>
      <c r="H74" s="249"/>
      <c r="I74" s="250">
        <f>ROUND(E74*H74,2)</f>
        <v>0</v>
      </c>
      <c r="J74" s="249"/>
      <c r="K74" s="250">
        <f>ROUND(E74*J74,2)</f>
        <v>0</v>
      </c>
      <c r="L74" s="250">
        <v>12</v>
      </c>
      <c r="M74" s="250">
        <f>G74*(1+L74/100)</f>
        <v>0</v>
      </c>
      <c r="N74" s="248">
        <v>0</v>
      </c>
      <c r="O74" s="248">
        <f>ROUND(E74*N74,2)</f>
        <v>0</v>
      </c>
      <c r="P74" s="248">
        <v>0</v>
      </c>
      <c r="Q74" s="248">
        <f>ROUND(E74*P74,2)</f>
        <v>0</v>
      </c>
      <c r="R74" s="250" t="s">
        <v>611</v>
      </c>
      <c r="S74" s="250" t="s">
        <v>315</v>
      </c>
      <c r="T74" s="251" t="s">
        <v>670</v>
      </c>
      <c r="U74" s="224">
        <v>4.8000000000000001E-2</v>
      </c>
      <c r="V74" s="224">
        <f>ROUND(E74*U74,2)</f>
        <v>8.51</v>
      </c>
      <c r="W74" s="224"/>
      <c r="X74" s="224" t="s">
        <v>336</v>
      </c>
      <c r="Y74" s="224" t="s">
        <v>317</v>
      </c>
      <c r="Z74" s="214"/>
      <c r="AA74" s="214"/>
      <c r="AB74" s="214"/>
      <c r="AC74" s="214"/>
      <c r="AD74" s="214"/>
      <c r="AE74" s="214"/>
      <c r="AF74" s="214"/>
      <c r="AG74" s="214" t="s">
        <v>367</v>
      </c>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1" x14ac:dyDescent="0.2">
      <c r="A75" s="236">
        <v>23</v>
      </c>
      <c r="B75" s="237" t="s">
        <v>1128</v>
      </c>
      <c r="C75" s="254" t="s">
        <v>1129</v>
      </c>
      <c r="D75" s="238" t="s">
        <v>581</v>
      </c>
      <c r="E75" s="239">
        <v>0.23136999999999999</v>
      </c>
      <c r="F75" s="240"/>
      <c r="G75" s="241">
        <f>ROUND(E75*F75,2)</f>
        <v>0</v>
      </c>
      <c r="H75" s="240"/>
      <c r="I75" s="241">
        <f>ROUND(E75*H75,2)</f>
        <v>0</v>
      </c>
      <c r="J75" s="240"/>
      <c r="K75" s="241">
        <f>ROUND(E75*J75,2)</f>
        <v>0</v>
      </c>
      <c r="L75" s="241">
        <v>12</v>
      </c>
      <c r="M75" s="241">
        <f>G75*(1+L75/100)</f>
        <v>0</v>
      </c>
      <c r="N75" s="239">
        <v>0</v>
      </c>
      <c r="O75" s="239">
        <f>ROUND(E75*N75,2)</f>
        <v>0</v>
      </c>
      <c r="P75" s="239">
        <v>0</v>
      </c>
      <c r="Q75" s="239">
        <f>ROUND(E75*P75,2)</f>
        <v>0</v>
      </c>
      <c r="R75" s="241" t="s">
        <v>611</v>
      </c>
      <c r="S75" s="241" t="s">
        <v>315</v>
      </c>
      <c r="T75" s="242" t="s">
        <v>670</v>
      </c>
      <c r="U75" s="224">
        <v>1.575</v>
      </c>
      <c r="V75" s="224">
        <f>ROUND(E75*U75,2)</f>
        <v>0.36</v>
      </c>
      <c r="W75" s="224"/>
      <c r="X75" s="224" t="s">
        <v>582</v>
      </c>
      <c r="Y75" s="224" t="s">
        <v>317</v>
      </c>
      <c r="Z75" s="214"/>
      <c r="AA75" s="214"/>
      <c r="AB75" s="214"/>
      <c r="AC75" s="214"/>
      <c r="AD75" s="214"/>
      <c r="AE75" s="214"/>
      <c r="AF75" s="214"/>
      <c r="AG75" s="214" t="s">
        <v>732</v>
      </c>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outlineLevel="2" x14ac:dyDescent="0.2">
      <c r="A76" s="221"/>
      <c r="B76" s="222"/>
      <c r="C76" s="267" t="s">
        <v>623</v>
      </c>
      <c r="D76" s="266"/>
      <c r="E76" s="266"/>
      <c r="F76" s="266"/>
      <c r="G76" s="266"/>
      <c r="H76" s="224"/>
      <c r="I76" s="224"/>
      <c r="J76" s="224"/>
      <c r="K76" s="224"/>
      <c r="L76" s="224"/>
      <c r="M76" s="224"/>
      <c r="N76" s="223"/>
      <c r="O76" s="223"/>
      <c r="P76" s="223"/>
      <c r="Q76" s="223"/>
      <c r="R76" s="224"/>
      <c r="S76" s="224"/>
      <c r="T76" s="224"/>
      <c r="U76" s="224"/>
      <c r="V76" s="224"/>
      <c r="W76" s="224"/>
      <c r="X76" s="224"/>
      <c r="Y76" s="224"/>
      <c r="Z76" s="214"/>
      <c r="AA76" s="214"/>
      <c r="AB76" s="214"/>
      <c r="AC76" s="214"/>
      <c r="AD76" s="214"/>
      <c r="AE76" s="214"/>
      <c r="AF76" s="214"/>
      <c r="AG76" s="214" t="s">
        <v>369</v>
      </c>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x14ac:dyDescent="0.2">
      <c r="A77" s="229" t="s">
        <v>310</v>
      </c>
      <c r="B77" s="230" t="s">
        <v>225</v>
      </c>
      <c r="C77" s="253" t="s">
        <v>226</v>
      </c>
      <c r="D77" s="231"/>
      <c r="E77" s="232"/>
      <c r="F77" s="233"/>
      <c r="G77" s="233">
        <f>SUMIF(AG78:AG117,"&lt;&gt;NOR",G78:G117)</f>
        <v>0</v>
      </c>
      <c r="H77" s="233"/>
      <c r="I77" s="233">
        <f>SUM(I78:I117)</f>
        <v>0</v>
      </c>
      <c r="J77" s="233"/>
      <c r="K77" s="233">
        <f>SUM(K78:K117)</f>
        <v>0</v>
      </c>
      <c r="L77" s="233"/>
      <c r="M77" s="233">
        <f>SUM(M78:M117)</f>
        <v>0</v>
      </c>
      <c r="N77" s="232"/>
      <c r="O77" s="232">
        <f>SUM(O78:O117)</f>
        <v>0.23</v>
      </c>
      <c r="P77" s="232"/>
      <c r="Q77" s="232">
        <f>SUM(Q78:Q117)</f>
        <v>0.39</v>
      </c>
      <c r="R77" s="233"/>
      <c r="S77" s="233"/>
      <c r="T77" s="234"/>
      <c r="U77" s="228"/>
      <c r="V77" s="228">
        <f>SUM(V78:V117)</f>
        <v>400.8</v>
      </c>
      <c r="W77" s="228"/>
      <c r="X77" s="228"/>
      <c r="Y77" s="228"/>
      <c r="AG77" t="s">
        <v>311</v>
      </c>
    </row>
    <row r="78" spans="1:60" outlineLevel="1" x14ac:dyDescent="0.2">
      <c r="A78" s="245">
        <v>24</v>
      </c>
      <c r="B78" s="246" t="s">
        <v>3561</v>
      </c>
      <c r="C78" s="256" t="s">
        <v>3562</v>
      </c>
      <c r="D78" s="247" t="s">
        <v>375</v>
      </c>
      <c r="E78" s="248">
        <v>1</v>
      </c>
      <c r="F78" s="249"/>
      <c r="G78" s="250">
        <f>ROUND(E78*F78,2)</f>
        <v>0</v>
      </c>
      <c r="H78" s="249"/>
      <c r="I78" s="250">
        <f>ROUND(E78*H78,2)</f>
        <v>0</v>
      </c>
      <c r="J78" s="249"/>
      <c r="K78" s="250">
        <f>ROUND(E78*J78,2)</f>
        <v>0</v>
      </c>
      <c r="L78" s="250">
        <v>12</v>
      </c>
      <c r="M78" s="250">
        <f>G78*(1+L78/100)</f>
        <v>0</v>
      </c>
      <c r="N78" s="248">
        <v>1.3600000000000001E-3</v>
      </c>
      <c r="O78" s="248">
        <f>ROUND(E78*N78,2)</f>
        <v>0</v>
      </c>
      <c r="P78" s="248">
        <v>0</v>
      </c>
      <c r="Q78" s="248">
        <f>ROUND(E78*P78,2)</f>
        <v>0</v>
      </c>
      <c r="R78" s="250"/>
      <c r="S78" s="250" t="s">
        <v>331</v>
      </c>
      <c r="T78" s="251" t="s">
        <v>316</v>
      </c>
      <c r="U78" s="224">
        <v>0.75</v>
      </c>
      <c r="V78" s="224">
        <f>ROUND(E78*U78,2)</f>
        <v>0.75</v>
      </c>
      <c r="W78" s="224"/>
      <c r="X78" s="224" t="s">
        <v>336</v>
      </c>
      <c r="Y78" s="224" t="s">
        <v>317</v>
      </c>
      <c r="Z78" s="214"/>
      <c r="AA78" s="214"/>
      <c r="AB78" s="214"/>
      <c r="AC78" s="214"/>
      <c r="AD78" s="214"/>
      <c r="AE78" s="214"/>
      <c r="AF78" s="214"/>
      <c r="AG78" s="214" t="s">
        <v>1123</v>
      </c>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outlineLevel="1" x14ac:dyDescent="0.2">
      <c r="A79" s="245">
        <v>25</v>
      </c>
      <c r="B79" s="246" t="s">
        <v>3563</v>
      </c>
      <c r="C79" s="256" t="s">
        <v>3564</v>
      </c>
      <c r="D79" s="247" t="s">
        <v>403</v>
      </c>
      <c r="E79" s="248">
        <v>150</v>
      </c>
      <c r="F79" s="249"/>
      <c r="G79" s="250">
        <f>ROUND(E79*F79,2)</f>
        <v>0</v>
      </c>
      <c r="H79" s="249"/>
      <c r="I79" s="250">
        <f>ROUND(E79*H79,2)</f>
        <v>0</v>
      </c>
      <c r="J79" s="249"/>
      <c r="K79" s="250">
        <f>ROUND(E79*J79,2)</f>
        <v>0</v>
      </c>
      <c r="L79" s="250">
        <v>12</v>
      </c>
      <c r="M79" s="250">
        <f>G79*(1+L79/100)</f>
        <v>0</v>
      </c>
      <c r="N79" s="248">
        <v>0</v>
      </c>
      <c r="O79" s="248">
        <f>ROUND(E79*N79,2)</f>
        <v>0</v>
      </c>
      <c r="P79" s="248">
        <v>2.1299999999999999E-3</v>
      </c>
      <c r="Q79" s="248">
        <f>ROUND(E79*P79,2)</f>
        <v>0.32</v>
      </c>
      <c r="R79" s="250" t="s">
        <v>611</v>
      </c>
      <c r="S79" s="250" t="s">
        <v>315</v>
      </c>
      <c r="T79" s="251" t="s">
        <v>670</v>
      </c>
      <c r="U79" s="224">
        <v>0.17299999999999999</v>
      </c>
      <c r="V79" s="224">
        <f>ROUND(E79*U79,2)</f>
        <v>25.95</v>
      </c>
      <c r="W79" s="224"/>
      <c r="X79" s="224" t="s">
        <v>336</v>
      </c>
      <c r="Y79" s="224" t="s">
        <v>317</v>
      </c>
      <c r="Z79" s="214"/>
      <c r="AA79" s="214"/>
      <c r="AB79" s="214"/>
      <c r="AC79" s="214"/>
      <c r="AD79" s="214"/>
      <c r="AE79" s="214"/>
      <c r="AF79" s="214"/>
      <c r="AG79" s="214" t="s">
        <v>367</v>
      </c>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outlineLevel="1" x14ac:dyDescent="0.2">
      <c r="A80" s="236">
        <v>26</v>
      </c>
      <c r="B80" s="237" t="s">
        <v>3565</v>
      </c>
      <c r="C80" s="254" t="s">
        <v>3566</v>
      </c>
      <c r="D80" s="238" t="s">
        <v>375</v>
      </c>
      <c r="E80" s="239">
        <v>13</v>
      </c>
      <c r="F80" s="240"/>
      <c r="G80" s="241">
        <f>ROUND(E80*F80,2)</f>
        <v>0</v>
      </c>
      <c r="H80" s="240"/>
      <c r="I80" s="241">
        <f>ROUND(E80*H80,2)</f>
        <v>0</v>
      </c>
      <c r="J80" s="240"/>
      <c r="K80" s="241">
        <f>ROUND(E80*J80,2)</f>
        <v>0</v>
      </c>
      <c r="L80" s="241">
        <v>12</v>
      </c>
      <c r="M80" s="241">
        <f>G80*(1+L80/100)</f>
        <v>0</v>
      </c>
      <c r="N80" s="239">
        <v>0</v>
      </c>
      <c r="O80" s="239">
        <f>ROUND(E80*N80,2)</f>
        <v>0</v>
      </c>
      <c r="P80" s="239">
        <v>5.5999999999999999E-3</v>
      </c>
      <c r="Q80" s="239">
        <f>ROUND(E80*P80,2)</f>
        <v>7.0000000000000007E-2</v>
      </c>
      <c r="R80" s="241" t="s">
        <v>611</v>
      </c>
      <c r="S80" s="241" t="s">
        <v>315</v>
      </c>
      <c r="T80" s="242" t="s">
        <v>670</v>
      </c>
      <c r="U80" s="224">
        <v>7.0000000000000007E-2</v>
      </c>
      <c r="V80" s="224">
        <f>ROUND(E80*U80,2)</f>
        <v>0.91</v>
      </c>
      <c r="W80" s="224"/>
      <c r="X80" s="224" t="s">
        <v>336</v>
      </c>
      <c r="Y80" s="224" t="s">
        <v>317</v>
      </c>
      <c r="Z80" s="214"/>
      <c r="AA80" s="214"/>
      <c r="AB80" s="214"/>
      <c r="AC80" s="214"/>
      <c r="AD80" s="214"/>
      <c r="AE80" s="214"/>
      <c r="AF80" s="214"/>
      <c r="AG80" s="214" t="s">
        <v>367</v>
      </c>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outlineLevel="2" x14ac:dyDescent="0.2">
      <c r="A81" s="221"/>
      <c r="B81" s="222"/>
      <c r="C81" s="268" t="s">
        <v>3567</v>
      </c>
      <c r="D81" s="262"/>
      <c r="E81" s="263">
        <v>13</v>
      </c>
      <c r="F81" s="224"/>
      <c r="G81" s="224"/>
      <c r="H81" s="224"/>
      <c r="I81" s="224"/>
      <c r="J81" s="224"/>
      <c r="K81" s="224"/>
      <c r="L81" s="224"/>
      <c r="M81" s="224"/>
      <c r="N81" s="223"/>
      <c r="O81" s="223"/>
      <c r="P81" s="223"/>
      <c r="Q81" s="223"/>
      <c r="R81" s="224"/>
      <c r="S81" s="224"/>
      <c r="T81" s="224"/>
      <c r="U81" s="224"/>
      <c r="V81" s="224"/>
      <c r="W81" s="224"/>
      <c r="X81" s="224"/>
      <c r="Y81" s="224"/>
      <c r="Z81" s="214"/>
      <c r="AA81" s="214"/>
      <c r="AB81" s="214"/>
      <c r="AC81" s="214"/>
      <c r="AD81" s="214"/>
      <c r="AE81" s="214"/>
      <c r="AF81" s="214"/>
      <c r="AG81" s="214" t="s">
        <v>371</v>
      </c>
      <c r="AH81" s="214">
        <v>0</v>
      </c>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ht="22.5" outlineLevel="1" x14ac:dyDescent="0.2">
      <c r="A82" s="236">
        <v>27</v>
      </c>
      <c r="B82" s="237" t="s">
        <v>3568</v>
      </c>
      <c r="C82" s="254" t="s">
        <v>3569</v>
      </c>
      <c r="D82" s="238" t="s">
        <v>403</v>
      </c>
      <c r="E82" s="239">
        <v>70</v>
      </c>
      <c r="F82" s="240"/>
      <c r="G82" s="241">
        <f>ROUND(E82*F82,2)</f>
        <v>0</v>
      </c>
      <c r="H82" s="240"/>
      <c r="I82" s="241">
        <f>ROUND(E82*H82,2)</f>
        <v>0</v>
      </c>
      <c r="J82" s="240"/>
      <c r="K82" s="241">
        <f>ROUND(E82*J82,2)</f>
        <v>0</v>
      </c>
      <c r="L82" s="241">
        <v>12</v>
      </c>
      <c r="M82" s="241">
        <f>G82*(1+L82/100)</f>
        <v>0</v>
      </c>
      <c r="N82" s="239">
        <v>4.8999999999999998E-4</v>
      </c>
      <c r="O82" s="239">
        <f>ROUND(E82*N82,2)</f>
        <v>0.03</v>
      </c>
      <c r="P82" s="239">
        <v>0</v>
      </c>
      <c r="Q82" s="239">
        <f>ROUND(E82*P82,2)</f>
        <v>0</v>
      </c>
      <c r="R82" s="241" t="s">
        <v>611</v>
      </c>
      <c r="S82" s="241" t="s">
        <v>315</v>
      </c>
      <c r="T82" s="242" t="s">
        <v>670</v>
      </c>
      <c r="U82" s="224">
        <v>0.73399999999999999</v>
      </c>
      <c r="V82" s="224">
        <f>ROUND(E82*U82,2)</f>
        <v>51.38</v>
      </c>
      <c r="W82" s="224"/>
      <c r="X82" s="224" t="s">
        <v>336</v>
      </c>
      <c r="Y82" s="224" t="s">
        <v>317</v>
      </c>
      <c r="Z82" s="214"/>
      <c r="AA82" s="214"/>
      <c r="AB82" s="214"/>
      <c r="AC82" s="214"/>
      <c r="AD82" s="214"/>
      <c r="AE82" s="214"/>
      <c r="AF82" s="214"/>
      <c r="AG82" s="214" t="s">
        <v>367</v>
      </c>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outlineLevel="2" x14ac:dyDescent="0.2">
      <c r="A83" s="221"/>
      <c r="B83" s="222"/>
      <c r="C83" s="267" t="s">
        <v>3570</v>
      </c>
      <c r="D83" s="266"/>
      <c r="E83" s="266"/>
      <c r="F83" s="266"/>
      <c r="G83" s="266"/>
      <c r="H83" s="224"/>
      <c r="I83" s="224"/>
      <c r="J83" s="224"/>
      <c r="K83" s="224"/>
      <c r="L83" s="224"/>
      <c r="M83" s="224"/>
      <c r="N83" s="223"/>
      <c r="O83" s="223"/>
      <c r="P83" s="223"/>
      <c r="Q83" s="223"/>
      <c r="R83" s="224"/>
      <c r="S83" s="224"/>
      <c r="T83" s="224"/>
      <c r="U83" s="224"/>
      <c r="V83" s="224"/>
      <c r="W83" s="224"/>
      <c r="X83" s="224"/>
      <c r="Y83" s="224"/>
      <c r="Z83" s="214"/>
      <c r="AA83" s="214"/>
      <c r="AB83" s="214"/>
      <c r="AC83" s="214"/>
      <c r="AD83" s="214"/>
      <c r="AE83" s="214"/>
      <c r="AF83" s="214"/>
      <c r="AG83" s="214" t="s">
        <v>369</v>
      </c>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outlineLevel="2" x14ac:dyDescent="0.2">
      <c r="A84" s="221"/>
      <c r="B84" s="222"/>
      <c r="C84" s="268" t="s">
        <v>1898</v>
      </c>
      <c r="D84" s="262"/>
      <c r="E84" s="263">
        <v>10</v>
      </c>
      <c r="F84" s="224"/>
      <c r="G84" s="224"/>
      <c r="H84" s="224"/>
      <c r="I84" s="224"/>
      <c r="J84" s="224"/>
      <c r="K84" s="224"/>
      <c r="L84" s="224"/>
      <c r="M84" s="224"/>
      <c r="N84" s="223"/>
      <c r="O84" s="223"/>
      <c r="P84" s="223"/>
      <c r="Q84" s="223"/>
      <c r="R84" s="224"/>
      <c r="S84" s="224"/>
      <c r="T84" s="224"/>
      <c r="U84" s="224"/>
      <c r="V84" s="224"/>
      <c r="W84" s="224"/>
      <c r="X84" s="224"/>
      <c r="Y84" s="224"/>
      <c r="Z84" s="214"/>
      <c r="AA84" s="214"/>
      <c r="AB84" s="214"/>
      <c r="AC84" s="214"/>
      <c r="AD84" s="214"/>
      <c r="AE84" s="214"/>
      <c r="AF84" s="214"/>
      <c r="AG84" s="214" t="s">
        <v>371</v>
      </c>
      <c r="AH84" s="214">
        <v>0</v>
      </c>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outlineLevel="3" x14ac:dyDescent="0.2">
      <c r="A85" s="221"/>
      <c r="B85" s="222"/>
      <c r="C85" s="268" t="s">
        <v>3571</v>
      </c>
      <c r="D85" s="262"/>
      <c r="E85" s="263">
        <v>30</v>
      </c>
      <c r="F85" s="224"/>
      <c r="G85" s="224"/>
      <c r="H85" s="224"/>
      <c r="I85" s="224"/>
      <c r="J85" s="224"/>
      <c r="K85" s="224"/>
      <c r="L85" s="224"/>
      <c r="M85" s="224"/>
      <c r="N85" s="223"/>
      <c r="O85" s="223"/>
      <c r="P85" s="223"/>
      <c r="Q85" s="223"/>
      <c r="R85" s="224"/>
      <c r="S85" s="224"/>
      <c r="T85" s="224"/>
      <c r="U85" s="224"/>
      <c r="V85" s="224"/>
      <c r="W85" s="224"/>
      <c r="X85" s="224"/>
      <c r="Y85" s="224"/>
      <c r="Z85" s="214"/>
      <c r="AA85" s="214"/>
      <c r="AB85" s="214"/>
      <c r="AC85" s="214"/>
      <c r="AD85" s="214"/>
      <c r="AE85" s="214"/>
      <c r="AF85" s="214"/>
      <c r="AG85" s="214" t="s">
        <v>371</v>
      </c>
      <c r="AH85" s="214">
        <v>0</v>
      </c>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outlineLevel="3" x14ac:dyDescent="0.2">
      <c r="A86" s="221"/>
      <c r="B86" s="222"/>
      <c r="C86" s="268" t="s">
        <v>3572</v>
      </c>
      <c r="D86" s="262"/>
      <c r="E86" s="263">
        <v>15</v>
      </c>
      <c r="F86" s="224"/>
      <c r="G86" s="224"/>
      <c r="H86" s="224"/>
      <c r="I86" s="224"/>
      <c r="J86" s="224"/>
      <c r="K86" s="224"/>
      <c r="L86" s="224"/>
      <c r="M86" s="224"/>
      <c r="N86" s="223"/>
      <c r="O86" s="223"/>
      <c r="P86" s="223"/>
      <c r="Q86" s="223"/>
      <c r="R86" s="224"/>
      <c r="S86" s="224"/>
      <c r="T86" s="224"/>
      <c r="U86" s="224"/>
      <c r="V86" s="224"/>
      <c r="W86" s="224"/>
      <c r="X86" s="224"/>
      <c r="Y86" s="224"/>
      <c r="Z86" s="214"/>
      <c r="AA86" s="214"/>
      <c r="AB86" s="214"/>
      <c r="AC86" s="214"/>
      <c r="AD86" s="214"/>
      <c r="AE86" s="214"/>
      <c r="AF86" s="214"/>
      <c r="AG86" s="214" t="s">
        <v>371</v>
      </c>
      <c r="AH86" s="214">
        <v>0</v>
      </c>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outlineLevel="3" x14ac:dyDescent="0.2">
      <c r="A87" s="221"/>
      <c r="B87" s="222"/>
      <c r="C87" s="268" t="s">
        <v>3573</v>
      </c>
      <c r="D87" s="262"/>
      <c r="E87" s="263">
        <v>5</v>
      </c>
      <c r="F87" s="224"/>
      <c r="G87" s="224"/>
      <c r="H87" s="224"/>
      <c r="I87" s="224"/>
      <c r="J87" s="224"/>
      <c r="K87" s="224"/>
      <c r="L87" s="224"/>
      <c r="M87" s="224"/>
      <c r="N87" s="223"/>
      <c r="O87" s="223"/>
      <c r="P87" s="223"/>
      <c r="Q87" s="223"/>
      <c r="R87" s="224"/>
      <c r="S87" s="224"/>
      <c r="T87" s="224"/>
      <c r="U87" s="224"/>
      <c r="V87" s="224"/>
      <c r="W87" s="224"/>
      <c r="X87" s="224"/>
      <c r="Y87" s="224"/>
      <c r="Z87" s="214"/>
      <c r="AA87" s="214"/>
      <c r="AB87" s="214"/>
      <c r="AC87" s="214"/>
      <c r="AD87" s="214"/>
      <c r="AE87" s="214"/>
      <c r="AF87" s="214"/>
      <c r="AG87" s="214" t="s">
        <v>371</v>
      </c>
      <c r="AH87" s="214">
        <v>0</v>
      </c>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row>
    <row r="88" spans="1:60" outlineLevel="3" x14ac:dyDescent="0.2">
      <c r="A88" s="221"/>
      <c r="B88" s="222"/>
      <c r="C88" s="268" t="s">
        <v>3573</v>
      </c>
      <c r="D88" s="262"/>
      <c r="E88" s="263">
        <v>5</v>
      </c>
      <c r="F88" s="224"/>
      <c r="G88" s="224"/>
      <c r="H88" s="224"/>
      <c r="I88" s="224"/>
      <c r="J88" s="224"/>
      <c r="K88" s="224"/>
      <c r="L88" s="224"/>
      <c r="M88" s="224"/>
      <c r="N88" s="223"/>
      <c r="O88" s="223"/>
      <c r="P88" s="223"/>
      <c r="Q88" s="223"/>
      <c r="R88" s="224"/>
      <c r="S88" s="224"/>
      <c r="T88" s="224"/>
      <c r="U88" s="224"/>
      <c r="V88" s="224"/>
      <c r="W88" s="224"/>
      <c r="X88" s="224"/>
      <c r="Y88" s="224"/>
      <c r="Z88" s="214"/>
      <c r="AA88" s="214"/>
      <c r="AB88" s="214"/>
      <c r="AC88" s="214"/>
      <c r="AD88" s="214"/>
      <c r="AE88" s="214"/>
      <c r="AF88" s="214"/>
      <c r="AG88" s="214" t="s">
        <v>371</v>
      </c>
      <c r="AH88" s="214">
        <v>0</v>
      </c>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0" outlineLevel="3" x14ac:dyDescent="0.2">
      <c r="A89" s="221"/>
      <c r="B89" s="222"/>
      <c r="C89" s="268" t="s">
        <v>3573</v>
      </c>
      <c r="D89" s="262"/>
      <c r="E89" s="263">
        <v>5</v>
      </c>
      <c r="F89" s="224"/>
      <c r="G89" s="224"/>
      <c r="H89" s="224"/>
      <c r="I89" s="224"/>
      <c r="J89" s="224"/>
      <c r="K89" s="224"/>
      <c r="L89" s="224"/>
      <c r="M89" s="224"/>
      <c r="N89" s="223"/>
      <c r="O89" s="223"/>
      <c r="P89" s="223"/>
      <c r="Q89" s="223"/>
      <c r="R89" s="224"/>
      <c r="S89" s="224"/>
      <c r="T89" s="224"/>
      <c r="U89" s="224"/>
      <c r="V89" s="224"/>
      <c r="W89" s="224"/>
      <c r="X89" s="224"/>
      <c r="Y89" s="224"/>
      <c r="Z89" s="214"/>
      <c r="AA89" s="214"/>
      <c r="AB89" s="214"/>
      <c r="AC89" s="214"/>
      <c r="AD89" s="214"/>
      <c r="AE89" s="214"/>
      <c r="AF89" s="214"/>
      <c r="AG89" s="214" t="s">
        <v>371</v>
      </c>
      <c r="AH89" s="214">
        <v>0</v>
      </c>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ht="22.5" outlineLevel="1" x14ac:dyDescent="0.2">
      <c r="A90" s="236">
        <v>28</v>
      </c>
      <c r="B90" s="237" t="s">
        <v>3574</v>
      </c>
      <c r="C90" s="254" t="s">
        <v>3575</v>
      </c>
      <c r="D90" s="238" t="s">
        <v>403</v>
      </c>
      <c r="E90" s="239">
        <v>226</v>
      </c>
      <c r="F90" s="240"/>
      <c r="G90" s="241">
        <f>ROUND(E90*F90,2)</f>
        <v>0</v>
      </c>
      <c r="H90" s="240"/>
      <c r="I90" s="241">
        <f>ROUND(E90*H90,2)</f>
        <v>0</v>
      </c>
      <c r="J90" s="240"/>
      <c r="K90" s="241">
        <f>ROUND(E90*J90,2)</f>
        <v>0</v>
      </c>
      <c r="L90" s="241">
        <v>12</v>
      </c>
      <c r="M90" s="241">
        <f>G90*(1+L90/100)</f>
        <v>0</v>
      </c>
      <c r="N90" s="239">
        <v>5.1999999999999995E-4</v>
      </c>
      <c r="O90" s="239">
        <f>ROUND(E90*N90,2)</f>
        <v>0.12</v>
      </c>
      <c r="P90" s="239">
        <v>0</v>
      </c>
      <c r="Q90" s="239">
        <f>ROUND(E90*P90,2)</f>
        <v>0</v>
      </c>
      <c r="R90" s="241" t="s">
        <v>611</v>
      </c>
      <c r="S90" s="241" t="s">
        <v>315</v>
      </c>
      <c r="T90" s="242" t="s">
        <v>670</v>
      </c>
      <c r="U90" s="224">
        <v>0.73399999999999999</v>
      </c>
      <c r="V90" s="224">
        <f>ROUND(E90*U90,2)</f>
        <v>165.88</v>
      </c>
      <c r="W90" s="224"/>
      <c r="X90" s="224" t="s">
        <v>336</v>
      </c>
      <c r="Y90" s="224" t="s">
        <v>317</v>
      </c>
      <c r="Z90" s="214"/>
      <c r="AA90" s="214"/>
      <c r="AB90" s="214"/>
      <c r="AC90" s="214"/>
      <c r="AD90" s="214"/>
      <c r="AE90" s="214"/>
      <c r="AF90" s="214"/>
      <c r="AG90" s="214" t="s">
        <v>367</v>
      </c>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outlineLevel="2" x14ac:dyDescent="0.2">
      <c r="A91" s="221"/>
      <c r="B91" s="222"/>
      <c r="C91" s="267" t="s">
        <v>3570</v>
      </c>
      <c r="D91" s="266"/>
      <c r="E91" s="266"/>
      <c r="F91" s="266"/>
      <c r="G91" s="266"/>
      <c r="H91" s="224"/>
      <c r="I91" s="224"/>
      <c r="J91" s="224"/>
      <c r="K91" s="224"/>
      <c r="L91" s="224"/>
      <c r="M91" s="224"/>
      <c r="N91" s="223"/>
      <c r="O91" s="223"/>
      <c r="P91" s="223"/>
      <c r="Q91" s="223"/>
      <c r="R91" s="224"/>
      <c r="S91" s="224"/>
      <c r="T91" s="224"/>
      <c r="U91" s="224"/>
      <c r="V91" s="224"/>
      <c r="W91" s="224"/>
      <c r="X91" s="224"/>
      <c r="Y91" s="224"/>
      <c r="Z91" s="214"/>
      <c r="AA91" s="214"/>
      <c r="AB91" s="214"/>
      <c r="AC91" s="214"/>
      <c r="AD91" s="214"/>
      <c r="AE91" s="214"/>
      <c r="AF91" s="214"/>
      <c r="AG91" s="214" t="s">
        <v>369</v>
      </c>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outlineLevel="2" x14ac:dyDescent="0.2">
      <c r="A92" s="221"/>
      <c r="B92" s="222"/>
      <c r="C92" s="268" t="s">
        <v>3576</v>
      </c>
      <c r="D92" s="262"/>
      <c r="E92" s="263">
        <v>20</v>
      </c>
      <c r="F92" s="224"/>
      <c r="G92" s="224"/>
      <c r="H92" s="224"/>
      <c r="I92" s="224"/>
      <c r="J92" s="224"/>
      <c r="K92" s="224"/>
      <c r="L92" s="224"/>
      <c r="M92" s="224"/>
      <c r="N92" s="223"/>
      <c r="O92" s="223"/>
      <c r="P92" s="223"/>
      <c r="Q92" s="223"/>
      <c r="R92" s="224"/>
      <c r="S92" s="224"/>
      <c r="T92" s="224"/>
      <c r="U92" s="224"/>
      <c r="V92" s="224"/>
      <c r="W92" s="224"/>
      <c r="X92" s="224"/>
      <c r="Y92" s="224"/>
      <c r="Z92" s="214"/>
      <c r="AA92" s="214"/>
      <c r="AB92" s="214"/>
      <c r="AC92" s="214"/>
      <c r="AD92" s="214"/>
      <c r="AE92" s="214"/>
      <c r="AF92" s="214"/>
      <c r="AG92" s="214" t="s">
        <v>371</v>
      </c>
      <c r="AH92" s="214">
        <v>0</v>
      </c>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row>
    <row r="93" spans="1:60" outlineLevel="3" x14ac:dyDescent="0.2">
      <c r="A93" s="221"/>
      <c r="B93" s="222"/>
      <c r="C93" s="268" t="s">
        <v>1898</v>
      </c>
      <c r="D93" s="262"/>
      <c r="E93" s="263">
        <v>10</v>
      </c>
      <c r="F93" s="224"/>
      <c r="G93" s="224"/>
      <c r="H93" s="224"/>
      <c r="I93" s="224"/>
      <c r="J93" s="224"/>
      <c r="K93" s="224"/>
      <c r="L93" s="224"/>
      <c r="M93" s="224"/>
      <c r="N93" s="223"/>
      <c r="O93" s="223"/>
      <c r="P93" s="223"/>
      <c r="Q93" s="223"/>
      <c r="R93" s="224"/>
      <c r="S93" s="224"/>
      <c r="T93" s="224"/>
      <c r="U93" s="224"/>
      <c r="V93" s="224"/>
      <c r="W93" s="224"/>
      <c r="X93" s="224"/>
      <c r="Y93" s="224"/>
      <c r="Z93" s="214"/>
      <c r="AA93" s="214"/>
      <c r="AB93" s="214"/>
      <c r="AC93" s="214"/>
      <c r="AD93" s="214"/>
      <c r="AE93" s="214"/>
      <c r="AF93" s="214"/>
      <c r="AG93" s="214" t="s">
        <v>371</v>
      </c>
      <c r="AH93" s="214">
        <v>0</v>
      </c>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row>
    <row r="94" spans="1:60" outlineLevel="3" x14ac:dyDescent="0.2">
      <c r="A94" s="221"/>
      <c r="B94" s="222"/>
      <c r="C94" s="268" t="s">
        <v>3571</v>
      </c>
      <c r="D94" s="262"/>
      <c r="E94" s="263">
        <v>30</v>
      </c>
      <c r="F94" s="224"/>
      <c r="G94" s="224"/>
      <c r="H94" s="224"/>
      <c r="I94" s="224"/>
      <c r="J94" s="224"/>
      <c r="K94" s="224"/>
      <c r="L94" s="224"/>
      <c r="M94" s="224"/>
      <c r="N94" s="223"/>
      <c r="O94" s="223"/>
      <c r="P94" s="223"/>
      <c r="Q94" s="223"/>
      <c r="R94" s="224"/>
      <c r="S94" s="224"/>
      <c r="T94" s="224"/>
      <c r="U94" s="224"/>
      <c r="V94" s="224"/>
      <c r="W94" s="224"/>
      <c r="X94" s="224"/>
      <c r="Y94" s="224"/>
      <c r="Z94" s="214"/>
      <c r="AA94" s="214"/>
      <c r="AB94" s="214"/>
      <c r="AC94" s="214"/>
      <c r="AD94" s="214"/>
      <c r="AE94" s="214"/>
      <c r="AF94" s="214"/>
      <c r="AG94" s="214" t="s">
        <v>371</v>
      </c>
      <c r="AH94" s="214">
        <v>0</v>
      </c>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row>
    <row r="95" spans="1:60" outlineLevel="3" x14ac:dyDescent="0.2">
      <c r="A95" s="221"/>
      <c r="B95" s="222"/>
      <c r="C95" s="268" t="s">
        <v>3577</v>
      </c>
      <c r="D95" s="262"/>
      <c r="E95" s="263">
        <v>48</v>
      </c>
      <c r="F95" s="224"/>
      <c r="G95" s="224"/>
      <c r="H95" s="224"/>
      <c r="I95" s="224"/>
      <c r="J95" s="224"/>
      <c r="K95" s="224"/>
      <c r="L95" s="224"/>
      <c r="M95" s="224"/>
      <c r="N95" s="223"/>
      <c r="O95" s="223"/>
      <c r="P95" s="223"/>
      <c r="Q95" s="223"/>
      <c r="R95" s="224"/>
      <c r="S95" s="224"/>
      <c r="T95" s="224"/>
      <c r="U95" s="224"/>
      <c r="V95" s="224"/>
      <c r="W95" s="224"/>
      <c r="X95" s="224"/>
      <c r="Y95" s="224"/>
      <c r="Z95" s="214"/>
      <c r="AA95" s="214"/>
      <c r="AB95" s="214"/>
      <c r="AC95" s="214"/>
      <c r="AD95" s="214"/>
      <c r="AE95" s="214"/>
      <c r="AF95" s="214"/>
      <c r="AG95" s="214" t="s">
        <v>371</v>
      </c>
      <c r="AH95" s="214">
        <v>0</v>
      </c>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0" outlineLevel="3" x14ac:dyDescent="0.2">
      <c r="A96" s="221"/>
      <c r="B96" s="222"/>
      <c r="C96" s="268" t="s">
        <v>3578</v>
      </c>
      <c r="D96" s="262"/>
      <c r="E96" s="263">
        <v>118</v>
      </c>
      <c r="F96" s="224"/>
      <c r="G96" s="224"/>
      <c r="H96" s="224"/>
      <c r="I96" s="224"/>
      <c r="J96" s="224"/>
      <c r="K96" s="224"/>
      <c r="L96" s="224"/>
      <c r="M96" s="224"/>
      <c r="N96" s="223"/>
      <c r="O96" s="223"/>
      <c r="P96" s="223"/>
      <c r="Q96" s="223"/>
      <c r="R96" s="224"/>
      <c r="S96" s="224"/>
      <c r="T96" s="224"/>
      <c r="U96" s="224"/>
      <c r="V96" s="224"/>
      <c r="W96" s="224"/>
      <c r="X96" s="224"/>
      <c r="Y96" s="224"/>
      <c r="Z96" s="214"/>
      <c r="AA96" s="214"/>
      <c r="AB96" s="214"/>
      <c r="AC96" s="214"/>
      <c r="AD96" s="214"/>
      <c r="AE96" s="214"/>
      <c r="AF96" s="214"/>
      <c r="AG96" s="214" t="s">
        <v>371</v>
      </c>
      <c r="AH96" s="214">
        <v>0</v>
      </c>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row>
    <row r="97" spans="1:60" ht="22.5" outlineLevel="1" x14ac:dyDescent="0.2">
      <c r="A97" s="236">
        <v>29</v>
      </c>
      <c r="B97" s="237" t="s">
        <v>3579</v>
      </c>
      <c r="C97" s="254" t="s">
        <v>3580</v>
      </c>
      <c r="D97" s="238" t="s">
        <v>403</v>
      </c>
      <c r="E97" s="239">
        <v>79</v>
      </c>
      <c r="F97" s="240"/>
      <c r="G97" s="241">
        <f>ROUND(E97*F97,2)</f>
        <v>0</v>
      </c>
      <c r="H97" s="240"/>
      <c r="I97" s="241">
        <f>ROUND(E97*H97,2)</f>
        <v>0</v>
      </c>
      <c r="J97" s="240"/>
      <c r="K97" s="241">
        <f>ROUND(E97*J97,2)</f>
        <v>0</v>
      </c>
      <c r="L97" s="241">
        <v>12</v>
      </c>
      <c r="M97" s="241">
        <f>G97*(1+L97/100)</f>
        <v>0</v>
      </c>
      <c r="N97" s="239">
        <v>7.9000000000000001E-4</v>
      </c>
      <c r="O97" s="239">
        <f>ROUND(E97*N97,2)</f>
        <v>0.06</v>
      </c>
      <c r="P97" s="239">
        <v>0</v>
      </c>
      <c r="Q97" s="239">
        <f>ROUND(E97*P97,2)</f>
        <v>0</v>
      </c>
      <c r="R97" s="241" t="s">
        <v>611</v>
      </c>
      <c r="S97" s="241" t="s">
        <v>315</v>
      </c>
      <c r="T97" s="242" t="s">
        <v>670</v>
      </c>
      <c r="U97" s="224">
        <v>0.85599999999999998</v>
      </c>
      <c r="V97" s="224">
        <f>ROUND(E97*U97,2)</f>
        <v>67.62</v>
      </c>
      <c r="W97" s="224"/>
      <c r="X97" s="224" t="s">
        <v>336</v>
      </c>
      <c r="Y97" s="224" t="s">
        <v>317</v>
      </c>
      <c r="Z97" s="214"/>
      <c r="AA97" s="214"/>
      <c r="AB97" s="214"/>
      <c r="AC97" s="214"/>
      <c r="AD97" s="214"/>
      <c r="AE97" s="214"/>
      <c r="AF97" s="214"/>
      <c r="AG97" s="214" t="s">
        <v>367</v>
      </c>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row>
    <row r="98" spans="1:60" outlineLevel="2" x14ac:dyDescent="0.2">
      <c r="A98" s="221"/>
      <c r="B98" s="222"/>
      <c r="C98" s="267" t="s">
        <v>3570</v>
      </c>
      <c r="D98" s="266"/>
      <c r="E98" s="266"/>
      <c r="F98" s="266"/>
      <c r="G98" s="266"/>
      <c r="H98" s="224"/>
      <c r="I98" s="224"/>
      <c r="J98" s="224"/>
      <c r="K98" s="224"/>
      <c r="L98" s="224"/>
      <c r="M98" s="224"/>
      <c r="N98" s="223"/>
      <c r="O98" s="223"/>
      <c r="P98" s="223"/>
      <c r="Q98" s="223"/>
      <c r="R98" s="224"/>
      <c r="S98" s="224"/>
      <c r="T98" s="224"/>
      <c r="U98" s="224"/>
      <c r="V98" s="224"/>
      <c r="W98" s="224"/>
      <c r="X98" s="224"/>
      <c r="Y98" s="224"/>
      <c r="Z98" s="214"/>
      <c r="AA98" s="214"/>
      <c r="AB98" s="214"/>
      <c r="AC98" s="214"/>
      <c r="AD98" s="214"/>
      <c r="AE98" s="214"/>
      <c r="AF98" s="214"/>
      <c r="AG98" s="214" t="s">
        <v>369</v>
      </c>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row>
    <row r="99" spans="1:60" outlineLevel="2" x14ac:dyDescent="0.2">
      <c r="A99" s="221"/>
      <c r="B99" s="222"/>
      <c r="C99" s="268" t="s">
        <v>3581</v>
      </c>
      <c r="D99" s="262"/>
      <c r="E99" s="263">
        <v>79</v>
      </c>
      <c r="F99" s="224"/>
      <c r="G99" s="224"/>
      <c r="H99" s="224"/>
      <c r="I99" s="224"/>
      <c r="J99" s="224"/>
      <c r="K99" s="224"/>
      <c r="L99" s="224"/>
      <c r="M99" s="224"/>
      <c r="N99" s="223"/>
      <c r="O99" s="223"/>
      <c r="P99" s="223"/>
      <c r="Q99" s="223"/>
      <c r="R99" s="224"/>
      <c r="S99" s="224"/>
      <c r="T99" s="224"/>
      <c r="U99" s="224"/>
      <c r="V99" s="224"/>
      <c r="W99" s="224"/>
      <c r="X99" s="224"/>
      <c r="Y99" s="224"/>
      <c r="Z99" s="214"/>
      <c r="AA99" s="214"/>
      <c r="AB99" s="214"/>
      <c r="AC99" s="214"/>
      <c r="AD99" s="214"/>
      <c r="AE99" s="214"/>
      <c r="AF99" s="214"/>
      <c r="AG99" s="214" t="s">
        <v>371</v>
      </c>
      <c r="AH99" s="214">
        <v>0</v>
      </c>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row>
    <row r="100" spans="1:60" outlineLevel="1" x14ac:dyDescent="0.2">
      <c r="A100" s="236">
        <v>30</v>
      </c>
      <c r="B100" s="237" t="s">
        <v>3582</v>
      </c>
      <c r="C100" s="254" t="s">
        <v>3583</v>
      </c>
      <c r="D100" s="238" t="s">
        <v>403</v>
      </c>
      <c r="E100" s="239">
        <v>375</v>
      </c>
      <c r="F100" s="240"/>
      <c r="G100" s="241">
        <f>ROUND(E100*F100,2)</f>
        <v>0</v>
      </c>
      <c r="H100" s="240"/>
      <c r="I100" s="241">
        <f>ROUND(E100*H100,2)</f>
        <v>0</v>
      </c>
      <c r="J100" s="240"/>
      <c r="K100" s="241">
        <f>ROUND(E100*J100,2)</f>
        <v>0</v>
      </c>
      <c r="L100" s="241">
        <v>12</v>
      </c>
      <c r="M100" s="241">
        <f>G100*(1+L100/100)</f>
        <v>0</v>
      </c>
      <c r="N100" s="239">
        <v>0</v>
      </c>
      <c r="O100" s="239">
        <f>ROUND(E100*N100,2)</f>
        <v>0</v>
      </c>
      <c r="P100" s="239">
        <v>0</v>
      </c>
      <c r="Q100" s="239">
        <f>ROUND(E100*P100,2)</f>
        <v>0</v>
      </c>
      <c r="R100" s="241" t="s">
        <v>611</v>
      </c>
      <c r="S100" s="241" t="s">
        <v>315</v>
      </c>
      <c r="T100" s="242" t="s">
        <v>670</v>
      </c>
      <c r="U100" s="224">
        <v>0.13500000000000001</v>
      </c>
      <c r="V100" s="224">
        <f>ROUND(E100*U100,2)</f>
        <v>50.63</v>
      </c>
      <c r="W100" s="224"/>
      <c r="X100" s="224" t="s">
        <v>336</v>
      </c>
      <c r="Y100" s="224" t="s">
        <v>317</v>
      </c>
      <c r="Z100" s="214"/>
      <c r="AA100" s="214"/>
      <c r="AB100" s="214"/>
      <c r="AC100" s="214"/>
      <c r="AD100" s="214"/>
      <c r="AE100" s="214"/>
      <c r="AF100" s="214"/>
      <c r="AG100" s="214" t="s">
        <v>337</v>
      </c>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row>
    <row r="101" spans="1:60" outlineLevel="2" x14ac:dyDescent="0.2">
      <c r="A101" s="221"/>
      <c r="B101" s="222"/>
      <c r="C101" s="268" t="s">
        <v>3584</v>
      </c>
      <c r="D101" s="262"/>
      <c r="E101" s="263">
        <v>70</v>
      </c>
      <c r="F101" s="224"/>
      <c r="G101" s="224"/>
      <c r="H101" s="224"/>
      <c r="I101" s="224"/>
      <c r="J101" s="224"/>
      <c r="K101" s="224"/>
      <c r="L101" s="224"/>
      <c r="M101" s="224"/>
      <c r="N101" s="223"/>
      <c r="O101" s="223"/>
      <c r="P101" s="223"/>
      <c r="Q101" s="223"/>
      <c r="R101" s="224"/>
      <c r="S101" s="224"/>
      <c r="T101" s="224"/>
      <c r="U101" s="224"/>
      <c r="V101" s="224"/>
      <c r="W101" s="224"/>
      <c r="X101" s="224"/>
      <c r="Y101" s="224"/>
      <c r="Z101" s="214"/>
      <c r="AA101" s="214"/>
      <c r="AB101" s="214"/>
      <c r="AC101" s="214"/>
      <c r="AD101" s="214"/>
      <c r="AE101" s="214"/>
      <c r="AF101" s="214"/>
      <c r="AG101" s="214" t="s">
        <v>371</v>
      </c>
      <c r="AH101" s="214">
        <v>5</v>
      </c>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row>
    <row r="102" spans="1:60" outlineLevel="3" x14ac:dyDescent="0.2">
      <c r="A102" s="221"/>
      <c r="B102" s="222"/>
      <c r="C102" s="268" t="s">
        <v>3585</v>
      </c>
      <c r="D102" s="262"/>
      <c r="E102" s="263">
        <v>226</v>
      </c>
      <c r="F102" s="224"/>
      <c r="G102" s="224"/>
      <c r="H102" s="224"/>
      <c r="I102" s="224"/>
      <c r="J102" s="224"/>
      <c r="K102" s="224"/>
      <c r="L102" s="224"/>
      <c r="M102" s="224"/>
      <c r="N102" s="223"/>
      <c r="O102" s="223"/>
      <c r="P102" s="223"/>
      <c r="Q102" s="223"/>
      <c r="R102" s="224"/>
      <c r="S102" s="224"/>
      <c r="T102" s="224"/>
      <c r="U102" s="224"/>
      <c r="V102" s="224"/>
      <c r="W102" s="224"/>
      <c r="X102" s="224"/>
      <c r="Y102" s="224"/>
      <c r="Z102" s="214"/>
      <c r="AA102" s="214"/>
      <c r="AB102" s="214"/>
      <c r="AC102" s="214"/>
      <c r="AD102" s="214"/>
      <c r="AE102" s="214"/>
      <c r="AF102" s="214"/>
      <c r="AG102" s="214" t="s">
        <v>371</v>
      </c>
      <c r="AH102" s="214">
        <v>5</v>
      </c>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row>
    <row r="103" spans="1:60" outlineLevel="3" x14ac:dyDescent="0.2">
      <c r="A103" s="221"/>
      <c r="B103" s="222"/>
      <c r="C103" s="268" t="s">
        <v>3586</v>
      </c>
      <c r="D103" s="262"/>
      <c r="E103" s="263">
        <v>79</v>
      </c>
      <c r="F103" s="224"/>
      <c r="G103" s="224"/>
      <c r="H103" s="224"/>
      <c r="I103" s="224"/>
      <c r="J103" s="224"/>
      <c r="K103" s="224"/>
      <c r="L103" s="224"/>
      <c r="M103" s="224"/>
      <c r="N103" s="223"/>
      <c r="O103" s="223"/>
      <c r="P103" s="223"/>
      <c r="Q103" s="223"/>
      <c r="R103" s="224"/>
      <c r="S103" s="224"/>
      <c r="T103" s="224"/>
      <c r="U103" s="224"/>
      <c r="V103" s="224"/>
      <c r="W103" s="224"/>
      <c r="X103" s="224"/>
      <c r="Y103" s="224"/>
      <c r="Z103" s="214"/>
      <c r="AA103" s="214"/>
      <c r="AB103" s="214"/>
      <c r="AC103" s="214"/>
      <c r="AD103" s="214"/>
      <c r="AE103" s="214"/>
      <c r="AF103" s="214"/>
      <c r="AG103" s="214" t="s">
        <v>371</v>
      </c>
      <c r="AH103" s="214">
        <v>5</v>
      </c>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row>
    <row r="104" spans="1:60" ht="22.5" outlineLevel="1" x14ac:dyDescent="0.2">
      <c r="A104" s="236">
        <v>31</v>
      </c>
      <c r="B104" s="237" t="s">
        <v>3587</v>
      </c>
      <c r="C104" s="254" t="s">
        <v>3588</v>
      </c>
      <c r="D104" s="238" t="s">
        <v>403</v>
      </c>
      <c r="E104" s="239">
        <v>70</v>
      </c>
      <c r="F104" s="240"/>
      <c r="G104" s="241">
        <f>ROUND(E104*F104,2)</f>
        <v>0</v>
      </c>
      <c r="H104" s="240"/>
      <c r="I104" s="241">
        <f>ROUND(E104*H104,2)</f>
        <v>0</v>
      </c>
      <c r="J104" s="240"/>
      <c r="K104" s="241">
        <f>ROUND(E104*J104,2)</f>
        <v>0</v>
      </c>
      <c r="L104" s="241">
        <v>12</v>
      </c>
      <c r="M104" s="241">
        <f>G104*(1+L104/100)</f>
        <v>0</v>
      </c>
      <c r="N104" s="239">
        <v>3.0000000000000001E-5</v>
      </c>
      <c r="O104" s="239">
        <f>ROUND(E104*N104,2)</f>
        <v>0</v>
      </c>
      <c r="P104" s="239">
        <v>0</v>
      </c>
      <c r="Q104" s="239">
        <f>ROUND(E104*P104,2)</f>
        <v>0</v>
      </c>
      <c r="R104" s="241" t="s">
        <v>428</v>
      </c>
      <c r="S104" s="241" t="s">
        <v>315</v>
      </c>
      <c r="T104" s="242" t="s">
        <v>670</v>
      </c>
      <c r="U104" s="224">
        <v>0</v>
      </c>
      <c r="V104" s="224">
        <f>ROUND(E104*U104,2)</f>
        <v>0</v>
      </c>
      <c r="W104" s="224"/>
      <c r="X104" s="224" t="s">
        <v>429</v>
      </c>
      <c r="Y104" s="224" t="s">
        <v>317</v>
      </c>
      <c r="Z104" s="214"/>
      <c r="AA104" s="214"/>
      <c r="AB104" s="214"/>
      <c r="AC104" s="214"/>
      <c r="AD104" s="214"/>
      <c r="AE104" s="214"/>
      <c r="AF104" s="214"/>
      <c r="AG104" s="214" t="s">
        <v>430</v>
      </c>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row>
    <row r="105" spans="1:60" outlineLevel="2" x14ac:dyDescent="0.2">
      <c r="A105" s="221"/>
      <c r="B105" s="222"/>
      <c r="C105" s="268" t="s">
        <v>3589</v>
      </c>
      <c r="D105" s="262"/>
      <c r="E105" s="263">
        <v>70</v>
      </c>
      <c r="F105" s="224"/>
      <c r="G105" s="224"/>
      <c r="H105" s="224"/>
      <c r="I105" s="224"/>
      <c r="J105" s="224"/>
      <c r="K105" s="224"/>
      <c r="L105" s="224"/>
      <c r="M105" s="224"/>
      <c r="N105" s="223"/>
      <c r="O105" s="223"/>
      <c r="P105" s="223"/>
      <c r="Q105" s="223"/>
      <c r="R105" s="224"/>
      <c r="S105" s="224"/>
      <c r="T105" s="224"/>
      <c r="U105" s="224"/>
      <c r="V105" s="224"/>
      <c r="W105" s="224"/>
      <c r="X105" s="224"/>
      <c r="Y105" s="224"/>
      <c r="Z105" s="214"/>
      <c r="AA105" s="214"/>
      <c r="AB105" s="214"/>
      <c r="AC105" s="214"/>
      <c r="AD105" s="214"/>
      <c r="AE105" s="214"/>
      <c r="AF105" s="214"/>
      <c r="AG105" s="214" t="s">
        <v>371</v>
      </c>
      <c r="AH105" s="214">
        <v>5</v>
      </c>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row>
    <row r="106" spans="1:60" ht="22.5" outlineLevel="1" x14ac:dyDescent="0.2">
      <c r="A106" s="236">
        <v>32</v>
      </c>
      <c r="B106" s="237" t="s">
        <v>3590</v>
      </c>
      <c r="C106" s="254" t="s">
        <v>3591</v>
      </c>
      <c r="D106" s="238" t="s">
        <v>403</v>
      </c>
      <c r="E106" s="239">
        <v>226</v>
      </c>
      <c r="F106" s="240"/>
      <c r="G106" s="241">
        <f>ROUND(E106*F106,2)</f>
        <v>0</v>
      </c>
      <c r="H106" s="240"/>
      <c r="I106" s="241">
        <f>ROUND(E106*H106,2)</f>
        <v>0</v>
      </c>
      <c r="J106" s="240"/>
      <c r="K106" s="241">
        <f>ROUND(E106*J106,2)</f>
        <v>0</v>
      </c>
      <c r="L106" s="241">
        <v>12</v>
      </c>
      <c r="M106" s="241">
        <f>G106*(1+L106/100)</f>
        <v>0</v>
      </c>
      <c r="N106" s="239">
        <v>6.0000000000000002E-5</v>
      </c>
      <c r="O106" s="239">
        <f>ROUND(E106*N106,2)</f>
        <v>0.01</v>
      </c>
      <c r="P106" s="239">
        <v>0</v>
      </c>
      <c r="Q106" s="239">
        <f>ROUND(E106*P106,2)</f>
        <v>0</v>
      </c>
      <c r="R106" s="241" t="s">
        <v>428</v>
      </c>
      <c r="S106" s="241" t="s">
        <v>315</v>
      </c>
      <c r="T106" s="242" t="s">
        <v>670</v>
      </c>
      <c r="U106" s="224">
        <v>0</v>
      </c>
      <c r="V106" s="224">
        <f>ROUND(E106*U106,2)</f>
        <v>0</v>
      </c>
      <c r="W106" s="224"/>
      <c r="X106" s="224" t="s">
        <v>429</v>
      </c>
      <c r="Y106" s="224" t="s">
        <v>317</v>
      </c>
      <c r="Z106" s="214"/>
      <c r="AA106" s="214"/>
      <c r="AB106" s="214"/>
      <c r="AC106" s="214"/>
      <c r="AD106" s="214"/>
      <c r="AE106" s="214"/>
      <c r="AF106" s="214"/>
      <c r="AG106" s="214" t="s">
        <v>430</v>
      </c>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row>
    <row r="107" spans="1:60" outlineLevel="2" x14ac:dyDescent="0.2">
      <c r="A107" s="221"/>
      <c r="B107" s="222"/>
      <c r="C107" s="268" t="s">
        <v>3592</v>
      </c>
      <c r="D107" s="262"/>
      <c r="E107" s="263">
        <v>226</v>
      </c>
      <c r="F107" s="224"/>
      <c r="G107" s="224"/>
      <c r="H107" s="224"/>
      <c r="I107" s="224"/>
      <c r="J107" s="224"/>
      <c r="K107" s="224"/>
      <c r="L107" s="224"/>
      <c r="M107" s="224"/>
      <c r="N107" s="223"/>
      <c r="O107" s="223"/>
      <c r="P107" s="223"/>
      <c r="Q107" s="223"/>
      <c r="R107" s="224"/>
      <c r="S107" s="224"/>
      <c r="T107" s="224"/>
      <c r="U107" s="224"/>
      <c r="V107" s="224"/>
      <c r="W107" s="224"/>
      <c r="X107" s="224"/>
      <c r="Y107" s="224"/>
      <c r="Z107" s="214"/>
      <c r="AA107" s="214"/>
      <c r="AB107" s="214"/>
      <c r="AC107" s="214"/>
      <c r="AD107" s="214"/>
      <c r="AE107" s="214"/>
      <c r="AF107" s="214"/>
      <c r="AG107" s="214" t="s">
        <v>371</v>
      </c>
      <c r="AH107" s="214">
        <v>5</v>
      </c>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row>
    <row r="108" spans="1:60" ht="22.5" outlineLevel="1" x14ac:dyDescent="0.2">
      <c r="A108" s="236">
        <v>33</v>
      </c>
      <c r="B108" s="237" t="s">
        <v>3593</v>
      </c>
      <c r="C108" s="254" t="s">
        <v>3594</v>
      </c>
      <c r="D108" s="238" t="s">
        <v>403</v>
      </c>
      <c r="E108" s="239">
        <v>79</v>
      </c>
      <c r="F108" s="240"/>
      <c r="G108" s="241">
        <f>ROUND(E108*F108,2)</f>
        <v>0</v>
      </c>
      <c r="H108" s="240"/>
      <c r="I108" s="241">
        <f>ROUND(E108*H108,2)</f>
        <v>0</v>
      </c>
      <c r="J108" s="240"/>
      <c r="K108" s="241">
        <f>ROUND(E108*J108,2)</f>
        <v>0</v>
      </c>
      <c r="L108" s="241">
        <v>12</v>
      </c>
      <c r="M108" s="241">
        <f>G108*(1+L108/100)</f>
        <v>0</v>
      </c>
      <c r="N108" s="239">
        <v>1.1E-4</v>
      </c>
      <c r="O108" s="239">
        <f>ROUND(E108*N108,2)</f>
        <v>0.01</v>
      </c>
      <c r="P108" s="239">
        <v>0</v>
      </c>
      <c r="Q108" s="239">
        <f>ROUND(E108*P108,2)</f>
        <v>0</v>
      </c>
      <c r="R108" s="241" t="s">
        <v>428</v>
      </c>
      <c r="S108" s="241" t="s">
        <v>315</v>
      </c>
      <c r="T108" s="242" t="s">
        <v>670</v>
      </c>
      <c r="U108" s="224">
        <v>0</v>
      </c>
      <c r="V108" s="224">
        <f>ROUND(E108*U108,2)</f>
        <v>0</v>
      </c>
      <c r="W108" s="224"/>
      <c r="X108" s="224" t="s">
        <v>429</v>
      </c>
      <c r="Y108" s="224" t="s">
        <v>317</v>
      </c>
      <c r="Z108" s="214"/>
      <c r="AA108" s="214"/>
      <c r="AB108" s="214"/>
      <c r="AC108" s="214"/>
      <c r="AD108" s="214"/>
      <c r="AE108" s="214"/>
      <c r="AF108" s="214"/>
      <c r="AG108" s="214" t="s">
        <v>430</v>
      </c>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row>
    <row r="109" spans="1:60" outlineLevel="2" x14ac:dyDescent="0.2">
      <c r="A109" s="221"/>
      <c r="B109" s="222"/>
      <c r="C109" s="268" t="s">
        <v>3595</v>
      </c>
      <c r="D109" s="262"/>
      <c r="E109" s="263">
        <v>79</v>
      </c>
      <c r="F109" s="224"/>
      <c r="G109" s="224"/>
      <c r="H109" s="224"/>
      <c r="I109" s="224"/>
      <c r="J109" s="224"/>
      <c r="K109" s="224"/>
      <c r="L109" s="224"/>
      <c r="M109" s="224"/>
      <c r="N109" s="223"/>
      <c r="O109" s="223"/>
      <c r="P109" s="223"/>
      <c r="Q109" s="223"/>
      <c r="R109" s="224"/>
      <c r="S109" s="224"/>
      <c r="T109" s="224"/>
      <c r="U109" s="224"/>
      <c r="V109" s="224"/>
      <c r="W109" s="224"/>
      <c r="X109" s="224"/>
      <c r="Y109" s="224"/>
      <c r="Z109" s="214"/>
      <c r="AA109" s="214"/>
      <c r="AB109" s="214"/>
      <c r="AC109" s="214"/>
      <c r="AD109" s="214"/>
      <c r="AE109" s="214"/>
      <c r="AF109" s="214"/>
      <c r="AG109" s="214" t="s">
        <v>371</v>
      </c>
      <c r="AH109" s="214">
        <v>5</v>
      </c>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row>
    <row r="110" spans="1:60" outlineLevel="1" x14ac:dyDescent="0.2">
      <c r="A110" s="245">
        <v>34</v>
      </c>
      <c r="B110" s="246" t="s">
        <v>3596</v>
      </c>
      <c r="C110" s="256" t="s">
        <v>3597</v>
      </c>
      <c r="D110" s="247" t="s">
        <v>375</v>
      </c>
      <c r="E110" s="248">
        <v>13</v>
      </c>
      <c r="F110" s="249"/>
      <c r="G110" s="250">
        <f>ROUND(E110*F110,2)</f>
        <v>0</v>
      </c>
      <c r="H110" s="249"/>
      <c r="I110" s="250">
        <f>ROUND(E110*H110,2)</f>
        <v>0</v>
      </c>
      <c r="J110" s="249"/>
      <c r="K110" s="250">
        <f>ROUND(E110*J110,2)</f>
        <v>0</v>
      </c>
      <c r="L110" s="250">
        <v>12</v>
      </c>
      <c r="M110" s="250">
        <f>G110*(1+L110/100)</f>
        <v>0</v>
      </c>
      <c r="N110" s="248">
        <v>2.0000000000000002E-5</v>
      </c>
      <c r="O110" s="248">
        <f>ROUND(E110*N110,2)</f>
        <v>0</v>
      </c>
      <c r="P110" s="248">
        <v>0</v>
      </c>
      <c r="Q110" s="248">
        <f>ROUND(E110*P110,2)</f>
        <v>0</v>
      </c>
      <c r="R110" s="250" t="s">
        <v>611</v>
      </c>
      <c r="S110" s="250" t="s">
        <v>315</v>
      </c>
      <c r="T110" s="251" t="s">
        <v>670</v>
      </c>
      <c r="U110" s="224">
        <v>0.17499999999999999</v>
      </c>
      <c r="V110" s="224">
        <f>ROUND(E110*U110,2)</f>
        <v>2.2799999999999998</v>
      </c>
      <c r="W110" s="224"/>
      <c r="X110" s="224" t="s">
        <v>336</v>
      </c>
      <c r="Y110" s="224" t="s">
        <v>317</v>
      </c>
      <c r="Z110" s="214"/>
      <c r="AA110" s="214"/>
      <c r="AB110" s="214"/>
      <c r="AC110" s="214"/>
      <c r="AD110" s="214"/>
      <c r="AE110" s="214"/>
      <c r="AF110" s="214"/>
      <c r="AG110" s="214" t="s">
        <v>337</v>
      </c>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row>
    <row r="111" spans="1:60" outlineLevel="1" x14ac:dyDescent="0.2">
      <c r="A111" s="236">
        <v>35</v>
      </c>
      <c r="B111" s="237" t="s">
        <v>3598</v>
      </c>
      <c r="C111" s="254" t="s">
        <v>3599</v>
      </c>
      <c r="D111" s="238" t="s">
        <v>403</v>
      </c>
      <c r="E111" s="239">
        <v>375</v>
      </c>
      <c r="F111" s="240"/>
      <c r="G111" s="241">
        <f>ROUND(E111*F111,2)</f>
        <v>0</v>
      </c>
      <c r="H111" s="240"/>
      <c r="I111" s="241">
        <f>ROUND(E111*H111,2)</f>
        <v>0</v>
      </c>
      <c r="J111" s="240"/>
      <c r="K111" s="241">
        <f>ROUND(E111*J111,2)</f>
        <v>0</v>
      </c>
      <c r="L111" s="241">
        <v>12</v>
      </c>
      <c r="M111" s="241">
        <f>G111*(1+L111/100)</f>
        <v>0</v>
      </c>
      <c r="N111" s="239">
        <v>0</v>
      </c>
      <c r="O111" s="239">
        <f>ROUND(E111*N111,2)</f>
        <v>0</v>
      </c>
      <c r="P111" s="239">
        <v>0</v>
      </c>
      <c r="Q111" s="239">
        <f>ROUND(E111*P111,2)</f>
        <v>0</v>
      </c>
      <c r="R111" s="241" t="s">
        <v>611</v>
      </c>
      <c r="S111" s="241" t="s">
        <v>315</v>
      </c>
      <c r="T111" s="242" t="s">
        <v>670</v>
      </c>
      <c r="U111" s="224">
        <v>3.1E-2</v>
      </c>
      <c r="V111" s="224">
        <f>ROUND(E111*U111,2)</f>
        <v>11.63</v>
      </c>
      <c r="W111" s="224"/>
      <c r="X111" s="224" t="s">
        <v>336</v>
      </c>
      <c r="Y111" s="224" t="s">
        <v>317</v>
      </c>
      <c r="Z111" s="214"/>
      <c r="AA111" s="214"/>
      <c r="AB111" s="214"/>
      <c r="AC111" s="214"/>
      <c r="AD111" s="214"/>
      <c r="AE111" s="214"/>
      <c r="AF111" s="214"/>
      <c r="AG111" s="214" t="s">
        <v>367</v>
      </c>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row>
    <row r="112" spans="1:60" outlineLevel="2" x14ac:dyDescent="0.2">
      <c r="A112" s="221"/>
      <c r="B112" s="222"/>
      <c r="C112" s="268" t="s">
        <v>3600</v>
      </c>
      <c r="D112" s="262"/>
      <c r="E112" s="263">
        <v>375</v>
      </c>
      <c r="F112" s="224"/>
      <c r="G112" s="224"/>
      <c r="H112" s="224"/>
      <c r="I112" s="224"/>
      <c r="J112" s="224"/>
      <c r="K112" s="224"/>
      <c r="L112" s="224"/>
      <c r="M112" s="224"/>
      <c r="N112" s="223"/>
      <c r="O112" s="223"/>
      <c r="P112" s="223"/>
      <c r="Q112" s="223"/>
      <c r="R112" s="224"/>
      <c r="S112" s="224"/>
      <c r="T112" s="224"/>
      <c r="U112" s="224"/>
      <c r="V112" s="224"/>
      <c r="W112" s="224"/>
      <c r="X112" s="224"/>
      <c r="Y112" s="224"/>
      <c r="Z112" s="214"/>
      <c r="AA112" s="214"/>
      <c r="AB112" s="214"/>
      <c r="AC112" s="214"/>
      <c r="AD112" s="214"/>
      <c r="AE112" s="214"/>
      <c r="AF112" s="214"/>
      <c r="AG112" s="214" t="s">
        <v>371</v>
      </c>
      <c r="AH112" s="214">
        <v>0</v>
      </c>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row>
    <row r="113" spans="1:60" outlineLevel="1" x14ac:dyDescent="0.2">
      <c r="A113" s="245">
        <v>36</v>
      </c>
      <c r="B113" s="246" t="s">
        <v>3601</v>
      </c>
      <c r="C113" s="256" t="s">
        <v>3602</v>
      </c>
      <c r="D113" s="247" t="s">
        <v>403</v>
      </c>
      <c r="E113" s="248">
        <v>375</v>
      </c>
      <c r="F113" s="249"/>
      <c r="G113" s="250">
        <f>ROUND(E113*F113,2)</f>
        <v>0</v>
      </c>
      <c r="H113" s="249"/>
      <c r="I113" s="250">
        <f>ROUND(E113*H113,2)</f>
        <v>0</v>
      </c>
      <c r="J113" s="249"/>
      <c r="K113" s="250">
        <f>ROUND(E113*J113,2)</f>
        <v>0</v>
      </c>
      <c r="L113" s="250">
        <v>12</v>
      </c>
      <c r="M113" s="250">
        <f>G113*(1+L113/100)</f>
        <v>0</v>
      </c>
      <c r="N113" s="248">
        <v>1.0000000000000001E-5</v>
      </c>
      <c r="O113" s="248">
        <f>ROUND(E113*N113,2)</f>
        <v>0</v>
      </c>
      <c r="P113" s="248">
        <v>0</v>
      </c>
      <c r="Q113" s="248">
        <f>ROUND(E113*P113,2)</f>
        <v>0</v>
      </c>
      <c r="R113" s="250" t="s">
        <v>611</v>
      </c>
      <c r="S113" s="250" t="s">
        <v>315</v>
      </c>
      <c r="T113" s="251" t="s">
        <v>670</v>
      </c>
      <c r="U113" s="224">
        <v>6.2E-2</v>
      </c>
      <c r="V113" s="224">
        <f>ROUND(E113*U113,2)</f>
        <v>23.25</v>
      </c>
      <c r="W113" s="224"/>
      <c r="X113" s="224" t="s">
        <v>336</v>
      </c>
      <c r="Y113" s="224" t="s">
        <v>317</v>
      </c>
      <c r="Z113" s="214"/>
      <c r="AA113" s="214"/>
      <c r="AB113" s="214"/>
      <c r="AC113" s="214"/>
      <c r="AD113" s="214"/>
      <c r="AE113" s="214"/>
      <c r="AF113" s="214"/>
      <c r="AG113" s="214" t="s">
        <v>367</v>
      </c>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row>
    <row r="114" spans="1:60" outlineLevel="1" x14ac:dyDescent="0.2">
      <c r="A114" s="236">
        <v>37</v>
      </c>
      <c r="B114" s="237" t="s">
        <v>3603</v>
      </c>
      <c r="C114" s="254" t="s">
        <v>3604</v>
      </c>
      <c r="D114" s="238" t="s">
        <v>375</v>
      </c>
      <c r="E114" s="239">
        <v>1</v>
      </c>
      <c r="F114" s="240"/>
      <c r="G114" s="241">
        <f>ROUND(E114*F114,2)</f>
        <v>0</v>
      </c>
      <c r="H114" s="240"/>
      <c r="I114" s="241">
        <f>ROUND(E114*H114,2)</f>
        <v>0</v>
      </c>
      <c r="J114" s="240"/>
      <c r="K114" s="241">
        <f>ROUND(E114*J114,2)</f>
        <v>0</v>
      </c>
      <c r="L114" s="241">
        <v>12</v>
      </c>
      <c r="M114" s="241">
        <f>G114*(1+L114/100)</f>
        <v>0</v>
      </c>
      <c r="N114" s="239">
        <v>0</v>
      </c>
      <c r="O114" s="239">
        <f>ROUND(E114*N114,2)</f>
        <v>0</v>
      </c>
      <c r="P114" s="239">
        <v>0</v>
      </c>
      <c r="Q114" s="239">
        <f>ROUND(E114*P114,2)</f>
        <v>0</v>
      </c>
      <c r="R114" s="241" t="s">
        <v>611</v>
      </c>
      <c r="S114" s="241" t="s">
        <v>315</v>
      </c>
      <c r="T114" s="242" t="s">
        <v>670</v>
      </c>
      <c r="U114" s="224">
        <v>0.16500000000000001</v>
      </c>
      <c r="V114" s="224">
        <f>ROUND(E114*U114,2)</f>
        <v>0.17</v>
      </c>
      <c r="W114" s="224"/>
      <c r="X114" s="224" t="s">
        <v>336</v>
      </c>
      <c r="Y114" s="224" t="s">
        <v>317</v>
      </c>
      <c r="Z114" s="214"/>
      <c r="AA114" s="214"/>
      <c r="AB114" s="214"/>
      <c r="AC114" s="214"/>
      <c r="AD114" s="214"/>
      <c r="AE114" s="214"/>
      <c r="AF114" s="214"/>
      <c r="AG114" s="214" t="s">
        <v>1123</v>
      </c>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row>
    <row r="115" spans="1:60" outlineLevel="2" x14ac:dyDescent="0.2">
      <c r="A115" s="221"/>
      <c r="B115" s="222"/>
      <c r="C115" s="267" t="s">
        <v>3605</v>
      </c>
      <c r="D115" s="266"/>
      <c r="E115" s="266"/>
      <c r="F115" s="266"/>
      <c r="G115" s="266"/>
      <c r="H115" s="224"/>
      <c r="I115" s="224"/>
      <c r="J115" s="224"/>
      <c r="K115" s="224"/>
      <c r="L115" s="224"/>
      <c r="M115" s="224"/>
      <c r="N115" s="223"/>
      <c r="O115" s="223"/>
      <c r="P115" s="223"/>
      <c r="Q115" s="223"/>
      <c r="R115" s="224"/>
      <c r="S115" s="224"/>
      <c r="T115" s="224"/>
      <c r="U115" s="224"/>
      <c r="V115" s="224"/>
      <c r="W115" s="224"/>
      <c r="X115" s="224"/>
      <c r="Y115" s="224"/>
      <c r="Z115" s="214"/>
      <c r="AA115" s="214"/>
      <c r="AB115" s="214"/>
      <c r="AC115" s="214"/>
      <c r="AD115" s="214"/>
      <c r="AE115" s="214"/>
      <c r="AF115" s="214"/>
      <c r="AG115" s="214" t="s">
        <v>369</v>
      </c>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row>
    <row r="116" spans="1:60" outlineLevel="1" x14ac:dyDescent="0.2">
      <c r="A116" s="236">
        <v>38</v>
      </c>
      <c r="B116" s="237" t="s">
        <v>3606</v>
      </c>
      <c r="C116" s="254" t="s">
        <v>3607</v>
      </c>
      <c r="D116" s="238" t="s">
        <v>581</v>
      </c>
      <c r="E116" s="239">
        <v>0.24395</v>
      </c>
      <c r="F116" s="240"/>
      <c r="G116" s="241">
        <f>ROUND(E116*F116,2)</f>
        <v>0</v>
      </c>
      <c r="H116" s="240"/>
      <c r="I116" s="241">
        <f>ROUND(E116*H116,2)</f>
        <v>0</v>
      </c>
      <c r="J116" s="240"/>
      <c r="K116" s="241">
        <f>ROUND(E116*J116,2)</f>
        <v>0</v>
      </c>
      <c r="L116" s="241">
        <v>12</v>
      </c>
      <c r="M116" s="241">
        <f>G116*(1+L116/100)</f>
        <v>0</v>
      </c>
      <c r="N116" s="239">
        <v>0</v>
      </c>
      <c r="O116" s="239">
        <f>ROUND(E116*N116,2)</f>
        <v>0</v>
      </c>
      <c r="P116" s="239">
        <v>0</v>
      </c>
      <c r="Q116" s="239">
        <f>ROUND(E116*P116,2)</f>
        <v>0</v>
      </c>
      <c r="R116" s="241" t="s">
        <v>611</v>
      </c>
      <c r="S116" s="241" t="s">
        <v>315</v>
      </c>
      <c r="T116" s="242" t="s">
        <v>670</v>
      </c>
      <c r="U116" s="224">
        <v>1.421</v>
      </c>
      <c r="V116" s="224">
        <f>ROUND(E116*U116,2)</f>
        <v>0.35</v>
      </c>
      <c r="W116" s="224"/>
      <c r="X116" s="224" t="s">
        <v>582</v>
      </c>
      <c r="Y116" s="224" t="s">
        <v>317</v>
      </c>
      <c r="Z116" s="214"/>
      <c r="AA116" s="214"/>
      <c r="AB116" s="214"/>
      <c r="AC116" s="214"/>
      <c r="AD116" s="214"/>
      <c r="AE116" s="214"/>
      <c r="AF116" s="214"/>
      <c r="AG116" s="214" t="s">
        <v>732</v>
      </c>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row>
    <row r="117" spans="1:60" outlineLevel="2" x14ac:dyDescent="0.2">
      <c r="A117" s="221"/>
      <c r="B117" s="222"/>
      <c r="C117" s="267" t="s">
        <v>692</v>
      </c>
      <c r="D117" s="266"/>
      <c r="E117" s="266"/>
      <c r="F117" s="266"/>
      <c r="G117" s="266"/>
      <c r="H117" s="224"/>
      <c r="I117" s="224"/>
      <c r="J117" s="224"/>
      <c r="K117" s="224"/>
      <c r="L117" s="224"/>
      <c r="M117" s="224"/>
      <c r="N117" s="223"/>
      <c r="O117" s="223"/>
      <c r="P117" s="223"/>
      <c r="Q117" s="223"/>
      <c r="R117" s="224"/>
      <c r="S117" s="224"/>
      <c r="T117" s="224"/>
      <c r="U117" s="224"/>
      <c r="V117" s="224"/>
      <c r="W117" s="224"/>
      <c r="X117" s="224"/>
      <c r="Y117" s="224"/>
      <c r="Z117" s="214"/>
      <c r="AA117" s="214"/>
      <c r="AB117" s="214"/>
      <c r="AC117" s="214"/>
      <c r="AD117" s="214"/>
      <c r="AE117" s="214"/>
      <c r="AF117" s="214"/>
      <c r="AG117" s="214" t="s">
        <v>369</v>
      </c>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row>
    <row r="118" spans="1:60" x14ac:dyDescent="0.2">
      <c r="A118" s="229" t="s">
        <v>310</v>
      </c>
      <c r="B118" s="230" t="s">
        <v>229</v>
      </c>
      <c r="C118" s="253" t="s">
        <v>230</v>
      </c>
      <c r="D118" s="231"/>
      <c r="E118" s="232"/>
      <c r="F118" s="233"/>
      <c r="G118" s="233">
        <f>SUMIF(AG119:AG161,"&lt;&gt;NOR",G119:G161)</f>
        <v>0</v>
      </c>
      <c r="H118" s="233"/>
      <c r="I118" s="233">
        <f>SUM(I119:I161)</f>
        <v>0</v>
      </c>
      <c r="J118" s="233"/>
      <c r="K118" s="233">
        <f>SUM(K119:K161)</f>
        <v>0</v>
      </c>
      <c r="L118" s="233"/>
      <c r="M118" s="233">
        <f>SUM(M119:M161)</f>
        <v>0</v>
      </c>
      <c r="N118" s="232"/>
      <c r="O118" s="232">
        <f>SUM(O119:O161)</f>
        <v>0.09</v>
      </c>
      <c r="P118" s="232"/>
      <c r="Q118" s="232">
        <f>SUM(Q119:Q161)</f>
        <v>0</v>
      </c>
      <c r="R118" s="233"/>
      <c r="S118" s="233"/>
      <c r="T118" s="234"/>
      <c r="U118" s="228"/>
      <c r="V118" s="228">
        <f>SUM(V119:V161)</f>
        <v>14.490000000000002</v>
      </c>
      <c r="W118" s="228"/>
      <c r="X118" s="228"/>
      <c r="Y118" s="228"/>
      <c r="AG118" t="s">
        <v>311</v>
      </c>
    </row>
    <row r="119" spans="1:60" outlineLevel="1" x14ac:dyDescent="0.2">
      <c r="A119" s="236">
        <v>39</v>
      </c>
      <c r="B119" s="237" t="s">
        <v>628</v>
      </c>
      <c r="C119" s="254" t="s">
        <v>3608</v>
      </c>
      <c r="D119" s="238" t="s">
        <v>375</v>
      </c>
      <c r="E119" s="239">
        <v>18</v>
      </c>
      <c r="F119" s="240"/>
      <c r="G119" s="241">
        <f>ROUND(E119*F119,2)</f>
        <v>0</v>
      </c>
      <c r="H119" s="240"/>
      <c r="I119" s="241">
        <f>ROUND(E119*H119,2)</f>
        <v>0</v>
      </c>
      <c r="J119" s="240"/>
      <c r="K119" s="241">
        <f>ROUND(E119*J119,2)</f>
        <v>0</v>
      </c>
      <c r="L119" s="241">
        <v>12</v>
      </c>
      <c r="M119" s="241">
        <f>G119*(1+L119/100)</f>
        <v>0</v>
      </c>
      <c r="N119" s="239">
        <v>1E-4</v>
      </c>
      <c r="O119" s="239">
        <f>ROUND(E119*N119,2)</f>
        <v>0</v>
      </c>
      <c r="P119" s="239">
        <v>0</v>
      </c>
      <c r="Q119" s="239">
        <f>ROUND(E119*P119,2)</f>
        <v>0</v>
      </c>
      <c r="R119" s="241"/>
      <c r="S119" s="241" t="s">
        <v>331</v>
      </c>
      <c r="T119" s="242" t="s">
        <v>316</v>
      </c>
      <c r="U119" s="224">
        <v>0.246</v>
      </c>
      <c r="V119" s="224">
        <f>ROUND(E119*U119,2)</f>
        <v>4.43</v>
      </c>
      <c r="W119" s="224"/>
      <c r="X119" s="224" t="s">
        <v>336</v>
      </c>
      <c r="Y119" s="224" t="s">
        <v>317</v>
      </c>
      <c r="Z119" s="214"/>
      <c r="AA119" s="214"/>
      <c r="AB119" s="214"/>
      <c r="AC119" s="214"/>
      <c r="AD119" s="214"/>
      <c r="AE119" s="214"/>
      <c r="AF119" s="214"/>
      <c r="AG119" s="214" t="s">
        <v>337</v>
      </c>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row>
    <row r="120" spans="1:60" outlineLevel="2" x14ac:dyDescent="0.2">
      <c r="A120" s="221"/>
      <c r="B120" s="222"/>
      <c r="C120" s="268" t="s">
        <v>3609</v>
      </c>
      <c r="D120" s="262"/>
      <c r="E120" s="263">
        <v>18</v>
      </c>
      <c r="F120" s="224"/>
      <c r="G120" s="224"/>
      <c r="H120" s="224"/>
      <c r="I120" s="224"/>
      <c r="J120" s="224"/>
      <c r="K120" s="224"/>
      <c r="L120" s="224"/>
      <c r="M120" s="224"/>
      <c r="N120" s="223"/>
      <c r="O120" s="223"/>
      <c r="P120" s="223"/>
      <c r="Q120" s="223"/>
      <c r="R120" s="224"/>
      <c r="S120" s="224"/>
      <c r="T120" s="224"/>
      <c r="U120" s="224"/>
      <c r="V120" s="224"/>
      <c r="W120" s="224"/>
      <c r="X120" s="224"/>
      <c r="Y120" s="224"/>
      <c r="Z120" s="214"/>
      <c r="AA120" s="214"/>
      <c r="AB120" s="214"/>
      <c r="AC120" s="214"/>
      <c r="AD120" s="214"/>
      <c r="AE120" s="214"/>
      <c r="AF120" s="214"/>
      <c r="AG120" s="214" t="s">
        <v>371</v>
      </c>
      <c r="AH120" s="214">
        <v>5</v>
      </c>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row>
    <row r="121" spans="1:60" ht="22.5" outlineLevel="1" x14ac:dyDescent="0.2">
      <c r="A121" s="236">
        <v>40</v>
      </c>
      <c r="B121" s="237" t="s">
        <v>3610</v>
      </c>
      <c r="C121" s="254" t="s">
        <v>3611</v>
      </c>
      <c r="D121" s="238" t="s">
        <v>375</v>
      </c>
      <c r="E121" s="239">
        <v>18</v>
      </c>
      <c r="F121" s="240"/>
      <c r="G121" s="241">
        <f>ROUND(E121*F121,2)</f>
        <v>0</v>
      </c>
      <c r="H121" s="240"/>
      <c r="I121" s="241">
        <f>ROUND(E121*H121,2)</f>
        <v>0</v>
      </c>
      <c r="J121" s="240"/>
      <c r="K121" s="241">
        <f>ROUND(E121*J121,2)</f>
        <v>0</v>
      </c>
      <c r="L121" s="241">
        <v>12</v>
      </c>
      <c r="M121" s="241">
        <f>G121*(1+L121/100)</f>
        <v>0</v>
      </c>
      <c r="N121" s="239">
        <v>0</v>
      </c>
      <c r="O121" s="239">
        <f>ROUND(E121*N121,2)</f>
        <v>0</v>
      </c>
      <c r="P121" s="239">
        <v>0</v>
      </c>
      <c r="Q121" s="239">
        <f>ROUND(E121*P121,2)</f>
        <v>0</v>
      </c>
      <c r="R121" s="241"/>
      <c r="S121" s="241" t="s">
        <v>331</v>
      </c>
      <c r="T121" s="242" t="s">
        <v>316</v>
      </c>
      <c r="U121" s="224">
        <v>0</v>
      </c>
      <c r="V121" s="224">
        <f>ROUND(E121*U121,2)</f>
        <v>0</v>
      </c>
      <c r="W121" s="224"/>
      <c r="X121" s="224" t="s">
        <v>429</v>
      </c>
      <c r="Y121" s="224" t="s">
        <v>317</v>
      </c>
      <c r="Z121" s="214"/>
      <c r="AA121" s="214"/>
      <c r="AB121" s="214"/>
      <c r="AC121" s="214"/>
      <c r="AD121" s="214"/>
      <c r="AE121" s="214"/>
      <c r="AF121" s="214"/>
      <c r="AG121" s="214" t="s">
        <v>430</v>
      </c>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row>
    <row r="122" spans="1:60" outlineLevel="2" x14ac:dyDescent="0.2">
      <c r="A122" s="221"/>
      <c r="B122" s="222"/>
      <c r="C122" s="268" t="s">
        <v>3612</v>
      </c>
      <c r="D122" s="262"/>
      <c r="E122" s="263">
        <v>2</v>
      </c>
      <c r="F122" s="224"/>
      <c r="G122" s="224"/>
      <c r="H122" s="224"/>
      <c r="I122" s="224"/>
      <c r="J122" s="224"/>
      <c r="K122" s="224"/>
      <c r="L122" s="224"/>
      <c r="M122" s="224"/>
      <c r="N122" s="223"/>
      <c r="O122" s="223"/>
      <c r="P122" s="223"/>
      <c r="Q122" s="223"/>
      <c r="R122" s="224"/>
      <c r="S122" s="224"/>
      <c r="T122" s="224"/>
      <c r="U122" s="224"/>
      <c r="V122" s="224"/>
      <c r="W122" s="224"/>
      <c r="X122" s="224"/>
      <c r="Y122" s="224"/>
      <c r="Z122" s="214"/>
      <c r="AA122" s="214"/>
      <c r="AB122" s="214"/>
      <c r="AC122" s="214"/>
      <c r="AD122" s="214"/>
      <c r="AE122" s="214"/>
      <c r="AF122" s="214"/>
      <c r="AG122" s="214" t="s">
        <v>371</v>
      </c>
      <c r="AH122" s="214">
        <v>0</v>
      </c>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row>
    <row r="123" spans="1:60" outlineLevel="3" x14ac:dyDescent="0.2">
      <c r="A123" s="221"/>
      <c r="B123" s="222"/>
      <c r="C123" s="268" t="s">
        <v>3613</v>
      </c>
      <c r="D123" s="262"/>
      <c r="E123" s="263">
        <v>1</v>
      </c>
      <c r="F123" s="224"/>
      <c r="G123" s="224"/>
      <c r="H123" s="224"/>
      <c r="I123" s="224"/>
      <c r="J123" s="224"/>
      <c r="K123" s="224"/>
      <c r="L123" s="224"/>
      <c r="M123" s="224"/>
      <c r="N123" s="223"/>
      <c r="O123" s="223"/>
      <c r="P123" s="223"/>
      <c r="Q123" s="223"/>
      <c r="R123" s="224"/>
      <c r="S123" s="224"/>
      <c r="T123" s="224"/>
      <c r="U123" s="224"/>
      <c r="V123" s="224"/>
      <c r="W123" s="224"/>
      <c r="X123" s="224"/>
      <c r="Y123" s="224"/>
      <c r="Z123" s="214"/>
      <c r="AA123" s="214"/>
      <c r="AB123" s="214"/>
      <c r="AC123" s="214"/>
      <c r="AD123" s="214"/>
      <c r="AE123" s="214"/>
      <c r="AF123" s="214"/>
      <c r="AG123" s="214" t="s">
        <v>371</v>
      </c>
      <c r="AH123" s="214">
        <v>0</v>
      </c>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row>
    <row r="124" spans="1:60" outlineLevel="3" x14ac:dyDescent="0.2">
      <c r="A124" s="221"/>
      <c r="B124" s="222"/>
      <c r="C124" s="268" t="s">
        <v>3614</v>
      </c>
      <c r="D124" s="262"/>
      <c r="E124" s="263">
        <v>1</v>
      </c>
      <c r="F124" s="224"/>
      <c r="G124" s="224"/>
      <c r="H124" s="224"/>
      <c r="I124" s="224"/>
      <c r="J124" s="224"/>
      <c r="K124" s="224"/>
      <c r="L124" s="224"/>
      <c r="M124" s="224"/>
      <c r="N124" s="223"/>
      <c r="O124" s="223"/>
      <c r="P124" s="223"/>
      <c r="Q124" s="223"/>
      <c r="R124" s="224"/>
      <c r="S124" s="224"/>
      <c r="T124" s="224"/>
      <c r="U124" s="224"/>
      <c r="V124" s="224"/>
      <c r="W124" s="224"/>
      <c r="X124" s="224"/>
      <c r="Y124" s="224"/>
      <c r="Z124" s="214"/>
      <c r="AA124" s="214"/>
      <c r="AB124" s="214"/>
      <c r="AC124" s="214"/>
      <c r="AD124" s="214"/>
      <c r="AE124" s="214"/>
      <c r="AF124" s="214"/>
      <c r="AG124" s="214" t="s">
        <v>371</v>
      </c>
      <c r="AH124" s="214">
        <v>0</v>
      </c>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row>
    <row r="125" spans="1:60" outlineLevel="3" x14ac:dyDescent="0.2">
      <c r="A125" s="221"/>
      <c r="B125" s="222"/>
      <c r="C125" s="268" t="s">
        <v>3615</v>
      </c>
      <c r="D125" s="262"/>
      <c r="E125" s="263">
        <v>1</v>
      </c>
      <c r="F125" s="224"/>
      <c r="G125" s="224"/>
      <c r="H125" s="224"/>
      <c r="I125" s="224"/>
      <c r="J125" s="224"/>
      <c r="K125" s="224"/>
      <c r="L125" s="224"/>
      <c r="M125" s="224"/>
      <c r="N125" s="223"/>
      <c r="O125" s="223"/>
      <c r="P125" s="223"/>
      <c r="Q125" s="223"/>
      <c r="R125" s="224"/>
      <c r="S125" s="224"/>
      <c r="T125" s="224"/>
      <c r="U125" s="224"/>
      <c r="V125" s="224"/>
      <c r="W125" s="224"/>
      <c r="X125" s="224"/>
      <c r="Y125" s="224"/>
      <c r="Z125" s="214"/>
      <c r="AA125" s="214"/>
      <c r="AB125" s="214"/>
      <c r="AC125" s="214"/>
      <c r="AD125" s="214"/>
      <c r="AE125" s="214"/>
      <c r="AF125" s="214"/>
      <c r="AG125" s="214" t="s">
        <v>371</v>
      </c>
      <c r="AH125" s="214">
        <v>0</v>
      </c>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row>
    <row r="126" spans="1:60" outlineLevel="3" x14ac:dyDescent="0.2">
      <c r="A126" s="221"/>
      <c r="B126" s="222"/>
      <c r="C126" s="268" t="s">
        <v>3616</v>
      </c>
      <c r="D126" s="262"/>
      <c r="E126" s="263">
        <v>2</v>
      </c>
      <c r="F126" s="224"/>
      <c r="G126" s="224"/>
      <c r="H126" s="224"/>
      <c r="I126" s="224"/>
      <c r="J126" s="224"/>
      <c r="K126" s="224"/>
      <c r="L126" s="224"/>
      <c r="M126" s="224"/>
      <c r="N126" s="223"/>
      <c r="O126" s="223"/>
      <c r="P126" s="223"/>
      <c r="Q126" s="223"/>
      <c r="R126" s="224"/>
      <c r="S126" s="224"/>
      <c r="T126" s="224"/>
      <c r="U126" s="224"/>
      <c r="V126" s="224"/>
      <c r="W126" s="224"/>
      <c r="X126" s="224"/>
      <c r="Y126" s="224"/>
      <c r="Z126" s="214"/>
      <c r="AA126" s="214"/>
      <c r="AB126" s="214"/>
      <c r="AC126" s="214"/>
      <c r="AD126" s="214"/>
      <c r="AE126" s="214"/>
      <c r="AF126" s="214"/>
      <c r="AG126" s="214" t="s">
        <v>371</v>
      </c>
      <c r="AH126" s="214">
        <v>0</v>
      </c>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row>
    <row r="127" spans="1:60" outlineLevel="3" x14ac:dyDescent="0.2">
      <c r="A127" s="221"/>
      <c r="B127" s="222"/>
      <c r="C127" s="268" t="s">
        <v>3617</v>
      </c>
      <c r="D127" s="262"/>
      <c r="E127" s="263">
        <v>1</v>
      </c>
      <c r="F127" s="224"/>
      <c r="G127" s="224"/>
      <c r="H127" s="224"/>
      <c r="I127" s="224"/>
      <c r="J127" s="224"/>
      <c r="K127" s="224"/>
      <c r="L127" s="224"/>
      <c r="M127" s="224"/>
      <c r="N127" s="223"/>
      <c r="O127" s="223"/>
      <c r="P127" s="223"/>
      <c r="Q127" s="223"/>
      <c r="R127" s="224"/>
      <c r="S127" s="224"/>
      <c r="T127" s="224"/>
      <c r="U127" s="224"/>
      <c r="V127" s="224"/>
      <c r="W127" s="224"/>
      <c r="X127" s="224"/>
      <c r="Y127" s="224"/>
      <c r="Z127" s="214"/>
      <c r="AA127" s="214"/>
      <c r="AB127" s="214"/>
      <c r="AC127" s="214"/>
      <c r="AD127" s="214"/>
      <c r="AE127" s="214"/>
      <c r="AF127" s="214"/>
      <c r="AG127" s="214" t="s">
        <v>371</v>
      </c>
      <c r="AH127" s="214">
        <v>0</v>
      </c>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row>
    <row r="128" spans="1:60" outlineLevel="3" x14ac:dyDescent="0.2">
      <c r="A128" s="221"/>
      <c r="B128" s="222"/>
      <c r="C128" s="268" t="s">
        <v>3618</v>
      </c>
      <c r="D128" s="262"/>
      <c r="E128" s="263">
        <v>2</v>
      </c>
      <c r="F128" s="224"/>
      <c r="G128" s="224"/>
      <c r="H128" s="224"/>
      <c r="I128" s="224"/>
      <c r="J128" s="224"/>
      <c r="K128" s="224"/>
      <c r="L128" s="224"/>
      <c r="M128" s="224"/>
      <c r="N128" s="223"/>
      <c r="O128" s="223"/>
      <c r="P128" s="223"/>
      <c r="Q128" s="223"/>
      <c r="R128" s="224"/>
      <c r="S128" s="224"/>
      <c r="T128" s="224"/>
      <c r="U128" s="224"/>
      <c r="V128" s="224"/>
      <c r="W128" s="224"/>
      <c r="X128" s="224"/>
      <c r="Y128" s="224"/>
      <c r="Z128" s="214"/>
      <c r="AA128" s="214"/>
      <c r="AB128" s="214"/>
      <c r="AC128" s="214"/>
      <c r="AD128" s="214"/>
      <c r="AE128" s="214"/>
      <c r="AF128" s="214"/>
      <c r="AG128" s="214" t="s">
        <v>371</v>
      </c>
      <c r="AH128" s="214">
        <v>0</v>
      </c>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row>
    <row r="129" spans="1:60" outlineLevel="3" x14ac:dyDescent="0.2">
      <c r="A129" s="221"/>
      <c r="B129" s="222"/>
      <c r="C129" s="268" t="s">
        <v>3619</v>
      </c>
      <c r="D129" s="262"/>
      <c r="E129" s="263">
        <v>1</v>
      </c>
      <c r="F129" s="224"/>
      <c r="G129" s="224"/>
      <c r="H129" s="224"/>
      <c r="I129" s="224"/>
      <c r="J129" s="224"/>
      <c r="K129" s="224"/>
      <c r="L129" s="224"/>
      <c r="M129" s="224"/>
      <c r="N129" s="223"/>
      <c r="O129" s="223"/>
      <c r="P129" s="223"/>
      <c r="Q129" s="223"/>
      <c r="R129" s="224"/>
      <c r="S129" s="224"/>
      <c r="T129" s="224"/>
      <c r="U129" s="224"/>
      <c r="V129" s="224"/>
      <c r="W129" s="224"/>
      <c r="X129" s="224"/>
      <c r="Y129" s="224"/>
      <c r="Z129" s="214"/>
      <c r="AA129" s="214"/>
      <c r="AB129" s="214"/>
      <c r="AC129" s="214"/>
      <c r="AD129" s="214"/>
      <c r="AE129" s="214"/>
      <c r="AF129" s="214"/>
      <c r="AG129" s="214" t="s">
        <v>371</v>
      </c>
      <c r="AH129" s="214">
        <v>0</v>
      </c>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row>
    <row r="130" spans="1:60" outlineLevel="3" x14ac:dyDescent="0.2">
      <c r="A130" s="221"/>
      <c r="B130" s="222"/>
      <c r="C130" s="268" t="s">
        <v>3620</v>
      </c>
      <c r="D130" s="262"/>
      <c r="E130" s="263">
        <v>2</v>
      </c>
      <c r="F130" s="224"/>
      <c r="G130" s="224"/>
      <c r="H130" s="224"/>
      <c r="I130" s="224"/>
      <c r="J130" s="224"/>
      <c r="K130" s="224"/>
      <c r="L130" s="224"/>
      <c r="M130" s="224"/>
      <c r="N130" s="223"/>
      <c r="O130" s="223"/>
      <c r="P130" s="223"/>
      <c r="Q130" s="223"/>
      <c r="R130" s="224"/>
      <c r="S130" s="224"/>
      <c r="T130" s="224"/>
      <c r="U130" s="224"/>
      <c r="V130" s="224"/>
      <c r="W130" s="224"/>
      <c r="X130" s="224"/>
      <c r="Y130" s="224"/>
      <c r="Z130" s="214"/>
      <c r="AA130" s="214"/>
      <c r="AB130" s="214"/>
      <c r="AC130" s="214"/>
      <c r="AD130" s="214"/>
      <c r="AE130" s="214"/>
      <c r="AF130" s="214"/>
      <c r="AG130" s="214" t="s">
        <v>371</v>
      </c>
      <c r="AH130" s="214">
        <v>0</v>
      </c>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row>
    <row r="131" spans="1:60" outlineLevel="3" x14ac:dyDescent="0.2">
      <c r="A131" s="221"/>
      <c r="B131" s="222"/>
      <c r="C131" s="268" t="s">
        <v>3621</v>
      </c>
      <c r="D131" s="262"/>
      <c r="E131" s="263">
        <v>1</v>
      </c>
      <c r="F131" s="224"/>
      <c r="G131" s="224"/>
      <c r="H131" s="224"/>
      <c r="I131" s="224"/>
      <c r="J131" s="224"/>
      <c r="K131" s="224"/>
      <c r="L131" s="224"/>
      <c r="M131" s="224"/>
      <c r="N131" s="223"/>
      <c r="O131" s="223"/>
      <c r="P131" s="223"/>
      <c r="Q131" s="223"/>
      <c r="R131" s="224"/>
      <c r="S131" s="224"/>
      <c r="T131" s="224"/>
      <c r="U131" s="224"/>
      <c r="V131" s="224"/>
      <c r="W131" s="224"/>
      <c r="X131" s="224"/>
      <c r="Y131" s="224"/>
      <c r="Z131" s="214"/>
      <c r="AA131" s="214"/>
      <c r="AB131" s="214"/>
      <c r="AC131" s="214"/>
      <c r="AD131" s="214"/>
      <c r="AE131" s="214"/>
      <c r="AF131" s="214"/>
      <c r="AG131" s="214" t="s">
        <v>371</v>
      </c>
      <c r="AH131" s="214">
        <v>0</v>
      </c>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row>
    <row r="132" spans="1:60" outlineLevel="3" x14ac:dyDescent="0.2">
      <c r="A132" s="221"/>
      <c r="B132" s="222"/>
      <c r="C132" s="268" t="s">
        <v>3622</v>
      </c>
      <c r="D132" s="262"/>
      <c r="E132" s="263">
        <v>2</v>
      </c>
      <c r="F132" s="224"/>
      <c r="G132" s="224"/>
      <c r="H132" s="224"/>
      <c r="I132" s="224"/>
      <c r="J132" s="224"/>
      <c r="K132" s="224"/>
      <c r="L132" s="224"/>
      <c r="M132" s="224"/>
      <c r="N132" s="223"/>
      <c r="O132" s="223"/>
      <c r="P132" s="223"/>
      <c r="Q132" s="223"/>
      <c r="R132" s="224"/>
      <c r="S132" s="224"/>
      <c r="T132" s="224"/>
      <c r="U132" s="224"/>
      <c r="V132" s="224"/>
      <c r="W132" s="224"/>
      <c r="X132" s="224"/>
      <c r="Y132" s="224"/>
      <c r="Z132" s="214"/>
      <c r="AA132" s="214"/>
      <c r="AB132" s="214"/>
      <c r="AC132" s="214"/>
      <c r="AD132" s="214"/>
      <c r="AE132" s="214"/>
      <c r="AF132" s="214"/>
      <c r="AG132" s="214" t="s">
        <v>371</v>
      </c>
      <c r="AH132" s="214">
        <v>0</v>
      </c>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row>
    <row r="133" spans="1:60" outlineLevel="3" x14ac:dyDescent="0.2">
      <c r="A133" s="221"/>
      <c r="B133" s="222"/>
      <c r="C133" s="268" t="s">
        <v>3623</v>
      </c>
      <c r="D133" s="262"/>
      <c r="E133" s="263">
        <v>2</v>
      </c>
      <c r="F133" s="224"/>
      <c r="G133" s="224"/>
      <c r="H133" s="224"/>
      <c r="I133" s="224"/>
      <c r="J133" s="224"/>
      <c r="K133" s="224"/>
      <c r="L133" s="224"/>
      <c r="M133" s="224"/>
      <c r="N133" s="223"/>
      <c r="O133" s="223"/>
      <c r="P133" s="223"/>
      <c r="Q133" s="223"/>
      <c r="R133" s="224"/>
      <c r="S133" s="224"/>
      <c r="T133" s="224"/>
      <c r="U133" s="224"/>
      <c r="V133" s="224"/>
      <c r="W133" s="224"/>
      <c r="X133" s="224"/>
      <c r="Y133" s="224"/>
      <c r="Z133" s="214"/>
      <c r="AA133" s="214"/>
      <c r="AB133" s="214"/>
      <c r="AC133" s="214"/>
      <c r="AD133" s="214"/>
      <c r="AE133" s="214"/>
      <c r="AF133" s="214"/>
      <c r="AG133" s="214" t="s">
        <v>371</v>
      </c>
      <c r="AH133" s="214">
        <v>0</v>
      </c>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row>
    <row r="134" spans="1:60" outlineLevel="1" x14ac:dyDescent="0.2">
      <c r="A134" s="236">
        <v>41</v>
      </c>
      <c r="B134" s="237" t="s">
        <v>3624</v>
      </c>
      <c r="C134" s="254" t="s">
        <v>3625</v>
      </c>
      <c r="D134" s="238" t="s">
        <v>330</v>
      </c>
      <c r="E134" s="239">
        <v>38</v>
      </c>
      <c r="F134" s="240"/>
      <c r="G134" s="241">
        <f>ROUND(E134*F134,2)</f>
        <v>0</v>
      </c>
      <c r="H134" s="240"/>
      <c r="I134" s="241">
        <f>ROUND(E134*H134,2)</f>
        <v>0</v>
      </c>
      <c r="J134" s="240"/>
      <c r="K134" s="241">
        <f>ROUND(E134*J134,2)</f>
        <v>0</v>
      </c>
      <c r="L134" s="241">
        <v>12</v>
      </c>
      <c r="M134" s="241">
        <f>G134*(1+L134/100)</f>
        <v>0</v>
      </c>
      <c r="N134" s="239">
        <v>8.0000000000000007E-5</v>
      </c>
      <c r="O134" s="239">
        <f>ROUND(E134*N134,2)</f>
        <v>0</v>
      </c>
      <c r="P134" s="239">
        <v>0</v>
      </c>
      <c r="Q134" s="239">
        <f>ROUND(E134*P134,2)</f>
        <v>0</v>
      </c>
      <c r="R134" s="241" t="s">
        <v>611</v>
      </c>
      <c r="S134" s="241" t="s">
        <v>315</v>
      </c>
      <c r="T134" s="242" t="s">
        <v>670</v>
      </c>
      <c r="U134" s="224">
        <v>0.17599999999999999</v>
      </c>
      <c r="V134" s="224">
        <f>ROUND(E134*U134,2)</f>
        <v>6.69</v>
      </c>
      <c r="W134" s="224"/>
      <c r="X134" s="224" t="s">
        <v>336</v>
      </c>
      <c r="Y134" s="224" t="s">
        <v>317</v>
      </c>
      <c r="Z134" s="214"/>
      <c r="AA134" s="214"/>
      <c r="AB134" s="214"/>
      <c r="AC134" s="214"/>
      <c r="AD134" s="214"/>
      <c r="AE134" s="214"/>
      <c r="AF134" s="214"/>
      <c r="AG134" s="214" t="s">
        <v>337</v>
      </c>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row>
    <row r="135" spans="1:60" outlineLevel="2" x14ac:dyDescent="0.2">
      <c r="A135" s="221"/>
      <c r="B135" s="222"/>
      <c r="C135" s="268" t="s">
        <v>3626</v>
      </c>
      <c r="D135" s="262"/>
      <c r="E135" s="263">
        <v>36</v>
      </c>
      <c r="F135" s="224"/>
      <c r="G135" s="224"/>
      <c r="H135" s="224"/>
      <c r="I135" s="224"/>
      <c r="J135" s="224"/>
      <c r="K135" s="224"/>
      <c r="L135" s="224"/>
      <c r="M135" s="224"/>
      <c r="N135" s="223"/>
      <c r="O135" s="223"/>
      <c r="P135" s="223"/>
      <c r="Q135" s="223"/>
      <c r="R135" s="224"/>
      <c r="S135" s="224"/>
      <c r="T135" s="224"/>
      <c r="U135" s="224"/>
      <c r="V135" s="224"/>
      <c r="W135" s="224"/>
      <c r="X135" s="224"/>
      <c r="Y135" s="224"/>
      <c r="Z135" s="214"/>
      <c r="AA135" s="214"/>
      <c r="AB135" s="214"/>
      <c r="AC135" s="214"/>
      <c r="AD135" s="214"/>
      <c r="AE135" s="214"/>
      <c r="AF135" s="214"/>
      <c r="AG135" s="214" t="s">
        <v>371</v>
      </c>
      <c r="AH135" s="214">
        <v>5</v>
      </c>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row>
    <row r="136" spans="1:60" outlineLevel="3" x14ac:dyDescent="0.2">
      <c r="A136" s="221"/>
      <c r="B136" s="222"/>
      <c r="C136" s="268" t="s">
        <v>3627</v>
      </c>
      <c r="D136" s="262"/>
      <c r="E136" s="263">
        <v>2</v>
      </c>
      <c r="F136" s="224"/>
      <c r="G136" s="224"/>
      <c r="H136" s="224"/>
      <c r="I136" s="224"/>
      <c r="J136" s="224"/>
      <c r="K136" s="224"/>
      <c r="L136" s="224"/>
      <c r="M136" s="224"/>
      <c r="N136" s="223"/>
      <c r="O136" s="223"/>
      <c r="P136" s="223"/>
      <c r="Q136" s="223"/>
      <c r="R136" s="224"/>
      <c r="S136" s="224"/>
      <c r="T136" s="224"/>
      <c r="U136" s="224"/>
      <c r="V136" s="224"/>
      <c r="W136" s="224"/>
      <c r="X136" s="224"/>
      <c r="Y136" s="224"/>
      <c r="Z136" s="214"/>
      <c r="AA136" s="214"/>
      <c r="AB136" s="214"/>
      <c r="AC136" s="214"/>
      <c r="AD136" s="214"/>
      <c r="AE136" s="214"/>
      <c r="AF136" s="214"/>
      <c r="AG136" s="214" t="s">
        <v>371</v>
      </c>
      <c r="AH136" s="214">
        <v>5</v>
      </c>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row>
    <row r="137" spans="1:60" outlineLevel="1" x14ac:dyDescent="0.2">
      <c r="A137" s="236">
        <v>42</v>
      </c>
      <c r="B137" s="237" t="s">
        <v>3628</v>
      </c>
      <c r="C137" s="254" t="s">
        <v>3629</v>
      </c>
      <c r="D137" s="238" t="s">
        <v>330</v>
      </c>
      <c r="E137" s="239">
        <v>13</v>
      </c>
      <c r="F137" s="240"/>
      <c r="G137" s="241">
        <f>ROUND(E137*F137,2)</f>
        <v>0</v>
      </c>
      <c r="H137" s="240"/>
      <c r="I137" s="241">
        <f>ROUND(E137*H137,2)</f>
        <v>0</v>
      </c>
      <c r="J137" s="240"/>
      <c r="K137" s="241">
        <f>ROUND(E137*J137,2)</f>
        <v>0</v>
      </c>
      <c r="L137" s="241">
        <v>12</v>
      </c>
      <c r="M137" s="241">
        <f>G137*(1+L137/100)</f>
        <v>0</v>
      </c>
      <c r="N137" s="239">
        <v>1.1E-4</v>
      </c>
      <c r="O137" s="239">
        <f>ROUND(E137*N137,2)</f>
        <v>0</v>
      </c>
      <c r="P137" s="239">
        <v>0</v>
      </c>
      <c r="Q137" s="239">
        <f>ROUND(E137*P137,2)</f>
        <v>0</v>
      </c>
      <c r="R137" s="241" t="s">
        <v>611</v>
      </c>
      <c r="S137" s="241" t="s">
        <v>315</v>
      </c>
      <c r="T137" s="242" t="s">
        <v>670</v>
      </c>
      <c r="U137" s="224">
        <v>0.248</v>
      </c>
      <c r="V137" s="224">
        <f>ROUND(E137*U137,2)</f>
        <v>3.22</v>
      </c>
      <c r="W137" s="224"/>
      <c r="X137" s="224" t="s">
        <v>336</v>
      </c>
      <c r="Y137" s="224" t="s">
        <v>317</v>
      </c>
      <c r="Z137" s="214"/>
      <c r="AA137" s="214"/>
      <c r="AB137" s="214"/>
      <c r="AC137" s="214"/>
      <c r="AD137" s="214"/>
      <c r="AE137" s="214"/>
      <c r="AF137" s="214"/>
      <c r="AG137" s="214" t="s">
        <v>337</v>
      </c>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row>
    <row r="138" spans="1:60" outlineLevel="2" x14ac:dyDescent="0.2">
      <c r="A138" s="221"/>
      <c r="B138" s="222"/>
      <c r="C138" s="268" t="s">
        <v>3630</v>
      </c>
      <c r="D138" s="262"/>
      <c r="E138" s="263">
        <v>13</v>
      </c>
      <c r="F138" s="224"/>
      <c r="G138" s="224"/>
      <c r="H138" s="224"/>
      <c r="I138" s="224"/>
      <c r="J138" s="224"/>
      <c r="K138" s="224"/>
      <c r="L138" s="224"/>
      <c r="M138" s="224"/>
      <c r="N138" s="223"/>
      <c r="O138" s="223"/>
      <c r="P138" s="223"/>
      <c r="Q138" s="223"/>
      <c r="R138" s="224"/>
      <c r="S138" s="224"/>
      <c r="T138" s="224"/>
      <c r="U138" s="224"/>
      <c r="V138" s="224"/>
      <c r="W138" s="224"/>
      <c r="X138" s="224"/>
      <c r="Y138" s="224"/>
      <c r="Z138" s="214"/>
      <c r="AA138" s="214"/>
      <c r="AB138" s="214"/>
      <c r="AC138" s="214"/>
      <c r="AD138" s="214"/>
      <c r="AE138" s="214"/>
      <c r="AF138" s="214"/>
      <c r="AG138" s="214" t="s">
        <v>371</v>
      </c>
      <c r="AH138" s="214">
        <v>5</v>
      </c>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row>
    <row r="139" spans="1:60" ht="22.5" outlineLevel="1" x14ac:dyDescent="0.2">
      <c r="A139" s="236">
        <v>43</v>
      </c>
      <c r="B139" s="237" t="s">
        <v>3631</v>
      </c>
      <c r="C139" s="254" t="s">
        <v>3632</v>
      </c>
      <c r="D139" s="238" t="s">
        <v>375</v>
      </c>
      <c r="E139" s="239">
        <v>36</v>
      </c>
      <c r="F139" s="240"/>
      <c r="G139" s="241">
        <f>ROUND(E139*F139,2)</f>
        <v>0</v>
      </c>
      <c r="H139" s="240"/>
      <c r="I139" s="241">
        <f>ROUND(E139*H139,2)</f>
        <v>0</v>
      </c>
      <c r="J139" s="240"/>
      <c r="K139" s="241">
        <f>ROUND(E139*J139,2)</f>
        <v>0</v>
      </c>
      <c r="L139" s="241">
        <v>12</v>
      </c>
      <c r="M139" s="241">
        <f>G139*(1+L139/100)</f>
        <v>0</v>
      </c>
      <c r="N139" s="239">
        <v>1E-3</v>
      </c>
      <c r="O139" s="239">
        <f>ROUND(E139*N139,2)</f>
        <v>0.04</v>
      </c>
      <c r="P139" s="239">
        <v>0</v>
      </c>
      <c r="Q139" s="239">
        <f>ROUND(E139*P139,2)</f>
        <v>0</v>
      </c>
      <c r="R139" s="241" t="s">
        <v>428</v>
      </c>
      <c r="S139" s="241" t="s">
        <v>315</v>
      </c>
      <c r="T139" s="242" t="s">
        <v>670</v>
      </c>
      <c r="U139" s="224">
        <v>0</v>
      </c>
      <c r="V139" s="224">
        <f>ROUND(E139*U139,2)</f>
        <v>0</v>
      </c>
      <c r="W139" s="224"/>
      <c r="X139" s="224" t="s">
        <v>429</v>
      </c>
      <c r="Y139" s="224" t="s">
        <v>317</v>
      </c>
      <c r="Z139" s="214"/>
      <c r="AA139" s="214"/>
      <c r="AB139" s="214"/>
      <c r="AC139" s="214"/>
      <c r="AD139" s="214"/>
      <c r="AE139" s="214"/>
      <c r="AF139" s="214"/>
      <c r="AG139" s="214" t="s">
        <v>430</v>
      </c>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row>
    <row r="140" spans="1:60" outlineLevel="2" x14ac:dyDescent="0.2">
      <c r="A140" s="221"/>
      <c r="B140" s="222"/>
      <c r="C140" s="268" t="s">
        <v>3626</v>
      </c>
      <c r="D140" s="262"/>
      <c r="E140" s="263">
        <v>36</v>
      </c>
      <c r="F140" s="224"/>
      <c r="G140" s="224"/>
      <c r="H140" s="224"/>
      <c r="I140" s="224"/>
      <c r="J140" s="224"/>
      <c r="K140" s="224"/>
      <c r="L140" s="224"/>
      <c r="M140" s="224"/>
      <c r="N140" s="223"/>
      <c r="O140" s="223"/>
      <c r="P140" s="223"/>
      <c r="Q140" s="223"/>
      <c r="R140" s="224"/>
      <c r="S140" s="224"/>
      <c r="T140" s="224"/>
      <c r="U140" s="224"/>
      <c r="V140" s="224"/>
      <c r="W140" s="224"/>
      <c r="X140" s="224"/>
      <c r="Y140" s="224"/>
      <c r="Z140" s="214"/>
      <c r="AA140" s="214"/>
      <c r="AB140" s="214"/>
      <c r="AC140" s="214"/>
      <c r="AD140" s="214"/>
      <c r="AE140" s="214"/>
      <c r="AF140" s="214"/>
      <c r="AG140" s="214" t="s">
        <v>371</v>
      </c>
      <c r="AH140" s="214">
        <v>5</v>
      </c>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row>
    <row r="141" spans="1:60" outlineLevel="1" x14ac:dyDescent="0.2">
      <c r="A141" s="236">
        <v>44</v>
      </c>
      <c r="B141" s="237" t="s">
        <v>3633</v>
      </c>
      <c r="C141" s="254" t="s">
        <v>3634</v>
      </c>
      <c r="D141" s="238" t="s">
        <v>375</v>
      </c>
      <c r="E141" s="239">
        <v>18</v>
      </c>
      <c r="F141" s="240"/>
      <c r="G141" s="241">
        <f>ROUND(E141*F141,2)</f>
        <v>0</v>
      </c>
      <c r="H141" s="240"/>
      <c r="I141" s="241">
        <f>ROUND(E141*H141,2)</f>
        <v>0</v>
      </c>
      <c r="J141" s="240"/>
      <c r="K141" s="241">
        <f>ROUND(E141*J141,2)</f>
        <v>0</v>
      </c>
      <c r="L141" s="241">
        <v>12</v>
      </c>
      <c r="M141" s="241">
        <f>G141*(1+L141/100)</f>
        <v>0</v>
      </c>
      <c r="N141" s="239">
        <v>1.2999999999999999E-3</v>
      </c>
      <c r="O141" s="239">
        <f>ROUND(E141*N141,2)</f>
        <v>0.02</v>
      </c>
      <c r="P141" s="239">
        <v>0</v>
      </c>
      <c r="Q141" s="239">
        <f>ROUND(E141*P141,2)</f>
        <v>0</v>
      </c>
      <c r="R141" s="241" t="s">
        <v>428</v>
      </c>
      <c r="S141" s="241" t="s">
        <v>315</v>
      </c>
      <c r="T141" s="242" t="s">
        <v>670</v>
      </c>
      <c r="U141" s="224">
        <v>0</v>
      </c>
      <c r="V141" s="224">
        <f>ROUND(E141*U141,2)</f>
        <v>0</v>
      </c>
      <c r="W141" s="224"/>
      <c r="X141" s="224" t="s">
        <v>429</v>
      </c>
      <c r="Y141" s="224" t="s">
        <v>317</v>
      </c>
      <c r="Z141" s="214"/>
      <c r="AA141" s="214"/>
      <c r="AB141" s="214"/>
      <c r="AC141" s="214"/>
      <c r="AD141" s="214"/>
      <c r="AE141" s="214"/>
      <c r="AF141" s="214"/>
      <c r="AG141" s="214" t="s">
        <v>430</v>
      </c>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row>
    <row r="142" spans="1:60" outlineLevel="2" x14ac:dyDescent="0.2">
      <c r="A142" s="221"/>
      <c r="B142" s="222"/>
      <c r="C142" s="268" t="s">
        <v>3612</v>
      </c>
      <c r="D142" s="262"/>
      <c r="E142" s="263">
        <v>2</v>
      </c>
      <c r="F142" s="224"/>
      <c r="G142" s="224"/>
      <c r="H142" s="224"/>
      <c r="I142" s="224"/>
      <c r="J142" s="224"/>
      <c r="K142" s="224"/>
      <c r="L142" s="224"/>
      <c r="M142" s="224"/>
      <c r="N142" s="223"/>
      <c r="O142" s="223"/>
      <c r="P142" s="223"/>
      <c r="Q142" s="223"/>
      <c r="R142" s="224"/>
      <c r="S142" s="224"/>
      <c r="T142" s="224"/>
      <c r="U142" s="224"/>
      <c r="V142" s="224"/>
      <c r="W142" s="224"/>
      <c r="X142" s="224"/>
      <c r="Y142" s="224"/>
      <c r="Z142" s="214"/>
      <c r="AA142" s="214"/>
      <c r="AB142" s="214"/>
      <c r="AC142" s="214"/>
      <c r="AD142" s="214"/>
      <c r="AE142" s="214"/>
      <c r="AF142" s="214"/>
      <c r="AG142" s="214" t="s">
        <v>371</v>
      </c>
      <c r="AH142" s="214">
        <v>0</v>
      </c>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row>
    <row r="143" spans="1:60" outlineLevel="3" x14ac:dyDescent="0.2">
      <c r="A143" s="221"/>
      <c r="B143" s="222"/>
      <c r="C143" s="268" t="s">
        <v>3613</v>
      </c>
      <c r="D143" s="262"/>
      <c r="E143" s="263">
        <v>1</v>
      </c>
      <c r="F143" s="224"/>
      <c r="G143" s="224"/>
      <c r="H143" s="224"/>
      <c r="I143" s="224"/>
      <c r="J143" s="224"/>
      <c r="K143" s="224"/>
      <c r="L143" s="224"/>
      <c r="M143" s="224"/>
      <c r="N143" s="223"/>
      <c r="O143" s="223"/>
      <c r="P143" s="223"/>
      <c r="Q143" s="223"/>
      <c r="R143" s="224"/>
      <c r="S143" s="224"/>
      <c r="T143" s="224"/>
      <c r="U143" s="224"/>
      <c r="V143" s="224"/>
      <c r="W143" s="224"/>
      <c r="X143" s="224"/>
      <c r="Y143" s="224"/>
      <c r="Z143" s="214"/>
      <c r="AA143" s="214"/>
      <c r="AB143" s="214"/>
      <c r="AC143" s="214"/>
      <c r="AD143" s="214"/>
      <c r="AE143" s="214"/>
      <c r="AF143" s="214"/>
      <c r="AG143" s="214" t="s">
        <v>371</v>
      </c>
      <c r="AH143" s="214">
        <v>0</v>
      </c>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row>
    <row r="144" spans="1:60" outlineLevel="3" x14ac:dyDescent="0.2">
      <c r="A144" s="221"/>
      <c r="B144" s="222"/>
      <c r="C144" s="268" t="s">
        <v>3614</v>
      </c>
      <c r="D144" s="262"/>
      <c r="E144" s="263">
        <v>1</v>
      </c>
      <c r="F144" s="224"/>
      <c r="G144" s="224"/>
      <c r="H144" s="224"/>
      <c r="I144" s="224"/>
      <c r="J144" s="224"/>
      <c r="K144" s="224"/>
      <c r="L144" s="224"/>
      <c r="M144" s="224"/>
      <c r="N144" s="223"/>
      <c r="O144" s="223"/>
      <c r="P144" s="223"/>
      <c r="Q144" s="223"/>
      <c r="R144" s="224"/>
      <c r="S144" s="224"/>
      <c r="T144" s="224"/>
      <c r="U144" s="224"/>
      <c r="V144" s="224"/>
      <c r="W144" s="224"/>
      <c r="X144" s="224"/>
      <c r="Y144" s="224"/>
      <c r="Z144" s="214"/>
      <c r="AA144" s="214"/>
      <c r="AB144" s="214"/>
      <c r="AC144" s="214"/>
      <c r="AD144" s="214"/>
      <c r="AE144" s="214"/>
      <c r="AF144" s="214"/>
      <c r="AG144" s="214" t="s">
        <v>371</v>
      </c>
      <c r="AH144" s="214">
        <v>0</v>
      </c>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row>
    <row r="145" spans="1:60" outlineLevel="3" x14ac:dyDescent="0.2">
      <c r="A145" s="221"/>
      <c r="B145" s="222"/>
      <c r="C145" s="268" t="s">
        <v>3615</v>
      </c>
      <c r="D145" s="262"/>
      <c r="E145" s="263">
        <v>1</v>
      </c>
      <c r="F145" s="224"/>
      <c r="G145" s="224"/>
      <c r="H145" s="224"/>
      <c r="I145" s="224"/>
      <c r="J145" s="224"/>
      <c r="K145" s="224"/>
      <c r="L145" s="224"/>
      <c r="M145" s="224"/>
      <c r="N145" s="223"/>
      <c r="O145" s="223"/>
      <c r="P145" s="223"/>
      <c r="Q145" s="223"/>
      <c r="R145" s="224"/>
      <c r="S145" s="224"/>
      <c r="T145" s="224"/>
      <c r="U145" s="224"/>
      <c r="V145" s="224"/>
      <c r="W145" s="224"/>
      <c r="X145" s="224"/>
      <c r="Y145" s="224"/>
      <c r="Z145" s="214"/>
      <c r="AA145" s="214"/>
      <c r="AB145" s="214"/>
      <c r="AC145" s="214"/>
      <c r="AD145" s="214"/>
      <c r="AE145" s="214"/>
      <c r="AF145" s="214"/>
      <c r="AG145" s="214" t="s">
        <v>371</v>
      </c>
      <c r="AH145" s="214">
        <v>0</v>
      </c>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row>
    <row r="146" spans="1:60" outlineLevel="3" x14ac:dyDescent="0.2">
      <c r="A146" s="221"/>
      <c r="B146" s="222"/>
      <c r="C146" s="268" t="s">
        <v>3616</v>
      </c>
      <c r="D146" s="262"/>
      <c r="E146" s="263">
        <v>2</v>
      </c>
      <c r="F146" s="224"/>
      <c r="G146" s="224"/>
      <c r="H146" s="224"/>
      <c r="I146" s="224"/>
      <c r="J146" s="224"/>
      <c r="K146" s="224"/>
      <c r="L146" s="224"/>
      <c r="M146" s="224"/>
      <c r="N146" s="223"/>
      <c r="O146" s="223"/>
      <c r="P146" s="223"/>
      <c r="Q146" s="223"/>
      <c r="R146" s="224"/>
      <c r="S146" s="224"/>
      <c r="T146" s="224"/>
      <c r="U146" s="224"/>
      <c r="V146" s="224"/>
      <c r="W146" s="224"/>
      <c r="X146" s="224"/>
      <c r="Y146" s="224"/>
      <c r="Z146" s="214"/>
      <c r="AA146" s="214"/>
      <c r="AB146" s="214"/>
      <c r="AC146" s="214"/>
      <c r="AD146" s="214"/>
      <c r="AE146" s="214"/>
      <c r="AF146" s="214"/>
      <c r="AG146" s="214" t="s">
        <v>371</v>
      </c>
      <c r="AH146" s="214">
        <v>0</v>
      </c>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row>
    <row r="147" spans="1:60" outlineLevel="3" x14ac:dyDescent="0.2">
      <c r="A147" s="221"/>
      <c r="B147" s="222"/>
      <c r="C147" s="268" t="s">
        <v>3617</v>
      </c>
      <c r="D147" s="262"/>
      <c r="E147" s="263">
        <v>1</v>
      </c>
      <c r="F147" s="224"/>
      <c r="G147" s="224"/>
      <c r="H147" s="224"/>
      <c r="I147" s="224"/>
      <c r="J147" s="224"/>
      <c r="K147" s="224"/>
      <c r="L147" s="224"/>
      <c r="M147" s="224"/>
      <c r="N147" s="223"/>
      <c r="O147" s="223"/>
      <c r="P147" s="223"/>
      <c r="Q147" s="223"/>
      <c r="R147" s="224"/>
      <c r="S147" s="224"/>
      <c r="T147" s="224"/>
      <c r="U147" s="224"/>
      <c r="V147" s="224"/>
      <c r="W147" s="224"/>
      <c r="X147" s="224"/>
      <c r="Y147" s="224"/>
      <c r="Z147" s="214"/>
      <c r="AA147" s="214"/>
      <c r="AB147" s="214"/>
      <c r="AC147" s="214"/>
      <c r="AD147" s="214"/>
      <c r="AE147" s="214"/>
      <c r="AF147" s="214"/>
      <c r="AG147" s="214" t="s">
        <v>371</v>
      </c>
      <c r="AH147" s="214">
        <v>0</v>
      </c>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row>
    <row r="148" spans="1:60" outlineLevel="3" x14ac:dyDescent="0.2">
      <c r="A148" s="221"/>
      <c r="B148" s="222"/>
      <c r="C148" s="268" t="s">
        <v>3618</v>
      </c>
      <c r="D148" s="262"/>
      <c r="E148" s="263">
        <v>2</v>
      </c>
      <c r="F148" s="224"/>
      <c r="G148" s="224"/>
      <c r="H148" s="224"/>
      <c r="I148" s="224"/>
      <c r="J148" s="224"/>
      <c r="K148" s="224"/>
      <c r="L148" s="224"/>
      <c r="M148" s="224"/>
      <c r="N148" s="223"/>
      <c r="O148" s="223"/>
      <c r="P148" s="223"/>
      <c r="Q148" s="223"/>
      <c r="R148" s="224"/>
      <c r="S148" s="224"/>
      <c r="T148" s="224"/>
      <c r="U148" s="224"/>
      <c r="V148" s="224"/>
      <c r="W148" s="224"/>
      <c r="X148" s="224"/>
      <c r="Y148" s="224"/>
      <c r="Z148" s="214"/>
      <c r="AA148" s="214"/>
      <c r="AB148" s="214"/>
      <c r="AC148" s="214"/>
      <c r="AD148" s="214"/>
      <c r="AE148" s="214"/>
      <c r="AF148" s="214"/>
      <c r="AG148" s="214" t="s">
        <v>371</v>
      </c>
      <c r="AH148" s="214">
        <v>0</v>
      </c>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row>
    <row r="149" spans="1:60" outlineLevel="3" x14ac:dyDescent="0.2">
      <c r="A149" s="221"/>
      <c r="B149" s="222"/>
      <c r="C149" s="268" t="s">
        <v>3619</v>
      </c>
      <c r="D149" s="262"/>
      <c r="E149" s="263">
        <v>1</v>
      </c>
      <c r="F149" s="224"/>
      <c r="G149" s="224"/>
      <c r="H149" s="224"/>
      <c r="I149" s="224"/>
      <c r="J149" s="224"/>
      <c r="K149" s="224"/>
      <c r="L149" s="224"/>
      <c r="M149" s="224"/>
      <c r="N149" s="223"/>
      <c r="O149" s="223"/>
      <c r="P149" s="223"/>
      <c r="Q149" s="223"/>
      <c r="R149" s="224"/>
      <c r="S149" s="224"/>
      <c r="T149" s="224"/>
      <c r="U149" s="224"/>
      <c r="V149" s="224"/>
      <c r="W149" s="224"/>
      <c r="X149" s="224"/>
      <c r="Y149" s="224"/>
      <c r="Z149" s="214"/>
      <c r="AA149" s="214"/>
      <c r="AB149" s="214"/>
      <c r="AC149" s="214"/>
      <c r="AD149" s="214"/>
      <c r="AE149" s="214"/>
      <c r="AF149" s="214"/>
      <c r="AG149" s="214" t="s">
        <v>371</v>
      </c>
      <c r="AH149" s="214">
        <v>0</v>
      </c>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row>
    <row r="150" spans="1:60" outlineLevel="3" x14ac:dyDescent="0.2">
      <c r="A150" s="221"/>
      <c r="B150" s="222"/>
      <c r="C150" s="268" t="s">
        <v>3620</v>
      </c>
      <c r="D150" s="262"/>
      <c r="E150" s="263">
        <v>2</v>
      </c>
      <c r="F150" s="224"/>
      <c r="G150" s="224"/>
      <c r="H150" s="224"/>
      <c r="I150" s="224"/>
      <c r="J150" s="224"/>
      <c r="K150" s="224"/>
      <c r="L150" s="224"/>
      <c r="M150" s="224"/>
      <c r="N150" s="223"/>
      <c r="O150" s="223"/>
      <c r="P150" s="223"/>
      <c r="Q150" s="223"/>
      <c r="R150" s="224"/>
      <c r="S150" s="224"/>
      <c r="T150" s="224"/>
      <c r="U150" s="224"/>
      <c r="V150" s="224"/>
      <c r="W150" s="224"/>
      <c r="X150" s="224"/>
      <c r="Y150" s="224"/>
      <c r="Z150" s="214"/>
      <c r="AA150" s="214"/>
      <c r="AB150" s="214"/>
      <c r="AC150" s="214"/>
      <c r="AD150" s="214"/>
      <c r="AE150" s="214"/>
      <c r="AF150" s="214"/>
      <c r="AG150" s="214" t="s">
        <v>371</v>
      </c>
      <c r="AH150" s="214">
        <v>0</v>
      </c>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row>
    <row r="151" spans="1:60" outlineLevel="3" x14ac:dyDescent="0.2">
      <c r="A151" s="221"/>
      <c r="B151" s="222"/>
      <c r="C151" s="268" t="s">
        <v>3621</v>
      </c>
      <c r="D151" s="262"/>
      <c r="E151" s="263">
        <v>1</v>
      </c>
      <c r="F151" s="224"/>
      <c r="G151" s="224"/>
      <c r="H151" s="224"/>
      <c r="I151" s="224"/>
      <c r="J151" s="224"/>
      <c r="K151" s="224"/>
      <c r="L151" s="224"/>
      <c r="M151" s="224"/>
      <c r="N151" s="223"/>
      <c r="O151" s="223"/>
      <c r="P151" s="223"/>
      <c r="Q151" s="223"/>
      <c r="R151" s="224"/>
      <c r="S151" s="224"/>
      <c r="T151" s="224"/>
      <c r="U151" s="224"/>
      <c r="V151" s="224"/>
      <c r="W151" s="224"/>
      <c r="X151" s="224"/>
      <c r="Y151" s="224"/>
      <c r="Z151" s="214"/>
      <c r="AA151" s="214"/>
      <c r="AB151" s="214"/>
      <c r="AC151" s="214"/>
      <c r="AD151" s="214"/>
      <c r="AE151" s="214"/>
      <c r="AF151" s="214"/>
      <c r="AG151" s="214" t="s">
        <v>371</v>
      </c>
      <c r="AH151" s="214">
        <v>0</v>
      </c>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row>
    <row r="152" spans="1:60" outlineLevel="3" x14ac:dyDescent="0.2">
      <c r="A152" s="221"/>
      <c r="B152" s="222"/>
      <c r="C152" s="268" t="s">
        <v>3622</v>
      </c>
      <c r="D152" s="262"/>
      <c r="E152" s="263">
        <v>2</v>
      </c>
      <c r="F152" s="224"/>
      <c r="G152" s="224"/>
      <c r="H152" s="224"/>
      <c r="I152" s="224"/>
      <c r="J152" s="224"/>
      <c r="K152" s="224"/>
      <c r="L152" s="224"/>
      <c r="M152" s="224"/>
      <c r="N152" s="223"/>
      <c r="O152" s="223"/>
      <c r="P152" s="223"/>
      <c r="Q152" s="223"/>
      <c r="R152" s="224"/>
      <c r="S152" s="224"/>
      <c r="T152" s="224"/>
      <c r="U152" s="224"/>
      <c r="V152" s="224"/>
      <c r="W152" s="224"/>
      <c r="X152" s="224"/>
      <c r="Y152" s="224"/>
      <c r="Z152" s="214"/>
      <c r="AA152" s="214"/>
      <c r="AB152" s="214"/>
      <c r="AC152" s="214"/>
      <c r="AD152" s="214"/>
      <c r="AE152" s="214"/>
      <c r="AF152" s="214"/>
      <c r="AG152" s="214" t="s">
        <v>371</v>
      </c>
      <c r="AH152" s="214">
        <v>0</v>
      </c>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row>
    <row r="153" spans="1:60" outlineLevel="3" x14ac:dyDescent="0.2">
      <c r="A153" s="221"/>
      <c r="B153" s="222"/>
      <c r="C153" s="268" t="s">
        <v>3623</v>
      </c>
      <c r="D153" s="262"/>
      <c r="E153" s="263">
        <v>2</v>
      </c>
      <c r="F153" s="224"/>
      <c r="G153" s="224"/>
      <c r="H153" s="224"/>
      <c r="I153" s="224"/>
      <c r="J153" s="224"/>
      <c r="K153" s="224"/>
      <c r="L153" s="224"/>
      <c r="M153" s="224"/>
      <c r="N153" s="223"/>
      <c r="O153" s="223"/>
      <c r="P153" s="223"/>
      <c r="Q153" s="223"/>
      <c r="R153" s="224"/>
      <c r="S153" s="224"/>
      <c r="T153" s="224"/>
      <c r="U153" s="224"/>
      <c r="V153" s="224"/>
      <c r="W153" s="224"/>
      <c r="X153" s="224"/>
      <c r="Y153" s="224"/>
      <c r="Z153" s="214"/>
      <c r="AA153" s="214"/>
      <c r="AB153" s="214"/>
      <c r="AC153" s="214"/>
      <c r="AD153" s="214"/>
      <c r="AE153" s="214"/>
      <c r="AF153" s="214"/>
      <c r="AG153" s="214" t="s">
        <v>371</v>
      </c>
      <c r="AH153" s="214">
        <v>0</v>
      </c>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row>
    <row r="154" spans="1:60" ht="33.75" outlineLevel="1" x14ac:dyDescent="0.2">
      <c r="A154" s="236">
        <v>45</v>
      </c>
      <c r="B154" s="237" t="s">
        <v>3635</v>
      </c>
      <c r="C154" s="254" t="s">
        <v>3636</v>
      </c>
      <c r="D154" s="238" t="s">
        <v>375</v>
      </c>
      <c r="E154" s="239">
        <v>13</v>
      </c>
      <c r="F154" s="240"/>
      <c r="G154" s="241">
        <f>ROUND(E154*F154,2)</f>
        <v>0</v>
      </c>
      <c r="H154" s="240"/>
      <c r="I154" s="241">
        <f>ROUND(E154*H154,2)</f>
        <v>0</v>
      </c>
      <c r="J154" s="240"/>
      <c r="K154" s="241">
        <f>ROUND(E154*J154,2)</f>
        <v>0</v>
      </c>
      <c r="L154" s="241">
        <v>12</v>
      </c>
      <c r="M154" s="241">
        <f>G154*(1+L154/100)</f>
        <v>0</v>
      </c>
      <c r="N154" s="239">
        <v>1.5E-3</v>
      </c>
      <c r="O154" s="239">
        <f>ROUND(E154*N154,2)</f>
        <v>0.02</v>
      </c>
      <c r="P154" s="239">
        <v>0</v>
      </c>
      <c r="Q154" s="239">
        <f>ROUND(E154*P154,2)</f>
        <v>0</v>
      </c>
      <c r="R154" s="241" t="s">
        <v>428</v>
      </c>
      <c r="S154" s="241" t="s">
        <v>315</v>
      </c>
      <c r="T154" s="242" t="s">
        <v>670</v>
      </c>
      <c r="U154" s="224">
        <v>0</v>
      </c>
      <c r="V154" s="224">
        <f>ROUND(E154*U154,2)</f>
        <v>0</v>
      </c>
      <c r="W154" s="224"/>
      <c r="X154" s="224" t="s">
        <v>429</v>
      </c>
      <c r="Y154" s="224" t="s">
        <v>317</v>
      </c>
      <c r="Z154" s="214"/>
      <c r="AA154" s="214"/>
      <c r="AB154" s="214"/>
      <c r="AC154" s="214"/>
      <c r="AD154" s="214"/>
      <c r="AE154" s="214"/>
      <c r="AF154" s="214"/>
      <c r="AG154" s="214" t="s">
        <v>430</v>
      </c>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row>
    <row r="155" spans="1:60" outlineLevel="2" x14ac:dyDescent="0.2">
      <c r="A155" s="221"/>
      <c r="B155" s="222"/>
      <c r="C155" s="255" t="s">
        <v>3637</v>
      </c>
      <c r="D155" s="243"/>
      <c r="E155" s="243"/>
      <c r="F155" s="243"/>
      <c r="G155" s="243"/>
      <c r="H155" s="224"/>
      <c r="I155" s="224"/>
      <c r="J155" s="224"/>
      <c r="K155" s="224"/>
      <c r="L155" s="224"/>
      <c r="M155" s="224"/>
      <c r="N155" s="223"/>
      <c r="O155" s="223"/>
      <c r="P155" s="223"/>
      <c r="Q155" s="223"/>
      <c r="R155" s="224"/>
      <c r="S155" s="224"/>
      <c r="T155" s="224"/>
      <c r="U155" s="224"/>
      <c r="V155" s="224"/>
      <c r="W155" s="224"/>
      <c r="X155" s="224"/>
      <c r="Y155" s="224"/>
      <c r="Z155" s="214"/>
      <c r="AA155" s="214"/>
      <c r="AB155" s="214"/>
      <c r="AC155" s="214"/>
      <c r="AD155" s="214"/>
      <c r="AE155" s="214"/>
      <c r="AF155" s="214"/>
      <c r="AG155" s="214" t="s">
        <v>320</v>
      </c>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row>
    <row r="156" spans="1:60" ht="22.5" outlineLevel="1" x14ac:dyDescent="0.2">
      <c r="A156" s="236">
        <v>46</v>
      </c>
      <c r="B156" s="237" t="s">
        <v>3638</v>
      </c>
      <c r="C156" s="254" t="s">
        <v>3639</v>
      </c>
      <c r="D156" s="238" t="s">
        <v>375</v>
      </c>
      <c r="E156" s="239">
        <v>36</v>
      </c>
      <c r="F156" s="240"/>
      <c r="G156" s="241">
        <f>ROUND(E156*F156,2)</f>
        <v>0</v>
      </c>
      <c r="H156" s="240"/>
      <c r="I156" s="241">
        <f>ROUND(E156*H156,2)</f>
        <v>0</v>
      </c>
      <c r="J156" s="240"/>
      <c r="K156" s="241">
        <f>ROUND(E156*J156,2)</f>
        <v>0</v>
      </c>
      <c r="L156" s="241">
        <v>12</v>
      </c>
      <c r="M156" s="241">
        <f>G156*(1+L156/100)</f>
        <v>0</v>
      </c>
      <c r="N156" s="239">
        <v>2.0000000000000001E-4</v>
      </c>
      <c r="O156" s="239">
        <f>ROUND(E156*N156,2)</f>
        <v>0.01</v>
      </c>
      <c r="P156" s="239">
        <v>0</v>
      </c>
      <c r="Q156" s="239">
        <f>ROUND(E156*P156,2)</f>
        <v>0</v>
      </c>
      <c r="R156" s="241" t="s">
        <v>428</v>
      </c>
      <c r="S156" s="241" t="s">
        <v>315</v>
      </c>
      <c r="T156" s="242" t="s">
        <v>670</v>
      </c>
      <c r="U156" s="224">
        <v>0</v>
      </c>
      <c r="V156" s="224">
        <f>ROUND(E156*U156,2)</f>
        <v>0</v>
      </c>
      <c r="W156" s="224"/>
      <c r="X156" s="224" t="s">
        <v>429</v>
      </c>
      <c r="Y156" s="224" t="s">
        <v>317</v>
      </c>
      <c r="Z156" s="214"/>
      <c r="AA156" s="214"/>
      <c r="AB156" s="214"/>
      <c r="AC156" s="214"/>
      <c r="AD156" s="214"/>
      <c r="AE156" s="214"/>
      <c r="AF156" s="214"/>
      <c r="AG156" s="214" t="s">
        <v>430</v>
      </c>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row>
    <row r="157" spans="1:60" outlineLevel="2" x14ac:dyDescent="0.2">
      <c r="A157" s="221"/>
      <c r="B157" s="222"/>
      <c r="C157" s="268" t="s">
        <v>3640</v>
      </c>
      <c r="D157" s="262"/>
      <c r="E157" s="263">
        <v>36</v>
      </c>
      <c r="F157" s="224"/>
      <c r="G157" s="224"/>
      <c r="H157" s="224"/>
      <c r="I157" s="224"/>
      <c r="J157" s="224"/>
      <c r="K157" s="224"/>
      <c r="L157" s="224"/>
      <c r="M157" s="224"/>
      <c r="N157" s="223"/>
      <c r="O157" s="223"/>
      <c r="P157" s="223"/>
      <c r="Q157" s="223"/>
      <c r="R157" s="224"/>
      <c r="S157" s="224"/>
      <c r="T157" s="224"/>
      <c r="U157" s="224"/>
      <c r="V157" s="224"/>
      <c r="W157" s="224"/>
      <c r="X157" s="224"/>
      <c r="Y157" s="224"/>
      <c r="Z157" s="214"/>
      <c r="AA157" s="214"/>
      <c r="AB157" s="214"/>
      <c r="AC157" s="214"/>
      <c r="AD157" s="214"/>
      <c r="AE157" s="214"/>
      <c r="AF157" s="214"/>
      <c r="AG157" s="214" t="s">
        <v>371</v>
      </c>
      <c r="AH157" s="214">
        <v>5</v>
      </c>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row>
    <row r="158" spans="1:60" ht="22.5" outlineLevel="1" x14ac:dyDescent="0.2">
      <c r="A158" s="236">
        <v>47</v>
      </c>
      <c r="B158" s="237" t="s">
        <v>3641</v>
      </c>
      <c r="C158" s="254" t="s">
        <v>3642</v>
      </c>
      <c r="D158" s="238" t="s">
        <v>375</v>
      </c>
      <c r="E158" s="239">
        <v>2</v>
      </c>
      <c r="F158" s="240"/>
      <c r="G158" s="241">
        <f>ROUND(E158*F158,2)</f>
        <v>0</v>
      </c>
      <c r="H158" s="240"/>
      <c r="I158" s="241">
        <f>ROUND(E158*H158,2)</f>
        <v>0</v>
      </c>
      <c r="J158" s="240"/>
      <c r="K158" s="241">
        <f>ROUND(E158*J158,2)</f>
        <v>0</v>
      </c>
      <c r="L158" s="241">
        <v>12</v>
      </c>
      <c r="M158" s="241">
        <f>G158*(1+L158/100)</f>
        <v>0</v>
      </c>
      <c r="N158" s="239">
        <v>2.0000000000000001E-4</v>
      </c>
      <c r="O158" s="239">
        <f>ROUND(E158*N158,2)</f>
        <v>0</v>
      </c>
      <c r="P158" s="239">
        <v>0</v>
      </c>
      <c r="Q158" s="239">
        <f>ROUND(E158*P158,2)</f>
        <v>0</v>
      </c>
      <c r="R158" s="241" t="s">
        <v>428</v>
      </c>
      <c r="S158" s="241" t="s">
        <v>315</v>
      </c>
      <c r="T158" s="242" t="s">
        <v>670</v>
      </c>
      <c r="U158" s="224">
        <v>0</v>
      </c>
      <c r="V158" s="224">
        <f>ROUND(E158*U158,2)</f>
        <v>0</v>
      </c>
      <c r="W158" s="224"/>
      <c r="X158" s="224" t="s">
        <v>429</v>
      </c>
      <c r="Y158" s="224" t="s">
        <v>317</v>
      </c>
      <c r="Z158" s="214"/>
      <c r="AA158" s="214"/>
      <c r="AB158" s="214"/>
      <c r="AC158" s="214"/>
      <c r="AD158" s="214"/>
      <c r="AE158" s="214"/>
      <c r="AF158" s="214"/>
      <c r="AG158" s="214" t="s">
        <v>430</v>
      </c>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row>
    <row r="159" spans="1:60" outlineLevel="2" x14ac:dyDescent="0.2">
      <c r="A159" s="221"/>
      <c r="B159" s="222"/>
      <c r="C159" s="268" t="s">
        <v>3643</v>
      </c>
      <c r="D159" s="262"/>
      <c r="E159" s="263">
        <v>2</v>
      </c>
      <c r="F159" s="224"/>
      <c r="G159" s="224"/>
      <c r="H159" s="224"/>
      <c r="I159" s="224"/>
      <c r="J159" s="224"/>
      <c r="K159" s="224"/>
      <c r="L159" s="224"/>
      <c r="M159" s="224"/>
      <c r="N159" s="223"/>
      <c r="O159" s="223"/>
      <c r="P159" s="223"/>
      <c r="Q159" s="223"/>
      <c r="R159" s="224"/>
      <c r="S159" s="224"/>
      <c r="T159" s="224"/>
      <c r="U159" s="224"/>
      <c r="V159" s="224"/>
      <c r="W159" s="224"/>
      <c r="X159" s="224"/>
      <c r="Y159" s="224"/>
      <c r="Z159" s="214"/>
      <c r="AA159" s="214"/>
      <c r="AB159" s="214"/>
      <c r="AC159" s="214"/>
      <c r="AD159" s="214"/>
      <c r="AE159" s="214"/>
      <c r="AF159" s="214"/>
      <c r="AG159" s="214" t="s">
        <v>371</v>
      </c>
      <c r="AH159" s="214">
        <v>0</v>
      </c>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row>
    <row r="160" spans="1:60" outlineLevel="1" x14ac:dyDescent="0.2">
      <c r="A160" s="236">
        <v>48</v>
      </c>
      <c r="B160" s="237" t="s">
        <v>1152</v>
      </c>
      <c r="C160" s="254" t="s">
        <v>1153</v>
      </c>
      <c r="D160" s="238" t="s">
        <v>581</v>
      </c>
      <c r="E160" s="239">
        <v>9.2770000000000005E-2</v>
      </c>
      <c r="F160" s="240"/>
      <c r="G160" s="241">
        <f>ROUND(E160*F160,2)</f>
        <v>0</v>
      </c>
      <c r="H160" s="240"/>
      <c r="I160" s="241">
        <f>ROUND(E160*H160,2)</f>
        <v>0</v>
      </c>
      <c r="J160" s="240"/>
      <c r="K160" s="241">
        <f>ROUND(E160*J160,2)</f>
        <v>0</v>
      </c>
      <c r="L160" s="241">
        <v>12</v>
      </c>
      <c r="M160" s="241">
        <f>G160*(1+L160/100)</f>
        <v>0</v>
      </c>
      <c r="N160" s="239">
        <v>0</v>
      </c>
      <c r="O160" s="239">
        <f>ROUND(E160*N160,2)</f>
        <v>0</v>
      </c>
      <c r="P160" s="239">
        <v>0</v>
      </c>
      <c r="Q160" s="239">
        <f>ROUND(E160*P160,2)</f>
        <v>0</v>
      </c>
      <c r="R160" s="241" t="s">
        <v>611</v>
      </c>
      <c r="S160" s="241" t="s">
        <v>315</v>
      </c>
      <c r="T160" s="242" t="s">
        <v>670</v>
      </c>
      <c r="U160" s="224">
        <v>1.629</v>
      </c>
      <c r="V160" s="224">
        <f>ROUND(E160*U160,2)</f>
        <v>0.15</v>
      </c>
      <c r="W160" s="224"/>
      <c r="X160" s="224" t="s">
        <v>582</v>
      </c>
      <c r="Y160" s="224" t="s">
        <v>317</v>
      </c>
      <c r="Z160" s="214"/>
      <c r="AA160" s="214"/>
      <c r="AB160" s="214"/>
      <c r="AC160" s="214"/>
      <c r="AD160" s="214"/>
      <c r="AE160" s="214"/>
      <c r="AF160" s="214"/>
      <c r="AG160" s="214" t="s">
        <v>583</v>
      </c>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row>
    <row r="161" spans="1:60" outlineLevel="2" x14ac:dyDescent="0.2">
      <c r="A161" s="221"/>
      <c r="B161" s="222"/>
      <c r="C161" s="267" t="s">
        <v>692</v>
      </c>
      <c r="D161" s="266"/>
      <c r="E161" s="266"/>
      <c r="F161" s="266"/>
      <c r="G161" s="266"/>
      <c r="H161" s="224"/>
      <c r="I161" s="224"/>
      <c r="J161" s="224"/>
      <c r="K161" s="224"/>
      <c r="L161" s="224"/>
      <c r="M161" s="224"/>
      <c r="N161" s="223"/>
      <c r="O161" s="223"/>
      <c r="P161" s="223"/>
      <c r="Q161" s="223"/>
      <c r="R161" s="224"/>
      <c r="S161" s="224"/>
      <c r="T161" s="224"/>
      <c r="U161" s="224"/>
      <c r="V161" s="224"/>
      <c r="W161" s="224"/>
      <c r="X161" s="224"/>
      <c r="Y161" s="224"/>
      <c r="Z161" s="214"/>
      <c r="AA161" s="214"/>
      <c r="AB161" s="214"/>
      <c r="AC161" s="214"/>
      <c r="AD161" s="214"/>
      <c r="AE161" s="214"/>
      <c r="AF161" s="214"/>
      <c r="AG161" s="214" t="s">
        <v>369</v>
      </c>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row>
    <row r="162" spans="1:60" x14ac:dyDescent="0.2">
      <c r="A162" s="229" t="s">
        <v>310</v>
      </c>
      <c r="B162" s="230" t="s">
        <v>238</v>
      </c>
      <c r="C162" s="253" t="s">
        <v>239</v>
      </c>
      <c r="D162" s="231"/>
      <c r="E162" s="232"/>
      <c r="F162" s="233"/>
      <c r="G162" s="233">
        <f>SUMIF(AG163:AG164,"&lt;&gt;NOR",G163:G164)</f>
        <v>0</v>
      </c>
      <c r="H162" s="233"/>
      <c r="I162" s="233">
        <f>SUM(I163:I164)</f>
        <v>0</v>
      </c>
      <c r="J162" s="233"/>
      <c r="K162" s="233">
        <f>SUM(K163:K164)</f>
        <v>0</v>
      </c>
      <c r="L162" s="233"/>
      <c r="M162" s="233">
        <f>SUM(M163:M164)</f>
        <v>0</v>
      </c>
      <c r="N162" s="232"/>
      <c r="O162" s="232">
        <f>SUM(O163:O164)</f>
        <v>0</v>
      </c>
      <c r="P162" s="232"/>
      <c r="Q162" s="232">
        <f>SUM(Q163:Q164)</f>
        <v>0</v>
      </c>
      <c r="R162" s="233"/>
      <c r="S162" s="233"/>
      <c r="T162" s="234"/>
      <c r="U162" s="228"/>
      <c r="V162" s="228">
        <f>SUM(V163:V164)</f>
        <v>0</v>
      </c>
      <c r="W162" s="228"/>
      <c r="X162" s="228"/>
      <c r="Y162" s="228"/>
      <c r="AG162" t="s">
        <v>311</v>
      </c>
    </row>
    <row r="163" spans="1:60" outlineLevel="1" x14ac:dyDescent="0.2">
      <c r="A163" s="245">
        <v>49</v>
      </c>
      <c r="B163" s="246" t="s">
        <v>3644</v>
      </c>
      <c r="C163" s="256" t="s">
        <v>3645</v>
      </c>
      <c r="D163" s="247" t="s">
        <v>330</v>
      </c>
      <c r="E163" s="248">
        <v>1</v>
      </c>
      <c r="F163" s="249"/>
      <c r="G163" s="250">
        <f>ROUND(E163*F163,2)</f>
        <v>0</v>
      </c>
      <c r="H163" s="249"/>
      <c r="I163" s="250">
        <f>ROUND(E163*H163,2)</f>
        <v>0</v>
      </c>
      <c r="J163" s="249"/>
      <c r="K163" s="250">
        <f>ROUND(E163*J163,2)</f>
        <v>0</v>
      </c>
      <c r="L163" s="250">
        <v>12</v>
      </c>
      <c r="M163" s="250">
        <f>G163*(1+L163/100)</f>
        <v>0</v>
      </c>
      <c r="N163" s="248">
        <v>0</v>
      </c>
      <c r="O163" s="248">
        <f>ROUND(E163*N163,2)</f>
        <v>0</v>
      </c>
      <c r="P163" s="248">
        <v>0</v>
      </c>
      <c r="Q163" s="248">
        <f>ROUND(E163*P163,2)</f>
        <v>0</v>
      </c>
      <c r="R163" s="250"/>
      <c r="S163" s="250" t="s">
        <v>331</v>
      </c>
      <c r="T163" s="251" t="s">
        <v>316</v>
      </c>
      <c r="U163" s="224">
        <v>0</v>
      </c>
      <c r="V163" s="224">
        <f>ROUND(E163*U163,2)</f>
        <v>0</v>
      </c>
      <c r="W163" s="224"/>
      <c r="X163" s="224" t="s">
        <v>336</v>
      </c>
      <c r="Y163" s="224" t="s">
        <v>317</v>
      </c>
      <c r="Z163" s="214"/>
      <c r="AA163" s="214"/>
      <c r="AB163" s="214"/>
      <c r="AC163" s="214"/>
      <c r="AD163" s="214"/>
      <c r="AE163" s="214"/>
      <c r="AF163" s="214"/>
      <c r="AG163" s="214" t="s">
        <v>337</v>
      </c>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row>
    <row r="164" spans="1:60" outlineLevel="1" x14ac:dyDescent="0.2">
      <c r="A164" s="245">
        <v>50</v>
      </c>
      <c r="B164" s="246" t="s">
        <v>3646</v>
      </c>
      <c r="C164" s="256" t="s">
        <v>3647</v>
      </c>
      <c r="D164" s="247" t="s">
        <v>330</v>
      </c>
      <c r="E164" s="248">
        <v>11</v>
      </c>
      <c r="F164" s="249"/>
      <c r="G164" s="250">
        <f>ROUND(E164*F164,2)</f>
        <v>0</v>
      </c>
      <c r="H164" s="249"/>
      <c r="I164" s="250">
        <f>ROUND(E164*H164,2)</f>
        <v>0</v>
      </c>
      <c r="J164" s="249"/>
      <c r="K164" s="250">
        <f>ROUND(E164*J164,2)</f>
        <v>0</v>
      </c>
      <c r="L164" s="250">
        <v>12</v>
      </c>
      <c r="M164" s="250">
        <f>G164*(1+L164/100)</f>
        <v>0</v>
      </c>
      <c r="N164" s="248">
        <v>0</v>
      </c>
      <c r="O164" s="248">
        <f>ROUND(E164*N164,2)</f>
        <v>0</v>
      </c>
      <c r="P164" s="248">
        <v>0</v>
      </c>
      <c r="Q164" s="248">
        <f>ROUND(E164*P164,2)</f>
        <v>0</v>
      </c>
      <c r="R164" s="250"/>
      <c r="S164" s="250" t="s">
        <v>331</v>
      </c>
      <c r="T164" s="251" t="s">
        <v>316</v>
      </c>
      <c r="U164" s="224">
        <v>0</v>
      </c>
      <c r="V164" s="224">
        <f>ROUND(E164*U164,2)</f>
        <v>0</v>
      </c>
      <c r="W164" s="224"/>
      <c r="X164" s="224" t="s">
        <v>336</v>
      </c>
      <c r="Y164" s="224" t="s">
        <v>317</v>
      </c>
      <c r="Z164" s="214"/>
      <c r="AA164" s="214"/>
      <c r="AB164" s="214"/>
      <c r="AC164" s="214"/>
      <c r="AD164" s="214"/>
      <c r="AE164" s="214"/>
      <c r="AF164" s="214"/>
      <c r="AG164" s="214" t="s">
        <v>337</v>
      </c>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row>
    <row r="165" spans="1:60" x14ac:dyDescent="0.2">
      <c r="A165" s="229" t="s">
        <v>310</v>
      </c>
      <c r="B165" s="230" t="s">
        <v>217</v>
      </c>
      <c r="C165" s="253" t="s">
        <v>218</v>
      </c>
      <c r="D165" s="231"/>
      <c r="E165" s="232"/>
      <c r="F165" s="233"/>
      <c r="G165" s="233">
        <f>SUMIF(AG166:AG181,"&lt;&gt;NOR",G166:G181)</f>
        <v>0</v>
      </c>
      <c r="H165" s="233"/>
      <c r="I165" s="233">
        <f>SUM(I166:I181)</f>
        <v>0</v>
      </c>
      <c r="J165" s="233"/>
      <c r="K165" s="233">
        <f>SUM(K166:K181)</f>
        <v>0</v>
      </c>
      <c r="L165" s="233"/>
      <c r="M165" s="233">
        <f>SUM(M166:M181)</f>
        <v>0</v>
      </c>
      <c r="N165" s="232"/>
      <c r="O165" s="232">
        <f>SUM(O166:O181)</f>
        <v>0</v>
      </c>
      <c r="P165" s="232"/>
      <c r="Q165" s="232">
        <f>SUM(Q166:Q181)</f>
        <v>0</v>
      </c>
      <c r="R165" s="233"/>
      <c r="S165" s="233"/>
      <c r="T165" s="234"/>
      <c r="U165" s="228"/>
      <c r="V165" s="228">
        <f>SUM(V166:V181)</f>
        <v>2.65</v>
      </c>
      <c r="W165" s="228"/>
      <c r="X165" s="228"/>
      <c r="Y165" s="228"/>
      <c r="AG165" t="s">
        <v>311</v>
      </c>
    </row>
    <row r="166" spans="1:60" ht="22.5" outlineLevel="1" x14ac:dyDescent="0.2">
      <c r="A166" s="236">
        <v>51</v>
      </c>
      <c r="B166" s="237" t="s">
        <v>3648</v>
      </c>
      <c r="C166" s="254" t="s">
        <v>3649</v>
      </c>
      <c r="D166" s="238" t="s">
        <v>581</v>
      </c>
      <c r="E166" s="239">
        <v>0.69501999999999997</v>
      </c>
      <c r="F166" s="240"/>
      <c r="G166" s="241">
        <f>ROUND(E166*F166,2)</f>
        <v>0</v>
      </c>
      <c r="H166" s="240"/>
      <c r="I166" s="241">
        <f>ROUND(E166*H166,2)</f>
        <v>0</v>
      </c>
      <c r="J166" s="240"/>
      <c r="K166" s="241">
        <f>ROUND(E166*J166,2)</f>
        <v>0</v>
      </c>
      <c r="L166" s="241">
        <v>12</v>
      </c>
      <c r="M166" s="241">
        <f>G166*(1+L166/100)</f>
        <v>0</v>
      </c>
      <c r="N166" s="239">
        <v>0</v>
      </c>
      <c r="O166" s="239">
        <f>ROUND(E166*N166,2)</f>
        <v>0</v>
      </c>
      <c r="P166" s="239">
        <v>0</v>
      </c>
      <c r="Q166" s="239">
        <f>ROUND(E166*P166,2)</f>
        <v>0</v>
      </c>
      <c r="R166" s="241" t="s">
        <v>519</v>
      </c>
      <c r="S166" s="241" t="s">
        <v>315</v>
      </c>
      <c r="T166" s="242" t="s">
        <v>670</v>
      </c>
      <c r="U166" s="224">
        <v>2.0670000000000002</v>
      </c>
      <c r="V166" s="224">
        <f>ROUND(E166*U166,2)</f>
        <v>1.44</v>
      </c>
      <c r="W166" s="224"/>
      <c r="X166" s="224" t="s">
        <v>336</v>
      </c>
      <c r="Y166" s="224" t="s">
        <v>317</v>
      </c>
      <c r="Z166" s="214"/>
      <c r="AA166" s="214"/>
      <c r="AB166" s="214"/>
      <c r="AC166" s="214"/>
      <c r="AD166" s="214"/>
      <c r="AE166" s="214"/>
      <c r="AF166" s="214"/>
      <c r="AG166" s="214" t="s">
        <v>337</v>
      </c>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row>
    <row r="167" spans="1:60" outlineLevel="2" x14ac:dyDescent="0.2">
      <c r="A167" s="221"/>
      <c r="B167" s="222"/>
      <c r="C167" s="268" t="s">
        <v>3650</v>
      </c>
      <c r="D167" s="262"/>
      <c r="E167" s="263">
        <v>0.64800000000000002</v>
      </c>
      <c r="F167" s="224"/>
      <c r="G167" s="224"/>
      <c r="H167" s="224"/>
      <c r="I167" s="224"/>
      <c r="J167" s="224"/>
      <c r="K167" s="224"/>
      <c r="L167" s="224"/>
      <c r="M167" s="224"/>
      <c r="N167" s="223"/>
      <c r="O167" s="223"/>
      <c r="P167" s="223"/>
      <c r="Q167" s="223"/>
      <c r="R167" s="224"/>
      <c r="S167" s="224"/>
      <c r="T167" s="224"/>
      <c r="U167" s="224"/>
      <c r="V167" s="224"/>
      <c r="W167" s="224"/>
      <c r="X167" s="224"/>
      <c r="Y167" s="224"/>
      <c r="Z167" s="214"/>
      <c r="AA167" s="214"/>
      <c r="AB167" s="214"/>
      <c r="AC167" s="214"/>
      <c r="AD167" s="214"/>
      <c r="AE167" s="214"/>
      <c r="AF167" s="214"/>
      <c r="AG167" s="214" t="s">
        <v>371</v>
      </c>
      <c r="AH167" s="214">
        <v>5</v>
      </c>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row>
    <row r="168" spans="1:60" outlineLevel="3" x14ac:dyDescent="0.2">
      <c r="A168" s="221"/>
      <c r="B168" s="222"/>
      <c r="C168" s="268" t="s">
        <v>3651</v>
      </c>
      <c r="D168" s="262"/>
      <c r="E168" s="263">
        <v>4.7019999999999999E-2</v>
      </c>
      <c r="F168" s="224"/>
      <c r="G168" s="224"/>
      <c r="H168" s="224"/>
      <c r="I168" s="224"/>
      <c r="J168" s="224"/>
      <c r="K168" s="224"/>
      <c r="L168" s="224"/>
      <c r="M168" s="224"/>
      <c r="N168" s="223"/>
      <c r="O168" s="223"/>
      <c r="P168" s="223"/>
      <c r="Q168" s="223"/>
      <c r="R168" s="224"/>
      <c r="S168" s="224"/>
      <c r="T168" s="224"/>
      <c r="U168" s="224"/>
      <c r="V168" s="224"/>
      <c r="W168" s="224"/>
      <c r="X168" s="224"/>
      <c r="Y168" s="224"/>
      <c r="Z168" s="214"/>
      <c r="AA168" s="214"/>
      <c r="AB168" s="214"/>
      <c r="AC168" s="214"/>
      <c r="AD168" s="214"/>
      <c r="AE168" s="214"/>
      <c r="AF168" s="214"/>
      <c r="AG168" s="214" t="s">
        <v>371</v>
      </c>
      <c r="AH168" s="214">
        <v>5</v>
      </c>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row>
    <row r="169" spans="1:60" outlineLevel="1" x14ac:dyDescent="0.2">
      <c r="A169" s="236">
        <v>52</v>
      </c>
      <c r="B169" s="237" t="s">
        <v>921</v>
      </c>
      <c r="C169" s="254" t="s">
        <v>922</v>
      </c>
      <c r="D169" s="238" t="s">
        <v>581</v>
      </c>
      <c r="E169" s="239">
        <v>0.69501999999999997</v>
      </c>
      <c r="F169" s="240"/>
      <c r="G169" s="241">
        <f>ROUND(E169*F169,2)</f>
        <v>0</v>
      </c>
      <c r="H169" s="240"/>
      <c r="I169" s="241">
        <f>ROUND(E169*H169,2)</f>
        <v>0</v>
      </c>
      <c r="J169" s="240"/>
      <c r="K169" s="241">
        <f>ROUND(E169*J169,2)</f>
        <v>0</v>
      </c>
      <c r="L169" s="241">
        <v>12</v>
      </c>
      <c r="M169" s="241">
        <f>G169*(1+L169/100)</f>
        <v>0</v>
      </c>
      <c r="N169" s="239">
        <v>0</v>
      </c>
      <c r="O169" s="239">
        <f>ROUND(E169*N169,2)</f>
        <v>0</v>
      </c>
      <c r="P169" s="239">
        <v>0</v>
      </c>
      <c r="Q169" s="239">
        <f>ROUND(E169*P169,2)</f>
        <v>0</v>
      </c>
      <c r="R169" s="241" t="s">
        <v>519</v>
      </c>
      <c r="S169" s="241" t="s">
        <v>315</v>
      </c>
      <c r="T169" s="242" t="s">
        <v>670</v>
      </c>
      <c r="U169" s="224">
        <v>0.94199999999999995</v>
      </c>
      <c r="V169" s="224">
        <f>ROUND(E169*U169,2)</f>
        <v>0.65</v>
      </c>
      <c r="W169" s="224"/>
      <c r="X169" s="224" t="s">
        <v>336</v>
      </c>
      <c r="Y169" s="224" t="s">
        <v>317</v>
      </c>
      <c r="Z169" s="214"/>
      <c r="AA169" s="214"/>
      <c r="AB169" s="214"/>
      <c r="AC169" s="214"/>
      <c r="AD169" s="214"/>
      <c r="AE169" s="214"/>
      <c r="AF169" s="214"/>
      <c r="AG169" s="214" t="s">
        <v>337</v>
      </c>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row>
    <row r="170" spans="1:60" outlineLevel="2" x14ac:dyDescent="0.2">
      <c r="A170" s="221"/>
      <c r="B170" s="222"/>
      <c r="C170" s="268" t="s">
        <v>3652</v>
      </c>
      <c r="D170" s="262"/>
      <c r="E170" s="263">
        <v>0.69501999999999997</v>
      </c>
      <c r="F170" s="224"/>
      <c r="G170" s="224"/>
      <c r="H170" s="224"/>
      <c r="I170" s="224"/>
      <c r="J170" s="224"/>
      <c r="K170" s="224"/>
      <c r="L170" s="224"/>
      <c r="M170" s="224"/>
      <c r="N170" s="223"/>
      <c r="O170" s="223"/>
      <c r="P170" s="223"/>
      <c r="Q170" s="223"/>
      <c r="R170" s="224"/>
      <c r="S170" s="224"/>
      <c r="T170" s="224"/>
      <c r="U170" s="224"/>
      <c r="V170" s="224"/>
      <c r="W170" s="224"/>
      <c r="X170" s="224"/>
      <c r="Y170" s="224"/>
      <c r="Z170" s="214"/>
      <c r="AA170" s="214"/>
      <c r="AB170" s="214"/>
      <c r="AC170" s="214"/>
      <c r="AD170" s="214"/>
      <c r="AE170" s="214"/>
      <c r="AF170" s="214"/>
      <c r="AG170" s="214" t="s">
        <v>371</v>
      </c>
      <c r="AH170" s="214">
        <v>5</v>
      </c>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row>
    <row r="171" spans="1:60" ht="22.5" outlineLevel="1" x14ac:dyDescent="0.2">
      <c r="A171" s="236">
        <v>53</v>
      </c>
      <c r="B171" s="237" t="s">
        <v>923</v>
      </c>
      <c r="C171" s="254" t="s">
        <v>924</v>
      </c>
      <c r="D171" s="238" t="s">
        <v>581</v>
      </c>
      <c r="E171" s="239">
        <v>2.0850599999999999</v>
      </c>
      <c r="F171" s="240"/>
      <c r="G171" s="241">
        <f>ROUND(E171*F171,2)</f>
        <v>0</v>
      </c>
      <c r="H171" s="240"/>
      <c r="I171" s="241">
        <f>ROUND(E171*H171,2)</f>
        <v>0</v>
      </c>
      <c r="J171" s="240"/>
      <c r="K171" s="241">
        <f>ROUND(E171*J171,2)</f>
        <v>0</v>
      </c>
      <c r="L171" s="241">
        <v>12</v>
      </c>
      <c r="M171" s="241">
        <f>G171*(1+L171/100)</f>
        <v>0</v>
      </c>
      <c r="N171" s="239">
        <v>0</v>
      </c>
      <c r="O171" s="239">
        <f>ROUND(E171*N171,2)</f>
        <v>0</v>
      </c>
      <c r="P171" s="239">
        <v>0</v>
      </c>
      <c r="Q171" s="239">
        <f>ROUND(E171*P171,2)</f>
        <v>0</v>
      </c>
      <c r="R171" s="241" t="s">
        <v>519</v>
      </c>
      <c r="S171" s="241" t="s">
        <v>315</v>
      </c>
      <c r="T171" s="242" t="s">
        <v>670</v>
      </c>
      <c r="U171" s="224">
        <v>0.105</v>
      </c>
      <c r="V171" s="224">
        <f>ROUND(E171*U171,2)</f>
        <v>0.22</v>
      </c>
      <c r="W171" s="224"/>
      <c r="X171" s="224" t="s">
        <v>336</v>
      </c>
      <c r="Y171" s="224" t="s">
        <v>317</v>
      </c>
      <c r="Z171" s="214"/>
      <c r="AA171" s="214"/>
      <c r="AB171" s="214"/>
      <c r="AC171" s="214"/>
      <c r="AD171" s="214"/>
      <c r="AE171" s="214"/>
      <c r="AF171" s="214"/>
      <c r="AG171" s="214" t="s">
        <v>337</v>
      </c>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row>
    <row r="172" spans="1:60" outlineLevel="2" x14ac:dyDescent="0.2">
      <c r="A172" s="221"/>
      <c r="B172" s="222"/>
      <c r="C172" s="268" t="s">
        <v>3653</v>
      </c>
      <c r="D172" s="262"/>
      <c r="E172" s="263">
        <v>2.0850599999999999</v>
      </c>
      <c r="F172" s="224"/>
      <c r="G172" s="224"/>
      <c r="H172" s="224"/>
      <c r="I172" s="224"/>
      <c r="J172" s="224"/>
      <c r="K172" s="224"/>
      <c r="L172" s="224"/>
      <c r="M172" s="224"/>
      <c r="N172" s="223"/>
      <c r="O172" s="223"/>
      <c r="P172" s="223"/>
      <c r="Q172" s="223"/>
      <c r="R172" s="224"/>
      <c r="S172" s="224"/>
      <c r="T172" s="224"/>
      <c r="U172" s="224"/>
      <c r="V172" s="224"/>
      <c r="W172" s="224"/>
      <c r="X172" s="224"/>
      <c r="Y172" s="224"/>
      <c r="Z172" s="214"/>
      <c r="AA172" s="214"/>
      <c r="AB172" s="214"/>
      <c r="AC172" s="214"/>
      <c r="AD172" s="214"/>
      <c r="AE172" s="214"/>
      <c r="AF172" s="214"/>
      <c r="AG172" s="214" t="s">
        <v>371</v>
      </c>
      <c r="AH172" s="214">
        <v>5</v>
      </c>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row>
    <row r="173" spans="1:60" outlineLevel="1" x14ac:dyDescent="0.2">
      <c r="A173" s="236">
        <v>54</v>
      </c>
      <c r="B173" s="237" t="s">
        <v>914</v>
      </c>
      <c r="C173" s="254" t="s">
        <v>915</v>
      </c>
      <c r="D173" s="238" t="s">
        <v>581</v>
      </c>
      <c r="E173" s="239">
        <v>0.69501999999999997</v>
      </c>
      <c r="F173" s="240"/>
      <c r="G173" s="241">
        <f>ROUND(E173*F173,2)</f>
        <v>0</v>
      </c>
      <c r="H173" s="240"/>
      <c r="I173" s="241">
        <f>ROUND(E173*H173,2)</f>
        <v>0</v>
      </c>
      <c r="J173" s="240"/>
      <c r="K173" s="241">
        <f>ROUND(E173*J173,2)</f>
        <v>0</v>
      </c>
      <c r="L173" s="241">
        <v>12</v>
      </c>
      <c r="M173" s="241">
        <f>G173*(1+L173/100)</f>
        <v>0</v>
      </c>
      <c r="N173" s="239">
        <v>0</v>
      </c>
      <c r="O173" s="239">
        <f>ROUND(E173*N173,2)</f>
        <v>0</v>
      </c>
      <c r="P173" s="239">
        <v>0</v>
      </c>
      <c r="Q173" s="239">
        <f>ROUND(E173*P173,2)</f>
        <v>0</v>
      </c>
      <c r="R173" s="241" t="s">
        <v>519</v>
      </c>
      <c r="S173" s="241" t="s">
        <v>315</v>
      </c>
      <c r="T173" s="242" t="s">
        <v>670</v>
      </c>
      <c r="U173" s="224">
        <v>0.49</v>
      </c>
      <c r="V173" s="224">
        <f>ROUND(E173*U173,2)</f>
        <v>0.34</v>
      </c>
      <c r="W173" s="224"/>
      <c r="X173" s="224" t="s">
        <v>336</v>
      </c>
      <c r="Y173" s="224" t="s">
        <v>317</v>
      </c>
      <c r="Z173" s="214"/>
      <c r="AA173" s="214"/>
      <c r="AB173" s="214"/>
      <c r="AC173" s="214"/>
      <c r="AD173" s="214"/>
      <c r="AE173" s="214"/>
      <c r="AF173" s="214"/>
      <c r="AG173" s="214" t="s">
        <v>337</v>
      </c>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row>
    <row r="174" spans="1:60" outlineLevel="2" x14ac:dyDescent="0.2">
      <c r="A174" s="221"/>
      <c r="B174" s="222"/>
      <c r="C174" s="255" t="s">
        <v>916</v>
      </c>
      <c r="D174" s="243"/>
      <c r="E174" s="243"/>
      <c r="F174" s="243"/>
      <c r="G174" s="243"/>
      <c r="H174" s="224"/>
      <c r="I174" s="224"/>
      <c r="J174" s="224"/>
      <c r="K174" s="224"/>
      <c r="L174" s="224"/>
      <c r="M174" s="224"/>
      <c r="N174" s="223"/>
      <c r="O174" s="223"/>
      <c r="P174" s="223"/>
      <c r="Q174" s="223"/>
      <c r="R174" s="224"/>
      <c r="S174" s="224"/>
      <c r="T174" s="224"/>
      <c r="U174" s="224"/>
      <c r="V174" s="224"/>
      <c r="W174" s="224"/>
      <c r="X174" s="224"/>
      <c r="Y174" s="224"/>
      <c r="Z174" s="214"/>
      <c r="AA174" s="214"/>
      <c r="AB174" s="214"/>
      <c r="AC174" s="214"/>
      <c r="AD174" s="214"/>
      <c r="AE174" s="214"/>
      <c r="AF174" s="214"/>
      <c r="AG174" s="214" t="s">
        <v>320</v>
      </c>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row>
    <row r="175" spans="1:60" outlineLevel="2" x14ac:dyDescent="0.2">
      <c r="A175" s="221"/>
      <c r="B175" s="222"/>
      <c r="C175" s="268" t="s">
        <v>3652</v>
      </c>
      <c r="D175" s="262"/>
      <c r="E175" s="263">
        <v>0.69501999999999997</v>
      </c>
      <c r="F175" s="224"/>
      <c r="G175" s="224"/>
      <c r="H175" s="224"/>
      <c r="I175" s="224"/>
      <c r="J175" s="224"/>
      <c r="K175" s="224"/>
      <c r="L175" s="224"/>
      <c r="M175" s="224"/>
      <c r="N175" s="223"/>
      <c r="O175" s="223"/>
      <c r="P175" s="223"/>
      <c r="Q175" s="223"/>
      <c r="R175" s="224"/>
      <c r="S175" s="224"/>
      <c r="T175" s="224"/>
      <c r="U175" s="224"/>
      <c r="V175" s="224"/>
      <c r="W175" s="224"/>
      <c r="X175" s="224"/>
      <c r="Y175" s="224"/>
      <c r="Z175" s="214"/>
      <c r="AA175" s="214"/>
      <c r="AB175" s="214"/>
      <c r="AC175" s="214"/>
      <c r="AD175" s="214"/>
      <c r="AE175" s="214"/>
      <c r="AF175" s="214"/>
      <c r="AG175" s="214" t="s">
        <v>371</v>
      </c>
      <c r="AH175" s="214">
        <v>5</v>
      </c>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row>
    <row r="176" spans="1:60" outlineLevel="1" x14ac:dyDescent="0.2">
      <c r="A176" s="236">
        <v>55</v>
      </c>
      <c r="B176" s="237" t="s">
        <v>918</v>
      </c>
      <c r="C176" s="254" t="s">
        <v>919</v>
      </c>
      <c r="D176" s="238" t="s">
        <v>581</v>
      </c>
      <c r="E176" s="239">
        <v>9.7302800000000005</v>
      </c>
      <c r="F176" s="240"/>
      <c r="G176" s="241">
        <f>ROUND(E176*F176,2)</f>
        <v>0</v>
      </c>
      <c r="H176" s="240"/>
      <c r="I176" s="241">
        <f>ROUND(E176*H176,2)</f>
        <v>0</v>
      </c>
      <c r="J176" s="240"/>
      <c r="K176" s="241">
        <f>ROUND(E176*J176,2)</f>
        <v>0</v>
      </c>
      <c r="L176" s="241">
        <v>12</v>
      </c>
      <c r="M176" s="241">
        <f>G176*(1+L176/100)</f>
        <v>0</v>
      </c>
      <c r="N176" s="239">
        <v>0</v>
      </c>
      <c r="O176" s="239">
        <f>ROUND(E176*N176,2)</f>
        <v>0</v>
      </c>
      <c r="P176" s="239">
        <v>0</v>
      </c>
      <c r="Q176" s="239">
        <f>ROUND(E176*P176,2)</f>
        <v>0</v>
      </c>
      <c r="R176" s="241" t="s">
        <v>519</v>
      </c>
      <c r="S176" s="241" t="s">
        <v>315</v>
      </c>
      <c r="T176" s="242" t="s">
        <v>670</v>
      </c>
      <c r="U176" s="224">
        <v>0</v>
      </c>
      <c r="V176" s="224">
        <f>ROUND(E176*U176,2)</f>
        <v>0</v>
      </c>
      <c r="W176" s="224"/>
      <c r="X176" s="224" t="s">
        <v>336</v>
      </c>
      <c r="Y176" s="224" t="s">
        <v>317</v>
      </c>
      <c r="Z176" s="214"/>
      <c r="AA176" s="214"/>
      <c r="AB176" s="214"/>
      <c r="AC176" s="214"/>
      <c r="AD176" s="214"/>
      <c r="AE176" s="214"/>
      <c r="AF176" s="214"/>
      <c r="AG176" s="214" t="s">
        <v>337</v>
      </c>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row>
    <row r="177" spans="1:60" outlineLevel="2" x14ac:dyDescent="0.2">
      <c r="A177" s="221"/>
      <c r="B177" s="222"/>
      <c r="C177" s="268" t="s">
        <v>3654</v>
      </c>
      <c r="D177" s="262"/>
      <c r="E177" s="263">
        <v>9.7302800000000005</v>
      </c>
      <c r="F177" s="224"/>
      <c r="G177" s="224"/>
      <c r="H177" s="224"/>
      <c r="I177" s="224"/>
      <c r="J177" s="224"/>
      <c r="K177" s="224"/>
      <c r="L177" s="224"/>
      <c r="M177" s="224"/>
      <c r="N177" s="223"/>
      <c r="O177" s="223"/>
      <c r="P177" s="223"/>
      <c r="Q177" s="223"/>
      <c r="R177" s="224"/>
      <c r="S177" s="224"/>
      <c r="T177" s="224"/>
      <c r="U177" s="224"/>
      <c r="V177" s="224"/>
      <c r="W177" s="224"/>
      <c r="X177" s="224"/>
      <c r="Y177" s="224"/>
      <c r="Z177" s="214"/>
      <c r="AA177" s="214"/>
      <c r="AB177" s="214"/>
      <c r="AC177" s="214"/>
      <c r="AD177" s="214"/>
      <c r="AE177" s="214"/>
      <c r="AF177" s="214"/>
      <c r="AG177" s="214" t="s">
        <v>371</v>
      </c>
      <c r="AH177" s="214">
        <v>5</v>
      </c>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row>
    <row r="178" spans="1:60" outlineLevel="1" x14ac:dyDescent="0.2">
      <c r="A178" s="236">
        <v>56</v>
      </c>
      <c r="B178" s="237" t="s">
        <v>3655</v>
      </c>
      <c r="C178" s="254" t="s">
        <v>3656</v>
      </c>
      <c r="D178" s="238" t="s">
        <v>581</v>
      </c>
      <c r="E178" s="239">
        <v>0.64800000000000002</v>
      </c>
      <c r="F178" s="240"/>
      <c r="G178" s="241">
        <f>ROUND(E178*F178,2)</f>
        <v>0</v>
      </c>
      <c r="H178" s="240"/>
      <c r="I178" s="241">
        <f>ROUND(E178*H178,2)</f>
        <v>0</v>
      </c>
      <c r="J178" s="240"/>
      <c r="K178" s="241">
        <f>ROUND(E178*J178,2)</f>
        <v>0</v>
      </c>
      <c r="L178" s="241">
        <v>12</v>
      </c>
      <c r="M178" s="241">
        <f>G178*(1+L178/100)</f>
        <v>0</v>
      </c>
      <c r="N178" s="239">
        <v>0</v>
      </c>
      <c r="O178" s="239">
        <f>ROUND(E178*N178,2)</f>
        <v>0</v>
      </c>
      <c r="P178" s="239">
        <v>0</v>
      </c>
      <c r="Q178" s="239">
        <f>ROUND(E178*P178,2)</f>
        <v>0</v>
      </c>
      <c r="R178" s="241" t="s">
        <v>519</v>
      </c>
      <c r="S178" s="241" t="s">
        <v>315</v>
      </c>
      <c r="T178" s="242" t="s">
        <v>670</v>
      </c>
      <c r="U178" s="224">
        <v>0</v>
      </c>
      <c r="V178" s="224">
        <f>ROUND(E178*U178,2)</f>
        <v>0</v>
      </c>
      <c r="W178" s="224"/>
      <c r="X178" s="224" t="s">
        <v>336</v>
      </c>
      <c r="Y178" s="224" t="s">
        <v>317</v>
      </c>
      <c r="Z178" s="214"/>
      <c r="AA178" s="214"/>
      <c r="AB178" s="214"/>
      <c r="AC178" s="214"/>
      <c r="AD178" s="214"/>
      <c r="AE178" s="214"/>
      <c r="AF178" s="214"/>
      <c r="AG178" s="214" t="s">
        <v>337</v>
      </c>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row>
    <row r="179" spans="1:60" outlineLevel="2" x14ac:dyDescent="0.2">
      <c r="A179" s="221"/>
      <c r="B179" s="222"/>
      <c r="C179" s="268" t="s">
        <v>3657</v>
      </c>
      <c r="D179" s="262"/>
      <c r="E179" s="263">
        <v>0.64800000000000002</v>
      </c>
      <c r="F179" s="224"/>
      <c r="G179" s="224"/>
      <c r="H179" s="224"/>
      <c r="I179" s="224"/>
      <c r="J179" s="224"/>
      <c r="K179" s="224"/>
      <c r="L179" s="224"/>
      <c r="M179" s="224"/>
      <c r="N179" s="223"/>
      <c r="O179" s="223"/>
      <c r="P179" s="223"/>
      <c r="Q179" s="223"/>
      <c r="R179" s="224"/>
      <c r="S179" s="224"/>
      <c r="T179" s="224"/>
      <c r="U179" s="224"/>
      <c r="V179" s="224"/>
      <c r="W179" s="224"/>
      <c r="X179" s="224"/>
      <c r="Y179" s="224"/>
      <c r="Z179" s="214"/>
      <c r="AA179" s="214"/>
      <c r="AB179" s="214"/>
      <c r="AC179" s="214"/>
      <c r="AD179" s="214"/>
      <c r="AE179" s="214"/>
      <c r="AF179" s="214"/>
      <c r="AG179" s="214" t="s">
        <v>371</v>
      </c>
      <c r="AH179" s="214">
        <v>0</v>
      </c>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row>
    <row r="180" spans="1:60" ht="22.5" outlineLevel="1" x14ac:dyDescent="0.2">
      <c r="A180" s="236">
        <v>57</v>
      </c>
      <c r="B180" s="237" t="s">
        <v>3658</v>
      </c>
      <c r="C180" s="254" t="s">
        <v>3659</v>
      </c>
      <c r="D180" s="238" t="s">
        <v>581</v>
      </c>
      <c r="E180" s="239">
        <v>4.7019999999999999E-2</v>
      </c>
      <c r="F180" s="240"/>
      <c r="G180" s="241">
        <f>ROUND(E180*F180,2)</f>
        <v>0</v>
      </c>
      <c r="H180" s="240"/>
      <c r="I180" s="241">
        <f>ROUND(E180*H180,2)</f>
        <v>0</v>
      </c>
      <c r="J180" s="240"/>
      <c r="K180" s="241">
        <f>ROUND(E180*J180,2)</f>
        <v>0</v>
      </c>
      <c r="L180" s="241">
        <v>12</v>
      </c>
      <c r="M180" s="241">
        <f>G180*(1+L180/100)</f>
        <v>0</v>
      </c>
      <c r="N180" s="239">
        <v>0</v>
      </c>
      <c r="O180" s="239">
        <f>ROUND(E180*N180,2)</f>
        <v>0</v>
      </c>
      <c r="P180" s="239">
        <v>0</v>
      </c>
      <c r="Q180" s="239">
        <f>ROUND(E180*P180,2)</f>
        <v>0</v>
      </c>
      <c r="R180" s="241" t="s">
        <v>519</v>
      </c>
      <c r="S180" s="241" t="s">
        <v>315</v>
      </c>
      <c r="T180" s="242" t="s">
        <v>670</v>
      </c>
      <c r="U180" s="224">
        <v>0</v>
      </c>
      <c r="V180" s="224">
        <f>ROUND(E180*U180,2)</f>
        <v>0</v>
      </c>
      <c r="W180" s="224"/>
      <c r="X180" s="224" t="s">
        <v>336</v>
      </c>
      <c r="Y180" s="224" t="s">
        <v>317</v>
      </c>
      <c r="Z180" s="214"/>
      <c r="AA180" s="214"/>
      <c r="AB180" s="214"/>
      <c r="AC180" s="214"/>
      <c r="AD180" s="214"/>
      <c r="AE180" s="214"/>
      <c r="AF180" s="214"/>
      <c r="AG180" s="214" t="s">
        <v>337</v>
      </c>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row>
    <row r="181" spans="1:60" outlineLevel="2" x14ac:dyDescent="0.2">
      <c r="A181" s="221"/>
      <c r="B181" s="222"/>
      <c r="C181" s="268" t="s">
        <v>3660</v>
      </c>
      <c r="D181" s="262"/>
      <c r="E181" s="263">
        <v>4.7019999999999999E-2</v>
      </c>
      <c r="F181" s="224"/>
      <c r="G181" s="224"/>
      <c r="H181" s="224"/>
      <c r="I181" s="224"/>
      <c r="J181" s="224"/>
      <c r="K181" s="224"/>
      <c r="L181" s="224"/>
      <c r="M181" s="224"/>
      <c r="N181" s="223"/>
      <c r="O181" s="223"/>
      <c r="P181" s="223"/>
      <c r="Q181" s="223"/>
      <c r="R181" s="224"/>
      <c r="S181" s="224"/>
      <c r="T181" s="224"/>
      <c r="U181" s="224"/>
      <c r="V181" s="224"/>
      <c r="W181" s="224"/>
      <c r="X181" s="224"/>
      <c r="Y181" s="224"/>
      <c r="Z181" s="214"/>
      <c r="AA181" s="214"/>
      <c r="AB181" s="214"/>
      <c r="AC181" s="214"/>
      <c r="AD181" s="214"/>
      <c r="AE181" s="214"/>
      <c r="AF181" s="214"/>
      <c r="AG181" s="214" t="s">
        <v>371</v>
      </c>
      <c r="AH181" s="214">
        <v>7</v>
      </c>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row>
    <row r="182" spans="1:60" x14ac:dyDescent="0.2">
      <c r="A182" s="3"/>
      <c r="B182" s="4"/>
      <c r="C182" s="259"/>
      <c r="D182" s="6"/>
      <c r="E182" s="3"/>
      <c r="F182" s="3"/>
      <c r="G182" s="3"/>
      <c r="H182" s="3"/>
      <c r="I182" s="3"/>
      <c r="J182" s="3"/>
      <c r="K182" s="3"/>
      <c r="L182" s="3"/>
      <c r="M182" s="3"/>
      <c r="N182" s="3"/>
      <c r="O182" s="3"/>
      <c r="P182" s="3"/>
      <c r="Q182" s="3"/>
      <c r="R182" s="3"/>
      <c r="S182" s="3"/>
      <c r="T182" s="3"/>
      <c r="U182" s="3"/>
      <c r="V182" s="3"/>
      <c r="W182" s="3"/>
      <c r="X182" s="3"/>
      <c r="Y182" s="3"/>
      <c r="AE182">
        <v>12</v>
      </c>
      <c r="AF182">
        <v>21</v>
      </c>
      <c r="AG182" t="s">
        <v>296</v>
      </c>
    </row>
    <row r="183" spans="1:60" x14ac:dyDescent="0.2">
      <c r="A183" s="217"/>
      <c r="B183" s="218" t="s">
        <v>29</v>
      </c>
      <c r="C183" s="260"/>
      <c r="D183" s="219"/>
      <c r="E183" s="220"/>
      <c r="F183" s="220"/>
      <c r="G183" s="235">
        <f>G8+G28+G33+G35+G38+G77+G118+G162+G165</f>
        <v>0</v>
      </c>
      <c r="H183" s="3"/>
      <c r="I183" s="3"/>
      <c r="J183" s="3"/>
      <c r="K183" s="3"/>
      <c r="L183" s="3"/>
      <c r="M183" s="3"/>
      <c r="N183" s="3"/>
      <c r="O183" s="3"/>
      <c r="P183" s="3"/>
      <c r="Q183" s="3"/>
      <c r="R183" s="3"/>
      <c r="S183" s="3"/>
      <c r="T183" s="3"/>
      <c r="U183" s="3"/>
      <c r="V183" s="3"/>
      <c r="W183" s="3"/>
      <c r="X183" s="3"/>
      <c r="Y183" s="3"/>
      <c r="AE183">
        <f>SUMIF(L7:L181,AE182,G7:G181)</f>
        <v>0</v>
      </c>
      <c r="AF183">
        <f>SUMIF(L7:L181,AF182,G7:G181)</f>
        <v>0</v>
      </c>
      <c r="AG183" t="s">
        <v>360</v>
      </c>
    </row>
    <row r="184" spans="1:60" x14ac:dyDescent="0.2">
      <c r="C184" s="261"/>
      <c r="D184" s="10"/>
      <c r="AG184" t="s">
        <v>361</v>
      </c>
    </row>
    <row r="185" spans="1:60" x14ac:dyDescent="0.2">
      <c r="D185" s="10"/>
    </row>
    <row r="186" spans="1:60" x14ac:dyDescent="0.2">
      <c r="D186" s="10"/>
    </row>
    <row r="187" spans="1:60" x14ac:dyDescent="0.2">
      <c r="D187" s="10"/>
    </row>
    <row r="188" spans="1:60" x14ac:dyDescent="0.2">
      <c r="D188" s="10"/>
    </row>
    <row r="189" spans="1:60" x14ac:dyDescent="0.2">
      <c r="D189" s="10"/>
    </row>
    <row r="190" spans="1:60" x14ac:dyDescent="0.2">
      <c r="D190" s="10"/>
    </row>
    <row r="191" spans="1:60" x14ac:dyDescent="0.2">
      <c r="D191" s="10"/>
    </row>
    <row r="192" spans="1:60"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p1rtFtlTSeTf8gpucJyvg6T9K1y3/OvegdXju/20m7hbURGeiJwtUlqWOFeR5uP35DqGkSYcrAQpT6wb+60RZw==" saltValue="kHA9wRB6+spcIYqTTrB3Rw==" spinCount="100000" sheet="1" formatRows="0"/>
  <mergeCells count="27">
    <mergeCell ref="C155:G155"/>
    <mergeCell ref="C161:G161"/>
    <mergeCell ref="C174:G174"/>
    <mergeCell ref="C76:G76"/>
    <mergeCell ref="C83:G83"/>
    <mergeCell ref="C91:G91"/>
    <mergeCell ref="C98:G98"/>
    <mergeCell ref="C115:G115"/>
    <mergeCell ref="C117:G117"/>
    <mergeCell ref="C51:G51"/>
    <mergeCell ref="C54:G54"/>
    <mergeCell ref="C57:G57"/>
    <mergeCell ref="C61:G61"/>
    <mergeCell ref="C64:G64"/>
    <mergeCell ref="C68:G68"/>
    <mergeCell ref="C18:G18"/>
    <mergeCell ref="C21:G21"/>
    <mergeCell ref="C30:G30"/>
    <mergeCell ref="C40:G40"/>
    <mergeCell ref="C42:G42"/>
    <mergeCell ref="C48:G48"/>
    <mergeCell ref="A1:G1"/>
    <mergeCell ref="C2:G2"/>
    <mergeCell ref="C3:G3"/>
    <mergeCell ref="C4:G4"/>
    <mergeCell ref="C10:G10"/>
    <mergeCell ref="C14:G1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78" customWidth="1"/>
    <col min="3" max="3" width="63.28515625" style="178"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9" t="s">
        <v>362</v>
      </c>
      <c r="B1" s="199"/>
      <c r="C1" s="199"/>
      <c r="D1" s="199"/>
      <c r="E1" s="199"/>
      <c r="F1" s="199"/>
      <c r="G1" s="199"/>
      <c r="AG1" t="s">
        <v>282</v>
      </c>
    </row>
    <row r="2" spans="1:60" ht="24.95" customHeight="1" x14ac:dyDescent="0.2">
      <c r="A2" s="200" t="s">
        <v>7</v>
      </c>
      <c r="B2" s="49" t="s">
        <v>43</v>
      </c>
      <c r="C2" s="203" t="s">
        <v>44</v>
      </c>
      <c r="D2" s="201"/>
      <c r="E2" s="201"/>
      <c r="F2" s="201"/>
      <c r="G2" s="202"/>
      <c r="AG2" t="s">
        <v>283</v>
      </c>
    </row>
    <row r="3" spans="1:60" ht="24.95" customHeight="1" x14ac:dyDescent="0.2">
      <c r="A3" s="200" t="s">
        <v>8</v>
      </c>
      <c r="B3" s="49" t="s">
        <v>90</v>
      </c>
      <c r="C3" s="203" t="s">
        <v>91</v>
      </c>
      <c r="D3" s="201"/>
      <c r="E3" s="201"/>
      <c r="F3" s="201"/>
      <c r="G3" s="202"/>
      <c r="AC3" s="178" t="s">
        <v>283</v>
      </c>
      <c r="AG3" t="s">
        <v>286</v>
      </c>
    </row>
    <row r="4" spans="1:60" ht="24.95" customHeight="1" x14ac:dyDescent="0.2">
      <c r="A4" s="204" t="s">
        <v>9</v>
      </c>
      <c r="B4" s="205" t="s">
        <v>92</v>
      </c>
      <c r="C4" s="206" t="s">
        <v>91</v>
      </c>
      <c r="D4" s="207"/>
      <c r="E4" s="207"/>
      <c r="F4" s="207"/>
      <c r="G4" s="208"/>
      <c r="AG4" t="s">
        <v>287</v>
      </c>
    </row>
    <row r="5" spans="1:60" x14ac:dyDescent="0.2">
      <c r="D5" s="10"/>
    </row>
    <row r="6" spans="1:60" ht="38.25" x14ac:dyDescent="0.2">
      <c r="A6" s="210" t="s">
        <v>288</v>
      </c>
      <c r="B6" s="212" t="s">
        <v>289</v>
      </c>
      <c r="C6" s="212" t="s">
        <v>290</v>
      </c>
      <c r="D6" s="211" t="s">
        <v>291</v>
      </c>
      <c r="E6" s="210" t="s">
        <v>292</v>
      </c>
      <c r="F6" s="209" t="s">
        <v>293</v>
      </c>
      <c r="G6" s="210" t="s">
        <v>29</v>
      </c>
      <c r="H6" s="213" t="s">
        <v>30</v>
      </c>
      <c r="I6" s="213" t="s">
        <v>294</v>
      </c>
      <c r="J6" s="213" t="s">
        <v>31</v>
      </c>
      <c r="K6" s="213" t="s">
        <v>295</v>
      </c>
      <c r="L6" s="213" t="s">
        <v>296</v>
      </c>
      <c r="M6" s="213" t="s">
        <v>297</v>
      </c>
      <c r="N6" s="213" t="s">
        <v>298</v>
      </c>
      <c r="O6" s="213" t="s">
        <v>299</v>
      </c>
      <c r="P6" s="213" t="s">
        <v>300</v>
      </c>
      <c r="Q6" s="213" t="s">
        <v>301</v>
      </c>
      <c r="R6" s="213" t="s">
        <v>302</v>
      </c>
      <c r="S6" s="213" t="s">
        <v>303</v>
      </c>
      <c r="T6" s="213" t="s">
        <v>304</v>
      </c>
      <c r="U6" s="213" t="s">
        <v>305</v>
      </c>
      <c r="V6" s="213" t="s">
        <v>306</v>
      </c>
      <c r="W6" s="213" t="s">
        <v>307</v>
      </c>
      <c r="X6" s="213" t="s">
        <v>308</v>
      </c>
      <c r="Y6" s="213" t="s">
        <v>309</v>
      </c>
    </row>
    <row r="7" spans="1:60" hidden="1" x14ac:dyDescent="0.2">
      <c r="A7" s="3"/>
      <c r="B7" s="4"/>
      <c r="C7" s="4"/>
      <c r="D7" s="6"/>
      <c r="E7" s="215"/>
      <c r="F7" s="216"/>
      <c r="G7" s="216"/>
      <c r="H7" s="216"/>
      <c r="I7" s="216"/>
      <c r="J7" s="216"/>
      <c r="K7" s="216"/>
      <c r="L7" s="216"/>
      <c r="M7" s="216"/>
      <c r="N7" s="215"/>
      <c r="O7" s="215"/>
      <c r="P7" s="215"/>
      <c r="Q7" s="215"/>
      <c r="R7" s="216"/>
      <c r="S7" s="216"/>
      <c r="T7" s="216"/>
      <c r="U7" s="216"/>
      <c r="V7" s="216"/>
      <c r="W7" s="216"/>
      <c r="X7" s="216"/>
      <c r="Y7" s="216"/>
    </row>
    <row r="8" spans="1:60" x14ac:dyDescent="0.2">
      <c r="A8" s="229" t="s">
        <v>310</v>
      </c>
      <c r="B8" s="230" t="s">
        <v>236</v>
      </c>
      <c r="C8" s="253" t="s">
        <v>237</v>
      </c>
      <c r="D8" s="231"/>
      <c r="E8" s="232"/>
      <c r="F8" s="233"/>
      <c r="G8" s="233">
        <f>SUMIF(AG9:AG29,"&lt;&gt;NOR",G9:G29)</f>
        <v>0</v>
      </c>
      <c r="H8" s="233"/>
      <c r="I8" s="233">
        <f>SUM(I9:I29)</f>
        <v>0</v>
      </c>
      <c r="J8" s="233"/>
      <c r="K8" s="233">
        <f>SUM(K9:K29)</f>
        <v>0</v>
      </c>
      <c r="L8" s="233"/>
      <c r="M8" s="233">
        <f>SUM(M9:M29)</f>
        <v>0</v>
      </c>
      <c r="N8" s="232"/>
      <c r="O8" s="232">
        <f>SUM(O9:O29)</f>
        <v>4.59</v>
      </c>
      <c r="P8" s="232"/>
      <c r="Q8" s="232">
        <f>SUM(Q9:Q29)</f>
        <v>0.45</v>
      </c>
      <c r="R8" s="233"/>
      <c r="S8" s="233"/>
      <c r="T8" s="234"/>
      <c r="U8" s="228"/>
      <c r="V8" s="228">
        <f>SUM(V9:V29)</f>
        <v>121.31</v>
      </c>
      <c r="W8" s="228"/>
      <c r="X8" s="228"/>
      <c r="Y8" s="228"/>
      <c r="AG8" t="s">
        <v>311</v>
      </c>
    </row>
    <row r="9" spans="1:60" outlineLevel="1" x14ac:dyDescent="0.2">
      <c r="A9" s="245">
        <v>1</v>
      </c>
      <c r="B9" s="246" t="s">
        <v>3661</v>
      </c>
      <c r="C9" s="256" t="s">
        <v>3662</v>
      </c>
      <c r="D9" s="247" t="s">
        <v>375</v>
      </c>
      <c r="E9" s="248">
        <v>2</v>
      </c>
      <c r="F9" s="249"/>
      <c r="G9" s="250">
        <f>ROUND(E9*F9,2)</f>
        <v>0</v>
      </c>
      <c r="H9" s="249"/>
      <c r="I9" s="250">
        <f>ROUND(E9*H9,2)</f>
        <v>0</v>
      </c>
      <c r="J9" s="249"/>
      <c r="K9" s="250">
        <f>ROUND(E9*J9,2)</f>
        <v>0</v>
      </c>
      <c r="L9" s="250">
        <v>12</v>
      </c>
      <c r="M9" s="250">
        <f>G9*(1+L9/100)</f>
        <v>0</v>
      </c>
      <c r="N9" s="248">
        <v>2.0000000000000001E-4</v>
      </c>
      <c r="O9" s="248">
        <f>ROUND(E9*N9,2)</f>
        <v>0</v>
      </c>
      <c r="P9" s="248">
        <v>0.22625000000000001</v>
      </c>
      <c r="Q9" s="248">
        <f>ROUND(E9*P9,2)</f>
        <v>0.45</v>
      </c>
      <c r="R9" s="250" t="s">
        <v>1758</v>
      </c>
      <c r="S9" s="250" t="s">
        <v>315</v>
      </c>
      <c r="T9" s="251" t="s">
        <v>315</v>
      </c>
      <c r="U9" s="224">
        <v>1.5449999999999999</v>
      </c>
      <c r="V9" s="224">
        <f>ROUND(E9*U9,2)</f>
        <v>3.09</v>
      </c>
      <c r="W9" s="224"/>
      <c r="X9" s="224" t="s">
        <v>336</v>
      </c>
      <c r="Y9" s="224" t="s">
        <v>317</v>
      </c>
      <c r="Z9" s="214"/>
      <c r="AA9" s="214"/>
      <c r="AB9" s="214"/>
      <c r="AC9" s="214"/>
      <c r="AD9" s="214"/>
      <c r="AE9" s="214"/>
      <c r="AF9" s="214"/>
      <c r="AG9" s="214" t="s">
        <v>3663</v>
      </c>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row>
    <row r="10" spans="1:60" ht="22.5" outlineLevel="1" x14ac:dyDescent="0.2">
      <c r="A10" s="245">
        <v>2</v>
      </c>
      <c r="B10" s="246" t="s">
        <v>3664</v>
      </c>
      <c r="C10" s="256" t="s">
        <v>3665</v>
      </c>
      <c r="D10" s="247" t="s">
        <v>375</v>
      </c>
      <c r="E10" s="248">
        <v>7</v>
      </c>
      <c r="F10" s="249"/>
      <c r="G10" s="250">
        <f>ROUND(E10*F10,2)</f>
        <v>0</v>
      </c>
      <c r="H10" s="249"/>
      <c r="I10" s="250">
        <f>ROUND(E10*H10,2)</f>
        <v>0</v>
      </c>
      <c r="J10" s="249"/>
      <c r="K10" s="250">
        <f>ROUND(E10*J10,2)</f>
        <v>0</v>
      </c>
      <c r="L10" s="250">
        <v>12</v>
      </c>
      <c r="M10" s="250">
        <f>G10*(1+L10/100)</f>
        <v>0</v>
      </c>
      <c r="N10" s="248">
        <v>0.1</v>
      </c>
      <c r="O10" s="248">
        <f>ROUND(E10*N10,2)</f>
        <v>0.7</v>
      </c>
      <c r="P10" s="248">
        <v>0</v>
      </c>
      <c r="Q10" s="248">
        <f>ROUND(E10*P10,2)</f>
        <v>0</v>
      </c>
      <c r="R10" s="250"/>
      <c r="S10" s="250" t="s">
        <v>331</v>
      </c>
      <c r="T10" s="251" t="s">
        <v>316</v>
      </c>
      <c r="U10" s="224">
        <v>0</v>
      </c>
      <c r="V10" s="224">
        <f>ROUND(E10*U10,2)</f>
        <v>0</v>
      </c>
      <c r="W10" s="224"/>
      <c r="X10" s="224" t="s">
        <v>336</v>
      </c>
      <c r="Y10" s="224" t="s">
        <v>317</v>
      </c>
      <c r="Z10" s="214"/>
      <c r="AA10" s="214"/>
      <c r="AB10" s="214"/>
      <c r="AC10" s="214"/>
      <c r="AD10" s="214"/>
      <c r="AE10" s="214"/>
      <c r="AF10" s="214"/>
      <c r="AG10" s="214" t="s">
        <v>3663</v>
      </c>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outlineLevel="1" x14ac:dyDescent="0.2">
      <c r="A11" s="245">
        <v>3</v>
      </c>
      <c r="B11" s="246" t="s">
        <v>3666</v>
      </c>
      <c r="C11" s="256" t="s">
        <v>3667</v>
      </c>
      <c r="D11" s="247" t="s">
        <v>375</v>
      </c>
      <c r="E11" s="248">
        <v>3</v>
      </c>
      <c r="F11" s="249"/>
      <c r="G11" s="250">
        <f>ROUND(E11*F11,2)</f>
        <v>0</v>
      </c>
      <c r="H11" s="249"/>
      <c r="I11" s="250">
        <f>ROUND(E11*H11,2)</f>
        <v>0</v>
      </c>
      <c r="J11" s="249"/>
      <c r="K11" s="250">
        <f>ROUND(E11*J11,2)</f>
        <v>0</v>
      </c>
      <c r="L11" s="250">
        <v>12</v>
      </c>
      <c r="M11" s="250">
        <f>G11*(1+L11/100)</f>
        <v>0</v>
      </c>
      <c r="N11" s="248">
        <v>0.1</v>
      </c>
      <c r="O11" s="248">
        <f>ROUND(E11*N11,2)</f>
        <v>0.3</v>
      </c>
      <c r="P11" s="248">
        <v>0</v>
      </c>
      <c r="Q11" s="248">
        <f>ROUND(E11*P11,2)</f>
        <v>0</v>
      </c>
      <c r="R11" s="250"/>
      <c r="S11" s="250" t="s">
        <v>331</v>
      </c>
      <c r="T11" s="251" t="s">
        <v>316</v>
      </c>
      <c r="U11" s="224">
        <v>0</v>
      </c>
      <c r="V11" s="224">
        <f>ROUND(E11*U11,2)</f>
        <v>0</v>
      </c>
      <c r="W11" s="224"/>
      <c r="X11" s="224" t="s">
        <v>336</v>
      </c>
      <c r="Y11" s="224" t="s">
        <v>317</v>
      </c>
      <c r="Z11" s="214"/>
      <c r="AA11" s="214"/>
      <c r="AB11" s="214"/>
      <c r="AC11" s="214"/>
      <c r="AD11" s="214"/>
      <c r="AE11" s="214"/>
      <c r="AF11" s="214"/>
      <c r="AG11" s="214" t="s">
        <v>3663</v>
      </c>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ht="22.5" outlineLevel="1" x14ac:dyDescent="0.2">
      <c r="A12" s="245">
        <v>4</v>
      </c>
      <c r="B12" s="246" t="s">
        <v>3668</v>
      </c>
      <c r="C12" s="256" t="s">
        <v>3669</v>
      </c>
      <c r="D12" s="247" t="s">
        <v>375</v>
      </c>
      <c r="E12" s="248">
        <v>11</v>
      </c>
      <c r="F12" s="249"/>
      <c r="G12" s="250">
        <f>ROUND(E12*F12,2)</f>
        <v>0</v>
      </c>
      <c r="H12" s="249"/>
      <c r="I12" s="250">
        <f>ROUND(E12*H12,2)</f>
        <v>0</v>
      </c>
      <c r="J12" s="249"/>
      <c r="K12" s="250">
        <f>ROUND(E12*J12,2)</f>
        <v>0</v>
      </c>
      <c r="L12" s="250">
        <v>12</v>
      </c>
      <c r="M12" s="250">
        <f>G12*(1+L12/100)</f>
        <v>0</v>
      </c>
      <c r="N12" s="248">
        <v>0.05</v>
      </c>
      <c r="O12" s="248">
        <f>ROUND(E12*N12,2)</f>
        <v>0.55000000000000004</v>
      </c>
      <c r="P12" s="248">
        <v>0</v>
      </c>
      <c r="Q12" s="248">
        <f>ROUND(E12*P12,2)</f>
        <v>0</v>
      </c>
      <c r="R12" s="250"/>
      <c r="S12" s="250" t="s">
        <v>331</v>
      </c>
      <c r="T12" s="251" t="s">
        <v>316</v>
      </c>
      <c r="U12" s="224">
        <v>0</v>
      </c>
      <c r="V12" s="224">
        <f>ROUND(E12*U12,2)</f>
        <v>0</v>
      </c>
      <c r="W12" s="224"/>
      <c r="X12" s="224" t="s">
        <v>336</v>
      </c>
      <c r="Y12" s="224" t="s">
        <v>317</v>
      </c>
      <c r="Z12" s="214"/>
      <c r="AA12" s="214"/>
      <c r="AB12" s="214"/>
      <c r="AC12" s="214"/>
      <c r="AD12" s="214"/>
      <c r="AE12" s="214"/>
      <c r="AF12" s="214"/>
      <c r="AG12" s="214" t="s">
        <v>3663</v>
      </c>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1" x14ac:dyDescent="0.2">
      <c r="A13" s="245">
        <v>5</v>
      </c>
      <c r="B13" s="246" t="s">
        <v>3670</v>
      </c>
      <c r="C13" s="256" t="s">
        <v>3671</v>
      </c>
      <c r="D13" s="247" t="s">
        <v>375</v>
      </c>
      <c r="E13" s="248">
        <v>2</v>
      </c>
      <c r="F13" s="249"/>
      <c r="G13" s="250">
        <f>ROUND(E13*F13,2)</f>
        <v>0</v>
      </c>
      <c r="H13" s="249"/>
      <c r="I13" s="250">
        <f>ROUND(E13*H13,2)</f>
        <v>0</v>
      </c>
      <c r="J13" s="249"/>
      <c r="K13" s="250">
        <f>ROUND(E13*J13,2)</f>
        <v>0</v>
      </c>
      <c r="L13" s="250">
        <v>12</v>
      </c>
      <c r="M13" s="250">
        <f>G13*(1+L13/100)</f>
        <v>0</v>
      </c>
      <c r="N13" s="248">
        <v>0</v>
      </c>
      <c r="O13" s="248">
        <f>ROUND(E13*N13,2)</f>
        <v>0</v>
      </c>
      <c r="P13" s="248">
        <v>0</v>
      </c>
      <c r="Q13" s="248">
        <f>ROUND(E13*P13,2)</f>
        <v>0</v>
      </c>
      <c r="R13" s="250" t="s">
        <v>1758</v>
      </c>
      <c r="S13" s="250" t="s">
        <v>315</v>
      </c>
      <c r="T13" s="251" t="s">
        <v>315</v>
      </c>
      <c r="U13" s="224">
        <v>0.53</v>
      </c>
      <c r="V13" s="224">
        <f>ROUND(E13*U13,2)</f>
        <v>1.06</v>
      </c>
      <c r="W13" s="224"/>
      <c r="X13" s="224" t="s">
        <v>336</v>
      </c>
      <c r="Y13" s="224" t="s">
        <v>317</v>
      </c>
      <c r="Z13" s="214"/>
      <c r="AA13" s="214"/>
      <c r="AB13" s="214"/>
      <c r="AC13" s="214"/>
      <c r="AD13" s="214"/>
      <c r="AE13" s="214"/>
      <c r="AF13" s="214"/>
      <c r="AG13" s="214" t="s">
        <v>3663</v>
      </c>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ht="33.75" outlineLevel="1" x14ac:dyDescent="0.2">
      <c r="A14" s="245">
        <v>6</v>
      </c>
      <c r="B14" s="246" t="s">
        <v>3672</v>
      </c>
      <c r="C14" s="256" t="s">
        <v>3673</v>
      </c>
      <c r="D14" s="247" t="s">
        <v>375</v>
      </c>
      <c r="E14" s="248">
        <v>6</v>
      </c>
      <c r="F14" s="249"/>
      <c r="G14" s="250">
        <f>ROUND(E14*F14,2)</f>
        <v>0</v>
      </c>
      <c r="H14" s="249"/>
      <c r="I14" s="250">
        <f>ROUND(E14*H14,2)</f>
        <v>0</v>
      </c>
      <c r="J14" s="249"/>
      <c r="K14" s="250">
        <f>ROUND(E14*J14,2)</f>
        <v>0</v>
      </c>
      <c r="L14" s="250">
        <v>12</v>
      </c>
      <c r="M14" s="250">
        <f>G14*(1+L14/100)</f>
        <v>0</v>
      </c>
      <c r="N14" s="248">
        <v>1.7000000000000001E-2</v>
      </c>
      <c r="O14" s="248">
        <f>ROUND(E14*N14,2)</f>
        <v>0.1</v>
      </c>
      <c r="P14" s="248">
        <v>0</v>
      </c>
      <c r="Q14" s="248">
        <f>ROUND(E14*P14,2)</f>
        <v>0</v>
      </c>
      <c r="R14" s="250" t="s">
        <v>428</v>
      </c>
      <c r="S14" s="250" t="s">
        <v>315</v>
      </c>
      <c r="T14" s="251" t="s">
        <v>315</v>
      </c>
      <c r="U14" s="224">
        <v>0</v>
      </c>
      <c r="V14" s="224">
        <f>ROUND(E14*U14,2)</f>
        <v>0</v>
      </c>
      <c r="W14" s="224"/>
      <c r="X14" s="224" t="s">
        <v>429</v>
      </c>
      <c r="Y14" s="224" t="s">
        <v>317</v>
      </c>
      <c r="Z14" s="214"/>
      <c r="AA14" s="214"/>
      <c r="AB14" s="214"/>
      <c r="AC14" s="214"/>
      <c r="AD14" s="214"/>
      <c r="AE14" s="214"/>
      <c r="AF14" s="214"/>
      <c r="AG14" s="214" t="s">
        <v>728</v>
      </c>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ht="22.5" outlineLevel="1" x14ac:dyDescent="0.2">
      <c r="A15" s="245">
        <v>7</v>
      </c>
      <c r="B15" s="246" t="s">
        <v>3674</v>
      </c>
      <c r="C15" s="256" t="s">
        <v>3675</v>
      </c>
      <c r="D15" s="247" t="s">
        <v>375</v>
      </c>
      <c r="E15" s="248">
        <v>1</v>
      </c>
      <c r="F15" s="249"/>
      <c r="G15" s="250">
        <f>ROUND(E15*F15,2)</f>
        <v>0</v>
      </c>
      <c r="H15" s="249"/>
      <c r="I15" s="250">
        <f>ROUND(E15*H15,2)</f>
        <v>0</v>
      </c>
      <c r="J15" s="249"/>
      <c r="K15" s="250">
        <f>ROUND(E15*J15,2)</f>
        <v>0</v>
      </c>
      <c r="L15" s="250">
        <v>12</v>
      </c>
      <c r="M15" s="250">
        <f>G15*(1+L15/100)</f>
        <v>0</v>
      </c>
      <c r="N15" s="248">
        <v>0.05</v>
      </c>
      <c r="O15" s="248">
        <f>ROUND(E15*N15,2)</f>
        <v>0.05</v>
      </c>
      <c r="P15" s="248">
        <v>0</v>
      </c>
      <c r="Q15" s="248">
        <f>ROUND(E15*P15,2)</f>
        <v>0</v>
      </c>
      <c r="R15" s="250"/>
      <c r="S15" s="250" t="s">
        <v>331</v>
      </c>
      <c r="T15" s="251" t="s">
        <v>316</v>
      </c>
      <c r="U15" s="224">
        <v>0</v>
      </c>
      <c r="V15" s="224">
        <f>ROUND(E15*U15,2)</f>
        <v>0</v>
      </c>
      <c r="W15" s="224"/>
      <c r="X15" s="224" t="s">
        <v>429</v>
      </c>
      <c r="Y15" s="224" t="s">
        <v>317</v>
      </c>
      <c r="Z15" s="214"/>
      <c r="AA15" s="214"/>
      <c r="AB15" s="214"/>
      <c r="AC15" s="214"/>
      <c r="AD15" s="214"/>
      <c r="AE15" s="214"/>
      <c r="AF15" s="214"/>
      <c r="AG15" s="214" t="s">
        <v>728</v>
      </c>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x14ac:dyDescent="0.2">
      <c r="A16" s="245">
        <v>8</v>
      </c>
      <c r="B16" s="246" t="s">
        <v>3676</v>
      </c>
      <c r="C16" s="256" t="s">
        <v>3677</v>
      </c>
      <c r="D16" s="247" t="s">
        <v>3678</v>
      </c>
      <c r="E16" s="248">
        <v>24</v>
      </c>
      <c r="F16" s="249"/>
      <c r="G16" s="250">
        <f>ROUND(E16*F16,2)</f>
        <v>0</v>
      </c>
      <c r="H16" s="249"/>
      <c r="I16" s="250">
        <f>ROUND(E16*H16,2)</f>
        <v>0</v>
      </c>
      <c r="J16" s="249"/>
      <c r="K16" s="250">
        <f>ROUND(E16*J16,2)</f>
        <v>0</v>
      </c>
      <c r="L16" s="250">
        <v>12</v>
      </c>
      <c r="M16" s="250">
        <f>G16*(1+L16/100)</f>
        <v>0</v>
      </c>
      <c r="N16" s="248">
        <v>0</v>
      </c>
      <c r="O16" s="248">
        <f>ROUND(E16*N16,2)</f>
        <v>0</v>
      </c>
      <c r="P16" s="248">
        <v>0</v>
      </c>
      <c r="Q16" s="248">
        <f>ROUND(E16*P16,2)</f>
        <v>0</v>
      </c>
      <c r="R16" s="250"/>
      <c r="S16" s="250" t="s">
        <v>331</v>
      </c>
      <c r="T16" s="251" t="s">
        <v>316</v>
      </c>
      <c r="U16" s="224">
        <v>0</v>
      </c>
      <c r="V16" s="224">
        <f>ROUND(E16*U16,2)</f>
        <v>0</v>
      </c>
      <c r="W16" s="224"/>
      <c r="X16" s="224" t="s">
        <v>336</v>
      </c>
      <c r="Y16" s="224" t="s">
        <v>317</v>
      </c>
      <c r="Z16" s="214"/>
      <c r="AA16" s="214"/>
      <c r="AB16" s="214"/>
      <c r="AC16" s="214"/>
      <c r="AD16" s="214"/>
      <c r="AE16" s="214"/>
      <c r="AF16" s="214"/>
      <c r="AG16" s="214" t="s">
        <v>3663</v>
      </c>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ht="22.5" outlineLevel="1" x14ac:dyDescent="0.2">
      <c r="A17" s="245">
        <v>9</v>
      </c>
      <c r="B17" s="246" t="s">
        <v>3679</v>
      </c>
      <c r="C17" s="256" t="s">
        <v>3680</v>
      </c>
      <c r="D17" s="247" t="s">
        <v>330</v>
      </c>
      <c r="E17" s="248">
        <v>7</v>
      </c>
      <c r="F17" s="249"/>
      <c r="G17" s="250">
        <f>ROUND(E17*F17,2)</f>
        <v>0</v>
      </c>
      <c r="H17" s="249"/>
      <c r="I17" s="250">
        <f>ROUND(E17*H17,2)</f>
        <v>0</v>
      </c>
      <c r="J17" s="249"/>
      <c r="K17" s="250">
        <f>ROUND(E17*J17,2)</f>
        <v>0</v>
      </c>
      <c r="L17" s="250">
        <v>12</v>
      </c>
      <c r="M17" s="250">
        <f>G17*(1+L17/100)</f>
        <v>0</v>
      </c>
      <c r="N17" s="248">
        <v>5.0000000000000001E-4</v>
      </c>
      <c r="O17" s="248">
        <f>ROUND(E17*N17,2)</f>
        <v>0</v>
      </c>
      <c r="P17" s="248">
        <v>0</v>
      </c>
      <c r="Q17" s="248">
        <f>ROUND(E17*P17,2)</f>
        <v>0</v>
      </c>
      <c r="R17" s="250" t="s">
        <v>1758</v>
      </c>
      <c r="S17" s="250" t="s">
        <v>315</v>
      </c>
      <c r="T17" s="251" t="s">
        <v>315</v>
      </c>
      <c r="U17" s="224">
        <v>8.7240000000000002</v>
      </c>
      <c r="V17" s="224">
        <f>ROUND(E17*U17,2)</f>
        <v>61.07</v>
      </c>
      <c r="W17" s="224"/>
      <c r="X17" s="224" t="s">
        <v>336</v>
      </c>
      <c r="Y17" s="224" t="s">
        <v>317</v>
      </c>
      <c r="Z17" s="214"/>
      <c r="AA17" s="214"/>
      <c r="AB17" s="214"/>
      <c r="AC17" s="214"/>
      <c r="AD17" s="214"/>
      <c r="AE17" s="214"/>
      <c r="AF17" s="214"/>
      <c r="AG17" s="214" t="s">
        <v>3663</v>
      </c>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ht="22.5" outlineLevel="1" x14ac:dyDescent="0.2">
      <c r="A18" s="245">
        <v>10</v>
      </c>
      <c r="B18" s="246" t="s">
        <v>3681</v>
      </c>
      <c r="C18" s="256" t="s">
        <v>3682</v>
      </c>
      <c r="D18" s="247" t="s">
        <v>330</v>
      </c>
      <c r="E18" s="248">
        <v>7</v>
      </c>
      <c r="F18" s="249"/>
      <c r="G18" s="250">
        <f>ROUND(E18*F18,2)</f>
        <v>0</v>
      </c>
      <c r="H18" s="249"/>
      <c r="I18" s="250">
        <f>ROUND(E18*H18,2)</f>
        <v>0</v>
      </c>
      <c r="J18" s="249"/>
      <c r="K18" s="250">
        <f>ROUND(E18*J18,2)</f>
        <v>0</v>
      </c>
      <c r="L18" s="250">
        <v>12</v>
      </c>
      <c r="M18" s="250">
        <f>G18*(1+L18/100)</f>
        <v>0</v>
      </c>
      <c r="N18" s="248">
        <v>0</v>
      </c>
      <c r="O18" s="248">
        <f>ROUND(E18*N18,2)</f>
        <v>0</v>
      </c>
      <c r="P18" s="248">
        <v>0</v>
      </c>
      <c r="Q18" s="248">
        <f>ROUND(E18*P18,2)</f>
        <v>0</v>
      </c>
      <c r="R18" s="250"/>
      <c r="S18" s="250" t="s">
        <v>331</v>
      </c>
      <c r="T18" s="251" t="s">
        <v>316</v>
      </c>
      <c r="U18" s="224">
        <v>0</v>
      </c>
      <c r="V18" s="224">
        <f>ROUND(E18*U18,2)</f>
        <v>0</v>
      </c>
      <c r="W18" s="224"/>
      <c r="X18" s="224" t="s">
        <v>336</v>
      </c>
      <c r="Y18" s="224" t="s">
        <v>317</v>
      </c>
      <c r="Z18" s="214"/>
      <c r="AA18" s="214"/>
      <c r="AB18" s="214"/>
      <c r="AC18" s="214"/>
      <c r="AD18" s="214"/>
      <c r="AE18" s="214"/>
      <c r="AF18" s="214"/>
      <c r="AG18" s="214" t="s">
        <v>3663</v>
      </c>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x14ac:dyDescent="0.2">
      <c r="A19" s="245">
        <v>11</v>
      </c>
      <c r="B19" s="246" t="s">
        <v>3683</v>
      </c>
      <c r="C19" s="256" t="s">
        <v>3684</v>
      </c>
      <c r="D19" s="247" t="s">
        <v>403</v>
      </c>
      <c r="E19" s="248">
        <v>22</v>
      </c>
      <c r="F19" s="249"/>
      <c r="G19" s="250">
        <f>ROUND(E19*F19,2)</f>
        <v>0</v>
      </c>
      <c r="H19" s="249"/>
      <c r="I19" s="250">
        <f>ROUND(E19*H19,2)</f>
        <v>0</v>
      </c>
      <c r="J19" s="249"/>
      <c r="K19" s="250">
        <f>ROUND(E19*J19,2)</f>
        <v>0</v>
      </c>
      <c r="L19" s="250">
        <v>12</v>
      </c>
      <c r="M19" s="250">
        <f>G19*(1+L19/100)</f>
        <v>0</v>
      </c>
      <c r="N19" s="248">
        <v>0</v>
      </c>
      <c r="O19" s="248">
        <f>ROUND(E19*N19,2)</f>
        <v>0</v>
      </c>
      <c r="P19" s="248">
        <v>0</v>
      </c>
      <c r="Q19" s="248">
        <f>ROUND(E19*P19,2)</f>
        <v>0</v>
      </c>
      <c r="R19" s="250"/>
      <c r="S19" s="250" t="s">
        <v>331</v>
      </c>
      <c r="T19" s="251" t="s">
        <v>316</v>
      </c>
      <c r="U19" s="224">
        <v>0</v>
      </c>
      <c r="V19" s="224">
        <f>ROUND(E19*U19,2)</f>
        <v>0</v>
      </c>
      <c r="W19" s="224"/>
      <c r="X19" s="224" t="s">
        <v>429</v>
      </c>
      <c r="Y19" s="224" t="s">
        <v>317</v>
      </c>
      <c r="Z19" s="214"/>
      <c r="AA19" s="214"/>
      <c r="AB19" s="214"/>
      <c r="AC19" s="214"/>
      <c r="AD19" s="214"/>
      <c r="AE19" s="214"/>
      <c r="AF19" s="214"/>
      <c r="AG19" s="214" t="s">
        <v>728</v>
      </c>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1" x14ac:dyDescent="0.2">
      <c r="A20" s="245">
        <v>12</v>
      </c>
      <c r="B20" s="246" t="s">
        <v>3685</v>
      </c>
      <c r="C20" s="256" t="s">
        <v>3686</v>
      </c>
      <c r="D20" s="247" t="s">
        <v>403</v>
      </c>
      <c r="E20" s="248">
        <v>22</v>
      </c>
      <c r="F20" s="249"/>
      <c r="G20" s="250">
        <f>ROUND(E20*F20,2)</f>
        <v>0</v>
      </c>
      <c r="H20" s="249"/>
      <c r="I20" s="250">
        <f>ROUND(E20*H20,2)</f>
        <v>0</v>
      </c>
      <c r="J20" s="249"/>
      <c r="K20" s="250">
        <f>ROUND(E20*J20,2)</f>
        <v>0</v>
      </c>
      <c r="L20" s="250">
        <v>12</v>
      </c>
      <c r="M20" s="250">
        <f>G20*(1+L20/100)</f>
        <v>0</v>
      </c>
      <c r="N20" s="248">
        <v>0</v>
      </c>
      <c r="O20" s="248">
        <f>ROUND(E20*N20,2)</f>
        <v>0</v>
      </c>
      <c r="P20" s="248">
        <v>0</v>
      </c>
      <c r="Q20" s="248">
        <f>ROUND(E20*P20,2)</f>
        <v>0</v>
      </c>
      <c r="R20" s="250"/>
      <c r="S20" s="250" t="s">
        <v>331</v>
      </c>
      <c r="T20" s="251" t="s">
        <v>316</v>
      </c>
      <c r="U20" s="224">
        <v>0</v>
      </c>
      <c r="V20" s="224">
        <f>ROUND(E20*U20,2)</f>
        <v>0</v>
      </c>
      <c r="W20" s="224"/>
      <c r="X20" s="224" t="s">
        <v>429</v>
      </c>
      <c r="Y20" s="224" t="s">
        <v>317</v>
      </c>
      <c r="Z20" s="214"/>
      <c r="AA20" s="214"/>
      <c r="AB20" s="214"/>
      <c r="AC20" s="214"/>
      <c r="AD20" s="214"/>
      <c r="AE20" s="214"/>
      <c r="AF20" s="214"/>
      <c r="AG20" s="214" t="s">
        <v>728</v>
      </c>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ht="22.5" outlineLevel="1" x14ac:dyDescent="0.2">
      <c r="A21" s="245">
        <v>13</v>
      </c>
      <c r="B21" s="246" t="s">
        <v>3687</v>
      </c>
      <c r="C21" s="256" t="s">
        <v>3688</v>
      </c>
      <c r="D21" s="247" t="s">
        <v>375</v>
      </c>
      <c r="E21" s="248">
        <v>11</v>
      </c>
      <c r="F21" s="249"/>
      <c r="G21" s="250">
        <f>ROUND(E21*F21,2)</f>
        <v>0</v>
      </c>
      <c r="H21" s="249"/>
      <c r="I21" s="250">
        <f>ROUND(E21*H21,2)</f>
        <v>0</v>
      </c>
      <c r="J21" s="249"/>
      <c r="K21" s="250">
        <f>ROUND(E21*J21,2)</f>
        <v>0</v>
      </c>
      <c r="L21" s="250">
        <v>12</v>
      </c>
      <c r="M21" s="250">
        <f>G21*(1+L21/100)</f>
        <v>0</v>
      </c>
      <c r="N21" s="248">
        <v>0.26200000000000001</v>
      </c>
      <c r="O21" s="248">
        <f>ROUND(E21*N21,2)</f>
        <v>2.88</v>
      </c>
      <c r="P21" s="248">
        <v>0</v>
      </c>
      <c r="Q21" s="248">
        <f>ROUND(E21*P21,2)</f>
        <v>0</v>
      </c>
      <c r="R21" s="250"/>
      <c r="S21" s="250" t="s">
        <v>331</v>
      </c>
      <c r="T21" s="251" t="s">
        <v>316</v>
      </c>
      <c r="U21" s="224">
        <v>0</v>
      </c>
      <c r="V21" s="224">
        <f>ROUND(E21*U21,2)</f>
        <v>0</v>
      </c>
      <c r="W21" s="224"/>
      <c r="X21" s="224" t="s">
        <v>429</v>
      </c>
      <c r="Y21" s="224" t="s">
        <v>317</v>
      </c>
      <c r="Z21" s="214"/>
      <c r="AA21" s="214"/>
      <c r="AB21" s="214"/>
      <c r="AC21" s="214"/>
      <c r="AD21" s="214"/>
      <c r="AE21" s="214"/>
      <c r="AF21" s="214"/>
      <c r="AG21" s="214" t="s">
        <v>728</v>
      </c>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ht="22.5" outlineLevel="1" x14ac:dyDescent="0.2">
      <c r="A22" s="245">
        <v>14</v>
      </c>
      <c r="B22" s="246" t="s">
        <v>3689</v>
      </c>
      <c r="C22" s="256" t="s">
        <v>3690</v>
      </c>
      <c r="D22" s="247" t="s">
        <v>330</v>
      </c>
      <c r="E22" s="248">
        <v>11</v>
      </c>
      <c r="F22" s="249"/>
      <c r="G22" s="250">
        <f>ROUND(E22*F22,2)</f>
        <v>0</v>
      </c>
      <c r="H22" s="249"/>
      <c r="I22" s="250">
        <f>ROUND(E22*H22,2)</f>
        <v>0</v>
      </c>
      <c r="J22" s="249"/>
      <c r="K22" s="250">
        <f>ROUND(E22*J22,2)</f>
        <v>0</v>
      </c>
      <c r="L22" s="250">
        <v>12</v>
      </c>
      <c r="M22" s="250">
        <f>G22*(1+L22/100)</f>
        <v>0</v>
      </c>
      <c r="N22" s="248">
        <v>0</v>
      </c>
      <c r="O22" s="248">
        <f>ROUND(E22*N22,2)</f>
        <v>0</v>
      </c>
      <c r="P22" s="248">
        <v>0</v>
      </c>
      <c r="Q22" s="248">
        <f>ROUND(E22*P22,2)</f>
        <v>0</v>
      </c>
      <c r="R22" s="250"/>
      <c r="S22" s="250" t="s">
        <v>331</v>
      </c>
      <c r="T22" s="251" t="s">
        <v>316</v>
      </c>
      <c r="U22" s="224">
        <v>0</v>
      </c>
      <c r="V22" s="224">
        <f>ROUND(E22*U22,2)</f>
        <v>0</v>
      </c>
      <c r="W22" s="224"/>
      <c r="X22" s="224" t="s">
        <v>336</v>
      </c>
      <c r="Y22" s="224" t="s">
        <v>317</v>
      </c>
      <c r="Z22" s="214"/>
      <c r="AA22" s="214"/>
      <c r="AB22" s="214"/>
      <c r="AC22" s="214"/>
      <c r="AD22" s="214"/>
      <c r="AE22" s="214"/>
      <c r="AF22" s="214"/>
      <c r="AG22" s="214" t="s">
        <v>3663</v>
      </c>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ht="22.5" outlineLevel="1" x14ac:dyDescent="0.2">
      <c r="A23" s="245">
        <v>15</v>
      </c>
      <c r="B23" s="246" t="s">
        <v>3691</v>
      </c>
      <c r="C23" s="256" t="s">
        <v>3692</v>
      </c>
      <c r="D23" s="247" t="s">
        <v>375</v>
      </c>
      <c r="E23" s="248">
        <v>2</v>
      </c>
      <c r="F23" s="249"/>
      <c r="G23" s="250">
        <f>ROUND(E23*F23,2)</f>
        <v>0</v>
      </c>
      <c r="H23" s="249"/>
      <c r="I23" s="250">
        <f>ROUND(E23*H23,2)</f>
        <v>0</v>
      </c>
      <c r="J23" s="249"/>
      <c r="K23" s="250">
        <f>ROUND(E23*J23,2)</f>
        <v>0</v>
      </c>
      <c r="L23" s="250">
        <v>12</v>
      </c>
      <c r="M23" s="250">
        <f>G23*(1+L23/100)</f>
        <v>0</v>
      </c>
      <c r="N23" s="248">
        <v>3.5999999999999999E-3</v>
      </c>
      <c r="O23" s="248">
        <f>ROUND(E23*N23,2)</f>
        <v>0.01</v>
      </c>
      <c r="P23" s="248">
        <v>0</v>
      </c>
      <c r="Q23" s="248">
        <f>ROUND(E23*P23,2)</f>
        <v>0</v>
      </c>
      <c r="R23" s="250" t="s">
        <v>428</v>
      </c>
      <c r="S23" s="250" t="s">
        <v>315</v>
      </c>
      <c r="T23" s="251" t="s">
        <v>315</v>
      </c>
      <c r="U23" s="224">
        <v>0</v>
      </c>
      <c r="V23" s="224">
        <f>ROUND(E23*U23,2)</f>
        <v>0</v>
      </c>
      <c r="W23" s="224"/>
      <c r="X23" s="224" t="s">
        <v>429</v>
      </c>
      <c r="Y23" s="224" t="s">
        <v>317</v>
      </c>
      <c r="Z23" s="214"/>
      <c r="AA23" s="214"/>
      <c r="AB23" s="214"/>
      <c r="AC23" s="214"/>
      <c r="AD23" s="214"/>
      <c r="AE23" s="214"/>
      <c r="AF23" s="214"/>
      <c r="AG23" s="214" t="s">
        <v>728</v>
      </c>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1" x14ac:dyDescent="0.2">
      <c r="A24" s="245">
        <v>16</v>
      </c>
      <c r="B24" s="246" t="s">
        <v>3693</v>
      </c>
      <c r="C24" s="256" t="s">
        <v>3694</v>
      </c>
      <c r="D24" s="247" t="s">
        <v>330</v>
      </c>
      <c r="E24" s="248">
        <v>2</v>
      </c>
      <c r="F24" s="249"/>
      <c r="G24" s="250">
        <f>ROUND(E24*F24,2)</f>
        <v>0</v>
      </c>
      <c r="H24" s="249"/>
      <c r="I24" s="250">
        <f>ROUND(E24*H24,2)</f>
        <v>0</v>
      </c>
      <c r="J24" s="249"/>
      <c r="K24" s="250">
        <f>ROUND(E24*J24,2)</f>
        <v>0</v>
      </c>
      <c r="L24" s="250">
        <v>12</v>
      </c>
      <c r="M24" s="250">
        <f>G24*(1+L24/100)</f>
        <v>0</v>
      </c>
      <c r="N24" s="248">
        <v>0</v>
      </c>
      <c r="O24" s="248">
        <f>ROUND(E24*N24,2)</f>
        <v>0</v>
      </c>
      <c r="P24" s="248">
        <v>0</v>
      </c>
      <c r="Q24" s="248">
        <f>ROUND(E24*P24,2)</f>
        <v>0</v>
      </c>
      <c r="R24" s="250"/>
      <c r="S24" s="250" t="s">
        <v>331</v>
      </c>
      <c r="T24" s="251" t="s">
        <v>316</v>
      </c>
      <c r="U24" s="224">
        <v>0</v>
      </c>
      <c r="V24" s="224">
        <f>ROUND(E24*U24,2)</f>
        <v>0</v>
      </c>
      <c r="W24" s="224"/>
      <c r="X24" s="224" t="s">
        <v>336</v>
      </c>
      <c r="Y24" s="224" t="s">
        <v>317</v>
      </c>
      <c r="Z24" s="214"/>
      <c r="AA24" s="214"/>
      <c r="AB24" s="214"/>
      <c r="AC24" s="214"/>
      <c r="AD24" s="214"/>
      <c r="AE24" s="214"/>
      <c r="AF24" s="214"/>
      <c r="AG24" s="214" t="s">
        <v>3663</v>
      </c>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x14ac:dyDescent="0.2">
      <c r="A25" s="245">
        <v>17</v>
      </c>
      <c r="B25" s="246" t="s">
        <v>3695</v>
      </c>
      <c r="C25" s="256" t="s">
        <v>3696</v>
      </c>
      <c r="D25" s="247" t="s">
        <v>330</v>
      </c>
      <c r="E25" s="248">
        <v>1</v>
      </c>
      <c r="F25" s="249"/>
      <c r="G25" s="250">
        <f>ROUND(E25*F25,2)</f>
        <v>0</v>
      </c>
      <c r="H25" s="249"/>
      <c r="I25" s="250">
        <f>ROUND(E25*H25,2)</f>
        <v>0</v>
      </c>
      <c r="J25" s="249"/>
      <c r="K25" s="250">
        <f>ROUND(E25*J25,2)</f>
        <v>0</v>
      </c>
      <c r="L25" s="250">
        <v>12</v>
      </c>
      <c r="M25" s="250">
        <f>G25*(1+L25/100)</f>
        <v>0</v>
      </c>
      <c r="N25" s="248">
        <v>0</v>
      </c>
      <c r="O25" s="248">
        <f>ROUND(E25*N25,2)</f>
        <v>0</v>
      </c>
      <c r="P25" s="248">
        <v>0</v>
      </c>
      <c r="Q25" s="248">
        <f>ROUND(E25*P25,2)</f>
        <v>0</v>
      </c>
      <c r="R25" s="250"/>
      <c r="S25" s="250" t="s">
        <v>331</v>
      </c>
      <c r="T25" s="251" t="s">
        <v>316</v>
      </c>
      <c r="U25" s="224">
        <v>0</v>
      </c>
      <c r="V25" s="224">
        <f>ROUND(E25*U25,2)</f>
        <v>0</v>
      </c>
      <c r="W25" s="224"/>
      <c r="X25" s="224" t="s">
        <v>336</v>
      </c>
      <c r="Y25" s="224" t="s">
        <v>317</v>
      </c>
      <c r="Z25" s="214"/>
      <c r="AA25" s="214"/>
      <c r="AB25" s="214"/>
      <c r="AC25" s="214"/>
      <c r="AD25" s="214"/>
      <c r="AE25" s="214"/>
      <c r="AF25" s="214"/>
      <c r="AG25" s="214" t="s">
        <v>3663</v>
      </c>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x14ac:dyDescent="0.2">
      <c r="A26" s="245">
        <v>18</v>
      </c>
      <c r="B26" s="246" t="s">
        <v>3697</v>
      </c>
      <c r="C26" s="256" t="s">
        <v>3698</v>
      </c>
      <c r="D26" s="247" t="s">
        <v>330</v>
      </c>
      <c r="E26" s="248">
        <v>1</v>
      </c>
      <c r="F26" s="249"/>
      <c r="G26" s="250">
        <f>ROUND(E26*F26,2)</f>
        <v>0</v>
      </c>
      <c r="H26" s="249"/>
      <c r="I26" s="250">
        <f>ROUND(E26*H26,2)</f>
        <v>0</v>
      </c>
      <c r="J26" s="249"/>
      <c r="K26" s="250">
        <f>ROUND(E26*J26,2)</f>
        <v>0</v>
      </c>
      <c r="L26" s="250">
        <v>12</v>
      </c>
      <c r="M26" s="250">
        <f>G26*(1+L26/100)</f>
        <v>0</v>
      </c>
      <c r="N26" s="248">
        <v>0</v>
      </c>
      <c r="O26" s="248">
        <f>ROUND(E26*N26,2)</f>
        <v>0</v>
      </c>
      <c r="P26" s="248">
        <v>0</v>
      </c>
      <c r="Q26" s="248">
        <f>ROUND(E26*P26,2)</f>
        <v>0</v>
      </c>
      <c r="R26" s="250"/>
      <c r="S26" s="250" t="s">
        <v>331</v>
      </c>
      <c r="T26" s="251" t="s">
        <v>316</v>
      </c>
      <c r="U26" s="224">
        <v>0</v>
      </c>
      <c r="V26" s="224">
        <f>ROUND(E26*U26,2)</f>
        <v>0</v>
      </c>
      <c r="W26" s="224"/>
      <c r="X26" s="224" t="s">
        <v>336</v>
      </c>
      <c r="Y26" s="224" t="s">
        <v>317</v>
      </c>
      <c r="Z26" s="214"/>
      <c r="AA26" s="214"/>
      <c r="AB26" s="214"/>
      <c r="AC26" s="214"/>
      <c r="AD26" s="214"/>
      <c r="AE26" s="214"/>
      <c r="AF26" s="214"/>
      <c r="AG26" s="214" t="s">
        <v>3663</v>
      </c>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1" x14ac:dyDescent="0.2">
      <c r="A27" s="245">
        <v>19</v>
      </c>
      <c r="B27" s="246" t="s">
        <v>3699</v>
      </c>
      <c r="C27" s="256" t="s">
        <v>3700</v>
      </c>
      <c r="D27" s="247" t="s">
        <v>330</v>
      </c>
      <c r="E27" s="248">
        <v>1</v>
      </c>
      <c r="F27" s="249"/>
      <c r="G27" s="250">
        <f>ROUND(E27*F27,2)</f>
        <v>0</v>
      </c>
      <c r="H27" s="249"/>
      <c r="I27" s="250">
        <f>ROUND(E27*H27,2)</f>
        <v>0</v>
      </c>
      <c r="J27" s="249"/>
      <c r="K27" s="250">
        <f>ROUND(E27*J27,2)</f>
        <v>0</v>
      </c>
      <c r="L27" s="250">
        <v>12</v>
      </c>
      <c r="M27" s="250">
        <f>G27*(1+L27/100)</f>
        <v>0</v>
      </c>
      <c r="N27" s="248">
        <v>0</v>
      </c>
      <c r="O27" s="248">
        <f>ROUND(E27*N27,2)</f>
        <v>0</v>
      </c>
      <c r="P27" s="248">
        <v>0</v>
      </c>
      <c r="Q27" s="248">
        <f>ROUND(E27*P27,2)</f>
        <v>0</v>
      </c>
      <c r="R27" s="250"/>
      <c r="S27" s="250" t="s">
        <v>331</v>
      </c>
      <c r="T27" s="251" t="s">
        <v>316</v>
      </c>
      <c r="U27" s="224">
        <v>0</v>
      </c>
      <c r="V27" s="224">
        <f>ROUND(E27*U27,2)</f>
        <v>0</v>
      </c>
      <c r="W27" s="224"/>
      <c r="X27" s="224" t="s">
        <v>336</v>
      </c>
      <c r="Y27" s="224" t="s">
        <v>317</v>
      </c>
      <c r="Z27" s="214"/>
      <c r="AA27" s="214"/>
      <c r="AB27" s="214"/>
      <c r="AC27" s="214"/>
      <c r="AD27" s="214"/>
      <c r="AE27" s="214"/>
      <c r="AF27" s="214"/>
      <c r="AG27" s="214" t="s">
        <v>3663</v>
      </c>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x14ac:dyDescent="0.2">
      <c r="A28" s="236">
        <v>20</v>
      </c>
      <c r="B28" s="237" t="s">
        <v>3701</v>
      </c>
      <c r="C28" s="254" t="s">
        <v>3702</v>
      </c>
      <c r="D28" s="238" t="s">
        <v>581</v>
      </c>
      <c r="E28" s="239">
        <v>4.5951000000000004</v>
      </c>
      <c r="F28" s="240"/>
      <c r="G28" s="241">
        <f>ROUND(E28*F28,2)</f>
        <v>0</v>
      </c>
      <c r="H28" s="240"/>
      <c r="I28" s="241">
        <f>ROUND(E28*H28,2)</f>
        <v>0</v>
      </c>
      <c r="J28" s="240"/>
      <c r="K28" s="241">
        <f>ROUND(E28*J28,2)</f>
        <v>0</v>
      </c>
      <c r="L28" s="241">
        <v>12</v>
      </c>
      <c r="M28" s="241">
        <f>G28*(1+L28/100)</f>
        <v>0</v>
      </c>
      <c r="N28" s="239">
        <v>0</v>
      </c>
      <c r="O28" s="239">
        <f>ROUND(E28*N28,2)</f>
        <v>0</v>
      </c>
      <c r="P28" s="239">
        <v>0</v>
      </c>
      <c r="Q28" s="239">
        <f>ROUND(E28*P28,2)</f>
        <v>0</v>
      </c>
      <c r="R28" s="241" t="s">
        <v>1758</v>
      </c>
      <c r="S28" s="241" t="s">
        <v>315</v>
      </c>
      <c r="T28" s="242" t="s">
        <v>315</v>
      </c>
      <c r="U28" s="224">
        <v>12.207000000000001</v>
      </c>
      <c r="V28" s="224">
        <f>ROUND(E28*U28,2)</f>
        <v>56.09</v>
      </c>
      <c r="W28" s="224"/>
      <c r="X28" s="224" t="s">
        <v>582</v>
      </c>
      <c r="Y28" s="224" t="s">
        <v>317</v>
      </c>
      <c r="Z28" s="214"/>
      <c r="AA28" s="214"/>
      <c r="AB28" s="214"/>
      <c r="AC28" s="214"/>
      <c r="AD28" s="214"/>
      <c r="AE28" s="214"/>
      <c r="AF28" s="214"/>
      <c r="AG28" s="214" t="s">
        <v>3703</v>
      </c>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2" x14ac:dyDescent="0.2">
      <c r="A29" s="221"/>
      <c r="B29" s="222"/>
      <c r="C29" s="267" t="s">
        <v>692</v>
      </c>
      <c r="D29" s="266"/>
      <c r="E29" s="266"/>
      <c r="F29" s="266"/>
      <c r="G29" s="266"/>
      <c r="H29" s="224"/>
      <c r="I29" s="224"/>
      <c r="J29" s="224"/>
      <c r="K29" s="224"/>
      <c r="L29" s="224"/>
      <c r="M29" s="224"/>
      <c r="N29" s="223"/>
      <c r="O29" s="223"/>
      <c r="P29" s="223"/>
      <c r="Q29" s="223"/>
      <c r="R29" s="224"/>
      <c r="S29" s="224"/>
      <c r="T29" s="224"/>
      <c r="U29" s="224"/>
      <c r="V29" s="224"/>
      <c r="W29" s="224"/>
      <c r="X29" s="224"/>
      <c r="Y29" s="224"/>
      <c r="Z29" s="214"/>
      <c r="AA29" s="214"/>
      <c r="AB29" s="214"/>
      <c r="AC29" s="214"/>
      <c r="AD29" s="214"/>
      <c r="AE29" s="214"/>
      <c r="AF29" s="214"/>
      <c r="AG29" s="214" t="s">
        <v>369</v>
      </c>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x14ac:dyDescent="0.2">
      <c r="A30" s="229" t="s">
        <v>310</v>
      </c>
      <c r="B30" s="230" t="s">
        <v>238</v>
      </c>
      <c r="C30" s="253" t="s">
        <v>239</v>
      </c>
      <c r="D30" s="231"/>
      <c r="E30" s="232"/>
      <c r="F30" s="233"/>
      <c r="G30" s="233">
        <f>SUMIF(AG31:AG48,"&lt;&gt;NOR",G31:G48)</f>
        <v>0</v>
      </c>
      <c r="H30" s="233"/>
      <c r="I30" s="233">
        <f>SUM(I31:I48)</f>
        <v>0</v>
      </c>
      <c r="J30" s="233"/>
      <c r="K30" s="233">
        <f>SUM(K31:K48)</f>
        <v>0</v>
      </c>
      <c r="L30" s="233"/>
      <c r="M30" s="233">
        <f>SUM(M31:M48)</f>
        <v>0</v>
      </c>
      <c r="N30" s="232"/>
      <c r="O30" s="232">
        <f>SUM(O31:O48)</f>
        <v>3.15</v>
      </c>
      <c r="P30" s="232"/>
      <c r="Q30" s="232">
        <f>SUM(Q31:Q48)</f>
        <v>0.24</v>
      </c>
      <c r="R30" s="233"/>
      <c r="S30" s="233"/>
      <c r="T30" s="234"/>
      <c r="U30" s="228"/>
      <c r="V30" s="228">
        <f>SUM(V31:V48)</f>
        <v>375.46</v>
      </c>
      <c r="W30" s="228"/>
      <c r="X30" s="228"/>
      <c r="Y30" s="228"/>
      <c r="AG30" t="s">
        <v>311</v>
      </c>
    </row>
    <row r="31" spans="1:60" outlineLevel="1" x14ac:dyDescent="0.2">
      <c r="A31" s="245">
        <v>21</v>
      </c>
      <c r="B31" s="246" t="s">
        <v>3704</v>
      </c>
      <c r="C31" s="256" t="s">
        <v>3705</v>
      </c>
      <c r="D31" s="247" t="s">
        <v>403</v>
      </c>
      <c r="E31" s="248">
        <v>50</v>
      </c>
      <c r="F31" s="249"/>
      <c r="G31" s="250">
        <f>ROUND(E31*F31,2)</f>
        <v>0</v>
      </c>
      <c r="H31" s="249"/>
      <c r="I31" s="250">
        <f>ROUND(E31*H31,2)</f>
        <v>0</v>
      </c>
      <c r="J31" s="249"/>
      <c r="K31" s="250">
        <f>ROUND(E31*J31,2)</f>
        <v>0</v>
      </c>
      <c r="L31" s="250">
        <v>12</v>
      </c>
      <c r="M31" s="250">
        <f>G31*(1+L31/100)</f>
        <v>0</v>
      </c>
      <c r="N31" s="248">
        <v>5.0000000000000002E-5</v>
      </c>
      <c r="O31" s="248">
        <f>ROUND(E31*N31,2)</f>
        <v>0</v>
      </c>
      <c r="P31" s="248">
        <v>4.7299999999999998E-3</v>
      </c>
      <c r="Q31" s="248">
        <f>ROUND(E31*P31,2)</f>
        <v>0.24</v>
      </c>
      <c r="R31" s="250" t="s">
        <v>1758</v>
      </c>
      <c r="S31" s="250" t="s">
        <v>315</v>
      </c>
      <c r="T31" s="251" t="s">
        <v>315</v>
      </c>
      <c r="U31" s="224">
        <v>0.125</v>
      </c>
      <c r="V31" s="224">
        <f>ROUND(E31*U31,2)</f>
        <v>6.25</v>
      </c>
      <c r="W31" s="224"/>
      <c r="X31" s="224" t="s">
        <v>336</v>
      </c>
      <c r="Y31" s="224" t="s">
        <v>317</v>
      </c>
      <c r="Z31" s="214"/>
      <c r="AA31" s="214"/>
      <c r="AB31" s="214"/>
      <c r="AC31" s="214"/>
      <c r="AD31" s="214"/>
      <c r="AE31" s="214"/>
      <c r="AF31" s="214"/>
      <c r="AG31" s="214" t="s">
        <v>3663</v>
      </c>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ht="33.75" outlineLevel="1" x14ac:dyDescent="0.2">
      <c r="A32" s="236">
        <v>22</v>
      </c>
      <c r="B32" s="237" t="s">
        <v>3706</v>
      </c>
      <c r="C32" s="254" t="s">
        <v>3707</v>
      </c>
      <c r="D32" s="238" t="s">
        <v>403</v>
      </c>
      <c r="E32" s="239">
        <v>265</v>
      </c>
      <c r="F32" s="240"/>
      <c r="G32" s="241">
        <f>ROUND(E32*F32,2)</f>
        <v>0</v>
      </c>
      <c r="H32" s="240"/>
      <c r="I32" s="241">
        <f>ROUND(E32*H32,2)</f>
        <v>0</v>
      </c>
      <c r="J32" s="240"/>
      <c r="K32" s="241">
        <f>ROUND(E32*J32,2)</f>
        <v>0</v>
      </c>
      <c r="L32" s="241">
        <v>12</v>
      </c>
      <c r="M32" s="241">
        <f>G32*(1+L32/100)</f>
        <v>0</v>
      </c>
      <c r="N32" s="239">
        <v>7.6000000000000004E-4</v>
      </c>
      <c r="O32" s="239">
        <f>ROUND(E32*N32,2)</f>
        <v>0.2</v>
      </c>
      <c r="P32" s="239">
        <v>0</v>
      </c>
      <c r="Q32" s="239">
        <f>ROUND(E32*P32,2)</f>
        <v>0</v>
      </c>
      <c r="R32" s="241" t="s">
        <v>1758</v>
      </c>
      <c r="S32" s="241" t="s">
        <v>315</v>
      </c>
      <c r="T32" s="242" t="s">
        <v>315</v>
      </c>
      <c r="U32" s="224">
        <v>0.29737999999999998</v>
      </c>
      <c r="V32" s="224">
        <f>ROUND(E32*U32,2)</f>
        <v>78.81</v>
      </c>
      <c r="W32" s="224"/>
      <c r="X32" s="224" t="s">
        <v>336</v>
      </c>
      <c r="Y32" s="224" t="s">
        <v>317</v>
      </c>
      <c r="Z32" s="214"/>
      <c r="AA32" s="214"/>
      <c r="AB32" s="214"/>
      <c r="AC32" s="214"/>
      <c r="AD32" s="214"/>
      <c r="AE32" s="214"/>
      <c r="AF32" s="214"/>
      <c r="AG32" s="214" t="s">
        <v>3663</v>
      </c>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2" x14ac:dyDescent="0.2">
      <c r="A33" s="221"/>
      <c r="B33" s="222"/>
      <c r="C33" s="267" t="s">
        <v>3570</v>
      </c>
      <c r="D33" s="266"/>
      <c r="E33" s="266"/>
      <c r="F33" s="266"/>
      <c r="G33" s="266"/>
      <c r="H33" s="224"/>
      <c r="I33" s="224"/>
      <c r="J33" s="224"/>
      <c r="K33" s="224"/>
      <c r="L33" s="224"/>
      <c r="M33" s="224"/>
      <c r="N33" s="223"/>
      <c r="O33" s="223"/>
      <c r="P33" s="223"/>
      <c r="Q33" s="223"/>
      <c r="R33" s="224"/>
      <c r="S33" s="224"/>
      <c r="T33" s="224"/>
      <c r="U33" s="224"/>
      <c r="V33" s="224"/>
      <c r="W33" s="224"/>
      <c r="X33" s="224"/>
      <c r="Y33" s="224"/>
      <c r="Z33" s="214"/>
      <c r="AA33" s="214"/>
      <c r="AB33" s="214"/>
      <c r="AC33" s="214"/>
      <c r="AD33" s="214"/>
      <c r="AE33" s="214"/>
      <c r="AF33" s="214"/>
      <c r="AG33" s="214" t="s">
        <v>369</v>
      </c>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ht="33.75" outlineLevel="1" x14ac:dyDescent="0.2">
      <c r="A34" s="236">
        <v>23</v>
      </c>
      <c r="B34" s="237" t="s">
        <v>3708</v>
      </c>
      <c r="C34" s="254" t="s">
        <v>3709</v>
      </c>
      <c r="D34" s="238" t="s">
        <v>403</v>
      </c>
      <c r="E34" s="239">
        <v>205</v>
      </c>
      <c r="F34" s="240"/>
      <c r="G34" s="241">
        <f>ROUND(E34*F34,2)</f>
        <v>0</v>
      </c>
      <c r="H34" s="240"/>
      <c r="I34" s="241">
        <f>ROUND(E34*H34,2)</f>
        <v>0</v>
      </c>
      <c r="J34" s="240"/>
      <c r="K34" s="241">
        <f>ROUND(E34*J34,2)</f>
        <v>0</v>
      </c>
      <c r="L34" s="241">
        <v>12</v>
      </c>
      <c r="M34" s="241">
        <f>G34*(1+L34/100)</f>
        <v>0</v>
      </c>
      <c r="N34" s="239">
        <v>8.8000000000000003E-4</v>
      </c>
      <c r="O34" s="239">
        <f>ROUND(E34*N34,2)</f>
        <v>0.18</v>
      </c>
      <c r="P34" s="239">
        <v>0</v>
      </c>
      <c r="Q34" s="239">
        <f>ROUND(E34*P34,2)</f>
        <v>0</v>
      </c>
      <c r="R34" s="241" t="s">
        <v>1758</v>
      </c>
      <c r="S34" s="241" t="s">
        <v>315</v>
      </c>
      <c r="T34" s="242" t="s">
        <v>315</v>
      </c>
      <c r="U34" s="224">
        <v>0.30737999999999999</v>
      </c>
      <c r="V34" s="224">
        <f>ROUND(E34*U34,2)</f>
        <v>63.01</v>
      </c>
      <c r="W34" s="224"/>
      <c r="X34" s="224" t="s">
        <v>336</v>
      </c>
      <c r="Y34" s="224" t="s">
        <v>317</v>
      </c>
      <c r="Z34" s="214"/>
      <c r="AA34" s="214"/>
      <c r="AB34" s="214"/>
      <c r="AC34" s="214"/>
      <c r="AD34" s="214"/>
      <c r="AE34" s="214"/>
      <c r="AF34" s="214"/>
      <c r="AG34" s="214" t="s">
        <v>3663</v>
      </c>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2" x14ac:dyDescent="0.2">
      <c r="A35" s="221"/>
      <c r="B35" s="222"/>
      <c r="C35" s="267" t="s">
        <v>3570</v>
      </c>
      <c r="D35" s="266"/>
      <c r="E35" s="266"/>
      <c r="F35" s="266"/>
      <c r="G35" s="266"/>
      <c r="H35" s="224"/>
      <c r="I35" s="224"/>
      <c r="J35" s="224"/>
      <c r="K35" s="224"/>
      <c r="L35" s="224"/>
      <c r="M35" s="224"/>
      <c r="N35" s="223"/>
      <c r="O35" s="223"/>
      <c r="P35" s="223"/>
      <c r="Q35" s="223"/>
      <c r="R35" s="224"/>
      <c r="S35" s="224"/>
      <c r="T35" s="224"/>
      <c r="U35" s="224"/>
      <c r="V35" s="224"/>
      <c r="W35" s="224"/>
      <c r="X35" s="224"/>
      <c r="Y35" s="224"/>
      <c r="Z35" s="214"/>
      <c r="AA35" s="214"/>
      <c r="AB35" s="214"/>
      <c r="AC35" s="214"/>
      <c r="AD35" s="214"/>
      <c r="AE35" s="214"/>
      <c r="AF35" s="214"/>
      <c r="AG35" s="214" t="s">
        <v>369</v>
      </c>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ht="33.75" outlineLevel="1" x14ac:dyDescent="0.2">
      <c r="A36" s="236">
        <v>24</v>
      </c>
      <c r="B36" s="237" t="s">
        <v>3710</v>
      </c>
      <c r="C36" s="254" t="s">
        <v>3711</v>
      </c>
      <c r="D36" s="238" t="s">
        <v>403</v>
      </c>
      <c r="E36" s="239">
        <v>3</v>
      </c>
      <c r="F36" s="240"/>
      <c r="G36" s="241">
        <f>ROUND(E36*F36,2)</f>
        <v>0</v>
      </c>
      <c r="H36" s="240"/>
      <c r="I36" s="241">
        <f>ROUND(E36*H36,2)</f>
        <v>0</v>
      </c>
      <c r="J36" s="240"/>
      <c r="K36" s="241">
        <f>ROUND(E36*J36,2)</f>
        <v>0</v>
      </c>
      <c r="L36" s="241">
        <v>12</v>
      </c>
      <c r="M36" s="241">
        <f>G36*(1+L36/100)</f>
        <v>0</v>
      </c>
      <c r="N36" s="239">
        <v>1.01E-3</v>
      </c>
      <c r="O36" s="239">
        <f>ROUND(E36*N36,2)</f>
        <v>0</v>
      </c>
      <c r="P36" s="239">
        <v>0</v>
      </c>
      <c r="Q36" s="239">
        <f>ROUND(E36*P36,2)</f>
        <v>0</v>
      </c>
      <c r="R36" s="241" t="s">
        <v>1758</v>
      </c>
      <c r="S36" s="241" t="s">
        <v>315</v>
      </c>
      <c r="T36" s="242" t="s">
        <v>315</v>
      </c>
      <c r="U36" s="224">
        <v>0.31738</v>
      </c>
      <c r="V36" s="224">
        <f>ROUND(E36*U36,2)</f>
        <v>0.95</v>
      </c>
      <c r="W36" s="224"/>
      <c r="X36" s="224" t="s">
        <v>336</v>
      </c>
      <c r="Y36" s="224" t="s">
        <v>317</v>
      </c>
      <c r="Z36" s="214"/>
      <c r="AA36" s="214"/>
      <c r="AB36" s="214"/>
      <c r="AC36" s="214"/>
      <c r="AD36" s="214"/>
      <c r="AE36" s="214"/>
      <c r="AF36" s="214"/>
      <c r="AG36" s="214" t="s">
        <v>3663</v>
      </c>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2" x14ac:dyDescent="0.2">
      <c r="A37" s="221"/>
      <c r="B37" s="222"/>
      <c r="C37" s="267" t="s">
        <v>3570</v>
      </c>
      <c r="D37" s="266"/>
      <c r="E37" s="266"/>
      <c r="F37" s="266"/>
      <c r="G37" s="266"/>
      <c r="H37" s="224"/>
      <c r="I37" s="224"/>
      <c r="J37" s="224"/>
      <c r="K37" s="224"/>
      <c r="L37" s="224"/>
      <c r="M37" s="224"/>
      <c r="N37" s="223"/>
      <c r="O37" s="223"/>
      <c r="P37" s="223"/>
      <c r="Q37" s="223"/>
      <c r="R37" s="224"/>
      <c r="S37" s="224"/>
      <c r="T37" s="224"/>
      <c r="U37" s="224"/>
      <c r="V37" s="224"/>
      <c r="W37" s="224"/>
      <c r="X37" s="224"/>
      <c r="Y37" s="224"/>
      <c r="Z37" s="214"/>
      <c r="AA37" s="214"/>
      <c r="AB37" s="214"/>
      <c r="AC37" s="214"/>
      <c r="AD37" s="214"/>
      <c r="AE37" s="214"/>
      <c r="AF37" s="214"/>
      <c r="AG37" s="214" t="s">
        <v>369</v>
      </c>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ht="22.5" outlineLevel="1" x14ac:dyDescent="0.2">
      <c r="A38" s="236">
        <v>25</v>
      </c>
      <c r="B38" s="237" t="s">
        <v>3712</v>
      </c>
      <c r="C38" s="254" t="s">
        <v>3713</v>
      </c>
      <c r="D38" s="238" t="s">
        <v>403</v>
      </c>
      <c r="E38" s="239">
        <v>265</v>
      </c>
      <c r="F38" s="240"/>
      <c r="G38" s="241">
        <f>ROUND(E38*F38,2)</f>
        <v>0</v>
      </c>
      <c r="H38" s="240"/>
      <c r="I38" s="241">
        <f>ROUND(E38*H38,2)</f>
        <v>0</v>
      </c>
      <c r="J38" s="240"/>
      <c r="K38" s="241">
        <f>ROUND(E38*J38,2)</f>
        <v>0</v>
      </c>
      <c r="L38" s="241">
        <v>12</v>
      </c>
      <c r="M38" s="241">
        <f>G38*(1+L38/100)</f>
        <v>0</v>
      </c>
      <c r="N38" s="239">
        <v>5.8500000000000002E-3</v>
      </c>
      <c r="O38" s="239">
        <f>ROUND(E38*N38,2)</f>
        <v>1.55</v>
      </c>
      <c r="P38" s="239">
        <v>0</v>
      </c>
      <c r="Q38" s="239">
        <f>ROUND(E38*P38,2)</f>
        <v>0</v>
      </c>
      <c r="R38" s="241" t="s">
        <v>1758</v>
      </c>
      <c r="S38" s="241" t="s">
        <v>315</v>
      </c>
      <c r="T38" s="242" t="s">
        <v>315</v>
      </c>
      <c r="U38" s="224">
        <v>0.41160000000000002</v>
      </c>
      <c r="V38" s="224">
        <f>ROUND(E38*U38,2)</f>
        <v>109.07</v>
      </c>
      <c r="W38" s="224"/>
      <c r="X38" s="224" t="s">
        <v>336</v>
      </c>
      <c r="Y38" s="224" t="s">
        <v>317</v>
      </c>
      <c r="Z38" s="214"/>
      <c r="AA38" s="214"/>
      <c r="AB38" s="214"/>
      <c r="AC38" s="214"/>
      <c r="AD38" s="214"/>
      <c r="AE38" s="214"/>
      <c r="AF38" s="214"/>
      <c r="AG38" s="214" t="s">
        <v>3663</v>
      </c>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2" x14ac:dyDescent="0.2">
      <c r="A39" s="221"/>
      <c r="B39" s="222"/>
      <c r="C39" s="267" t="s">
        <v>3714</v>
      </c>
      <c r="D39" s="266"/>
      <c r="E39" s="266"/>
      <c r="F39" s="266"/>
      <c r="G39" s="266"/>
      <c r="H39" s="224"/>
      <c r="I39" s="224"/>
      <c r="J39" s="224"/>
      <c r="K39" s="224"/>
      <c r="L39" s="224"/>
      <c r="M39" s="224"/>
      <c r="N39" s="223"/>
      <c r="O39" s="223"/>
      <c r="P39" s="223"/>
      <c r="Q39" s="223"/>
      <c r="R39" s="224"/>
      <c r="S39" s="224"/>
      <c r="T39" s="224"/>
      <c r="U39" s="224"/>
      <c r="V39" s="224"/>
      <c r="W39" s="224"/>
      <c r="X39" s="224"/>
      <c r="Y39" s="224"/>
      <c r="Z39" s="214"/>
      <c r="AA39" s="214"/>
      <c r="AB39" s="214"/>
      <c r="AC39" s="214"/>
      <c r="AD39" s="214"/>
      <c r="AE39" s="214"/>
      <c r="AF39" s="214"/>
      <c r="AG39" s="214" t="s">
        <v>369</v>
      </c>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ht="22.5" outlineLevel="1" x14ac:dyDescent="0.2">
      <c r="A40" s="236">
        <v>26</v>
      </c>
      <c r="B40" s="237" t="s">
        <v>3715</v>
      </c>
      <c r="C40" s="254" t="s">
        <v>3716</v>
      </c>
      <c r="D40" s="238" t="s">
        <v>403</v>
      </c>
      <c r="E40" s="239">
        <v>205</v>
      </c>
      <c r="F40" s="240"/>
      <c r="G40" s="241">
        <f>ROUND(E40*F40,2)</f>
        <v>0</v>
      </c>
      <c r="H40" s="240"/>
      <c r="I40" s="241">
        <f>ROUND(E40*H40,2)</f>
        <v>0</v>
      </c>
      <c r="J40" s="240"/>
      <c r="K40" s="241">
        <f>ROUND(E40*J40,2)</f>
        <v>0</v>
      </c>
      <c r="L40" s="241">
        <v>12</v>
      </c>
      <c r="M40" s="241">
        <f>G40*(1+L40/100)</f>
        <v>0</v>
      </c>
      <c r="N40" s="239">
        <v>5.8500000000000002E-3</v>
      </c>
      <c r="O40" s="239">
        <f>ROUND(E40*N40,2)</f>
        <v>1.2</v>
      </c>
      <c r="P40" s="239">
        <v>0</v>
      </c>
      <c r="Q40" s="239">
        <f>ROUND(E40*P40,2)</f>
        <v>0</v>
      </c>
      <c r="R40" s="241" t="s">
        <v>1758</v>
      </c>
      <c r="S40" s="241" t="s">
        <v>315</v>
      </c>
      <c r="T40" s="242" t="s">
        <v>315</v>
      </c>
      <c r="U40" s="224">
        <v>0.42159999999999997</v>
      </c>
      <c r="V40" s="224">
        <f>ROUND(E40*U40,2)</f>
        <v>86.43</v>
      </c>
      <c r="W40" s="224"/>
      <c r="X40" s="224" t="s">
        <v>336</v>
      </c>
      <c r="Y40" s="224" t="s">
        <v>317</v>
      </c>
      <c r="Z40" s="214"/>
      <c r="AA40" s="214"/>
      <c r="AB40" s="214"/>
      <c r="AC40" s="214"/>
      <c r="AD40" s="214"/>
      <c r="AE40" s="214"/>
      <c r="AF40" s="214"/>
      <c r="AG40" s="214" t="s">
        <v>3663</v>
      </c>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2" x14ac:dyDescent="0.2">
      <c r="A41" s="221"/>
      <c r="B41" s="222"/>
      <c r="C41" s="267" t="s">
        <v>3714</v>
      </c>
      <c r="D41" s="266"/>
      <c r="E41" s="266"/>
      <c r="F41" s="266"/>
      <c r="G41" s="266"/>
      <c r="H41" s="224"/>
      <c r="I41" s="224"/>
      <c r="J41" s="224"/>
      <c r="K41" s="224"/>
      <c r="L41" s="224"/>
      <c r="M41" s="224"/>
      <c r="N41" s="223"/>
      <c r="O41" s="223"/>
      <c r="P41" s="223"/>
      <c r="Q41" s="223"/>
      <c r="R41" s="224"/>
      <c r="S41" s="224"/>
      <c r="T41" s="224"/>
      <c r="U41" s="224"/>
      <c r="V41" s="224"/>
      <c r="W41" s="224"/>
      <c r="X41" s="224"/>
      <c r="Y41" s="224"/>
      <c r="Z41" s="214"/>
      <c r="AA41" s="214"/>
      <c r="AB41" s="214"/>
      <c r="AC41" s="214"/>
      <c r="AD41" s="214"/>
      <c r="AE41" s="214"/>
      <c r="AF41" s="214"/>
      <c r="AG41" s="214" t="s">
        <v>369</v>
      </c>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ht="22.5" outlineLevel="1" x14ac:dyDescent="0.2">
      <c r="A42" s="236">
        <v>27</v>
      </c>
      <c r="B42" s="237" t="s">
        <v>3717</v>
      </c>
      <c r="C42" s="254" t="s">
        <v>3718</v>
      </c>
      <c r="D42" s="238" t="s">
        <v>403</v>
      </c>
      <c r="E42" s="239">
        <v>3</v>
      </c>
      <c r="F42" s="240"/>
      <c r="G42" s="241">
        <f>ROUND(E42*F42,2)</f>
        <v>0</v>
      </c>
      <c r="H42" s="240"/>
      <c r="I42" s="241">
        <f>ROUND(E42*H42,2)</f>
        <v>0</v>
      </c>
      <c r="J42" s="240"/>
      <c r="K42" s="241">
        <f>ROUND(E42*J42,2)</f>
        <v>0</v>
      </c>
      <c r="L42" s="241">
        <v>12</v>
      </c>
      <c r="M42" s="241">
        <f>G42*(1+L42/100)</f>
        <v>0</v>
      </c>
      <c r="N42" s="239">
        <v>5.8599999999999998E-3</v>
      </c>
      <c r="O42" s="239">
        <f>ROUND(E42*N42,2)</f>
        <v>0.02</v>
      </c>
      <c r="P42" s="239">
        <v>0</v>
      </c>
      <c r="Q42" s="239">
        <f>ROUND(E42*P42,2)</f>
        <v>0</v>
      </c>
      <c r="R42" s="241" t="s">
        <v>1758</v>
      </c>
      <c r="S42" s="241" t="s">
        <v>315</v>
      </c>
      <c r="T42" s="242" t="s">
        <v>315</v>
      </c>
      <c r="U42" s="224">
        <v>0.43159999999999998</v>
      </c>
      <c r="V42" s="224">
        <f>ROUND(E42*U42,2)</f>
        <v>1.29</v>
      </c>
      <c r="W42" s="224"/>
      <c r="X42" s="224" t="s">
        <v>336</v>
      </c>
      <c r="Y42" s="224" t="s">
        <v>317</v>
      </c>
      <c r="Z42" s="214"/>
      <c r="AA42" s="214"/>
      <c r="AB42" s="214"/>
      <c r="AC42" s="214"/>
      <c r="AD42" s="214"/>
      <c r="AE42" s="214"/>
      <c r="AF42" s="214"/>
      <c r="AG42" s="214" t="s">
        <v>3663</v>
      </c>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outlineLevel="2" x14ac:dyDescent="0.2">
      <c r="A43" s="221"/>
      <c r="B43" s="222"/>
      <c r="C43" s="267" t="s">
        <v>3714</v>
      </c>
      <c r="D43" s="266"/>
      <c r="E43" s="266"/>
      <c r="F43" s="266"/>
      <c r="G43" s="266"/>
      <c r="H43" s="224"/>
      <c r="I43" s="224"/>
      <c r="J43" s="224"/>
      <c r="K43" s="224"/>
      <c r="L43" s="224"/>
      <c r="M43" s="224"/>
      <c r="N43" s="223"/>
      <c r="O43" s="223"/>
      <c r="P43" s="223"/>
      <c r="Q43" s="223"/>
      <c r="R43" s="224"/>
      <c r="S43" s="224"/>
      <c r="T43" s="224"/>
      <c r="U43" s="224"/>
      <c r="V43" s="224"/>
      <c r="W43" s="224"/>
      <c r="X43" s="224"/>
      <c r="Y43" s="224"/>
      <c r="Z43" s="214"/>
      <c r="AA43" s="214"/>
      <c r="AB43" s="214"/>
      <c r="AC43" s="214"/>
      <c r="AD43" s="214"/>
      <c r="AE43" s="214"/>
      <c r="AF43" s="214"/>
      <c r="AG43" s="214" t="s">
        <v>369</v>
      </c>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ht="22.5" outlineLevel="1" x14ac:dyDescent="0.2">
      <c r="A44" s="245">
        <v>28</v>
      </c>
      <c r="B44" s="246" t="s">
        <v>3719</v>
      </c>
      <c r="C44" s="256" t="s">
        <v>3720</v>
      </c>
      <c r="D44" s="247" t="s">
        <v>403</v>
      </c>
      <c r="E44" s="248">
        <v>210</v>
      </c>
      <c r="F44" s="249"/>
      <c r="G44" s="250">
        <f>ROUND(E44*F44,2)</f>
        <v>0</v>
      </c>
      <c r="H44" s="249"/>
      <c r="I44" s="250">
        <f>ROUND(E44*H44,2)</f>
        <v>0</v>
      </c>
      <c r="J44" s="249"/>
      <c r="K44" s="250">
        <f>ROUND(E44*J44,2)</f>
        <v>0</v>
      </c>
      <c r="L44" s="250">
        <v>12</v>
      </c>
      <c r="M44" s="250">
        <f>G44*(1+L44/100)</f>
        <v>0</v>
      </c>
      <c r="N44" s="248">
        <v>2.0000000000000002E-5</v>
      </c>
      <c r="O44" s="248">
        <f>ROUND(E44*N44,2)</f>
        <v>0</v>
      </c>
      <c r="P44" s="248">
        <v>0</v>
      </c>
      <c r="Q44" s="248">
        <f>ROUND(E44*P44,2)</f>
        <v>0</v>
      </c>
      <c r="R44" s="250" t="s">
        <v>428</v>
      </c>
      <c r="S44" s="250" t="s">
        <v>315</v>
      </c>
      <c r="T44" s="251" t="s">
        <v>315</v>
      </c>
      <c r="U44" s="224">
        <v>0</v>
      </c>
      <c r="V44" s="224">
        <f>ROUND(E44*U44,2)</f>
        <v>0</v>
      </c>
      <c r="W44" s="224"/>
      <c r="X44" s="224" t="s">
        <v>429</v>
      </c>
      <c r="Y44" s="224" t="s">
        <v>317</v>
      </c>
      <c r="Z44" s="214"/>
      <c r="AA44" s="214"/>
      <c r="AB44" s="214"/>
      <c r="AC44" s="214"/>
      <c r="AD44" s="214"/>
      <c r="AE44" s="214"/>
      <c r="AF44" s="214"/>
      <c r="AG44" s="214" t="s">
        <v>728</v>
      </c>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ht="22.5" outlineLevel="1" x14ac:dyDescent="0.2">
      <c r="A45" s="245">
        <v>29</v>
      </c>
      <c r="B45" s="246" t="s">
        <v>3721</v>
      </c>
      <c r="C45" s="256" t="s">
        <v>3722</v>
      </c>
      <c r="D45" s="247" t="s">
        <v>403</v>
      </c>
      <c r="E45" s="248">
        <v>170</v>
      </c>
      <c r="F45" s="249"/>
      <c r="G45" s="250">
        <f>ROUND(E45*F45,2)</f>
        <v>0</v>
      </c>
      <c r="H45" s="249"/>
      <c r="I45" s="250">
        <f>ROUND(E45*H45,2)</f>
        <v>0</v>
      </c>
      <c r="J45" s="249"/>
      <c r="K45" s="250">
        <f>ROUND(E45*J45,2)</f>
        <v>0</v>
      </c>
      <c r="L45" s="250">
        <v>12</v>
      </c>
      <c r="M45" s="250">
        <f>G45*(1+L45/100)</f>
        <v>0</v>
      </c>
      <c r="N45" s="248">
        <v>2.0000000000000002E-5</v>
      </c>
      <c r="O45" s="248">
        <f>ROUND(E45*N45,2)</f>
        <v>0</v>
      </c>
      <c r="P45" s="248">
        <v>0</v>
      </c>
      <c r="Q45" s="248">
        <f>ROUND(E45*P45,2)</f>
        <v>0</v>
      </c>
      <c r="R45" s="250" t="s">
        <v>428</v>
      </c>
      <c r="S45" s="250" t="s">
        <v>315</v>
      </c>
      <c r="T45" s="251" t="s">
        <v>315</v>
      </c>
      <c r="U45" s="224">
        <v>0</v>
      </c>
      <c r="V45" s="224">
        <f>ROUND(E45*U45,2)</f>
        <v>0</v>
      </c>
      <c r="W45" s="224"/>
      <c r="X45" s="224" t="s">
        <v>429</v>
      </c>
      <c r="Y45" s="224" t="s">
        <v>317</v>
      </c>
      <c r="Z45" s="214"/>
      <c r="AA45" s="214"/>
      <c r="AB45" s="214"/>
      <c r="AC45" s="214"/>
      <c r="AD45" s="214"/>
      <c r="AE45" s="214"/>
      <c r="AF45" s="214"/>
      <c r="AG45" s="214" t="s">
        <v>728</v>
      </c>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1" x14ac:dyDescent="0.2">
      <c r="A46" s="245">
        <v>30</v>
      </c>
      <c r="B46" s="246" t="s">
        <v>3723</v>
      </c>
      <c r="C46" s="256" t="s">
        <v>3724</v>
      </c>
      <c r="D46" s="247" t="s">
        <v>403</v>
      </c>
      <c r="E46" s="248">
        <v>473</v>
      </c>
      <c r="F46" s="249"/>
      <c r="G46" s="250">
        <f>ROUND(E46*F46,2)</f>
        <v>0</v>
      </c>
      <c r="H46" s="249"/>
      <c r="I46" s="250">
        <f>ROUND(E46*H46,2)</f>
        <v>0</v>
      </c>
      <c r="J46" s="249"/>
      <c r="K46" s="250">
        <f>ROUND(E46*J46,2)</f>
        <v>0</v>
      </c>
      <c r="L46" s="250">
        <v>12</v>
      </c>
      <c r="M46" s="250">
        <f>G46*(1+L46/100)</f>
        <v>0</v>
      </c>
      <c r="N46" s="248">
        <v>0</v>
      </c>
      <c r="O46" s="248">
        <f>ROUND(E46*N46,2)</f>
        <v>0</v>
      </c>
      <c r="P46" s="248">
        <v>0</v>
      </c>
      <c r="Q46" s="248">
        <f>ROUND(E46*P46,2)</f>
        <v>0</v>
      </c>
      <c r="R46" s="250" t="s">
        <v>1758</v>
      </c>
      <c r="S46" s="250" t="s">
        <v>315</v>
      </c>
      <c r="T46" s="251" t="s">
        <v>315</v>
      </c>
      <c r="U46" s="224">
        <v>4.1000000000000002E-2</v>
      </c>
      <c r="V46" s="224">
        <f>ROUND(E46*U46,2)</f>
        <v>19.39</v>
      </c>
      <c r="W46" s="224"/>
      <c r="X46" s="224" t="s">
        <v>336</v>
      </c>
      <c r="Y46" s="224" t="s">
        <v>317</v>
      </c>
      <c r="Z46" s="214"/>
      <c r="AA46" s="214"/>
      <c r="AB46" s="214"/>
      <c r="AC46" s="214"/>
      <c r="AD46" s="214"/>
      <c r="AE46" s="214"/>
      <c r="AF46" s="214"/>
      <c r="AG46" s="214" t="s">
        <v>3663</v>
      </c>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outlineLevel="1" x14ac:dyDescent="0.2">
      <c r="A47" s="245">
        <v>31</v>
      </c>
      <c r="B47" s="246" t="s">
        <v>3725</v>
      </c>
      <c r="C47" s="256" t="s">
        <v>3700</v>
      </c>
      <c r="D47" s="247" t="s">
        <v>330</v>
      </c>
      <c r="E47" s="248">
        <v>1</v>
      </c>
      <c r="F47" s="249"/>
      <c r="G47" s="250">
        <f>ROUND(E47*F47,2)</f>
        <v>0</v>
      </c>
      <c r="H47" s="249"/>
      <c r="I47" s="250">
        <f>ROUND(E47*H47,2)</f>
        <v>0</v>
      </c>
      <c r="J47" s="249"/>
      <c r="K47" s="250">
        <f>ROUND(E47*J47,2)</f>
        <v>0</v>
      </c>
      <c r="L47" s="250">
        <v>12</v>
      </c>
      <c r="M47" s="250">
        <f>G47*(1+L47/100)</f>
        <v>0</v>
      </c>
      <c r="N47" s="248">
        <v>0</v>
      </c>
      <c r="O47" s="248">
        <f>ROUND(E47*N47,2)</f>
        <v>0</v>
      </c>
      <c r="P47" s="248">
        <v>0</v>
      </c>
      <c r="Q47" s="248">
        <f>ROUND(E47*P47,2)</f>
        <v>0</v>
      </c>
      <c r="R47" s="250"/>
      <c r="S47" s="250" t="s">
        <v>331</v>
      </c>
      <c r="T47" s="251" t="s">
        <v>316</v>
      </c>
      <c r="U47" s="224">
        <v>0</v>
      </c>
      <c r="V47" s="224">
        <f>ROUND(E47*U47,2)</f>
        <v>0</v>
      </c>
      <c r="W47" s="224"/>
      <c r="X47" s="224" t="s">
        <v>336</v>
      </c>
      <c r="Y47" s="224" t="s">
        <v>317</v>
      </c>
      <c r="Z47" s="214"/>
      <c r="AA47" s="214"/>
      <c r="AB47" s="214"/>
      <c r="AC47" s="214"/>
      <c r="AD47" s="214"/>
      <c r="AE47" s="214"/>
      <c r="AF47" s="214"/>
      <c r="AG47" s="214" t="s">
        <v>3663</v>
      </c>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1" x14ac:dyDescent="0.2">
      <c r="A48" s="245">
        <v>32</v>
      </c>
      <c r="B48" s="246" t="s">
        <v>3726</v>
      </c>
      <c r="C48" s="256" t="s">
        <v>3727</v>
      </c>
      <c r="D48" s="247" t="s">
        <v>581</v>
      </c>
      <c r="E48" s="248">
        <v>3.16201</v>
      </c>
      <c r="F48" s="249"/>
      <c r="G48" s="250">
        <f>ROUND(E48*F48,2)</f>
        <v>0</v>
      </c>
      <c r="H48" s="249"/>
      <c r="I48" s="250">
        <f>ROUND(E48*H48,2)</f>
        <v>0</v>
      </c>
      <c r="J48" s="249"/>
      <c r="K48" s="250">
        <f>ROUND(E48*J48,2)</f>
        <v>0</v>
      </c>
      <c r="L48" s="250">
        <v>12</v>
      </c>
      <c r="M48" s="250">
        <f>G48*(1+L48/100)</f>
        <v>0</v>
      </c>
      <c r="N48" s="248">
        <v>0</v>
      </c>
      <c r="O48" s="248">
        <f>ROUND(E48*N48,2)</f>
        <v>0</v>
      </c>
      <c r="P48" s="248">
        <v>0</v>
      </c>
      <c r="Q48" s="248">
        <f>ROUND(E48*P48,2)</f>
        <v>0</v>
      </c>
      <c r="R48" s="250" t="s">
        <v>1758</v>
      </c>
      <c r="S48" s="250" t="s">
        <v>315</v>
      </c>
      <c r="T48" s="251" t="s">
        <v>315</v>
      </c>
      <c r="U48" s="224">
        <v>3.246</v>
      </c>
      <c r="V48" s="224">
        <f>ROUND(E48*U48,2)</f>
        <v>10.26</v>
      </c>
      <c r="W48" s="224"/>
      <c r="X48" s="224" t="s">
        <v>582</v>
      </c>
      <c r="Y48" s="224" t="s">
        <v>317</v>
      </c>
      <c r="Z48" s="214"/>
      <c r="AA48" s="214"/>
      <c r="AB48" s="214"/>
      <c r="AC48" s="214"/>
      <c r="AD48" s="214"/>
      <c r="AE48" s="214"/>
      <c r="AF48" s="214"/>
      <c r="AG48" s="214" t="s">
        <v>3703</v>
      </c>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x14ac:dyDescent="0.2">
      <c r="A49" s="229" t="s">
        <v>310</v>
      </c>
      <c r="B49" s="230" t="s">
        <v>240</v>
      </c>
      <c r="C49" s="253" t="s">
        <v>241</v>
      </c>
      <c r="D49" s="231"/>
      <c r="E49" s="232"/>
      <c r="F49" s="233"/>
      <c r="G49" s="233">
        <f>SUMIF(AG50:AG63,"&lt;&gt;NOR",G50:G63)</f>
        <v>0</v>
      </c>
      <c r="H49" s="233"/>
      <c r="I49" s="233">
        <f>SUM(I50:I63)</f>
        <v>0</v>
      </c>
      <c r="J49" s="233"/>
      <c r="K49" s="233">
        <f>SUM(K50:K63)</f>
        <v>0</v>
      </c>
      <c r="L49" s="233"/>
      <c r="M49" s="233">
        <f>SUM(M50:M63)</f>
        <v>0</v>
      </c>
      <c r="N49" s="232"/>
      <c r="O49" s="232">
        <f>SUM(O50:O63)</f>
        <v>0.16000000000000003</v>
      </c>
      <c r="P49" s="232"/>
      <c r="Q49" s="232">
        <f>SUM(Q50:Q63)</f>
        <v>0</v>
      </c>
      <c r="R49" s="233"/>
      <c r="S49" s="233"/>
      <c r="T49" s="234"/>
      <c r="U49" s="228"/>
      <c r="V49" s="228">
        <f>SUM(V50:V63)</f>
        <v>24.979999999999997</v>
      </c>
      <c r="W49" s="228"/>
      <c r="X49" s="228"/>
      <c r="Y49" s="228"/>
      <c r="AG49" t="s">
        <v>311</v>
      </c>
    </row>
    <row r="50" spans="1:60" outlineLevel="1" x14ac:dyDescent="0.2">
      <c r="A50" s="245">
        <v>33</v>
      </c>
      <c r="B50" s="246" t="s">
        <v>3728</v>
      </c>
      <c r="C50" s="256" t="s">
        <v>3729</v>
      </c>
      <c r="D50" s="247" t="s">
        <v>375</v>
      </c>
      <c r="E50" s="248">
        <v>60</v>
      </c>
      <c r="F50" s="249"/>
      <c r="G50" s="250">
        <f>ROUND(E50*F50,2)</f>
        <v>0</v>
      </c>
      <c r="H50" s="249"/>
      <c r="I50" s="250">
        <f>ROUND(E50*H50,2)</f>
        <v>0</v>
      </c>
      <c r="J50" s="249"/>
      <c r="K50" s="250">
        <f>ROUND(E50*J50,2)</f>
        <v>0</v>
      </c>
      <c r="L50" s="250">
        <v>12</v>
      </c>
      <c r="M50" s="250">
        <f>G50*(1+L50/100)</f>
        <v>0</v>
      </c>
      <c r="N50" s="248">
        <v>0</v>
      </c>
      <c r="O50" s="248">
        <f>ROUND(E50*N50,2)</f>
        <v>0</v>
      </c>
      <c r="P50" s="248">
        <v>0</v>
      </c>
      <c r="Q50" s="248">
        <f>ROUND(E50*P50,2)</f>
        <v>0</v>
      </c>
      <c r="R50" s="250" t="s">
        <v>1758</v>
      </c>
      <c r="S50" s="250" t="s">
        <v>315</v>
      </c>
      <c r="T50" s="251" t="s">
        <v>315</v>
      </c>
      <c r="U50" s="224">
        <v>0.16500000000000001</v>
      </c>
      <c r="V50" s="224">
        <f>ROUND(E50*U50,2)</f>
        <v>9.9</v>
      </c>
      <c r="W50" s="224"/>
      <c r="X50" s="224" t="s">
        <v>336</v>
      </c>
      <c r="Y50" s="224" t="s">
        <v>317</v>
      </c>
      <c r="Z50" s="214"/>
      <c r="AA50" s="214"/>
      <c r="AB50" s="214"/>
      <c r="AC50" s="214"/>
      <c r="AD50" s="214"/>
      <c r="AE50" s="214"/>
      <c r="AF50" s="214"/>
      <c r="AG50" s="214" t="s">
        <v>3663</v>
      </c>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outlineLevel="1" x14ac:dyDescent="0.2">
      <c r="A51" s="245">
        <v>34</v>
      </c>
      <c r="B51" s="246" t="s">
        <v>3730</v>
      </c>
      <c r="C51" s="256" t="s">
        <v>3731</v>
      </c>
      <c r="D51" s="247" t="s">
        <v>375</v>
      </c>
      <c r="E51" s="248">
        <v>14</v>
      </c>
      <c r="F51" s="249"/>
      <c r="G51" s="250">
        <f>ROUND(E51*F51,2)</f>
        <v>0</v>
      </c>
      <c r="H51" s="249"/>
      <c r="I51" s="250">
        <f>ROUND(E51*H51,2)</f>
        <v>0</v>
      </c>
      <c r="J51" s="249"/>
      <c r="K51" s="250">
        <f>ROUND(E51*J51,2)</f>
        <v>0</v>
      </c>
      <c r="L51" s="250">
        <v>12</v>
      </c>
      <c r="M51" s="250">
        <f>G51*(1+L51/100)</f>
        <v>0</v>
      </c>
      <c r="N51" s="248">
        <v>0</v>
      </c>
      <c r="O51" s="248">
        <f>ROUND(E51*N51,2)</f>
        <v>0</v>
      </c>
      <c r="P51" s="248">
        <v>0</v>
      </c>
      <c r="Q51" s="248">
        <f>ROUND(E51*P51,2)</f>
        <v>0</v>
      </c>
      <c r="R51" s="250" t="s">
        <v>1758</v>
      </c>
      <c r="S51" s="250" t="s">
        <v>315</v>
      </c>
      <c r="T51" s="251" t="s">
        <v>315</v>
      </c>
      <c r="U51" s="224">
        <v>0.20599999999999999</v>
      </c>
      <c r="V51" s="224">
        <f>ROUND(E51*U51,2)</f>
        <v>2.88</v>
      </c>
      <c r="W51" s="224"/>
      <c r="X51" s="224" t="s">
        <v>336</v>
      </c>
      <c r="Y51" s="224" t="s">
        <v>317</v>
      </c>
      <c r="Z51" s="214"/>
      <c r="AA51" s="214"/>
      <c r="AB51" s="214"/>
      <c r="AC51" s="214"/>
      <c r="AD51" s="214"/>
      <c r="AE51" s="214"/>
      <c r="AF51" s="214"/>
      <c r="AG51" s="214" t="s">
        <v>3663</v>
      </c>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1" x14ac:dyDescent="0.2">
      <c r="A52" s="245">
        <v>35</v>
      </c>
      <c r="B52" s="246" t="s">
        <v>3732</v>
      </c>
      <c r="C52" s="256" t="s">
        <v>3733</v>
      </c>
      <c r="D52" s="247" t="s">
        <v>375</v>
      </c>
      <c r="E52" s="248">
        <v>14</v>
      </c>
      <c r="F52" s="249"/>
      <c r="G52" s="250">
        <f>ROUND(E52*F52,2)</f>
        <v>0</v>
      </c>
      <c r="H52" s="249"/>
      <c r="I52" s="250">
        <f>ROUND(E52*H52,2)</f>
        <v>0</v>
      </c>
      <c r="J52" s="249"/>
      <c r="K52" s="250">
        <f>ROUND(E52*J52,2)</f>
        <v>0</v>
      </c>
      <c r="L52" s="250">
        <v>12</v>
      </c>
      <c r="M52" s="250">
        <f>G52*(1+L52/100)</f>
        <v>0</v>
      </c>
      <c r="N52" s="248">
        <v>8.0000000000000004E-4</v>
      </c>
      <c r="O52" s="248">
        <f>ROUND(E52*N52,2)</f>
        <v>0.01</v>
      </c>
      <c r="P52" s="248">
        <v>0</v>
      </c>
      <c r="Q52" s="248">
        <f>ROUND(E52*P52,2)</f>
        <v>0</v>
      </c>
      <c r="R52" s="250" t="s">
        <v>1758</v>
      </c>
      <c r="S52" s="250" t="s">
        <v>315</v>
      </c>
      <c r="T52" s="251" t="s">
        <v>315</v>
      </c>
      <c r="U52" s="224">
        <v>6.2E-2</v>
      </c>
      <c r="V52" s="224">
        <f>ROUND(E52*U52,2)</f>
        <v>0.87</v>
      </c>
      <c r="W52" s="224"/>
      <c r="X52" s="224" t="s">
        <v>336</v>
      </c>
      <c r="Y52" s="224" t="s">
        <v>317</v>
      </c>
      <c r="Z52" s="214"/>
      <c r="AA52" s="214"/>
      <c r="AB52" s="214"/>
      <c r="AC52" s="214"/>
      <c r="AD52" s="214"/>
      <c r="AE52" s="214"/>
      <c r="AF52" s="214"/>
      <c r="AG52" s="214" t="s">
        <v>3663</v>
      </c>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1" x14ac:dyDescent="0.2">
      <c r="A53" s="245">
        <v>36</v>
      </c>
      <c r="B53" s="246" t="s">
        <v>3734</v>
      </c>
      <c r="C53" s="256" t="s">
        <v>3735</v>
      </c>
      <c r="D53" s="247" t="s">
        <v>375</v>
      </c>
      <c r="E53" s="248">
        <v>14</v>
      </c>
      <c r="F53" s="249"/>
      <c r="G53" s="250">
        <f>ROUND(E53*F53,2)</f>
        <v>0</v>
      </c>
      <c r="H53" s="249"/>
      <c r="I53" s="250">
        <f>ROUND(E53*H53,2)</f>
        <v>0</v>
      </c>
      <c r="J53" s="249"/>
      <c r="K53" s="250">
        <f>ROUND(E53*J53,2)</f>
        <v>0</v>
      </c>
      <c r="L53" s="250">
        <v>12</v>
      </c>
      <c r="M53" s="250">
        <f>G53*(1+L53/100)</f>
        <v>0</v>
      </c>
      <c r="N53" s="248">
        <v>2.0000000000000001E-4</v>
      </c>
      <c r="O53" s="248">
        <f>ROUND(E53*N53,2)</f>
        <v>0</v>
      </c>
      <c r="P53" s="248">
        <v>0</v>
      </c>
      <c r="Q53" s="248">
        <f>ROUND(E53*P53,2)</f>
        <v>0</v>
      </c>
      <c r="R53" s="250" t="s">
        <v>1758</v>
      </c>
      <c r="S53" s="250" t="s">
        <v>315</v>
      </c>
      <c r="T53" s="251" t="s">
        <v>315</v>
      </c>
      <c r="U53" s="224">
        <v>0.20699999999999999</v>
      </c>
      <c r="V53" s="224">
        <f>ROUND(E53*U53,2)</f>
        <v>2.9</v>
      </c>
      <c r="W53" s="224"/>
      <c r="X53" s="224" t="s">
        <v>336</v>
      </c>
      <c r="Y53" s="224" t="s">
        <v>317</v>
      </c>
      <c r="Z53" s="214"/>
      <c r="AA53" s="214"/>
      <c r="AB53" s="214"/>
      <c r="AC53" s="214"/>
      <c r="AD53" s="214"/>
      <c r="AE53" s="214"/>
      <c r="AF53" s="214"/>
      <c r="AG53" s="214" t="s">
        <v>3663</v>
      </c>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ht="22.5" outlineLevel="1" x14ac:dyDescent="0.2">
      <c r="A54" s="245">
        <v>37</v>
      </c>
      <c r="B54" s="246" t="s">
        <v>3736</v>
      </c>
      <c r="C54" s="256" t="s">
        <v>3737</v>
      </c>
      <c r="D54" s="247" t="s">
        <v>375</v>
      </c>
      <c r="E54" s="248">
        <v>25</v>
      </c>
      <c r="F54" s="249"/>
      <c r="G54" s="250">
        <f>ROUND(E54*F54,2)</f>
        <v>0</v>
      </c>
      <c r="H54" s="249"/>
      <c r="I54" s="250">
        <f>ROUND(E54*H54,2)</f>
        <v>0</v>
      </c>
      <c r="J54" s="249"/>
      <c r="K54" s="250">
        <f>ROUND(E54*J54,2)</f>
        <v>0</v>
      </c>
      <c r="L54" s="250">
        <v>12</v>
      </c>
      <c r="M54" s="250">
        <f>G54*(1+L54/100)</f>
        <v>0</v>
      </c>
      <c r="N54" s="248">
        <v>4.4999999999999999E-4</v>
      </c>
      <c r="O54" s="248">
        <f>ROUND(E54*N54,2)</f>
        <v>0.01</v>
      </c>
      <c r="P54" s="248">
        <v>0</v>
      </c>
      <c r="Q54" s="248">
        <f>ROUND(E54*P54,2)</f>
        <v>0</v>
      </c>
      <c r="R54" s="250" t="s">
        <v>1758</v>
      </c>
      <c r="S54" s="250" t="s">
        <v>315</v>
      </c>
      <c r="T54" s="251" t="s">
        <v>315</v>
      </c>
      <c r="U54" s="224">
        <v>0.16400000000000001</v>
      </c>
      <c r="V54" s="224">
        <f>ROUND(E54*U54,2)</f>
        <v>4.0999999999999996</v>
      </c>
      <c r="W54" s="224"/>
      <c r="X54" s="224" t="s">
        <v>336</v>
      </c>
      <c r="Y54" s="224" t="s">
        <v>317</v>
      </c>
      <c r="Z54" s="214"/>
      <c r="AA54" s="214"/>
      <c r="AB54" s="214"/>
      <c r="AC54" s="214"/>
      <c r="AD54" s="214"/>
      <c r="AE54" s="214"/>
      <c r="AF54" s="214"/>
      <c r="AG54" s="214" t="s">
        <v>3663</v>
      </c>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ht="22.5" outlineLevel="1" x14ac:dyDescent="0.2">
      <c r="A55" s="245">
        <v>38</v>
      </c>
      <c r="B55" s="246" t="s">
        <v>3738</v>
      </c>
      <c r="C55" s="256" t="s">
        <v>3739</v>
      </c>
      <c r="D55" s="247" t="s">
        <v>375</v>
      </c>
      <c r="E55" s="248">
        <v>7</v>
      </c>
      <c r="F55" s="249"/>
      <c r="G55" s="250">
        <f>ROUND(E55*F55,2)</f>
        <v>0</v>
      </c>
      <c r="H55" s="249"/>
      <c r="I55" s="250">
        <f>ROUND(E55*H55,2)</f>
        <v>0</v>
      </c>
      <c r="J55" s="249"/>
      <c r="K55" s="250">
        <f>ROUND(E55*J55,2)</f>
        <v>0</v>
      </c>
      <c r="L55" s="250">
        <v>12</v>
      </c>
      <c r="M55" s="250">
        <f>G55*(1+L55/100)</f>
        <v>0</v>
      </c>
      <c r="N55" s="248">
        <v>4.4999999999999999E-4</v>
      </c>
      <c r="O55" s="248">
        <f>ROUND(E55*N55,2)</f>
        <v>0</v>
      </c>
      <c r="P55" s="248">
        <v>0</v>
      </c>
      <c r="Q55" s="248">
        <f>ROUND(E55*P55,2)</f>
        <v>0</v>
      </c>
      <c r="R55" s="250" t="s">
        <v>1758</v>
      </c>
      <c r="S55" s="250" t="s">
        <v>315</v>
      </c>
      <c r="T55" s="251" t="s">
        <v>315</v>
      </c>
      <c r="U55" s="224">
        <v>0.16400000000000001</v>
      </c>
      <c r="V55" s="224">
        <f>ROUND(E55*U55,2)</f>
        <v>1.1499999999999999</v>
      </c>
      <c r="W55" s="224"/>
      <c r="X55" s="224" t="s">
        <v>336</v>
      </c>
      <c r="Y55" s="224" t="s">
        <v>317</v>
      </c>
      <c r="Z55" s="214"/>
      <c r="AA55" s="214"/>
      <c r="AB55" s="214"/>
      <c r="AC55" s="214"/>
      <c r="AD55" s="214"/>
      <c r="AE55" s="214"/>
      <c r="AF55" s="214"/>
      <c r="AG55" s="214" t="s">
        <v>3663</v>
      </c>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outlineLevel="1" x14ac:dyDescent="0.2">
      <c r="A56" s="245">
        <v>39</v>
      </c>
      <c r="B56" s="246" t="s">
        <v>3740</v>
      </c>
      <c r="C56" s="256" t="s">
        <v>3741</v>
      </c>
      <c r="D56" s="247" t="s">
        <v>375</v>
      </c>
      <c r="E56" s="248">
        <v>25</v>
      </c>
      <c r="F56" s="249"/>
      <c r="G56" s="250">
        <f>ROUND(E56*F56,2)</f>
        <v>0</v>
      </c>
      <c r="H56" s="249"/>
      <c r="I56" s="250">
        <f>ROUND(E56*H56,2)</f>
        <v>0</v>
      </c>
      <c r="J56" s="249"/>
      <c r="K56" s="250">
        <f>ROUND(E56*J56,2)</f>
        <v>0</v>
      </c>
      <c r="L56" s="250">
        <v>12</v>
      </c>
      <c r="M56" s="250">
        <f>G56*(1+L56/100)</f>
        <v>0</v>
      </c>
      <c r="N56" s="248">
        <v>1.3999999999999999E-4</v>
      </c>
      <c r="O56" s="248">
        <f>ROUND(E56*N56,2)</f>
        <v>0</v>
      </c>
      <c r="P56" s="248">
        <v>0</v>
      </c>
      <c r="Q56" s="248">
        <f>ROUND(E56*P56,2)</f>
        <v>0</v>
      </c>
      <c r="R56" s="250" t="s">
        <v>428</v>
      </c>
      <c r="S56" s="250" t="s">
        <v>315</v>
      </c>
      <c r="T56" s="251" t="s">
        <v>315</v>
      </c>
      <c r="U56" s="224">
        <v>0</v>
      </c>
      <c r="V56" s="224">
        <f>ROUND(E56*U56,2)</f>
        <v>0</v>
      </c>
      <c r="W56" s="224"/>
      <c r="X56" s="224" t="s">
        <v>429</v>
      </c>
      <c r="Y56" s="224" t="s">
        <v>317</v>
      </c>
      <c r="Z56" s="214"/>
      <c r="AA56" s="214"/>
      <c r="AB56" s="214"/>
      <c r="AC56" s="214"/>
      <c r="AD56" s="214"/>
      <c r="AE56" s="214"/>
      <c r="AF56" s="214"/>
      <c r="AG56" s="214" t="s">
        <v>728</v>
      </c>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ht="22.5" outlineLevel="1" x14ac:dyDescent="0.2">
      <c r="A57" s="245">
        <v>40</v>
      </c>
      <c r="B57" s="246" t="s">
        <v>3742</v>
      </c>
      <c r="C57" s="256" t="s">
        <v>3743</v>
      </c>
      <c r="D57" s="247" t="s">
        <v>375</v>
      </c>
      <c r="E57" s="248">
        <v>7</v>
      </c>
      <c r="F57" s="249"/>
      <c r="G57" s="250">
        <f>ROUND(E57*F57,2)</f>
        <v>0</v>
      </c>
      <c r="H57" s="249"/>
      <c r="I57" s="250">
        <f>ROUND(E57*H57,2)</f>
        <v>0</v>
      </c>
      <c r="J57" s="249"/>
      <c r="K57" s="250">
        <f>ROUND(E57*J57,2)</f>
        <v>0</v>
      </c>
      <c r="L57" s="250">
        <v>12</v>
      </c>
      <c r="M57" s="250">
        <f>G57*(1+L57/100)</f>
        <v>0</v>
      </c>
      <c r="N57" s="248">
        <v>2.0000000000000001E-4</v>
      </c>
      <c r="O57" s="248">
        <f>ROUND(E57*N57,2)</f>
        <v>0</v>
      </c>
      <c r="P57" s="248">
        <v>0</v>
      </c>
      <c r="Q57" s="248">
        <f>ROUND(E57*P57,2)</f>
        <v>0</v>
      </c>
      <c r="R57" s="250" t="s">
        <v>428</v>
      </c>
      <c r="S57" s="250" t="s">
        <v>315</v>
      </c>
      <c r="T57" s="251" t="s">
        <v>315</v>
      </c>
      <c r="U57" s="224">
        <v>0</v>
      </c>
      <c r="V57" s="224">
        <f>ROUND(E57*U57,2)</f>
        <v>0</v>
      </c>
      <c r="W57" s="224"/>
      <c r="X57" s="224" t="s">
        <v>429</v>
      </c>
      <c r="Y57" s="224" t="s">
        <v>317</v>
      </c>
      <c r="Z57" s="214"/>
      <c r="AA57" s="214"/>
      <c r="AB57" s="214"/>
      <c r="AC57" s="214"/>
      <c r="AD57" s="214"/>
      <c r="AE57" s="214"/>
      <c r="AF57" s="214"/>
      <c r="AG57" s="214" t="s">
        <v>728</v>
      </c>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ht="22.5" outlineLevel="1" x14ac:dyDescent="0.2">
      <c r="A58" s="245">
        <v>41</v>
      </c>
      <c r="B58" s="246" t="s">
        <v>3744</v>
      </c>
      <c r="C58" s="256" t="s">
        <v>3745</v>
      </c>
      <c r="D58" s="247" t="s">
        <v>375</v>
      </c>
      <c r="E58" s="248">
        <v>14</v>
      </c>
      <c r="F58" s="249"/>
      <c r="G58" s="250">
        <f>ROUND(E58*F58,2)</f>
        <v>0</v>
      </c>
      <c r="H58" s="249"/>
      <c r="I58" s="250">
        <f>ROUND(E58*H58,2)</f>
        <v>0</v>
      </c>
      <c r="J58" s="249"/>
      <c r="K58" s="250">
        <f>ROUND(E58*J58,2)</f>
        <v>0</v>
      </c>
      <c r="L58" s="250">
        <v>12</v>
      </c>
      <c r="M58" s="250">
        <f>G58*(1+L58/100)</f>
        <v>0</v>
      </c>
      <c r="N58" s="248">
        <v>2.9999999999999997E-4</v>
      </c>
      <c r="O58" s="248">
        <f>ROUND(E58*N58,2)</f>
        <v>0</v>
      </c>
      <c r="P58" s="248">
        <v>0</v>
      </c>
      <c r="Q58" s="248">
        <f>ROUND(E58*P58,2)</f>
        <v>0</v>
      </c>
      <c r="R58" s="250" t="s">
        <v>1758</v>
      </c>
      <c r="S58" s="250" t="s">
        <v>315</v>
      </c>
      <c r="T58" s="251" t="s">
        <v>315</v>
      </c>
      <c r="U58" s="224">
        <v>8.3000000000000004E-2</v>
      </c>
      <c r="V58" s="224">
        <f>ROUND(E58*U58,2)</f>
        <v>1.1599999999999999</v>
      </c>
      <c r="W58" s="224"/>
      <c r="X58" s="224" t="s">
        <v>336</v>
      </c>
      <c r="Y58" s="224" t="s">
        <v>317</v>
      </c>
      <c r="Z58" s="214"/>
      <c r="AA58" s="214"/>
      <c r="AB58" s="214"/>
      <c r="AC58" s="214"/>
      <c r="AD58" s="214"/>
      <c r="AE58" s="214"/>
      <c r="AF58" s="214"/>
      <c r="AG58" s="214" t="s">
        <v>3663</v>
      </c>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1" x14ac:dyDescent="0.2">
      <c r="A59" s="245">
        <v>42</v>
      </c>
      <c r="B59" s="246" t="s">
        <v>3746</v>
      </c>
      <c r="C59" s="256" t="s">
        <v>3747</v>
      </c>
      <c r="D59" s="247" t="s">
        <v>375</v>
      </c>
      <c r="E59" s="248">
        <v>7</v>
      </c>
      <c r="F59" s="249"/>
      <c r="G59" s="250">
        <f>ROUND(E59*F59,2)</f>
        <v>0</v>
      </c>
      <c r="H59" s="249"/>
      <c r="I59" s="250">
        <f>ROUND(E59*H59,2)</f>
        <v>0</v>
      </c>
      <c r="J59" s="249"/>
      <c r="K59" s="250">
        <f>ROUND(E59*J59,2)</f>
        <v>0</v>
      </c>
      <c r="L59" s="250">
        <v>12</v>
      </c>
      <c r="M59" s="250">
        <f>G59*(1+L59/100)</f>
        <v>0</v>
      </c>
      <c r="N59" s="248">
        <v>0</v>
      </c>
      <c r="O59" s="248">
        <f>ROUND(E59*N59,2)</f>
        <v>0</v>
      </c>
      <c r="P59" s="248">
        <v>0</v>
      </c>
      <c r="Q59" s="248">
        <f>ROUND(E59*P59,2)</f>
        <v>0</v>
      </c>
      <c r="R59" s="250" t="s">
        <v>1758</v>
      </c>
      <c r="S59" s="250" t="s">
        <v>315</v>
      </c>
      <c r="T59" s="251" t="s">
        <v>315</v>
      </c>
      <c r="U59" s="224">
        <v>0.22700000000000001</v>
      </c>
      <c r="V59" s="224">
        <f>ROUND(E59*U59,2)</f>
        <v>1.59</v>
      </c>
      <c r="W59" s="224"/>
      <c r="X59" s="224" t="s">
        <v>336</v>
      </c>
      <c r="Y59" s="224" t="s">
        <v>317</v>
      </c>
      <c r="Z59" s="214"/>
      <c r="AA59" s="214"/>
      <c r="AB59" s="214"/>
      <c r="AC59" s="214"/>
      <c r="AD59" s="214"/>
      <c r="AE59" s="214"/>
      <c r="AF59" s="214"/>
      <c r="AG59" s="214" t="s">
        <v>3663</v>
      </c>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ht="22.5" outlineLevel="1" x14ac:dyDescent="0.2">
      <c r="A60" s="245">
        <v>43</v>
      </c>
      <c r="B60" s="246" t="s">
        <v>3748</v>
      </c>
      <c r="C60" s="256" t="s">
        <v>3749</v>
      </c>
      <c r="D60" s="247" t="s">
        <v>375</v>
      </c>
      <c r="E60" s="248">
        <v>7</v>
      </c>
      <c r="F60" s="249"/>
      <c r="G60" s="250">
        <f>ROUND(E60*F60,2)</f>
        <v>0</v>
      </c>
      <c r="H60" s="249"/>
      <c r="I60" s="250">
        <f>ROUND(E60*H60,2)</f>
        <v>0</v>
      </c>
      <c r="J60" s="249"/>
      <c r="K60" s="250">
        <f>ROUND(E60*J60,2)</f>
        <v>0</v>
      </c>
      <c r="L60" s="250">
        <v>12</v>
      </c>
      <c r="M60" s="250">
        <f>G60*(1+L60/100)</f>
        <v>0</v>
      </c>
      <c r="N60" s="248">
        <v>6.9999999999999999E-4</v>
      </c>
      <c r="O60" s="248">
        <f>ROUND(E60*N60,2)</f>
        <v>0</v>
      </c>
      <c r="P60" s="248">
        <v>0</v>
      </c>
      <c r="Q60" s="248">
        <f>ROUND(E60*P60,2)</f>
        <v>0</v>
      </c>
      <c r="R60" s="250" t="s">
        <v>428</v>
      </c>
      <c r="S60" s="250" t="s">
        <v>315</v>
      </c>
      <c r="T60" s="251" t="s">
        <v>315</v>
      </c>
      <c r="U60" s="224">
        <v>0</v>
      </c>
      <c r="V60" s="224">
        <f>ROUND(E60*U60,2)</f>
        <v>0</v>
      </c>
      <c r="W60" s="224"/>
      <c r="X60" s="224" t="s">
        <v>429</v>
      </c>
      <c r="Y60" s="224" t="s">
        <v>317</v>
      </c>
      <c r="Z60" s="214"/>
      <c r="AA60" s="214"/>
      <c r="AB60" s="214"/>
      <c r="AC60" s="214"/>
      <c r="AD60" s="214"/>
      <c r="AE60" s="214"/>
      <c r="AF60" s="214"/>
      <c r="AG60" s="214" t="s">
        <v>728</v>
      </c>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1" x14ac:dyDescent="0.2">
      <c r="A61" s="245">
        <v>44</v>
      </c>
      <c r="B61" s="246" t="s">
        <v>3750</v>
      </c>
      <c r="C61" s="256" t="s">
        <v>3751</v>
      </c>
      <c r="D61" s="247" t="s">
        <v>375</v>
      </c>
      <c r="E61" s="248">
        <v>7</v>
      </c>
      <c r="F61" s="249"/>
      <c r="G61" s="250">
        <f>ROUND(E61*F61,2)</f>
        <v>0</v>
      </c>
      <c r="H61" s="249"/>
      <c r="I61" s="250">
        <f>ROUND(E61*H61,2)</f>
        <v>0</v>
      </c>
      <c r="J61" s="249"/>
      <c r="K61" s="250">
        <f>ROUND(E61*J61,2)</f>
        <v>0</v>
      </c>
      <c r="L61" s="250">
        <v>12</v>
      </c>
      <c r="M61" s="250">
        <f>G61*(1+L61/100)</f>
        <v>0</v>
      </c>
      <c r="N61" s="248">
        <v>0.01</v>
      </c>
      <c r="O61" s="248">
        <f>ROUND(E61*N61,2)</f>
        <v>7.0000000000000007E-2</v>
      </c>
      <c r="P61" s="248">
        <v>0</v>
      </c>
      <c r="Q61" s="248">
        <f>ROUND(E61*P61,2)</f>
        <v>0</v>
      </c>
      <c r="R61" s="250"/>
      <c r="S61" s="250" t="s">
        <v>331</v>
      </c>
      <c r="T61" s="251" t="s">
        <v>316</v>
      </c>
      <c r="U61" s="224">
        <v>0</v>
      </c>
      <c r="V61" s="224">
        <f>ROUND(E61*U61,2)</f>
        <v>0</v>
      </c>
      <c r="W61" s="224"/>
      <c r="X61" s="224" t="s">
        <v>336</v>
      </c>
      <c r="Y61" s="224" t="s">
        <v>317</v>
      </c>
      <c r="Z61" s="214"/>
      <c r="AA61" s="214"/>
      <c r="AB61" s="214"/>
      <c r="AC61" s="214"/>
      <c r="AD61" s="214"/>
      <c r="AE61" s="214"/>
      <c r="AF61" s="214"/>
      <c r="AG61" s="214" t="s">
        <v>3663</v>
      </c>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ht="22.5" outlineLevel="1" x14ac:dyDescent="0.2">
      <c r="A62" s="245">
        <v>45</v>
      </c>
      <c r="B62" s="246" t="s">
        <v>3752</v>
      </c>
      <c r="C62" s="256" t="s">
        <v>3753</v>
      </c>
      <c r="D62" s="247" t="s">
        <v>375</v>
      </c>
      <c r="E62" s="248">
        <v>7</v>
      </c>
      <c r="F62" s="249"/>
      <c r="G62" s="250">
        <f>ROUND(E62*F62,2)</f>
        <v>0</v>
      </c>
      <c r="H62" s="249"/>
      <c r="I62" s="250">
        <f>ROUND(E62*H62,2)</f>
        <v>0</v>
      </c>
      <c r="J62" s="249"/>
      <c r="K62" s="250">
        <f>ROUND(E62*J62,2)</f>
        <v>0</v>
      </c>
      <c r="L62" s="250">
        <v>12</v>
      </c>
      <c r="M62" s="250">
        <f>G62*(1+L62/100)</f>
        <v>0</v>
      </c>
      <c r="N62" s="248">
        <v>0.01</v>
      </c>
      <c r="O62" s="248">
        <f>ROUND(E62*N62,2)</f>
        <v>7.0000000000000007E-2</v>
      </c>
      <c r="P62" s="248">
        <v>0</v>
      </c>
      <c r="Q62" s="248">
        <f>ROUND(E62*P62,2)</f>
        <v>0</v>
      </c>
      <c r="R62" s="250"/>
      <c r="S62" s="250" t="s">
        <v>331</v>
      </c>
      <c r="T62" s="251" t="s">
        <v>316</v>
      </c>
      <c r="U62" s="224">
        <v>0</v>
      </c>
      <c r="V62" s="224">
        <f>ROUND(E62*U62,2)</f>
        <v>0</v>
      </c>
      <c r="W62" s="224"/>
      <c r="X62" s="224" t="s">
        <v>429</v>
      </c>
      <c r="Y62" s="224" t="s">
        <v>317</v>
      </c>
      <c r="Z62" s="214"/>
      <c r="AA62" s="214"/>
      <c r="AB62" s="214"/>
      <c r="AC62" s="214"/>
      <c r="AD62" s="214"/>
      <c r="AE62" s="214"/>
      <c r="AF62" s="214"/>
      <c r="AG62" s="214" t="s">
        <v>728</v>
      </c>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1" x14ac:dyDescent="0.2">
      <c r="A63" s="245">
        <v>46</v>
      </c>
      <c r="B63" s="246" t="s">
        <v>3754</v>
      </c>
      <c r="C63" s="256" t="s">
        <v>3755</v>
      </c>
      <c r="D63" s="247" t="s">
        <v>581</v>
      </c>
      <c r="E63" s="248">
        <v>0.18240000000000001</v>
      </c>
      <c r="F63" s="249"/>
      <c r="G63" s="250">
        <f>ROUND(E63*F63,2)</f>
        <v>0</v>
      </c>
      <c r="H63" s="249"/>
      <c r="I63" s="250">
        <f>ROUND(E63*H63,2)</f>
        <v>0</v>
      </c>
      <c r="J63" s="249"/>
      <c r="K63" s="250">
        <f>ROUND(E63*J63,2)</f>
        <v>0</v>
      </c>
      <c r="L63" s="250">
        <v>12</v>
      </c>
      <c r="M63" s="250">
        <f>G63*(1+L63/100)</f>
        <v>0</v>
      </c>
      <c r="N63" s="248">
        <v>0</v>
      </c>
      <c r="O63" s="248">
        <f>ROUND(E63*N63,2)</f>
        <v>0</v>
      </c>
      <c r="P63" s="248">
        <v>0</v>
      </c>
      <c r="Q63" s="248">
        <f>ROUND(E63*P63,2)</f>
        <v>0</v>
      </c>
      <c r="R63" s="250" t="s">
        <v>1758</v>
      </c>
      <c r="S63" s="250" t="s">
        <v>315</v>
      </c>
      <c r="T63" s="251" t="s">
        <v>315</v>
      </c>
      <c r="U63" s="224">
        <v>2.351</v>
      </c>
      <c r="V63" s="224">
        <f>ROUND(E63*U63,2)</f>
        <v>0.43</v>
      </c>
      <c r="W63" s="224"/>
      <c r="X63" s="224" t="s">
        <v>582</v>
      </c>
      <c r="Y63" s="224" t="s">
        <v>317</v>
      </c>
      <c r="Z63" s="214"/>
      <c r="AA63" s="214"/>
      <c r="AB63" s="214"/>
      <c r="AC63" s="214"/>
      <c r="AD63" s="214"/>
      <c r="AE63" s="214"/>
      <c r="AF63" s="214"/>
      <c r="AG63" s="214" t="s">
        <v>3703</v>
      </c>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x14ac:dyDescent="0.2">
      <c r="A64" s="229" t="s">
        <v>310</v>
      </c>
      <c r="B64" s="230" t="s">
        <v>242</v>
      </c>
      <c r="C64" s="253" t="s">
        <v>243</v>
      </c>
      <c r="D64" s="231"/>
      <c r="E64" s="232"/>
      <c r="F64" s="233"/>
      <c r="G64" s="233">
        <f>SUMIF(AG65:AG86,"&lt;&gt;NOR",G65:G86)</f>
        <v>0</v>
      </c>
      <c r="H64" s="233"/>
      <c r="I64" s="233">
        <f>SUM(I65:I86)</f>
        <v>0</v>
      </c>
      <c r="J64" s="233"/>
      <c r="K64" s="233">
        <f>SUM(K65:K86)</f>
        <v>0</v>
      </c>
      <c r="L64" s="233"/>
      <c r="M64" s="233">
        <f>SUM(M65:M86)</f>
        <v>0</v>
      </c>
      <c r="N64" s="232"/>
      <c r="O64" s="232">
        <f>SUM(O65:O86)</f>
        <v>1.2400000000000002</v>
      </c>
      <c r="P64" s="232"/>
      <c r="Q64" s="232">
        <f>SUM(Q65:Q86)</f>
        <v>0.16</v>
      </c>
      <c r="R64" s="233"/>
      <c r="S64" s="233"/>
      <c r="T64" s="234"/>
      <c r="U64" s="228"/>
      <c r="V64" s="228">
        <f>SUM(V65:V86)</f>
        <v>96.78</v>
      </c>
      <c r="W64" s="228"/>
      <c r="X64" s="228"/>
      <c r="Y64" s="228"/>
      <c r="AG64" t="s">
        <v>311</v>
      </c>
    </row>
    <row r="65" spans="1:60" ht="22.5" outlineLevel="1" x14ac:dyDescent="0.2">
      <c r="A65" s="245">
        <v>47</v>
      </c>
      <c r="B65" s="246" t="s">
        <v>3756</v>
      </c>
      <c r="C65" s="256" t="s">
        <v>3757</v>
      </c>
      <c r="D65" s="247" t="s">
        <v>375</v>
      </c>
      <c r="E65" s="248">
        <v>6</v>
      </c>
      <c r="F65" s="249"/>
      <c r="G65" s="250">
        <f>ROUND(E65*F65,2)</f>
        <v>0</v>
      </c>
      <c r="H65" s="249"/>
      <c r="I65" s="250">
        <f>ROUND(E65*H65,2)</f>
        <v>0</v>
      </c>
      <c r="J65" s="249"/>
      <c r="K65" s="250">
        <f>ROUND(E65*J65,2)</f>
        <v>0</v>
      </c>
      <c r="L65" s="250">
        <v>12</v>
      </c>
      <c r="M65" s="250">
        <f>G65*(1+L65/100)</f>
        <v>0</v>
      </c>
      <c r="N65" s="248">
        <v>5.0000000000000002E-5</v>
      </c>
      <c r="O65" s="248">
        <f>ROUND(E65*N65,2)</f>
        <v>0</v>
      </c>
      <c r="P65" s="248">
        <v>2.3259999999999999E-2</v>
      </c>
      <c r="Q65" s="248">
        <f>ROUND(E65*P65,2)</f>
        <v>0.14000000000000001</v>
      </c>
      <c r="R65" s="250" t="s">
        <v>1758</v>
      </c>
      <c r="S65" s="250" t="s">
        <v>315</v>
      </c>
      <c r="T65" s="251" t="s">
        <v>315</v>
      </c>
      <c r="U65" s="224">
        <v>0.27800000000000002</v>
      </c>
      <c r="V65" s="224">
        <f>ROUND(E65*U65,2)</f>
        <v>1.67</v>
      </c>
      <c r="W65" s="224"/>
      <c r="X65" s="224" t="s">
        <v>336</v>
      </c>
      <c r="Y65" s="224" t="s">
        <v>317</v>
      </c>
      <c r="Z65" s="214"/>
      <c r="AA65" s="214"/>
      <c r="AB65" s="214"/>
      <c r="AC65" s="214"/>
      <c r="AD65" s="214"/>
      <c r="AE65" s="214"/>
      <c r="AF65" s="214"/>
      <c r="AG65" s="214" t="s">
        <v>3663</v>
      </c>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outlineLevel="1" x14ac:dyDescent="0.2">
      <c r="A66" s="236">
        <v>48</v>
      </c>
      <c r="B66" s="237" t="s">
        <v>3758</v>
      </c>
      <c r="C66" s="254" t="s">
        <v>3759</v>
      </c>
      <c r="D66" s="238" t="s">
        <v>375</v>
      </c>
      <c r="E66" s="239">
        <v>1</v>
      </c>
      <c r="F66" s="240"/>
      <c r="G66" s="241">
        <f>ROUND(E66*F66,2)</f>
        <v>0</v>
      </c>
      <c r="H66" s="240"/>
      <c r="I66" s="241">
        <f>ROUND(E66*H66,2)</f>
        <v>0</v>
      </c>
      <c r="J66" s="240"/>
      <c r="K66" s="241">
        <f>ROUND(E66*J66,2)</f>
        <v>0</v>
      </c>
      <c r="L66" s="241">
        <v>12</v>
      </c>
      <c r="M66" s="241">
        <f>G66*(1+L66/100)</f>
        <v>0</v>
      </c>
      <c r="N66" s="239">
        <v>8.0000000000000007E-5</v>
      </c>
      <c r="O66" s="239">
        <f>ROUND(E66*N66,2)</f>
        <v>0</v>
      </c>
      <c r="P66" s="239">
        <v>2.06E-2</v>
      </c>
      <c r="Q66" s="239">
        <f>ROUND(E66*P66,2)</f>
        <v>0.02</v>
      </c>
      <c r="R66" s="241" t="s">
        <v>1758</v>
      </c>
      <c r="S66" s="241" t="s">
        <v>315</v>
      </c>
      <c r="T66" s="242" t="s">
        <v>315</v>
      </c>
      <c r="U66" s="224">
        <v>0.33</v>
      </c>
      <c r="V66" s="224">
        <f>ROUND(E66*U66,2)</f>
        <v>0.33</v>
      </c>
      <c r="W66" s="224"/>
      <c r="X66" s="224" t="s">
        <v>336</v>
      </c>
      <c r="Y66" s="224" t="s">
        <v>317</v>
      </c>
      <c r="Z66" s="214"/>
      <c r="AA66" s="214"/>
      <c r="AB66" s="214"/>
      <c r="AC66" s="214"/>
      <c r="AD66" s="214"/>
      <c r="AE66" s="214"/>
      <c r="AF66" s="214"/>
      <c r="AG66" s="214" t="s">
        <v>3663</v>
      </c>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2" x14ac:dyDescent="0.2">
      <c r="A67" s="221"/>
      <c r="B67" s="222"/>
      <c r="C67" s="267" t="s">
        <v>3760</v>
      </c>
      <c r="D67" s="266"/>
      <c r="E67" s="266"/>
      <c r="F67" s="266"/>
      <c r="G67" s="266"/>
      <c r="H67" s="224"/>
      <c r="I67" s="224"/>
      <c r="J67" s="224"/>
      <c r="K67" s="224"/>
      <c r="L67" s="224"/>
      <c r="M67" s="224"/>
      <c r="N67" s="223"/>
      <c r="O67" s="223"/>
      <c r="P67" s="223"/>
      <c r="Q67" s="223"/>
      <c r="R67" s="224"/>
      <c r="S67" s="224"/>
      <c r="T67" s="224"/>
      <c r="U67" s="224"/>
      <c r="V67" s="224"/>
      <c r="W67" s="224"/>
      <c r="X67" s="224"/>
      <c r="Y67" s="224"/>
      <c r="Z67" s="214"/>
      <c r="AA67" s="214"/>
      <c r="AB67" s="214"/>
      <c r="AC67" s="214"/>
      <c r="AD67" s="214"/>
      <c r="AE67" s="214"/>
      <c r="AF67" s="214"/>
      <c r="AG67" s="214" t="s">
        <v>369</v>
      </c>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ht="22.5" outlineLevel="1" x14ac:dyDescent="0.2">
      <c r="A68" s="245">
        <v>49</v>
      </c>
      <c r="B68" s="246" t="s">
        <v>3761</v>
      </c>
      <c r="C68" s="256" t="s">
        <v>3762</v>
      </c>
      <c r="D68" s="247" t="s">
        <v>375</v>
      </c>
      <c r="E68" s="248">
        <v>32</v>
      </c>
      <c r="F68" s="249"/>
      <c r="G68" s="250">
        <f>ROUND(E68*F68,2)</f>
        <v>0</v>
      </c>
      <c r="H68" s="249"/>
      <c r="I68" s="250">
        <f>ROUND(E68*H68,2)</f>
        <v>0</v>
      </c>
      <c r="J68" s="249"/>
      <c r="K68" s="250">
        <f>ROUND(E68*J68,2)</f>
        <v>0</v>
      </c>
      <c r="L68" s="250">
        <v>12</v>
      </c>
      <c r="M68" s="250">
        <f>G68*(1+L68/100)</f>
        <v>0</v>
      </c>
      <c r="N68" s="248">
        <v>4.0000000000000003E-5</v>
      </c>
      <c r="O68" s="248">
        <f>ROUND(E68*N68,2)</f>
        <v>0</v>
      </c>
      <c r="P68" s="248">
        <v>0</v>
      </c>
      <c r="Q68" s="248">
        <f>ROUND(E68*P68,2)</f>
        <v>0</v>
      </c>
      <c r="R68" s="250" t="s">
        <v>1758</v>
      </c>
      <c r="S68" s="250" t="s">
        <v>315</v>
      </c>
      <c r="T68" s="251" t="s">
        <v>315</v>
      </c>
      <c r="U68" s="224">
        <v>6.2E-2</v>
      </c>
      <c r="V68" s="224">
        <f>ROUND(E68*U68,2)</f>
        <v>1.98</v>
      </c>
      <c r="W68" s="224"/>
      <c r="X68" s="224" t="s">
        <v>336</v>
      </c>
      <c r="Y68" s="224" t="s">
        <v>317</v>
      </c>
      <c r="Z68" s="214"/>
      <c r="AA68" s="214"/>
      <c r="AB68" s="214"/>
      <c r="AC68" s="214"/>
      <c r="AD68" s="214"/>
      <c r="AE68" s="214"/>
      <c r="AF68" s="214"/>
      <c r="AG68" s="214" t="s">
        <v>3663</v>
      </c>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ht="22.5" outlineLevel="1" x14ac:dyDescent="0.2">
      <c r="A69" s="245">
        <v>50</v>
      </c>
      <c r="B69" s="246" t="s">
        <v>3763</v>
      </c>
      <c r="C69" s="256" t="s">
        <v>3764</v>
      </c>
      <c r="D69" s="247" t="s">
        <v>375</v>
      </c>
      <c r="E69" s="248">
        <v>25</v>
      </c>
      <c r="F69" s="249"/>
      <c r="G69" s="250">
        <f>ROUND(E69*F69,2)</f>
        <v>0</v>
      </c>
      <c r="H69" s="249"/>
      <c r="I69" s="250">
        <f>ROUND(E69*H69,2)</f>
        <v>0</v>
      </c>
      <c r="J69" s="249"/>
      <c r="K69" s="250">
        <f>ROUND(E69*J69,2)</f>
        <v>0</v>
      </c>
      <c r="L69" s="250">
        <v>12</v>
      </c>
      <c r="M69" s="250">
        <f>G69*(1+L69/100)</f>
        <v>0</v>
      </c>
      <c r="N69" s="248">
        <v>0</v>
      </c>
      <c r="O69" s="248">
        <f>ROUND(E69*N69,2)</f>
        <v>0</v>
      </c>
      <c r="P69" s="248">
        <v>0</v>
      </c>
      <c r="Q69" s="248">
        <f>ROUND(E69*P69,2)</f>
        <v>0</v>
      </c>
      <c r="R69" s="250" t="s">
        <v>1758</v>
      </c>
      <c r="S69" s="250" t="s">
        <v>315</v>
      </c>
      <c r="T69" s="251" t="s">
        <v>315</v>
      </c>
      <c r="U69" s="224">
        <v>0.86799999999999999</v>
      </c>
      <c r="V69" s="224">
        <f>ROUND(E69*U69,2)</f>
        <v>21.7</v>
      </c>
      <c r="W69" s="224"/>
      <c r="X69" s="224" t="s">
        <v>336</v>
      </c>
      <c r="Y69" s="224" t="s">
        <v>317</v>
      </c>
      <c r="Z69" s="214"/>
      <c r="AA69" s="214"/>
      <c r="AB69" s="214"/>
      <c r="AC69" s="214"/>
      <c r="AD69" s="214"/>
      <c r="AE69" s="214"/>
      <c r="AF69" s="214"/>
      <c r="AG69" s="214" t="s">
        <v>3663</v>
      </c>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ht="33.75" outlineLevel="1" x14ac:dyDescent="0.2">
      <c r="A70" s="245">
        <v>51</v>
      </c>
      <c r="B70" s="246" t="s">
        <v>3765</v>
      </c>
      <c r="C70" s="256" t="s">
        <v>3766</v>
      </c>
      <c r="D70" s="247" t="s">
        <v>375</v>
      </c>
      <c r="E70" s="248">
        <v>1</v>
      </c>
      <c r="F70" s="249"/>
      <c r="G70" s="250">
        <f>ROUND(E70*F70,2)</f>
        <v>0</v>
      </c>
      <c r="H70" s="249"/>
      <c r="I70" s="250">
        <f>ROUND(E70*H70,2)</f>
        <v>0</v>
      </c>
      <c r="J70" s="249"/>
      <c r="K70" s="250">
        <f>ROUND(E70*J70,2)</f>
        <v>0</v>
      </c>
      <c r="L70" s="250">
        <v>12</v>
      </c>
      <c r="M70" s="250">
        <f>G70*(1+L70/100)</f>
        <v>0</v>
      </c>
      <c r="N70" s="248">
        <v>4.64E-3</v>
      </c>
      <c r="O70" s="248">
        <f>ROUND(E70*N70,2)</f>
        <v>0</v>
      </c>
      <c r="P70" s="248">
        <v>0</v>
      </c>
      <c r="Q70" s="248">
        <f>ROUND(E70*P70,2)</f>
        <v>0</v>
      </c>
      <c r="R70" s="250" t="s">
        <v>1758</v>
      </c>
      <c r="S70" s="250" t="s">
        <v>315</v>
      </c>
      <c r="T70" s="251" t="s">
        <v>315</v>
      </c>
      <c r="U70" s="224">
        <v>0.84799999999999998</v>
      </c>
      <c r="V70" s="224">
        <f>ROUND(E70*U70,2)</f>
        <v>0.85</v>
      </c>
      <c r="W70" s="224"/>
      <c r="X70" s="224" t="s">
        <v>336</v>
      </c>
      <c r="Y70" s="224" t="s">
        <v>317</v>
      </c>
      <c r="Z70" s="214"/>
      <c r="AA70" s="214"/>
      <c r="AB70" s="214"/>
      <c r="AC70" s="214"/>
      <c r="AD70" s="214"/>
      <c r="AE70" s="214"/>
      <c r="AF70" s="214"/>
      <c r="AG70" s="214" t="s">
        <v>3663</v>
      </c>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ht="33.75" outlineLevel="1" x14ac:dyDescent="0.2">
      <c r="A71" s="245">
        <v>52</v>
      </c>
      <c r="B71" s="246" t="s">
        <v>3767</v>
      </c>
      <c r="C71" s="256" t="s">
        <v>3768</v>
      </c>
      <c r="D71" s="247" t="s">
        <v>375</v>
      </c>
      <c r="E71" s="248">
        <v>3</v>
      </c>
      <c r="F71" s="249"/>
      <c r="G71" s="250">
        <f>ROUND(E71*F71,2)</f>
        <v>0</v>
      </c>
      <c r="H71" s="249"/>
      <c r="I71" s="250">
        <f>ROUND(E71*H71,2)</f>
        <v>0</v>
      </c>
      <c r="J71" s="249"/>
      <c r="K71" s="250">
        <f>ROUND(E71*J71,2)</f>
        <v>0</v>
      </c>
      <c r="L71" s="250">
        <v>12</v>
      </c>
      <c r="M71" s="250">
        <f>G71*(1+L71/100)</f>
        <v>0</v>
      </c>
      <c r="N71" s="248">
        <v>1.2200000000000001E-2</v>
      </c>
      <c r="O71" s="248">
        <f>ROUND(E71*N71,2)</f>
        <v>0.04</v>
      </c>
      <c r="P71" s="248">
        <v>0</v>
      </c>
      <c r="Q71" s="248">
        <f>ROUND(E71*P71,2)</f>
        <v>0</v>
      </c>
      <c r="R71" s="250" t="s">
        <v>1758</v>
      </c>
      <c r="S71" s="250" t="s">
        <v>315</v>
      </c>
      <c r="T71" s="251" t="s">
        <v>315</v>
      </c>
      <c r="U71" s="224">
        <v>0.91300000000000003</v>
      </c>
      <c r="V71" s="224">
        <f>ROUND(E71*U71,2)</f>
        <v>2.74</v>
      </c>
      <c r="W71" s="224"/>
      <c r="X71" s="224" t="s">
        <v>336</v>
      </c>
      <c r="Y71" s="224" t="s">
        <v>317</v>
      </c>
      <c r="Z71" s="214"/>
      <c r="AA71" s="214"/>
      <c r="AB71" s="214"/>
      <c r="AC71" s="214"/>
      <c r="AD71" s="214"/>
      <c r="AE71" s="214"/>
      <c r="AF71" s="214"/>
      <c r="AG71" s="214" t="s">
        <v>3663</v>
      </c>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ht="33.75" outlineLevel="1" x14ac:dyDescent="0.2">
      <c r="A72" s="245">
        <v>53</v>
      </c>
      <c r="B72" s="246" t="s">
        <v>3769</v>
      </c>
      <c r="C72" s="256" t="s">
        <v>3770</v>
      </c>
      <c r="D72" s="247" t="s">
        <v>375</v>
      </c>
      <c r="E72" s="248">
        <v>1</v>
      </c>
      <c r="F72" s="249"/>
      <c r="G72" s="250">
        <f>ROUND(E72*F72,2)</f>
        <v>0</v>
      </c>
      <c r="H72" s="249"/>
      <c r="I72" s="250">
        <f>ROUND(E72*H72,2)</f>
        <v>0</v>
      </c>
      <c r="J72" s="249"/>
      <c r="K72" s="250">
        <f>ROUND(E72*J72,2)</f>
        <v>0</v>
      </c>
      <c r="L72" s="250">
        <v>12</v>
      </c>
      <c r="M72" s="250">
        <f>G72*(1+L72/100)</f>
        <v>0</v>
      </c>
      <c r="N72" s="248">
        <v>2.5409999999999999E-2</v>
      </c>
      <c r="O72" s="248">
        <f>ROUND(E72*N72,2)</f>
        <v>0.03</v>
      </c>
      <c r="P72" s="248">
        <v>0</v>
      </c>
      <c r="Q72" s="248">
        <f>ROUND(E72*P72,2)</f>
        <v>0</v>
      </c>
      <c r="R72" s="250" t="s">
        <v>1758</v>
      </c>
      <c r="S72" s="250" t="s">
        <v>315</v>
      </c>
      <c r="T72" s="251" t="s">
        <v>315</v>
      </c>
      <c r="U72" s="224">
        <v>0.92900000000000005</v>
      </c>
      <c r="V72" s="224">
        <f>ROUND(E72*U72,2)</f>
        <v>0.93</v>
      </c>
      <c r="W72" s="224"/>
      <c r="X72" s="224" t="s">
        <v>336</v>
      </c>
      <c r="Y72" s="224" t="s">
        <v>317</v>
      </c>
      <c r="Z72" s="214"/>
      <c r="AA72" s="214"/>
      <c r="AB72" s="214"/>
      <c r="AC72" s="214"/>
      <c r="AD72" s="214"/>
      <c r="AE72" s="214"/>
      <c r="AF72" s="214"/>
      <c r="AG72" s="214" t="s">
        <v>3663</v>
      </c>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ht="33.75" outlineLevel="1" x14ac:dyDescent="0.2">
      <c r="A73" s="245">
        <v>54</v>
      </c>
      <c r="B73" s="246" t="s">
        <v>3771</v>
      </c>
      <c r="C73" s="256" t="s">
        <v>3772</v>
      </c>
      <c r="D73" s="247" t="s">
        <v>375</v>
      </c>
      <c r="E73" s="248">
        <v>2</v>
      </c>
      <c r="F73" s="249"/>
      <c r="G73" s="250">
        <f>ROUND(E73*F73,2)</f>
        <v>0</v>
      </c>
      <c r="H73" s="249"/>
      <c r="I73" s="250">
        <f>ROUND(E73*H73,2)</f>
        <v>0</v>
      </c>
      <c r="J73" s="249"/>
      <c r="K73" s="250">
        <f>ROUND(E73*J73,2)</f>
        <v>0</v>
      </c>
      <c r="L73" s="250">
        <v>12</v>
      </c>
      <c r="M73" s="250">
        <f>G73*(1+L73/100)</f>
        <v>0</v>
      </c>
      <c r="N73" s="248">
        <v>3.6769999999999997E-2</v>
      </c>
      <c r="O73" s="248">
        <f>ROUND(E73*N73,2)</f>
        <v>7.0000000000000007E-2</v>
      </c>
      <c r="P73" s="248">
        <v>0</v>
      </c>
      <c r="Q73" s="248">
        <f>ROUND(E73*P73,2)</f>
        <v>0</v>
      </c>
      <c r="R73" s="250" t="s">
        <v>1758</v>
      </c>
      <c r="S73" s="250" t="s">
        <v>315</v>
      </c>
      <c r="T73" s="251" t="s">
        <v>315</v>
      </c>
      <c r="U73" s="224">
        <v>1.0369999999999999</v>
      </c>
      <c r="V73" s="224">
        <f>ROUND(E73*U73,2)</f>
        <v>2.0699999999999998</v>
      </c>
      <c r="W73" s="224"/>
      <c r="X73" s="224" t="s">
        <v>336</v>
      </c>
      <c r="Y73" s="224" t="s">
        <v>317</v>
      </c>
      <c r="Z73" s="214"/>
      <c r="AA73" s="214"/>
      <c r="AB73" s="214"/>
      <c r="AC73" s="214"/>
      <c r="AD73" s="214"/>
      <c r="AE73" s="214"/>
      <c r="AF73" s="214"/>
      <c r="AG73" s="214" t="s">
        <v>3663</v>
      </c>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ht="33.75" outlineLevel="1" x14ac:dyDescent="0.2">
      <c r="A74" s="245">
        <v>55</v>
      </c>
      <c r="B74" s="246" t="s">
        <v>3773</v>
      </c>
      <c r="C74" s="256" t="s">
        <v>3774</v>
      </c>
      <c r="D74" s="247" t="s">
        <v>375</v>
      </c>
      <c r="E74" s="248">
        <v>12</v>
      </c>
      <c r="F74" s="249"/>
      <c r="G74" s="250">
        <f>ROUND(E74*F74,2)</f>
        <v>0</v>
      </c>
      <c r="H74" s="249"/>
      <c r="I74" s="250">
        <f>ROUND(E74*H74,2)</f>
        <v>0</v>
      </c>
      <c r="J74" s="249"/>
      <c r="K74" s="250">
        <f>ROUND(E74*J74,2)</f>
        <v>0</v>
      </c>
      <c r="L74" s="250">
        <v>12</v>
      </c>
      <c r="M74" s="250">
        <f>G74*(1+L74/100)</f>
        <v>0</v>
      </c>
      <c r="N74" s="248">
        <v>4.1369999999999997E-2</v>
      </c>
      <c r="O74" s="248">
        <f>ROUND(E74*N74,2)</f>
        <v>0.5</v>
      </c>
      <c r="P74" s="248">
        <v>0</v>
      </c>
      <c r="Q74" s="248">
        <f>ROUND(E74*P74,2)</f>
        <v>0</v>
      </c>
      <c r="R74" s="250" t="s">
        <v>1758</v>
      </c>
      <c r="S74" s="250" t="s">
        <v>315</v>
      </c>
      <c r="T74" s="251" t="s">
        <v>315</v>
      </c>
      <c r="U74" s="224">
        <v>1.0369999999999999</v>
      </c>
      <c r="V74" s="224">
        <f>ROUND(E74*U74,2)</f>
        <v>12.44</v>
      </c>
      <c r="W74" s="224"/>
      <c r="X74" s="224" t="s">
        <v>336</v>
      </c>
      <c r="Y74" s="224" t="s">
        <v>317</v>
      </c>
      <c r="Z74" s="214"/>
      <c r="AA74" s="214"/>
      <c r="AB74" s="214"/>
      <c r="AC74" s="214"/>
      <c r="AD74" s="214"/>
      <c r="AE74" s="214"/>
      <c r="AF74" s="214"/>
      <c r="AG74" s="214" t="s">
        <v>3663</v>
      </c>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ht="33.75" outlineLevel="1" x14ac:dyDescent="0.2">
      <c r="A75" s="245">
        <v>56</v>
      </c>
      <c r="B75" s="246" t="s">
        <v>3775</v>
      </c>
      <c r="C75" s="256" t="s">
        <v>3776</v>
      </c>
      <c r="D75" s="247" t="s">
        <v>375</v>
      </c>
      <c r="E75" s="248">
        <v>3</v>
      </c>
      <c r="F75" s="249"/>
      <c r="G75" s="250">
        <f>ROUND(E75*F75,2)</f>
        <v>0</v>
      </c>
      <c r="H75" s="249"/>
      <c r="I75" s="250">
        <f>ROUND(E75*H75,2)</f>
        <v>0</v>
      </c>
      <c r="J75" s="249"/>
      <c r="K75" s="250">
        <f>ROUND(E75*J75,2)</f>
        <v>0</v>
      </c>
      <c r="L75" s="250">
        <v>12</v>
      </c>
      <c r="M75" s="250">
        <f>G75*(1+L75/100)</f>
        <v>0</v>
      </c>
      <c r="N75" s="248">
        <v>5.0560000000000001E-2</v>
      </c>
      <c r="O75" s="248">
        <f>ROUND(E75*N75,2)</f>
        <v>0.15</v>
      </c>
      <c r="P75" s="248">
        <v>0</v>
      </c>
      <c r="Q75" s="248">
        <f>ROUND(E75*P75,2)</f>
        <v>0</v>
      </c>
      <c r="R75" s="250" t="s">
        <v>1758</v>
      </c>
      <c r="S75" s="250" t="s">
        <v>315</v>
      </c>
      <c r="T75" s="251" t="s">
        <v>315</v>
      </c>
      <c r="U75" s="224">
        <v>1.0609999999999999</v>
      </c>
      <c r="V75" s="224">
        <f>ROUND(E75*U75,2)</f>
        <v>3.18</v>
      </c>
      <c r="W75" s="224"/>
      <c r="X75" s="224" t="s">
        <v>336</v>
      </c>
      <c r="Y75" s="224" t="s">
        <v>317</v>
      </c>
      <c r="Z75" s="214"/>
      <c r="AA75" s="214"/>
      <c r="AB75" s="214"/>
      <c r="AC75" s="214"/>
      <c r="AD75" s="214"/>
      <c r="AE75" s="214"/>
      <c r="AF75" s="214"/>
      <c r="AG75" s="214" t="s">
        <v>3663</v>
      </c>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ht="33.75" outlineLevel="1" x14ac:dyDescent="0.2">
      <c r="A76" s="245">
        <v>57</v>
      </c>
      <c r="B76" s="246" t="s">
        <v>3777</v>
      </c>
      <c r="C76" s="256" t="s">
        <v>3778</v>
      </c>
      <c r="D76" s="247" t="s">
        <v>375</v>
      </c>
      <c r="E76" s="248">
        <v>1</v>
      </c>
      <c r="F76" s="249"/>
      <c r="G76" s="250">
        <f>ROUND(E76*F76,2)</f>
        <v>0</v>
      </c>
      <c r="H76" s="249"/>
      <c r="I76" s="250">
        <f>ROUND(E76*H76,2)</f>
        <v>0</v>
      </c>
      <c r="J76" s="249"/>
      <c r="K76" s="250">
        <f>ROUND(E76*J76,2)</f>
        <v>0</v>
      </c>
      <c r="L76" s="250">
        <v>12</v>
      </c>
      <c r="M76" s="250">
        <f>G76*(1+L76/100)</f>
        <v>0</v>
      </c>
      <c r="N76" s="248">
        <v>4.4080000000000001E-2</v>
      </c>
      <c r="O76" s="248">
        <f>ROUND(E76*N76,2)</f>
        <v>0.04</v>
      </c>
      <c r="P76" s="248">
        <v>0</v>
      </c>
      <c r="Q76" s="248">
        <f>ROUND(E76*P76,2)</f>
        <v>0</v>
      </c>
      <c r="R76" s="250" t="s">
        <v>1758</v>
      </c>
      <c r="S76" s="250" t="s">
        <v>315</v>
      </c>
      <c r="T76" s="251" t="s">
        <v>315</v>
      </c>
      <c r="U76" s="224">
        <v>1.0369999999999999</v>
      </c>
      <c r="V76" s="224">
        <f>ROUND(E76*U76,2)</f>
        <v>1.04</v>
      </c>
      <c r="W76" s="224"/>
      <c r="X76" s="224" t="s">
        <v>336</v>
      </c>
      <c r="Y76" s="224" t="s">
        <v>317</v>
      </c>
      <c r="Z76" s="214"/>
      <c r="AA76" s="214"/>
      <c r="AB76" s="214"/>
      <c r="AC76" s="214"/>
      <c r="AD76" s="214"/>
      <c r="AE76" s="214"/>
      <c r="AF76" s="214"/>
      <c r="AG76" s="214" t="s">
        <v>3663</v>
      </c>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ht="33.75" outlineLevel="1" x14ac:dyDescent="0.2">
      <c r="A77" s="245">
        <v>58</v>
      </c>
      <c r="B77" s="246" t="s">
        <v>3779</v>
      </c>
      <c r="C77" s="256" t="s">
        <v>3780</v>
      </c>
      <c r="D77" s="247" t="s">
        <v>375</v>
      </c>
      <c r="E77" s="248">
        <v>1</v>
      </c>
      <c r="F77" s="249"/>
      <c r="G77" s="250">
        <f>ROUND(E77*F77,2)</f>
        <v>0</v>
      </c>
      <c r="H77" s="249"/>
      <c r="I77" s="250">
        <f>ROUND(E77*H77,2)</f>
        <v>0</v>
      </c>
      <c r="J77" s="249"/>
      <c r="K77" s="250">
        <f>ROUND(E77*J77,2)</f>
        <v>0</v>
      </c>
      <c r="L77" s="250">
        <v>12</v>
      </c>
      <c r="M77" s="250">
        <f>G77*(1+L77/100)</f>
        <v>0</v>
      </c>
      <c r="N77" s="248">
        <v>3.3799999999999997E-2</v>
      </c>
      <c r="O77" s="248">
        <f>ROUND(E77*N77,2)</f>
        <v>0.03</v>
      </c>
      <c r="P77" s="248">
        <v>0</v>
      </c>
      <c r="Q77" s="248">
        <f>ROUND(E77*P77,2)</f>
        <v>0</v>
      </c>
      <c r="R77" s="250" t="s">
        <v>1758</v>
      </c>
      <c r="S77" s="250" t="s">
        <v>315</v>
      </c>
      <c r="T77" s="251" t="s">
        <v>315</v>
      </c>
      <c r="U77" s="224">
        <v>1.0109999999999999</v>
      </c>
      <c r="V77" s="224">
        <f>ROUND(E77*U77,2)</f>
        <v>1.01</v>
      </c>
      <c r="W77" s="224"/>
      <c r="X77" s="224" t="s">
        <v>336</v>
      </c>
      <c r="Y77" s="224" t="s">
        <v>317</v>
      </c>
      <c r="Z77" s="214"/>
      <c r="AA77" s="214"/>
      <c r="AB77" s="214"/>
      <c r="AC77" s="214"/>
      <c r="AD77" s="214"/>
      <c r="AE77" s="214"/>
      <c r="AF77" s="214"/>
      <c r="AG77" s="214" t="s">
        <v>3663</v>
      </c>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ht="33.75" outlineLevel="1" x14ac:dyDescent="0.2">
      <c r="A78" s="245">
        <v>59</v>
      </c>
      <c r="B78" s="246" t="s">
        <v>3781</v>
      </c>
      <c r="C78" s="256" t="s">
        <v>3782</v>
      </c>
      <c r="D78" s="247" t="s">
        <v>375</v>
      </c>
      <c r="E78" s="248">
        <v>2</v>
      </c>
      <c r="F78" s="249"/>
      <c r="G78" s="250">
        <f>ROUND(E78*F78,2)</f>
        <v>0</v>
      </c>
      <c r="H78" s="249"/>
      <c r="I78" s="250">
        <f>ROUND(E78*H78,2)</f>
        <v>0</v>
      </c>
      <c r="J78" s="249"/>
      <c r="K78" s="250">
        <f>ROUND(E78*J78,2)</f>
        <v>0</v>
      </c>
      <c r="L78" s="250">
        <v>12</v>
      </c>
      <c r="M78" s="250">
        <f>G78*(1+L78/100)</f>
        <v>0</v>
      </c>
      <c r="N78" s="248">
        <v>4.2160000000000003E-2</v>
      </c>
      <c r="O78" s="248">
        <f>ROUND(E78*N78,2)</f>
        <v>0.08</v>
      </c>
      <c r="P78" s="248">
        <v>0</v>
      </c>
      <c r="Q78" s="248">
        <f>ROUND(E78*P78,2)</f>
        <v>0</v>
      </c>
      <c r="R78" s="250" t="s">
        <v>1758</v>
      </c>
      <c r="S78" s="250" t="s">
        <v>315</v>
      </c>
      <c r="T78" s="251" t="s">
        <v>315</v>
      </c>
      <c r="U78" s="224">
        <v>1.0109999999999999</v>
      </c>
      <c r="V78" s="224">
        <f>ROUND(E78*U78,2)</f>
        <v>2.02</v>
      </c>
      <c r="W78" s="224"/>
      <c r="X78" s="224" t="s">
        <v>336</v>
      </c>
      <c r="Y78" s="224" t="s">
        <v>317</v>
      </c>
      <c r="Z78" s="214"/>
      <c r="AA78" s="214"/>
      <c r="AB78" s="214"/>
      <c r="AC78" s="214"/>
      <c r="AD78" s="214"/>
      <c r="AE78" s="214"/>
      <c r="AF78" s="214"/>
      <c r="AG78" s="214" t="s">
        <v>3663</v>
      </c>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outlineLevel="1" x14ac:dyDescent="0.2">
      <c r="A79" s="245">
        <v>60</v>
      </c>
      <c r="B79" s="246" t="s">
        <v>3783</v>
      </c>
      <c r="C79" s="256" t="s">
        <v>3784</v>
      </c>
      <c r="D79" s="247" t="s">
        <v>375</v>
      </c>
      <c r="E79" s="248">
        <v>13</v>
      </c>
      <c r="F79" s="249"/>
      <c r="G79" s="250">
        <f>ROUND(E79*F79,2)</f>
        <v>0</v>
      </c>
      <c r="H79" s="249"/>
      <c r="I79" s="250">
        <f>ROUND(E79*H79,2)</f>
        <v>0</v>
      </c>
      <c r="J79" s="249"/>
      <c r="K79" s="250">
        <f>ROUND(E79*J79,2)</f>
        <v>0</v>
      </c>
      <c r="L79" s="250">
        <v>12</v>
      </c>
      <c r="M79" s="250">
        <f>G79*(1+L79/100)</f>
        <v>0</v>
      </c>
      <c r="N79" s="248">
        <v>2.0000000000000002E-5</v>
      </c>
      <c r="O79" s="248">
        <f>ROUND(E79*N79,2)</f>
        <v>0</v>
      </c>
      <c r="P79" s="248">
        <v>0</v>
      </c>
      <c r="Q79" s="248">
        <f>ROUND(E79*P79,2)</f>
        <v>0</v>
      </c>
      <c r="R79" s="250" t="s">
        <v>1758</v>
      </c>
      <c r="S79" s="250" t="s">
        <v>315</v>
      </c>
      <c r="T79" s="251" t="s">
        <v>315</v>
      </c>
      <c r="U79" s="224">
        <v>0.86799999999999999</v>
      </c>
      <c r="V79" s="224">
        <f>ROUND(E79*U79,2)</f>
        <v>11.28</v>
      </c>
      <c r="W79" s="224"/>
      <c r="X79" s="224" t="s">
        <v>336</v>
      </c>
      <c r="Y79" s="224" t="s">
        <v>317</v>
      </c>
      <c r="Z79" s="214"/>
      <c r="AA79" s="214"/>
      <c r="AB79" s="214"/>
      <c r="AC79" s="214"/>
      <c r="AD79" s="214"/>
      <c r="AE79" s="214"/>
      <c r="AF79" s="214"/>
      <c r="AG79" s="214" t="s">
        <v>3663</v>
      </c>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ht="33.75" outlineLevel="1" x14ac:dyDescent="0.2">
      <c r="A80" s="245">
        <v>61</v>
      </c>
      <c r="B80" s="246" t="s">
        <v>3785</v>
      </c>
      <c r="C80" s="256" t="s">
        <v>3786</v>
      </c>
      <c r="D80" s="247" t="s">
        <v>375</v>
      </c>
      <c r="E80" s="248">
        <v>7</v>
      </c>
      <c r="F80" s="249"/>
      <c r="G80" s="250">
        <f>ROUND(E80*F80,2)</f>
        <v>0</v>
      </c>
      <c r="H80" s="249"/>
      <c r="I80" s="250">
        <f>ROUND(E80*H80,2)</f>
        <v>0</v>
      </c>
      <c r="J80" s="249"/>
      <c r="K80" s="250">
        <f>ROUND(E80*J80,2)</f>
        <v>0</v>
      </c>
      <c r="L80" s="250">
        <v>12</v>
      </c>
      <c r="M80" s="250">
        <f>G80*(1+L80/100)</f>
        <v>0</v>
      </c>
      <c r="N80" s="248">
        <v>1.4500000000000001E-2</v>
      </c>
      <c r="O80" s="248">
        <f>ROUND(E80*N80,2)</f>
        <v>0.1</v>
      </c>
      <c r="P80" s="248">
        <v>0</v>
      </c>
      <c r="Q80" s="248">
        <f>ROUND(E80*P80,2)</f>
        <v>0</v>
      </c>
      <c r="R80" s="250" t="s">
        <v>1758</v>
      </c>
      <c r="S80" s="250" t="s">
        <v>315</v>
      </c>
      <c r="T80" s="251" t="s">
        <v>315</v>
      </c>
      <c r="U80" s="224">
        <v>0.98799999999999999</v>
      </c>
      <c r="V80" s="224">
        <f>ROUND(E80*U80,2)</f>
        <v>6.92</v>
      </c>
      <c r="W80" s="224"/>
      <c r="X80" s="224" t="s">
        <v>336</v>
      </c>
      <c r="Y80" s="224" t="s">
        <v>317</v>
      </c>
      <c r="Z80" s="214"/>
      <c r="AA80" s="214"/>
      <c r="AB80" s="214"/>
      <c r="AC80" s="214"/>
      <c r="AD80" s="214"/>
      <c r="AE80" s="214"/>
      <c r="AF80" s="214"/>
      <c r="AG80" s="214" t="s">
        <v>3663</v>
      </c>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outlineLevel="1" x14ac:dyDescent="0.2">
      <c r="A81" s="245">
        <v>62</v>
      </c>
      <c r="B81" s="246" t="s">
        <v>3787</v>
      </c>
      <c r="C81" s="256" t="s">
        <v>3788</v>
      </c>
      <c r="D81" s="247" t="s">
        <v>375</v>
      </c>
      <c r="E81" s="248">
        <v>2</v>
      </c>
      <c r="F81" s="249"/>
      <c r="G81" s="250">
        <f>ROUND(E81*F81,2)</f>
        <v>0</v>
      </c>
      <c r="H81" s="249"/>
      <c r="I81" s="250">
        <f>ROUND(E81*H81,2)</f>
        <v>0</v>
      </c>
      <c r="J81" s="249"/>
      <c r="K81" s="250">
        <f>ROUND(E81*J81,2)</f>
        <v>0</v>
      </c>
      <c r="L81" s="250">
        <v>12</v>
      </c>
      <c r="M81" s="250">
        <f>G81*(1+L81/100)</f>
        <v>0</v>
      </c>
      <c r="N81" s="248">
        <v>2.29E-2</v>
      </c>
      <c r="O81" s="248">
        <f>ROUND(E81*N81,2)</f>
        <v>0.05</v>
      </c>
      <c r="P81" s="248">
        <v>0</v>
      </c>
      <c r="Q81" s="248">
        <f>ROUND(E81*P81,2)</f>
        <v>0</v>
      </c>
      <c r="R81" s="250" t="s">
        <v>428</v>
      </c>
      <c r="S81" s="250" t="s">
        <v>315</v>
      </c>
      <c r="T81" s="251" t="s">
        <v>315</v>
      </c>
      <c r="U81" s="224">
        <v>0</v>
      </c>
      <c r="V81" s="224">
        <f>ROUND(E81*U81,2)</f>
        <v>0</v>
      </c>
      <c r="W81" s="224"/>
      <c r="X81" s="224" t="s">
        <v>429</v>
      </c>
      <c r="Y81" s="224" t="s">
        <v>317</v>
      </c>
      <c r="Z81" s="214"/>
      <c r="AA81" s="214"/>
      <c r="AB81" s="214"/>
      <c r="AC81" s="214"/>
      <c r="AD81" s="214"/>
      <c r="AE81" s="214"/>
      <c r="AF81" s="214"/>
      <c r="AG81" s="214" t="s">
        <v>728</v>
      </c>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outlineLevel="1" x14ac:dyDescent="0.2">
      <c r="A82" s="245">
        <v>63</v>
      </c>
      <c r="B82" s="246" t="s">
        <v>3789</v>
      </c>
      <c r="C82" s="256" t="s">
        <v>3790</v>
      </c>
      <c r="D82" s="247" t="s">
        <v>375</v>
      </c>
      <c r="E82" s="248">
        <v>4</v>
      </c>
      <c r="F82" s="249"/>
      <c r="G82" s="250">
        <f>ROUND(E82*F82,2)</f>
        <v>0</v>
      </c>
      <c r="H82" s="249"/>
      <c r="I82" s="250">
        <f>ROUND(E82*H82,2)</f>
        <v>0</v>
      </c>
      <c r="J82" s="249"/>
      <c r="K82" s="250">
        <f>ROUND(E82*J82,2)</f>
        <v>0</v>
      </c>
      <c r="L82" s="250">
        <v>12</v>
      </c>
      <c r="M82" s="250">
        <f>G82*(1+L82/100)</f>
        <v>0</v>
      </c>
      <c r="N82" s="248">
        <v>2.8199999999999999E-2</v>
      </c>
      <c r="O82" s="248">
        <f>ROUND(E82*N82,2)</f>
        <v>0.11</v>
      </c>
      <c r="P82" s="248">
        <v>0</v>
      </c>
      <c r="Q82" s="248">
        <f>ROUND(E82*P82,2)</f>
        <v>0</v>
      </c>
      <c r="R82" s="250" t="s">
        <v>428</v>
      </c>
      <c r="S82" s="250" t="s">
        <v>315</v>
      </c>
      <c r="T82" s="251" t="s">
        <v>315</v>
      </c>
      <c r="U82" s="224">
        <v>0</v>
      </c>
      <c r="V82" s="224">
        <f>ROUND(E82*U82,2)</f>
        <v>0</v>
      </c>
      <c r="W82" s="224"/>
      <c r="X82" s="224" t="s">
        <v>429</v>
      </c>
      <c r="Y82" s="224" t="s">
        <v>317</v>
      </c>
      <c r="Z82" s="214"/>
      <c r="AA82" s="214"/>
      <c r="AB82" s="214"/>
      <c r="AC82" s="214"/>
      <c r="AD82" s="214"/>
      <c r="AE82" s="214"/>
      <c r="AF82" s="214"/>
      <c r="AG82" s="214" t="s">
        <v>728</v>
      </c>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ht="22.5" outlineLevel="1" x14ac:dyDescent="0.2">
      <c r="A83" s="245">
        <v>64</v>
      </c>
      <c r="B83" s="246" t="s">
        <v>3791</v>
      </c>
      <c r="C83" s="256" t="s">
        <v>3792</v>
      </c>
      <c r="D83" s="247" t="s">
        <v>375</v>
      </c>
      <c r="E83" s="248">
        <v>25</v>
      </c>
      <c r="F83" s="249"/>
      <c r="G83" s="250">
        <f>ROUND(E83*F83,2)</f>
        <v>0</v>
      </c>
      <c r="H83" s="249"/>
      <c r="I83" s="250">
        <f>ROUND(E83*H83,2)</f>
        <v>0</v>
      </c>
      <c r="J83" s="249"/>
      <c r="K83" s="250">
        <f>ROUND(E83*J83,2)</f>
        <v>0</v>
      </c>
      <c r="L83" s="250">
        <v>12</v>
      </c>
      <c r="M83" s="250">
        <f>G83*(1+L83/100)</f>
        <v>0</v>
      </c>
      <c r="N83" s="248">
        <v>1E-3</v>
      </c>
      <c r="O83" s="248">
        <f>ROUND(E83*N83,2)</f>
        <v>0.03</v>
      </c>
      <c r="P83" s="248">
        <v>0</v>
      </c>
      <c r="Q83" s="248">
        <f>ROUND(E83*P83,2)</f>
        <v>0</v>
      </c>
      <c r="R83" s="250"/>
      <c r="S83" s="250" t="s">
        <v>331</v>
      </c>
      <c r="T83" s="251" t="s">
        <v>316</v>
      </c>
      <c r="U83" s="224">
        <v>0</v>
      </c>
      <c r="V83" s="224">
        <f>ROUND(E83*U83,2)</f>
        <v>0</v>
      </c>
      <c r="W83" s="224"/>
      <c r="X83" s="224" t="s">
        <v>429</v>
      </c>
      <c r="Y83" s="224" t="s">
        <v>317</v>
      </c>
      <c r="Z83" s="214"/>
      <c r="AA83" s="214"/>
      <c r="AB83" s="214"/>
      <c r="AC83" s="214"/>
      <c r="AD83" s="214"/>
      <c r="AE83" s="214"/>
      <c r="AF83" s="214"/>
      <c r="AG83" s="214" t="s">
        <v>728</v>
      </c>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ht="22.5" outlineLevel="1" x14ac:dyDescent="0.2">
      <c r="A84" s="245">
        <v>65</v>
      </c>
      <c r="B84" s="246" t="s">
        <v>3793</v>
      </c>
      <c r="C84" s="256" t="s">
        <v>3794</v>
      </c>
      <c r="D84" s="247" t="s">
        <v>375</v>
      </c>
      <c r="E84" s="248">
        <v>7</v>
      </c>
      <c r="F84" s="249"/>
      <c r="G84" s="250">
        <f>ROUND(E84*F84,2)</f>
        <v>0</v>
      </c>
      <c r="H84" s="249"/>
      <c r="I84" s="250">
        <f>ROUND(E84*H84,2)</f>
        <v>0</v>
      </c>
      <c r="J84" s="249"/>
      <c r="K84" s="250">
        <f>ROUND(E84*J84,2)</f>
        <v>0</v>
      </c>
      <c r="L84" s="250">
        <v>12</v>
      </c>
      <c r="M84" s="250">
        <f>G84*(1+L84/100)</f>
        <v>0</v>
      </c>
      <c r="N84" s="248">
        <v>1E-3</v>
      </c>
      <c r="O84" s="248">
        <f>ROUND(E84*N84,2)</f>
        <v>0.01</v>
      </c>
      <c r="P84" s="248">
        <v>0</v>
      </c>
      <c r="Q84" s="248">
        <f>ROUND(E84*P84,2)</f>
        <v>0</v>
      </c>
      <c r="R84" s="250"/>
      <c r="S84" s="250" t="s">
        <v>331</v>
      </c>
      <c r="T84" s="251" t="s">
        <v>316</v>
      </c>
      <c r="U84" s="224">
        <v>0</v>
      </c>
      <c r="V84" s="224">
        <f>ROUND(E84*U84,2)</f>
        <v>0</v>
      </c>
      <c r="W84" s="224"/>
      <c r="X84" s="224" t="s">
        <v>429</v>
      </c>
      <c r="Y84" s="224" t="s">
        <v>317</v>
      </c>
      <c r="Z84" s="214"/>
      <c r="AA84" s="214"/>
      <c r="AB84" s="214"/>
      <c r="AC84" s="214"/>
      <c r="AD84" s="214"/>
      <c r="AE84" s="214"/>
      <c r="AF84" s="214"/>
      <c r="AG84" s="214" t="s">
        <v>728</v>
      </c>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outlineLevel="1" x14ac:dyDescent="0.2">
      <c r="A85" s="245">
        <v>66</v>
      </c>
      <c r="B85" s="246" t="s">
        <v>3795</v>
      </c>
      <c r="C85" s="256" t="s">
        <v>3796</v>
      </c>
      <c r="D85" s="247" t="s">
        <v>375</v>
      </c>
      <c r="E85" s="248">
        <v>25</v>
      </c>
      <c r="F85" s="249"/>
      <c r="G85" s="250">
        <f>ROUND(E85*F85,2)</f>
        <v>0</v>
      </c>
      <c r="H85" s="249"/>
      <c r="I85" s="250">
        <f>ROUND(E85*H85,2)</f>
        <v>0</v>
      </c>
      <c r="J85" s="249"/>
      <c r="K85" s="250">
        <f>ROUND(E85*J85,2)</f>
        <v>0</v>
      </c>
      <c r="L85" s="250">
        <v>12</v>
      </c>
      <c r="M85" s="250">
        <f>G85*(1+L85/100)</f>
        <v>0</v>
      </c>
      <c r="N85" s="248">
        <v>0</v>
      </c>
      <c r="O85" s="248">
        <f>ROUND(E85*N85,2)</f>
        <v>0</v>
      </c>
      <c r="P85" s="248">
        <v>0</v>
      </c>
      <c r="Q85" s="248">
        <f>ROUND(E85*P85,2)</f>
        <v>0</v>
      </c>
      <c r="R85" s="250" t="s">
        <v>1758</v>
      </c>
      <c r="S85" s="250" t="s">
        <v>315</v>
      </c>
      <c r="T85" s="251" t="s">
        <v>315</v>
      </c>
      <c r="U85" s="224">
        <v>0.92900000000000005</v>
      </c>
      <c r="V85" s="224">
        <f>ROUND(E85*U85,2)</f>
        <v>23.23</v>
      </c>
      <c r="W85" s="224"/>
      <c r="X85" s="224" t="s">
        <v>336</v>
      </c>
      <c r="Y85" s="224" t="s">
        <v>317</v>
      </c>
      <c r="Z85" s="214"/>
      <c r="AA85" s="214"/>
      <c r="AB85" s="214"/>
      <c r="AC85" s="214"/>
      <c r="AD85" s="214"/>
      <c r="AE85" s="214"/>
      <c r="AF85" s="214"/>
      <c r="AG85" s="214" t="s">
        <v>3663</v>
      </c>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outlineLevel="1" x14ac:dyDescent="0.2">
      <c r="A86" s="245">
        <v>67</v>
      </c>
      <c r="B86" s="246" t="s">
        <v>3797</v>
      </c>
      <c r="C86" s="256" t="s">
        <v>3798</v>
      </c>
      <c r="D86" s="247" t="s">
        <v>581</v>
      </c>
      <c r="E86" s="248">
        <v>1.2445299999999999</v>
      </c>
      <c r="F86" s="249"/>
      <c r="G86" s="250">
        <f>ROUND(E86*F86,2)</f>
        <v>0</v>
      </c>
      <c r="H86" s="249"/>
      <c r="I86" s="250">
        <f>ROUND(E86*H86,2)</f>
        <v>0</v>
      </c>
      <c r="J86" s="249"/>
      <c r="K86" s="250">
        <f>ROUND(E86*J86,2)</f>
        <v>0</v>
      </c>
      <c r="L86" s="250">
        <v>12</v>
      </c>
      <c r="M86" s="250">
        <f>G86*(1+L86/100)</f>
        <v>0</v>
      </c>
      <c r="N86" s="248">
        <v>0</v>
      </c>
      <c r="O86" s="248">
        <f>ROUND(E86*N86,2)</f>
        <v>0</v>
      </c>
      <c r="P86" s="248">
        <v>0</v>
      </c>
      <c r="Q86" s="248">
        <f>ROUND(E86*P86,2)</f>
        <v>0</v>
      </c>
      <c r="R86" s="250" t="s">
        <v>1758</v>
      </c>
      <c r="S86" s="250" t="s">
        <v>315</v>
      </c>
      <c r="T86" s="251" t="s">
        <v>315</v>
      </c>
      <c r="U86" s="224">
        <v>2.72</v>
      </c>
      <c r="V86" s="224">
        <f>ROUND(E86*U86,2)</f>
        <v>3.39</v>
      </c>
      <c r="W86" s="224"/>
      <c r="X86" s="224" t="s">
        <v>582</v>
      </c>
      <c r="Y86" s="224" t="s">
        <v>317</v>
      </c>
      <c r="Z86" s="214"/>
      <c r="AA86" s="214"/>
      <c r="AB86" s="214"/>
      <c r="AC86" s="214"/>
      <c r="AD86" s="214"/>
      <c r="AE86" s="214"/>
      <c r="AF86" s="214"/>
      <c r="AG86" s="214" t="s">
        <v>3703</v>
      </c>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x14ac:dyDescent="0.2">
      <c r="A87" s="229" t="s">
        <v>310</v>
      </c>
      <c r="B87" s="230" t="s">
        <v>262</v>
      </c>
      <c r="C87" s="253" t="s">
        <v>263</v>
      </c>
      <c r="D87" s="231"/>
      <c r="E87" s="232"/>
      <c r="F87" s="233"/>
      <c r="G87" s="233">
        <f>SUMIF(AG88:AG89,"&lt;&gt;NOR",G88:G89)</f>
        <v>0</v>
      </c>
      <c r="H87" s="233"/>
      <c r="I87" s="233">
        <f>SUM(I88:I89)</f>
        <v>0</v>
      </c>
      <c r="J87" s="233"/>
      <c r="K87" s="233">
        <f>SUM(K88:K89)</f>
        <v>0</v>
      </c>
      <c r="L87" s="233"/>
      <c r="M87" s="233">
        <f>SUM(M88:M89)</f>
        <v>0</v>
      </c>
      <c r="N87" s="232"/>
      <c r="O87" s="232">
        <f>SUM(O88:O89)</f>
        <v>0.01</v>
      </c>
      <c r="P87" s="232"/>
      <c r="Q87" s="232">
        <f>SUM(Q88:Q89)</f>
        <v>0</v>
      </c>
      <c r="R87" s="233"/>
      <c r="S87" s="233"/>
      <c r="T87" s="234"/>
      <c r="U87" s="228"/>
      <c r="V87" s="228">
        <f>SUM(V88:V89)</f>
        <v>10.44</v>
      </c>
      <c r="W87" s="228"/>
      <c r="X87" s="228"/>
      <c r="Y87" s="228"/>
      <c r="AG87" t="s">
        <v>311</v>
      </c>
    </row>
    <row r="88" spans="1:60" ht="22.5" outlineLevel="1" x14ac:dyDescent="0.2">
      <c r="A88" s="236">
        <v>68</v>
      </c>
      <c r="B88" s="237" t="s">
        <v>3799</v>
      </c>
      <c r="C88" s="254" t="s">
        <v>3800</v>
      </c>
      <c r="D88" s="238" t="s">
        <v>403</v>
      </c>
      <c r="E88" s="239">
        <v>120</v>
      </c>
      <c r="F88" s="240"/>
      <c r="G88" s="241">
        <f>ROUND(E88*F88,2)</f>
        <v>0</v>
      </c>
      <c r="H88" s="240"/>
      <c r="I88" s="241">
        <f>ROUND(E88*H88,2)</f>
        <v>0</v>
      </c>
      <c r="J88" s="240"/>
      <c r="K88" s="241">
        <f>ROUND(E88*J88,2)</f>
        <v>0</v>
      </c>
      <c r="L88" s="241">
        <v>12</v>
      </c>
      <c r="M88" s="241">
        <f>G88*(1+L88/100)</f>
        <v>0</v>
      </c>
      <c r="N88" s="239">
        <v>6.9999999999999994E-5</v>
      </c>
      <c r="O88" s="239">
        <f>ROUND(E88*N88,2)</f>
        <v>0.01</v>
      </c>
      <c r="P88" s="239">
        <v>0</v>
      </c>
      <c r="Q88" s="239">
        <f>ROUND(E88*P88,2)</f>
        <v>0</v>
      </c>
      <c r="R88" s="241" t="s">
        <v>872</v>
      </c>
      <c r="S88" s="241" t="s">
        <v>315</v>
      </c>
      <c r="T88" s="242" t="s">
        <v>315</v>
      </c>
      <c r="U88" s="224">
        <v>8.6999999999999994E-2</v>
      </c>
      <c r="V88" s="224">
        <f>ROUND(E88*U88,2)</f>
        <v>10.44</v>
      </c>
      <c r="W88" s="224"/>
      <c r="X88" s="224" t="s">
        <v>336</v>
      </c>
      <c r="Y88" s="224" t="s">
        <v>317</v>
      </c>
      <c r="Z88" s="214"/>
      <c r="AA88" s="214"/>
      <c r="AB88" s="214"/>
      <c r="AC88" s="214"/>
      <c r="AD88" s="214"/>
      <c r="AE88" s="214"/>
      <c r="AF88" s="214"/>
      <c r="AG88" s="214" t="s">
        <v>3663</v>
      </c>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0" outlineLevel="2" x14ac:dyDescent="0.2">
      <c r="A89" s="221"/>
      <c r="B89" s="222"/>
      <c r="C89" s="267" t="s">
        <v>3801</v>
      </c>
      <c r="D89" s="266"/>
      <c r="E89" s="266"/>
      <c r="F89" s="266"/>
      <c r="G89" s="266"/>
      <c r="H89" s="224"/>
      <c r="I89" s="224"/>
      <c r="J89" s="224"/>
      <c r="K89" s="224"/>
      <c r="L89" s="224"/>
      <c r="M89" s="224"/>
      <c r="N89" s="223"/>
      <c r="O89" s="223"/>
      <c r="P89" s="223"/>
      <c r="Q89" s="223"/>
      <c r="R89" s="224"/>
      <c r="S89" s="224"/>
      <c r="T89" s="224"/>
      <c r="U89" s="224"/>
      <c r="V89" s="224"/>
      <c r="W89" s="224"/>
      <c r="X89" s="224"/>
      <c r="Y89" s="224"/>
      <c r="Z89" s="214"/>
      <c r="AA89" s="214"/>
      <c r="AB89" s="214"/>
      <c r="AC89" s="214"/>
      <c r="AD89" s="214"/>
      <c r="AE89" s="214"/>
      <c r="AF89" s="214"/>
      <c r="AG89" s="214" t="s">
        <v>369</v>
      </c>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x14ac:dyDescent="0.2">
      <c r="A90" s="229" t="s">
        <v>310</v>
      </c>
      <c r="B90" s="230" t="s">
        <v>270</v>
      </c>
      <c r="C90" s="253" t="s">
        <v>271</v>
      </c>
      <c r="D90" s="231"/>
      <c r="E90" s="232"/>
      <c r="F90" s="233"/>
      <c r="G90" s="233">
        <f>SUMIF(AG91:AG92,"&lt;&gt;NOR",G91:G92)</f>
        <v>0</v>
      </c>
      <c r="H90" s="233"/>
      <c r="I90" s="233">
        <f>SUM(I91:I92)</f>
        <v>0</v>
      </c>
      <c r="J90" s="233"/>
      <c r="K90" s="233">
        <f>SUM(K91:K92)</f>
        <v>0</v>
      </c>
      <c r="L90" s="233"/>
      <c r="M90" s="233">
        <f>SUM(M91:M92)</f>
        <v>0</v>
      </c>
      <c r="N90" s="232"/>
      <c r="O90" s="232">
        <f>SUM(O91:O92)</f>
        <v>0</v>
      </c>
      <c r="P90" s="232"/>
      <c r="Q90" s="232">
        <f>SUM(Q91:Q92)</f>
        <v>0</v>
      </c>
      <c r="R90" s="233"/>
      <c r="S90" s="233"/>
      <c r="T90" s="234"/>
      <c r="U90" s="228"/>
      <c r="V90" s="228">
        <f>SUM(V91:V92)</f>
        <v>2</v>
      </c>
      <c r="W90" s="228"/>
      <c r="X90" s="228"/>
      <c r="Y90" s="228"/>
      <c r="AG90" t="s">
        <v>311</v>
      </c>
    </row>
    <row r="91" spans="1:60" outlineLevel="1" x14ac:dyDescent="0.2">
      <c r="A91" s="245">
        <v>69</v>
      </c>
      <c r="B91" s="246" t="s">
        <v>3802</v>
      </c>
      <c r="C91" s="256" t="s">
        <v>3803</v>
      </c>
      <c r="D91" s="247" t="s">
        <v>330</v>
      </c>
      <c r="E91" s="248">
        <v>1</v>
      </c>
      <c r="F91" s="249"/>
      <c r="G91" s="250">
        <f>ROUND(E91*F91,2)</f>
        <v>0</v>
      </c>
      <c r="H91" s="249"/>
      <c r="I91" s="250">
        <f>ROUND(E91*H91,2)</f>
        <v>0</v>
      </c>
      <c r="J91" s="249"/>
      <c r="K91" s="250">
        <f>ROUND(E91*J91,2)</f>
        <v>0</v>
      </c>
      <c r="L91" s="250">
        <v>12</v>
      </c>
      <c r="M91" s="250">
        <f>G91*(1+L91/100)</f>
        <v>0</v>
      </c>
      <c r="N91" s="248">
        <v>0</v>
      </c>
      <c r="O91" s="248">
        <f>ROUND(E91*N91,2)</f>
        <v>0</v>
      </c>
      <c r="P91" s="248">
        <v>0</v>
      </c>
      <c r="Q91" s="248">
        <f>ROUND(E91*P91,2)</f>
        <v>0</v>
      </c>
      <c r="R91" s="250"/>
      <c r="S91" s="250" t="s">
        <v>331</v>
      </c>
      <c r="T91" s="251" t="s">
        <v>316</v>
      </c>
      <c r="U91" s="224">
        <v>1</v>
      </c>
      <c r="V91" s="224">
        <f>ROUND(E91*U91,2)</f>
        <v>1</v>
      </c>
      <c r="W91" s="224"/>
      <c r="X91" s="224" t="s">
        <v>336</v>
      </c>
      <c r="Y91" s="224" t="s">
        <v>317</v>
      </c>
      <c r="Z91" s="214"/>
      <c r="AA91" s="214"/>
      <c r="AB91" s="214"/>
      <c r="AC91" s="214"/>
      <c r="AD91" s="214"/>
      <c r="AE91" s="214"/>
      <c r="AF91" s="214"/>
      <c r="AG91" s="214" t="s">
        <v>337</v>
      </c>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outlineLevel="1" x14ac:dyDescent="0.2">
      <c r="A92" s="236">
        <v>70</v>
      </c>
      <c r="B92" s="237" t="s">
        <v>3804</v>
      </c>
      <c r="C92" s="254" t="s">
        <v>3805</v>
      </c>
      <c r="D92" s="238" t="s">
        <v>330</v>
      </c>
      <c r="E92" s="239">
        <v>1</v>
      </c>
      <c r="F92" s="240"/>
      <c r="G92" s="241">
        <f>ROUND(E92*F92,2)</f>
        <v>0</v>
      </c>
      <c r="H92" s="240"/>
      <c r="I92" s="241">
        <f>ROUND(E92*H92,2)</f>
        <v>0</v>
      </c>
      <c r="J92" s="240"/>
      <c r="K92" s="241">
        <f>ROUND(E92*J92,2)</f>
        <v>0</v>
      </c>
      <c r="L92" s="241">
        <v>12</v>
      </c>
      <c r="M92" s="241">
        <f>G92*(1+L92/100)</f>
        <v>0</v>
      </c>
      <c r="N92" s="239">
        <v>0</v>
      </c>
      <c r="O92" s="239">
        <f>ROUND(E92*N92,2)</f>
        <v>0</v>
      </c>
      <c r="P92" s="239">
        <v>0</v>
      </c>
      <c r="Q92" s="239">
        <f>ROUND(E92*P92,2)</f>
        <v>0</v>
      </c>
      <c r="R92" s="241"/>
      <c r="S92" s="241" t="s">
        <v>331</v>
      </c>
      <c r="T92" s="242" t="s">
        <v>316</v>
      </c>
      <c r="U92" s="224">
        <v>1</v>
      </c>
      <c r="V92" s="224">
        <f>ROUND(E92*U92,2)</f>
        <v>1</v>
      </c>
      <c r="W92" s="224"/>
      <c r="X92" s="224" t="s">
        <v>336</v>
      </c>
      <c r="Y92" s="224" t="s">
        <v>317</v>
      </c>
      <c r="Z92" s="214"/>
      <c r="AA92" s="214"/>
      <c r="AB92" s="214"/>
      <c r="AC92" s="214"/>
      <c r="AD92" s="214"/>
      <c r="AE92" s="214"/>
      <c r="AF92" s="214"/>
      <c r="AG92" s="214" t="s">
        <v>337</v>
      </c>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row>
    <row r="93" spans="1:60" x14ac:dyDescent="0.2">
      <c r="A93" s="3"/>
      <c r="B93" s="4"/>
      <c r="C93" s="259"/>
      <c r="D93" s="6"/>
      <c r="E93" s="3"/>
      <c r="F93" s="3"/>
      <c r="G93" s="3"/>
      <c r="H93" s="3"/>
      <c r="I93" s="3"/>
      <c r="J93" s="3"/>
      <c r="K93" s="3"/>
      <c r="L93" s="3"/>
      <c r="M93" s="3"/>
      <c r="N93" s="3"/>
      <c r="O93" s="3"/>
      <c r="P93" s="3"/>
      <c r="Q93" s="3"/>
      <c r="R93" s="3"/>
      <c r="S93" s="3"/>
      <c r="T93" s="3"/>
      <c r="U93" s="3"/>
      <c r="V93" s="3"/>
      <c r="W93" s="3"/>
      <c r="X93" s="3"/>
      <c r="Y93" s="3"/>
      <c r="AE93">
        <v>12</v>
      </c>
      <c r="AF93">
        <v>21</v>
      </c>
      <c r="AG93" t="s">
        <v>296</v>
      </c>
    </row>
    <row r="94" spans="1:60" x14ac:dyDescent="0.2">
      <c r="A94" s="217"/>
      <c r="B94" s="218" t="s">
        <v>29</v>
      </c>
      <c r="C94" s="260"/>
      <c r="D94" s="219"/>
      <c r="E94" s="220"/>
      <c r="F94" s="220"/>
      <c r="G94" s="235">
        <f>G8+G30+G49+G64+G87+G90</f>
        <v>0</v>
      </c>
      <c r="H94" s="3"/>
      <c r="I94" s="3"/>
      <c r="J94" s="3"/>
      <c r="K94" s="3"/>
      <c r="L94" s="3"/>
      <c r="M94" s="3"/>
      <c r="N94" s="3"/>
      <c r="O94" s="3"/>
      <c r="P94" s="3"/>
      <c r="Q94" s="3"/>
      <c r="R94" s="3"/>
      <c r="S94" s="3"/>
      <c r="T94" s="3"/>
      <c r="U94" s="3"/>
      <c r="V94" s="3"/>
      <c r="W94" s="3"/>
      <c r="X94" s="3"/>
      <c r="Y94" s="3"/>
      <c r="AE94">
        <f>SUMIF(L7:L92,AE93,G7:G92)</f>
        <v>0</v>
      </c>
      <c r="AF94">
        <f>SUMIF(L7:L92,AF93,G7:G92)</f>
        <v>0</v>
      </c>
      <c r="AG94" t="s">
        <v>360</v>
      </c>
    </row>
    <row r="95" spans="1:60" x14ac:dyDescent="0.2">
      <c r="C95" s="261"/>
      <c r="D95" s="10"/>
      <c r="AG95" t="s">
        <v>361</v>
      </c>
    </row>
    <row r="96" spans="1:60"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xFtKyu5Phv3NspoQXBgmHBWVNcPrp3wAnPl7D+LcIiXT5XrJrLfFd3mml7YpwVPmrUuySG23CxC0sjZyrdaHlw==" saltValue="uJEwxV7Q4wsCUCo3drjWVg==" spinCount="100000" sheet="1" formatRows="0"/>
  <mergeCells count="13">
    <mergeCell ref="C89:G89"/>
    <mergeCell ref="C35:G35"/>
    <mergeCell ref="C37:G37"/>
    <mergeCell ref="C39:G39"/>
    <mergeCell ref="C41:G41"/>
    <mergeCell ref="C43:G43"/>
    <mergeCell ref="C67:G67"/>
    <mergeCell ref="A1:G1"/>
    <mergeCell ref="C2:G2"/>
    <mergeCell ref="C3:G3"/>
    <mergeCell ref="C4:G4"/>
    <mergeCell ref="C29:G29"/>
    <mergeCell ref="C33:G33"/>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112">
    <tabColor rgb="FF66FF66"/>
  </sheetPr>
  <dimension ref="A1:AZ233"/>
  <sheetViews>
    <sheetView showGridLines="0" tabSelected="1" topLeftCell="B1" zoomScaleNormal="100" zoomScaleSheetLayoutView="75" workbookViewId="0">
      <selection activeCell="A28" sqref="A28"/>
    </sheetView>
  </sheetViews>
  <sheetFormatPr defaultColWidth="9" defaultRowHeight="12.75" x14ac:dyDescent="0.2"/>
  <cols>
    <col min="1" max="1" width="8.42578125" hidden="1" customWidth="1"/>
    <col min="2" max="2" width="13.42578125" customWidth="1"/>
    <col min="3" max="3" width="7.42578125" style="52" customWidth="1"/>
    <col min="4" max="4" width="13" style="52" customWidth="1"/>
    <col min="5" max="5" width="9.7109375" style="52" customWidth="1"/>
    <col min="6" max="6" width="11.7109375" customWidth="1"/>
    <col min="7" max="9" width="13" customWidth="1"/>
    <col min="10" max="10" width="5.5703125" customWidth="1"/>
    <col min="11" max="11" width="4.28515625" customWidth="1"/>
    <col min="12" max="15" width="10.7109375" customWidth="1"/>
    <col min="52" max="52" width="94.5703125" customWidth="1"/>
  </cols>
  <sheetData>
    <row r="1" spans="1:15" ht="33.75" customHeight="1" x14ac:dyDescent="0.2">
      <c r="A1" s="47" t="s">
        <v>36</v>
      </c>
      <c r="B1" s="77" t="s">
        <v>41</v>
      </c>
      <c r="C1" s="78"/>
      <c r="D1" s="78"/>
      <c r="E1" s="78"/>
      <c r="F1" s="78"/>
      <c r="G1" s="78"/>
      <c r="H1" s="78"/>
      <c r="I1" s="78"/>
      <c r="J1" s="79"/>
    </row>
    <row r="2" spans="1:15" ht="36" customHeight="1" x14ac:dyDescent="0.2">
      <c r="A2" s="2"/>
      <c r="B2" s="108" t="s">
        <v>22</v>
      </c>
      <c r="C2" s="109"/>
      <c r="D2" s="110" t="s">
        <v>43</v>
      </c>
      <c r="E2" s="111" t="s">
        <v>44</v>
      </c>
      <c r="F2" s="112"/>
      <c r="G2" s="112"/>
      <c r="H2" s="112"/>
      <c r="I2" s="112"/>
      <c r="J2" s="113"/>
      <c r="O2" s="1"/>
    </row>
    <row r="3" spans="1:15" ht="27" hidden="1" customHeight="1" x14ac:dyDescent="0.2">
      <c r="A3" s="2"/>
      <c r="B3" s="114"/>
      <c r="C3" s="109"/>
      <c r="D3" s="115"/>
      <c r="E3" s="116"/>
      <c r="F3" s="117"/>
      <c r="G3" s="117"/>
      <c r="H3" s="117"/>
      <c r="I3" s="117"/>
      <c r="J3" s="118"/>
    </row>
    <row r="4" spans="1:15" ht="23.25" customHeight="1" x14ac:dyDescent="0.2">
      <c r="A4" s="2"/>
      <c r="B4" s="119"/>
      <c r="C4" s="120"/>
      <c r="D4" s="121"/>
      <c r="E4" s="122"/>
      <c r="F4" s="122"/>
      <c r="G4" s="122"/>
      <c r="H4" s="122"/>
      <c r="I4" s="122"/>
      <c r="J4" s="123"/>
    </row>
    <row r="5" spans="1:15" ht="24" customHeight="1" x14ac:dyDescent="0.2">
      <c r="A5" s="2"/>
      <c r="B5" s="31" t="s">
        <v>42</v>
      </c>
      <c r="D5" s="124" t="s">
        <v>45</v>
      </c>
      <c r="E5" s="91"/>
      <c r="F5" s="91"/>
      <c r="G5" s="91"/>
      <c r="H5" s="18" t="s">
        <v>40</v>
      </c>
      <c r="I5" s="128" t="s">
        <v>49</v>
      </c>
      <c r="J5" s="8"/>
    </row>
    <row r="6" spans="1:15" ht="15.75" customHeight="1" x14ac:dyDescent="0.2">
      <c r="A6" s="2"/>
      <c r="B6" s="28"/>
      <c r="C6" s="55"/>
      <c r="D6" s="125" t="s">
        <v>46</v>
      </c>
      <c r="E6" s="92"/>
      <c r="F6" s="92"/>
      <c r="G6" s="92"/>
      <c r="H6" s="18" t="s">
        <v>34</v>
      </c>
      <c r="I6" s="128" t="s">
        <v>50</v>
      </c>
      <c r="J6" s="8"/>
    </row>
    <row r="7" spans="1:15" ht="15.75" customHeight="1" x14ac:dyDescent="0.2">
      <c r="A7" s="2"/>
      <c r="B7" s="29"/>
      <c r="C7" s="56"/>
      <c r="D7" s="127" t="s">
        <v>48</v>
      </c>
      <c r="E7" s="126" t="s">
        <v>47</v>
      </c>
      <c r="F7" s="93"/>
      <c r="G7" s="93"/>
      <c r="H7" s="24"/>
      <c r="I7" s="23"/>
      <c r="J7" s="34"/>
    </row>
    <row r="8" spans="1:15" ht="24" hidden="1" customHeight="1" x14ac:dyDescent="0.2">
      <c r="A8" s="2"/>
      <c r="B8" s="31" t="s">
        <v>20</v>
      </c>
      <c r="D8" s="51"/>
      <c r="H8" s="18" t="s">
        <v>40</v>
      </c>
      <c r="I8" s="22"/>
      <c r="J8" s="8"/>
    </row>
    <row r="9" spans="1:15" ht="15.75" hidden="1" customHeight="1" x14ac:dyDescent="0.2">
      <c r="A9" s="2"/>
      <c r="B9" s="2"/>
      <c r="D9" s="51"/>
      <c r="H9" s="18" t="s">
        <v>34</v>
      </c>
      <c r="I9" s="22"/>
      <c r="J9" s="8"/>
    </row>
    <row r="10" spans="1:15" ht="15.75" hidden="1" customHeight="1" x14ac:dyDescent="0.2">
      <c r="A10" s="2"/>
      <c r="B10" s="35"/>
      <c r="C10" s="56"/>
      <c r="D10" s="53"/>
      <c r="E10" s="57"/>
      <c r="F10" s="24"/>
      <c r="G10" s="14"/>
      <c r="H10" s="14"/>
      <c r="I10" s="36"/>
      <c r="J10" s="34"/>
    </row>
    <row r="11" spans="1:15" ht="24" customHeight="1" x14ac:dyDescent="0.2">
      <c r="A11" s="2"/>
      <c r="B11" s="31" t="s">
        <v>19</v>
      </c>
      <c r="D11" s="129"/>
      <c r="E11" s="129"/>
      <c r="F11" s="129"/>
      <c r="G11" s="129"/>
      <c r="H11" s="18" t="s">
        <v>40</v>
      </c>
      <c r="I11" s="134"/>
      <c r="J11" s="8"/>
    </row>
    <row r="12" spans="1:15" ht="15.75" customHeight="1" x14ac:dyDescent="0.2">
      <c r="A12" s="2"/>
      <c r="B12" s="28"/>
      <c r="C12" s="55"/>
      <c r="D12" s="130"/>
      <c r="E12" s="130"/>
      <c r="F12" s="130"/>
      <c r="G12" s="130"/>
      <c r="H12" s="18" t="s">
        <v>34</v>
      </c>
      <c r="I12" s="134"/>
      <c r="J12" s="8"/>
    </row>
    <row r="13" spans="1:15" ht="15.75" customHeight="1" x14ac:dyDescent="0.2">
      <c r="A13" s="2"/>
      <c r="B13" s="29"/>
      <c r="C13" s="56"/>
      <c r="D13" s="133"/>
      <c r="E13" s="131"/>
      <c r="F13" s="132"/>
      <c r="G13" s="132"/>
      <c r="H13" s="19"/>
      <c r="I13" s="23"/>
      <c r="J13" s="34"/>
    </row>
    <row r="14" spans="1:15" ht="24" customHeight="1" x14ac:dyDescent="0.2">
      <c r="A14" s="2"/>
      <c r="B14" s="43" t="s">
        <v>21</v>
      </c>
      <c r="C14" s="58"/>
      <c r="D14" s="59"/>
      <c r="E14" s="60"/>
      <c r="F14" s="44"/>
      <c r="G14" s="44"/>
      <c r="H14" s="45"/>
      <c r="I14" s="44"/>
      <c r="J14" s="46"/>
    </row>
    <row r="15" spans="1:15" ht="32.25" customHeight="1" x14ac:dyDescent="0.2">
      <c r="A15" s="2"/>
      <c r="B15" s="35" t="s">
        <v>32</v>
      </c>
      <c r="C15" s="61"/>
      <c r="D15" s="54"/>
      <c r="E15" s="86"/>
      <c r="F15" s="86"/>
      <c r="G15" s="87"/>
      <c r="H15" s="87"/>
      <c r="I15" s="87" t="s">
        <v>29</v>
      </c>
      <c r="J15" s="88"/>
    </row>
    <row r="16" spans="1:15" ht="23.25" customHeight="1" x14ac:dyDescent="0.2">
      <c r="A16" s="198" t="s">
        <v>24</v>
      </c>
      <c r="B16" s="38" t="s">
        <v>24</v>
      </c>
      <c r="C16" s="62"/>
      <c r="D16" s="63"/>
      <c r="E16" s="83"/>
      <c r="F16" s="84"/>
      <c r="G16" s="83"/>
      <c r="H16" s="84"/>
      <c r="I16" s="83">
        <f>SUMIF(F175:F229,A16,I175:I229)+SUMIF(F175:F229,"PSU",I175:I229)</f>
        <v>0</v>
      </c>
      <c r="J16" s="85"/>
    </row>
    <row r="17" spans="1:10" ht="23.25" customHeight="1" x14ac:dyDescent="0.2">
      <c r="A17" s="198" t="s">
        <v>25</v>
      </c>
      <c r="B17" s="38" t="s">
        <v>25</v>
      </c>
      <c r="C17" s="62"/>
      <c r="D17" s="63"/>
      <c r="E17" s="83"/>
      <c r="F17" s="84"/>
      <c r="G17" s="83"/>
      <c r="H17" s="84"/>
      <c r="I17" s="83">
        <f>SUMIF(F175:F229,A17,I175:I229)</f>
        <v>0</v>
      </c>
      <c r="J17" s="85"/>
    </row>
    <row r="18" spans="1:10" ht="23.25" customHeight="1" x14ac:dyDescent="0.2">
      <c r="A18" s="198" t="s">
        <v>26</v>
      </c>
      <c r="B18" s="38" t="s">
        <v>26</v>
      </c>
      <c r="C18" s="62"/>
      <c r="D18" s="63"/>
      <c r="E18" s="83"/>
      <c r="F18" s="84"/>
      <c r="G18" s="83"/>
      <c r="H18" s="84"/>
      <c r="I18" s="83">
        <f>SUMIF(F175:F229,A18,I175:I229)</f>
        <v>0</v>
      </c>
      <c r="J18" s="85"/>
    </row>
    <row r="19" spans="1:10" ht="23.25" customHeight="1" x14ac:dyDescent="0.2">
      <c r="A19" s="198" t="s">
        <v>279</v>
      </c>
      <c r="B19" s="38" t="s">
        <v>27</v>
      </c>
      <c r="C19" s="62"/>
      <c r="D19" s="63"/>
      <c r="E19" s="83"/>
      <c r="F19" s="84"/>
      <c r="G19" s="83"/>
      <c r="H19" s="84"/>
      <c r="I19" s="83">
        <f>SUMIF(F175:F229,A19,I175:I229)</f>
        <v>0</v>
      </c>
      <c r="J19" s="85"/>
    </row>
    <row r="20" spans="1:10" ht="23.25" customHeight="1" x14ac:dyDescent="0.2">
      <c r="A20" s="198" t="s">
        <v>280</v>
      </c>
      <c r="B20" s="38" t="s">
        <v>28</v>
      </c>
      <c r="C20" s="62"/>
      <c r="D20" s="63"/>
      <c r="E20" s="83"/>
      <c r="F20" s="84"/>
      <c r="G20" s="83"/>
      <c r="H20" s="84"/>
      <c r="I20" s="83">
        <f>SUMIF(F175:F229,A20,I175:I229)</f>
        <v>0</v>
      </c>
      <c r="J20" s="85"/>
    </row>
    <row r="21" spans="1:10" ht="23.25" customHeight="1" x14ac:dyDescent="0.2">
      <c r="A21" s="2"/>
      <c r="B21" s="48" t="s">
        <v>29</v>
      </c>
      <c r="C21" s="64"/>
      <c r="D21" s="65"/>
      <c r="E21" s="89"/>
      <c r="F21" s="90"/>
      <c r="G21" s="89"/>
      <c r="H21" s="90"/>
      <c r="I21" s="89">
        <f>SUM(I16:J20)</f>
        <v>0</v>
      </c>
      <c r="J21" s="99"/>
    </row>
    <row r="22" spans="1:10" ht="33" customHeight="1" x14ac:dyDescent="0.2">
      <c r="A22" s="2"/>
      <c r="B22" s="42" t="s">
        <v>33</v>
      </c>
      <c r="C22" s="62"/>
      <c r="D22" s="63"/>
      <c r="E22" s="66"/>
      <c r="F22" s="39"/>
      <c r="G22" s="33"/>
      <c r="H22" s="33"/>
      <c r="I22" s="33"/>
      <c r="J22" s="40"/>
    </row>
    <row r="23" spans="1:10" ht="23.25" customHeight="1" x14ac:dyDescent="0.2">
      <c r="A23" s="2">
        <f>ZakladDPHSni*SazbaDPH1/100</f>
        <v>0</v>
      </c>
      <c r="B23" s="38" t="s">
        <v>12</v>
      </c>
      <c r="C23" s="62"/>
      <c r="D23" s="63"/>
      <c r="E23" s="67">
        <v>12</v>
      </c>
      <c r="F23" s="39" t="s">
        <v>0</v>
      </c>
      <c r="G23" s="97">
        <f>ZakladDPHSniVypocet</f>
        <v>0</v>
      </c>
      <c r="H23" s="98"/>
      <c r="I23" s="98"/>
      <c r="J23" s="40" t="str">
        <f t="shared" ref="J23:J28" si="0">Mena</f>
        <v>CZK</v>
      </c>
    </row>
    <row r="24" spans="1:10" ht="23.25" customHeight="1" x14ac:dyDescent="0.2">
      <c r="A24" s="2">
        <f>(A23-INT(A23))*100</f>
        <v>0</v>
      </c>
      <c r="B24" s="38" t="s">
        <v>13</v>
      </c>
      <c r="C24" s="62"/>
      <c r="D24" s="63"/>
      <c r="E24" s="67">
        <f>SazbaDPH1</f>
        <v>12</v>
      </c>
      <c r="F24" s="39" t="s">
        <v>0</v>
      </c>
      <c r="G24" s="95">
        <f>A23</f>
        <v>0</v>
      </c>
      <c r="H24" s="96"/>
      <c r="I24" s="96"/>
      <c r="J24" s="40" t="str">
        <f t="shared" si="0"/>
        <v>CZK</v>
      </c>
    </row>
    <row r="25" spans="1:10" ht="23.25" customHeight="1" x14ac:dyDescent="0.2">
      <c r="A25" s="2">
        <f>ZakladDPHZakl*SazbaDPH2/100</f>
        <v>0</v>
      </c>
      <c r="B25" s="38" t="s">
        <v>14</v>
      </c>
      <c r="C25" s="62"/>
      <c r="D25" s="63"/>
      <c r="E25" s="67">
        <v>21</v>
      </c>
      <c r="F25" s="39" t="s">
        <v>0</v>
      </c>
      <c r="G25" s="97">
        <f>ZakladDPHZaklVypocet</f>
        <v>0</v>
      </c>
      <c r="H25" s="98"/>
      <c r="I25" s="98"/>
      <c r="J25" s="40" t="str">
        <f t="shared" si="0"/>
        <v>CZK</v>
      </c>
    </row>
    <row r="26" spans="1:10" ht="23.25" customHeight="1" x14ac:dyDescent="0.2">
      <c r="A26" s="2">
        <f>(A25-INT(A25))*100</f>
        <v>0</v>
      </c>
      <c r="B26" s="32" t="s">
        <v>15</v>
      </c>
      <c r="C26" s="68"/>
      <c r="D26" s="54"/>
      <c r="E26" s="69">
        <f>SazbaDPH2</f>
        <v>21</v>
      </c>
      <c r="F26" s="30" t="s">
        <v>0</v>
      </c>
      <c r="G26" s="80">
        <f>A25</f>
        <v>0</v>
      </c>
      <c r="H26" s="81"/>
      <c r="I26" s="81"/>
      <c r="J26" s="37" t="str">
        <f t="shared" si="0"/>
        <v>CZK</v>
      </c>
    </row>
    <row r="27" spans="1:10" ht="23.25" customHeight="1" thickBot="1" x14ac:dyDescent="0.25">
      <c r="A27" s="2">
        <f>ZakladDPHSni+DPHSni+ZakladDPHZakl+DPHZakl</f>
        <v>0</v>
      </c>
      <c r="B27" s="31" t="s">
        <v>4</v>
      </c>
      <c r="C27" s="70"/>
      <c r="D27" s="71"/>
      <c r="E27" s="70"/>
      <c r="F27" s="16"/>
      <c r="G27" s="82">
        <f>CenaCelkem-(ZakladDPHSni+DPHSni+ZakladDPHZakl+DPHZakl)</f>
        <v>0</v>
      </c>
      <c r="H27" s="82"/>
      <c r="I27" s="82"/>
      <c r="J27" s="41" t="str">
        <f t="shared" si="0"/>
        <v>CZK</v>
      </c>
    </row>
    <row r="28" spans="1:10" ht="27.75" hidden="1" customHeight="1" thickBot="1" x14ac:dyDescent="0.25">
      <c r="A28" s="2"/>
      <c r="B28" s="165" t="s">
        <v>23</v>
      </c>
      <c r="C28" s="166"/>
      <c r="D28" s="166"/>
      <c r="E28" s="167"/>
      <c r="F28" s="168"/>
      <c r="G28" s="169">
        <f>ZakladDPHSniVypocet+ZakladDPHZaklVypocet</f>
        <v>0</v>
      </c>
      <c r="H28" s="169"/>
      <c r="I28" s="169"/>
      <c r="J28" s="170" t="str">
        <f t="shared" si="0"/>
        <v>CZK</v>
      </c>
    </row>
    <row r="29" spans="1:10" ht="27.75" customHeight="1" thickBot="1" x14ac:dyDescent="0.25">
      <c r="A29" s="2">
        <f>(A27-INT(A27))*100</f>
        <v>0</v>
      </c>
      <c r="B29" s="165" t="s">
        <v>35</v>
      </c>
      <c r="C29" s="171"/>
      <c r="D29" s="171"/>
      <c r="E29" s="171"/>
      <c r="F29" s="172"/>
      <c r="G29" s="173">
        <f>A27</f>
        <v>0</v>
      </c>
      <c r="H29" s="173"/>
      <c r="I29" s="173"/>
      <c r="J29" s="174" t="s">
        <v>101</v>
      </c>
    </row>
    <row r="30" spans="1:10" ht="12.75" customHeight="1" x14ac:dyDescent="0.2">
      <c r="A30" s="2"/>
      <c r="B30" s="2"/>
      <c r="J30" s="9"/>
    </row>
    <row r="31" spans="1:10" ht="30" customHeight="1" x14ac:dyDescent="0.2">
      <c r="A31" s="2"/>
      <c r="B31" s="2"/>
      <c r="J31" s="9"/>
    </row>
    <row r="32" spans="1:10" ht="18.75" customHeight="1" x14ac:dyDescent="0.2">
      <c r="A32" s="2"/>
      <c r="B32" s="17"/>
      <c r="C32" s="72" t="s">
        <v>11</v>
      </c>
      <c r="D32" s="73"/>
      <c r="E32" s="73"/>
      <c r="F32" s="15" t="s">
        <v>10</v>
      </c>
      <c r="G32" s="26"/>
      <c r="H32" s="27"/>
      <c r="I32" s="26"/>
      <c r="J32" s="9"/>
    </row>
    <row r="33" spans="1:10" ht="47.25" customHeight="1" x14ac:dyDescent="0.2">
      <c r="A33" s="2"/>
      <c r="B33" s="2"/>
      <c r="J33" s="9"/>
    </row>
    <row r="34" spans="1:10" s="21" customFormat="1" ht="18.75" customHeight="1" x14ac:dyDescent="0.2">
      <c r="A34" s="20"/>
      <c r="B34" s="20"/>
      <c r="C34" s="74"/>
      <c r="D34" s="100"/>
      <c r="E34" s="101"/>
      <c r="G34" s="102"/>
      <c r="H34" s="103"/>
      <c r="I34" s="103"/>
      <c r="J34" s="25"/>
    </row>
    <row r="35" spans="1:10" ht="12.75" customHeight="1" x14ac:dyDescent="0.2">
      <c r="A35" s="2"/>
      <c r="B35" s="2"/>
      <c r="D35" s="94" t="s">
        <v>2</v>
      </c>
      <c r="E35" s="94"/>
      <c r="H35" s="10" t="s">
        <v>3</v>
      </c>
      <c r="J35" s="9"/>
    </row>
    <row r="36" spans="1:10" ht="13.5" customHeight="1" thickBot="1" x14ac:dyDescent="0.25">
      <c r="A36" s="11"/>
      <c r="B36" s="11"/>
      <c r="C36" s="75"/>
      <c r="D36" s="75"/>
      <c r="E36" s="75"/>
      <c r="F36" s="12"/>
      <c r="G36" s="12"/>
      <c r="H36" s="12"/>
      <c r="I36" s="12"/>
      <c r="J36" s="13"/>
    </row>
    <row r="37" spans="1:10" ht="27" customHeight="1" x14ac:dyDescent="0.2">
      <c r="B37" s="137" t="s">
        <v>16</v>
      </c>
      <c r="C37" s="138"/>
      <c r="D37" s="138"/>
      <c r="E37" s="138"/>
      <c r="F37" s="139"/>
      <c r="G37" s="139"/>
      <c r="H37" s="139"/>
      <c r="I37" s="139"/>
      <c r="J37" s="140"/>
    </row>
    <row r="38" spans="1:10" ht="25.5" customHeight="1" x14ac:dyDescent="0.2">
      <c r="A38" s="136" t="s">
        <v>37</v>
      </c>
      <c r="B38" s="141" t="s">
        <v>17</v>
      </c>
      <c r="C38" s="142" t="s">
        <v>5</v>
      </c>
      <c r="D38" s="142"/>
      <c r="E38" s="142"/>
      <c r="F38" s="143" t="str">
        <f>B23</f>
        <v>Základ pro sníženou DPH</v>
      </c>
      <c r="G38" s="143" t="str">
        <f>B25</f>
        <v>Základ pro základní DPH</v>
      </c>
      <c r="H38" s="144" t="s">
        <v>18</v>
      </c>
      <c r="I38" s="144" t="s">
        <v>1</v>
      </c>
      <c r="J38" s="145" t="s">
        <v>0</v>
      </c>
    </row>
    <row r="39" spans="1:10" ht="25.5" hidden="1" customHeight="1" x14ac:dyDescent="0.2">
      <c r="A39" s="136">
        <v>1</v>
      </c>
      <c r="B39" s="146" t="s">
        <v>51</v>
      </c>
      <c r="C39" s="147"/>
      <c r="D39" s="147"/>
      <c r="E39" s="147"/>
      <c r="F39" s="148">
        <f>'00 VRN Naklady'!AE35+'01 Byt 01 Pol'!AE601+'01 Byt 02 Pol'!AE603+'01 Byt 03 Pol'!AE600+'01 Byt 04 Pol'!AE847+'01 Byt 06 Pol'!AE440+'01 Byt 07 Pol'!AE579+'01 Byt 08 Pol'!AE438+'01 Byt 09 Pol'!AE507+'01 Byt 10 Pol'!AE668+'01 Byt 11 Pol'!AE443+'01 Byt 12 Pol'!AE471+'01 Byt 13 Pol'!AE668+'02 Společné prostory Pol'!AE872+'03 ZTI  Pol'!AE183+'04 Vytápění  Pol'!AE94+'05 Plynoinstalace Pol'!AE113+'06 Silnoproud Pol'!AE110+'07 Slaboproud Pol'!AE80</f>
        <v>0</v>
      </c>
      <c r="G39" s="149">
        <f>'00 VRN Naklady'!AF35+'01 Byt 01 Pol'!AF601+'01 Byt 02 Pol'!AF603+'01 Byt 03 Pol'!AF600+'01 Byt 04 Pol'!AF847+'01 Byt 06 Pol'!AF440+'01 Byt 07 Pol'!AF579+'01 Byt 08 Pol'!AF438+'01 Byt 09 Pol'!AF507+'01 Byt 10 Pol'!AF668+'01 Byt 11 Pol'!AF443+'01 Byt 12 Pol'!AF471+'01 Byt 13 Pol'!AF668+'02 Společné prostory Pol'!AF872+'03 ZTI  Pol'!AF183+'04 Vytápění  Pol'!AF94+'05 Plynoinstalace Pol'!AF113+'06 Silnoproud Pol'!AF110+'07 Slaboproud Pol'!AF80</f>
        <v>0</v>
      </c>
      <c r="H39" s="150">
        <f>(F39*SazbaDPH1/100)+(G39*SazbaDPH2/100)</f>
        <v>0</v>
      </c>
      <c r="I39" s="150">
        <f>F39+G39+H39</f>
        <v>0</v>
      </c>
      <c r="J39" s="151" t="str">
        <f>IF(CenaCelkemVypocet=0,"",I39/CenaCelkemVypocet*100)</f>
        <v/>
      </c>
    </row>
    <row r="40" spans="1:10" ht="25.5" customHeight="1" x14ac:dyDescent="0.2">
      <c r="A40" s="136">
        <v>2</v>
      </c>
      <c r="B40" s="152"/>
      <c r="C40" s="153" t="s">
        <v>52</v>
      </c>
      <c r="D40" s="153"/>
      <c r="E40" s="153"/>
      <c r="F40" s="154">
        <f>'00 VRN Naklady'!AE35</f>
        <v>0</v>
      </c>
      <c r="G40" s="155">
        <f>'00 VRN Naklady'!AF35</f>
        <v>0</v>
      </c>
      <c r="H40" s="155">
        <f>(F40*SazbaDPH1/100)+(G40*SazbaDPH2/100)</f>
        <v>0</v>
      </c>
      <c r="I40" s="155">
        <f>F40+G40+H40</f>
        <v>0</v>
      </c>
      <c r="J40" s="156" t="str">
        <f>IF(CenaCelkemVypocet=0,"",I40/CenaCelkemVypocet*100)</f>
        <v/>
      </c>
    </row>
    <row r="41" spans="1:10" ht="25.5" customHeight="1" x14ac:dyDescent="0.2">
      <c r="A41" s="136">
        <v>3</v>
      </c>
      <c r="B41" s="157" t="s">
        <v>53</v>
      </c>
      <c r="C41" s="147" t="s">
        <v>54</v>
      </c>
      <c r="D41" s="147"/>
      <c r="E41" s="147"/>
      <c r="F41" s="158">
        <f>'00 VRN Naklady'!AE35</f>
        <v>0</v>
      </c>
      <c r="G41" s="150">
        <f>'00 VRN Naklady'!AF35</f>
        <v>0</v>
      </c>
      <c r="H41" s="150">
        <f>(F41*SazbaDPH1/100)+(G41*SazbaDPH2/100)</f>
        <v>0</v>
      </c>
      <c r="I41" s="150">
        <f>F41+G41+H41</f>
        <v>0</v>
      </c>
      <c r="J41" s="151" t="str">
        <f>IF(CenaCelkemVypocet=0,"",I41/CenaCelkemVypocet*100)</f>
        <v/>
      </c>
    </row>
    <row r="42" spans="1:10" ht="25.5" customHeight="1" x14ac:dyDescent="0.2">
      <c r="A42" s="136">
        <v>2</v>
      </c>
      <c r="B42" s="152"/>
      <c r="C42" s="153" t="s">
        <v>55</v>
      </c>
      <c r="D42" s="153"/>
      <c r="E42" s="153"/>
      <c r="F42" s="154"/>
      <c r="G42" s="155"/>
      <c r="H42" s="155">
        <f>(F42*SazbaDPH1/100)+(G42*SazbaDPH2/100)</f>
        <v>0</v>
      </c>
      <c r="I42" s="155"/>
      <c r="J42" s="156"/>
    </row>
    <row r="43" spans="1:10" ht="25.5" customHeight="1" x14ac:dyDescent="0.2">
      <c r="A43" s="136">
        <v>2</v>
      </c>
      <c r="B43" s="152" t="s">
        <v>56</v>
      </c>
      <c r="C43" s="153" t="s">
        <v>57</v>
      </c>
      <c r="D43" s="153"/>
      <c r="E43" s="153"/>
      <c r="F43" s="154">
        <f>'01 Byt 01 Pol'!AE601+'01 Byt 02 Pol'!AE603+'01 Byt 03 Pol'!AE600+'01 Byt 04 Pol'!AE847+'01 Byt 06 Pol'!AE440+'01 Byt 07 Pol'!AE579+'01 Byt 08 Pol'!AE438+'01 Byt 09 Pol'!AE507+'01 Byt 10 Pol'!AE668+'01 Byt 11 Pol'!AE443+'01 Byt 12 Pol'!AE471+'01 Byt 13 Pol'!AE668</f>
        <v>0</v>
      </c>
      <c r="G43" s="155">
        <f>'01 Byt 01 Pol'!AF601+'01 Byt 02 Pol'!AF603+'01 Byt 03 Pol'!AF600+'01 Byt 04 Pol'!AF847+'01 Byt 06 Pol'!AF440+'01 Byt 07 Pol'!AF579+'01 Byt 08 Pol'!AF438+'01 Byt 09 Pol'!AF507+'01 Byt 10 Pol'!AF668+'01 Byt 11 Pol'!AF443+'01 Byt 12 Pol'!AF471+'01 Byt 13 Pol'!AF668</f>
        <v>0</v>
      </c>
      <c r="H43" s="155">
        <f>(F43*SazbaDPH1/100)+(G43*SazbaDPH2/100)</f>
        <v>0</v>
      </c>
      <c r="I43" s="155">
        <f>F43+G43+H43</f>
        <v>0</v>
      </c>
      <c r="J43" s="156" t="str">
        <f>IF(CenaCelkemVypocet=0,"",I43/CenaCelkemVypocet*100)</f>
        <v/>
      </c>
    </row>
    <row r="44" spans="1:10" ht="25.5" customHeight="1" x14ac:dyDescent="0.2">
      <c r="A44" s="136">
        <v>3</v>
      </c>
      <c r="B44" s="157" t="s">
        <v>58</v>
      </c>
      <c r="C44" s="147" t="s">
        <v>59</v>
      </c>
      <c r="D44" s="147"/>
      <c r="E44" s="147"/>
      <c r="F44" s="158">
        <f>'01 Byt 01 Pol'!AE601</f>
        <v>0</v>
      </c>
      <c r="G44" s="150">
        <f>'01 Byt 01 Pol'!AF601</f>
        <v>0</v>
      </c>
      <c r="H44" s="150">
        <f>(F44*SazbaDPH1/100)+(G44*SazbaDPH2/100)</f>
        <v>0</v>
      </c>
      <c r="I44" s="150">
        <f>F44+G44+H44</f>
        <v>0</v>
      </c>
      <c r="J44" s="151" t="str">
        <f>IF(CenaCelkemVypocet=0,"",I44/CenaCelkemVypocet*100)</f>
        <v/>
      </c>
    </row>
    <row r="45" spans="1:10" ht="25.5" customHeight="1" x14ac:dyDescent="0.2">
      <c r="A45" s="136">
        <v>3</v>
      </c>
      <c r="B45" s="157" t="s">
        <v>60</v>
      </c>
      <c r="C45" s="147" t="s">
        <v>61</v>
      </c>
      <c r="D45" s="147"/>
      <c r="E45" s="147"/>
      <c r="F45" s="158">
        <f>'01 Byt 02 Pol'!AE603</f>
        <v>0</v>
      </c>
      <c r="G45" s="150">
        <f>'01 Byt 02 Pol'!AF603</f>
        <v>0</v>
      </c>
      <c r="H45" s="150">
        <f>(F45*SazbaDPH1/100)+(G45*SazbaDPH2/100)</f>
        <v>0</v>
      </c>
      <c r="I45" s="150">
        <f>F45+G45+H45</f>
        <v>0</v>
      </c>
      <c r="J45" s="151" t="str">
        <f>IF(CenaCelkemVypocet=0,"",I45/CenaCelkemVypocet*100)</f>
        <v/>
      </c>
    </row>
    <row r="46" spans="1:10" ht="25.5" customHeight="1" x14ac:dyDescent="0.2">
      <c r="A46" s="136">
        <v>3</v>
      </c>
      <c r="B46" s="157" t="s">
        <v>62</v>
      </c>
      <c r="C46" s="147" t="s">
        <v>63</v>
      </c>
      <c r="D46" s="147"/>
      <c r="E46" s="147"/>
      <c r="F46" s="158">
        <f>'01 Byt 03 Pol'!AE600</f>
        <v>0</v>
      </c>
      <c r="G46" s="150">
        <f>'01 Byt 03 Pol'!AF600</f>
        <v>0</v>
      </c>
      <c r="H46" s="150">
        <f>(F46*SazbaDPH1/100)+(G46*SazbaDPH2/100)</f>
        <v>0</v>
      </c>
      <c r="I46" s="150">
        <f>F46+G46+H46</f>
        <v>0</v>
      </c>
      <c r="J46" s="151" t="str">
        <f>IF(CenaCelkemVypocet=0,"",I46/CenaCelkemVypocet*100)</f>
        <v/>
      </c>
    </row>
    <row r="47" spans="1:10" ht="25.5" customHeight="1" x14ac:dyDescent="0.2">
      <c r="A47" s="136">
        <v>3</v>
      </c>
      <c r="B47" s="157" t="s">
        <v>64</v>
      </c>
      <c r="C47" s="147" t="s">
        <v>65</v>
      </c>
      <c r="D47" s="147"/>
      <c r="E47" s="147"/>
      <c r="F47" s="158">
        <f>'01 Byt 04 Pol'!AE847</f>
        <v>0</v>
      </c>
      <c r="G47" s="150">
        <f>'01 Byt 04 Pol'!AF847</f>
        <v>0</v>
      </c>
      <c r="H47" s="150">
        <f>(F47*SazbaDPH1/100)+(G47*SazbaDPH2/100)</f>
        <v>0</v>
      </c>
      <c r="I47" s="150">
        <f>F47+G47+H47</f>
        <v>0</v>
      </c>
      <c r="J47" s="151" t="str">
        <f>IF(CenaCelkemVypocet=0,"",I47/CenaCelkemVypocet*100)</f>
        <v/>
      </c>
    </row>
    <row r="48" spans="1:10" ht="25.5" customHeight="1" x14ac:dyDescent="0.2">
      <c r="A48" s="136">
        <v>3</v>
      </c>
      <c r="B48" s="157" t="s">
        <v>66</v>
      </c>
      <c r="C48" s="147" t="s">
        <v>67</v>
      </c>
      <c r="D48" s="147"/>
      <c r="E48" s="147"/>
      <c r="F48" s="158">
        <f>'01 Byt 06 Pol'!AE440</f>
        <v>0</v>
      </c>
      <c r="G48" s="150">
        <f>'01 Byt 06 Pol'!AF440</f>
        <v>0</v>
      </c>
      <c r="H48" s="150">
        <f>(F48*SazbaDPH1/100)+(G48*SazbaDPH2/100)</f>
        <v>0</v>
      </c>
      <c r="I48" s="150">
        <f>F48+G48+H48</f>
        <v>0</v>
      </c>
      <c r="J48" s="151" t="str">
        <f>IF(CenaCelkemVypocet=0,"",I48/CenaCelkemVypocet*100)</f>
        <v/>
      </c>
    </row>
    <row r="49" spans="1:10" ht="25.5" customHeight="1" x14ac:dyDescent="0.2">
      <c r="A49" s="136">
        <v>3</v>
      </c>
      <c r="B49" s="157" t="s">
        <v>68</v>
      </c>
      <c r="C49" s="147" t="s">
        <v>69</v>
      </c>
      <c r="D49" s="147"/>
      <c r="E49" s="147"/>
      <c r="F49" s="158">
        <f>'01 Byt 07 Pol'!AE579</f>
        <v>0</v>
      </c>
      <c r="G49" s="150">
        <f>'01 Byt 07 Pol'!AF579</f>
        <v>0</v>
      </c>
      <c r="H49" s="150">
        <f>(F49*SazbaDPH1/100)+(G49*SazbaDPH2/100)</f>
        <v>0</v>
      </c>
      <c r="I49" s="150">
        <f>F49+G49+H49</f>
        <v>0</v>
      </c>
      <c r="J49" s="151" t="str">
        <f>IF(CenaCelkemVypocet=0,"",I49/CenaCelkemVypocet*100)</f>
        <v/>
      </c>
    </row>
    <row r="50" spans="1:10" ht="25.5" customHeight="1" x14ac:dyDescent="0.2">
      <c r="A50" s="136">
        <v>3</v>
      </c>
      <c r="B50" s="157" t="s">
        <v>70</v>
      </c>
      <c r="C50" s="147" t="s">
        <v>71</v>
      </c>
      <c r="D50" s="147"/>
      <c r="E50" s="147"/>
      <c r="F50" s="158">
        <f>'01 Byt 08 Pol'!AE438</f>
        <v>0</v>
      </c>
      <c r="G50" s="150">
        <f>'01 Byt 08 Pol'!AF438</f>
        <v>0</v>
      </c>
      <c r="H50" s="150">
        <f>(F50*SazbaDPH1/100)+(G50*SazbaDPH2/100)</f>
        <v>0</v>
      </c>
      <c r="I50" s="150">
        <f>F50+G50+H50</f>
        <v>0</v>
      </c>
      <c r="J50" s="151" t="str">
        <f>IF(CenaCelkemVypocet=0,"",I50/CenaCelkemVypocet*100)</f>
        <v/>
      </c>
    </row>
    <row r="51" spans="1:10" ht="25.5" customHeight="1" x14ac:dyDescent="0.2">
      <c r="A51" s="136">
        <v>3</v>
      </c>
      <c r="B51" s="157" t="s">
        <v>72</v>
      </c>
      <c r="C51" s="147" t="s">
        <v>73</v>
      </c>
      <c r="D51" s="147"/>
      <c r="E51" s="147"/>
      <c r="F51" s="158">
        <f>'01 Byt 09 Pol'!AE507</f>
        <v>0</v>
      </c>
      <c r="G51" s="150">
        <f>'01 Byt 09 Pol'!AF507</f>
        <v>0</v>
      </c>
      <c r="H51" s="150">
        <f>(F51*SazbaDPH1/100)+(G51*SazbaDPH2/100)</f>
        <v>0</v>
      </c>
      <c r="I51" s="150">
        <f>F51+G51+H51</f>
        <v>0</v>
      </c>
      <c r="J51" s="151" t="str">
        <f>IF(CenaCelkemVypocet=0,"",I51/CenaCelkemVypocet*100)</f>
        <v/>
      </c>
    </row>
    <row r="52" spans="1:10" ht="25.5" customHeight="1" x14ac:dyDescent="0.2">
      <c r="A52" s="136">
        <v>3</v>
      </c>
      <c r="B52" s="157" t="s">
        <v>74</v>
      </c>
      <c r="C52" s="147" t="s">
        <v>75</v>
      </c>
      <c r="D52" s="147"/>
      <c r="E52" s="147"/>
      <c r="F52" s="158">
        <f>'01 Byt 10 Pol'!AE668</f>
        <v>0</v>
      </c>
      <c r="G52" s="150">
        <f>'01 Byt 10 Pol'!AF668</f>
        <v>0</v>
      </c>
      <c r="H52" s="150">
        <f>(F52*SazbaDPH1/100)+(G52*SazbaDPH2/100)</f>
        <v>0</v>
      </c>
      <c r="I52" s="150">
        <f>F52+G52+H52</f>
        <v>0</v>
      </c>
      <c r="J52" s="151" t="str">
        <f>IF(CenaCelkemVypocet=0,"",I52/CenaCelkemVypocet*100)</f>
        <v/>
      </c>
    </row>
    <row r="53" spans="1:10" ht="25.5" customHeight="1" x14ac:dyDescent="0.2">
      <c r="A53" s="136">
        <v>3</v>
      </c>
      <c r="B53" s="157" t="s">
        <v>76</v>
      </c>
      <c r="C53" s="147" t="s">
        <v>77</v>
      </c>
      <c r="D53" s="147"/>
      <c r="E53" s="147"/>
      <c r="F53" s="158">
        <f>'01 Byt 11 Pol'!AE443</f>
        <v>0</v>
      </c>
      <c r="G53" s="150">
        <f>'01 Byt 11 Pol'!AF443</f>
        <v>0</v>
      </c>
      <c r="H53" s="150">
        <f>(F53*SazbaDPH1/100)+(G53*SazbaDPH2/100)</f>
        <v>0</v>
      </c>
      <c r="I53" s="150">
        <f>F53+G53+H53</f>
        <v>0</v>
      </c>
      <c r="J53" s="151" t="str">
        <f>IF(CenaCelkemVypocet=0,"",I53/CenaCelkemVypocet*100)</f>
        <v/>
      </c>
    </row>
    <row r="54" spans="1:10" ht="25.5" customHeight="1" x14ac:dyDescent="0.2">
      <c r="A54" s="136">
        <v>3</v>
      </c>
      <c r="B54" s="157" t="s">
        <v>78</v>
      </c>
      <c r="C54" s="147" t="s">
        <v>79</v>
      </c>
      <c r="D54" s="147"/>
      <c r="E54" s="147"/>
      <c r="F54" s="158">
        <f>'01 Byt 12 Pol'!AE471</f>
        <v>0</v>
      </c>
      <c r="G54" s="150">
        <f>'01 Byt 12 Pol'!AF471</f>
        <v>0</v>
      </c>
      <c r="H54" s="150">
        <f>(F54*SazbaDPH1/100)+(G54*SazbaDPH2/100)</f>
        <v>0</v>
      </c>
      <c r="I54" s="150">
        <f>F54+G54+H54</f>
        <v>0</v>
      </c>
      <c r="J54" s="151" t="str">
        <f>IF(CenaCelkemVypocet=0,"",I54/CenaCelkemVypocet*100)</f>
        <v/>
      </c>
    </row>
    <row r="55" spans="1:10" ht="25.5" customHeight="1" x14ac:dyDescent="0.2">
      <c r="A55" s="136">
        <v>3</v>
      </c>
      <c r="B55" s="157" t="s">
        <v>80</v>
      </c>
      <c r="C55" s="147" t="s">
        <v>81</v>
      </c>
      <c r="D55" s="147"/>
      <c r="E55" s="147"/>
      <c r="F55" s="158">
        <f>'01 Byt 13 Pol'!AE668</f>
        <v>0</v>
      </c>
      <c r="G55" s="150">
        <f>'01 Byt 13 Pol'!AF668</f>
        <v>0</v>
      </c>
      <c r="H55" s="150">
        <f>(F55*SazbaDPH1/100)+(G55*SazbaDPH2/100)</f>
        <v>0</v>
      </c>
      <c r="I55" s="150">
        <f>F55+G55+H55</f>
        <v>0</v>
      </c>
      <c r="J55" s="151" t="str">
        <f>IF(CenaCelkemVypocet=0,"",I55/CenaCelkemVypocet*100)</f>
        <v/>
      </c>
    </row>
    <row r="56" spans="1:10" ht="25.5" customHeight="1" x14ac:dyDescent="0.2">
      <c r="A56" s="136">
        <v>2</v>
      </c>
      <c r="B56" s="152" t="s">
        <v>82</v>
      </c>
      <c r="C56" s="153" t="s">
        <v>83</v>
      </c>
      <c r="D56" s="153"/>
      <c r="E56" s="153"/>
      <c r="F56" s="154">
        <f>'02 Společné prostory Pol'!AE872</f>
        <v>0</v>
      </c>
      <c r="G56" s="155">
        <f>'02 Společné prostory Pol'!AF872</f>
        <v>0</v>
      </c>
      <c r="H56" s="155">
        <f>(F56*SazbaDPH1/100)+(G56*SazbaDPH2/100)</f>
        <v>0</v>
      </c>
      <c r="I56" s="155">
        <f>F56+G56+H56</f>
        <v>0</v>
      </c>
      <c r="J56" s="156" t="str">
        <f>IF(CenaCelkemVypocet=0,"",I56/CenaCelkemVypocet*100)</f>
        <v/>
      </c>
    </row>
    <row r="57" spans="1:10" ht="25.5" customHeight="1" x14ac:dyDescent="0.2">
      <c r="A57" s="136">
        <v>3</v>
      </c>
      <c r="B57" s="157" t="s">
        <v>84</v>
      </c>
      <c r="C57" s="147" t="s">
        <v>85</v>
      </c>
      <c r="D57" s="147"/>
      <c r="E57" s="147"/>
      <c r="F57" s="158">
        <f>'02 Společné prostory Pol'!AE872</f>
        <v>0</v>
      </c>
      <c r="G57" s="150">
        <f>'02 Společné prostory Pol'!AF872</f>
        <v>0</v>
      </c>
      <c r="H57" s="150">
        <f>(F57*SazbaDPH1/100)+(G57*SazbaDPH2/100)</f>
        <v>0</v>
      </c>
      <c r="I57" s="150">
        <f>F57+G57+H57</f>
        <v>0</v>
      </c>
      <c r="J57" s="151" t="str">
        <f>IF(CenaCelkemVypocet=0,"",I57/CenaCelkemVypocet*100)</f>
        <v/>
      </c>
    </row>
    <row r="58" spans="1:10" ht="25.5" customHeight="1" x14ac:dyDescent="0.2">
      <c r="A58" s="136">
        <v>2</v>
      </c>
      <c r="B58" s="152" t="s">
        <v>86</v>
      </c>
      <c r="C58" s="153" t="s">
        <v>87</v>
      </c>
      <c r="D58" s="153"/>
      <c r="E58" s="153"/>
      <c r="F58" s="154">
        <f>'03 ZTI  Pol'!AE183</f>
        <v>0</v>
      </c>
      <c r="G58" s="155">
        <f>'03 ZTI  Pol'!AF183</f>
        <v>0</v>
      </c>
      <c r="H58" s="155">
        <f>(F58*SazbaDPH1/100)+(G58*SazbaDPH2/100)</f>
        <v>0</v>
      </c>
      <c r="I58" s="155">
        <f>F58+G58+H58</f>
        <v>0</v>
      </c>
      <c r="J58" s="156" t="str">
        <f>IF(CenaCelkemVypocet=0,"",I58/CenaCelkemVypocet*100)</f>
        <v/>
      </c>
    </row>
    <row r="59" spans="1:10" ht="25.5" customHeight="1" x14ac:dyDescent="0.2">
      <c r="A59" s="136">
        <v>3</v>
      </c>
      <c r="B59" s="157" t="s">
        <v>88</v>
      </c>
      <c r="C59" s="147" t="s">
        <v>89</v>
      </c>
      <c r="D59" s="147"/>
      <c r="E59" s="147"/>
      <c r="F59" s="158">
        <f>'03 ZTI  Pol'!AE183</f>
        <v>0</v>
      </c>
      <c r="G59" s="150">
        <f>'03 ZTI  Pol'!AF183</f>
        <v>0</v>
      </c>
      <c r="H59" s="150">
        <f>(F59*SazbaDPH1/100)+(G59*SazbaDPH2/100)</f>
        <v>0</v>
      </c>
      <c r="I59" s="150">
        <f>F59+G59+H59</f>
        <v>0</v>
      </c>
      <c r="J59" s="151" t="str">
        <f>IF(CenaCelkemVypocet=0,"",I59/CenaCelkemVypocet*100)</f>
        <v/>
      </c>
    </row>
    <row r="60" spans="1:10" ht="25.5" customHeight="1" x14ac:dyDescent="0.2">
      <c r="A60" s="136">
        <v>2</v>
      </c>
      <c r="B60" s="152" t="s">
        <v>90</v>
      </c>
      <c r="C60" s="153" t="s">
        <v>91</v>
      </c>
      <c r="D60" s="153"/>
      <c r="E60" s="153"/>
      <c r="F60" s="154">
        <f>'04 Vytápění  Pol'!AE94</f>
        <v>0</v>
      </c>
      <c r="G60" s="155">
        <f>'04 Vytápění  Pol'!AF94</f>
        <v>0</v>
      </c>
      <c r="H60" s="155">
        <f>(F60*SazbaDPH1/100)+(G60*SazbaDPH2/100)</f>
        <v>0</v>
      </c>
      <c r="I60" s="155">
        <f>F60+G60+H60</f>
        <v>0</v>
      </c>
      <c r="J60" s="156" t="str">
        <f>IF(CenaCelkemVypocet=0,"",I60/CenaCelkemVypocet*100)</f>
        <v/>
      </c>
    </row>
    <row r="61" spans="1:10" ht="25.5" customHeight="1" x14ac:dyDescent="0.2">
      <c r="A61" s="136">
        <v>3</v>
      </c>
      <c r="B61" s="157" t="s">
        <v>92</v>
      </c>
      <c r="C61" s="147" t="s">
        <v>91</v>
      </c>
      <c r="D61" s="147"/>
      <c r="E61" s="147"/>
      <c r="F61" s="158">
        <f>'04 Vytápění  Pol'!AE94</f>
        <v>0</v>
      </c>
      <c r="G61" s="150">
        <f>'04 Vytápění  Pol'!AF94</f>
        <v>0</v>
      </c>
      <c r="H61" s="150">
        <f>(F61*SazbaDPH1/100)+(G61*SazbaDPH2/100)</f>
        <v>0</v>
      </c>
      <c r="I61" s="150">
        <f>F61+G61+H61</f>
        <v>0</v>
      </c>
      <c r="J61" s="151" t="str">
        <f>IF(CenaCelkemVypocet=0,"",I61/CenaCelkemVypocet*100)</f>
        <v/>
      </c>
    </row>
    <row r="62" spans="1:10" ht="25.5" customHeight="1" x14ac:dyDescent="0.2">
      <c r="A62" s="136">
        <v>2</v>
      </c>
      <c r="B62" s="152" t="s">
        <v>93</v>
      </c>
      <c r="C62" s="153" t="s">
        <v>94</v>
      </c>
      <c r="D62" s="153"/>
      <c r="E62" s="153"/>
      <c r="F62" s="154">
        <f>'05 Plynoinstalace Pol'!AE113</f>
        <v>0</v>
      </c>
      <c r="G62" s="155">
        <f>'05 Plynoinstalace Pol'!AF113</f>
        <v>0</v>
      </c>
      <c r="H62" s="155">
        <f>(F62*SazbaDPH1/100)+(G62*SazbaDPH2/100)</f>
        <v>0</v>
      </c>
      <c r="I62" s="155">
        <f>F62+G62+H62</f>
        <v>0</v>
      </c>
      <c r="J62" s="156" t="str">
        <f>IF(CenaCelkemVypocet=0,"",I62/CenaCelkemVypocet*100)</f>
        <v/>
      </c>
    </row>
    <row r="63" spans="1:10" ht="25.5" customHeight="1" x14ac:dyDescent="0.2">
      <c r="A63" s="136">
        <v>3</v>
      </c>
      <c r="B63" s="157" t="s">
        <v>94</v>
      </c>
      <c r="C63" s="147" t="s">
        <v>94</v>
      </c>
      <c r="D63" s="147"/>
      <c r="E63" s="147"/>
      <c r="F63" s="158">
        <f>'05 Plynoinstalace Pol'!AE113</f>
        <v>0</v>
      </c>
      <c r="G63" s="150">
        <f>'05 Plynoinstalace Pol'!AF113</f>
        <v>0</v>
      </c>
      <c r="H63" s="150">
        <f>(F63*SazbaDPH1/100)+(G63*SazbaDPH2/100)</f>
        <v>0</v>
      </c>
      <c r="I63" s="150">
        <f>F63+G63+H63</f>
        <v>0</v>
      </c>
      <c r="J63" s="151" t="str">
        <f>IF(CenaCelkemVypocet=0,"",I63/CenaCelkemVypocet*100)</f>
        <v/>
      </c>
    </row>
    <row r="64" spans="1:10" ht="25.5" customHeight="1" x14ac:dyDescent="0.2">
      <c r="A64" s="136">
        <v>2</v>
      </c>
      <c r="B64" s="152"/>
      <c r="C64" s="153" t="s">
        <v>95</v>
      </c>
      <c r="D64" s="153"/>
      <c r="E64" s="153"/>
      <c r="F64" s="154"/>
      <c r="G64" s="155"/>
      <c r="H64" s="155">
        <f>(F64*SazbaDPH1/100)+(G64*SazbaDPH2/100)</f>
        <v>0</v>
      </c>
      <c r="I64" s="155"/>
      <c r="J64" s="156"/>
    </row>
    <row r="65" spans="1:52" ht="25.5" customHeight="1" x14ac:dyDescent="0.2">
      <c r="A65" s="136">
        <v>2</v>
      </c>
      <c r="B65" s="152" t="s">
        <v>96</v>
      </c>
      <c r="C65" s="153" t="s">
        <v>97</v>
      </c>
      <c r="D65" s="153"/>
      <c r="E65" s="153"/>
      <c r="F65" s="154">
        <f>'06 Silnoproud Pol'!AE110</f>
        <v>0</v>
      </c>
      <c r="G65" s="155">
        <f>'06 Silnoproud Pol'!AF110</f>
        <v>0</v>
      </c>
      <c r="H65" s="155">
        <f>(F65*SazbaDPH1/100)+(G65*SazbaDPH2/100)</f>
        <v>0</v>
      </c>
      <c r="I65" s="155">
        <f>F65+G65+H65</f>
        <v>0</v>
      </c>
      <c r="J65" s="156" t="str">
        <f>IF(CenaCelkemVypocet=0,"",I65/CenaCelkemVypocet*100)</f>
        <v/>
      </c>
    </row>
    <row r="66" spans="1:52" ht="25.5" customHeight="1" x14ac:dyDescent="0.2">
      <c r="A66" s="136">
        <v>3</v>
      </c>
      <c r="B66" s="157" t="s">
        <v>97</v>
      </c>
      <c r="C66" s="147" t="s">
        <v>97</v>
      </c>
      <c r="D66" s="147"/>
      <c r="E66" s="147"/>
      <c r="F66" s="158">
        <f>'06 Silnoproud Pol'!AE110</f>
        <v>0</v>
      </c>
      <c r="G66" s="150">
        <f>'06 Silnoproud Pol'!AF110</f>
        <v>0</v>
      </c>
      <c r="H66" s="150">
        <f>(F66*SazbaDPH1/100)+(G66*SazbaDPH2/100)</f>
        <v>0</v>
      </c>
      <c r="I66" s="150">
        <f>F66+G66+H66</f>
        <v>0</v>
      </c>
      <c r="J66" s="151" t="str">
        <f>IF(CenaCelkemVypocet=0,"",I66/CenaCelkemVypocet*100)</f>
        <v/>
      </c>
    </row>
    <row r="67" spans="1:52" ht="25.5" customHeight="1" x14ac:dyDescent="0.2">
      <c r="A67" s="136">
        <v>2</v>
      </c>
      <c r="B67" s="152" t="s">
        <v>98</v>
      </c>
      <c r="C67" s="153" t="s">
        <v>99</v>
      </c>
      <c r="D67" s="153"/>
      <c r="E67" s="153"/>
      <c r="F67" s="154">
        <f>'07 Slaboproud Pol'!AE80</f>
        <v>0</v>
      </c>
      <c r="G67" s="155">
        <f>'07 Slaboproud Pol'!AF80</f>
        <v>0</v>
      </c>
      <c r="H67" s="155">
        <f>(F67*SazbaDPH1/100)+(G67*SazbaDPH2/100)</f>
        <v>0</v>
      </c>
      <c r="I67" s="155">
        <f>F67+G67+H67</f>
        <v>0</v>
      </c>
      <c r="J67" s="156" t="str">
        <f>IF(CenaCelkemVypocet=0,"",I67/CenaCelkemVypocet*100)</f>
        <v/>
      </c>
    </row>
    <row r="68" spans="1:52" ht="25.5" customHeight="1" x14ac:dyDescent="0.2">
      <c r="A68" s="136">
        <v>3</v>
      </c>
      <c r="B68" s="157" t="s">
        <v>99</v>
      </c>
      <c r="C68" s="147" t="s">
        <v>99</v>
      </c>
      <c r="D68" s="147"/>
      <c r="E68" s="147"/>
      <c r="F68" s="158">
        <f>'07 Slaboproud Pol'!AE80</f>
        <v>0</v>
      </c>
      <c r="G68" s="150">
        <f>'07 Slaboproud Pol'!AF80</f>
        <v>0</v>
      </c>
      <c r="H68" s="150">
        <f>(F68*SazbaDPH1/100)+(G68*SazbaDPH2/100)</f>
        <v>0</v>
      </c>
      <c r="I68" s="150">
        <f>F68+G68+H68</f>
        <v>0</v>
      </c>
      <c r="J68" s="151" t="str">
        <f>IF(CenaCelkemVypocet=0,"",I68/CenaCelkemVypocet*100)</f>
        <v/>
      </c>
    </row>
    <row r="69" spans="1:52" ht="25.5" customHeight="1" x14ac:dyDescent="0.2">
      <c r="A69" s="136"/>
      <c r="B69" s="159" t="s">
        <v>100</v>
      </c>
      <c r="C69" s="160"/>
      <c r="D69" s="160"/>
      <c r="E69" s="161"/>
      <c r="F69" s="162">
        <f>SUMIF(A39:A68,"=1",F39:F68)</f>
        <v>0</v>
      </c>
      <c r="G69" s="163">
        <f>SUMIF(A39:A68,"=1",G39:G68)</f>
        <v>0</v>
      </c>
      <c r="H69" s="163">
        <f>SUMIF(A39:A68,"=1",H39:H68)</f>
        <v>0</v>
      </c>
      <c r="I69" s="163">
        <f>SUMIF(A39:A68,"=1",I39:I68)</f>
        <v>0</v>
      </c>
      <c r="J69" s="164">
        <f>SUMIF(A39:A68,"=1",J39:J68)</f>
        <v>0</v>
      </c>
    </row>
    <row r="71" spans="1:52" x14ac:dyDescent="0.2">
      <c r="A71" t="s">
        <v>102</v>
      </c>
      <c r="B71" t="s">
        <v>103</v>
      </c>
    </row>
    <row r="72" spans="1:52" x14ac:dyDescent="0.2">
      <c r="B72" s="176" t="s">
        <v>104</v>
      </c>
      <c r="C72" s="176"/>
      <c r="D72" s="176"/>
      <c r="E72" s="176"/>
      <c r="F72" s="176"/>
      <c r="G72" s="176"/>
      <c r="H72" s="176"/>
      <c r="I72" s="176"/>
      <c r="J72" s="176"/>
      <c r="AZ72" s="175" t="str">
        <f>B72</f>
        <v>1. PODMÍNKY PRO ZPRACOVÁNÍ NABÍDKOVÉ CENY</v>
      </c>
    </row>
    <row r="74" spans="1:52" x14ac:dyDescent="0.2">
      <c r="B74" s="176" t="s">
        <v>105</v>
      </c>
      <c r="C74" s="176"/>
      <c r="D74" s="176"/>
      <c r="E74" s="176"/>
      <c r="F74" s="176"/>
      <c r="G74" s="176"/>
      <c r="H74" s="176"/>
      <c r="I74" s="176"/>
      <c r="J74" s="176"/>
      <c r="AZ74" s="175" t="str">
        <f>B74</f>
        <v xml:space="preserve">        Preambule</v>
      </c>
    </row>
    <row r="76" spans="1:52" ht="51" x14ac:dyDescent="0.2">
      <c r="B76" s="176" t="s">
        <v>106</v>
      </c>
      <c r="C76" s="176"/>
      <c r="D76" s="176"/>
      <c r="E76" s="176"/>
      <c r="F76" s="176"/>
      <c r="G76" s="176"/>
      <c r="H76" s="176"/>
      <c r="I76" s="176"/>
      <c r="J76" s="176"/>
      <c r="AZ76" s="175" t="str">
        <f>B76</f>
        <v>Tento soupis stavebních prací, dodávek a služeb je sestaven jako podklad pro zpracování nabídek dodavatelů na veřejnou zakázku na stavební práce a obsahuje podmínky a požadavky zadavatele, za kterých má být zpracována nabídková cena dodavatelů. Účelem tohoto soupisu je zabezpečit obsahovou shodu všech nabídkových cen a usnadnit následné posouzení předložených cenových nabídek.</v>
      </c>
    </row>
    <row r="77" spans="1:52" ht="51" x14ac:dyDescent="0.2">
      <c r="B77" s="176" t="s">
        <v>107</v>
      </c>
      <c r="C77" s="176"/>
      <c r="D77" s="176"/>
      <c r="E77" s="176"/>
      <c r="F77" s="176"/>
      <c r="G77" s="176"/>
      <c r="H77" s="176"/>
      <c r="I77" s="176"/>
      <c r="J77" s="176"/>
      <c r="AZ77" s="175" t="str">
        <f>B77</f>
        <v>Předpokládá se, že dodavatel před zpracováním cenové nabídky pečlivě prostuduje všechny pokyny a podmínky pro zpracování nabídkové ceny obsažené v zadávacích podmínkách a bude se jimi při zpracování nabídkové ceny řídit. Soupis stavebních prací, dodávek a služeb je sestaven v souladu s podmínkami vyhlášky Ministerstva pro místní rozvoj č.169/2016 Sb.</v>
      </c>
    </row>
    <row r="79" spans="1:52" x14ac:dyDescent="0.2">
      <c r="B79" s="176" t="s">
        <v>108</v>
      </c>
      <c r="C79" s="176"/>
      <c r="D79" s="176"/>
      <c r="E79" s="176"/>
      <c r="F79" s="176"/>
      <c r="G79" s="176"/>
      <c r="H79" s="176"/>
      <c r="I79" s="176"/>
      <c r="J79" s="176"/>
      <c r="AZ79" s="175" t="str">
        <f>B79</f>
        <v xml:space="preserve">        Vymezení některých pojmů</v>
      </c>
    </row>
    <row r="82" spans="2:52" x14ac:dyDescent="0.2">
      <c r="B82" s="176" t="s">
        <v>109</v>
      </c>
      <c r="C82" s="176"/>
      <c r="D82" s="176"/>
      <c r="E82" s="176"/>
      <c r="F82" s="176"/>
      <c r="G82" s="176"/>
      <c r="H82" s="176"/>
      <c r="I82" s="176"/>
      <c r="J82" s="176"/>
      <c r="AZ82" s="175" t="str">
        <f>B82</f>
        <v>Pro účely zpracování nabídkové ceny se jsou použity některé pojmy, pod kterými se rozumí:</v>
      </c>
    </row>
    <row r="83" spans="2:52" ht="38.25" x14ac:dyDescent="0.2">
      <c r="B83" s="176" t="s">
        <v>110</v>
      </c>
      <c r="C83" s="176"/>
      <c r="D83" s="176"/>
      <c r="E83" s="176"/>
      <c r="F83" s="176"/>
      <c r="G83" s="176"/>
      <c r="H83" s="176"/>
      <c r="I83" s="176"/>
      <c r="J83" s="176"/>
      <c r="AZ83" s="175" t="str">
        <f>B83</f>
        <v xml:space="preserve">        Soupisem stavebních prací dodávek a služeb dokument, ve kterém jsou definovány zadavatelem požadované stavební práce, dodávky a služby v podrobnostech nezbytných pro zpracování cenové nabídky dodavatele. Soupis obsahuje i vymezení požadovaného množství stavebních prací, dodávek a služeb.</v>
      </c>
    </row>
    <row r="84" spans="2:52" ht="38.25" x14ac:dyDescent="0.2">
      <c r="B84" s="176" t="s">
        <v>111</v>
      </c>
      <c r="C84" s="176"/>
      <c r="D84" s="176"/>
      <c r="E84" s="176"/>
      <c r="F84" s="176"/>
      <c r="G84" s="176"/>
      <c r="H84" s="176"/>
      <c r="I84" s="176"/>
      <c r="J84" s="176"/>
      <c r="AZ84" s="175" t="str">
        <f>B84</f>
        <v>Cenovou soustavou uspořádaný soubor informací o stavebních a montážních pracích, materiálech a výrobcích obsahující zatřídění položek, podrobný popis a měrnou jednotku, způsob měření a další technické a cenové podmínky pro možnost stanovení jednotkové ceny.</v>
      </c>
    </row>
    <row r="85" spans="2:52" ht="51" x14ac:dyDescent="0.2">
      <c r="B85" s="176" t="s">
        <v>112</v>
      </c>
      <c r="C85" s="176"/>
      <c r="D85" s="176"/>
      <c r="E85" s="176"/>
      <c r="F85" s="176"/>
      <c r="G85" s="176"/>
      <c r="H85" s="176"/>
      <c r="I85" s="176"/>
      <c r="J85" s="176"/>
      <c r="AZ85" s="175" t="str">
        <f>B85</f>
        <v xml:space="preserve">        Ostatními náklady náklady dodavatele spojené se splněním povinností dodavatele vyplývajících z obchodních či jiných podmínek zadávací dokumentace. Patří do nich zejména náklady na vyhotovení dokumentace skutečného provedení stavby, náklady na geodetické zaměření dokončeného díla, náklady spojené s podmínkami pro publicitu projektu, náklady na dílenskou či výrobní dokumentaci apod.</v>
      </c>
    </row>
    <row r="86" spans="2:52" ht="76.5" x14ac:dyDescent="0.2">
      <c r="B86" s="176" t="s">
        <v>113</v>
      </c>
      <c r="C86" s="176"/>
      <c r="D86" s="176"/>
      <c r="E86" s="176"/>
      <c r="F86" s="176"/>
      <c r="G86" s="176"/>
      <c r="H86" s="176"/>
      <c r="I86" s="176"/>
      <c r="J86" s="176"/>
      <c r="AZ86" s="175" t="str">
        <f>B86</f>
        <v xml:space="preserve">        Položkovým rozpočtem dokument odpovídající svým obsahem a strukturou soupisu stavebních prací, dodávek a služeb, předaného zadavatelem dodavateli ke zpracování nabídky, v němž dodavatel doplní k jednotlivým položkám stavebních prací, dodávek nebo služeb svoje nabídkové jednotkové ceny a stanoví i celkovou nabídkovou cenu příslušné položky a dále stanoví nabídkové ceny dle struktury soupisu až po celkovou nabídkovou cenu za veškeré stavební práce, dodávky nebo služby, které jsou obsahem soupisu stavebních prací, dodávek a služeb.</v>
      </c>
    </row>
    <row r="87" spans="2:52" ht="51" x14ac:dyDescent="0.2">
      <c r="B87" s="176" t="s">
        <v>114</v>
      </c>
      <c r="C87" s="176"/>
      <c r="D87" s="176"/>
      <c r="E87" s="176"/>
      <c r="F87" s="176"/>
      <c r="G87" s="176"/>
      <c r="H87" s="176"/>
      <c r="I87" s="176"/>
      <c r="J87" s="176"/>
      <c r="AZ87" s="175" t="str">
        <f>B87</f>
        <v xml:space="preserve">        Vedlejšími náklady náklady na činností zhotovitele, které nejsou zahrnuty v položkách soupisu stavebních prací, dodávek nebo služeb, ale se zhotovením stav-by souvisí a jsou pro realizaci stavby nezbytné. Někdy se definují jako vedlejší rozpočtové náklady a zahrnují zejména náklady na vybudování, provoz a odstranění zařízení staveniště.</v>
      </c>
    </row>
    <row r="89" spans="2:52" x14ac:dyDescent="0.2">
      <c r="B89" s="176" t="s">
        <v>115</v>
      </c>
      <c r="C89" s="176"/>
      <c r="D89" s="176"/>
      <c r="E89" s="176"/>
      <c r="F89" s="176"/>
      <c r="G89" s="176"/>
      <c r="H89" s="176"/>
      <c r="I89" s="176"/>
      <c r="J89" s="176"/>
      <c r="AZ89" s="175" t="str">
        <f>B89</f>
        <v xml:space="preserve">        Cenová soustava</v>
      </c>
    </row>
    <row r="91" spans="2:52" x14ac:dyDescent="0.2">
      <c r="B91" s="176" t="s">
        <v>116</v>
      </c>
      <c r="C91" s="176"/>
      <c r="D91" s="176"/>
      <c r="E91" s="176"/>
      <c r="F91" s="176"/>
      <c r="G91" s="176"/>
      <c r="H91" s="176"/>
      <c r="I91" s="176"/>
      <c r="J91" s="176"/>
      <c r="AZ91" s="175" t="str">
        <f>B91</f>
        <v xml:space="preserve">        Použitá cenová soustava</v>
      </c>
    </row>
    <row r="92" spans="2:52" ht="38.25" x14ac:dyDescent="0.2">
      <c r="B92" s="176" t="s">
        <v>117</v>
      </c>
      <c r="C92" s="176"/>
      <c r="D92" s="176"/>
      <c r="E92" s="176"/>
      <c r="F92" s="176"/>
      <c r="G92" s="176"/>
      <c r="H92" s="176"/>
      <c r="I92" s="176"/>
      <c r="J92" s="176"/>
      <c r="AZ92" s="175" t="str">
        <f>B92</f>
        <v>Soupisy stavebních prací, dodávek a služeb jsou zpracovány s použitím cenové soustavy zpracované společností RTS, a.s.. Položky z cenové soustavy mají uveden odkaz na cenovou soustavu včetně označení příslušného ceníku.</v>
      </c>
    </row>
    <row r="94" spans="2:52" x14ac:dyDescent="0.2">
      <c r="B94" s="176" t="s">
        <v>118</v>
      </c>
      <c r="C94" s="176"/>
      <c r="D94" s="176"/>
      <c r="E94" s="176"/>
      <c r="F94" s="176"/>
      <c r="G94" s="176"/>
      <c r="H94" s="176"/>
      <c r="I94" s="176"/>
      <c r="J94" s="176"/>
      <c r="AZ94" s="175" t="str">
        <f>B94</f>
        <v xml:space="preserve">        Technické podmínky</v>
      </c>
    </row>
    <row r="95" spans="2:52" ht="38.25" x14ac:dyDescent="0.2">
      <c r="B95" s="176" t="s">
        <v>119</v>
      </c>
      <c r="C95" s="176"/>
      <c r="D95" s="176"/>
      <c r="E95" s="176"/>
      <c r="F95" s="176"/>
      <c r="G95" s="176"/>
      <c r="H95" s="176"/>
      <c r="I95" s="176"/>
      <c r="J95" s="176"/>
      <c r="AZ95" s="175" t="str">
        <f>B95</f>
        <v>Obsah jednotlivých položek, způsob měření a ostatní další podmínky definující obsah a použití jednotlivých položek jsou obsaženy v cenových a technických podmínkách příslušných ceníků (viz zařazení u položky), které jsou volně dostupné na elektronické adrese www.cenovasoustava.cz</v>
      </c>
    </row>
    <row r="97" spans="2:52" x14ac:dyDescent="0.2">
      <c r="B97" s="176" t="s">
        <v>120</v>
      </c>
      <c r="C97" s="176"/>
      <c r="D97" s="176"/>
      <c r="E97" s="176"/>
      <c r="F97" s="176"/>
      <c r="G97" s="176"/>
      <c r="H97" s="176"/>
      <c r="I97" s="176"/>
      <c r="J97" s="176"/>
      <c r="AZ97" s="175" t="str">
        <f>B97</f>
        <v>Individuální položky</v>
      </c>
    </row>
    <row r="98" spans="2:52" ht="38.25" x14ac:dyDescent="0.2">
      <c r="B98" s="176" t="s">
        <v>121</v>
      </c>
      <c r="C98" s="176"/>
      <c r="D98" s="176"/>
      <c r="E98" s="176"/>
      <c r="F98" s="176"/>
      <c r="G98" s="176"/>
      <c r="H98" s="176"/>
      <c r="I98" s="176"/>
      <c r="J98" s="176"/>
      <c r="AZ98" s="175" t="str">
        <f>B98</f>
        <v>Položky soupisu prací, které cenová soustava neobsahuje, jsou označeny popisem „vlastní“. Pro tyto položky jsou cenové a technické podmínky definovány jejich popisem, případně odkazem na konkrétní část příslušné dokumentace.</v>
      </c>
    </row>
    <row r="100" spans="2:52" x14ac:dyDescent="0.2">
      <c r="B100" s="176" t="s">
        <v>122</v>
      </c>
      <c r="C100" s="176"/>
      <c r="D100" s="176"/>
      <c r="E100" s="176"/>
      <c r="F100" s="176"/>
      <c r="G100" s="176"/>
      <c r="H100" s="176"/>
      <c r="I100" s="176"/>
      <c r="J100" s="176"/>
      <c r="AZ100" s="175" t="str">
        <f>B100</f>
        <v xml:space="preserve">        Závaznost a změna soupisu</v>
      </c>
    </row>
    <row r="102" spans="2:52" x14ac:dyDescent="0.2">
      <c r="B102" s="176" t="s">
        <v>123</v>
      </c>
      <c r="C102" s="176"/>
      <c r="D102" s="176"/>
      <c r="E102" s="176"/>
      <c r="F102" s="176"/>
      <c r="G102" s="176"/>
      <c r="H102" s="176"/>
      <c r="I102" s="176"/>
      <c r="J102" s="176"/>
      <c r="AZ102" s="175" t="str">
        <f>B102</f>
        <v xml:space="preserve">        Závaznost soupisu</v>
      </c>
    </row>
    <row r="103" spans="2:52" ht="38.25" x14ac:dyDescent="0.2">
      <c r="B103" s="176" t="s">
        <v>124</v>
      </c>
      <c r="C103" s="176"/>
      <c r="D103" s="176"/>
      <c r="E103" s="176"/>
      <c r="F103" s="176"/>
      <c r="G103" s="176"/>
      <c r="H103" s="176"/>
      <c r="I103" s="176"/>
      <c r="J103" s="176"/>
      <c r="AZ103" s="175" t="str">
        <f>B103</f>
        <v>Poskytnuté soupisy jsou pro zpracování nabídkové ceny závazné. Je vyloučeno jakékoliv vyřazení položek ze soupisu, doplnění položek do soupisu, slučování položek a jakýkoliv zásah do popisu položky, množství měrných jednotek nebo jakkoliv měnit či upravovat jakýkoliv jiný údaj v soupisu.</v>
      </c>
    </row>
    <row r="105" spans="2:52" x14ac:dyDescent="0.2">
      <c r="B105" s="176" t="s">
        <v>125</v>
      </c>
      <c r="C105" s="176"/>
      <c r="D105" s="176"/>
      <c r="E105" s="176"/>
      <c r="F105" s="176"/>
      <c r="G105" s="176"/>
      <c r="H105" s="176"/>
      <c r="I105" s="176"/>
      <c r="J105" s="176"/>
      <c r="AZ105" s="175" t="str">
        <f>B105</f>
        <v xml:space="preserve">        Zvláštní podmínky pro stanovení nabídkové ceny</v>
      </c>
    </row>
    <row r="107" spans="2:52" x14ac:dyDescent="0.2">
      <c r="B107" s="176" t="s">
        <v>126</v>
      </c>
      <c r="C107" s="176"/>
      <c r="D107" s="176"/>
      <c r="E107" s="176"/>
      <c r="F107" s="176"/>
      <c r="G107" s="176"/>
      <c r="H107" s="176"/>
      <c r="I107" s="176"/>
      <c r="J107" s="176"/>
      <c r="AZ107" s="175" t="str">
        <f>B107</f>
        <v xml:space="preserve">        Přeprava vybouraných hmot, suti a vytěžené zeminy</v>
      </c>
    </row>
    <row r="108" spans="2:52" ht="76.5" x14ac:dyDescent="0.2">
      <c r="B108" s="176" t="s">
        <v>127</v>
      </c>
      <c r="C108" s="176"/>
      <c r="D108" s="176"/>
      <c r="E108" s="176"/>
      <c r="F108" s="176"/>
      <c r="G108" s="176"/>
      <c r="H108" s="176"/>
      <c r="I108" s="176"/>
      <c r="J108" s="176"/>
      <c r="AZ108" s="175" t="str">
        <f>B108</f>
        <v>Pokud soupis obsahuje i některé technologické položky vztahující se k uložení vytěžené zeminy nebo vybouraných hmot, vodorovné přesuny zeminy nebo vybouraných hmot pak v takových případech zpracovatel soupisu předpokládá určitou přepravní vzdálenost. Pokud z technologického postupu dodavatele vyplývá jiná přepravní vzdálenost, je povinností dodavatele stanovit takovou jednotkovou cenu, aby celková cena položky odpovídala jeho konkrétním technologickým podmínkám a konkrétní přepravní vzdálenosti, při soupisem vymezeném množství měrných jednotek.</v>
      </c>
    </row>
    <row r="110" spans="2:52" x14ac:dyDescent="0.2">
      <c r="B110" s="176" t="s">
        <v>128</v>
      </c>
      <c r="C110" s="176"/>
      <c r="D110" s="176"/>
      <c r="E110" s="176"/>
      <c r="F110" s="176"/>
      <c r="G110" s="176"/>
      <c r="H110" s="176"/>
      <c r="I110" s="176"/>
      <c r="J110" s="176"/>
      <c r="AZ110" s="175" t="str">
        <f>B110</f>
        <v xml:space="preserve">        Vnitrostaveništní přesun stavebního materiálu</v>
      </c>
    </row>
    <row r="111" spans="2:52" ht="51" x14ac:dyDescent="0.2">
      <c r="B111" s="176" t="s">
        <v>129</v>
      </c>
      <c r="C111" s="176"/>
      <c r="D111" s="176"/>
      <c r="E111" s="176"/>
      <c r="F111" s="176"/>
      <c r="G111" s="176"/>
      <c r="H111" s="176"/>
      <c r="I111" s="176"/>
      <c r="J111" s="176"/>
      <c r="AZ111" s="175" t="str">
        <f>B111</f>
        <v>Pokud soupis obsahuje i položky vztahující se ke vnitrostaveništnímu přesunu materiálů (položky označené jako přesun hmot), pak v takových případech je povinností dodavatele stanovit takovou jednotkovou cenu, aby celková cena položky odpovídala jeho konkrétním technologickým podmínkám a konkrétní přepravní vzdálenosti, při soupisem vymezeném množství měrných jednotek.</v>
      </c>
    </row>
    <row r="112" spans="2:52" ht="51" x14ac:dyDescent="0.2">
      <c r="B112" s="176" t="s">
        <v>130</v>
      </c>
      <c r="C112" s="176"/>
      <c r="D112" s="176"/>
      <c r="E112" s="176"/>
      <c r="F112" s="176"/>
      <c r="G112" s="176"/>
      <c r="H112" s="176"/>
      <c r="I112" s="176"/>
      <c r="J112" s="176"/>
      <c r="AZ112" s="175" t="str">
        <f>B112</f>
        <v>Vnitrostaveništní přesun hmot prací PSV (pomocná stavební výroba) může být v soupisu stanoven procenticky z hodnoty ceny za provedení příslušných řemeslných prací, dodávek a služeb. V takovém případě není v soupisu uvedeno množství měrných jednotek. Dodavatel ocení celkovou cenu u takové položky přesunu hmot vždy konkrétní částkou v Kč, bez ohledu na to, jakým způsobem k jejímu výpočtu dospěl.</v>
      </c>
    </row>
    <row r="114" spans="2:52" x14ac:dyDescent="0.2">
      <c r="B114" s="176" t="s">
        <v>131</v>
      </c>
      <c r="C114" s="176"/>
      <c r="D114" s="176"/>
      <c r="E114" s="176"/>
      <c r="F114" s="176"/>
      <c r="G114" s="176"/>
      <c r="H114" s="176"/>
      <c r="I114" s="176"/>
      <c r="J114" s="176"/>
      <c r="AZ114" s="175" t="str">
        <f>B114</f>
        <v xml:space="preserve">        Příplatky za ztížené podmínky prací</v>
      </c>
    </row>
    <row r="115" spans="2:52" ht="25.5" x14ac:dyDescent="0.2">
      <c r="B115" s="176" t="s">
        <v>132</v>
      </c>
      <c r="C115" s="176"/>
      <c r="D115" s="176"/>
      <c r="E115" s="176"/>
      <c r="F115" s="176"/>
      <c r="G115" s="176"/>
      <c r="H115" s="176"/>
      <c r="I115" s="176"/>
      <c r="J115" s="176"/>
      <c r="AZ115" s="175" t="str">
        <f>B115</f>
        <v>Pokud soupis položku příplatku za ztížené podmínky obsahuje, je dodavatel povinen ji ocenit bez ohledu na to, že tento příplatek dodavatel standardně neuplatňuje.</v>
      </c>
    </row>
    <row r="117" spans="2:52" x14ac:dyDescent="0.2">
      <c r="B117" s="176" t="s">
        <v>133</v>
      </c>
      <c r="C117" s="176"/>
      <c r="D117" s="176"/>
      <c r="E117" s="176"/>
      <c r="F117" s="176"/>
      <c r="G117" s="176"/>
      <c r="H117" s="176"/>
      <c r="I117" s="176"/>
      <c r="J117" s="176"/>
      <c r="AZ117" s="175" t="str">
        <f>B117</f>
        <v xml:space="preserve">        Vedlejší a ostatní náklady</v>
      </c>
    </row>
    <row r="118" spans="2:52" ht="25.5" x14ac:dyDescent="0.2">
      <c r="B118" s="176" t="s">
        <v>134</v>
      </c>
      <c r="C118" s="176"/>
      <c r="D118" s="176"/>
      <c r="E118" s="176"/>
      <c r="F118" s="176"/>
      <c r="G118" s="176"/>
      <c r="H118" s="176"/>
      <c r="I118" s="176"/>
      <c r="J118" s="176"/>
      <c r="AZ118" s="175" t="str">
        <f>B118</f>
        <v>Tyto náklady jsou popsány v samostatném soupisu stavebních prací, dodávek a služeb s tím, že dodavatel je povinen v rámci těchto nákladů ocenit všechny definované náklady souhrnně pro celou stavbu.</v>
      </c>
    </row>
    <row r="122" spans="2:52" x14ac:dyDescent="0.2">
      <c r="B122" s="176" t="s">
        <v>135</v>
      </c>
      <c r="C122" s="176"/>
      <c r="D122" s="176"/>
      <c r="E122" s="176"/>
      <c r="F122" s="176"/>
      <c r="G122" s="176"/>
      <c r="H122" s="176"/>
      <c r="I122" s="176"/>
      <c r="J122" s="176"/>
      <c r="AZ122" s="175" t="str">
        <f>B122</f>
        <v>2. SPECIFICKÉ PODMÍNKY PRO ZPRACOVÁNÍ NABÍDKOVÉ CENY</v>
      </c>
    </row>
    <row r="124" spans="2:52" x14ac:dyDescent="0.2">
      <c r="B124" s="176" t="s">
        <v>136</v>
      </c>
      <c r="C124" s="176"/>
      <c r="D124" s="176"/>
      <c r="E124" s="176"/>
      <c r="F124" s="176"/>
      <c r="G124" s="176"/>
      <c r="H124" s="176"/>
      <c r="I124" s="176"/>
      <c r="J124" s="176"/>
      <c r="AZ124" s="175" t="str">
        <f>B124</f>
        <v>Zde doplní zpracovatel soupisu  případná specifika týkající se konkrétní zakázky.</v>
      </c>
    </row>
    <row r="127" spans="2:52" x14ac:dyDescent="0.2">
      <c r="B127" s="176" t="s">
        <v>137</v>
      </c>
      <c r="C127" s="176"/>
      <c r="D127" s="176"/>
      <c r="E127" s="176"/>
      <c r="F127" s="176"/>
      <c r="G127" s="176"/>
      <c r="H127" s="176"/>
      <c r="I127" s="176"/>
      <c r="J127" s="176"/>
      <c r="AZ127" s="175" t="str">
        <f>B127</f>
        <v>3. ELEKTRONICKÁ PODOBA SOUPISU</v>
      </c>
    </row>
    <row r="129" spans="1:52" x14ac:dyDescent="0.2">
      <c r="B129" s="176" t="s">
        <v>138</v>
      </c>
      <c r="C129" s="176"/>
      <c r="D129" s="176"/>
      <c r="E129" s="176"/>
      <c r="F129" s="176"/>
      <c r="G129" s="176"/>
      <c r="H129" s="176"/>
      <c r="I129" s="176"/>
      <c r="J129" s="176"/>
      <c r="AZ129" s="175" t="str">
        <f>B129</f>
        <v xml:space="preserve">        Elektronická podoba soupisu</v>
      </c>
    </row>
    <row r="130" spans="1:52" ht="25.5" x14ac:dyDescent="0.2">
      <c r="B130" s="176" t="s">
        <v>139</v>
      </c>
      <c r="C130" s="176"/>
      <c r="D130" s="176"/>
      <c r="E130" s="176"/>
      <c r="F130" s="176"/>
      <c r="G130" s="176"/>
      <c r="H130" s="176"/>
      <c r="I130" s="176"/>
      <c r="J130" s="176"/>
      <c r="AZ130" s="175" t="str">
        <f>B130</f>
        <v>V souladu se zákonem jsou předložené soupisy zpracovány i v elektronické podobě.  Elektronickou podobou soupisu stavebních prací, dodávek a služeb je formát MS EXCEL.</v>
      </c>
    </row>
    <row r="131" spans="1:52" x14ac:dyDescent="0.2">
      <c r="B131" s="176" t="s">
        <v>140</v>
      </c>
      <c r="C131" s="176"/>
      <c r="D131" s="176"/>
      <c r="E131" s="176"/>
      <c r="F131" s="176"/>
      <c r="G131" s="176"/>
      <c r="H131" s="176"/>
      <c r="I131" s="176"/>
      <c r="J131" s="176"/>
      <c r="AZ131" s="175" t="str">
        <f>B131</f>
        <v>Popis formátu soupisu odpovídá svou strukturou vzorovému soupisu volně dostupnému na internetové adrese:</v>
      </c>
    </row>
    <row r="133" spans="1:52" x14ac:dyDescent="0.2">
      <c r="B133" s="176" t="s">
        <v>141</v>
      </c>
      <c r="C133" s="176"/>
      <c r="D133" s="176"/>
      <c r="E133" s="176"/>
      <c r="F133" s="176"/>
      <c r="G133" s="176"/>
      <c r="H133" s="176"/>
      <c r="I133" s="176"/>
      <c r="J133" s="176"/>
      <c r="AZ133" s="175" t="str">
        <f>B133</f>
        <v>www.stavebnionline.cz/soupis</v>
      </c>
    </row>
    <row r="135" spans="1:52" x14ac:dyDescent="0.2">
      <c r="B135" s="176" t="s">
        <v>142</v>
      </c>
      <c r="C135" s="176"/>
      <c r="D135" s="176"/>
      <c r="E135" s="176"/>
      <c r="F135" s="176"/>
      <c r="G135" s="176"/>
      <c r="H135" s="176"/>
      <c r="I135" s="176"/>
      <c r="J135" s="176"/>
      <c r="AZ135" s="175" t="str">
        <f>B135</f>
        <v xml:space="preserve">        Zpracování elektronické podoby soupisu</v>
      </c>
    </row>
    <row r="136" spans="1:52" ht="51" x14ac:dyDescent="0.2">
      <c r="B136" s="176" t="s">
        <v>143</v>
      </c>
      <c r="C136" s="176"/>
      <c r="D136" s="176"/>
      <c r="E136" s="176"/>
      <c r="F136" s="176"/>
      <c r="G136" s="176"/>
      <c r="H136" s="176"/>
      <c r="I136" s="176"/>
      <c r="J136" s="176"/>
      <c r="AZ136" s="175" t="str">
        <f>B136</f>
        <v>Předaný formát MS EXCEL je nepřístupným (uzamčeným) souborem, do kterého dodavatel doplňuje pouze jednotkové ceny ke všem položkám. Ostatní cenové údaje, jako celková cena položky, mezisoučty za stavební či funkční díly nebo součty celkové ceny stavebního objektu, jakož i cena stavby jsou výsledkem vložených matematických vzorců v příslušných pozicích souboru.</v>
      </c>
    </row>
    <row r="138" spans="1:52" x14ac:dyDescent="0.2">
      <c r="B138" s="176" t="s">
        <v>144</v>
      </c>
      <c r="C138" s="176"/>
      <c r="D138" s="176"/>
      <c r="E138" s="176"/>
      <c r="F138" s="176"/>
      <c r="G138" s="176"/>
      <c r="H138" s="176"/>
      <c r="I138" s="176"/>
      <c r="J138" s="176"/>
      <c r="AZ138" s="175" t="str">
        <f>B138</f>
        <v xml:space="preserve">        Jiný formát soupisu</v>
      </c>
    </row>
    <row r="139" spans="1:52" ht="38.25" x14ac:dyDescent="0.2">
      <c r="B139" s="176" t="s">
        <v>145</v>
      </c>
      <c r="C139" s="176"/>
      <c r="D139" s="176"/>
      <c r="E139" s="176"/>
      <c r="F139" s="176"/>
      <c r="G139" s="176"/>
      <c r="H139" s="176"/>
      <c r="I139" s="176"/>
      <c r="J139" s="176"/>
      <c r="AZ139" s="175" t="str">
        <f>B139</f>
        <v>Pokud by kterýkoliv dodavatel měl problémy s předaným formátem, lze na požádání poskytnout soupis stavebních prací také ve formátu *.xml, což je standardní formát používaný pro přenosy dat. Dokumentace tohoto formátu je volně přístupná na webových stránkách MMR.</v>
      </c>
    </row>
    <row r="141" spans="1:52" x14ac:dyDescent="0.2">
      <c r="B141" s="176" t="s">
        <v>146</v>
      </c>
      <c r="C141" s="176"/>
      <c r="D141" s="176"/>
      <c r="E141" s="176"/>
      <c r="F141" s="176"/>
      <c r="G141" s="176"/>
      <c r="H141" s="176"/>
      <c r="I141" s="176"/>
      <c r="J141" s="176"/>
      <c r="AZ141" s="175" t="str">
        <f>B141</f>
        <v xml:space="preserve">        Závěrečné ustanovení</v>
      </c>
    </row>
    <row r="142" spans="1:52" x14ac:dyDescent="0.2">
      <c r="B142" s="176" t="s">
        <v>147</v>
      </c>
      <c r="C142" s="176"/>
      <c r="D142" s="176"/>
      <c r="E142" s="176"/>
      <c r="F142" s="176"/>
      <c r="G142" s="176"/>
      <c r="H142" s="176"/>
      <c r="I142" s="176"/>
      <c r="J142" s="176"/>
      <c r="AZ142" s="175" t="str">
        <f>B142</f>
        <v>Ostatní podmínky vztahující se ke zpracování nabídkové ceny jsou uvedeny v zadávací dokumentaci.</v>
      </c>
    </row>
    <row r="143" spans="1:52" x14ac:dyDescent="0.2">
      <c r="A143" t="s">
        <v>148</v>
      </c>
      <c r="B143" t="s">
        <v>149</v>
      </c>
    </row>
    <row r="144" spans="1:52" x14ac:dyDescent="0.2">
      <c r="A144" t="s">
        <v>150</v>
      </c>
      <c r="B144" t="s">
        <v>151</v>
      </c>
    </row>
    <row r="145" spans="1:2" x14ac:dyDescent="0.2">
      <c r="A145" t="s">
        <v>148</v>
      </c>
      <c r="B145" t="s">
        <v>152</v>
      </c>
    </row>
    <row r="146" spans="1:2" x14ac:dyDescent="0.2">
      <c r="A146" t="s">
        <v>150</v>
      </c>
      <c r="B146" t="s">
        <v>153</v>
      </c>
    </row>
    <row r="147" spans="1:2" x14ac:dyDescent="0.2">
      <c r="A147" t="s">
        <v>150</v>
      </c>
      <c r="B147" t="s">
        <v>154</v>
      </c>
    </row>
    <row r="148" spans="1:2" x14ac:dyDescent="0.2">
      <c r="A148" t="s">
        <v>150</v>
      </c>
      <c r="B148" t="s">
        <v>155</v>
      </c>
    </row>
    <row r="149" spans="1:2" x14ac:dyDescent="0.2">
      <c r="A149" t="s">
        <v>150</v>
      </c>
      <c r="B149" t="s">
        <v>156</v>
      </c>
    </row>
    <row r="150" spans="1:2" x14ac:dyDescent="0.2">
      <c r="A150" t="s">
        <v>150</v>
      </c>
      <c r="B150" t="s">
        <v>157</v>
      </c>
    </row>
    <row r="151" spans="1:2" x14ac:dyDescent="0.2">
      <c r="A151" t="s">
        <v>150</v>
      </c>
      <c r="B151" t="s">
        <v>158</v>
      </c>
    </row>
    <row r="152" spans="1:2" x14ac:dyDescent="0.2">
      <c r="A152" t="s">
        <v>150</v>
      </c>
      <c r="B152" t="s">
        <v>159</v>
      </c>
    </row>
    <row r="153" spans="1:2" x14ac:dyDescent="0.2">
      <c r="A153" t="s">
        <v>150</v>
      </c>
      <c r="B153" t="s">
        <v>160</v>
      </c>
    </row>
    <row r="154" spans="1:2" x14ac:dyDescent="0.2">
      <c r="A154" t="s">
        <v>150</v>
      </c>
      <c r="B154" t="s">
        <v>161</v>
      </c>
    </row>
    <row r="155" spans="1:2" x14ac:dyDescent="0.2">
      <c r="A155" t="s">
        <v>150</v>
      </c>
      <c r="B155" t="s">
        <v>162</v>
      </c>
    </row>
    <row r="156" spans="1:2" x14ac:dyDescent="0.2">
      <c r="A156" t="s">
        <v>150</v>
      </c>
      <c r="B156" t="s">
        <v>163</v>
      </c>
    </row>
    <row r="157" spans="1:2" x14ac:dyDescent="0.2">
      <c r="A157" t="s">
        <v>150</v>
      </c>
      <c r="B157" t="s">
        <v>164</v>
      </c>
    </row>
    <row r="158" spans="1:2" x14ac:dyDescent="0.2">
      <c r="A158" t="s">
        <v>148</v>
      </c>
      <c r="B158" t="s">
        <v>165</v>
      </c>
    </row>
    <row r="159" spans="1:2" x14ac:dyDescent="0.2">
      <c r="A159" t="s">
        <v>150</v>
      </c>
      <c r="B159" t="s">
        <v>166</v>
      </c>
    </row>
    <row r="160" spans="1:2" x14ac:dyDescent="0.2">
      <c r="A160" t="s">
        <v>148</v>
      </c>
      <c r="B160" t="s">
        <v>167</v>
      </c>
    </row>
    <row r="161" spans="1:10" x14ac:dyDescent="0.2">
      <c r="A161" t="s">
        <v>150</v>
      </c>
      <c r="B161" t="s">
        <v>168</v>
      </c>
    </row>
    <row r="162" spans="1:10" x14ac:dyDescent="0.2">
      <c r="A162" t="s">
        <v>148</v>
      </c>
      <c r="B162" t="s">
        <v>169</v>
      </c>
    </row>
    <row r="163" spans="1:10" x14ac:dyDescent="0.2">
      <c r="A163" t="s">
        <v>150</v>
      </c>
      <c r="B163" t="s">
        <v>170</v>
      </c>
    </row>
    <row r="164" spans="1:10" x14ac:dyDescent="0.2">
      <c r="A164" t="s">
        <v>148</v>
      </c>
      <c r="B164" t="s">
        <v>171</v>
      </c>
    </row>
    <row r="165" spans="1:10" x14ac:dyDescent="0.2">
      <c r="A165" t="s">
        <v>150</v>
      </c>
      <c r="B165" t="s">
        <v>172</v>
      </c>
    </row>
    <row r="166" spans="1:10" x14ac:dyDescent="0.2">
      <c r="A166" t="s">
        <v>148</v>
      </c>
      <c r="B166" t="s">
        <v>173</v>
      </c>
    </row>
    <row r="167" spans="1:10" x14ac:dyDescent="0.2">
      <c r="A167" t="s">
        <v>150</v>
      </c>
      <c r="B167" t="s">
        <v>174</v>
      </c>
    </row>
    <row r="168" spans="1:10" x14ac:dyDescent="0.2">
      <c r="A168" t="s">
        <v>148</v>
      </c>
      <c r="B168" t="s">
        <v>175</v>
      </c>
    </row>
    <row r="169" spans="1:10" x14ac:dyDescent="0.2">
      <c r="A169" t="s">
        <v>150</v>
      </c>
      <c r="B169" t="s">
        <v>176</v>
      </c>
    </row>
    <row r="172" spans="1:10" ht="15.75" x14ac:dyDescent="0.25">
      <c r="B172" s="177" t="s">
        <v>177</v>
      </c>
    </row>
    <row r="174" spans="1:10" ht="25.5" customHeight="1" x14ac:dyDescent="0.2">
      <c r="A174" s="179"/>
      <c r="B174" s="182" t="s">
        <v>17</v>
      </c>
      <c r="C174" s="182" t="s">
        <v>5</v>
      </c>
      <c r="D174" s="183"/>
      <c r="E174" s="183"/>
      <c r="F174" s="184" t="s">
        <v>178</v>
      </c>
      <c r="G174" s="184"/>
      <c r="H174" s="184"/>
      <c r="I174" s="184" t="s">
        <v>29</v>
      </c>
      <c r="J174" s="184" t="s">
        <v>0</v>
      </c>
    </row>
    <row r="175" spans="1:10" ht="36.75" customHeight="1" x14ac:dyDescent="0.2">
      <c r="A175" s="180"/>
      <c r="B175" s="185" t="s">
        <v>179</v>
      </c>
      <c r="C175" s="186" t="s">
        <v>180</v>
      </c>
      <c r="D175" s="187"/>
      <c r="E175" s="187"/>
      <c r="F175" s="194" t="s">
        <v>24</v>
      </c>
      <c r="G175" s="195"/>
      <c r="H175" s="195"/>
      <c r="I175" s="195">
        <f>'03 ZTI  Pol'!G8</f>
        <v>0</v>
      </c>
      <c r="J175" s="191" t="str">
        <f>IF(I230=0,"",I175/I230*100)</f>
        <v/>
      </c>
    </row>
    <row r="176" spans="1:10" ht="36.75" customHeight="1" x14ac:dyDescent="0.2">
      <c r="A176" s="180"/>
      <c r="B176" s="185" t="s">
        <v>181</v>
      </c>
      <c r="C176" s="186" t="s">
        <v>182</v>
      </c>
      <c r="D176" s="187"/>
      <c r="E176" s="187"/>
      <c r="F176" s="194" t="s">
        <v>24</v>
      </c>
      <c r="G176" s="195"/>
      <c r="H176" s="195"/>
      <c r="I176" s="195">
        <f>'01 Byt 01 Pol'!G8+'01 Byt 02 Pol'!G8+'01 Byt 03 Pol'!G8+'01 Byt 04 Pol'!G8+'01 Byt 06 Pol'!G8+'01 Byt 07 Pol'!G8+'01 Byt 08 Pol'!G8+'01 Byt 09 Pol'!G8+'01 Byt 10 Pol'!G8+'01 Byt 13 Pol'!G8+'02 Společné prostory Pol'!G8</f>
        <v>0</v>
      </c>
      <c r="J176" s="191" t="str">
        <f>IF(I230=0,"",I176/I230*100)</f>
        <v/>
      </c>
    </row>
    <row r="177" spans="1:10" ht="36.75" customHeight="1" x14ac:dyDescent="0.2">
      <c r="A177" s="180"/>
      <c r="B177" s="185" t="s">
        <v>183</v>
      </c>
      <c r="C177" s="186" t="s">
        <v>184</v>
      </c>
      <c r="D177" s="187"/>
      <c r="E177" s="187"/>
      <c r="F177" s="194" t="s">
        <v>24</v>
      </c>
      <c r="G177" s="195"/>
      <c r="H177" s="195"/>
      <c r="I177" s="195">
        <f>'01 Byt 11 Pol'!G8+'01 Byt 12 Pol'!G8</f>
        <v>0</v>
      </c>
      <c r="J177" s="191" t="str">
        <f>IF(I230=0,"",I177/I230*100)</f>
        <v/>
      </c>
    </row>
    <row r="178" spans="1:10" ht="36.75" customHeight="1" x14ac:dyDescent="0.2">
      <c r="A178" s="180"/>
      <c r="B178" s="185" t="s">
        <v>185</v>
      </c>
      <c r="C178" s="186" t="s">
        <v>186</v>
      </c>
      <c r="D178" s="187"/>
      <c r="E178" s="187"/>
      <c r="F178" s="194" t="s">
        <v>24</v>
      </c>
      <c r="G178" s="195"/>
      <c r="H178" s="195"/>
      <c r="I178" s="195">
        <f>'01 Byt 01 Pol'!G19+'01 Byt 02 Pol'!G23+'01 Byt 03 Pol'!G17+'01 Byt 04 Pol'!G35+'01 Byt 07 Pol'!G11+'01 Byt 10 Pol'!G35+'01 Byt 13 Pol'!G26+'02 Společné prostory Pol'!G37</f>
        <v>0</v>
      </c>
      <c r="J178" s="191" t="str">
        <f>IF(I230=0,"",I178/I230*100)</f>
        <v/>
      </c>
    </row>
    <row r="179" spans="1:10" ht="36.75" customHeight="1" x14ac:dyDescent="0.2">
      <c r="A179" s="180"/>
      <c r="B179" s="185" t="s">
        <v>187</v>
      </c>
      <c r="C179" s="186" t="s">
        <v>188</v>
      </c>
      <c r="D179" s="187"/>
      <c r="E179" s="187"/>
      <c r="F179" s="194" t="s">
        <v>24</v>
      </c>
      <c r="G179" s="195"/>
      <c r="H179" s="195"/>
      <c r="I179" s="195">
        <f>'01 Byt 01 Pol'!G38+'01 Byt 02 Pol'!G40+'01 Byt 04 Pol'!G59+'01 Byt 09 Pol'!G33+'02 Společné prostory Pol'!G48+'03 ZTI  Pol'!G28</f>
        <v>0</v>
      </c>
      <c r="J179" s="191" t="str">
        <f>IF(I230=0,"",I179/I230*100)</f>
        <v/>
      </c>
    </row>
    <row r="180" spans="1:10" ht="36.75" customHeight="1" x14ac:dyDescent="0.2">
      <c r="A180" s="180"/>
      <c r="B180" s="185" t="s">
        <v>189</v>
      </c>
      <c r="C180" s="186" t="s">
        <v>190</v>
      </c>
      <c r="D180" s="187"/>
      <c r="E180" s="187"/>
      <c r="F180" s="194" t="s">
        <v>24</v>
      </c>
      <c r="G180" s="195"/>
      <c r="H180" s="195"/>
      <c r="I180" s="195">
        <f>'01 Byt 10 Pol'!G45</f>
        <v>0</v>
      </c>
      <c r="J180" s="191" t="str">
        <f>IF(I230=0,"",I180/I230*100)</f>
        <v/>
      </c>
    </row>
    <row r="181" spans="1:10" ht="36.75" customHeight="1" x14ac:dyDescent="0.2">
      <c r="A181" s="180"/>
      <c r="B181" s="185" t="s">
        <v>191</v>
      </c>
      <c r="C181" s="186" t="s">
        <v>192</v>
      </c>
      <c r="D181" s="187"/>
      <c r="E181" s="187"/>
      <c r="F181" s="194" t="s">
        <v>24</v>
      </c>
      <c r="G181" s="195"/>
      <c r="H181" s="195"/>
      <c r="I181" s="195">
        <f>'01 Byt 02 Pol'!G46+'01 Byt 03 Pol'!G27+'01 Byt 04 Pol'!G67+'01 Byt 06 Pol'!G17+'01 Byt 07 Pol'!G27+'01 Byt 08 Pol'!G11+'01 Byt 09 Pol'!G35+'01 Byt 10 Pol'!G47+'01 Byt 11 Pol'!G17+'01 Byt 12 Pol'!G11+'01 Byt 13 Pol'!G36+'02 Společné prostory Pol'!G54</f>
        <v>0</v>
      </c>
      <c r="J181" s="191" t="str">
        <f>IF(I230=0,"",I181/I230*100)</f>
        <v/>
      </c>
    </row>
    <row r="182" spans="1:10" ht="36.75" customHeight="1" x14ac:dyDescent="0.2">
      <c r="A182" s="180"/>
      <c r="B182" s="185" t="s">
        <v>193</v>
      </c>
      <c r="C182" s="186" t="s">
        <v>194</v>
      </c>
      <c r="D182" s="187"/>
      <c r="E182" s="187"/>
      <c r="F182" s="194" t="s">
        <v>24</v>
      </c>
      <c r="G182" s="195"/>
      <c r="H182" s="195"/>
      <c r="I182" s="195">
        <f>'01 Byt 03 Pol'!G51</f>
        <v>0</v>
      </c>
      <c r="J182" s="191" t="str">
        <f>IF(I230=0,"",I182/I230*100)</f>
        <v/>
      </c>
    </row>
    <row r="183" spans="1:10" ht="36.75" customHeight="1" x14ac:dyDescent="0.2">
      <c r="A183" s="180"/>
      <c r="B183" s="185" t="s">
        <v>193</v>
      </c>
      <c r="C183" s="186" t="s">
        <v>195</v>
      </c>
      <c r="D183" s="187"/>
      <c r="E183" s="187"/>
      <c r="F183" s="194" t="s">
        <v>24</v>
      </c>
      <c r="G183" s="195"/>
      <c r="H183" s="195"/>
      <c r="I183" s="195">
        <f>'01 Byt 01 Pol'!G59+'01 Byt 02 Pol'!G69+'01 Byt 04 Pol'!G97+'01 Byt 06 Pol'!G29+'01 Byt 07 Pol'!G47+'01 Byt 08 Pol'!G21+'01 Byt 09 Pol'!G46+'01 Byt 10 Pol'!G73+'01 Byt 11 Pol'!G27+'01 Byt 12 Pol'!G29+'01 Byt 13 Pol'!G58+'02 Společné prostory Pol'!G68</f>
        <v>0</v>
      </c>
      <c r="J183" s="191" t="str">
        <f>IF(I230=0,"",I183/I230*100)</f>
        <v/>
      </c>
    </row>
    <row r="184" spans="1:10" ht="36.75" customHeight="1" x14ac:dyDescent="0.2">
      <c r="A184" s="180"/>
      <c r="B184" s="185" t="s">
        <v>196</v>
      </c>
      <c r="C184" s="186" t="s">
        <v>197</v>
      </c>
      <c r="D184" s="187"/>
      <c r="E184" s="187"/>
      <c r="F184" s="194" t="s">
        <v>24</v>
      </c>
      <c r="G184" s="195"/>
      <c r="H184" s="195"/>
      <c r="I184" s="195">
        <f>'01 Byt 01 Pol'!G101+'01 Byt 02 Pol'!G113+'01 Byt 03 Pol'!G103+'02 Společné prostory Pol'!G181</f>
        <v>0</v>
      </c>
      <c r="J184" s="191" t="str">
        <f>IF(I230=0,"",I184/I230*100)</f>
        <v/>
      </c>
    </row>
    <row r="185" spans="1:10" ht="36.75" customHeight="1" x14ac:dyDescent="0.2">
      <c r="A185" s="180"/>
      <c r="B185" s="185" t="s">
        <v>198</v>
      </c>
      <c r="C185" s="186" t="s">
        <v>199</v>
      </c>
      <c r="D185" s="187"/>
      <c r="E185" s="187"/>
      <c r="F185" s="194" t="s">
        <v>24</v>
      </c>
      <c r="G185" s="195"/>
      <c r="H185" s="195"/>
      <c r="I185" s="195">
        <f>'01 Byt 01 Pol'!G106+'01 Byt 02 Pol'!G117+'01 Byt 03 Pol'!G107+'01 Byt 04 Pol'!G176+'01 Byt 06 Pol'!G62+'01 Byt 07 Pol'!G80+'01 Byt 08 Pol'!G66+'01 Byt 09 Pol'!G87+'01 Byt 10 Pol'!G141+'01 Byt 11 Pol'!G65+'01 Byt 12 Pol'!G66+'01 Byt 13 Pol'!G132+'02 Společné prostory Pol'!G186</f>
        <v>0</v>
      </c>
      <c r="J185" s="191" t="str">
        <f>IF(I230=0,"",I185/I230*100)</f>
        <v/>
      </c>
    </row>
    <row r="186" spans="1:10" ht="36.75" customHeight="1" x14ac:dyDescent="0.2">
      <c r="A186" s="180"/>
      <c r="B186" s="185" t="s">
        <v>200</v>
      </c>
      <c r="C186" s="186" t="s">
        <v>201</v>
      </c>
      <c r="D186" s="187"/>
      <c r="E186" s="187"/>
      <c r="F186" s="194" t="s">
        <v>24</v>
      </c>
      <c r="G186" s="195"/>
      <c r="H186" s="195"/>
      <c r="I186" s="195">
        <f>'01 Byt 01 Pol'!G121+'01 Byt 02 Pol'!G131+'01 Byt 03 Pol'!G125+'01 Byt 06 Pol'!G70+'01 Byt 07 Pol'!G93+'01 Byt 08 Pol'!G73+'01 Byt 09 Pol'!G94+'01 Byt 10 Pol'!G160+'01 Byt 11 Pol'!G71+'01 Byt 12 Pol'!G71+'01 Byt 13 Pol'!G150</f>
        <v>0</v>
      </c>
      <c r="J186" s="191" t="str">
        <f>IF(I230=0,"",I186/I230*100)</f>
        <v/>
      </c>
    </row>
    <row r="187" spans="1:10" ht="36.75" customHeight="1" x14ac:dyDescent="0.2">
      <c r="A187" s="180"/>
      <c r="B187" s="185" t="s">
        <v>202</v>
      </c>
      <c r="C187" s="186" t="s">
        <v>203</v>
      </c>
      <c r="D187" s="187"/>
      <c r="E187" s="187"/>
      <c r="F187" s="194" t="s">
        <v>24</v>
      </c>
      <c r="G187" s="195"/>
      <c r="H187" s="195"/>
      <c r="I187" s="195">
        <f>'01 Byt 01 Pol'!G128+'01 Byt 02 Pol'!G148+'01 Byt 03 Pol'!G139+'01 Byt 04 Pol'!G195+'01 Byt 06 Pol'!G79+'01 Byt 07 Pol'!G109+'01 Byt 08 Pol'!G78+'01 Byt 09 Pol'!G104+'01 Byt 10 Pol'!G174+'01 Byt 11 Pol'!G81+'01 Byt 12 Pol'!G82+'01 Byt 13 Pol'!G164+'02 Společné prostory Pol'!G192+'03 ZTI  Pol'!G33</f>
        <v>0</v>
      </c>
      <c r="J187" s="191" t="str">
        <f>IF(I230=0,"",I187/I230*100)</f>
        <v/>
      </c>
    </row>
    <row r="188" spans="1:10" ht="36.75" customHeight="1" x14ac:dyDescent="0.2">
      <c r="A188" s="180"/>
      <c r="B188" s="185" t="s">
        <v>204</v>
      </c>
      <c r="C188" s="186" t="s">
        <v>205</v>
      </c>
      <c r="D188" s="187"/>
      <c r="E188" s="187"/>
      <c r="F188" s="194" t="s">
        <v>24</v>
      </c>
      <c r="G188" s="195"/>
      <c r="H188" s="195"/>
      <c r="I188" s="195">
        <f>'01 Byt 01 Pol'!G134+'01 Byt 02 Pol'!G155+'01 Byt 04 Pol'!G206+'01 Byt 06 Pol'!G85+'01 Byt 07 Pol'!G115+'01 Byt 11 Pol'!G86+'01 Byt 12 Pol'!G87</f>
        <v>0</v>
      </c>
      <c r="J188" s="191" t="str">
        <f>IF(I230=0,"",I188/I230*100)</f>
        <v/>
      </c>
    </row>
    <row r="189" spans="1:10" ht="36.75" customHeight="1" x14ac:dyDescent="0.2">
      <c r="A189" s="180"/>
      <c r="B189" s="185" t="s">
        <v>204</v>
      </c>
      <c r="C189" s="186" t="s">
        <v>206</v>
      </c>
      <c r="D189" s="187"/>
      <c r="E189" s="187"/>
      <c r="F189" s="194" t="s">
        <v>24</v>
      </c>
      <c r="G189" s="195"/>
      <c r="H189" s="195"/>
      <c r="I189" s="195">
        <f>'01 Byt 03 Pol'!G146+'01 Byt 08 Pol'!G84+'01 Byt 09 Pol'!G112+'01 Byt 10 Pol'!G181+'01 Byt 13 Pol'!G171+'02 Společné prostory Pol'!G246</f>
        <v>0</v>
      </c>
      <c r="J189" s="191" t="str">
        <f>IF(I230=0,"",I189/I230*100)</f>
        <v/>
      </c>
    </row>
    <row r="190" spans="1:10" ht="36.75" customHeight="1" x14ac:dyDescent="0.2">
      <c r="A190" s="180"/>
      <c r="B190" s="185" t="s">
        <v>207</v>
      </c>
      <c r="C190" s="186" t="s">
        <v>208</v>
      </c>
      <c r="D190" s="187"/>
      <c r="E190" s="187"/>
      <c r="F190" s="194" t="s">
        <v>24</v>
      </c>
      <c r="G190" s="195"/>
      <c r="H190" s="195"/>
      <c r="I190" s="195">
        <f>'01 Byt 01 Pol'!G145+'01 Byt 02 Pol'!G171+'01 Byt 04 Pol'!G227+'01 Byt 07 Pol'!G131</f>
        <v>0</v>
      </c>
      <c r="J190" s="191" t="str">
        <f>IF(I230=0,"",I190/I230*100)</f>
        <v/>
      </c>
    </row>
    <row r="191" spans="1:10" ht="36.75" customHeight="1" x14ac:dyDescent="0.2">
      <c r="A191" s="180"/>
      <c r="B191" s="185" t="s">
        <v>209</v>
      </c>
      <c r="C191" s="186" t="s">
        <v>210</v>
      </c>
      <c r="D191" s="187"/>
      <c r="E191" s="187"/>
      <c r="F191" s="194" t="s">
        <v>24</v>
      </c>
      <c r="G191" s="195"/>
      <c r="H191" s="195"/>
      <c r="I191" s="195">
        <f>'01 Byt 01 Pol'!G151+'01 Byt 02 Pol'!G179+'01 Byt 03 Pol'!G162+'01 Byt 04 Pol'!G235+'01 Byt 06 Pol'!G107+'01 Byt 07 Pol'!G139+'01 Byt 08 Pol'!G100+'01 Byt 09 Pol'!G129+'01 Byt 10 Pol'!G198+'01 Byt 11 Pol'!G101+'01 Byt 12 Pol'!G102+'01 Byt 13 Pol'!G188+'02 Společné prostory Pol'!G301+'03 ZTI  Pol'!G35+'05 Plynoinstalace Pol'!G8</f>
        <v>0</v>
      </c>
      <c r="J191" s="191" t="str">
        <f>IF(I230=0,"",I191/I230*100)</f>
        <v/>
      </c>
    </row>
    <row r="192" spans="1:10" ht="36.75" customHeight="1" x14ac:dyDescent="0.2">
      <c r="A192" s="180"/>
      <c r="B192" s="185" t="s">
        <v>211</v>
      </c>
      <c r="C192" s="186" t="s">
        <v>212</v>
      </c>
      <c r="D192" s="187"/>
      <c r="E192" s="187"/>
      <c r="F192" s="194" t="s">
        <v>24</v>
      </c>
      <c r="G192" s="195"/>
      <c r="H192" s="195"/>
      <c r="I192" s="195">
        <f>'01 Byt 01 Pol'!G215+'01 Byt 02 Pol'!G232+'01 Byt 03 Pol'!G206+'01 Byt 04 Pol'!G360+'01 Byt 06 Pol'!G145+'01 Byt 07 Pol'!G208+'01 Byt 08 Pol'!G148+'01 Byt 09 Pol'!G171+'01 Byt 10 Pol'!G258+'01 Byt 11 Pol'!G141+'01 Byt 12 Pol'!G150+'01 Byt 13 Pol'!G244+'02 Společné prostory Pol'!G453+'05 Plynoinstalace Pol'!G11</f>
        <v>0</v>
      </c>
      <c r="J192" s="191" t="str">
        <f>IF(I230=0,"",I192/I230*100)</f>
        <v/>
      </c>
    </row>
    <row r="193" spans="1:10" ht="36.75" customHeight="1" x14ac:dyDescent="0.2">
      <c r="A193" s="180"/>
      <c r="B193" s="185" t="s">
        <v>213</v>
      </c>
      <c r="C193" s="186" t="s">
        <v>214</v>
      </c>
      <c r="D193" s="187"/>
      <c r="E193" s="187"/>
      <c r="F193" s="194" t="s">
        <v>24</v>
      </c>
      <c r="G193" s="195"/>
      <c r="H193" s="195"/>
      <c r="I193" s="195">
        <f>'06 Silnoproud Pol'!G97+'07 Slaboproud Pol'!G70</f>
        <v>0</v>
      </c>
      <c r="J193" s="191" t="str">
        <f>IF(I230=0,"",I193/I230*100)</f>
        <v/>
      </c>
    </row>
    <row r="194" spans="1:10" ht="36.75" customHeight="1" x14ac:dyDescent="0.2">
      <c r="A194" s="180"/>
      <c r="B194" s="185" t="s">
        <v>215</v>
      </c>
      <c r="C194" s="186" t="s">
        <v>216</v>
      </c>
      <c r="D194" s="187"/>
      <c r="E194" s="187"/>
      <c r="F194" s="194" t="s">
        <v>24</v>
      </c>
      <c r="G194" s="195"/>
      <c r="H194" s="195"/>
      <c r="I194" s="195">
        <f>'07 Slaboproud Pol'!G77</f>
        <v>0</v>
      </c>
      <c r="J194" s="191" t="str">
        <f>IF(I230=0,"",I194/I230*100)</f>
        <v/>
      </c>
    </row>
    <row r="195" spans="1:10" ht="36.75" customHeight="1" x14ac:dyDescent="0.2">
      <c r="A195" s="180"/>
      <c r="B195" s="185" t="s">
        <v>217</v>
      </c>
      <c r="C195" s="186" t="s">
        <v>218</v>
      </c>
      <c r="D195" s="187"/>
      <c r="E195" s="187"/>
      <c r="F195" s="194" t="s">
        <v>24</v>
      </c>
      <c r="G195" s="195"/>
      <c r="H195" s="195"/>
      <c r="I195" s="195">
        <f>'01 Byt 08 Pol'!G402</f>
        <v>0</v>
      </c>
      <c r="J195" s="191" t="str">
        <f>IF(I230=0,"",I195/I230*100)</f>
        <v/>
      </c>
    </row>
    <row r="196" spans="1:10" ht="36.75" customHeight="1" x14ac:dyDescent="0.2">
      <c r="A196" s="180"/>
      <c r="B196" s="185" t="s">
        <v>219</v>
      </c>
      <c r="C196" s="186" t="s">
        <v>220</v>
      </c>
      <c r="D196" s="187"/>
      <c r="E196" s="187"/>
      <c r="F196" s="194" t="s">
        <v>25</v>
      </c>
      <c r="G196" s="195"/>
      <c r="H196" s="195"/>
      <c r="I196" s="195">
        <f>'01 Byt 01 Pol'!G218+'01 Byt 02 Pol'!G235+'01 Byt 03 Pol'!G209+'01 Byt 04 Pol'!G363+'01 Byt 06 Pol'!G148+'01 Byt 07 Pol'!G211+'01 Byt 08 Pol'!G151+'01 Byt 09 Pol'!G174+'01 Byt 10 Pol'!G261+'01 Byt 11 Pol'!G144+'01 Byt 12 Pol'!G153+'01 Byt 13 Pol'!G247+'02 Společné prostory Pol'!G456</f>
        <v>0</v>
      </c>
      <c r="J196" s="191" t="str">
        <f>IF(I230=0,"",I196/I230*100)</f>
        <v/>
      </c>
    </row>
    <row r="197" spans="1:10" ht="36.75" customHeight="1" x14ac:dyDescent="0.2">
      <c r="A197" s="180"/>
      <c r="B197" s="185" t="s">
        <v>221</v>
      </c>
      <c r="C197" s="186" t="s">
        <v>222</v>
      </c>
      <c r="D197" s="187"/>
      <c r="E197" s="187"/>
      <c r="F197" s="194" t="s">
        <v>25</v>
      </c>
      <c r="G197" s="195"/>
      <c r="H197" s="195"/>
      <c r="I197" s="195">
        <f>'01 Byt 01 Pol'!G225+'01 Byt 02 Pol'!G244+'01 Byt 03 Pol'!G219+'01 Byt 04 Pol'!G375+'01 Byt 06 Pol'!G155+'01 Byt 07 Pol'!G218+'01 Byt 08 Pol'!G160+'01 Byt 09 Pol'!G183+'01 Byt 10 Pol'!G269+'01 Byt 11 Pol'!G151+'01 Byt 12 Pol'!G166+'01 Byt 13 Pol'!G255+'02 Společné prostory Pol'!G478</f>
        <v>0</v>
      </c>
      <c r="J197" s="191" t="str">
        <f>IF(I230=0,"",I197/I230*100)</f>
        <v/>
      </c>
    </row>
    <row r="198" spans="1:10" ht="36.75" customHeight="1" x14ac:dyDescent="0.2">
      <c r="A198" s="180"/>
      <c r="B198" s="185" t="s">
        <v>223</v>
      </c>
      <c r="C198" s="186" t="s">
        <v>224</v>
      </c>
      <c r="D198" s="187"/>
      <c r="E198" s="187"/>
      <c r="F198" s="194" t="s">
        <v>25</v>
      </c>
      <c r="G198" s="195"/>
      <c r="H198" s="195"/>
      <c r="I198" s="195">
        <f>'01 Byt 01 Pol'!G247+'01 Byt 02 Pol'!G267+'01 Byt 03 Pol'!G252+'01 Byt 04 Pol'!G423+'01 Byt 06 Pol'!G172+'01 Byt 07 Pol'!G240+'01 Byt 08 Pol'!G176+'01 Byt 08 Pol'!G191+'01 Byt 09 Pol'!G199+'01 Byt 10 Pol'!G304+'01 Byt 11 Pol'!G166+'01 Byt 12 Pol'!G185+'01 Byt 13 Pol'!G290+'03 ZTI  Pol'!G38</f>
        <v>0</v>
      </c>
      <c r="J198" s="191" t="str">
        <f>IF(I230=0,"",I198/I230*100)</f>
        <v/>
      </c>
    </row>
    <row r="199" spans="1:10" ht="36.75" customHeight="1" x14ac:dyDescent="0.2">
      <c r="A199" s="180"/>
      <c r="B199" s="185" t="s">
        <v>225</v>
      </c>
      <c r="C199" s="186" t="s">
        <v>226</v>
      </c>
      <c r="D199" s="187"/>
      <c r="E199" s="187"/>
      <c r="F199" s="194" t="s">
        <v>25</v>
      </c>
      <c r="G199" s="195"/>
      <c r="H199" s="195"/>
      <c r="I199" s="195">
        <f>'01 Byt 01 Pol'!G260+'01 Byt 02 Pol'!G284+'01 Byt 03 Pol'!G274+'01 Byt 04 Pol'!G442+'01 Byt 06 Pol'!G192+'01 Byt 07 Pol'!G260+'01 Byt 08 Pol'!G189+'01 Byt 09 Pol'!G215+'01 Byt 10 Pol'!G325+'01 Byt 11 Pol'!G186+'01 Byt 12 Pol'!G205+'01 Byt 13 Pol'!G312+'03 ZTI  Pol'!G77</f>
        <v>0</v>
      </c>
      <c r="J199" s="191" t="str">
        <f>IF(I230=0,"",I199/I230*100)</f>
        <v/>
      </c>
    </row>
    <row r="200" spans="1:10" ht="36.75" customHeight="1" x14ac:dyDescent="0.2">
      <c r="A200" s="180"/>
      <c r="B200" s="185" t="s">
        <v>227</v>
      </c>
      <c r="C200" s="186" t="s">
        <v>228</v>
      </c>
      <c r="D200" s="187"/>
      <c r="E200" s="187"/>
      <c r="F200" s="194" t="s">
        <v>25</v>
      </c>
      <c r="G200" s="195"/>
      <c r="H200" s="195"/>
      <c r="I200" s="195">
        <f>'01 Byt 07 Pol'!G262+'05 Plynoinstalace Pol'!G14+'05 Plynoinstalace Pol'!G104</f>
        <v>0</v>
      </c>
      <c r="J200" s="191" t="str">
        <f>IF(I230=0,"",I200/I230*100)</f>
        <v/>
      </c>
    </row>
    <row r="201" spans="1:10" ht="36.75" customHeight="1" x14ac:dyDescent="0.2">
      <c r="A201" s="180"/>
      <c r="B201" s="185" t="s">
        <v>229</v>
      </c>
      <c r="C201" s="186" t="s">
        <v>230</v>
      </c>
      <c r="D201" s="187"/>
      <c r="E201" s="187"/>
      <c r="F201" s="194" t="s">
        <v>25</v>
      </c>
      <c r="G201" s="195"/>
      <c r="H201" s="195"/>
      <c r="I201" s="195">
        <f>'01 Byt 01 Pol'!G263+'01 Byt 02 Pol'!G286+'01 Byt 03 Pol'!G277+'01 Byt 04 Pol'!G445+'01 Byt 06 Pol'!G194+'01 Byt 07 Pol'!G265+'01 Byt 08 Pol'!G196+'01 Byt 09 Pol'!G217+'01 Byt 10 Pol'!G328+'01 Byt 11 Pol'!G188+'01 Byt 12 Pol'!G207+'01 Byt 13 Pol'!G315+'01 Byt 13 Pol'!G341+'02 Společné prostory Pol'!G501+'03 ZTI  Pol'!G118</f>
        <v>0</v>
      </c>
      <c r="J201" s="191" t="str">
        <f>IF(I230=0,"",I201/I230*100)</f>
        <v/>
      </c>
    </row>
    <row r="202" spans="1:10" ht="36.75" customHeight="1" x14ac:dyDescent="0.2">
      <c r="A202" s="180"/>
      <c r="B202" s="185" t="s">
        <v>231</v>
      </c>
      <c r="C202" s="186" t="s">
        <v>232</v>
      </c>
      <c r="D202" s="187"/>
      <c r="E202" s="187"/>
      <c r="F202" s="194" t="s">
        <v>25</v>
      </c>
      <c r="G202" s="195"/>
      <c r="H202" s="195"/>
      <c r="I202" s="195">
        <f>'01 Byt 04 Pol'!G474+'01 Byt 06 Pol'!G216+'01 Byt 11 Pol'!G212</f>
        <v>0</v>
      </c>
      <c r="J202" s="191" t="str">
        <f>IF(I230=0,"",I202/I230*100)</f>
        <v/>
      </c>
    </row>
    <row r="203" spans="1:10" ht="36.75" customHeight="1" x14ac:dyDescent="0.2">
      <c r="A203" s="180"/>
      <c r="B203" s="185" t="s">
        <v>231</v>
      </c>
      <c r="C203" s="186" t="s">
        <v>233</v>
      </c>
      <c r="D203" s="187"/>
      <c r="E203" s="187"/>
      <c r="F203" s="194" t="s">
        <v>25</v>
      </c>
      <c r="G203" s="195"/>
      <c r="H203" s="195"/>
      <c r="I203" s="195">
        <f>'01 Byt 02 Pol'!G308+'01 Byt 03 Pol'!G297+'01 Byt 07 Pol'!G294+'01 Byt 08 Pol'!G224+'01 Byt 10 Pol'!G350+'01 Byt 12 Pol'!G232+'01 Byt 13 Pol'!G347+'02 Společné prostory Pol'!G512</f>
        <v>0</v>
      </c>
      <c r="J203" s="191" t="str">
        <f>IF(I230=0,"",I203/I230*100)</f>
        <v/>
      </c>
    </row>
    <row r="204" spans="1:10" ht="36.75" customHeight="1" x14ac:dyDescent="0.2">
      <c r="A204" s="180"/>
      <c r="B204" s="185" t="s">
        <v>234</v>
      </c>
      <c r="C204" s="186" t="s">
        <v>235</v>
      </c>
      <c r="D204" s="187"/>
      <c r="E204" s="187"/>
      <c r="F204" s="194" t="s">
        <v>25</v>
      </c>
      <c r="G204" s="195"/>
      <c r="H204" s="195"/>
      <c r="I204" s="195">
        <f>'01 Byt 03 Pol'!G303+'01 Byt 04 Pol'!G480+'01 Byt 06 Pol'!G222+'01 Byt 07 Pol'!G300+'01 Byt 09 Pol'!G251+'01 Byt 10 Pol'!G356+'01 Byt 11 Pol'!G218+'01 Byt 12 Pol'!G238+'01 Byt 13 Pol'!G353</f>
        <v>0</v>
      </c>
      <c r="J204" s="191" t="str">
        <f>IF(I230=0,"",I204/I230*100)</f>
        <v/>
      </c>
    </row>
    <row r="205" spans="1:10" ht="36.75" customHeight="1" x14ac:dyDescent="0.2">
      <c r="A205" s="180"/>
      <c r="B205" s="185" t="s">
        <v>236</v>
      </c>
      <c r="C205" s="186" t="s">
        <v>237</v>
      </c>
      <c r="D205" s="187"/>
      <c r="E205" s="187"/>
      <c r="F205" s="194" t="s">
        <v>25</v>
      </c>
      <c r="G205" s="195"/>
      <c r="H205" s="195"/>
      <c r="I205" s="195">
        <f>'04 Vytápění  Pol'!G8</f>
        <v>0</v>
      </c>
      <c r="J205" s="191" t="str">
        <f>IF(I230=0,"",I205/I230*100)</f>
        <v/>
      </c>
    </row>
    <row r="206" spans="1:10" ht="36.75" customHeight="1" x14ac:dyDescent="0.2">
      <c r="A206" s="180"/>
      <c r="B206" s="185" t="s">
        <v>238</v>
      </c>
      <c r="C206" s="186" t="s">
        <v>239</v>
      </c>
      <c r="D206" s="187"/>
      <c r="E206" s="187"/>
      <c r="F206" s="194" t="s">
        <v>25</v>
      </c>
      <c r="G206" s="195"/>
      <c r="H206" s="195"/>
      <c r="I206" s="195">
        <f>'03 ZTI  Pol'!G162+'04 Vytápění  Pol'!G30</f>
        <v>0</v>
      </c>
      <c r="J206" s="191" t="str">
        <f>IF(I230=0,"",I206/I230*100)</f>
        <v/>
      </c>
    </row>
    <row r="207" spans="1:10" ht="36.75" customHeight="1" x14ac:dyDescent="0.2">
      <c r="A207" s="180"/>
      <c r="B207" s="185" t="s">
        <v>240</v>
      </c>
      <c r="C207" s="186" t="s">
        <v>241</v>
      </c>
      <c r="D207" s="187"/>
      <c r="E207" s="187"/>
      <c r="F207" s="194" t="s">
        <v>25</v>
      </c>
      <c r="G207" s="195"/>
      <c r="H207" s="195"/>
      <c r="I207" s="195">
        <f>'04 Vytápění  Pol'!G49</f>
        <v>0</v>
      </c>
      <c r="J207" s="191" t="str">
        <f>IF(I230=0,"",I207/I230*100)</f>
        <v/>
      </c>
    </row>
    <row r="208" spans="1:10" ht="36.75" customHeight="1" x14ac:dyDescent="0.2">
      <c r="A208" s="180"/>
      <c r="B208" s="185" t="s">
        <v>242</v>
      </c>
      <c r="C208" s="186" t="s">
        <v>243</v>
      </c>
      <c r="D208" s="187"/>
      <c r="E208" s="187"/>
      <c r="F208" s="194" t="s">
        <v>25</v>
      </c>
      <c r="G208" s="195"/>
      <c r="H208" s="195"/>
      <c r="I208" s="195">
        <f>'01 Byt 04 Pol'!G494+'04 Vytápění  Pol'!G64</f>
        <v>0</v>
      </c>
      <c r="J208" s="191" t="str">
        <f>IF(I230=0,"",I208/I230*100)</f>
        <v/>
      </c>
    </row>
    <row r="209" spans="1:10" ht="36.75" customHeight="1" x14ac:dyDescent="0.2">
      <c r="A209" s="180"/>
      <c r="B209" s="185" t="s">
        <v>244</v>
      </c>
      <c r="C209" s="186" t="s">
        <v>245</v>
      </c>
      <c r="D209" s="187"/>
      <c r="E209" s="187"/>
      <c r="F209" s="194" t="s">
        <v>25</v>
      </c>
      <c r="G209" s="195"/>
      <c r="H209" s="195"/>
      <c r="I209" s="195">
        <f>'01 Byt 01 Pol'!G304+'01 Byt 02 Pol'!G314+'01 Byt 03 Pol'!G317+'01 Byt 04 Pol'!G497+'01 Byt 06 Pol'!G237+'01 Byt 07 Pol'!G302+'01 Byt 08 Pol'!G230+'01 Byt 09 Pol'!G268+'01 Byt 10 Pol'!G370+'01 Byt 11 Pol'!G233+'01 Byt 12 Pol'!G244+'01 Byt 13 Pol'!G367+'02 Společné prostory Pol'!G520</f>
        <v>0</v>
      </c>
      <c r="J209" s="191" t="str">
        <f>IF(I230=0,"",I209/I230*100)</f>
        <v/>
      </c>
    </row>
    <row r="210" spans="1:10" ht="36.75" customHeight="1" x14ac:dyDescent="0.2">
      <c r="A210" s="180"/>
      <c r="B210" s="185" t="s">
        <v>246</v>
      </c>
      <c r="C210" s="186" t="s">
        <v>247</v>
      </c>
      <c r="D210" s="187"/>
      <c r="E210" s="187"/>
      <c r="F210" s="194" t="s">
        <v>25</v>
      </c>
      <c r="G210" s="195"/>
      <c r="H210" s="195"/>
      <c r="I210" s="195">
        <f>'01 Byt 01 Pol'!G342+'01 Byt 02 Pol'!G351+'01 Byt 03 Pol'!G350+'01 Byt 04 Pol'!G536+'01 Byt 06 Pol'!G264+'01 Byt 07 Pol'!G339+'01 Byt 08 Pol'!G256+'01 Byt 09 Pol'!G299+'01 Byt 10 Pol'!G410+'01 Byt 11 Pol'!G260+'01 Byt 12 Pol'!G279+'01 Byt 13 Pol'!G403+'02 Společné prostory Pol'!G547</f>
        <v>0</v>
      </c>
      <c r="J210" s="191" t="str">
        <f>IF(I230=0,"",I210/I230*100)</f>
        <v/>
      </c>
    </row>
    <row r="211" spans="1:10" ht="36.75" customHeight="1" x14ac:dyDescent="0.2">
      <c r="A211" s="180"/>
      <c r="B211" s="185" t="s">
        <v>248</v>
      </c>
      <c r="C211" s="186" t="s">
        <v>249</v>
      </c>
      <c r="D211" s="187"/>
      <c r="E211" s="187"/>
      <c r="F211" s="194" t="s">
        <v>25</v>
      </c>
      <c r="G211" s="195"/>
      <c r="H211" s="195"/>
      <c r="I211" s="195">
        <f>'01 Byt 01 Pol'!G360+'01 Byt 02 Pol'!G371+'01 Byt 03 Pol'!G370+'01 Byt 04 Pol'!G565+'01 Byt 06 Pol'!G279+'01 Byt 07 Pol'!G356+'01 Byt 08 Pol'!G269+'01 Byt 08 Pol'!G312+'01 Byt 09 Pol'!G314+'01 Byt 10 Pol'!G431+'01 Byt 11 Pol'!G273+'01 Byt 12 Pol'!G296+'01 Byt 13 Pol'!G339+'01 Byt 13 Pol'!G424+'02 Společné prostory Pol'!G564</f>
        <v>0</v>
      </c>
      <c r="J211" s="191" t="str">
        <f>IF(I230=0,"",I211/I230*100)</f>
        <v/>
      </c>
    </row>
    <row r="212" spans="1:10" ht="36.75" customHeight="1" x14ac:dyDescent="0.2">
      <c r="A212" s="180"/>
      <c r="B212" s="185" t="s">
        <v>250</v>
      </c>
      <c r="C212" s="186" t="s">
        <v>251</v>
      </c>
      <c r="D212" s="187"/>
      <c r="E212" s="187"/>
      <c r="F212" s="194" t="s">
        <v>25</v>
      </c>
      <c r="G212" s="195"/>
      <c r="H212" s="195"/>
      <c r="I212" s="195">
        <f>'01 Byt 07 Pol'!G406+'02 Společné prostory Pol'!G648</f>
        <v>0</v>
      </c>
      <c r="J212" s="191" t="str">
        <f>IF(I230=0,"",I212/I230*100)</f>
        <v/>
      </c>
    </row>
    <row r="213" spans="1:10" ht="36.75" customHeight="1" x14ac:dyDescent="0.2">
      <c r="A213" s="180"/>
      <c r="B213" s="185" t="s">
        <v>252</v>
      </c>
      <c r="C213" s="186" t="s">
        <v>253</v>
      </c>
      <c r="D213" s="187"/>
      <c r="E213" s="187"/>
      <c r="F213" s="194" t="s">
        <v>25</v>
      </c>
      <c r="G213" s="195"/>
      <c r="H213" s="195"/>
      <c r="I213" s="195">
        <f>'01 Byt 01 Pol'!G414+'01 Byt 02 Pol'!G431+'01 Byt 03 Pol'!G441+'01 Byt 04 Pol'!G626+'01 Byt 06 Pol'!G325+'01 Byt 07 Pol'!G409+'01 Byt 08 Pol'!G307+'01 Byt 08 Pol'!G319+'01 Byt 09 Pol'!G347+'01 Byt 10 Pol'!G501+'01 Byt 11 Pol'!G313+'01 Byt 12 Pol'!G337+'01 Byt 13 Pol'!G494+'02 Společné prostory Pol'!G662</f>
        <v>0</v>
      </c>
      <c r="J213" s="191" t="str">
        <f>IF(I230=0,"",I213/I230*100)</f>
        <v/>
      </c>
    </row>
    <row r="214" spans="1:10" ht="36.75" customHeight="1" x14ac:dyDescent="0.2">
      <c r="A214" s="180"/>
      <c r="B214" s="185" t="s">
        <v>254</v>
      </c>
      <c r="C214" s="186" t="s">
        <v>255</v>
      </c>
      <c r="D214" s="187"/>
      <c r="E214" s="187"/>
      <c r="F214" s="194" t="s">
        <v>25</v>
      </c>
      <c r="G214" s="195"/>
      <c r="H214" s="195"/>
      <c r="I214" s="195">
        <f>'02 Společné prostory Pol'!G707</f>
        <v>0</v>
      </c>
      <c r="J214" s="191" t="str">
        <f>IF(I230=0,"",I214/I230*100)</f>
        <v/>
      </c>
    </row>
    <row r="215" spans="1:10" ht="36.75" customHeight="1" x14ac:dyDescent="0.2">
      <c r="A215" s="180"/>
      <c r="B215" s="185" t="s">
        <v>256</v>
      </c>
      <c r="C215" s="186" t="s">
        <v>257</v>
      </c>
      <c r="D215" s="187"/>
      <c r="E215" s="187"/>
      <c r="F215" s="194" t="s">
        <v>25</v>
      </c>
      <c r="G215" s="195"/>
      <c r="H215" s="195"/>
      <c r="I215" s="195">
        <f>'01 Byt 02 Pol'!G458+'01 Byt 03 Pol'!G468+'01 Byt 04 Pol'!G657+'01 Byt 07 Pol'!G437+'01 Byt 10 Pol'!G530+'01 Byt 13 Pol'!G521</f>
        <v>0</v>
      </c>
      <c r="J215" s="191" t="str">
        <f>IF(I230=0,"",I215/I230*100)</f>
        <v/>
      </c>
    </row>
    <row r="216" spans="1:10" ht="36.75" customHeight="1" x14ac:dyDescent="0.2">
      <c r="A216" s="180"/>
      <c r="B216" s="185" t="s">
        <v>258</v>
      </c>
      <c r="C216" s="186" t="s">
        <v>259</v>
      </c>
      <c r="D216" s="187"/>
      <c r="E216" s="187"/>
      <c r="F216" s="194" t="s">
        <v>25</v>
      </c>
      <c r="G216" s="195"/>
      <c r="H216" s="195"/>
      <c r="I216" s="195">
        <f>'01 Byt 01 Pol'!G443+'01 Byt 02 Pol'!G467+'01 Byt 03 Pol'!G472+'01 Byt 04 Pol'!G667+'01 Byt 07 Pol'!G445+'01 Byt 09 Pol'!G378+'01 Byt 10 Pol'!G535+'01 Byt 13 Pol'!G525</f>
        <v>0</v>
      </c>
      <c r="J216" s="191" t="str">
        <f>IF(I230=0,"",I216/I230*100)</f>
        <v/>
      </c>
    </row>
    <row r="217" spans="1:10" ht="36.75" customHeight="1" x14ac:dyDescent="0.2">
      <c r="A217" s="180"/>
      <c r="B217" s="185" t="s">
        <v>260</v>
      </c>
      <c r="C217" s="186" t="s">
        <v>261</v>
      </c>
      <c r="D217" s="187"/>
      <c r="E217" s="187"/>
      <c r="F217" s="194" t="s">
        <v>25</v>
      </c>
      <c r="G217" s="195"/>
      <c r="H217" s="195"/>
      <c r="I217" s="195">
        <f>'01 Byt 01 Pol'!G493+'01 Byt 02 Pol'!G501+'01 Byt 03 Pol'!G503+'01 Byt 04 Pol'!G716+'01 Byt 06 Pol'!G356+'01 Byt 07 Pol'!G481+'01 Byt 08 Pol'!G343+'01 Byt 09 Pol'!G407+'01 Byt 10 Pol'!G567+'01 Byt 11 Pol'!G345+'01 Byt 12 Pol'!G369+'01 Byt 13 Pol'!G563+'02 Společné prostory Pol'!G718</f>
        <v>0</v>
      </c>
      <c r="J217" s="191" t="str">
        <f>IF(I230=0,"",I217/I230*100)</f>
        <v/>
      </c>
    </row>
    <row r="218" spans="1:10" ht="36.75" customHeight="1" x14ac:dyDescent="0.2">
      <c r="A218" s="180"/>
      <c r="B218" s="185" t="s">
        <v>262</v>
      </c>
      <c r="C218" s="186" t="s">
        <v>263</v>
      </c>
      <c r="D218" s="187"/>
      <c r="E218" s="187"/>
      <c r="F218" s="194" t="s">
        <v>25</v>
      </c>
      <c r="G218" s="195"/>
      <c r="H218" s="195"/>
      <c r="I218" s="195">
        <f>'01 Byt 01 Pol'!G508+'01 Byt 02 Pol'!G513+'01 Byt 06 Pol'!G371+'01 Byt 09 Pol'!G419+'01 Byt 11 Pol'!G359+'01 Byt 12 Pol'!G384+'02 Společné prostory Pol'!G728+'04 Vytápění  Pol'!G87+'05 Plynoinstalace Pol'!G109</f>
        <v>0</v>
      </c>
      <c r="J218" s="191" t="str">
        <f>IF(I230=0,"",I218/I230*100)</f>
        <v/>
      </c>
    </row>
    <row r="219" spans="1:10" ht="36.75" customHeight="1" x14ac:dyDescent="0.2">
      <c r="A219" s="180"/>
      <c r="B219" s="185" t="s">
        <v>264</v>
      </c>
      <c r="C219" s="186" t="s">
        <v>265</v>
      </c>
      <c r="D219" s="187"/>
      <c r="E219" s="187"/>
      <c r="F219" s="194" t="s">
        <v>25</v>
      </c>
      <c r="G219" s="195"/>
      <c r="H219" s="195"/>
      <c r="I219" s="195">
        <f>'01 Byt 01 Pol'!G512+'01 Byt 02 Pol'!G518+'01 Byt 03 Pol'!G515+'01 Byt 04 Pol'!G728+'01 Byt 06 Pol'!G375+'01 Byt 07 Pol'!G494+'01 Byt 08 Pol'!G356+'01 Byt 09 Pol'!G423+'01 Byt 10 Pol'!G581+'01 Byt 11 Pol'!G363+'01 Byt 12 Pol'!G388+'01 Byt 13 Pol'!G577+'02 Společné prostory Pol'!G738</f>
        <v>0</v>
      </c>
      <c r="J219" s="191" t="str">
        <f>IF(I230=0,"",I219/I230*100)</f>
        <v/>
      </c>
    </row>
    <row r="220" spans="1:10" ht="36.75" customHeight="1" x14ac:dyDescent="0.2">
      <c r="A220" s="180"/>
      <c r="B220" s="185" t="s">
        <v>266</v>
      </c>
      <c r="C220" s="186" t="s">
        <v>267</v>
      </c>
      <c r="D220" s="187"/>
      <c r="E220" s="187"/>
      <c r="F220" s="194" t="s">
        <v>25</v>
      </c>
      <c r="G220" s="195"/>
      <c r="H220" s="195"/>
      <c r="I220" s="195">
        <f>'01 Byt 11 Pol'!G394</f>
        <v>0</v>
      </c>
      <c r="J220" s="191" t="str">
        <f>IF(I230=0,"",I220/I230*100)</f>
        <v/>
      </c>
    </row>
    <row r="221" spans="1:10" ht="36.75" customHeight="1" x14ac:dyDescent="0.2">
      <c r="A221" s="180"/>
      <c r="B221" s="185" t="s">
        <v>268</v>
      </c>
      <c r="C221" s="186" t="s">
        <v>269</v>
      </c>
      <c r="D221" s="187"/>
      <c r="E221" s="187"/>
      <c r="F221" s="194" t="s">
        <v>25</v>
      </c>
      <c r="G221" s="195"/>
      <c r="H221" s="195"/>
      <c r="I221" s="195">
        <f>'02 Společné prostory Pol'!G828</f>
        <v>0</v>
      </c>
      <c r="J221" s="191" t="str">
        <f>IF(I230=0,"",I221/I230*100)</f>
        <v/>
      </c>
    </row>
    <row r="222" spans="1:10" ht="36.75" customHeight="1" x14ac:dyDescent="0.2">
      <c r="A222" s="180"/>
      <c r="B222" s="185" t="s">
        <v>270</v>
      </c>
      <c r="C222" s="186" t="s">
        <v>271</v>
      </c>
      <c r="D222" s="187"/>
      <c r="E222" s="187"/>
      <c r="F222" s="194" t="s">
        <v>25</v>
      </c>
      <c r="G222" s="195"/>
      <c r="H222" s="195"/>
      <c r="I222" s="195">
        <f>'01 Byt 01 Pol'!G556+'01 Byt 02 Pol'!G561+'01 Byt 03 Pol'!G559+'01 Byt 04 Pol'!G798+'01 Byt 06 Pol'!G401+'01 Byt 07 Pol'!G535+'01 Byt 08 Pol'!G398+'01 Byt 09 Pol'!G473+'01 Byt 10 Pol'!G626+'01 Byt 11 Pol'!G405+'01 Byt 12 Pol'!G423+'01 Byt 13 Pol'!G621+'02 Společné prostory Pol'!G831+'04 Vytápění  Pol'!G90</f>
        <v>0</v>
      </c>
      <c r="J222" s="191" t="str">
        <f>IF(I230=0,"",I222/I230*100)</f>
        <v/>
      </c>
    </row>
    <row r="223" spans="1:10" ht="36.75" customHeight="1" x14ac:dyDescent="0.2">
      <c r="A223" s="180"/>
      <c r="B223" s="185" t="s">
        <v>272</v>
      </c>
      <c r="C223" s="186" t="s">
        <v>273</v>
      </c>
      <c r="D223" s="187"/>
      <c r="E223" s="187"/>
      <c r="F223" s="194" t="s">
        <v>26</v>
      </c>
      <c r="G223" s="195"/>
      <c r="H223" s="195"/>
      <c r="I223" s="195">
        <f>'06 Silnoproud Pol'!G53+'07 Slaboproud Pol'!G39</f>
        <v>0</v>
      </c>
      <c r="J223" s="191" t="str">
        <f>IF(I230=0,"",I223/I230*100)</f>
        <v/>
      </c>
    </row>
    <row r="224" spans="1:10" ht="36.75" customHeight="1" x14ac:dyDescent="0.2">
      <c r="A224" s="180"/>
      <c r="B224" s="185" t="s">
        <v>274</v>
      </c>
      <c r="C224" s="186" t="s">
        <v>275</v>
      </c>
      <c r="D224" s="187"/>
      <c r="E224" s="187"/>
      <c r="F224" s="194" t="s">
        <v>26</v>
      </c>
      <c r="G224" s="195"/>
      <c r="H224" s="195"/>
      <c r="I224" s="195">
        <f>'06 Silnoproud Pol'!G8+'07 Slaboproud Pol'!G8</f>
        <v>0</v>
      </c>
      <c r="J224" s="191" t="str">
        <f>IF(I230=0,"",I224/I230*100)</f>
        <v/>
      </c>
    </row>
    <row r="225" spans="1:10" ht="36.75" customHeight="1" x14ac:dyDescent="0.2">
      <c r="A225" s="180"/>
      <c r="B225" s="185" t="s">
        <v>215</v>
      </c>
      <c r="C225" s="186" t="s">
        <v>216</v>
      </c>
      <c r="D225" s="187"/>
      <c r="E225" s="187"/>
      <c r="F225" s="194" t="s">
        <v>26</v>
      </c>
      <c r="G225" s="195"/>
      <c r="H225" s="195"/>
      <c r="I225" s="195">
        <f>'06 Silnoproud Pol'!G105</f>
        <v>0</v>
      </c>
      <c r="J225" s="191" t="str">
        <f>IF(I230=0,"",I225/I230*100)</f>
        <v/>
      </c>
    </row>
    <row r="226" spans="1:10" ht="36.75" customHeight="1" x14ac:dyDescent="0.2">
      <c r="A226" s="180"/>
      <c r="B226" s="185" t="s">
        <v>276</v>
      </c>
      <c r="C226" s="186" t="s">
        <v>277</v>
      </c>
      <c r="D226" s="187"/>
      <c r="E226" s="187"/>
      <c r="F226" s="194" t="s">
        <v>26</v>
      </c>
      <c r="G226" s="195"/>
      <c r="H226" s="195"/>
      <c r="I226" s="195">
        <f>'01 Byt 01 Pol'!G558+'01 Byt 02 Pol'!G563+'01 Byt 03 Pol'!G561+'01 Byt 04 Pol'!G800+'01 Byt 06 Pol'!G403+'01 Byt 07 Pol'!G537+'01 Byt 08 Pol'!G400+'01 Byt 09 Pol'!G475+'01 Byt 10 Pol'!G628+'01 Byt 11 Pol'!G407+'01 Byt 12 Pol'!G425+'01 Byt 13 Pol'!G623+'02 Společné prostory Pol'!G833</f>
        <v>0</v>
      </c>
      <c r="J226" s="191" t="str">
        <f>IF(I230=0,"",I226/I230*100)</f>
        <v/>
      </c>
    </row>
    <row r="227" spans="1:10" ht="36.75" customHeight="1" x14ac:dyDescent="0.2">
      <c r="A227" s="180"/>
      <c r="B227" s="185" t="s">
        <v>217</v>
      </c>
      <c r="C227" s="186" t="s">
        <v>218</v>
      </c>
      <c r="D227" s="187"/>
      <c r="E227" s="187"/>
      <c r="F227" s="194" t="s">
        <v>278</v>
      </c>
      <c r="G227" s="195"/>
      <c r="H227" s="195"/>
      <c r="I227" s="195">
        <f>'01 Byt 01 Pol'!G560+'01 Byt 02 Pol'!G565+'01 Byt 03 Pol'!G563+'01 Byt 04 Pol'!G802+'01 Byt 06 Pol'!G405+'01 Byt 07 Pol'!G539+'01 Byt 09 Pol'!G477+'01 Byt 10 Pol'!G630+'01 Byt 11 Pol'!G409+'01 Byt 12 Pol'!G427+'01 Byt 13 Pol'!G625+'02 Společné prostory Pol'!G835+'03 ZTI  Pol'!G165+'05 Plynoinstalace Pol'!G86</f>
        <v>0</v>
      </c>
      <c r="J227" s="191" t="str">
        <f>IF(I230=0,"",I227/I230*100)</f>
        <v/>
      </c>
    </row>
    <row r="228" spans="1:10" ht="36.75" customHeight="1" x14ac:dyDescent="0.2">
      <c r="A228" s="180"/>
      <c r="B228" s="185" t="s">
        <v>279</v>
      </c>
      <c r="C228" s="186" t="s">
        <v>27</v>
      </c>
      <c r="D228" s="187"/>
      <c r="E228" s="187"/>
      <c r="F228" s="194" t="s">
        <v>279</v>
      </c>
      <c r="G228" s="195"/>
      <c r="H228" s="195"/>
      <c r="I228" s="195">
        <f>'00 VRN Naklady'!G8</f>
        <v>0</v>
      </c>
      <c r="J228" s="191" t="str">
        <f>IF(I230=0,"",I228/I230*100)</f>
        <v/>
      </c>
    </row>
    <row r="229" spans="1:10" ht="36.75" customHeight="1" x14ac:dyDescent="0.2">
      <c r="A229" s="180"/>
      <c r="B229" s="185" t="s">
        <v>280</v>
      </c>
      <c r="C229" s="186" t="s">
        <v>28</v>
      </c>
      <c r="D229" s="187"/>
      <c r="E229" s="187"/>
      <c r="F229" s="194" t="s">
        <v>280</v>
      </c>
      <c r="G229" s="195"/>
      <c r="H229" s="195"/>
      <c r="I229" s="195">
        <f>'00 VRN Naklady'!G20</f>
        <v>0</v>
      </c>
      <c r="J229" s="191" t="str">
        <f>IF(I230=0,"",I229/I230*100)</f>
        <v/>
      </c>
    </row>
    <row r="230" spans="1:10" ht="25.5" customHeight="1" x14ac:dyDescent="0.2">
      <c r="A230" s="181"/>
      <c r="B230" s="188" t="s">
        <v>1</v>
      </c>
      <c r="C230" s="189"/>
      <c r="D230" s="190"/>
      <c r="E230" s="190"/>
      <c r="F230" s="196"/>
      <c r="G230" s="197"/>
      <c r="H230" s="197"/>
      <c r="I230" s="197">
        <f>SUM(I175:I229)</f>
        <v>0</v>
      </c>
      <c r="J230" s="192">
        <f>SUM(J175:J229)</f>
        <v>0</v>
      </c>
    </row>
    <row r="231" spans="1:10" x14ac:dyDescent="0.2">
      <c r="F231" s="135"/>
      <c r="G231" s="135"/>
      <c r="H231" s="135"/>
      <c r="I231" s="135"/>
      <c r="J231" s="193"/>
    </row>
    <row r="232" spans="1:10" x14ac:dyDescent="0.2">
      <c r="F232" s="135"/>
      <c r="G232" s="135"/>
      <c r="H232" s="135"/>
      <c r="I232" s="135"/>
      <c r="J232" s="193"/>
    </row>
    <row r="233" spans="1:10" x14ac:dyDescent="0.2">
      <c r="F233" s="135"/>
      <c r="G233" s="135"/>
      <c r="H233" s="135"/>
      <c r="I233" s="135"/>
      <c r="J233" s="193"/>
    </row>
  </sheetData>
  <sheetProtection algorithmName="SHA-512" hashValue="bTX3rUbkboMm7oFIb7W6TzWVBkhPpyCIkJeKInE5Cv9+HHI9iroHIDKR5ljpfc+FeQGXUTNhKWWdWH74Epl5qA==" saltValue="ElMptAXzOa6zhUBT3hQm1w==" spinCount="100000" sheet="1" formatRows="0"/>
  <customSheetViews>
    <customSheetView guid="{B7E7C763-C459-487D-8ABA-5CFDDFBD5A84}" showPageBreaks="1" showGridLines="0" fitToPage="1" printArea="1" hiddenColumns="1" topLeftCell="B1">
      <selection activeCell="L13" sqref="L13"/>
      <pageMargins left="0.39370078740157483" right="0.19685039370078741" top="0.39370078740157483" bottom="0.39370078740157483" header="0" footer="0.19685039370078741"/>
      <pageSetup paperSize="9" scale="98" fitToHeight="9999" orientation="portrait" horizontalDpi="300" verticalDpi="300" r:id="rId1"/>
      <headerFooter alignWithMargins="0">
        <oddFooter>&amp;L&amp;9Zpracováno programem &amp;"Arial CE,tučné"BUILDpower S,  © RTS, a.s.&amp;R&amp;9Stránka &amp;P z &amp;N</oddFooter>
      </headerFooter>
    </customSheetView>
  </customSheetViews>
  <mergeCells count="171">
    <mergeCell ref="C225:E225"/>
    <mergeCell ref="C226:E226"/>
    <mergeCell ref="C227:E227"/>
    <mergeCell ref="C228:E228"/>
    <mergeCell ref="C229:E229"/>
    <mergeCell ref="C220:E220"/>
    <mergeCell ref="C221:E221"/>
    <mergeCell ref="C222:E222"/>
    <mergeCell ref="C223:E223"/>
    <mergeCell ref="C224:E224"/>
    <mergeCell ref="C215:E215"/>
    <mergeCell ref="C216:E216"/>
    <mergeCell ref="C217:E217"/>
    <mergeCell ref="C218:E218"/>
    <mergeCell ref="C219:E219"/>
    <mergeCell ref="C210:E210"/>
    <mergeCell ref="C211:E211"/>
    <mergeCell ref="C212:E212"/>
    <mergeCell ref="C213:E213"/>
    <mergeCell ref="C214:E214"/>
    <mergeCell ref="C205:E205"/>
    <mergeCell ref="C206:E206"/>
    <mergeCell ref="C207:E207"/>
    <mergeCell ref="C208:E208"/>
    <mergeCell ref="C209:E209"/>
    <mergeCell ref="C200:E200"/>
    <mergeCell ref="C201:E201"/>
    <mergeCell ref="C202:E202"/>
    <mergeCell ref="C203:E203"/>
    <mergeCell ref="C204:E204"/>
    <mergeCell ref="C195:E195"/>
    <mergeCell ref="C196:E196"/>
    <mergeCell ref="C197:E197"/>
    <mergeCell ref="C198:E198"/>
    <mergeCell ref="C199:E199"/>
    <mergeCell ref="C190:E190"/>
    <mergeCell ref="C191:E191"/>
    <mergeCell ref="C192:E192"/>
    <mergeCell ref="C193:E193"/>
    <mergeCell ref="C194:E194"/>
    <mergeCell ref="C185:E185"/>
    <mergeCell ref="C186:E186"/>
    <mergeCell ref="C187:E187"/>
    <mergeCell ref="C188:E188"/>
    <mergeCell ref="C189:E189"/>
    <mergeCell ref="C180:E180"/>
    <mergeCell ref="C181:E181"/>
    <mergeCell ref="C182:E182"/>
    <mergeCell ref="C183:E183"/>
    <mergeCell ref="C184:E184"/>
    <mergeCell ref="C175:E175"/>
    <mergeCell ref="C176:E176"/>
    <mergeCell ref="C177:E177"/>
    <mergeCell ref="C178:E178"/>
    <mergeCell ref="C179:E179"/>
    <mergeCell ref="B136:J136"/>
    <mergeCell ref="B138:J138"/>
    <mergeCell ref="B139:J139"/>
    <mergeCell ref="B141:J141"/>
    <mergeCell ref="B142:J142"/>
    <mergeCell ref="B129:J129"/>
    <mergeCell ref="B130:J130"/>
    <mergeCell ref="B131:J131"/>
    <mergeCell ref="B133:J133"/>
    <mergeCell ref="B135:J135"/>
    <mergeCell ref="B117:J117"/>
    <mergeCell ref="B118:J118"/>
    <mergeCell ref="B122:J122"/>
    <mergeCell ref="B124:J124"/>
    <mergeCell ref="B127:J127"/>
    <mergeCell ref="B110:J110"/>
    <mergeCell ref="B111:J111"/>
    <mergeCell ref="B112:J112"/>
    <mergeCell ref="B114:J114"/>
    <mergeCell ref="B115:J115"/>
    <mergeCell ref="B102:J102"/>
    <mergeCell ref="B103:J103"/>
    <mergeCell ref="B105:J105"/>
    <mergeCell ref="B107:J107"/>
    <mergeCell ref="B108:J108"/>
    <mergeCell ref="B94:J94"/>
    <mergeCell ref="B95:J95"/>
    <mergeCell ref="B97:J97"/>
    <mergeCell ref="B98:J98"/>
    <mergeCell ref="B100:J100"/>
    <mergeCell ref="B86:J86"/>
    <mergeCell ref="B87:J87"/>
    <mergeCell ref="B89:J89"/>
    <mergeCell ref="B91:J91"/>
    <mergeCell ref="B92:J92"/>
    <mergeCell ref="B79:J79"/>
    <mergeCell ref="B82:J82"/>
    <mergeCell ref="B83:J83"/>
    <mergeCell ref="B84:J84"/>
    <mergeCell ref="B85:J85"/>
    <mergeCell ref="B69:E69"/>
    <mergeCell ref="B72:J72"/>
    <mergeCell ref="B74:J74"/>
    <mergeCell ref="B76:J76"/>
    <mergeCell ref="B77:J77"/>
    <mergeCell ref="C64:E64"/>
    <mergeCell ref="C65:E65"/>
    <mergeCell ref="C66:E66"/>
    <mergeCell ref="C67:E67"/>
    <mergeCell ref="C68:E68"/>
    <mergeCell ref="C59:E59"/>
    <mergeCell ref="C60:E60"/>
    <mergeCell ref="C61:E61"/>
    <mergeCell ref="C62:E62"/>
    <mergeCell ref="C63:E63"/>
    <mergeCell ref="C54:E54"/>
    <mergeCell ref="C55:E55"/>
    <mergeCell ref="C56:E56"/>
    <mergeCell ref="C57:E57"/>
    <mergeCell ref="C58:E58"/>
    <mergeCell ref="C49:E49"/>
    <mergeCell ref="C50:E50"/>
    <mergeCell ref="C51:E51"/>
    <mergeCell ref="C52:E52"/>
    <mergeCell ref="C53:E53"/>
    <mergeCell ref="C44:E44"/>
    <mergeCell ref="C45:E45"/>
    <mergeCell ref="C46:E46"/>
    <mergeCell ref="C47:E47"/>
    <mergeCell ref="C48:E48"/>
    <mergeCell ref="C39:E39"/>
    <mergeCell ref="C40:E40"/>
    <mergeCell ref="C41:E41"/>
    <mergeCell ref="C42:E42"/>
    <mergeCell ref="C43:E43"/>
    <mergeCell ref="D35:E35"/>
    <mergeCell ref="G24:I24"/>
    <mergeCell ref="G23:I23"/>
    <mergeCell ref="E19:F19"/>
    <mergeCell ref="E20:F20"/>
    <mergeCell ref="I20:J20"/>
    <mergeCell ref="I21:J21"/>
    <mergeCell ref="G19:H19"/>
    <mergeCell ref="G20:H20"/>
    <mergeCell ref="G29:I29"/>
    <mergeCell ref="G25:I25"/>
    <mergeCell ref="I19:J19"/>
    <mergeCell ref="G28:I28"/>
    <mergeCell ref="D34:E34"/>
    <mergeCell ref="G34:I34"/>
    <mergeCell ref="E17:F17"/>
    <mergeCell ref="D12:G12"/>
    <mergeCell ref="E4:J4"/>
    <mergeCell ref="G16:H16"/>
    <mergeCell ref="G17:H17"/>
    <mergeCell ref="E16:F16"/>
    <mergeCell ref="E13:G13"/>
    <mergeCell ref="D5:G5"/>
    <mergeCell ref="D6:G6"/>
    <mergeCell ref="E7:G7"/>
    <mergeCell ref="B1:J1"/>
    <mergeCell ref="G26:I26"/>
    <mergeCell ref="G27:I27"/>
    <mergeCell ref="G18:H18"/>
    <mergeCell ref="I17:J17"/>
    <mergeCell ref="I18:J18"/>
    <mergeCell ref="E18:F18"/>
    <mergeCell ref="E2:J2"/>
    <mergeCell ref="E3:J3"/>
    <mergeCell ref="E15:F15"/>
    <mergeCell ref="D11:G11"/>
    <mergeCell ref="G15:H15"/>
    <mergeCell ref="I15:J15"/>
    <mergeCell ref="I16:J16"/>
    <mergeCell ref="E21:F21"/>
    <mergeCell ref="G21:H21"/>
  </mergeCells>
  <phoneticPr fontId="0" type="noConversion"/>
  <pageMargins left="0.39370078740157483" right="0.19685039370078741" top="0.59055118110236227" bottom="0.39370078740157483" header="0" footer="0.19685039370078741"/>
  <pageSetup paperSize="9" fitToHeight="9999" orientation="portrait" horizontalDpi="300" verticalDpi="300" r:id="rId2"/>
  <headerFooter alignWithMargins="0">
    <oddFooter>&amp;L&amp;9Zpracováno programem &amp;"Arial CE,tučné"BUILDpower S,  © RTS, a.s.&amp;R&amp;9Stránka &amp;P z &amp;N</oddFooter>
  </headerFooter>
  <rowBreaks count="2" manualBreakCount="2">
    <brk id="36" max="16383" man="1"/>
    <brk id="169" max="16383" man="1"/>
  </rowBreaks>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78" customWidth="1"/>
    <col min="3" max="3" width="63.28515625" style="178"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9" t="s">
        <v>362</v>
      </c>
      <c r="B1" s="199"/>
      <c r="C1" s="199"/>
      <c r="D1" s="199"/>
      <c r="E1" s="199"/>
      <c r="F1" s="199"/>
      <c r="G1" s="199"/>
      <c r="AG1" t="s">
        <v>282</v>
      </c>
    </row>
    <row r="2" spans="1:60" ht="24.95" customHeight="1" x14ac:dyDescent="0.2">
      <c r="A2" s="200" t="s">
        <v>7</v>
      </c>
      <c r="B2" s="49" t="s">
        <v>43</v>
      </c>
      <c r="C2" s="203" t="s">
        <v>44</v>
      </c>
      <c r="D2" s="201"/>
      <c r="E2" s="201"/>
      <c r="F2" s="201"/>
      <c r="G2" s="202"/>
      <c r="AG2" t="s">
        <v>283</v>
      </c>
    </row>
    <row r="3" spans="1:60" ht="24.95" customHeight="1" x14ac:dyDescent="0.2">
      <c r="A3" s="200" t="s">
        <v>8</v>
      </c>
      <c r="B3" s="49" t="s">
        <v>93</v>
      </c>
      <c r="C3" s="203" t="s">
        <v>94</v>
      </c>
      <c r="D3" s="201"/>
      <c r="E3" s="201"/>
      <c r="F3" s="201"/>
      <c r="G3" s="202"/>
      <c r="AC3" s="178" t="s">
        <v>283</v>
      </c>
      <c r="AG3" t="s">
        <v>286</v>
      </c>
    </row>
    <row r="4" spans="1:60" ht="24.95" customHeight="1" x14ac:dyDescent="0.2">
      <c r="A4" s="204" t="s">
        <v>9</v>
      </c>
      <c r="B4" s="205" t="s">
        <v>94</v>
      </c>
      <c r="C4" s="206" t="s">
        <v>94</v>
      </c>
      <c r="D4" s="207"/>
      <c r="E4" s="207"/>
      <c r="F4" s="207"/>
      <c r="G4" s="208"/>
      <c r="AG4" t="s">
        <v>287</v>
      </c>
    </row>
    <row r="5" spans="1:60" x14ac:dyDescent="0.2">
      <c r="D5" s="10"/>
    </row>
    <row r="6" spans="1:60" ht="38.25" x14ac:dyDescent="0.2">
      <c r="A6" s="210" t="s">
        <v>288</v>
      </c>
      <c r="B6" s="212" t="s">
        <v>289</v>
      </c>
      <c r="C6" s="212" t="s">
        <v>290</v>
      </c>
      <c r="D6" s="211" t="s">
        <v>291</v>
      </c>
      <c r="E6" s="210" t="s">
        <v>292</v>
      </c>
      <c r="F6" s="209" t="s">
        <v>293</v>
      </c>
      <c r="G6" s="210" t="s">
        <v>29</v>
      </c>
      <c r="H6" s="213" t="s">
        <v>30</v>
      </c>
      <c r="I6" s="213" t="s">
        <v>294</v>
      </c>
      <c r="J6" s="213" t="s">
        <v>31</v>
      </c>
      <c r="K6" s="213" t="s">
        <v>295</v>
      </c>
      <c r="L6" s="213" t="s">
        <v>296</v>
      </c>
      <c r="M6" s="213" t="s">
        <v>297</v>
      </c>
      <c r="N6" s="213" t="s">
        <v>298</v>
      </c>
      <c r="O6" s="213" t="s">
        <v>299</v>
      </c>
      <c r="P6" s="213" t="s">
        <v>300</v>
      </c>
      <c r="Q6" s="213" t="s">
        <v>301</v>
      </c>
      <c r="R6" s="213" t="s">
        <v>302</v>
      </c>
      <c r="S6" s="213" t="s">
        <v>303</v>
      </c>
      <c r="T6" s="213" t="s">
        <v>304</v>
      </c>
      <c r="U6" s="213" t="s">
        <v>305</v>
      </c>
      <c r="V6" s="213" t="s">
        <v>306</v>
      </c>
      <c r="W6" s="213" t="s">
        <v>307</v>
      </c>
      <c r="X6" s="213" t="s">
        <v>308</v>
      </c>
      <c r="Y6" s="213" t="s">
        <v>309</v>
      </c>
    </row>
    <row r="7" spans="1:60" hidden="1" x14ac:dyDescent="0.2">
      <c r="A7" s="3"/>
      <c r="B7" s="4"/>
      <c r="C7" s="4"/>
      <c r="D7" s="6"/>
      <c r="E7" s="215"/>
      <c r="F7" s="216"/>
      <c r="G7" s="216"/>
      <c r="H7" s="216"/>
      <c r="I7" s="216"/>
      <c r="J7" s="216"/>
      <c r="K7" s="216"/>
      <c r="L7" s="216"/>
      <c r="M7" s="216"/>
      <c r="N7" s="215"/>
      <c r="O7" s="215"/>
      <c r="P7" s="215"/>
      <c r="Q7" s="215"/>
      <c r="R7" s="216"/>
      <c r="S7" s="216"/>
      <c r="T7" s="216"/>
      <c r="U7" s="216"/>
      <c r="V7" s="216"/>
      <c r="W7" s="216"/>
      <c r="X7" s="216"/>
      <c r="Y7" s="216"/>
    </row>
    <row r="8" spans="1:60" x14ac:dyDescent="0.2">
      <c r="A8" s="229" t="s">
        <v>310</v>
      </c>
      <c r="B8" s="230" t="s">
        <v>209</v>
      </c>
      <c r="C8" s="253" t="s">
        <v>210</v>
      </c>
      <c r="D8" s="231"/>
      <c r="E8" s="232"/>
      <c r="F8" s="233"/>
      <c r="G8" s="233">
        <f>SUMIF(AG9:AG10,"&lt;&gt;NOR",G9:G10)</f>
        <v>0</v>
      </c>
      <c r="H8" s="233"/>
      <c r="I8" s="233">
        <f>SUM(I9:I10)</f>
        <v>0</v>
      </c>
      <c r="J8" s="233"/>
      <c r="K8" s="233">
        <f>SUM(K9:K10)</f>
        <v>0</v>
      </c>
      <c r="L8" s="233"/>
      <c r="M8" s="233">
        <f>SUM(M9:M10)</f>
        <v>0</v>
      </c>
      <c r="N8" s="232"/>
      <c r="O8" s="232">
        <f>SUM(O9:O10)</f>
        <v>0</v>
      </c>
      <c r="P8" s="232"/>
      <c r="Q8" s="232">
        <f>SUM(Q9:Q10)</f>
        <v>0.04</v>
      </c>
      <c r="R8" s="233"/>
      <c r="S8" s="233"/>
      <c r="T8" s="234"/>
      <c r="U8" s="228"/>
      <c r="V8" s="228">
        <f>SUM(V9:V10)</f>
        <v>8.56</v>
      </c>
      <c r="W8" s="228"/>
      <c r="X8" s="228"/>
      <c r="Y8" s="228"/>
      <c r="AG8" t="s">
        <v>311</v>
      </c>
    </row>
    <row r="9" spans="1:60" outlineLevel="1" x14ac:dyDescent="0.2">
      <c r="A9" s="236">
        <v>1</v>
      </c>
      <c r="B9" s="237" t="s">
        <v>3806</v>
      </c>
      <c r="C9" s="254" t="s">
        <v>3807</v>
      </c>
      <c r="D9" s="238" t="s">
        <v>403</v>
      </c>
      <c r="E9" s="239">
        <v>2.9</v>
      </c>
      <c r="F9" s="240"/>
      <c r="G9" s="241">
        <f>ROUND(E9*F9,2)</f>
        <v>0</v>
      </c>
      <c r="H9" s="240"/>
      <c r="I9" s="241">
        <f>ROUND(E9*H9,2)</f>
        <v>0</v>
      </c>
      <c r="J9" s="240"/>
      <c r="K9" s="241">
        <f>ROUND(E9*J9,2)</f>
        <v>0</v>
      </c>
      <c r="L9" s="241">
        <v>12</v>
      </c>
      <c r="M9" s="241">
        <f>G9*(1+L9/100)</f>
        <v>0</v>
      </c>
      <c r="N9" s="239">
        <v>1.42E-3</v>
      </c>
      <c r="O9" s="239">
        <f>ROUND(E9*N9,2)</f>
        <v>0</v>
      </c>
      <c r="P9" s="239">
        <v>1.413E-2</v>
      </c>
      <c r="Q9" s="239">
        <f>ROUND(E9*P9,2)</f>
        <v>0.04</v>
      </c>
      <c r="R9" s="241" t="s">
        <v>519</v>
      </c>
      <c r="S9" s="241" t="s">
        <v>315</v>
      </c>
      <c r="T9" s="242" t="s">
        <v>315</v>
      </c>
      <c r="U9" s="224">
        <v>2.95</v>
      </c>
      <c r="V9" s="224">
        <f>ROUND(E9*U9,2)</f>
        <v>8.56</v>
      </c>
      <c r="W9" s="224"/>
      <c r="X9" s="224" t="s">
        <v>336</v>
      </c>
      <c r="Y9" s="224" t="s">
        <v>317</v>
      </c>
      <c r="Z9" s="214"/>
      <c r="AA9" s="214"/>
      <c r="AB9" s="214"/>
      <c r="AC9" s="214"/>
      <c r="AD9" s="214"/>
      <c r="AE9" s="214"/>
      <c r="AF9" s="214"/>
      <c r="AG9" s="214" t="s">
        <v>337</v>
      </c>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row>
    <row r="10" spans="1:60" outlineLevel="2" x14ac:dyDescent="0.2">
      <c r="A10" s="221"/>
      <c r="B10" s="222"/>
      <c r="C10" s="268" t="s">
        <v>3808</v>
      </c>
      <c r="D10" s="262"/>
      <c r="E10" s="263">
        <v>2.9</v>
      </c>
      <c r="F10" s="224"/>
      <c r="G10" s="224"/>
      <c r="H10" s="224"/>
      <c r="I10" s="224"/>
      <c r="J10" s="224"/>
      <c r="K10" s="224"/>
      <c r="L10" s="224"/>
      <c r="M10" s="224"/>
      <c r="N10" s="223"/>
      <c r="O10" s="223"/>
      <c r="P10" s="223"/>
      <c r="Q10" s="223"/>
      <c r="R10" s="224"/>
      <c r="S10" s="224"/>
      <c r="T10" s="224"/>
      <c r="U10" s="224"/>
      <c r="V10" s="224"/>
      <c r="W10" s="224"/>
      <c r="X10" s="224"/>
      <c r="Y10" s="224"/>
      <c r="Z10" s="214"/>
      <c r="AA10" s="214"/>
      <c r="AB10" s="214"/>
      <c r="AC10" s="214"/>
      <c r="AD10" s="214"/>
      <c r="AE10" s="214"/>
      <c r="AF10" s="214"/>
      <c r="AG10" s="214" t="s">
        <v>371</v>
      </c>
      <c r="AH10" s="214">
        <v>0</v>
      </c>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x14ac:dyDescent="0.2">
      <c r="A11" s="229" t="s">
        <v>310</v>
      </c>
      <c r="B11" s="230" t="s">
        <v>211</v>
      </c>
      <c r="C11" s="253" t="s">
        <v>212</v>
      </c>
      <c r="D11" s="231"/>
      <c r="E11" s="232"/>
      <c r="F11" s="233"/>
      <c r="G11" s="233">
        <f>SUMIF(AG12:AG13,"&lt;&gt;NOR",G12:G13)</f>
        <v>0</v>
      </c>
      <c r="H11" s="233"/>
      <c r="I11" s="233">
        <f>SUM(I12:I13)</f>
        <v>0</v>
      </c>
      <c r="J11" s="233"/>
      <c r="K11" s="233">
        <f>SUM(K12:K13)</f>
        <v>0</v>
      </c>
      <c r="L11" s="233"/>
      <c r="M11" s="233">
        <f>SUM(M12:M13)</f>
        <v>0</v>
      </c>
      <c r="N11" s="232"/>
      <c r="O11" s="232">
        <f>SUM(O12:O13)</f>
        <v>0</v>
      </c>
      <c r="P11" s="232"/>
      <c r="Q11" s="232">
        <f>SUM(Q12:Q13)</f>
        <v>0</v>
      </c>
      <c r="R11" s="233"/>
      <c r="S11" s="233"/>
      <c r="T11" s="234"/>
      <c r="U11" s="228"/>
      <c r="V11" s="228">
        <f>SUM(V12:V13)</f>
        <v>0.01</v>
      </c>
      <c r="W11" s="228"/>
      <c r="X11" s="228"/>
      <c r="Y11" s="228"/>
      <c r="AG11" t="s">
        <v>311</v>
      </c>
    </row>
    <row r="12" spans="1:60" ht="22.5" outlineLevel="1" x14ac:dyDescent="0.2">
      <c r="A12" s="236">
        <v>2</v>
      </c>
      <c r="B12" s="237" t="s">
        <v>3809</v>
      </c>
      <c r="C12" s="254" t="s">
        <v>3810</v>
      </c>
      <c r="D12" s="238" t="s">
        <v>581</v>
      </c>
      <c r="E12" s="239">
        <v>4.1200000000000004E-3</v>
      </c>
      <c r="F12" s="240"/>
      <c r="G12" s="241">
        <f>ROUND(E12*F12,2)</f>
        <v>0</v>
      </c>
      <c r="H12" s="240"/>
      <c r="I12" s="241">
        <f>ROUND(E12*H12,2)</f>
        <v>0</v>
      </c>
      <c r="J12" s="240"/>
      <c r="K12" s="241">
        <f>ROUND(E12*J12,2)</f>
        <v>0</v>
      </c>
      <c r="L12" s="241">
        <v>12</v>
      </c>
      <c r="M12" s="241">
        <f>G12*(1+L12/100)</f>
        <v>0</v>
      </c>
      <c r="N12" s="239">
        <v>0</v>
      </c>
      <c r="O12" s="239">
        <f>ROUND(E12*N12,2)</f>
        <v>0</v>
      </c>
      <c r="P12" s="239">
        <v>0</v>
      </c>
      <c r="Q12" s="239">
        <f>ROUND(E12*P12,2)</f>
        <v>0</v>
      </c>
      <c r="R12" s="241" t="s">
        <v>366</v>
      </c>
      <c r="S12" s="241" t="s">
        <v>315</v>
      </c>
      <c r="T12" s="242" t="s">
        <v>670</v>
      </c>
      <c r="U12" s="224">
        <v>2.577</v>
      </c>
      <c r="V12" s="224">
        <f>ROUND(E12*U12,2)</f>
        <v>0.01</v>
      </c>
      <c r="W12" s="224"/>
      <c r="X12" s="224" t="s">
        <v>582</v>
      </c>
      <c r="Y12" s="224" t="s">
        <v>317</v>
      </c>
      <c r="Z12" s="214"/>
      <c r="AA12" s="214"/>
      <c r="AB12" s="214"/>
      <c r="AC12" s="214"/>
      <c r="AD12" s="214"/>
      <c r="AE12" s="214"/>
      <c r="AF12" s="214"/>
      <c r="AG12" s="214" t="s">
        <v>583</v>
      </c>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2" x14ac:dyDescent="0.2">
      <c r="A13" s="221"/>
      <c r="B13" s="222"/>
      <c r="C13" s="267" t="s">
        <v>584</v>
      </c>
      <c r="D13" s="266"/>
      <c r="E13" s="266"/>
      <c r="F13" s="266"/>
      <c r="G13" s="266"/>
      <c r="H13" s="224"/>
      <c r="I13" s="224"/>
      <c r="J13" s="224"/>
      <c r="K13" s="224"/>
      <c r="L13" s="224"/>
      <c r="M13" s="224"/>
      <c r="N13" s="223"/>
      <c r="O13" s="223"/>
      <c r="P13" s="223"/>
      <c r="Q13" s="223"/>
      <c r="R13" s="224"/>
      <c r="S13" s="224"/>
      <c r="T13" s="224"/>
      <c r="U13" s="224"/>
      <c r="V13" s="224"/>
      <c r="W13" s="224"/>
      <c r="X13" s="224"/>
      <c r="Y13" s="224"/>
      <c r="Z13" s="214"/>
      <c r="AA13" s="214"/>
      <c r="AB13" s="214"/>
      <c r="AC13" s="214"/>
      <c r="AD13" s="214"/>
      <c r="AE13" s="214"/>
      <c r="AF13" s="214"/>
      <c r="AG13" s="214" t="s">
        <v>369</v>
      </c>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x14ac:dyDescent="0.2">
      <c r="A14" s="229" t="s">
        <v>310</v>
      </c>
      <c r="B14" s="230" t="s">
        <v>227</v>
      </c>
      <c r="C14" s="253" t="s">
        <v>228</v>
      </c>
      <c r="D14" s="231"/>
      <c r="E14" s="232"/>
      <c r="F14" s="233"/>
      <c r="G14" s="233">
        <f>SUMIF(AG15:AG85,"&lt;&gt;NOR",G15:G85)</f>
        <v>0</v>
      </c>
      <c r="H14" s="233"/>
      <c r="I14" s="233">
        <f>SUM(I15:I85)</f>
        <v>0</v>
      </c>
      <c r="J14" s="233"/>
      <c r="K14" s="233">
        <f>SUM(K15:K85)</f>
        <v>0</v>
      </c>
      <c r="L14" s="233"/>
      <c r="M14" s="233">
        <f>SUM(M15:M85)</f>
        <v>0</v>
      </c>
      <c r="N14" s="232"/>
      <c r="O14" s="232">
        <f>SUM(O15:O85)</f>
        <v>1.9500000000000008</v>
      </c>
      <c r="P14" s="232"/>
      <c r="Q14" s="232">
        <f>SUM(Q15:Q85)</f>
        <v>0.8</v>
      </c>
      <c r="R14" s="233"/>
      <c r="S14" s="233"/>
      <c r="T14" s="234"/>
      <c r="U14" s="228"/>
      <c r="V14" s="228">
        <f>SUM(V15:V85)</f>
        <v>168.12999999999997</v>
      </c>
      <c r="W14" s="228"/>
      <c r="X14" s="228"/>
      <c r="Y14" s="228"/>
      <c r="AG14" t="s">
        <v>311</v>
      </c>
    </row>
    <row r="15" spans="1:60" outlineLevel="1" x14ac:dyDescent="0.2">
      <c r="A15" s="245">
        <v>3</v>
      </c>
      <c r="B15" s="246" t="s">
        <v>3811</v>
      </c>
      <c r="C15" s="256" t="s">
        <v>3812</v>
      </c>
      <c r="D15" s="247" t="s">
        <v>403</v>
      </c>
      <c r="E15" s="248">
        <v>80</v>
      </c>
      <c r="F15" s="249"/>
      <c r="G15" s="250">
        <f>ROUND(E15*F15,2)</f>
        <v>0</v>
      </c>
      <c r="H15" s="249"/>
      <c r="I15" s="250">
        <f>ROUND(E15*H15,2)</f>
        <v>0</v>
      </c>
      <c r="J15" s="249"/>
      <c r="K15" s="250">
        <f>ROUND(E15*J15,2)</f>
        <v>0</v>
      </c>
      <c r="L15" s="250">
        <v>12</v>
      </c>
      <c r="M15" s="250">
        <f>G15*(1+L15/100)</f>
        <v>0</v>
      </c>
      <c r="N15" s="248">
        <v>1.1E-4</v>
      </c>
      <c r="O15" s="248">
        <f>ROUND(E15*N15,2)</f>
        <v>0.01</v>
      </c>
      <c r="P15" s="248">
        <v>2.15E-3</v>
      </c>
      <c r="Q15" s="248">
        <f>ROUND(E15*P15,2)</f>
        <v>0.17</v>
      </c>
      <c r="R15" s="250" t="s">
        <v>611</v>
      </c>
      <c r="S15" s="250" t="s">
        <v>315</v>
      </c>
      <c r="T15" s="251" t="s">
        <v>315</v>
      </c>
      <c r="U15" s="224">
        <v>0.03</v>
      </c>
      <c r="V15" s="224">
        <f>ROUND(E15*U15,2)</f>
        <v>2.4</v>
      </c>
      <c r="W15" s="224"/>
      <c r="X15" s="224" t="s">
        <v>336</v>
      </c>
      <c r="Y15" s="224" t="s">
        <v>317</v>
      </c>
      <c r="Z15" s="214"/>
      <c r="AA15" s="214"/>
      <c r="AB15" s="214"/>
      <c r="AC15" s="214"/>
      <c r="AD15" s="214"/>
      <c r="AE15" s="214"/>
      <c r="AF15" s="214"/>
      <c r="AG15" s="214" t="s">
        <v>3663</v>
      </c>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x14ac:dyDescent="0.2">
      <c r="A16" s="245">
        <v>4</v>
      </c>
      <c r="B16" s="246" t="s">
        <v>3813</v>
      </c>
      <c r="C16" s="256" t="s">
        <v>3814</v>
      </c>
      <c r="D16" s="247" t="s">
        <v>403</v>
      </c>
      <c r="E16" s="248">
        <v>60</v>
      </c>
      <c r="F16" s="249"/>
      <c r="G16" s="250">
        <f>ROUND(E16*F16,2)</f>
        <v>0</v>
      </c>
      <c r="H16" s="249"/>
      <c r="I16" s="250">
        <f>ROUND(E16*H16,2)</f>
        <v>0</v>
      </c>
      <c r="J16" s="249"/>
      <c r="K16" s="250">
        <f>ROUND(E16*J16,2)</f>
        <v>0</v>
      </c>
      <c r="L16" s="250">
        <v>12</v>
      </c>
      <c r="M16" s="250">
        <f>G16*(1+L16/100)</f>
        <v>0</v>
      </c>
      <c r="N16" s="248">
        <v>3.8999999999999999E-4</v>
      </c>
      <c r="O16" s="248">
        <f>ROUND(E16*N16,2)</f>
        <v>0.02</v>
      </c>
      <c r="P16" s="248">
        <v>3.4199999999999999E-3</v>
      </c>
      <c r="Q16" s="248">
        <f>ROUND(E16*P16,2)</f>
        <v>0.21</v>
      </c>
      <c r="R16" s="250" t="s">
        <v>611</v>
      </c>
      <c r="S16" s="250" t="s">
        <v>315</v>
      </c>
      <c r="T16" s="251" t="s">
        <v>315</v>
      </c>
      <c r="U16" s="224">
        <v>4.3999999999999997E-2</v>
      </c>
      <c r="V16" s="224">
        <f>ROUND(E16*U16,2)</f>
        <v>2.64</v>
      </c>
      <c r="W16" s="224"/>
      <c r="X16" s="224" t="s">
        <v>336</v>
      </c>
      <c r="Y16" s="224" t="s">
        <v>317</v>
      </c>
      <c r="Z16" s="214"/>
      <c r="AA16" s="214"/>
      <c r="AB16" s="214"/>
      <c r="AC16" s="214"/>
      <c r="AD16" s="214"/>
      <c r="AE16" s="214"/>
      <c r="AF16" s="214"/>
      <c r="AG16" s="214" t="s">
        <v>3663</v>
      </c>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outlineLevel="1" x14ac:dyDescent="0.2">
      <c r="A17" s="245">
        <v>5</v>
      </c>
      <c r="B17" s="246" t="s">
        <v>3815</v>
      </c>
      <c r="C17" s="256" t="s">
        <v>3816</v>
      </c>
      <c r="D17" s="247" t="s">
        <v>403</v>
      </c>
      <c r="E17" s="248">
        <v>40</v>
      </c>
      <c r="F17" s="249"/>
      <c r="G17" s="250">
        <f>ROUND(E17*F17,2)</f>
        <v>0</v>
      </c>
      <c r="H17" s="249"/>
      <c r="I17" s="250">
        <f>ROUND(E17*H17,2)</f>
        <v>0</v>
      </c>
      <c r="J17" s="249"/>
      <c r="K17" s="250">
        <f>ROUND(E17*J17,2)</f>
        <v>0</v>
      </c>
      <c r="L17" s="250">
        <v>12</v>
      </c>
      <c r="M17" s="250">
        <f>G17*(1+L17/100)</f>
        <v>0</v>
      </c>
      <c r="N17" s="248">
        <v>3.8999999999999999E-4</v>
      </c>
      <c r="O17" s="248">
        <f>ROUND(E17*N17,2)</f>
        <v>0.02</v>
      </c>
      <c r="P17" s="248">
        <v>8.2799999999999992E-3</v>
      </c>
      <c r="Q17" s="248">
        <f>ROUND(E17*P17,2)</f>
        <v>0.33</v>
      </c>
      <c r="R17" s="250" t="s">
        <v>611</v>
      </c>
      <c r="S17" s="250" t="s">
        <v>315</v>
      </c>
      <c r="T17" s="251" t="s">
        <v>315</v>
      </c>
      <c r="U17" s="224">
        <v>5.1999999999999998E-2</v>
      </c>
      <c r="V17" s="224">
        <f>ROUND(E17*U17,2)</f>
        <v>2.08</v>
      </c>
      <c r="W17" s="224"/>
      <c r="X17" s="224" t="s">
        <v>336</v>
      </c>
      <c r="Y17" s="224" t="s">
        <v>317</v>
      </c>
      <c r="Z17" s="214"/>
      <c r="AA17" s="214"/>
      <c r="AB17" s="214"/>
      <c r="AC17" s="214"/>
      <c r="AD17" s="214"/>
      <c r="AE17" s="214"/>
      <c r="AF17" s="214"/>
      <c r="AG17" s="214" t="s">
        <v>3663</v>
      </c>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outlineLevel="1" x14ac:dyDescent="0.2">
      <c r="A18" s="245">
        <v>6</v>
      </c>
      <c r="B18" s="246" t="s">
        <v>3817</v>
      </c>
      <c r="C18" s="256" t="s">
        <v>3818</v>
      </c>
      <c r="D18" s="247" t="s">
        <v>3819</v>
      </c>
      <c r="E18" s="248">
        <v>10</v>
      </c>
      <c r="F18" s="249"/>
      <c r="G18" s="250">
        <f>ROUND(E18*F18,2)</f>
        <v>0</v>
      </c>
      <c r="H18" s="249"/>
      <c r="I18" s="250">
        <f>ROUND(E18*H18,2)</f>
        <v>0</v>
      </c>
      <c r="J18" s="249"/>
      <c r="K18" s="250">
        <f>ROUND(E18*J18,2)</f>
        <v>0</v>
      </c>
      <c r="L18" s="250">
        <v>12</v>
      </c>
      <c r="M18" s="250">
        <f>G18*(1+L18/100)</f>
        <v>0</v>
      </c>
      <c r="N18" s="248">
        <v>0</v>
      </c>
      <c r="O18" s="248">
        <f>ROUND(E18*N18,2)</f>
        <v>0</v>
      </c>
      <c r="P18" s="248">
        <v>5.13E-3</v>
      </c>
      <c r="Q18" s="248">
        <f>ROUND(E18*P18,2)</f>
        <v>0.05</v>
      </c>
      <c r="R18" s="250" t="s">
        <v>611</v>
      </c>
      <c r="S18" s="250" t="s">
        <v>315</v>
      </c>
      <c r="T18" s="251" t="s">
        <v>315</v>
      </c>
      <c r="U18" s="224">
        <v>0.27900000000000003</v>
      </c>
      <c r="V18" s="224">
        <f>ROUND(E18*U18,2)</f>
        <v>2.79</v>
      </c>
      <c r="W18" s="224"/>
      <c r="X18" s="224" t="s">
        <v>336</v>
      </c>
      <c r="Y18" s="224" t="s">
        <v>317</v>
      </c>
      <c r="Z18" s="214"/>
      <c r="AA18" s="214"/>
      <c r="AB18" s="214"/>
      <c r="AC18" s="214"/>
      <c r="AD18" s="214"/>
      <c r="AE18" s="214"/>
      <c r="AF18" s="214"/>
      <c r="AG18" s="214" t="s">
        <v>3663</v>
      </c>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x14ac:dyDescent="0.2">
      <c r="A19" s="245">
        <v>7</v>
      </c>
      <c r="B19" s="246" t="s">
        <v>3820</v>
      </c>
      <c r="C19" s="256" t="s">
        <v>3821</v>
      </c>
      <c r="D19" s="247" t="s">
        <v>375</v>
      </c>
      <c r="E19" s="248">
        <v>10</v>
      </c>
      <c r="F19" s="249"/>
      <c r="G19" s="250">
        <f>ROUND(E19*F19,2)</f>
        <v>0</v>
      </c>
      <c r="H19" s="249"/>
      <c r="I19" s="250">
        <f>ROUND(E19*H19,2)</f>
        <v>0</v>
      </c>
      <c r="J19" s="249"/>
      <c r="K19" s="250">
        <f>ROUND(E19*J19,2)</f>
        <v>0</v>
      </c>
      <c r="L19" s="250">
        <v>12</v>
      </c>
      <c r="M19" s="250">
        <f>G19*(1+L19/100)</f>
        <v>0</v>
      </c>
      <c r="N19" s="248">
        <v>2.7999999999999998E-4</v>
      </c>
      <c r="O19" s="248">
        <f>ROUND(E19*N19,2)</f>
        <v>0</v>
      </c>
      <c r="P19" s="248">
        <v>4.1000000000000003E-3</v>
      </c>
      <c r="Q19" s="248">
        <f>ROUND(E19*P19,2)</f>
        <v>0.04</v>
      </c>
      <c r="R19" s="250" t="s">
        <v>611</v>
      </c>
      <c r="S19" s="250" t="s">
        <v>315</v>
      </c>
      <c r="T19" s="251" t="s">
        <v>315</v>
      </c>
      <c r="U19" s="224">
        <v>0.372</v>
      </c>
      <c r="V19" s="224">
        <f>ROUND(E19*U19,2)</f>
        <v>3.72</v>
      </c>
      <c r="W19" s="224"/>
      <c r="X19" s="224" t="s">
        <v>336</v>
      </c>
      <c r="Y19" s="224" t="s">
        <v>317</v>
      </c>
      <c r="Z19" s="214"/>
      <c r="AA19" s="214"/>
      <c r="AB19" s="214"/>
      <c r="AC19" s="214"/>
      <c r="AD19" s="214"/>
      <c r="AE19" s="214"/>
      <c r="AF19" s="214"/>
      <c r="AG19" s="214" t="s">
        <v>3663</v>
      </c>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ht="33.75" outlineLevel="1" x14ac:dyDescent="0.2">
      <c r="A20" s="236">
        <v>8</v>
      </c>
      <c r="B20" s="237" t="s">
        <v>3822</v>
      </c>
      <c r="C20" s="254" t="s">
        <v>3707</v>
      </c>
      <c r="D20" s="238" t="s">
        <v>403</v>
      </c>
      <c r="E20" s="239">
        <v>38</v>
      </c>
      <c r="F20" s="240"/>
      <c r="G20" s="241">
        <f>ROUND(E20*F20,2)</f>
        <v>0</v>
      </c>
      <c r="H20" s="240"/>
      <c r="I20" s="241">
        <f>ROUND(E20*H20,2)</f>
        <v>0</v>
      </c>
      <c r="J20" s="240"/>
      <c r="K20" s="241">
        <f>ROUND(E20*J20,2)</f>
        <v>0</v>
      </c>
      <c r="L20" s="241">
        <v>12</v>
      </c>
      <c r="M20" s="241">
        <f>G20*(1+L20/100)</f>
        <v>0</v>
      </c>
      <c r="N20" s="239">
        <v>7.9000000000000001E-4</v>
      </c>
      <c r="O20" s="239">
        <f>ROUND(E20*N20,2)</f>
        <v>0.03</v>
      </c>
      <c r="P20" s="239">
        <v>0</v>
      </c>
      <c r="Q20" s="239">
        <f>ROUND(E20*P20,2)</f>
        <v>0</v>
      </c>
      <c r="R20" s="241" t="s">
        <v>611</v>
      </c>
      <c r="S20" s="241" t="s">
        <v>315</v>
      </c>
      <c r="T20" s="242" t="s">
        <v>315</v>
      </c>
      <c r="U20" s="224">
        <v>0.30869000000000002</v>
      </c>
      <c r="V20" s="224">
        <f>ROUND(E20*U20,2)</f>
        <v>11.73</v>
      </c>
      <c r="W20" s="224"/>
      <c r="X20" s="224" t="s">
        <v>336</v>
      </c>
      <c r="Y20" s="224" t="s">
        <v>317</v>
      </c>
      <c r="Z20" s="214"/>
      <c r="AA20" s="214"/>
      <c r="AB20" s="214"/>
      <c r="AC20" s="214"/>
      <c r="AD20" s="214"/>
      <c r="AE20" s="214"/>
      <c r="AF20" s="214"/>
      <c r="AG20" s="214" t="s">
        <v>3663</v>
      </c>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2" x14ac:dyDescent="0.2">
      <c r="A21" s="221"/>
      <c r="B21" s="222"/>
      <c r="C21" s="267" t="s">
        <v>3823</v>
      </c>
      <c r="D21" s="266"/>
      <c r="E21" s="266"/>
      <c r="F21" s="266"/>
      <c r="G21" s="266"/>
      <c r="H21" s="224"/>
      <c r="I21" s="224"/>
      <c r="J21" s="224"/>
      <c r="K21" s="224"/>
      <c r="L21" s="224"/>
      <c r="M21" s="224"/>
      <c r="N21" s="223"/>
      <c r="O21" s="223"/>
      <c r="P21" s="223"/>
      <c r="Q21" s="223"/>
      <c r="R21" s="224"/>
      <c r="S21" s="224"/>
      <c r="T21" s="224"/>
      <c r="U21" s="224"/>
      <c r="V21" s="224"/>
      <c r="W21" s="224"/>
      <c r="X21" s="224"/>
      <c r="Y21" s="224"/>
      <c r="Z21" s="214"/>
      <c r="AA21" s="214"/>
      <c r="AB21" s="214"/>
      <c r="AC21" s="214"/>
      <c r="AD21" s="214"/>
      <c r="AE21" s="214"/>
      <c r="AF21" s="214"/>
      <c r="AG21" s="214" t="s">
        <v>369</v>
      </c>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ht="33.75" outlineLevel="1" x14ac:dyDescent="0.2">
      <c r="A22" s="236">
        <v>9</v>
      </c>
      <c r="B22" s="237" t="s">
        <v>3824</v>
      </c>
      <c r="C22" s="254" t="s">
        <v>3709</v>
      </c>
      <c r="D22" s="238" t="s">
        <v>403</v>
      </c>
      <c r="E22" s="239">
        <v>18</v>
      </c>
      <c r="F22" s="240"/>
      <c r="G22" s="241">
        <f>ROUND(E22*F22,2)</f>
        <v>0</v>
      </c>
      <c r="H22" s="240"/>
      <c r="I22" s="241">
        <f>ROUND(E22*H22,2)</f>
        <v>0</v>
      </c>
      <c r="J22" s="240"/>
      <c r="K22" s="241">
        <f>ROUND(E22*J22,2)</f>
        <v>0</v>
      </c>
      <c r="L22" s="241">
        <v>12</v>
      </c>
      <c r="M22" s="241">
        <f>G22*(1+L22/100)</f>
        <v>0</v>
      </c>
      <c r="N22" s="239">
        <v>9.1E-4</v>
      </c>
      <c r="O22" s="239">
        <f>ROUND(E22*N22,2)</f>
        <v>0.02</v>
      </c>
      <c r="P22" s="239">
        <v>0</v>
      </c>
      <c r="Q22" s="239">
        <f>ROUND(E22*P22,2)</f>
        <v>0</v>
      </c>
      <c r="R22" s="241" t="s">
        <v>611</v>
      </c>
      <c r="S22" s="241" t="s">
        <v>315</v>
      </c>
      <c r="T22" s="242" t="s">
        <v>315</v>
      </c>
      <c r="U22" s="224">
        <v>0.30869000000000002</v>
      </c>
      <c r="V22" s="224">
        <f>ROUND(E22*U22,2)</f>
        <v>5.56</v>
      </c>
      <c r="W22" s="224"/>
      <c r="X22" s="224" t="s">
        <v>336</v>
      </c>
      <c r="Y22" s="224" t="s">
        <v>317</v>
      </c>
      <c r="Z22" s="214"/>
      <c r="AA22" s="214"/>
      <c r="AB22" s="214"/>
      <c r="AC22" s="214"/>
      <c r="AD22" s="214"/>
      <c r="AE22" s="214"/>
      <c r="AF22" s="214"/>
      <c r="AG22" s="214" t="s">
        <v>3663</v>
      </c>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2" x14ac:dyDescent="0.2">
      <c r="A23" s="221"/>
      <c r="B23" s="222"/>
      <c r="C23" s="267" t="s">
        <v>3823</v>
      </c>
      <c r="D23" s="266"/>
      <c r="E23" s="266"/>
      <c r="F23" s="266"/>
      <c r="G23" s="266"/>
      <c r="H23" s="224"/>
      <c r="I23" s="224"/>
      <c r="J23" s="224"/>
      <c r="K23" s="224"/>
      <c r="L23" s="224"/>
      <c r="M23" s="224"/>
      <c r="N23" s="223"/>
      <c r="O23" s="223"/>
      <c r="P23" s="223"/>
      <c r="Q23" s="223"/>
      <c r="R23" s="224"/>
      <c r="S23" s="224"/>
      <c r="T23" s="224"/>
      <c r="U23" s="224"/>
      <c r="V23" s="224"/>
      <c r="W23" s="224"/>
      <c r="X23" s="224"/>
      <c r="Y23" s="224"/>
      <c r="Z23" s="214"/>
      <c r="AA23" s="214"/>
      <c r="AB23" s="214"/>
      <c r="AC23" s="214"/>
      <c r="AD23" s="214"/>
      <c r="AE23" s="214"/>
      <c r="AF23" s="214"/>
      <c r="AG23" s="214" t="s">
        <v>369</v>
      </c>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ht="33.75" outlineLevel="1" x14ac:dyDescent="0.2">
      <c r="A24" s="236">
        <v>10</v>
      </c>
      <c r="B24" s="237" t="s">
        <v>3825</v>
      </c>
      <c r="C24" s="254" t="s">
        <v>3711</v>
      </c>
      <c r="D24" s="238" t="s">
        <v>403</v>
      </c>
      <c r="E24" s="239">
        <v>54</v>
      </c>
      <c r="F24" s="240"/>
      <c r="G24" s="241">
        <f>ROUND(E24*F24,2)</f>
        <v>0</v>
      </c>
      <c r="H24" s="240"/>
      <c r="I24" s="241">
        <f>ROUND(E24*H24,2)</f>
        <v>0</v>
      </c>
      <c r="J24" s="240"/>
      <c r="K24" s="241">
        <f>ROUND(E24*J24,2)</f>
        <v>0</v>
      </c>
      <c r="L24" s="241">
        <v>12</v>
      </c>
      <c r="M24" s="241">
        <f>G24*(1+L24/100)</f>
        <v>0</v>
      </c>
      <c r="N24" s="239">
        <v>1.06E-3</v>
      </c>
      <c r="O24" s="239">
        <f>ROUND(E24*N24,2)</f>
        <v>0.06</v>
      </c>
      <c r="P24" s="239">
        <v>0</v>
      </c>
      <c r="Q24" s="239">
        <f>ROUND(E24*P24,2)</f>
        <v>0</v>
      </c>
      <c r="R24" s="241" t="s">
        <v>611</v>
      </c>
      <c r="S24" s="241" t="s">
        <v>315</v>
      </c>
      <c r="T24" s="242" t="s">
        <v>315</v>
      </c>
      <c r="U24" s="224">
        <v>0.33262999999999998</v>
      </c>
      <c r="V24" s="224">
        <f>ROUND(E24*U24,2)</f>
        <v>17.96</v>
      </c>
      <c r="W24" s="224"/>
      <c r="X24" s="224" t="s">
        <v>336</v>
      </c>
      <c r="Y24" s="224" t="s">
        <v>317</v>
      </c>
      <c r="Z24" s="214"/>
      <c r="AA24" s="214"/>
      <c r="AB24" s="214"/>
      <c r="AC24" s="214"/>
      <c r="AD24" s="214"/>
      <c r="AE24" s="214"/>
      <c r="AF24" s="214"/>
      <c r="AG24" s="214" t="s">
        <v>3663</v>
      </c>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2" x14ac:dyDescent="0.2">
      <c r="A25" s="221"/>
      <c r="B25" s="222"/>
      <c r="C25" s="267" t="s">
        <v>3823</v>
      </c>
      <c r="D25" s="266"/>
      <c r="E25" s="266"/>
      <c r="F25" s="266"/>
      <c r="G25" s="266"/>
      <c r="H25" s="224"/>
      <c r="I25" s="224"/>
      <c r="J25" s="224"/>
      <c r="K25" s="224"/>
      <c r="L25" s="224"/>
      <c r="M25" s="224"/>
      <c r="N25" s="223"/>
      <c r="O25" s="223"/>
      <c r="P25" s="223"/>
      <c r="Q25" s="223"/>
      <c r="R25" s="224"/>
      <c r="S25" s="224"/>
      <c r="T25" s="224"/>
      <c r="U25" s="224"/>
      <c r="V25" s="224"/>
      <c r="W25" s="224"/>
      <c r="X25" s="224"/>
      <c r="Y25" s="224"/>
      <c r="Z25" s="214"/>
      <c r="AA25" s="214"/>
      <c r="AB25" s="214"/>
      <c r="AC25" s="214"/>
      <c r="AD25" s="214"/>
      <c r="AE25" s="214"/>
      <c r="AF25" s="214"/>
      <c r="AG25" s="214" t="s">
        <v>369</v>
      </c>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ht="33.75" outlineLevel="1" x14ac:dyDescent="0.2">
      <c r="A26" s="236">
        <v>11</v>
      </c>
      <c r="B26" s="237" t="s">
        <v>3826</v>
      </c>
      <c r="C26" s="254" t="s">
        <v>3827</v>
      </c>
      <c r="D26" s="238" t="s">
        <v>403</v>
      </c>
      <c r="E26" s="239">
        <v>20</v>
      </c>
      <c r="F26" s="240"/>
      <c r="G26" s="241">
        <f>ROUND(E26*F26,2)</f>
        <v>0</v>
      </c>
      <c r="H26" s="240"/>
      <c r="I26" s="241">
        <f>ROUND(E26*H26,2)</f>
        <v>0</v>
      </c>
      <c r="J26" s="240"/>
      <c r="K26" s="241">
        <f>ROUND(E26*J26,2)</f>
        <v>0</v>
      </c>
      <c r="L26" s="241">
        <v>12</v>
      </c>
      <c r="M26" s="241">
        <f>G26*(1+L26/100)</f>
        <v>0</v>
      </c>
      <c r="N26" s="239">
        <v>1.66E-3</v>
      </c>
      <c r="O26" s="239">
        <f>ROUND(E26*N26,2)</f>
        <v>0.03</v>
      </c>
      <c r="P26" s="239">
        <v>0</v>
      </c>
      <c r="Q26" s="239">
        <f>ROUND(E26*P26,2)</f>
        <v>0</v>
      </c>
      <c r="R26" s="241" t="s">
        <v>611</v>
      </c>
      <c r="S26" s="241" t="s">
        <v>315</v>
      </c>
      <c r="T26" s="242" t="s">
        <v>315</v>
      </c>
      <c r="U26" s="224">
        <v>0.35470000000000002</v>
      </c>
      <c r="V26" s="224">
        <f>ROUND(E26*U26,2)</f>
        <v>7.09</v>
      </c>
      <c r="W26" s="224"/>
      <c r="X26" s="224" t="s">
        <v>336</v>
      </c>
      <c r="Y26" s="224" t="s">
        <v>317</v>
      </c>
      <c r="Z26" s="214"/>
      <c r="AA26" s="214"/>
      <c r="AB26" s="214"/>
      <c r="AC26" s="214"/>
      <c r="AD26" s="214"/>
      <c r="AE26" s="214"/>
      <c r="AF26" s="214"/>
      <c r="AG26" s="214" t="s">
        <v>3663</v>
      </c>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2" x14ac:dyDescent="0.2">
      <c r="A27" s="221"/>
      <c r="B27" s="222"/>
      <c r="C27" s="267" t="s">
        <v>3823</v>
      </c>
      <c r="D27" s="266"/>
      <c r="E27" s="266"/>
      <c r="F27" s="266"/>
      <c r="G27" s="266"/>
      <c r="H27" s="224"/>
      <c r="I27" s="224"/>
      <c r="J27" s="224"/>
      <c r="K27" s="224"/>
      <c r="L27" s="224"/>
      <c r="M27" s="224"/>
      <c r="N27" s="223"/>
      <c r="O27" s="223"/>
      <c r="P27" s="223"/>
      <c r="Q27" s="223"/>
      <c r="R27" s="224"/>
      <c r="S27" s="224"/>
      <c r="T27" s="224"/>
      <c r="U27" s="224"/>
      <c r="V27" s="224"/>
      <c r="W27" s="224"/>
      <c r="X27" s="224"/>
      <c r="Y27" s="224"/>
      <c r="Z27" s="214"/>
      <c r="AA27" s="214"/>
      <c r="AB27" s="214"/>
      <c r="AC27" s="214"/>
      <c r="AD27" s="214"/>
      <c r="AE27" s="214"/>
      <c r="AF27" s="214"/>
      <c r="AG27" s="214" t="s">
        <v>369</v>
      </c>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ht="33.75" outlineLevel="1" x14ac:dyDescent="0.2">
      <c r="A28" s="236">
        <v>12</v>
      </c>
      <c r="B28" s="237" t="s">
        <v>3828</v>
      </c>
      <c r="C28" s="254" t="s">
        <v>3829</v>
      </c>
      <c r="D28" s="238" t="s">
        <v>403</v>
      </c>
      <c r="E28" s="239">
        <v>11</v>
      </c>
      <c r="F28" s="240"/>
      <c r="G28" s="241">
        <f>ROUND(E28*F28,2)</f>
        <v>0</v>
      </c>
      <c r="H28" s="240"/>
      <c r="I28" s="241">
        <f>ROUND(E28*H28,2)</f>
        <v>0</v>
      </c>
      <c r="J28" s="240"/>
      <c r="K28" s="241">
        <f>ROUND(E28*J28,2)</f>
        <v>0</v>
      </c>
      <c r="L28" s="241">
        <v>12</v>
      </c>
      <c r="M28" s="241">
        <f>G28*(1+L28/100)</f>
        <v>0</v>
      </c>
      <c r="N28" s="239">
        <v>2E-3</v>
      </c>
      <c r="O28" s="239">
        <f>ROUND(E28*N28,2)</f>
        <v>0.02</v>
      </c>
      <c r="P28" s="239">
        <v>0</v>
      </c>
      <c r="Q28" s="239">
        <f>ROUND(E28*P28,2)</f>
        <v>0</v>
      </c>
      <c r="R28" s="241" t="s">
        <v>611</v>
      </c>
      <c r="S28" s="241" t="s">
        <v>315</v>
      </c>
      <c r="T28" s="242" t="s">
        <v>315</v>
      </c>
      <c r="U28" s="224">
        <v>0.37796999999999997</v>
      </c>
      <c r="V28" s="224">
        <f>ROUND(E28*U28,2)</f>
        <v>4.16</v>
      </c>
      <c r="W28" s="224"/>
      <c r="X28" s="224" t="s">
        <v>336</v>
      </c>
      <c r="Y28" s="224" t="s">
        <v>317</v>
      </c>
      <c r="Z28" s="214"/>
      <c r="AA28" s="214"/>
      <c r="AB28" s="214"/>
      <c r="AC28" s="214"/>
      <c r="AD28" s="214"/>
      <c r="AE28" s="214"/>
      <c r="AF28" s="214"/>
      <c r="AG28" s="214" t="s">
        <v>3663</v>
      </c>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2" x14ac:dyDescent="0.2">
      <c r="A29" s="221"/>
      <c r="B29" s="222"/>
      <c r="C29" s="267" t="s">
        <v>3823</v>
      </c>
      <c r="D29" s="266"/>
      <c r="E29" s="266"/>
      <c r="F29" s="266"/>
      <c r="G29" s="266"/>
      <c r="H29" s="224"/>
      <c r="I29" s="224"/>
      <c r="J29" s="224"/>
      <c r="K29" s="224"/>
      <c r="L29" s="224"/>
      <c r="M29" s="224"/>
      <c r="N29" s="223"/>
      <c r="O29" s="223"/>
      <c r="P29" s="223"/>
      <c r="Q29" s="223"/>
      <c r="R29" s="224"/>
      <c r="S29" s="224"/>
      <c r="T29" s="224"/>
      <c r="U29" s="224"/>
      <c r="V29" s="224"/>
      <c r="W29" s="224"/>
      <c r="X29" s="224"/>
      <c r="Y29" s="224"/>
      <c r="Z29" s="214"/>
      <c r="AA29" s="214"/>
      <c r="AB29" s="214"/>
      <c r="AC29" s="214"/>
      <c r="AD29" s="214"/>
      <c r="AE29" s="214"/>
      <c r="AF29" s="214"/>
      <c r="AG29" s="214" t="s">
        <v>369</v>
      </c>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ht="33.75" outlineLevel="1" x14ac:dyDescent="0.2">
      <c r="A30" s="236">
        <v>13</v>
      </c>
      <c r="B30" s="237" t="s">
        <v>3830</v>
      </c>
      <c r="C30" s="254" t="s">
        <v>3831</v>
      </c>
      <c r="D30" s="238" t="s">
        <v>403</v>
      </c>
      <c r="E30" s="239">
        <v>22</v>
      </c>
      <c r="F30" s="240"/>
      <c r="G30" s="241">
        <f>ROUND(E30*F30,2)</f>
        <v>0</v>
      </c>
      <c r="H30" s="240"/>
      <c r="I30" s="241">
        <f>ROUND(E30*H30,2)</f>
        <v>0</v>
      </c>
      <c r="J30" s="240"/>
      <c r="K30" s="241">
        <f>ROUND(E30*J30,2)</f>
        <v>0</v>
      </c>
      <c r="L30" s="241">
        <v>12</v>
      </c>
      <c r="M30" s="241">
        <f>G30*(1+L30/100)</f>
        <v>0</v>
      </c>
      <c r="N30" s="239">
        <v>2.3500000000000001E-3</v>
      </c>
      <c r="O30" s="239">
        <f>ROUND(E30*N30,2)</f>
        <v>0.05</v>
      </c>
      <c r="P30" s="239">
        <v>0</v>
      </c>
      <c r="Q30" s="239">
        <f>ROUND(E30*P30,2)</f>
        <v>0</v>
      </c>
      <c r="R30" s="241" t="s">
        <v>611</v>
      </c>
      <c r="S30" s="241" t="s">
        <v>315</v>
      </c>
      <c r="T30" s="242" t="s">
        <v>315</v>
      </c>
      <c r="U30" s="224">
        <v>0.44016</v>
      </c>
      <c r="V30" s="224">
        <f>ROUND(E30*U30,2)</f>
        <v>9.68</v>
      </c>
      <c r="W30" s="224"/>
      <c r="X30" s="224" t="s">
        <v>336</v>
      </c>
      <c r="Y30" s="224" t="s">
        <v>317</v>
      </c>
      <c r="Z30" s="214"/>
      <c r="AA30" s="214"/>
      <c r="AB30" s="214"/>
      <c r="AC30" s="214"/>
      <c r="AD30" s="214"/>
      <c r="AE30" s="214"/>
      <c r="AF30" s="214"/>
      <c r="AG30" s="214" t="s">
        <v>3663</v>
      </c>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2" x14ac:dyDescent="0.2">
      <c r="A31" s="221"/>
      <c r="B31" s="222"/>
      <c r="C31" s="267" t="s">
        <v>3823</v>
      </c>
      <c r="D31" s="266"/>
      <c r="E31" s="266"/>
      <c r="F31" s="266"/>
      <c r="G31" s="266"/>
      <c r="H31" s="224"/>
      <c r="I31" s="224"/>
      <c r="J31" s="224"/>
      <c r="K31" s="224"/>
      <c r="L31" s="224"/>
      <c r="M31" s="224"/>
      <c r="N31" s="223"/>
      <c r="O31" s="223"/>
      <c r="P31" s="223"/>
      <c r="Q31" s="223"/>
      <c r="R31" s="224"/>
      <c r="S31" s="224"/>
      <c r="T31" s="224"/>
      <c r="U31" s="224"/>
      <c r="V31" s="224"/>
      <c r="W31" s="224"/>
      <c r="X31" s="224"/>
      <c r="Y31" s="224"/>
      <c r="Z31" s="214"/>
      <c r="AA31" s="214"/>
      <c r="AB31" s="214"/>
      <c r="AC31" s="214"/>
      <c r="AD31" s="214"/>
      <c r="AE31" s="214"/>
      <c r="AF31" s="214"/>
      <c r="AG31" s="214" t="s">
        <v>369</v>
      </c>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ht="33.75" outlineLevel="1" x14ac:dyDescent="0.2">
      <c r="A32" s="236">
        <v>14</v>
      </c>
      <c r="B32" s="237" t="s">
        <v>3832</v>
      </c>
      <c r="C32" s="254" t="s">
        <v>3833</v>
      </c>
      <c r="D32" s="238" t="s">
        <v>403</v>
      </c>
      <c r="E32" s="239">
        <v>6</v>
      </c>
      <c r="F32" s="240"/>
      <c r="G32" s="241">
        <f>ROUND(E32*F32,2)</f>
        <v>0</v>
      </c>
      <c r="H32" s="240"/>
      <c r="I32" s="241">
        <f>ROUND(E32*H32,2)</f>
        <v>0</v>
      </c>
      <c r="J32" s="240"/>
      <c r="K32" s="241">
        <f>ROUND(E32*J32,2)</f>
        <v>0</v>
      </c>
      <c r="L32" s="241">
        <v>12</v>
      </c>
      <c r="M32" s="241">
        <f>G32*(1+L32/100)</f>
        <v>0</v>
      </c>
      <c r="N32" s="239">
        <v>3.8E-3</v>
      </c>
      <c r="O32" s="239">
        <f>ROUND(E32*N32,2)</f>
        <v>0.02</v>
      </c>
      <c r="P32" s="239">
        <v>0</v>
      </c>
      <c r="Q32" s="239">
        <f>ROUND(E32*P32,2)</f>
        <v>0</v>
      </c>
      <c r="R32" s="241" t="s">
        <v>611</v>
      </c>
      <c r="S32" s="241" t="s">
        <v>315</v>
      </c>
      <c r="T32" s="242" t="s">
        <v>315</v>
      </c>
      <c r="U32" s="224">
        <v>0.49569999999999997</v>
      </c>
      <c r="V32" s="224">
        <f>ROUND(E32*U32,2)</f>
        <v>2.97</v>
      </c>
      <c r="W32" s="224"/>
      <c r="X32" s="224" t="s">
        <v>336</v>
      </c>
      <c r="Y32" s="224" t="s">
        <v>317</v>
      </c>
      <c r="Z32" s="214"/>
      <c r="AA32" s="214"/>
      <c r="AB32" s="214"/>
      <c r="AC32" s="214"/>
      <c r="AD32" s="214"/>
      <c r="AE32" s="214"/>
      <c r="AF32" s="214"/>
      <c r="AG32" s="214" t="s">
        <v>3663</v>
      </c>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2" x14ac:dyDescent="0.2">
      <c r="A33" s="221"/>
      <c r="B33" s="222"/>
      <c r="C33" s="267" t="s">
        <v>3823</v>
      </c>
      <c r="D33" s="266"/>
      <c r="E33" s="266"/>
      <c r="F33" s="266"/>
      <c r="G33" s="266"/>
      <c r="H33" s="224"/>
      <c r="I33" s="224"/>
      <c r="J33" s="224"/>
      <c r="K33" s="224"/>
      <c r="L33" s="224"/>
      <c r="M33" s="224"/>
      <c r="N33" s="223"/>
      <c r="O33" s="223"/>
      <c r="P33" s="223"/>
      <c r="Q33" s="223"/>
      <c r="R33" s="224"/>
      <c r="S33" s="224"/>
      <c r="T33" s="224"/>
      <c r="U33" s="224"/>
      <c r="V33" s="224"/>
      <c r="W33" s="224"/>
      <c r="X33" s="224"/>
      <c r="Y33" s="224"/>
      <c r="Z33" s="214"/>
      <c r="AA33" s="214"/>
      <c r="AB33" s="214"/>
      <c r="AC33" s="214"/>
      <c r="AD33" s="214"/>
      <c r="AE33" s="214"/>
      <c r="AF33" s="214"/>
      <c r="AG33" s="214" t="s">
        <v>369</v>
      </c>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1" x14ac:dyDescent="0.2">
      <c r="A34" s="245">
        <v>15</v>
      </c>
      <c r="B34" s="246" t="s">
        <v>3834</v>
      </c>
      <c r="C34" s="256" t="s">
        <v>3835</v>
      </c>
      <c r="D34" s="247" t="s">
        <v>403</v>
      </c>
      <c r="E34" s="248">
        <v>20</v>
      </c>
      <c r="F34" s="249"/>
      <c r="G34" s="250">
        <f>ROUND(E34*F34,2)</f>
        <v>0</v>
      </c>
      <c r="H34" s="249"/>
      <c r="I34" s="250">
        <f>ROUND(E34*H34,2)</f>
        <v>0</v>
      </c>
      <c r="J34" s="249"/>
      <c r="K34" s="250">
        <f>ROUND(E34*J34,2)</f>
        <v>0</v>
      </c>
      <c r="L34" s="250">
        <v>12</v>
      </c>
      <c r="M34" s="250">
        <f>G34*(1+L34/100)</f>
        <v>0</v>
      </c>
      <c r="N34" s="248">
        <v>0</v>
      </c>
      <c r="O34" s="248">
        <f>ROUND(E34*N34,2)</f>
        <v>0</v>
      </c>
      <c r="P34" s="248">
        <v>0</v>
      </c>
      <c r="Q34" s="248">
        <f>ROUND(E34*P34,2)</f>
        <v>0</v>
      </c>
      <c r="R34" s="250"/>
      <c r="S34" s="250" t="s">
        <v>331</v>
      </c>
      <c r="T34" s="251" t="s">
        <v>316</v>
      </c>
      <c r="U34" s="224">
        <v>0</v>
      </c>
      <c r="V34" s="224">
        <f>ROUND(E34*U34,2)</f>
        <v>0</v>
      </c>
      <c r="W34" s="224"/>
      <c r="X34" s="224" t="s">
        <v>336</v>
      </c>
      <c r="Y34" s="224" t="s">
        <v>317</v>
      </c>
      <c r="Z34" s="214"/>
      <c r="AA34" s="214"/>
      <c r="AB34" s="214"/>
      <c r="AC34" s="214"/>
      <c r="AD34" s="214"/>
      <c r="AE34" s="214"/>
      <c r="AF34" s="214"/>
      <c r="AG34" s="214" t="s">
        <v>3663</v>
      </c>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ht="22.5" outlineLevel="1" x14ac:dyDescent="0.2">
      <c r="A35" s="236">
        <v>16</v>
      </c>
      <c r="B35" s="237" t="s">
        <v>3836</v>
      </c>
      <c r="C35" s="254" t="s">
        <v>3837</v>
      </c>
      <c r="D35" s="238" t="s">
        <v>403</v>
      </c>
      <c r="E35" s="239">
        <v>38</v>
      </c>
      <c r="F35" s="240"/>
      <c r="G35" s="241">
        <f>ROUND(E35*F35,2)</f>
        <v>0</v>
      </c>
      <c r="H35" s="240"/>
      <c r="I35" s="241">
        <f>ROUND(E35*H35,2)</f>
        <v>0</v>
      </c>
      <c r="J35" s="240"/>
      <c r="K35" s="241">
        <f>ROUND(E35*J35,2)</f>
        <v>0</v>
      </c>
      <c r="L35" s="241">
        <v>12</v>
      </c>
      <c r="M35" s="241">
        <f>G35*(1+L35/100)</f>
        <v>0</v>
      </c>
      <c r="N35" s="239">
        <v>5.8500000000000002E-3</v>
      </c>
      <c r="O35" s="239">
        <f>ROUND(E35*N35,2)</f>
        <v>0.22</v>
      </c>
      <c r="P35" s="239">
        <v>0</v>
      </c>
      <c r="Q35" s="239">
        <f>ROUND(E35*P35,2)</f>
        <v>0</v>
      </c>
      <c r="R35" s="241" t="s">
        <v>611</v>
      </c>
      <c r="S35" s="241" t="s">
        <v>315</v>
      </c>
      <c r="T35" s="242" t="s">
        <v>315</v>
      </c>
      <c r="U35" s="224">
        <v>0.41160000000000002</v>
      </c>
      <c r="V35" s="224">
        <f>ROUND(E35*U35,2)</f>
        <v>15.64</v>
      </c>
      <c r="W35" s="224"/>
      <c r="X35" s="224" t="s">
        <v>336</v>
      </c>
      <c r="Y35" s="224" t="s">
        <v>317</v>
      </c>
      <c r="Z35" s="214"/>
      <c r="AA35" s="214"/>
      <c r="AB35" s="214"/>
      <c r="AC35" s="214"/>
      <c r="AD35" s="214"/>
      <c r="AE35" s="214"/>
      <c r="AF35" s="214"/>
      <c r="AG35" s="214" t="s">
        <v>3663</v>
      </c>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2" x14ac:dyDescent="0.2">
      <c r="A36" s="221"/>
      <c r="B36" s="222"/>
      <c r="C36" s="267" t="s">
        <v>3838</v>
      </c>
      <c r="D36" s="266"/>
      <c r="E36" s="266"/>
      <c r="F36" s="266"/>
      <c r="G36" s="266"/>
      <c r="H36" s="224"/>
      <c r="I36" s="224"/>
      <c r="J36" s="224"/>
      <c r="K36" s="224"/>
      <c r="L36" s="224"/>
      <c r="M36" s="224"/>
      <c r="N36" s="223"/>
      <c r="O36" s="223"/>
      <c r="P36" s="223"/>
      <c r="Q36" s="223"/>
      <c r="R36" s="224"/>
      <c r="S36" s="224"/>
      <c r="T36" s="224"/>
      <c r="U36" s="224"/>
      <c r="V36" s="224"/>
      <c r="W36" s="224"/>
      <c r="X36" s="224"/>
      <c r="Y36" s="224"/>
      <c r="Z36" s="214"/>
      <c r="AA36" s="214"/>
      <c r="AB36" s="214"/>
      <c r="AC36" s="214"/>
      <c r="AD36" s="214"/>
      <c r="AE36" s="214"/>
      <c r="AF36" s="214"/>
      <c r="AG36" s="214" t="s">
        <v>369</v>
      </c>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ht="22.5" outlineLevel="1" x14ac:dyDescent="0.2">
      <c r="A37" s="236">
        <v>17</v>
      </c>
      <c r="B37" s="237" t="s">
        <v>3839</v>
      </c>
      <c r="C37" s="254" t="s">
        <v>3840</v>
      </c>
      <c r="D37" s="238" t="s">
        <v>403</v>
      </c>
      <c r="E37" s="239">
        <v>18</v>
      </c>
      <c r="F37" s="240"/>
      <c r="G37" s="241">
        <f>ROUND(E37*F37,2)</f>
        <v>0</v>
      </c>
      <c r="H37" s="240"/>
      <c r="I37" s="241">
        <f>ROUND(E37*H37,2)</f>
        <v>0</v>
      </c>
      <c r="J37" s="240"/>
      <c r="K37" s="241">
        <f>ROUND(E37*J37,2)</f>
        <v>0</v>
      </c>
      <c r="L37" s="241">
        <v>12</v>
      </c>
      <c r="M37" s="241">
        <f>G37*(1+L37/100)</f>
        <v>0</v>
      </c>
      <c r="N37" s="239">
        <v>5.8500000000000002E-3</v>
      </c>
      <c r="O37" s="239">
        <f>ROUND(E37*N37,2)</f>
        <v>0.11</v>
      </c>
      <c r="P37" s="239">
        <v>0</v>
      </c>
      <c r="Q37" s="239">
        <f>ROUND(E37*P37,2)</f>
        <v>0</v>
      </c>
      <c r="R37" s="241" t="s">
        <v>611</v>
      </c>
      <c r="S37" s="241" t="s">
        <v>315</v>
      </c>
      <c r="T37" s="242" t="s">
        <v>315</v>
      </c>
      <c r="U37" s="224">
        <v>0.42159999999999997</v>
      </c>
      <c r="V37" s="224">
        <f>ROUND(E37*U37,2)</f>
        <v>7.59</v>
      </c>
      <c r="W37" s="224"/>
      <c r="X37" s="224" t="s">
        <v>336</v>
      </c>
      <c r="Y37" s="224" t="s">
        <v>317</v>
      </c>
      <c r="Z37" s="214"/>
      <c r="AA37" s="214"/>
      <c r="AB37" s="214"/>
      <c r="AC37" s="214"/>
      <c r="AD37" s="214"/>
      <c r="AE37" s="214"/>
      <c r="AF37" s="214"/>
      <c r="AG37" s="214" t="s">
        <v>3663</v>
      </c>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2" x14ac:dyDescent="0.2">
      <c r="A38" s="221"/>
      <c r="B38" s="222"/>
      <c r="C38" s="267" t="s">
        <v>3838</v>
      </c>
      <c r="D38" s="266"/>
      <c r="E38" s="266"/>
      <c r="F38" s="266"/>
      <c r="G38" s="266"/>
      <c r="H38" s="224"/>
      <c r="I38" s="224"/>
      <c r="J38" s="224"/>
      <c r="K38" s="224"/>
      <c r="L38" s="224"/>
      <c r="M38" s="224"/>
      <c r="N38" s="223"/>
      <c r="O38" s="223"/>
      <c r="P38" s="223"/>
      <c r="Q38" s="223"/>
      <c r="R38" s="224"/>
      <c r="S38" s="224"/>
      <c r="T38" s="224"/>
      <c r="U38" s="224"/>
      <c r="V38" s="224"/>
      <c r="W38" s="224"/>
      <c r="X38" s="224"/>
      <c r="Y38" s="224"/>
      <c r="Z38" s="214"/>
      <c r="AA38" s="214"/>
      <c r="AB38" s="214"/>
      <c r="AC38" s="214"/>
      <c r="AD38" s="214"/>
      <c r="AE38" s="214"/>
      <c r="AF38" s="214"/>
      <c r="AG38" s="214" t="s">
        <v>369</v>
      </c>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ht="22.5" outlineLevel="1" x14ac:dyDescent="0.2">
      <c r="A39" s="236">
        <v>18</v>
      </c>
      <c r="B39" s="237" t="s">
        <v>3841</v>
      </c>
      <c r="C39" s="254" t="s">
        <v>3842</v>
      </c>
      <c r="D39" s="238" t="s">
        <v>403</v>
      </c>
      <c r="E39" s="239">
        <v>54</v>
      </c>
      <c r="F39" s="240"/>
      <c r="G39" s="241">
        <f>ROUND(E39*F39,2)</f>
        <v>0</v>
      </c>
      <c r="H39" s="240"/>
      <c r="I39" s="241">
        <f>ROUND(E39*H39,2)</f>
        <v>0</v>
      </c>
      <c r="J39" s="240"/>
      <c r="K39" s="241">
        <f>ROUND(E39*J39,2)</f>
        <v>0</v>
      </c>
      <c r="L39" s="241">
        <v>12</v>
      </c>
      <c r="M39" s="241">
        <f>G39*(1+L39/100)</f>
        <v>0</v>
      </c>
      <c r="N39" s="239">
        <v>5.8599999999999998E-3</v>
      </c>
      <c r="O39" s="239">
        <f>ROUND(E39*N39,2)</f>
        <v>0.32</v>
      </c>
      <c r="P39" s="239">
        <v>0</v>
      </c>
      <c r="Q39" s="239">
        <f>ROUND(E39*P39,2)</f>
        <v>0</v>
      </c>
      <c r="R39" s="241" t="s">
        <v>611</v>
      </c>
      <c r="S39" s="241" t="s">
        <v>315</v>
      </c>
      <c r="T39" s="242" t="s">
        <v>315</v>
      </c>
      <c r="U39" s="224">
        <v>0.43159999999999998</v>
      </c>
      <c r="V39" s="224">
        <f>ROUND(E39*U39,2)</f>
        <v>23.31</v>
      </c>
      <c r="W39" s="224"/>
      <c r="X39" s="224" t="s">
        <v>336</v>
      </c>
      <c r="Y39" s="224" t="s">
        <v>317</v>
      </c>
      <c r="Z39" s="214"/>
      <c r="AA39" s="214"/>
      <c r="AB39" s="214"/>
      <c r="AC39" s="214"/>
      <c r="AD39" s="214"/>
      <c r="AE39" s="214"/>
      <c r="AF39" s="214"/>
      <c r="AG39" s="214" t="s">
        <v>3663</v>
      </c>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2" x14ac:dyDescent="0.2">
      <c r="A40" s="221"/>
      <c r="B40" s="222"/>
      <c r="C40" s="267" t="s">
        <v>3838</v>
      </c>
      <c r="D40" s="266"/>
      <c r="E40" s="266"/>
      <c r="F40" s="266"/>
      <c r="G40" s="266"/>
      <c r="H40" s="224"/>
      <c r="I40" s="224"/>
      <c r="J40" s="224"/>
      <c r="K40" s="224"/>
      <c r="L40" s="224"/>
      <c r="M40" s="224"/>
      <c r="N40" s="223"/>
      <c r="O40" s="223"/>
      <c r="P40" s="223"/>
      <c r="Q40" s="223"/>
      <c r="R40" s="224"/>
      <c r="S40" s="224"/>
      <c r="T40" s="224"/>
      <c r="U40" s="224"/>
      <c r="V40" s="224"/>
      <c r="W40" s="224"/>
      <c r="X40" s="224"/>
      <c r="Y40" s="224"/>
      <c r="Z40" s="214"/>
      <c r="AA40" s="214"/>
      <c r="AB40" s="214"/>
      <c r="AC40" s="214"/>
      <c r="AD40" s="214"/>
      <c r="AE40" s="214"/>
      <c r="AF40" s="214"/>
      <c r="AG40" s="214" t="s">
        <v>369</v>
      </c>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ht="22.5" outlineLevel="1" x14ac:dyDescent="0.2">
      <c r="A41" s="236">
        <v>19</v>
      </c>
      <c r="B41" s="237" t="s">
        <v>3843</v>
      </c>
      <c r="C41" s="254" t="s">
        <v>3844</v>
      </c>
      <c r="D41" s="238" t="s">
        <v>403</v>
      </c>
      <c r="E41" s="239">
        <v>20</v>
      </c>
      <c r="F41" s="240"/>
      <c r="G41" s="241">
        <f>ROUND(E41*F41,2)</f>
        <v>0</v>
      </c>
      <c r="H41" s="240"/>
      <c r="I41" s="241">
        <f>ROUND(E41*H41,2)</f>
        <v>0</v>
      </c>
      <c r="J41" s="240"/>
      <c r="K41" s="241">
        <f>ROUND(E41*J41,2)</f>
        <v>0</v>
      </c>
      <c r="L41" s="241">
        <v>12</v>
      </c>
      <c r="M41" s="241">
        <f>G41*(1+L41/100)</f>
        <v>0</v>
      </c>
      <c r="N41" s="239">
        <v>4.8700000000000002E-3</v>
      </c>
      <c r="O41" s="239">
        <f>ROUND(E41*N41,2)</f>
        <v>0.1</v>
      </c>
      <c r="P41" s="239">
        <v>0</v>
      </c>
      <c r="Q41" s="239">
        <f>ROUND(E41*P41,2)</f>
        <v>0</v>
      </c>
      <c r="R41" s="241" t="s">
        <v>611</v>
      </c>
      <c r="S41" s="241" t="s">
        <v>315</v>
      </c>
      <c r="T41" s="242" t="s">
        <v>315</v>
      </c>
      <c r="U41" s="224">
        <v>0.44556000000000001</v>
      </c>
      <c r="V41" s="224">
        <f>ROUND(E41*U41,2)</f>
        <v>8.91</v>
      </c>
      <c r="W41" s="224"/>
      <c r="X41" s="224" t="s">
        <v>336</v>
      </c>
      <c r="Y41" s="224" t="s">
        <v>317</v>
      </c>
      <c r="Z41" s="214"/>
      <c r="AA41" s="214"/>
      <c r="AB41" s="214"/>
      <c r="AC41" s="214"/>
      <c r="AD41" s="214"/>
      <c r="AE41" s="214"/>
      <c r="AF41" s="214"/>
      <c r="AG41" s="214" t="s">
        <v>3663</v>
      </c>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outlineLevel="2" x14ac:dyDescent="0.2">
      <c r="A42" s="221"/>
      <c r="B42" s="222"/>
      <c r="C42" s="267" t="s">
        <v>3838</v>
      </c>
      <c r="D42" s="266"/>
      <c r="E42" s="266"/>
      <c r="F42" s="266"/>
      <c r="G42" s="266"/>
      <c r="H42" s="224"/>
      <c r="I42" s="224"/>
      <c r="J42" s="224"/>
      <c r="K42" s="224"/>
      <c r="L42" s="224"/>
      <c r="M42" s="224"/>
      <c r="N42" s="223"/>
      <c r="O42" s="223"/>
      <c r="P42" s="223"/>
      <c r="Q42" s="223"/>
      <c r="R42" s="224"/>
      <c r="S42" s="224"/>
      <c r="T42" s="224"/>
      <c r="U42" s="224"/>
      <c r="V42" s="224"/>
      <c r="W42" s="224"/>
      <c r="X42" s="224"/>
      <c r="Y42" s="224"/>
      <c r="Z42" s="214"/>
      <c r="AA42" s="214"/>
      <c r="AB42" s="214"/>
      <c r="AC42" s="214"/>
      <c r="AD42" s="214"/>
      <c r="AE42" s="214"/>
      <c r="AF42" s="214"/>
      <c r="AG42" s="214" t="s">
        <v>369</v>
      </c>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ht="22.5" outlineLevel="1" x14ac:dyDescent="0.2">
      <c r="A43" s="236">
        <v>20</v>
      </c>
      <c r="B43" s="237" t="s">
        <v>3845</v>
      </c>
      <c r="C43" s="254" t="s">
        <v>3846</v>
      </c>
      <c r="D43" s="238" t="s">
        <v>403</v>
      </c>
      <c r="E43" s="239">
        <v>11</v>
      </c>
      <c r="F43" s="240"/>
      <c r="G43" s="241">
        <f>ROUND(E43*F43,2)</f>
        <v>0</v>
      </c>
      <c r="H43" s="240"/>
      <c r="I43" s="241">
        <f>ROUND(E43*H43,2)</f>
        <v>0</v>
      </c>
      <c r="J43" s="240"/>
      <c r="K43" s="241">
        <f>ROUND(E43*J43,2)</f>
        <v>0</v>
      </c>
      <c r="L43" s="241">
        <v>12</v>
      </c>
      <c r="M43" s="241">
        <f>G43*(1+L43/100)</f>
        <v>0</v>
      </c>
      <c r="N43" s="239">
        <v>4.8700000000000002E-3</v>
      </c>
      <c r="O43" s="239">
        <f>ROUND(E43*N43,2)</f>
        <v>0.05</v>
      </c>
      <c r="P43" s="239">
        <v>0</v>
      </c>
      <c r="Q43" s="239">
        <f>ROUND(E43*P43,2)</f>
        <v>0</v>
      </c>
      <c r="R43" s="241" t="s">
        <v>611</v>
      </c>
      <c r="S43" s="241" t="s">
        <v>315</v>
      </c>
      <c r="T43" s="242" t="s">
        <v>315</v>
      </c>
      <c r="U43" s="224">
        <v>0.45556000000000002</v>
      </c>
      <c r="V43" s="224">
        <f>ROUND(E43*U43,2)</f>
        <v>5.01</v>
      </c>
      <c r="W43" s="224"/>
      <c r="X43" s="224" t="s">
        <v>336</v>
      </c>
      <c r="Y43" s="224" t="s">
        <v>317</v>
      </c>
      <c r="Z43" s="214"/>
      <c r="AA43" s="214"/>
      <c r="AB43" s="214"/>
      <c r="AC43" s="214"/>
      <c r="AD43" s="214"/>
      <c r="AE43" s="214"/>
      <c r="AF43" s="214"/>
      <c r="AG43" s="214" t="s">
        <v>3663</v>
      </c>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outlineLevel="2" x14ac:dyDescent="0.2">
      <c r="A44" s="221"/>
      <c r="B44" s="222"/>
      <c r="C44" s="267" t="s">
        <v>3838</v>
      </c>
      <c r="D44" s="266"/>
      <c r="E44" s="266"/>
      <c r="F44" s="266"/>
      <c r="G44" s="266"/>
      <c r="H44" s="224"/>
      <c r="I44" s="224"/>
      <c r="J44" s="224"/>
      <c r="K44" s="224"/>
      <c r="L44" s="224"/>
      <c r="M44" s="224"/>
      <c r="N44" s="223"/>
      <c r="O44" s="223"/>
      <c r="P44" s="223"/>
      <c r="Q44" s="223"/>
      <c r="R44" s="224"/>
      <c r="S44" s="224"/>
      <c r="T44" s="224"/>
      <c r="U44" s="224"/>
      <c r="V44" s="224"/>
      <c r="W44" s="224"/>
      <c r="X44" s="224"/>
      <c r="Y44" s="224"/>
      <c r="Z44" s="214"/>
      <c r="AA44" s="214"/>
      <c r="AB44" s="214"/>
      <c r="AC44" s="214"/>
      <c r="AD44" s="214"/>
      <c r="AE44" s="214"/>
      <c r="AF44" s="214"/>
      <c r="AG44" s="214" t="s">
        <v>369</v>
      </c>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ht="22.5" outlineLevel="1" x14ac:dyDescent="0.2">
      <c r="A45" s="236">
        <v>21</v>
      </c>
      <c r="B45" s="237" t="s">
        <v>3847</v>
      </c>
      <c r="C45" s="254" t="s">
        <v>3848</v>
      </c>
      <c r="D45" s="238" t="s">
        <v>403</v>
      </c>
      <c r="E45" s="239">
        <v>22</v>
      </c>
      <c r="F45" s="240"/>
      <c r="G45" s="241">
        <f>ROUND(E45*F45,2)</f>
        <v>0</v>
      </c>
      <c r="H45" s="240"/>
      <c r="I45" s="241">
        <f>ROUND(E45*H45,2)</f>
        <v>0</v>
      </c>
      <c r="J45" s="240"/>
      <c r="K45" s="241">
        <f>ROUND(E45*J45,2)</f>
        <v>0</v>
      </c>
      <c r="L45" s="241">
        <v>12</v>
      </c>
      <c r="M45" s="241">
        <f>G45*(1+L45/100)</f>
        <v>0</v>
      </c>
      <c r="N45" s="239">
        <v>4.8900000000000002E-3</v>
      </c>
      <c r="O45" s="239">
        <f>ROUND(E45*N45,2)</f>
        <v>0.11</v>
      </c>
      <c r="P45" s="239">
        <v>0</v>
      </c>
      <c r="Q45" s="239">
        <f>ROUND(E45*P45,2)</f>
        <v>0</v>
      </c>
      <c r="R45" s="241" t="s">
        <v>611</v>
      </c>
      <c r="S45" s="241" t="s">
        <v>315</v>
      </c>
      <c r="T45" s="242" t="s">
        <v>315</v>
      </c>
      <c r="U45" s="224">
        <v>0.47355999999999998</v>
      </c>
      <c r="V45" s="224">
        <f>ROUND(E45*U45,2)</f>
        <v>10.42</v>
      </c>
      <c r="W45" s="224"/>
      <c r="X45" s="224" t="s">
        <v>336</v>
      </c>
      <c r="Y45" s="224" t="s">
        <v>317</v>
      </c>
      <c r="Z45" s="214"/>
      <c r="AA45" s="214"/>
      <c r="AB45" s="214"/>
      <c r="AC45" s="214"/>
      <c r="AD45" s="214"/>
      <c r="AE45" s="214"/>
      <c r="AF45" s="214"/>
      <c r="AG45" s="214" t="s">
        <v>3663</v>
      </c>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2" x14ac:dyDescent="0.2">
      <c r="A46" s="221"/>
      <c r="B46" s="222"/>
      <c r="C46" s="267" t="s">
        <v>3838</v>
      </c>
      <c r="D46" s="266"/>
      <c r="E46" s="266"/>
      <c r="F46" s="266"/>
      <c r="G46" s="266"/>
      <c r="H46" s="224"/>
      <c r="I46" s="224"/>
      <c r="J46" s="224"/>
      <c r="K46" s="224"/>
      <c r="L46" s="224"/>
      <c r="M46" s="224"/>
      <c r="N46" s="223"/>
      <c r="O46" s="223"/>
      <c r="P46" s="223"/>
      <c r="Q46" s="223"/>
      <c r="R46" s="224"/>
      <c r="S46" s="224"/>
      <c r="T46" s="224"/>
      <c r="U46" s="224"/>
      <c r="V46" s="224"/>
      <c r="W46" s="224"/>
      <c r="X46" s="224"/>
      <c r="Y46" s="224"/>
      <c r="Z46" s="214"/>
      <c r="AA46" s="214"/>
      <c r="AB46" s="214"/>
      <c r="AC46" s="214"/>
      <c r="AD46" s="214"/>
      <c r="AE46" s="214"/>
      <c r="AF46" s="214"/>
      <c r="AG46" s="214" t="s">
        <v>369</v>
      </c>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ht="22.5" outlineLevel="1" x14ac:dyDescent="0.2">
      <c r="A47" s="236">
        <v>22</v>
      </c>
      <c r="B47" s="237" t="s">
        <v>3849</v>
      </c>
      <c r="C47" s="254" t="s">
        <v>3850</v>
      </c>
      <c r="D47" s="238" t="s">
        <v>403</v>
      </c>
      <c r="E47" s="239">
        <v>6</v>
      </c>
      <c r="F47" s="240"/>
      <c r="G47" s="241">
        <f>ROUND(E47*F47,2)</f>
        <v>0</v>
      </c>
      <c r="H47" s="240"/>
      <c r="I47" s="241">
        <f>ROUND(E47*H47,2)</f>
        <v>0</v>
      </c>
      <c r="J47" s="240"/>
      <c r="K47" s="241">
        <f>ROUND(E47*J47,2)</f>
        <v>0</v>
      </c>
      <c r="L47" s="241">
        <v>12</v>
      </c>
      <c r="M47" s="241">
        <f>G47*(1+L47/100)</f>
        <v>0</v>
      </c>
      <c r="N47" s="239">
        <v>4.9399999999999999E-3</v>
      </c>
      <c r="O47" s="239">
        <f>ROUND(E47*N47,2)</f>
        <v>0.03</v>
      </c>
      <c r="P47" s="239">
        <v>0</v>
      </c>
      <c r="Q47" s="239">
        <f>ROUND(E47*P47,2)</f>
        <v>0</v>
      </c>
      <c r="R47" s="241" t="s">
        <v>611</v>
      </c>
      <c r="S47" s="241" t="s">
        <v>315</v>
      </c>
      <c r="T47" s="242" t="s">
        <v>315</v>
      </c>
      <c r="U47" s="224">
        <v>0.48355999999999999</v>
      </c>
      <c r="V47" s="224">
        <f>ROUND(E47*U47,2)</f>
        <v>2.9</v>
      </c>
      <c r="W47" s="224"/>
      <c r="X47" s="224" t="s">
        <v>336</v>
      </c>
      <c r="Y47" s="224" t="s">
        <v>317</v>
      </c>
      <c r="Z47" s="214"/>
      <c r="AA47" s="214"/>
      <c r="AB47" s="214"/>
      <c r="AC47" s="214"/>
      <c r="AD47" s="214"/>
      <c r="AE47" s="214"/>
      <c r="AF47" s="214"/>
      <c r="AG47" s="214" t="s">
        <v>3663</v>
      </c>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2" x14ac:dyDescent="0.2">
      <c r="A48" s="221"/>
      <c r="B48" s="222"/>
      <c r="C48" s="267" t="s">
        <v>3838</v>
      </c>
      <c r="D48" s="266"/>
      <c r="E48" s="266"/>
      <c r="F48" s="266"/>
      <c r="G48" s="266"/>
      <c r="H48" s="224"/>
      <c r="I48" s="224"/>
      <c r="J48" s="224"/>
      <c r="K48" s="224"/>
      <c r="L48" s="224"/>
      <c r="M48" s="224"/>
      <c r="N48" s="223"/>
      <c r="O48" s="223"/>
      <c r="P48" s="223"/>
      <c r="Q48" s="223"/>
      <c r="R48" s="224"/>
      <c r="S48" s="224"/>
      <c r="T48" s="224"/>
      <c r="U48" s="224"/>
      <c r="V48" s="224"/>
      <c r="W48" s="224"/>
      <c r="X48" s="224"/>
      <c r="Y48" s="224"/>
      <c r="Z48" s="214"/>
      <c r="AA48" s="214"/>
      <c r="AB48" s="214"/>
      <c r="AC48" s="214"/>
      <c r="AD48" s="214"/>
      <c r="AE48" s="214"/>
      <c r="AF48" s="214"/>
      <c r="AG48" s="214" t="s">
        <v>369</v>
      </c>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1" x14ac:dyDescent="0.2">
      <c r="A49" s="245">
        <v>23</v>
      </c>
      <c r="B49" s="246" t="s">
        <v>3851</v>
      </c>
      <c r="C49" s="256" t="s">
        <v>3852</v>
      </c>
      <c r="D49" s="247" t="s">
        <v>403</v>
      </c>
      <c r="E49" s="248">
        <v>20</v>
      </c>
      <c r="F49" s="249"/>
      <c r="G49" s="250">
        <f>ROUND(E49*F49,2)</f>
        <v>0</v>
      </c>
      <c r="H49" s="249"/>
      <c r="I49" s="250">
        <f>ROUND(E49*H49,2)</f>
        <v>0</v>
      </c>
      <c r="J49" s="249"/>
      <c r="K49" s="250">
        <f>ROUND(E49*J49,2)</f>
        <v>0</v>
      </c>
      <c r="L49" s="250">
        <v>12</v>
      </c>
      <c r="M49" s="250">
        <f>G49*(1+L49/100)</f>
        <v>0</v>
      </c>
      <c r="N49" s="248">
        <v>0</v>
      </c>
      <c r="O49" s="248">
        <f>ROUND(E49*N49,2)</f>
        <v>0</v>
      </c>
      <c r="P49" s="248">
        <v>0</v>
      </c>
      <c r="Q49" s="248">
        <f>ROUND(E49*P49,2)</f>
        <v>0</v>
      </c>
      <c r="R49" s="250"/>
      <c r="S49" s="250" t="s">
        <v>331</v>
      </c>
      <c r="T49" s="251" t="s">
        <v>316</v>
      </c>
      <c r="U49" s="224">
        <v>0</v>
      </c>
      <c r="V49" s="224">
        <f>ROUND(E49*U49,2)</f>
        <v>0</v>
      </c>
      <c r="W49" s="224"/>
      <c r="X49" s="224" t="s">
        <v>336</v>
      </c>
      <c r="Y49" s="224" t="s">
        <v>317</v>
      </c>
      <c r="Z49" s="214"/>
      <c r="AA49" s="214"/>
      <c r="AB49" s="214"/>
      <c r="AC49" s="214"/>
      <c r="AD49" s="214"/>
      <c r="AE49" s="214"/>
      <c r="AF49" s="214"/>
      <c r="AG49" s="214" t="s">
        <v>3663</v>
      </c>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1" x14ac:dyDescent="0.2">
      <c r="A50" s="245">
        <v>24</v>
      </c>
      <c r="B50" s="246" t="s">
        <v>3853</v>
      </c>
      <c r="C50" s="256" t="s">
        <v>3854</v>
      </c>
      <c r="D50" s="247" t="s">
        <v>403</v>
      </c>
      <c r="E50" s="248">
        <v>1</v>
      </c>
      <c r="F50" s="249"/>
      <c r="G50" s="250">
        <f>ROUND(E50*F50,2)</f>
        <v>0</v>
      </c>
      <c r="H50" s="249"/>
      <c r="I50" s="250">
        <f>ROUND(E50*H50,2)</f>
        <v>0</v>
      </c>
      <c r="J50" s="249"/>
      <c r="K50" s="250">
        <f>ROUND(E50*J50,2)</f>
        <v>0</v>
      </c>
      <c r="L50" s="250">
        <v>12</v>
      </c>
      <c r="M50" s="250">
        <f>G50*(1+L50/100)</f>
        <v>0</v>
      </c>
      <c r="N50" s="248">
        <v>1E-3</v>
      </c>
      <c r="O50" s="248">
        <f>ROUND(E50*N50,2)</f>
        <v>0</v>
      </c>
      <c r="P50" s="248">
        <v>0</v>
      </c>
      <c r="Q50" s="248">
        <f>ROUND(E50*P50,2)</f>
        <v>0</v>
      </c>
      <c r="R50" s="250"/>
      <c r="S50" s="250" t="s">
        <v>331</v>
      </c>
      <c r="T50" s="251" t="s">
        <v>316</v>
      </c>
      <c r="U50" s="224">
        <v>0</v>
      </c>
      <c r="V50" s="224">
        <f>ROUND(E50*U50,2)</f>
        <v>0</v>
      </c>
      <c r="W50" s="224"/>
      <c r="X50" s="224" t="s">
        <v>429</v>
      </c>
      <c r="Y50" s="224" t="s">
        <v>317</v>
      </c>
      <c r="Z50" s="214"/>
      <c r="AA50" s="214"/>
      <c r="AB50" s="214"/>
      <c r="AC50" s="214"/>
      <c r="AD50" s="214"/>
      <c r="AE50" s="214"/>
      <c r="AF50" s="214"/>
      <c r="AG50" s="214" t="s">
        <v>728</v>
      </c>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outlineLevel="1" x14ac:dyDescent="0.2">
      <c r="A51" s="245">
        <v>25</v>
      </c>
      <c r="B51" s="246" t="s">
        <v>3855</v>
      </c>
      <c r="C51" s="256" t="s">
        <v>3856</v>
      </c>
      <c r="D51" s="247" t="s">
        <v>403</v>
      </c>
      <c r="E51" s="248">
        <v>5</v>
      </c>
      <c r="F51" s="249"/>
      <c r="G51" s="250">
        <f>ROUND(E51*F51,2)</f>
        <v>0</v>
      </c>
      <c r="H51" s="249"/>
      <c r="I51" s="250">
        <f>ROUND(E51*H51,2)</f>
        <v>0</v>
      </c>
      <c r="J51" s="249"/>
      <c r="K51" s="250">
        <f>ROUND(E51*J51,2)</f>
        <v>0</v>
      </c>
      <c r="L51" s="250">
        <v>12</v>
      </c>
      <c r="M51" s="250">
        <f>G51*(1+L51/100)</f>
        <v>0</v>
      </c>
      <c r="N51" s="248">
        <v>1E-3</v>
      </c>
      <c r="O51" s="248">
        <f>ROUND(E51*N51,2)</f>
        <v>0.01</v>
      </c>
      <c r="P51" s="248">
        <v>0</v>
      </c>
      <c r="Q51" s="248">
        <f>ROUND(E51*P51,2)</f>
        <v>0</v>
      </c>
      <c r="R51" s="250"/>
      <c r="S51" s="250" t="s">
        <v>331</v>
      </c>
      <c r="T51" s="251" t="s">
        <v>316</v>
      </c>
      <c r="U51" s="224">
        <v>0</v>
      </c>
      <c r="V51" s="224">
        <f>ROUND(E51*U51,2)</f>
        <v>0</v>
      </c>
      <c r="W51" s="224"/>
      <c r="X51" s="224" t="s">
        <v>429</v>
      </c>
      <c r="Y51" s="224" t="s">
        <v>317</v>
      </c>
      <c r="Z51" s="214"/>
      <c r="AA51" s="214"/>
      <c r="AB51" s="214"/>
      <c r="AC51" s="214"/>
      <c r="AD51" s="214"/>
      <c r="AE51" s="214"/>
      <c r="AF51" s="214"/>
      <c r="AG51" s="214" t="s">
        <v>728</v>
      </c>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1" x14ac:dyDescent="0.2">
      <c r="A52" s="245">
        <v>26</v>
      </c>
      <c r="B52" s="246" t="s">
        <v>3857</v>
      </c>
      <c r="C52" s="256" t="s">
        <v>3858</v>
      </c>
      <c r="D52" s="247" t="s">
        <v>403</v>
      </c>
      <c r="E52" s="248">
        <v>4</v>
      </c>
      <c r="F52" s="249"/>
      <c r="G52" s="250">
        <f>ROUND(E52*F52,2)</f>
        <v>0</v>
      </c>
      <c r="H52" s="249"/>
      <c r="I52" s="250">
        <f>ROUND(E52*H52,2)</f>
        <v>0</v>
      </c>
      <c r="J52" s="249"/>
      <c r="K52" s="250">
        <f>ROUND(E52*J52,2)</f>
        <v>0</v>
      </c>
      <c r="L52" s="250">
        <v>12</v>
      </c>
      <c r="M52" s="250">
        <f>G52*(1+L52/100)</f>
        <v>0</v>
      </c>
      <c r="N52" s="248">
        <v>1E-3</v>
      </c>
      <c r="O52" s="248">
        <f>ROUND(E52*N52,2)</f>
        <v>0</v>
      </c>
      <c r="P52" s="248">
        <v>0</v>
      </c>
      <c r="Q52" s="248">
        <f>ROUND(E52*P52,2)</f>
        <v>0</v>
      </c>
      <c r="R52" s="250"/>
      <c r="S52" s="250" t="s">
        <v>331</v>
      </c>
      <c r="T52" s="251" t="s">
        <v>316</v>
      </c>
      <c r="U52" s="224">
        <v>0</v>
      </c>
      <c r="V52" s="224">
        <f>ROUND(E52*U52,2)</f>
        <v>0</v>
      </c>
      <c r="W52" s="224"/>
      <c r="X52" s="224" t="s">
        <v>429</v>
      </c>
      <c r="Y52" s="224" t="s">
        <v>317</v>
      </c>
      <c r="Z52" s="214"/>
      <c r="AA52" s="214"/>
      <c r="AB52" s="214"/>
      <c r="AC52" s="214"/>
      <c r="AD52" s="214"/>
      <c r="AE52" s="214"/>
      <c r="AF52" s="214"/>
      <c r="AG52" s="214" t="s">
        <v>728</v>
      </c>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1" x14ac:dyDescent="0.2">
      <c r="A53" s="245">
        <v>27</v>
      </c>
      <c r="B53" s="246" t="s">
        <v>3859</v>
      </c>
      <c r="C53" s="256" t="s">
        <v>3860</v>
      </c>
      <c r="D53" s="247" t="s">
        <v>403</v>
      </c>
      <c r="E53" s="248">
        <v>2</v>
      </c>
      <c r="F53" s="249"/>
      <c r="G53" s="250">
        <f>ROUND(E53*F53,2)</f>
        <v>0</v>
      </c>
      <c r="H53" s="249"/>
      <c r="I53" s="250">
        <f>ROUND(E53*H53,2)</f>
        <v>0</v>
      </c>
      <c r="J53" s="249"/>
      <c r="K53" s="250">
        <f>ROUND(E53*J53,2)</f>
        <v>0</v>
      </c>
      <c r="L53" s="250">
        <v>12</v>
      </c>
      <c r="M53" s="250">
        <f>G53*(1+L53/100)</f>
        <v>0</v>
      </c>
      <c r="N53" s="248">
        <v>1E-3</v>
      </c>
      <c r="O53" s="248">
        <f>ROUND(E53*N53,2)</f>
        <v>0</v>
      </c>
      <c r="P53" s="248">
        <v>0</v>
      </c>
      <c r="Q53" s="248">
        <f>ROUND(E53*P53,2)</f>
        <v>0</v>
      </c>
      <c r="R53" s="250"/>
      <c r="S53" s="250" t="s">
        <v>331</v>
      </c>
      <c r="T53" s="251" t="s">
        <v>316</v>
      </c>
      <c r="U53" s="224">
        <v>0</v>
      </c>
      <c r="V53" s="224">
        <f>ROUND(E53*U53,2)</f>
        <v>0</v>
      </c>
      <c r="W53" s="224"/>
      <c r="X53" s="224" t="s">
        <v>429</v>
      </c>
      <c r="Y53" s="224" t="s">
        <v>317</v>
      </c>
      <c r="Z53" s="214"/>
      <c r="AA53" s="214"/>
      <c r="AB53" s="214"/>
      <c r="AC53" s="214"/>
      <c r="AD53" s="214"/>
      <c r="AE53" s="214"/>
      <c r="AF53" s="214"/>
      <c r="AG53" s="214" t="s">
        <v>728</v>
      </c>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outlineLevel="1" x14ac:dyDescent="0.2">
      <c r="A54" s="245">
        <v>28</v>
      </c>
      <c r="B54" s="246" t="s">
        <v>3861</v>
      </c>
      <c r="C54" s="256" t="s">
        <v>3862</v>
      </c>
      <c r="D54" s="247" t="s">
        <v>403</v>
      </c>
      <c r="E54" s="248">
        <v>1</v>
      </c>
      <c r="F54" s="249"/>
      <c r="G54" s="250">
        <f>ROUND(E54*F54,2)</f>
        <v>0</v>
      </c>
      <c r="H54" s="249"/>
      <c r="I54" s="250">
        <f>ROUND(E54*H54,2)</f>
        <v>0</v>
      </c>
      <c r="J54" s="249"/>
      <c r="K54" s="250">
        <f>ROUND(E54*J54,2)</f>
        <v>0</v>
      </c>
      <c r="L54" s="250">
        <v>12</v>
      </c>
      <c r="M54" s="250">
        <f>G54*(1+L54/100)</f>
        <v>0</v>
      </c>
      <c r="N54" s="248">
        <v>0.01</v>
      </c>
      <c r="O54" s="248">
        <f>ROUND(E54*N54,2)</f>
        <v>0.01</v>
      </c>
      <c r="P54" s="248">
        <v>0</v>
      </c>
      <c r="Q54" s="248">
        <f>ROUND(E54*P54,2)</f>
        <v>0</v>
      </c>
      <c r="R54" s="250"/>
      <c r="S54" s="250" t="s">
        <v>331</v>
      </c>
      <c r="T54" s="251" t="s">
        <v>316</v>
      </c>
      <c r="U54" s="224">
        <v>0</v>
      </c>
      <c r="V54" s="224">
        <f>ROUND(E54*U54,2)</f>
        <v>0</v>
      </c>
      <c r="W54" s="224"/>
      <c r="X54" s="224" t="s">
        <v>429</v>
      </c>
      <c r="Y54" s="224" t="s">
        <v>317</v>
      </c>
      <c r="Z54" s="214"/>
      <c r="AA54" s="214"/>
      <c r="AB54" s="214"/>
      <c r="AC54" s="214"/>
      <c r="AD54" s="214"/>
      <c r="AE54" s="214"/>
      <c r="AF54" s="214"/>
      <c r="AG54" s="214" t="s">
        <v>728</v>
      </c>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outlineLevel="1" x14ac:dyDescent="0.2">
      <c r="A55" s="245">
        <v>29</v>
      </c>
      <c r="B55" s="246" t="s">
        <v>3861</v>
      </c>
      <c r="C55" s="256" t="s">
        <v>3863</v>
      </c>
      <c r="D55" s="247" t="s">
        <v>403</v>
      </c>
      <c r="E55" s="248">
        <v>1</v>
      </c>
      <c r="F55" s="249"/>
      <c r="G55" s="250">
        <f>ROUND(E55*F55,2)</f>
        <v>0</v>
      </c>
      <c r="H55" s="249"/>
      <c r="I55" s="250">
        <f>ROUND(E55*H55,2)</f>
        <v>0</v>
      </c>
      <c r="J55" s="249"/>
      <c r="K55" s="250">
        <f>ROUND(E55*J55,2)</f>
        <v>0</v>
      </c>
      <c r="L55" s="250">
        <v>12</v>
      </c>
      <c r="M55" s="250">
        <f>G55*(1+L55/100)</f>
        <v>0</v>
      </c>
      <c r="N55" s="248">
        <v>0.01</v>
      </c>
      <c r="O55" s="248">
        <f>ROUND(E55*N55,2)</f>
        <v>0.01</v>
      </c>
      <c r="P55" s="248">
        <v>0</v>
      </c>
      <c r="Q55" s="248">
        <f>ROUND(E55*P55,2)</f>
        <v>0</v>
      </c>
      <c r="R55" s="250"/>
      <c r="S55" s="250" t="s">
        <v>331</v>
      </c>
      <c r="T55" s="251" t="s">
        <v>316</v>
      </c>
      <c r="U55" s="224">
        <v>0</v>
      </c>
      <c r="V55" s="224">
        <f>ROUND(E55*U55,2)</f>
        <v>0</v>
      </c>
      <c r="W55" s="224"/>
      <c r="X55" s="224" t="s">
        <v>3864</v>
      </c>
      <c r="Y55" s="224" t="s">
        <v>317</v>
      </c>
      <c r="Z55" s="214"/>
      <c r="AA55" s="214"/>
      <c r="AB55" s="214"/>
      <c r="AC55" s="214"/>
      <c r="AD55" s="214"/>
      <c r="AE55" s="214"/>
      <c r="AF55" s="214"/>
      <c r="AG55" s="214" t="s">
        <v>3865</v>
      </c>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outlineLevel="1" x14ac:dyDescent="0.2">
      <c r="A56" s="245">
        <v>30</v>
      </c>
      <c r="B56" s="246" t="s">
        <v>3866</v>
      </c>
      <c r="C56" s="256" t="s">
        <v>3867</v>
      </c>
      <c r="D56" s="247" t="s">
        <v>403</v>
      </c>
      <c r="E56" s="248">
        <v>28</v>
      </c>
      <c r="F56" s="249"/>
      <c r="G56" s="250">
        <f>ROUND(E56*F56,2)</f>
        <v>0</v>
      </c>
      <c r="H56" s="249"/>
      <c r="I56" s="250">
        <f>ROUND(E56*H56,2)</f>
        <v>0</v>
      </c>
      <c r="J56" s="249"/>
      <c r="K56" s="250">
        <f>ROUND(E56*J56,2)</f>
        <v>0</v>
      </c>
      <c r="L56" s="250">
        <v>12</v>
      </c>
      <c r="M56" s="250">
        <f>G56*(1+L56/100)</f>
        <v>0</v>
      </c>
      <c r="N56" s="248">
        <v>1E-3</v>
      </c>
      <c r="O56" s="248">
        <f>ROUND(E56*N56,2)</f>
        <v>0.03</v>
      </c>
      <c r="P56" s="248">
        <v>0</v>
      </c>
      <c r="Q56" s="248">
        <f>ROUND(E56*P56,2)</f>
        <v>0</v>
      </c>
      <c r="R56" s="250"/>
      <c r="S56" s="250" t="s">
        <v>331</v>
      </c>
      <c r="T56" s="251" t="s">
        <v>316</v>
      </c>
      <c r="U56" s="224">
        <v>0</v>
      </c>
      <c r="V56" s="224">
        <f>ROUND(E56*U56,2)</f>
        <v>0</v>
      </c>
      <c r="W56" s="224"/>
      <c r="X56" s="224" t="s">
        <v>429</v>
      </c>
      <c r="Y56" s="224" t="s">
        <v>317</v>
      </c>
      <c r="Z56" s="214"/>
      <c r="AA56" s="214"/>
      <c r="AB56" s="214"/>
      <c r="AC56" s="214"/>
      <c r="AD56" s="214"/>
      <c r="AE56" s="214"/>
      <c r="AF56" s="214"/>
      <c r="AG56" s="214" t="s">
        <v>728</v>
      </c>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outlineLevel="1" x14ac:dyDescent="0.2">
      <c r="A57" s="245">
        <v>31</v>
      </c>
      <c r="B57" s="246" t="s">
        <v>3868</v>
      </c>
      <c r="C57" s="256" t="s">
        <v>3869</v>
      </c>
      <c r="D57" s="247" t="s">
        <v>403</v>
      </c>
      <c r="E57" s="248">
        <v>5</v>
      </c>
      <c r="F57" s="249"/>
      <c r="G57" s="250">
        <f>ROUND(E57*F57,2)</f>
        <v>0</v>
      </c>
      <c r="H57" s="249"/>
      <c r="I57" s="250">
        <f>ROUND(E57*H57,2)</f>
        <v>0</v>
      </c>
      <c r="J57" s="249"/>
      <c r="K57" s="250">
        <f>ROUND(E57*J57,2)</f>
        <v>0</v>
      </c>
      <c r="L57" s="250">
        <v>12</v>
      </c>
      <c r="M57" s="250">
        <f>G57*(1+L57/100)</f>
        <v>0</v>
      </c>
      <c r="N57" s="248">
        <v>1E-3</v>
      </c>
      <c r="O57" s="248">
        <f>ROUND(E57*N57,2)</f>
        <v>0.01</v>
      </c>
      <c r="P57" s="248">
        <v>0</v>
      </c>
      <c r="Q57" s="248">
        <f>ROUND(E57*P57,2)</f>
        <v>0</v>
      </c>
      <c r="R57" s="250"/>
      <c r="S57" s="250" t="s">
        <v>331</v>
      </c>
      <c r="T57" s="251" t="s">
        <v>316</v>
      </c>
      <c r="U57" s="224">
        <v>0</v>
      </c>
      <c r="V57" s="224">
        <f>ROUND(E57*U57,2)</f>
        <v>0</v>
      </c>
      <c r="W57" s="224"/>
      <c r="X57" s="224" t="s">
        <v>429</v>
      </c>
      <c r="Y57" s="224" t="s">
        <v>317</v>
      </c>
      <c r="Z57" s="214"/>
      <c r="AA57" s="214"/>
      <c r="AB57" s="214"/>
      <c r="AC57" s="214"/>
      <c r="AD57" s="214"/>
      <c r="AE57" s="214"/>
      <c r="AF57" s="214"/>
      <c r="AG57" s="214" t="s">
        <v>728</v>
      </c>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outlineLevel="1" x14ac:dyDescent="0.2">
      <c r="A58" s="245">
        <v>32</v>
      </c>
      <c r="B58" s="246" t="s">
        <v>3870</v>
      </c>
      <c r="C58" s="256" t="s">
        <v>3871</v>
      </c>
      <c r="D58" s="247" t="s">
        <v>403</v>
      </c>
      <c r="E58" s="248">
        <v>38</v>
      </c>
      <c r="F58" s="249"/>
      <c r="G58" s="250">
        <f>ROUND(E58*F58,2)</f>
        <v>0</v>
      </c>
      <c r="H58" s="249"/>
      <c r="I58" s="250">
        <f>ROUND(E58*H58,2)</f>
        <v>0</v>
      </c>
      <c r="J58" s="249"/>
      <c r="K58" s="250">
        <f>ROUND(E58*J58,2)</f>
        <v>0</v>
      </c>
      <c r="L58" s="250">
        <v>12</v>
      </c>
      <c r="M58" s="250">
        <f>G58*(1+L58/100)</f>
        <v>0</v>
      </c>
      <c r="N58" s="248">
        <v>1E-3</v>
      </c>
      <c r="O58" s="248">
        <f>ROUND(E58*N58,2)</f>
        <v>0.04</v>
      </c>
      <c r="P58" s="248">
        <v>0</v>
      </c>
      <c r="Q58" s="248">
        <f>ROUND(E58*P58,2)</f>
        <v>0</v>
      </c>
      <c r="R58" s="250"/>
      <c r="S58" s="250" t="s">
        <v>331</v>
      </c>
      <c r="T58" s="251" t="s">
        <v>316</v>
      </c>
      <c r="U58" s="224">
        <v>0</v>
      </c>
      <c r="V58" s="224">
        <f>ROUND(E58*U58,2)</f>
        <v>0</v>
      </c>
      <c r="W58" s="224"/>
      <c r="X58" s="224" t="s">
        <v>429</v>
      </c>
      <c r="Y58" s="224" t="s">
        <v>317</v>
      </c>
      <c r="Z58" s="214"/>
      <c r="AA58" s="214"/>
      <c r="AB58" s="214"/>
      <c r="AC58" s="214"/>
      <c r="AD58" s="214"/>
      <c r="AE58" s="214"/>
      <c r="AF58" s="214"/>
      <c r="AG58" s="214" t="s">
        <v>728</v>
      </c>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1" x14ac:dyDescent="0.2">
      <c r="A59" s="245">
        <v>33</v>
      </c>
      <c r="B59" s="246" t="s">
        <v>3872</v>
      </c>
      <c r="C59" s="256" t="s">
        <v>3873</v>
      </c>
      <c r="D59" s="247" t="s">
        <v>403</v>
      </c>
      <c r="E59" s="248">
        <v>12</v>
      </c>
      <c r="F59" s="249"/>
      <c r="G59" s="250">
        <f>ROUND(E59*F59,2)</f>
        <v>0</v>
      </c>
      <c r="H59" s="249"/>
      <c r="I59" s="250">
        <f>ROUND(E59*H59,2)</f>
        <v>0</v>
      </c>
      <c r="J59" s="249"/>
      <c r="K59" s="250">
        <f>ROUND(E59*J59,2)</f>
        <v>0</v>
      </c>
      <c r="L59" s="250">
        <v>12</v>
      </c>
      <c r="M59" s="250">
        <f>G59*(1+L59/100)</f>
        <v>0</v>
      </c>
      <c r="N59" s="248">
        <v>1E-3</v>
      </c>
      <c r="O59" s="248">
        <f>ROUND(E59*N59,2)</f>
        <v>0.01</v>
      </c>
      <c r="P59" s="248">
        <v>0</v>
      </c>
      <c r="Q59" s="248">
        <f>ROUND(E59*P59,2)</f>
        <v>0</v>
      </c>
      <c r="R59" s="250"/>
      <c r="S59" s="250" t="s">
        <v>331</v>
      </c>
      <c r="T59" s="251" t="s">
        <v>316</v>
      </c>
      <c r="U59" s="224">
        <v>0</v>
      </c>
      <c r="V59" s="224">
        <f>ROUND(E59*U59,2)</f>
        <v>0</v>
      </c>
      <c r="W59" s="224"/>
      <c r="X59" s="224" t="s">
        <v>429</v>
      </c>
      <c r="Y59" s="224" t="s">
        <v>317</v>
      </c>
      <c r="Z59" s="214"/>
      <c r="AA59" s="214"/>
      <c r="AB59" s="214"/>
      <c r="AC59" s="214"/>
      <c r="AD59" s="214"/>
      <c r="AE59" s="214"/>
      <c r="AF59" s="214"/>
      <c r="AG59" s="214" t="s">
        <v>728</v>
      </c>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outlineLevel="1" x14ac:dyDescent="0.2">
      <c r="A60" s="245">
        <v>34</v>
      </c>
      <c r="B60" s="246" t="s">
        <v>3874</v>
      </c>
      <c r="C60" s="256" t="s">
        <v>3875</v>
      </c>
      <c r="D60" s="247" t="s">
        <v>403</v>
      </c>
      <c r="E60" s="248">
        <v>10</v>
      </c>
      <c r="F60" s="249"/>
      <c r="G60" s="250">
        <f>ROUND(E60*F60,2)</f>
        <v>0</v>
      </c>
      <c r="H60" s="249"/>
      <c r="I60" s="250">
        <f>ROUND(E60*H60,2)</f>
        <v>0</v>
      </c>
      <c r="J60" s="249"/>
      <c r="K60" s="250">
        <f>ROUND(E60*J60,2)</f>
        <v>0</v>
      </c>
      <c r="L60" s="250">
        <v>12</v>
      </c>
      <c r="M60" s="250">
        <f>G60*(1+L60/100)</f>
        <v>0</v>
      </c>
      <c r="N60" s="248">
        <v>1E-3</v>
      </c>
      <c r="O60" s="248">
        <f>ROUND(E60*N60,2)</f>
        <v>0.01</v>
      </c>
      <c r="P60" s="248">
        <v>0</v>
      </c>
      <c r="Q60" s="248">
        <f>ROUND(E60*P60,2)</f>
        <v>0</v>
      </c>
      <c r="R60" s="250"/>
      <c r="S60" s="250" t="s">
        <v>331</v>
      </c>
      <c r="T60" s="251" t="s">
        <v>316</v>
      </c>
      <c r="U60" s="224">
        <v>0</v>
      </c>
      <c r="V60" s="224">
        <f>ROUND(E60*U60,2)</f>
        <v>0</v>
      </c>
      <c r="W60" s="224"/>
      <c r="X60" s="224" t="s">
        <v>429</v>
      </c>
      <c r="Y60" s="224" t="s">
        <v>317</v>
      </c>
      <c r="Z60" s="214"/>
      <c r="AA60" s="214"/>
      <c r="AB60" s="214"/>
      <c r="AC60" s="214"/>
      <c r="AD60" s="214"/>
      <c r="AE60" s="214"/>
      <c r="AF60" s="214"/>
      <c r="AG60" s="214" t="s">
        <v>728</v>
      </c>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1" x14ac:dyDescent="0.2">
      <c r="A61" s="245">
        <v>35</v>
      </c>
      <c r="B61" s="246" t="s">
        <v>3876</v>
      </c>
      <c r="C61" s="256" t="s">
        <v>3877</v>
      </c>
      <c r="D61" s="247" t="s">
        <v>403</v>
      </c>
      <c r="E61" s="248">
        <v>7</v>
      </c>
      <c r="F61" s="249"/>
      <c r="G61" s="250">
        <f>ROUND(E61*F61,2)</f>
        <v>0</v>
      </c>
      <c r="H61" s="249"/>
      <c r="I61" s="250">
        <f>ROUND(E61*H61,2)</f>
        <v>0</v>
      </c>
      <c r="J61" s="249"/>
      <c r="K61" s="250">
        <f>ROUND(E61*J61,2)</f>
        <v>0</v>
      </c>
      <c r="L61" s="250">
        <v>12</v>
      </c>
      <c r="M61" s="250">
        <f>G61*(1+L61/100)</f>
        <v>0</v>
      </c>
      <c r="N61" s="248">
        <v>1E-3</v>
      </c>
      <c r="O61" s="248">
        <f>ROUND(E61*N61,2)</f>
        <v>0.01</v>
      </c>
      <c r="P61" s="248">
        <v>0</v>
      </c>
      <c r="Q61" s="248">
        <f>ROUND(E61*P61,2)</f>
        <v>0</v>
      </c>
      <c r="R61" s="250"/>
      <c r="S61" s="250" t="s">
        <v>331</v>
      </c>
      <c r="T61" s="251" t="s">
        <v>316</v>
      </c>
      <c r="U61" s="224">
        <v>0</v>
      </c>
      <c r="V61" s="224">
        <f>ROUND(E61*U61,2)</f>
        <v>0</v>
      </c>
      <c r="W61" s="224"/>
      <c r="X61" s="224" t="s">
        <v>429</v>
      </c>
      <c r="Y61" s="224" t="s">
        <v>317</v>
      </c>
      <c r="Z61" s="214"/>
      <c r="AA61" s="214"/>
      <c r="AB61" s="214"/>
      <c r="AC61" s="214"/>
      <c r="AD61" s="214"/>
      <c r="AE61" s="214"/>
      <c r="AF61" s="214"/>
      <c r="AG61" s="214" t="s">
        <v>728</v>
      </c>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1" x14ac:dyDescent="0.2">
      <c r="A62" s="245">
        <v>36</v>
      </c>
      <c r="B62" s="246" t="s">
        <v>3878</v>
      </c>
      <c r="C62" s="256" t="s">
        <v>3879</v>
      </c>
      <c r="D62" s="247" t="s">
        <v>403</v>
      </c>
      <c r="E62" s="248">
        <v>5</v>
      </c>
      <c r="F62" s="249"/>
      <c r="G62" s="250">
        <f>ROUND(E62*F62,2)</f>
        <v>0</v>
      </c>
      <c r="H62" s="249"/>
      <c r="I62" s="250">
        <f>ROUND(E62*H62,2)</f>
        <v>0</v>
      </c>
      <c r="J62" s="249"/>
      <c r="K62" s="250">
        <f>ROUND(E62*J62,2)</f>
        <v>0</v>
      </c>
      <c r="L62" s="250">
        <v>12</v>
      </c>
      <c r="M62" s="250">
        <f>G62*(1+L62/100)</f>
        <v>0</v>
      </c>
      <c r="N62" s="248">
        <v>0.01</v>
      </c>
      <c r="O62" s="248">
        <f>ROUND(E62*N62,2)</f>
        <v>0.05</v>
      </c>
      <c r="P62" s="248">
        <v>0</v>
      </c>
      <c r="Q62" s="248">
        <f>ROUND(E62*P62,2)</f>
        <v>0</v>
      </c>
      <c r="R62" s="250"/>
      <c r="S62" s="250" t="s">
        <v>331</v>
      </c>
      <c r="T62" s="251" t="s">
        <v>316</v>
      </c>
      <c r="U62" s="224">
        <v>0</v>
      </c>
      <c r="V62" s="224">
        <f>ROUND(E62*U62,2)</f>
        <v>0</v>
      </c>
      <c r="W62" s="224"/>
      <c r="X62" s="224" t="s">
        <v>429</v>
      </c>
      <c r="Y62" s="224" t="s">
        <v>317</v>
      </c>
      <c r="Z62" s="214"/>
      <c r="AA62" s="214"/>
      <c r="AB62" s="214"/>
      <c r="AC62" s="214"/>
      <c r="AD62" s="214"/>
      <c r="AE62" s="214"/>
      <c r="AF62" s="214"/>
      <c r="AG62" s="214" t="s">
        <v>728</v>
      </c>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1" x14ac:dyDescent="0.2">
      <c r="A63" s="245">
        <v>37</v>
      </c>
      <c r="B63" s="246" t="s">
        <v>3878</v>
      </c>
      <c r="C63" s="256" t="s">
        <v>3880</v>
      </c>
      <c r="D63" s="247" t="s">
        <v>403</v>
      </c>
      <c r="E63" s="248">
        <v>7</v>
      </c>
      <c r="F63" s="249"/>
      <c r="G63" s="250">
        <f>ROUND(E63*F63,2)</f>
        <v>0</v>
      </c>
      <c r="H63" s="249"/>
      <c r="I63" s="250">
        <f>ROUND(E63*H63,2)</f>
        <v>0</v>
      </c>
      <c r="J63" s="249"/>
      <c r="K63" s="250">
        <f>ROUND(E63*J63,2)</f>
        <v>0</v>
      </c>
      <c r="L63" s="250">
        <v>12</v>
      </c>
      <c r="M63" s="250">
        <f>G63*(1+L63/100)</f>
        <v>0</v>
      </c>
      <c r="N63" s="248">
        <v>0.01</v>
      </c>
      <c r="O63" s="248">
        <f>ROUND(E63*N63,2)</f>
        <v>7.0000000000000007E-2</v>
      </c>
      <c r="P63" s="248">
        <v>0</v>
      </c>
      <c r="Q63" s="248">
        <f>ROUND(E63*P63,2)</f>
        <v>0</v>
      </c>
      <c r="R63" s="250"/>
      <c r="S63" s="250" t="s">
        <v>331</v>
      </c>
      <c r="T63" s="251" t="s">
        <v>316</v>
      </c>
      <c r="U63" s="224">
        <v>0</v>
      </c>
      <c r="V63" s="224">
        <f>ROUND(E63*U63,2)</f>
        <v>0</v>
      </c>
      <c r="W63" s="224"/>
      <c r="X63" s="224" t="s">
        <v>3864</v>
      </c>
      <c r="Y63" s="224" t="s">
        <v>317</v>
      </c>
      <c r="Z63" s="214"/>
      <c r="AA63" s="214"/>
      <c r="AB63" s="214"/>
      <c r="AC63" s="214"/>
      <c r="AD63" s="214"/>
      <c r="AE63" s="214"/>
      <c r="AF63" s="214"/>
      <c r="AG63" s="214" t="s">
        <v>3865</v>
      </c>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ht="22.5" outlineLevel="1" x14ac:dyDescent="0.2">
      <c r="A64" s="245">
        <v>38</v>
      </c>
      <c r="B64" s="246" t="s">
        <v>3881</v>
      </c>
      <c r="C64" s="256" t="s">
        <v>3882</v>
      </c>
      <c r="D64" s="247" t="s">
        <v>403</v>
      </c>
      <c r="E64" s="248">
        <v>112</v>
      </c>
      <c r="F64" s="249"/>
      <c r="G64" s="250">
        <f>ROUND(E64*F64,2)</f>
        <v>0</v>
      </c>
      <c r="H64" s="249"/>
      <c r="I64" s="250">
        <f>ROUND(E64*H64,2)</f>
        <v>0</v>
      </c>
      <c r="J64" s="249"/>
      <c r="K64" s="250">
        <f>ROUND(E64*J64,2)</f>
        <v>0</v>
      </c>
      <c r="L64" s="250">
        <v>12</v>
      </c>
      <c r="M64" s="250">
        <f>G64*(1+L64/100)</f>
        <v>0</v>
      </c>
      <c r="N64" s="248">
        <v>1E-3</v>
      </c>
      <c r="O64" s="248">
        <f>ROUND(E64*N64,2)</f>
        <v>0.11</v>
      </c>
      <c r="P64" s="248">
        <v>0</v>
      </c>
      <c r="Q64" s="248">
        <f>ROUND(E64*P64,2)</f>
        <v>0</v>
      </c>
      <c r="R64" s="250"/>
      <c r="S64" s="250" t="s">
        <v>331</v>
      </c>
      <c r="T64" s="251" t="s">
        <v>316</v>
      </c>
      <c r="U64" s="224">
        <v>0</v>
      </c>
      <c r="V64" s="224">
        <f>ROUND(E64*U64,2)</f>
        <v>0</v>
      </c>
      <c r="W64" s="224"/>
      <c r="X64" s="224" t="s">
        <v>336</v>
      </c>
      <c r="Y64" s="224" t="s">
        <v>317</v>
      </c>
      <c r="Z64" s="214"/>
      <c r="AA64" s="214"/>
      <c r="AB64" s="214"/>
      <c r="AC64" s="214"/>
      <c r="AD64" s="214"/>
      <c r="AE64" s="214"/>
      <c r="AF64" s="214"/>
      <c r="AG64" s="214" t="s">
        <v>3663</v>
      </c>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outlineLevel="1" x14ac:dyDescent="0.2">
      <c r="A65" s="245">
        <v>39</v>
      </c>
      <c r="B65" s="246" t="s">
        <v>3861</v>
      </c>
      <c r="C65" s="256" t="s">
        <v>3883</v>
      </c>
      <c r="D65" s="247" t="s">
        <v>375</v>
      </c>
      <c r="E65" s="248">
        <v>58</v>
      </c>
      <c r="F65" s="249"/>
      <c r="G65" s="250">
        <f>ROUND(E65*F65,2)</f>
        <v>0</v>
      </c>
      <c r="H65" s="249"/>
      <c r="I65" s="250">
        <f>ROUND(E65*H65,2)</f>
        <v>0</v>
      </c>
      <c r="J65" s="249"/>
      <c r="K65" s="250">
        <f>ROUND(E65*J65,2)</f>
        <v>0</v>
      </c>
      <c r="L65" s="250">
        <v>12</v>
      </c>
      <c r="M65" s="250">
        <f>G65*(1+L65/100)</f>
        <v>0</v>
      </c>
      <c r="N65" s="248">
        <v>2.3E-3</v>
      </c>
      <c r="O65" s="248">
        <f>ROUND(E65*N65,2)</f>
        <v>0.13</v>
      </c>
      <c r="P65" s="248">
        <v>0</v>
      </c>
      <c r="Q65" s="248">
        <f>ROUND(E65*P65,2)</f>
        <v>0</v>
      </c>
      <c r="R65" s="250"/>
      <c r="S65" s="250" t="s">
        <v>331</v>
      </c>
      <c r="T65" s="251" t="s">
        <v>316</v>
      </c>
      <c r="U65" s="224">
        <v>0</v>
      </c>
      <c r="V65" s="224">
        <f>ROUND(E65*U65,2)</f>
        <v>0</v>
      </c>
      <c r="W65" s="224"/>
      <c r="X65" s="224" t="s">
        <v>3864</v>
      </c>
      <c r="Y65" s="224" t="s">
        <v>317</v>
      </c>
      <c r="Z65" s="214"/>
      <c r="AA65" s="214"/>
      <c r="AB65" s="214"/>
      <c r="AC65" s="214"/>
      <c r="AD65" s="214"/>
      <c r="AE65" s="214"/>
      <c r="AF65" s="214"/>
      <c r="AG65" s="214" t="s">
        <v>3865</v>
      </c>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outlineLevel="1" x14ac:dyDescent="0.2">
      <c r="A66" s="245">
        <v>40</v>
      </c>
      <c r="B66" s="246" t="s">
        <v>3884</v>
      </c>
      <c r="C66" s="256" t="s">
        <v>3885</v>
      </c>
      <c r="D66" s="247" t="s">
        <v>375</v>
      </c>
      <c r="E66" s="248">
        <v>14</v>
      </c>
      <c r="F66" s="249"/>
      <c r="G66" s="250">
        <f>ROUND(E66*F66,2)</f>
        <v>0</v>
      </c>
      <c r="H66" s="249"/>
      <c r="I66" s="250">
        <f>ROUND(E66*H66,2)</f>
        <v>0</v>
      </c>
      <c r="J66" s="249"/>
      <c r="K66" s="250">
        <f>ROUND(E66*J66,2)</f>
        <v>0</v>
      </c>
      <c r="L66" s="250">
        <v>12</v>
      </c>
      <c r="M66" s="250">
        <f>G66*(1+L66/100)</f>
        <v>0</v>
      </c>
      <c r="N66" s="248">
        <v>3.6999999999999999E-4</v>
      </c>
      <c r="O66" s="248">
        <f>ROUND(E66*N66,2)</f>
        <v>0.01</v>
      </c>
      <c r="P66" s="248">
        <v>0</v>
      </c>
      <c r="Q66" s="248">
        <f>ROUND(E66*P66,2)</f>
        <v>0</v>
      </c>
      <c r="R66" s="250" t="s">
        <v>611</v>
      </c>
      <c r="S66" s="250" t="s">
        <v>315</v>
      </c>
      <c r="T66" s="251" t="s">
        <v>315</v>
      </c>
      <c r="U66" s="224">
        <v>0.20599999999999999</v>
      </c>
      <c r="V66" s="224">
        <f>ROUND(E66*U66,2)</f>
        <v>2.88</v>
      </c>
      <c r="W66" s="224"/>
      <c r="X66" s="224" t="s">
        <v>336</v>
      </c>
      <c r="Y66" s="224" t="s">
        <v>317</v>
      </c>
      <c r="Z66" s="214"/>
      <c r="AA66" s="214"/>
      <c r="AB66" s="214"/>
      <c r="AC66" s="214"/>
      <c r="AD66" s="214"/>
      <c r="AE66" s="214"/>
      <c r="AF66" s="214"/>
      <c r="AG66" s="214" t="s">
        <v>3663</v>
      </c>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1" x14ac:dyDescent="0.2">
      <c r="A67" s="245">
        <v>41</v>
      </c>
      <c r="B67" s="246" t="s">
        <v>3886</v>
      </c>
      <c r="C67" s="256" t="s">
        <v>3887</v>
      </c>
      <c r="D67" s="247" t="s">
        <v>375</v>
      </c>
      <c r="E67" s="248">
        <v>2</v>
      </c>
      <c r="F67" s="249"/>
      <c r="G67" s="250">
        <f>ROUND(E67*F67,2)</f>
        <v>0</v>
      </c>
      <c r="H67" s="249"/>
      <c r="I67" s="250">
        <f>ROUND(E67*H67,2)</f>
        <v>0</v>
      </c>
      <c r="J67" s="249"/>
      <c r="K67" s="250">
        <f>ROUND(E67*J67,2)</f>
        <v>0</v>
      </c>
      <c r="L67" s="250">
        <v>12</v>
      </c>
      <c r="M67" s="250">
        <f>G67*(1+L67/100)</f>
        <v>0</v>
      </c>
      <c r="N67" s="248">
        <v>6.6E-4</v>
      </c>
      <c r="O67" s="248">
        <f>ROUND(E67*N67,2)</f>
        <v>0</v>
      </c>
      <c r="P67" s="248">
        <v>0</v>
      </c>
      <c r="Q67" s="248">
        <f>ROUND(E67*P67,2)</f>
        <v>0</v>
      </c>
      <c r="R67" s="250" t="s">
        <v>611</v>
      </c>
      <c r="S67" s="250" t="s">
        <v>315</v>
      </c>
      <c r="T67" s="251" t="s">
        <v>315</v>
      </c>
      <c r="U67" s="224">
        <v>0.22700000000000001</v>
      </c>
      <c r="V67" s="224">
        <f>ROUND(E67*U67,2)</f>
        <v>0.45</v>
      </c>
      <c r="W67" s="224"/>
      <c r="X67" s="224" t="s">
        <v>336</v>
      </c>
      <c r="Y67" s="224" t="s">
        <v>317</v>
      </c>
      <c r="Z67" s="214"/>
      <c r="AA67" s="214"/>
      <c r="AB67" s="214"/>
      <c r="AC67" s="214"/>
      <c r="AD67" s="214"/>
      <c r="AE67" s="214"/>
      <c r="AF67" s="214"/>
      <c r="AG67" s="214" t="s">
        <v>3663</v>
      </c>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1" x14ac:dyDescent="0.2">
      <c r="A68" s="245">
        <v>42</v>
      </c>
      <c r="B68" s="246" t="s">
        <v>3888</v>
      </c>
      <c r="C68" s="256" t="s">
        <v>3889</v>
      </c>
      <c r="D68" s="247" t="s">
        <v>375</v>
      </c>
      <c r="E68" s="248">
        <v>1</v>
      </c>
      <c r="F68" s="249"/>
      <c r="G68" s="250">
        <f>ROUND(E68*F68,2)</f>
        <v>0</v>
      </c>
      <c r="H68" s="249"/>
      <c r="I68" s="250">
        <f>ROUND(E68*H68,2)</f>
        <v>0</v>
      </c>
      <c r="J68" s="249"/>
      <c r="K68" s="250">
        <f>ROUND(E68*J68,2)</f>
        <v>0</v>
      </c>
      <c r="L68" s="250">
        <v>12</v>
      </c>
      <c r="M68" s="250">
        <f>G68*(1+L68/100)</f>
        <v>0</v>
      </c>
      <c r="N68" s="248">
        <v>1.3600000000000001E-3</v>
      </c>
      <c r="O68" s="248">
        <f>ROUND(E68*N68,2)</f>
        <v>0</v>
      </c>
      <c r="P68" s="248">
        <v>0</v>
      </c>
      <c r="Q68" s="248">
        <f>ROUND(E68*P68,2)</f>
        <v>0</v>
      </c>
      <c r="R68" s="250" t="s">
        <v>611</v>
      </c>
      <c r="S68" s="250" t="s">
        <v>315</v>
      </c>
      <c r="T68" s="251" t="s">
        <v>315</v>
      </c>
      <c r="U68" s="224">
        <v>0.35099999999999998</v>
      </c>
      <c r="V68" s="224">
        <f>ROUND(E68*U68,2)</f>
        <v>0.35</v>
      </c>
      <c r="W68" s="224"/>
      <c r="X68" s="224" t="s">
        <v>336</v>
      </c>
      <c r="Y68" s="224" t="s">
        <v>317</v>
      </c>
      <c r="Z68" s="214"/>
      <c r="AA68" s="214"/>
      <c r="AB68" s="214"/>
      <c r="AC68" s="214"/>
      <c r="AD68" s="214"/>
      <c r="AE68" s="214"/>
      <c r="AF68" s="214"/>
      <c r="AG68" s="214" t="s">
        <v>3663</v>
      </c>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1" x14ac:dyDescent="0.2">
      <c r="A69" s="245">
        <v>43</v>
      </c>
      <c r="B69" s="246" t="s">
        <v>3890</v>
      </c>
      <c r="C69" s="256" t="s">
        <v>3891</v>
      </c>
      <c r="D69" s="247" t="s">
        <v>375</v>
      </c>
      <c r="E69" s="248">
        <v>1</v>
      </c>
      <c r="F69" s="249"/>
      <c r="G69" s="250">
        <f>ROUND(E69*F69,2)</f>
        <v>0</v>
      </c>
      <c r="H69" s="249"/>
      <c r="I69" s="250">
        <f>ROUND(E69*H69,2)</f>
        <v>0</v>
      </c>
      <c r="J69" s="249"/>
      <c r="K69" s="250">
        <f>ROUND(E69*J69,2)</f>
        <v>0</v>
      </c>
      <c r="L69" s="250">
        <v>12</v>
      </c>
      <c r="M69" s="250">
        <f>G69*(1+L69/100)</f>
        <v>0</v>
      </c>
      <c r="N69" s="248">
        <v>3.6800000000000001E-3</v>
      </c>
      <c r="O69" s="248">
        <f>ROUND(E69*N69,2)</f>
        <v>0</v>
      </c>
      <c r="P69" s="248">
        <v>0</v>
      </c>
      <c r="Q69" s="248">
        <f>ROUND(E69*P69,2)</f>
        <v>0</v>
      </c>
      <c r="R69" s="250" t="s">
        <v>611</v>
      </c>
      <c r="S69" s="250" t="s">
        <v>315</v>
      </c>
      <c r="T69" s="251" t="s">
        <v>315</v>
      </c>
      <c r="U69" s="224">
        <v>0.53800000000000003</v>
      </c>
      <c r="V69" s="224">
        <f>ROUND(E69*U69,2)</f>
        <v>0.54</v>
      </c>
      <c r="W69" s="224"/>
      <c r="X69" s="224" t="s">
        <v>336</v>
      </c>
      <c r="Y69" s="224" t="s">
        <v>317</v>
      </c>
      <c r="Z69" s="214"/>
      <c r="AA69" s="214"/>
      <c r="AB69" s="214"/>
      <c r="AC69" s="214"/>
      <c r="AD69" s="214"/>
      <c r="AE69" s="214"/>
      <c r="AF69" s="214"/>
      <c r="AG69" s="214" t="s">
        <v>3663</v>
      </c>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outlineLevel="1" x14ac:dyDescent="0.2">
      <c r="A70" s="245">
        <v>44</v>
      </c>
      <c r="B70" s="246" t="s">
        <v>3878</v>
      </c>
      <c r="C70" s="256" t="s">
        <v>3892</v>
      </c>
      <c r="D70" s="247" t="s">
        <v>375</v>
      </c>
      <c r="E70" s="248">
        <v>8</v>
      </c>
      <c r="F70" s="249"/>
      <c r="G70" s="250">
        <f>ROUND(E70*F70,2)</f>
        <v>0</v>
      </c>
      <c r="H70" s="249"/>
      <c r="I70" s="250">
        <f>ROUND(E70*H70,2)</f>
        <v>0</v>
      </c>
      <c r="J70" s="249"/>
      <c r="K70" s="250">
        <f>ROUND(E70*J70,2)</f>
        <v>0</v>
      </c>
      <c r="L70" s="250">
        <v>12</v>
      </c>
      <c r="M70" s="250">
        <f>G70*(1+L70/100)</f>
        <v>0</v>
      </c>
      <c r="N70" s="248">
        <v>0.01</v>
      </c>
      <c r="O70" s="248">
        <f>ROUND(E70*N70,2)</f>
        <v>0.08</v>
      </c>
      <c r="P70" s="248">
        <v>0</v>
      </c>
      <c r="Q70" s="248">
        <f>ROUND(E70*P70,2)</f>
        <v>0</v>
      </c>
      <c r="R70" s="250"/>
      <c r="S70" s="250" t="s">
        <v>331</v>
      </c>
      <c r="T70" s="251" t="s">
        <v>316</v>
      </c>
      <c r="U70" s="224">
        <v>0</v>
      </c>
      <c r="V70" s="224">
        <f>ROUND(E70*U70,2)</f>
        <v>0</v>
      </c>
      <c r="W70" s="224"/>
      <c r="X70" s="224" t="s">
        <v>3864</v>
      </c>
      <c r="Y70" s="224" t="s">
        <v>317</v>
      </c>
      <c r="Z70" s="214"/>
      <c r="AA70" s="214"/>
      <c r="AB70" s="214"/>
      <c r="AC70" s="214"/>
      <c r="AD70" s="214"/>
      <c r="AE70" s="214"/>
      <c r="AF70" s="214"/>
      <c r="AG70" s="214" t="s">
        <v>3865</v>
      </c>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ht="22.5" outlineLevel="1" x14ac:dyDescent="0.2">
      <c r="A71" s="245">
        <v>45</v>
      </c>
      <c r="B71" s="246" t="s">
        <v>3893</v>
      </c>
      <c r="C71" s="256" t="s">
        <v>3894</v>
      </c>
      <c r="D71" s="247" t="s">
        <v>375</v>
      </c>
      <c r="E71" s="248">
        <v>6</v>
      </c>
      <c r="F71" s="249"/>
      <c r="G71" s="250">
        <f>ROUND(E71*F71,2)</f>
        <v>0</v>
      </c>
      <c r="H71" s="249"/>
      <c r="I71" s="250">
        <f>ROUND(E71*H71,2)</f>
        <v>0</v>
      </c>
      <c r="J71" s="249"/>
      <c r="K71" s="250">
        <f>ROUND(E71*J71,2)</f>
        <v>0</v>
      </c>
      <c r="L71" s="250">
        <v>12</v>
      </c>
      <c r="M71" s="250">
        <f>G71*(1+L71/100)</f>
        <v>0</v>
      </c>
      <c r="N71" s="248">
        <v>5.5000000000000003E-4</v>
      </c>
      <c r="O71" s="248">
        <f>ROUND(E71*N71,2)</f>
        <v>0</v>
      </c>
      <c r="P71" s="248">
        <v>0</v>
      </c>
      <c r="Q71" s="248">
        <f>ROUND(E71*P71,2)</f>
        <v>0</v>
      </c>
      <c r="R71" s="250"/>
      <c r="S71" s="250" t="s">
        <v>331</v>
      </c>
      <c r="T71" s="251" t="s">
        <v>316</v>
      </c>
      <c r="U71" s="224">
        <v>0.20599999999999999</v>
      </c>
      <c r="V71" s="224">
        <f>ROUND(E71*U71,2)</f>
        <v>1.24</v>
      </c>
      <c r="W71" s="224"/>
      <c r="X71" s="224" t="s">
        <v>336</v>
      </c>
      <c r="Y71" s="224" t="s">
        <v>317</v>
      </c>
      <c r="Z71" s="214"/>
      <c r="AA71" s="214"/>
      <c r="AB71" s="214"/>
      <c r="AC71" s="214"/>
      <c r="AD71" s="214"/>
      <c r="AE71" s="214"/>
      <c r="AF71" s="214"/>
      <c r="AG71" s="214" t="s">
        <v>3663</v>
      </c>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ht="22.5" outlineLevel="1" x14ac:dyDescent="0.2">
      <c r="A72" s="245">
        <v>46</v>
      </c>
      <c r="B72" s="246" t="s">
        <v>3895</v>
      </c>
      <c r="C72" s="256" t="s">
        <v>3896</v>
      </c>
      <c r="D72" s="247" t="s">
        <v>375</v>
      </c>
      <c r="E72" s="248">
        <v>1</v>
      </c>
      <c r="F72" s="249"/>
      <c r="G72" s="250">
        <f>ROUND(E72*F72,2)</f>
        <v>0</v>
      </c>
      <c r="H72" s="249"/>
      <c r="I72" s="250">
        <f>ROUND(E72*H72,2)</f>
        <v>0</v>
      </c>
      <c r="J72" s="249"/>
      <c r="K72" s="250">
        <f>ROUND(E72*J72,2)</f>
        <v>0</v>
      </c>
      <c r="L72" s="250">
        <v>12</v>
      </c>
      <c r="M72" s="250">
        <f>G72*(1+L72/100)</f>
        <v>0</v>
      </c>
      <c r="N72" s="248">
        <v>5.5000000000000003E-4</v>
      </c>
      <c r="O72" s="248">
        <f>ROUND(E72*N72,2)</f>
        <v>0</v>
      </c>
      <c r="P72" s="248">
        <v>0</v>
      </c>
      <c r="Q72" s="248">
        <f>ROUND(E72*P72,2)</f>
        <v>0</v>
      </c>
      <c r="R72" s="250" t="s">
        <v>611</v>
      </c>
      <c r="S72" s="250" t="s">
        <v>315</v>
      </c>
      <c r="T72" s="251" t="s">
        <v>315</v>
      </c>
      <c r="U72" s="224">
        <v>0.20599999999999999</v>
      </c>
      <c r="V72" s="224">
        <f>ROUND(E72*U72,2)</f>
        <v>0.21</v>
      </c>
      <c r="W72" s="224"/>
      <c r="X72" s="224" t="s">
        <v>336</v>
      </c>
      <c r="Y72" s="224" t="s">
        <v>317</v>
      </c>
      <c r="Z72" s="214"/>
      <c r="AA72" s="214"/>
      <c r="AB72" s="214"/>
      <c r="AC72" s="214"/>
      <c r="AD72" s="214"/>
      <c r="AE72" s="214"/>
      <c r="AF72" s="214"/>
      <c r="AG72" s="214" t="s">
        <v>3663</v>
      </c>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outlineLevel="1" x14ac:dyDescent="0.2">
      <c r="A73" s="236">
        <v>47</v>
      </c>
      <c r="B73" s="237" t="s">
        <v>3897</v>
      </c>
      <c r="C73" s="254" t="s">
        <v>3898</v>
      </c>
      <c r="D73" s="238" t="s">
        <v>330</v>
      </c>
      <c r="E73" s="239">
        <v>4</v>
      </c>
      <c r="F73" s="240"/>
      <c r="G73" s="241">
        <f>ROUND(E73*F73,2)</f>
        <v>0</v>
      </c>
      <c r="H73" s="240"/>
      <c r="I73" s="241">
        <f>ROUND(E73*H73,2)</f>
        <v>0</v>
      </c>
      <c r="J73" s="240"/>
      <c r="K73" s="241">
        <f>ROUND(E73*J73,2)</f>
        <v>0</v>
      </c>
      <c r="L73" s="241">
        <v>12</v>
      </c>
      <c r="M73" s="241">
        <f>G73*(1+L73/100)</f>
        <v>0</v>
      </c>
      <c r="N73" s="239">
        <v>3.2499999999999999E-3</v>
      </c>
      <c r="O73" s="239">
        <f>ROUND(E73*N73,2)</f>
        <v>0.01</v>
      </c>
      <c r="P73" s="239">
        <v>0</v>
      </c>
      <c r="Q73" s="239">
        <f>ROUND(E73*P73,2)</f>
        <v>0</v>
      </c>
      <c r="R73" s="241" t="s">
        <v>611</v>
      </c>
      <c r="S73" s="241" t="s">
        <v>315</v>
      </c>
      <c r="T73" s="242" t="s">
        <v>315</v>
      </c>
      <c r="U73" s="224">
        <v>1.78</v>
      </c>
      <c r="V73" s="224">
        <f>ROUND(E73*U73,2)</f>
        <v>7.12</v>
      </c>
      <c r="W73" s="224"/>
      <c r="X73" s="224" t="s">
        <v>336</v>
      </c>
      <c r="Y73" s="224" t="s">
        <v>317</v>
      </c>
      <c r="Z73" s="214"/>
      <c r="AA73" s="214"/>
      <c r="AB73" s="214"/>
      <c r="AC73" s="214"/>
      <c r="AD73" s="214"/>
      <c r="AE73" s="214"/>
      <c r="AF73" s="214"/>
      <c r="AG73" s="214" t="s">
        <v>3663</v>
      </c>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outlineLevel="2" x14ac:dyDescent="0.2">
      <c r="A74" s="221"/>
      <c r="B74" s="222"/>
      <c r="C74" s="267" t="s">
        <v>3899</v>
      </c>
      <c r="D74" s="266"/>
      <c r="E74" s="266"/>
      <c r="F74" s="266"/>
      <c r="G74" s="266"/>
      <c r="H74" s="224"/>
      <c r="I74" s="224"/>
      <c r="J74" s="224"/>
      <c r="K74" s="224"/>
      <c r="L74" s="224"/>
      <c r="M74" s="224"/>
      <c r="N74" s="223"/>
      <c r="O74" s="223"/>
      <c r="P74" s="223"/>
      <c r="Q74" s="223"/>
      <c r="R74" s="224"/>
      <c r="S74" s="224"/>
      <c r="T74" s="224"/>
      <c r="U74" s="224"/>
      <c r="V74" s="224"/>
      <c r="W74" s="224"/>
      <c r="X74" s="224"/>
      <c r="Y74" s="224"/>
      <c r="Z74" s="214"/>
      <c r="AA74" s="214"/>
      <c r="AB74" s="214"/>
      <c r="AC74" s="214"/>
      <c r="AD74" s="214"/>
      <c r="AE74" s="214"/>
      <c r="AF74" s="214"/>
      <c r="AG74" s="214" t="s">
        <v>369</v>
      </c>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1" x14ac:dyDescent="0.2">
      <c r="A75" s="245">
        <v>48</v>
      </c>
      <c r="B75" s="246" t="s">
        <v>3900</v>
      </c>
      <c r="C75" s="256" t="s">
        <v>3901</v>
      </c>
      <c r="D75" s="247" t="s">
        <v>330</v>
      </c>
      <c r="E75" s="248">
        <v>4</v>
      </c>
      <c r="F75" s="249"/>
      <c r="G75" s="250">
        <f>ROUND(E75*F75,2)</f>
        <v>0</v>
      </c>
      <c r="H75" s="249"/>
      <c r="I75" s="250">
        <f>ROUND(E75*H75,2)</f>
        <v>0</v>
      </c>
      <c r="J75" s="249"/>
      <c r="K75" s="250">
        <f>ROUND(E75*J75,2)</f>
        <v>0</v>
      </c>
      <c r="L75" s="250">
        <v>12</v>
      </c>
      <c r="M75" s="250">
        <f>G75*(1+L75/100)</f>
        <v>0</v>
      </c>
      <c r="N75" s="248">
        <v>1.8000000000000001E-4</v>
      </c>
      <c r="O75" s="248">
        <f>ROUND(E75*N75,2)</f>
        <v>0</v>
      </c>
      <c r="P75" s="248">
        <v>0</v>
      </c>
      <c r="Q75" s="248">
        <f>ROUND(E75*P75,2)</f>
        <v>0</v>
      </c>
      <c r="R75" s="250" t="s">
        <v>611</v>
      </c>
      <c r="S75" s="250" t="s">
        <v>315</v>
      </c>
      <c r="T75" s="251" t="s">
        <v>315</v>
      </c>
      <c r="U75" s="224">
        <v>0.83799999999999997</v>
      </c>
      <c r="V75" s="224">
        <f>ROUND(E75*U75,2)</f>
        <v>3.35</v>
      </c>
      <c r="W75" s="224"/>
      <c r="X75" s="224" t="s">
        <v>336</v>
      </c>
      <c r="Y75" s="224" t="s">
        <v>317</v>
      </c>
      <c r="Z75" s="214"/>
      <c r="AA75" s="214"/>
      <c r="AB75" s="214"/>
      <c r="AC75" s="214"/>
      <c r="AD75" s="214"/>
      <c r="AE75" s="214"/>
      <c r="AF75" s="214"/>
      <c r="AG75" s="214" t="s">
        <v>3663</v>
      </c>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outlineLevel="1" x14ac:dyDescent="0.2">
      <c r="A76" s="245">
        <v>49</v>
      </c>
      <c r="B76" s="246" t="s">
        <v>3902</v>
      </c>
      <c r="C76" s="256" t="s">
        <v>3903</v>
      </c>
      <c r="D76" s="247" t="s">
        <v>375</v>
      </c>
      <c r="E76" s="248">
        <v>3</v>
      </c>
      <c r="F76" s="249"/>
      <c r="G76" s="250">
        <f>ROUND(E76*F76,2)</f>
        <v>0</v>
      </c>
      <c r="H76" s="249"/>
      <c r="I76" s="250">
        <f>ROUND(E76*H76,2)</f>
        <v>0</v>
      </c>
      <c r="J76" s="249"/>
      <c r="K76" s="250">
        <f>ROUND(E76*J76,2)</f>
        <v>0</v>
      </c>
      <c r="L76" s="250">
        <v>12</v>
      </c>
      <c r="M76" s="250">
        <f>G76*(1+L76/100)</f>
        <v>0</v>
      </c>
      <c r="N76" s="248">
        <v>1E-3</v>
      </c>
      <c r="O76" s="248">
        <f>ROUND(E76*N76,2)</f>
        <v>0</v>
      </c>
      <c r="P76" s="248">
        <v>0</v>
      </c>
      <c r="Q76" s="248">
        <f>ROUND(E76*P76,2)</f>
        <v>0</v>
      </c>
      <c r="R76" s="250"/>
      <c r="S76" s="250" t="s">
        <v>331</v>
      </c>
      <c r="T76" s="251" t="s">
        <v>316</v>
      </c>
      <c r="U76" s="224">
        <v>0</v>
      </c>
      <c r="V76" s="224">
        <f>ROUND(E76*U76,2)</f>
        <v>0</v>
      </c>
      <c r="W76" s="224"/>
      <c r="X76" s="224" t="s">
        <v>336</v>
      </c>
      <c r="Y76" s="224" t="s">
        <v>317</v>
      </c>
      <c r="Z76" s="214"/>
      <c r="AA76" s="214"/>
      <c r="AB76" s="214"/>
      <c r="AC76" s="214"/>
      <c r="AD76" s="214"/>
      <c r="AE76" s="214"/>
      <c r="AF76" s="214"/>
      <c r="AG76" s="214" t="s">
        <v>3663</v>
      </c>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outlineLevel="1" x14ac:dyDescent="0.2">
      <c r="A77" s="245">
        <v>50</v>
      </c>
      <c r="B77" s="246" t="s">
        <v>3904</v>
      </c>
      <c r="C77" s="256" t="s">
        <v>3905</v>
      </c>
      <c r="D77" s="247" t="s">
        <v>375</v>
      </c>
      <c r="E77" s="248">
        <v>12</v>
      </c>
      <c r="F77" s="249"/>
      <c r="G77" s="250">
        <f>ROUND(E77*F77,2)</f>
        <v>0</v>
      </c>
      <c r="H77" s="249"/>
      <c r="I77" s="250">
        <f>ROUND(E77*H77,2)</f>
        <v>0</v>
      </c>
      <c r="J77" s="249"/>
      <c r="K77" s="250">
        <f>ROUND(E77*J77,2)</f>
        <v>0</v>
      </c>
      <c r="L77" s="250">
        <v>12</v>
      </c>
      <c r="M77" s="250">
        <f>G77*(1+L77/100)</f>
        <v>0</v>
      </c>
      <c r="N77" s="248">
        <v>0.01</v>
      </c>
      <c r="O77" s="248">
        <f>ROUND(E77*N77,2)</f>
        <v>0.12</v>
      </c>
      <c r="P77" s="248">
        <v>0</v>
      </c>
      <c r="Q77" s="248">
        <f>ROUND(E77*P77,2)</f>
        <v>0</v>
      </c>
      <c r="R77" s="250"/>
      <c r="S77" s="250" t="s">
        <v>331</v>
      </c>
      <c r="T77" s="251" t="s">
        <v>316</v>
      </c>
      <c r="U77" s="224">
        <v>0</v>
      </c>
      <c r="V77" s="224">
        <f>ROUND(E77*U77,2)</f>
        <v>0</v>
      </c>
      <c r="W77" s="224"/>
      <c r="X77" s="224" t="s">
        <v>429</v>
      </c>
      <c r="Y77" s="224" t="s">
        <v>317</v>
      </c>
      <c r="Z77" s="214"/>
      <c r="AA77" s="214"/>
      <c r="AB77" s="214"/>
      <c r="AC77" s="214"/>
      <c r="AD77" s="214"/>
      <c r="AE77" s="214"/>
      <c r="AF77" s="214"/>
      <c r="AG77" s="214" t="s">
        <v>728</v>
      </c>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outlineLevel="1" x14ac:dyDescent="0.2">
      <c r="A78" s="245">
        <v>51</v>
      </c>
      <c r="B78" s="246" t="s">
        <v>3906</v>
      </c>
      <c r="C78" s="256" t="s">
        <v>3907</v>
      </c>
      <c r="D78" s="247" t="s">
        <v>375</v>
      </c>
      <c r="E78" s="248">
        <v>12</v>
      </c>
      <c r="F78" s="249"/>
      <c r="G78" s="250">
        <f>ROUND(E78*F78,2)</f>
        <v>0</v>
      </c>
      <c r="H78" s="249"/>
      <c r="I78" s="250">
        <f>ROUND(E78*H78,2)</f>
        <v>0</v>
      </c>
      <c r="J78" s="249"/>
      <c r="K78" s="250">
        <f>ROUND(E78*J78,2)</f>
        <v>0</v>
      </c>
      <c r="L78" s="250">
        <v>12</v>
      </c>
      <c r="M78" s="250">
        <f>G78*(1+L78/100)</f>
        <v>0</v>
      </c>
      <c r="N78" s="248">
        <v>0</v>
      </c>
      <c r="O78" s="248">
        <f>ROUND(E78*N78,2)</f>
        <v>0</v>
      </c>
      <c r="P78" s="248">
        <v>0</v>
      </c>
      <c r="Q78" s="248">
        <f>ROUND(E78*P78,2)</f>
        <v>0</v>
      </c>
      <c r="R78" s="250"/>
      <c r="S78" s="250" t="s">
        <v>331</v>
      </c>
      <c r="T78" s="251" t="s">
        <v>316</v>
      </c>
      <c r="U78" s="224">
        <v>0</v>
      </c>
      <c r="V78" s="224">
        <f>ROUND(E78*U78,2)</f>
        <v>0</v>
      </c>
      <c r="W78" s="224"/>
      <c r="X78" s="224" t="s">
        <v>336</v>
      </c>
      <c r="Y78" s="224" t="s">
        <v>317</v>
      </c>
      <c r="Z78" s="214"/>
      <c r="AA78" s="214"/>
      <c r="AB78" s="214"/>
      <c r="AC78" s="214"/>
      <c r="AD78" s="214"/>
      <c r="AE78" s="214"/>
      <c r="AF78" s="214"/>
      <c r="AG78" s="214" t="s">
        <v>3663</v>
      </c>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outlineLevel="1" x14ac:dyDescent="0.2">
      <c r="A79" s="245">
        <v>52</v>
      </c>
      <c r="B79" s="246" t="s">
        <v>3908</v>
      </c>
      <c r="C79" s="256" t="s">
        <v>3909</v>
      </c>
      <c r="D79" s="247" t="s">
        <v>375</v>
      </c>
      <c r="E79" s="248">
        <v>6</v>
      </c>
      <c r="F79" s="249"/>
      <c r="G79" s="250">
        <f>ROUND(E79*F79,2)</f>
        <v>0</v>
      </c>
      <c r="H79" s="249"/>
      <c r="I79" s="250">
        <f>ROUND(E79*H79,2)</f>
        <v>0</v>
      </c>
      <c r="J79" s="249"/>
      <c r="K79" s="250">
        <f>ROUND(E79*J79,2)</f>
        <v>0</v>
      </c>
      <c r="L79" s="250">
        <v>12</v>
      </c>
      <c r="M79" s="250">
        <f>G79*(1+L79/100)</f>
        <v>0</v>
      </c>
      <c r="N79" s="248">
        <v>3.0000000000000001E-5</v>
      </c>
      <c r="O79" s="248">
        <f>ROUND(E79*N79,2)</f>
        <v>0</v>
      </c>
      <c r="P79" s="248">
        <v>0</v>
      </c>
      <c r="Q79" s="248">
        <f>ROUND(E79*P79,2)</f>
        <v>0</v>
      </c>
      <c r="R79" s="250" t="s">
        <v>611</v>
      </c>
      <c r="S79" s="250" t="s">
        <v>315</v>
      </c>
      <c r="T79" s="251" t="s">
        <v>315</v>
      </c>
      <c r="U79" s="224">
        <v>0.16600000000000001</v>
      </c>
      <c r="V79" s="224">
        <f>ROUND(E79*U79,2)</f>
        <v>1</v>
      </c>
      <c r="W79" s="224"/>
      <c r="X79" s="224" t="s">
        <v>336</v>
      </c>
      <c r="Y79" s="224" t="s">
        <v>317</v>
      </c>
      <c r="Z79" s="214"/>
      <c r="AA79" s="214"/>
      <c r="AB79" s="214"/>
      <c r="AC79" s="214"/>
      <c r="AD79" s="214"/>
      <c r="AE79" s="214"/>
      <c r="AF79" s="214"/>
      <c r="AG79" s="214" t="s">
        <v>3663</v>
      </c>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outlineLevel="1" x14ac:dyDescent="0.2">
      <c r="A80" s="245">
        <v>53</v>
      </c>
      <c r="B80" s="246" t="s">
        <v>3910</v>
      </c>
      <c r="C80" s="256" t="s">
        <v>3911</v>
      </c>
      <c r="D80" s="247" t="s">
        <v>375</v>
      </c>
      <c r="E80" s="248">
        <v>15</v>
      </c>
      <c r="F80" s="249"/>
      <c r="G80" s="250">
        <f>ROUND(E80*F80,2)</f>
        <v>0</v>
      </c>
      <c r="H80" s="249"/>
      <c r="I80" s="250">
        <f>ROUND(E80*H80,2)</f>
        <v>0</v>
      </c>
      <c r="J80" s="249"/>
      <c r="K80" s="250">
        <f>ROUND(E80*J80,2)</f>
        <v>0</v>
      </c>
      <c r="L80" s="250">
        <v>12</v>
      </c>
      <c r="M80" s="250">
        <f>G80*(1+L80/100)</f>
        <v>0</v>
      </c>
      <c r="N80" s="248">
        <v>3.0000000000000001E-5</v>
      </c>
      <c r="O80" s="248">
        <f>ROUND(E80*N80,2)</f>
        <v>0</v>
      </c>
      <c r="P80" s="248">
        <v>0</v>
      </c>
      <c r="Q80" s="248">
        <f>ROUND(E80*P80,2)</f>
        <v>0</v>
      </c>
      <c r="R80" s="250" t="s">
        <v>611</v>
      </c>
      <c r="S80" s="250" t="s">
        <v>315</v>
      </c>
      <c r="T80" s="251" t="s">
        <v>315</v>
      </c>
      <c r="U80" s="224">
        <v>0.20599999999999999</v>
      </c>
      <c r="V80" s="224">
        <f>ROUND(E80*U80,2)</f>
        <v>3.09</v>
      </c>
      <c r="W80" s="224"/>
      <c r="X80" s="224" t="s">
        <v>336</v>
      </c>
      <c r="Y80" s="224" t="s">
        <v>317</v>
      </c>
      <c r="Z80" s="214"/>
      <c r="AA80" s="214"/>
      <c r="AB80" s="214"/>
      <c r="AC80" s="214"/>
      <c r="AD80" s="214"/>
      <c r="AE80" s="214"/>
      <c r="AF80" s="214"/>
      <c r="AG80" s="214" t="s">
        <v>3663</v>
      </c>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outlineLevel="1" x14ac:dyDescent="0.2">
      <c r="A81" s="245">
        <v>54</v>
      </c>
      <c r="B81" s="246" t="s">
        <v>3912</v>
      </c>
      <c r="C81" s="256" t="s">
        <v>3913</v>
      </c>
      <c r="D81" s="247" t="s">
        <v>375</v>
      </c>
      <c r="E81" s="248">
        <v>2</v>
      </c>
      <c r="F81" s="249"/>
      <c r="G81" s="250">
        <f>ROUND(E81*F81,2)</f>
        <v>0</v>
      </c>
      <c r="H81" s="249"/>
      <c r="I81" s="250">
        <f>ROUND(E81*H81,2)</f>
        <v>0</v>
      </c>
      <c r="J81" s="249"/>
      <c r="K81" s="250">
        <f>ROUND(E81*J81,2)</f>
        <v>0</v>
      </c>
      <c r="L81" s="250">
        <v>12</v>
      </c>
      <c r="M81" s="250">
        <f>G81*(1+L81/100)</f>
        <v>0</v>
      </c>
      <c r="N81" s="248">
        <v>3.0000000000000001E-5</v>
      </c>
      <c r="O81" s="248">
        <f>ROUND(E81*N81,2)</f>
        <v>0</v>
      </c>
      <c r="P81" s="248">
        <v>0</v>
      </c>
      <c r="Q81" s="248">
        <f>ROUND(E81*P81,2)</f>
        <v>0</v>
      </c>
      <c r="R81" s="250" t="s">
        <v>611</v>
      </c>
      <c r="S81" s="250" t="s">
        <v>315</v>
      </c>
      <c r="T81" s="251" t="s">
        <v>315</v>
      </c>
      <c r="U81" s="224">
        <v>0.22700000000000001</v>
      </c>
      <c r="V81" s="224">
        <f>ROUND(E81*U81,2)</f>
        <v>0.45</v>
      </c>
      <c r="W81" s="224"/>
      <c r="X81" s="224" t="s">
        <v>336</v>
      </c>
      <c r="Y81" s="224" t="s">
        <v>317</v>
      </c>
      <c r="Z81" s="214"/>
      <c r="AA81" s="214"/>
      <c r="AB81" s="214"/>
      <c r="AC81" s="214"/>
      <c r="AD81" s="214"/>
      <c r="AE81" s="214"/>
      <c r="AF81" s="214"/>
      <c r="AG81" s="214" t="s">
        <v>3663</v>
      </c>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outlineLevel="1" x14ac:dyDescent="0.2">
      <c r="A82" s="245">
        <v>55</v>
      </c>
      <c r="B82" s="246" t="s">
        <v>3914</v>
      </c>
      <c r="C82" s="256" t="s">
        <v>3915</v>
      </c>
      <c r="D82" s="247" t="s">
        <v>375</v>
      </c>
      <c r="E82" s="248">
        <v>1</v>
      </c>
      <c r="F82" s="249"/>
      <c r="G82" s="250">
        <f>ROUND(E82*F82,2)</f>
        <v>0</v>
      </c>
      <c r="H82" s="249"/>
      <c r="I82" s="250">
        <f>ROUND(E82*H82,2)</f>
        <v>0</v>
      </c>
      <c r="J82" s="249"/>
      <c r="K82" s="250">
        <f>ROUND(E82*J82,2)</f>
        <v>0</v>
      </c>
      <c r="L82" s="250">
        <v>12</v>
      </c>
      <c r="M82" s="250">
        <f>G82*(1+L82/100)</f>
        <v>0</v>
      </c>
      <c r="N82" s="248">
        <v>3.0000000000000001E-5</v>
      </c>
      <c r="O82" s="248">
        <f>ROUND(E82*N82,2)</f>
        <v>0</v>
      </c>
      <c r="P82" s="248">
        <v>0</v>
      </c>
      <c r="Q82" s="248">
        <f>ROUND(E82*P82,2)</f>
        <v>0</v>
      </c>
      <c r="R82" s="250" t="s">
        <v>611</v>
      </c>
      <c r="S82" s="250" t="s">
        <v>315</v>
      </c>
      <c r="T82" s="251" t="s">
        <v>315</v>
      </c>
      <c r="U82" s="224">
        <v>0.35099999999999998</v>
      </c>
      <c r="V82" s="224">
        <f>ROUND(E82*U82,2)</f>
        <v>0.35</v>
      </c>
      <c r="W82" s="224"/>
      <c r="X82" s="224" t="s">
        <v>336</v>
      </c>
      <c r="Y82" s="224" t="s">
        <v>317</v>
      </c>
      <c r="Z82" s="214"/>
      <c r="AA82" s="214"/>
      <c r="AB82" s="214"/>
      <c r="AC82" s="214"/>
      <c r="AD82" s="214"/>
      <c r="AE82" s="214"/>
      <c r="AF82" s="214"/>
      <c r="AG82" s="214" t="s">
        <v>3663</v>
      </c>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outlineLevel="1" x14ac:dyDescent="0.2">
      <c r="A83" s="245">
        <v>56</v>
      </c>
      <c r="B83" s="246" t="s">
        <v>3916</v>
      </c>
      <c r="C83" s="256" t="s">
        <v>3917</v>
      </c>
      <c r="D83" s="247" t="s">
        <v>375</v>
      </c>
      <c r="E83" s="248">
        <v>1</v>
      </c>
      <c r="F83" s="249"/>
      <c r="G83" s="250">
        <f>ROUND(E83*F83,2)</f>
        <v>0</v>
      </c>
      <c r="H83" s="249"/>
      <c r="I83" s="250">
        <f>ROUND(E83*H83,2)</f>
        <v>0</v>
      </c>
      <c r="J83" s="249"/>
      <c r="K83" s="250">
        <f>ROUND(E83*J83,2)</f>
        <v>0</v>
      </c>
      <c r="L83" s="250">
        <v>12</v>
      </c>
      <c r="M83" s="250">
        <f>G83*(1+L83/100)</f>
        <v>0</v>
      </c>
      <c r="N83" s="248">
        <v>3.0000000000000001E-5</v>
      </c>
      <c r="O83" s="248">
        <f>ROUND(E83*N83,2)</f>
        <v>0</v>
      </c>
      <c r="P83" s="248">
        <v>0</v>
      </c>
      <c r="Q83" s="248">
        <f>ROUND(E83*P83,2)</f>
        <v>0</v>
      </c>
      <c r="R83" s="250" t="s">
        <v>611</v>
      </c>
      <c r="S83" s="250" t="s">
        <v>315</v>
      </c>
      <c r="T83" s="251" t="s">
        <v>315</v>
      </c>
      <c r="U83" s="224">
        <v>0.53800000000000003</v>
      </c>
      <c r="V83" s="224">
        <f>ROUND(E83*U83,2)</f>
        <v>0.54</v>
      </c>
      <c r="W83" s="224"/>
      <c r="X83" s="224" t="s">
        <v>336</v>
      </c>
      <c r="Y83" s="224" t="s">
        <v>317</v>
      </c>
      <c r="Z83" s="214"/>
      <c r="AA83" s="214"/>
      <c r="AB83" s="214"/>
      <c r="AC83" s="214"/>
      <c r="AD83" s="214"/>
      <c r="AE83" s="214"/>
      <c r="AF83" s="214"/>
      <c r="AG83" s="214" t="s">
        <v>3663</v>
      </c>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ht="22.5" outlineLevel="1" x14ac:dyDescent="0.2">
      <c r="A84" s="245">
        <v>57</v>
      </c>
      <c r="B84" s="246" t="s">
        <v>3918</v>
      </c>
      <c r="C84" s="256" t="s">
        <v>3919</v>
      </c>
      <c r="D84" s="247" t="s">
        <v>375</v>
      </c>
      <c r="E84" s="248">
        <v>10</v>
      </c>
      <c r="F84" s="249"/>
      <c r="G84" s="250">
        <f>ROUND(E84*F84,2)</f>
        <v>0</v>
      </c>
      <c r="H84" s="249"/>
      <c r="I84" s="250">
        <f>ROUND(E84*H84,2)</f>
        <v>0</v>
      </c>
      <c r="J84" s="249"/>
      <c r="K84" s="250">
        <f>ROUND(E84*J84,2)</f>
        <v>0</v>
      </c>
      <c r="L84" s="250">
        <v>12</v>
      </c>
      <c r="M84" s="250">
        <f>G84*(1+L84/100)</f>
        <v>0</v>
      </c>
      <c r="N84" s="248">
        <v>1E-3</v>
      </c>
      <c r="O84" s="248">
        <f>ROUND(E84*N84,2)</f>
        <v>0.01</v>
      </c>
      <c r="P84" s="248">
        <v>0</v>
      </c>
      <c r="Q84" s="248">
        <f>ROUND(E84*P84,2)</f>
        <v>0</v>
      </c>
      <c r="R84" s="250"/>
      <c r="S84" s="250" t="s">
        <v>331</v>
      </c>
      <c r="T84" s="251" t="s">
        <v>316</v>
      </c>
      <c r="U84" s="224">
        <v>0</v>
      </c>
      <c r="V84" s="224">
        <f>ROUND(E84*U84,2)</f>
        <v>0</v>
      </c>
      <c r="W84" s="224"/>
      <c r="X84" s="224" t="s">
        <v>429</v>
      </c>
      <c r="Y84" s="224" t="s">
        <v>317</v>
      </c>
      <c r="Z84" s="214"/>
      <c r="AA84" s="214"/>
      <c r="AB84" s="214"/>
      <c r="AC84" s="214"/>
      <c r="AD84" s="214"/>
      <c r="AE84" s="214"/>
      <c r="AF84" s="214"/>
      <c r="AG84" s="214" t="s">
        <v>728</v>
      </c>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outlineLevel="1" x14ac:dyDescent="0.2">
      <c r="A85" s="245">
        <v>58</v>
      </c>
      <c r="B85" s="246" t="s">
        <v>3834</v>
      </c>
      <c r="C85" s="256" t="s">
        <v>3920</v>
      </c>
      <c r="D85" s="247" t="s">
        <v>375</v>
      </c>
      <c r="E85" s="248">
        <v>10</v>
      </c>
      <c r="F85" s="249"/>
      <c r="G85" s="250">
        <f>ROUND(E85*F85,2)</f>
        <v>0</v>
      </c>
      <c r="H85" s="249"/>
      <c r="I85" s="250">
        <f>ROUND(E85*H85,2)</f>
        <v>0</v>
      </c>
      <c r="J85" s="249"/>
      <c r="K85" s="250">
        <f>ROUND(E85*J85,2)</f>
        <v>0</v>
      </c>
      <c r="L85" s="250">
        <v>12</v>
      </c>
      <c r="M85" s="250">
        <f>G85*(1+L85/100)</f>
        <v>0</v>
      </c>
      <c r="N85" s="248">
        <v>0</v>
      </c>
      <c r="O85" s="248">
        <f>ROUND(E85*N85,2)</f>
        <v>0</v>
      </c>
      <c r="P85" s="248">
        <v>0</v>
      </c>
      <c r="Q85" s="248">
        <f>ROUND(E85*P85,2)</f>
        <v>0</v>
      </c>
      <c r="R85" s="250"/>
      <c r="S85" s="250" t="s">
        <v>331</v>
      </c>
      <c r="T85" s="251" t="s">
        <v>316</v>
      </c>
      <c r="U85" s="224">
        <v>0</v>
      </c>
      <c r="V85" s="224">
        <f>ROUND(E85*U85,2)</f>
        <v>0</v>
      </c>
      <c r="W85" s="224"/>
      <c r="X85" s="224" t="s">
        <v>3864</v>
      </c>
      <c r="Y85" s="224" t="s">
        <v>317</v>
      </c>
      <c r="Z85" s="214"/>
      <c r="AA85" s="214"/>
      <c r="AB85" s="214"/>
      <c r="AC85" s="214"/>
      <c r="AD85" s="214"/>
      <c r="AE85" s="214"/>
      <c r="AF85" s="214"/>
      <c r="AG85" s="214" t="s">
        <v>3921</v>
      </c>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x14ac:dyDescent="0.2">
      <c r="A86" s="229" t="s">
        <v>310</v>
      </c>
      <c r="B86" s="230" t="s">
        <v>217</v>
      </c>
      <c r="C86" s="253" t="s">
        <v>218</v>
      </c>
      <c r="D86" s="231"/>
      <c r="E86" s="232"/>
      <c r="F86" s="233"/>
      <c r="G86" s="233">
        <f>SUMIF(AG87:AG103,"&lt;&gt;NOR",G87:G103)</f>
        <v>0</v>
      </c>
      <c r="H86" s="233"/>
      <c r="I86" s="233">
        <f>SUM(I87:I103)</f>
        <v>0</v>
      </c>
      <c r="J86" s="233"/>
      <c r="K86" s="233">
        <f>SUM(K87:K103)</f>
        <v>0</v>
      </c>
      <c r="L86" s="233"/>
      <c r="M86" s="233">
        <f>SUM(M87:M103)</f>
        <v>0</v>
      </c>
      <c r="N86" s="232"/>
      <c r="O86" s="232">
        <f>SUM(O87:O103)</f>
        <v>0</v>
      </c>
      <c r="P86" s="232"/>
      <c r="Q86" s="232">
        <f>SUM(Q87:Q103)</f>
        <v>0</v>
      </c>
      <c r="R86" s="233"/>
      <c r="S86" s="233"/>
      <c r="T86" s="234"/>
      <c r="U86" s="228"/>
      <c r="V86" s="228">
        <f>SUM(V87:V103)</f>
        <v>1.5</v>
      </c>
      <c r="W86" s="228"/>
      <c r="X86" s="228"/>
      <c r="Y86" s="228"/>
      <c r="AG86" t="s">
        <v>311</v>
      </c>
    </row>
    <row r="87" spans="1:60" ht="22.5" outlineLevel="1" x14ac:dyDescent="0.2">
      <c r="A87" s="236">
        <v>59</v>
      </c>
      <c r="B87" s="237" t="s">
        <v>914</v>
      </c>
      <c r="C87" s="254" t="s">
        <v>1263</v>
      </c>
      <c r="D87" s="238" t="s">
        <v>581</v>
      </c>
      <c r="E87" s="239">
        <v>4.0980000000000003E-2</v>
      </c>
      <c r="F87" s="240"/>
      <c r="G87" s="241">
        <f>ROUND(E87*F87,2)</f>
        <v>0</v>
      </c>
      <c r="H87" s="240"/>
      <c r="I87" s="241">
        <f>ROUND(E87*H87,2)</f>
        <v>0</v>
      </c>
      <c r="J87" s="240"/>
      <c r="K87" s="241">
        <f>ROUND(E87*J87,2)</f>
        <v>0</v>
      </c>
      <c r="L87" s="241">
        <v>12</v>
      </c>
      <c r="M87" s="241">
        <f>G87*(1+L87/100)</f>
        <v>0</v>
      </c>
      <c r="N87" s="239">
        <v>0</v>
      </c>
      <c r="O87" s="239">
        <f>ROUND(E87*N87,2)</f>
        <v>0</v>
      </c>
      <c r="P87" s="239">
        <v>0</v>
      </c>
      <c r="Q87" s="239">
        <f>ROUND(E87*P87,2)</f>
        <v>0</v>
      </c>
      <c r="R87" s="241" t="s">
        <v>519</v>
      </c>
      <c r="S87" s="241" t="s">
        <v>315</v>
      </c>
      <c r="T87" s="242" t="s">
        <v>315</v>
      </c>
      <c r="U87" s="224">
        <v>0.49</v>
      </c>
      <c r="V87" s="224">
        <f>ROUND(E87*U87,2)</f>
        <v>0.02</v>
      </c>
      <c r="W87" s="224"/>
      <c r="X87" s="224" t="s">
        <v>336</v>
      </c>
      <c r="Y87" s="224" t="s">
        <v>317</v>
      </c>
      <c r="Z87" s="214"/>
      <c r="AA87" s="214"/>
      <c r="AB87" s="214"/>
      <c r="AC87" s="214"/>
      <c r="AD87" s="214"/>
      <c r="AE87" s="214"/>
      <c r="AF87" s="214"/>
      <c r="AG87" s="214" t="s">
        <v>337</v>
      </c>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row>
    <row r="88" spans="1:60" outlineLevel="2" x14ac:dyDescent="0.2">
      <c r="A88" s="221"/>
      <c r="B88" s="222"/>
      <c r="C88" s="255" t="s">
        <v>916</v>
      </c>
      <c r="D88" s="243"/>
      <c r="E88" s="243"/>
      <c r="F88" s="243"/>
      <c r="G88" s="243"/>
      <c r="H88" s="224"/>
      <c r="I88" s="224"/>
      <c r="J88" s="224"/>
      <c r="K88" s="224"/>
      <c r="L88" s="224"/>
      <c r="M88" s="224"/>
      <c r="N88" s="223"/>
      <c r="O88" s="223"/>
      <c r="P88" s="223"/>
      <c r="Q88" s="223"/>
      <c r="R88" s="224"/>
      <c r="S88" s="224"/>
      <c r="T88" s="224"/>
      <c r="U88" s="224"/>
      <c r="V88" s="224"/>
      <c r="W88" s="224"/>
      <c r="X88" s="224"/>
      <c r="Y88" s="224"/>
      <c r="Z88" s="214"/>
      <c r="AA88" s="214"/>
      <c r="AB88" s="214"/>
      <c r="AC88" s="214"/>
      <c r="AD88" s="214"/>
      <c r="AE88" s="214"/>
      <c r="AF88" s="214"/>
      <c r="AG88" s="214" t="s">
        <v>320</v>
      </c>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0" outlineLevel="2" x14ac:dyDescent="0.2">
      <c r="A89" s="221"/>
      <c r="B89" s="222"/>
      <c r="C89" s="268" t="s">
        <v>3922</v>
      </c>
      <c r="D89" s="262"/>
      <c r="E89" s="263">
        <v>4.0980000000000003E-2</v>
      </c>
      <c r="F89" s="224"/>
      <c r="G89" s="224"/>
      <c r="H89" s="224"/>
      <c r="I89" s="224"/>
      <c r="J89" s="224"/>
      <c r="K89" s="224"/>
      <c r="L89" s="224"/>
      <c r="M89" s="224"/>
      <c r="N89" s="223"/>
      <c r="O89" s="223"/>
      <c r="P89" s="223"/>
      <c r="Q89" s="223"/>
      <c r="R89" s="224"/>
      <c r="S89" s="224"/>
      <c r="T89" s="224"/>
      <c r="U89" s="224"/>
      <c r="V89" s="224"/>
      <c r="W89" s="224"/>
      <c r="X89" s="224"/>
      <c r="Y89" s="224"/>
      <c r="Z89" s="214"/>
      <c r="AA89" s="214"/>
      <c r="AB89" s="214"/>
      <c r="AC89" s="214"/>
      <c r="AD89" s="214"/>
      <c r="AE89" s="214"/>
      <c r="AF89" s="214"/>
      <c r="AG89" s="214" t="s">
        <v>371</v>
      </c>
      <c r="AH89" s="214">
        <v>5</v>
      </c>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ht="22.5" outlineLevel="1" x14ac:dyDescent="0.2">
      <c r="A90" s="236">
        <v>60</v>
      </c>
      <c r="B90" s="237" t="s">
        <v>910</v>
      </c>
      <c r="C90" s="254" t="s">
        <v>1257</v>
      </c>
      <c r="D90" s="238" t="s">
        <v>581</v>
      </c>
      <c r="E90" s="239">
        <v>4.0980000000000003E-2</v>
      </c>
      <c r="F90" s="240"/>
      <c r="G90" s="241">
        <f>ROUND(E90*F90,2)</f>
        <v>0</v>
      </c>
      <c r="H90" s="240"/>
      <c r="I90" s="241">
        <f>ROUND(E90*H90,2)</f>
        <v>0</v>
      </c>
      <c r="J90" s="240"/>
      <c r="K90" s="241">
        <f>ROUND(E90*J90,2)</f>
        <v>0</v>
      </c>
      <c r="L90" s="241">
        <v>12</v>
      </c>
      <c r="M90" s="241">
        <f>G90*(1+L90/100)</f>
        <v>0</v>
      </c>
      <c r="N90" s="239">
        <v>0</v>
      </c>
      <c r="O90" s="239">
        <f>ROUND(E90*N90,2)</f>
        <v>0</v>
      </c>
      <c r="P90" s="239">
        <v>0</v>
      </c>
      <c r="Q90" s="239">
        <f>ROUND(E90*P90,2)</f>
        <v>0</v>
      </c>
      <c r="R90" s="241" t="s">
        <v>519</v>
      </c>
      <c r="S90" s="241" t="s">
        <v>315</v>
      </c>
      <c r="T90" s="242" t="s">
        <v>315</v>
      </c>
      <c r="U90" s="224">
        <v>2.0089999999999999</v>
      </c>
      <c r="V90" s="224">
        <f>ROUND(E90*U90,2)</f>
        <v>0.08</v>
      </c>
      <c r="W90" s="224"/>
      <c r="X90" s="224" t="s">
        <v>336</v>
      </c>
      <c r="Y90" s="224" t="s">
        <v>317</v>
      </c>
      <c r="Z90" s="214"/>
      <c r="AA90" s="214"/>
      <c r="AB90" s="214"/>
      <c r="AC90" s="214"/>
      <c r="AD90" s="214"/>
      <c r="AE90" s="214"/>
      <c r="AF90" s="214"/>
      <c r="AG90" s="214" t="s">
        <v>337</v>
      </c>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outlineLevel="2" x14ac:dyDescent="0.2">
      <c r="A91" s="221"/>
      <c r="B91" s="222"/>
      <c r="C91" s="268" t="s">
        <v>3923</v>
      </c>
      <c r="D91" s="262"/>
      <c r="E91" s="263">
        <v>4.0980000000000003E-2</v>
      </c>
      <c r="F91" s="224"/>
      <c r="G91" s="224"/>
      <c r="H91" s="224"/>
      <c r="I91" s="224"/>
      <c r="J91" s="224"/>
      <c r="K91" s="224"/>
      <c r="L91" s="224"/>
      <c r="M91" s="224"/>
      <c r="N91" s="223"/>
      <c r="O91" s="223"/>
      <c r="P91" s="223"/>
      <c r="Q91" s="223"/>
      <c r="R91" s="224"/>
      <c r="S91" s="224"/>
      <c r="T91" s="224"/>
      <c r="U91" s="224"/>
      <c r="V91" s="224"/>
      <c r="W91" s="224"/>
      <c r="X91" s="224"/>
      <c r="Y91" s="224"/>
      <c r="Z91" s="214"/>
      <c r="AA91" s="214"/>
      <c r="AB91" s="214"/>
      <c r="AC91" s="214"/>
      <c r="AD91" s="214"/>
      <c r="AE91" s="214"/>
      <c r="AF91" s="214"/>
      <c r="AG91" s="214" t="s">
        <v>371</v>
      </c>
      <c r="AH91" s="214">
        <v>5</v>
      </c>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ht="22.5" outlineLevel="1" x14ac:dyDescent="0.2">
      <c r="A92" s="236">
        <v>61</v>
      </c>
      <c r="B92" s="237" t="s">
        <v>1260</v>
      </c>
      <c r="C92" s="254" t="s">
        <v>1985</v>
      </c>
      <c r="D92" s="238" t="s">
        <v>581</v>
      </c>
      <c r="E92" s="239">
        <v>0.16391</v>
      </c>
      <c r="F92" s="240"/>
      <c r="G92" s="241">
        <f>ROUND(E92*F92,2)</f>
        <v>0</v>
      </c>
      <c r="H92" s="240"/>
      <c r="I92" s="241">
        <f>ROUND(E92*H92,2)</f>
        <v>0</v>
      </c>
      <c r="J92" s="240"/>
      <c r="K92" s="241">
        <f>ROUND(E92*J92,2)</f>
        <v>0</v>
      </c>
      <c r="L92" s="241">
        <v>12</v>
      </c>
      <c r="M92" s="241">
        <f>G92*(1+L92/100)</f>
        <v>0</v>
      </c>
      <c r="N92" s="239">
        <v>0</v>
      </c>
      <c r="O92" s="239">
        <f>ROUND(E92*N92,2)</f>
        <v>0</v>
      </c>
      <c r="P92" s="239">
        <v>0</v>
      </c>
      <c r="Q92" s="239">
        <f>ROUND(E92*P92,2)</f>
        <v>0</v>
      </c>
      <c r="R92" s="241" t="s">
        <v>519</v>
      </c>
      <c r="S92" s="241" t="s">
        <v>315</v>
      </c>
      <c r="T92" s="242" t="s">
        <v>315</v>
      </c>
      <c r="U92" s="224">
        <v>0.95899999999999996</v>
      </c>
      <c r="V92" s="224">
        <f>ROUND(E92*U92,2)</f>
        <v>0.16</v>
      </c>
      <c r="W92" s="224"/>
      <c r="X92" s="224" t="s">
        <v>336</v>
      </c>
      <c r="Y92" s="224" t="s">
        <v>317</v>
      </c>
      <c r="Z92" s="214"/>
      <c r="AA92" s="214"/>
      <c r="AB92" s="214"/>
      <c r="AC92" s="214"/>
      <c r="AD92" s="214"/>
      <c r="AE92" s="214"/>
      <c r="AF92" s="214"/>
      <c r="AG92" s="214" t="s">
        <v>337</v>
      </c>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row>
    <row r="93" spans="1:60" outlineLevel="2" x14ac:dyDescent="0.2">
      <c r="A93" s="221"/>
      <c r="B93" s="222"/>
      <c r="C93" s="268" t="s">
        <v>3924</v>
      </c>
      <c r="D93" s="262"/>
      <c r="E93" s="263">
        <v>0.16391</v>
      </c>
      <c r="F93" s="224"/>
      <c r="G93" s="224"/>
      <c r="H93" s="224"/>
      <c r="I93" s="224"/>
      <c r="J93" s="224"/>
      <c r="K93" s="224"/>
      <c r="L93" s="224"/>
      <c r="M93" s="224"/>
      <c r="N93" s="223"/>
      <c r="O93" s="223"/>
      <c r="P93" s="223"/>
      <c r="Q93" s="223"/>
      <c r="R93" s="224"/>
      <c r="S93" s="224"/>
      <c r="T93" s="224"/>
      <c r="U93" s="224"/>
      <c r="V93" s="224"/>
      <c r="W93" s="224"/>
      <c r="X93" s="224"/>
      <c r="Y93" s="224"/>
      <c r="Z93" s="214"/>
      <c r="AA93" s="214"/>
      <c r="AB93" s="214"/>
      <c r="AC93" s="214"/>
      <c r="AD93" s="214"/>
      <c r="AE93" s="214"/>
      <c r="AF93" s="214"/>
      <c r="AG93" s="214" t="s">
        <v>371</v>
      </c>
      <c r="AH93" s="214">
        <v>5</v>
      </c>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row>
    <row r="94" spans="1:60" ht="22.5" outlineLevel="1" x14ac:dyDescent="0.2">
      <c r="A94" s="236">
        <v>62</v>
      </c>
      <c r="B94" s="237" t="s">
        <v>3648</v>
      </c>
      <c r="C94" s="254" t="s">
        <v>3925</v>
      </c>
      <c r="D94" s="238" t="s">
        <v>581</v>
      </c>
      <c r="E94" s="239">
        <v>0.57367999999999997</v>
      </c>
      <c r="F94" s="240"/>
      <c r="G94" s="241">
        <f>ROUND(E94*F94,2)</f>
        <v>0</v>
      </c>
      <c r="H94" s="240"/>
      <c r="I94" s="241">
        <f>ROUND(E94*H94,2)</f>
        <v>0</v>
      </c>
      <c r="J94" s="240"/>
      <c r="K94" s="241">
        <f>ROUND(E94*J94,2)</f>
        <v>0</v>
      </c>
      <c r="L94" s="241">
        <v>12</v>
      </c>
      <c r="M94" s="241">
        <f>G94*(1+L94/100)</f>
        <v>0</v>
      </c>
      <c r="N94" s="239">
        <v>0</v>
      </c>
      <c r="O94" s="239">
        <f>ROUND(E94*N94,2)</f>
        <v>0</v>
      </c>
      <c r="P94" s="239">
        <v>0</v>
      </c>
      <c r="Q94" s="239">
        <f>ROUND(E94*P94,2)</f>
        <v>0</v>
      </c>
      <c r="R94" s="241" t="s">
        <v>519</v>
      </c>
      <c r="S94" s="241" t="s">
        <v>315</v>
      </c>
      <c r="T94" s="242" t="s">
        <v>315</v>
      </c>
      <c r="U94" s="224">
        <v>2.0670000000000002</v>
      </c>
      <c r="V94" s="224">
        <f>ROUND(E94*U94,2)</f>
        <v>1.19</v>
      </c>
      <c r="W94" s="224"/>
      <c r="X94" s="224" t="s">
        <v>336</v>
      </c>
      <c r="Y94" s="224" t="s">
        <v>317</v>
      </c>
      <c r="Z94" s="214"/>
      <c r="AA94" s="214"/>
      <c r="AB94" s="214"/>
      <c r="AC94" s="214"/>
      <c r="AD94" s="214"/>
      <c r="AE94" s="214"/>
      <c r="AF94" s="214"/>
      <c r="AG94" s="214" t="s">
        <v>337</v>
      </c>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row>
    <row r="95" spans="1:60" outlineLevel="2" x14ac:dyDescent="0.2">
      <c r="A95" s="221"/>
      <c r="B95" s="222"/>
      <c r="C95" s="268" t="s">
        <v>3926</v>
      </c>
      <c r="D95" s="262"/>
      <c r="E95" s="263">
        <v>0.57367999999999997</v>
      </c>
      <c r="F95" s="224"/>
      <c r="G95" s="224"/>
      <c r="H95" s="224"/>
      <c r="I95" s="224"/>
      <c r="J95" s="224"/>
      <c r="K95" s="224"/>
      <c r="L95" s="224"/>
      <c r="M95" s="224"/>
      <c r="N95" s="223"/>
      <c r="O95" s="223"/>
      <c r="P95" s="223"/>
      <c r="Q95" s="223"/>
      <c r="R95" s="224"/>
      <c r="S95" s="224"/>
      <c r="T95" s="224"/>
      <c r="U95" s="224"/>
      <c r="V95" s="224"/>
      <c r="W95" s="224"/>
      <c r="X95" s="224"/>
      <c r="Y95" s="224"/>
      <c r="Z95" s="214"/>
      <c r="AA95" s="214"/>
      <c r="AB95" s="214"/>
      <c r="AC95" s="214"/>
      <c r="AD95" s="214"/>
      <c r="AE95" s="214"/>
      <c r="AF95" s="214"/>
      <c r="AG95" s="214" t="s">
        <v>371</v>
      </c>
      <c r="AH95" s="214">
        <v>5</v>
      </c>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0" outlineLevel="1" x14ac:dyDescent="0.2">
      <c r="A96" s="236">
        <v>63</v>
      </c>
      <c r="B96" s="237" t="s">
        <v>921</v>
      </c>
      <c r="C96" s="254" t="s">
        <v>922</v>
      </c>
      <c r="D96" s="238" t="s">
        <v>581</v>
      </c>
      <c r="E96" s="239">
        <v>4.0980000000000003E-2</v>
      </c>
      <c r="F96" s="240"/>
      <c r="G96" s="241">
        <f>ROUND(E96*F96,2)</f>
        <v>0</v>
      </c>
      <c r="H96" s="240"/>
      <c r="I96" s="241">
        <f>ROUND(E96*H96,2)</f>
        <v>0</v>
      </c>
      <c r="J96" s="240"/>
      <c r="K96" s="241">
        <f>ROUND(E96*J96,2)</f>
        <v>0</v>
      </c>
      <c r="L96" s="241">
        <v>12</v>
      </c>
      <c r="M96" s="241">
        <f>G96*(1+L96/100)</f>
        <v>0</v>
      </c>
      <c r="N96" s="239">
        <v>0</v>
      </c>
      <c r="O96" s="239">
        <f>ROUND(E96*N96,2)</f>
        <v>0</v>
      </c>
      <c r="P96" s="239">
        <v>0</v>
      </c>
      <c r="Q96" s="239">
        <f>ROUND(E96*P96,2)</f>
        <v>0</v>
      </c>
      <c r="R96" s="241" t="s">
        <v>519</v>
      </c>
      <c r="S96" s="241" t="s">
        <v>315</v>
      </c>
      <c r="T96" s="242" t="s">
        <v>315</v>
      </c>
      <c r="U96" s="224">
        <v>0.94199999999999995</v>
      </c>
      <c r="V96" s="224">
        <f>ROUND(E96*U96,2)</f>
        <v>0.04</v>
      </c>
      <c r="W96" s="224"/>
      <c r="X96" s="224" t="s">
        <v>336</v>
      </c>
      <c r="Y96" s="224" t="s">
        <v>317</v>
      </c>
      <c r="Z96" s="214"/>
      <c r="AA96" s="214"/>
      <c r="AB96" s="214"/>
      <c r="AC96" s="214"/>
      <c r="AD96" s="214"/>
      <c r="AE96" s="214"/>
      <c r="AF96" s="214"/>
      <c r="AG96" s="214" t="s">
        <v>337</v>
      </c>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row>
    <row r="97" spans="1:60" outlineLevel="2" x14ac:dyDescent="0.2">
      <c r="A97" s="221"/>
      <c r="B97" s="222"/>
      <c r="C97" s="268" t="s">
        <v>3923</v>
      </c>
      <c r="D97" s="262"/>
      <c r="E97" s="263">
        <v>4.0980000000000003E-2</v>
      </c>
      <c r="F97" s="224"/>
      <c r="G97" s="224"/>
      <c r="H97" s="224"/>
      <c r="I97" s="224"/>
      <c r="J97" s="224"/>
      <c r="K97" s="224"/>
      <c r="L97" s="224"/>
      <c r="M97" s="224"/>
      <c r="N97" s="223"/>
      <c r="O97" s="223"/>
      <c r="P97" s="223"/>
      <c r="Q97" s="223"/>
      <c r="R97" s="224"/>
      <c r="S97" s="224"/>
      <c r="T97" s="224"/>
      <c r="U97" s="224"/>
      <c r="V97" s="224"/>
      <c r="W97" s="224"/>
      <c r="X97" s="224"/>
      <c r="Y97" s="224"/>
      <c r="Z97" s="214"/>
      <c r="AA97" s="214"/>
      <c r="AB97" s="214"/>
      <c r="AC97" s="214"/>
      <c r="AD97" s="214"/>
      <c r="AE97" s="214"/>
      <c r="AF97" s="214"/>
      <c r="AG97" s="214" t="s">
        <v>371</v>
      </c>
      <c r="AH97" s="214">
        <v>5</v>
      </c>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row>
    <row r="98" spans="1:60" ht="22.5" outlineLevel="1" x14ac:dyDescent="0.2">
      <c r="A98" s="236">
        <v>64</v>
      </c>
      <c r="B98" s="237" t="s">
        <v>923</v>
      </c>
      <c r="C98" s="254" t="s">
        <v>924</v>
      </c>
      <c r="D98" s="238" t="s">
        <v>581</v>
      </c>
      <c r="E98" s="239">
        <v>0.12293</v>
      </c>
      <c r="F98" s="240"/>
      <c r="G98" s="241">
        <f>ROUND(E98*F98,2)</f>
        <v>0</v>
      </c>
      <c r="H98" s="240"/>
      <c r="I98" s="241">
        <f>ROUND(E98*H98,2)</f>
        <v>0</v>
      </c>
      <c r="J98" s="240"/>
      <c r="K98" s="241">
        <f>ROUND(E98*J98,2)</f>
        <v>0</v>
      </c>
      <c r="L98" s="241">
        <v>12</v>
      </c>
      <c r="M98" s="241">
        <f>G98*(1+L98/100)</f>
        <v>0</v>
      </c>
      <c r="N98" s="239">
        <v>0</v>
      </c>
      <c r="O98" s="239">
        <f>ROUND(E98*N98,2)</f>
        <v>0</v>
      </c>
      <c r="P98" s="239">
        <v>0</v>
      </c>
      <c r="Q98" s="239">
        <f>ROUND(E98*P98,2)</f>
        <v>0</v>
      </c>
      <c r="R98" s="241" t="s">
        <v>519</v>
      </c>
      <c r="S98" s="241" t="s">
        <v>315</v>
      </c>
      <c r="T98" s="242" t="s">
        <v>315</v>
      </c>
      <c r="U98" s="224">
        <v>0.105</v>
      </c>
      <c r="V98" s="224">
        <f>ROUND(E98*U98,2)</f>
        <v>0.01</v>
      </c>
      <c r="W98" s="224"/>
      <c r="X98" s="224" t="s">
        <v>336</v>
      </c>
      <c r="Y98" s="224" t="s">
        <v>317</v>
      </c>
      <c r="Z98" s="214"/>
      <c r="AA98" s="214"/>
      <c r="AB98" s="214"/>
      <c r="AC98" s="214"/>
      <c r="AD98" s="214"/>
      <c r="AE98" s="214"/>
      <c r="AF98" s="214"/>
      <c r="AG98" s="214" t="s">
        <v>337</v>
      </c>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row>
    <row r="99" spans="1:60" outlineLevel="2" x14ac:dyDescent="0.2">
      <c r="A99" s="221"/>
      <c r="B99" s="222"/>
      <c r="C99" s="268" t="s">
        <v>3927</v>
      </c>
      <c r="D99" s="262"/>
      <c r="E99" s="263">
        <v>0.12293</v>
      </c>
      <c r="F99" s="224"/>
      <c r="G99" s="224"/>
      <c r="H99" s="224"/>
      <c r="I99" s="224"/>
      <c r="J99" s="224"/>
      <c r="K99" s="224"/>
      <c r="L99" s="224"/>
      <c r="M99" s="224"/>
      <c r="N99" s="223"/>
      <c r="O99" s="223"/>
      <c r="P99" s="223"/>
      <c r="Q99" s="223"/>
      <c r="R99" s="224"/>
      <c r="S99" s="224"/>
      <c r="T99" s="224"/>
      <c r="U99" s="224"/>
      <c r="V99" s="224"/>
      <c r="W99" s="224"/>
      <c r="X99" s="224"/>
      <c r="Y99" s="224"/>
      <c r="Z99" s="214"/>
      <c r="AA99" s="214"/>
      <c r="AB99" s="214"/>
      <c r="AC99" s="214"/>
      <c r="AD99" s="214"/>
      <c r="AE99" s="214"/>
      <c r="AF99" s="214"/>
      <c r="AG99" s="214" t="s">
        <v>371</v>
      </c>
      <c r="AH99" s="214">
        <v>5</v>
      </c>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row>
    <row r="100" spans="1:60" outlineLevel="1" x14ac:dyDescent="0.2">
      <c r="A100" s="236">
        <v>65</v>
      </c>
      <c r="B100" s="237" t="s">
        <v>918</v>
      </c>
      <c r="C100" s="254" t="s">
        <v>3928</v>
      </c>
      <c r="D100" s="238" t="s">
        <v>581</v>
      </c>
      <c r="E100" s="239">
        <v>0.57367999999999997</v>
      </c>
      <c r="F100" s="240"/>
      <c r="G100" s="241">
        <f>ROUND(E100*F100,2)</f>
        <v>0</v>
      </c>
      <c r="H100" s="240"/>
      <c r="I100" s="241">
        <f>ROUND(E100*H100,2)</f>
        <v>0</v>
      </c>
      <c r="J100" s="240"/>
      <c r="K100" s="241">
        <f>ROUND(E100*J100,2)</f>
        <v>0</v>
      </c>
      <c r="L100" s="241">
        <v>12</v>
      </c>
      <c r="M100" s="241">
        <f>G100*(1+L100/100)</f>
        <v>0</v>
      </c>
      <c r="N100" s="239">
        <v>0</v>
      </c>
      <c r="O100" s="239">
        <f>ROUND(E100*N100,2)</f>
        <v>0</v>
      </c>
      <c r="P100" s="239">
        <v>0</v>
      </c>
      <c r="Q100" s="239">
        <f>ROUND(E100*P100,2)</f>
        <v>0</v>
      </c>
      <c r="R100" s="241" t="s">
        <v>519</v>
      </c>
      <c r="S100" s="241" t="s">
        <v>315</v>
      </c>
      <c r="T100" s="242" t="s">
        <v>315</v>
      </c>
      <c r="U100" s="224">
        <v>0</v>
      </c>
      <c r="V100" s="224">
        <f>ROUND(E100*U100,2)</f>
        <v>0</v>
      </c>
      <c r="W100" s="224"/>
      <c r="X100" s="224" t="s">
        <v>336</v>
      </c>
      <c r="Y100" s="224" t="s">
        <v>317</v>
      </c>
      <c r="Z100" s="214"/>
      <c r="AA100" s="214"/>
      <c r="AB100" s="214"/>
      <c r="AC100" s="214"/>
      <c r="AD100" s="214"/>
      <c r="AE100" s="214"/>
      <c r="AF100" s="214"/>
      <c r="AG100" s="214" t="s">
        <v>337</v>
      </c>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row>
    <row r="101" spans="1:60" outlineLevel="2" x14ac:dyDescent="0.2">
      <c r="A101" s="221"/>
      <c r="B101" s="222"/>
      <c r="C101" s="268" t="s">
        <v>3926</v>
      </c>
      <c r="D101" s="262"/>
      <c r="E101" s="263">
        <v>0.57367999999999997</v>
      </c>
      <c r="F101" s="224"/>
      <c r="G101" s="224"/>
      <c r="H101" s="224"/>
      <c r="I101" s="224"/>
      <c r="J101" s="224"/>
      <c r="K101" s="224"/>
      <c r="L101" s="224"/>
      <c r="M101" s="224"/>
      <c r="N101" s="223"/>
      <c r="O101" s="223"/>
      <c r="P101" s="223"/>
      <c r="Q101" s="223"/>
      <c r="R101" s="224"/>
      <c r="S101" s="224"/>
      <c r="T101" s="224"/>
      <c r="U101" s="224"/>
      <c r="V101" s="224"/>
      <c r="W101" s="224"/>
      <c r="X101" s="224"/>
      <c r="Y101" s="224"/>
      <c r="Z101" s="214"/>
      <c r="AA101" s="214"/>
      <c r="AB101" s="214"/>
      <c r="AC101" s="214"/>
      <c r="AD101" s="214"/>
      <c r="AE101" s="214"/>
      <c r="AF101" s="214"/>
      <c r="AG101" s="214" t="s">
        <v>371</v>
      </c>
      <c r="AH101" s="214">
        <v>5</v>
      </c>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row>
    <row r="102" spans="1:60" outlineLevel="1" x14ac:dyDescent="0.2">
      <c r="A102" s="236">
        <v>66</v>
      </c>
      <c r="B102" s="237" t="s">
        <v>3658</v>
      </c>
      <c r="C102" s="254" t="s">
        <v>3929</v>
      </c>
      <c r="D102" s="238" t="s">
        <v>581</v>
      </c>
      <c r="E102" s="239">
        <v>4.0980000000000003E-2</v>
      </c>
      <c r="F102" s="240"/>
      <c r="G102" s="241">
        <f>ROUND(E102*F102,2)</f>
        <v>0</v>
      </c>
      <c r="H102" s="240"/>
      <c r="I102" s="241">
        <f>ROUND(E102*H102,2)</f>
        <v>0</v>
      </c>
      <c r="J102" s="240"/>
      <c r="K102" s="241">
        <f>ROUND(E102*J102,2)</f>
        <v>0</v>
      </c>
      <c r="L102" s="241">
        <v>12</v>
      </c>
      <c r="M102" s="241">
        <f>G102*(1+L102/100)</f>
        <v>0</v>
      </c>
      <c r="N102" s="239">
        <v>0</v>
      </c>
      <c r="O102" s="239">
        <f>ROUND(E102*N102,2)</f>
        <v>0</v>
      </c>
      <c r="P102" s="239">
        <v>0</v>
      </c>
      <c r="Q102" s="239">
        <f>ROUND(E102*P102,2)</f>
        <v>0</v>
      </c>
      <c r="R102" s="241" t="s">
        <v>519</v>
      </c>
      <c r="S102" s="241" t="s">
        <v>315</v>
      </c>
      <c r="T102" s="242" t="s">
        <v>315</v>
      </c>
      <c r="U102" s="224">
        <v>0</v>
      </c>
      <c r="V102" s="224">
        <f>ROUND(E102*U102,2)</f>
        <v>0</v>
      </c>
      <c r="W102" s="224"/>
      <c r="X102" s="224" t="s">
        <v>336</v>
      </c>
      <c r="Y102" s="224" t="s">
        <v>317</v>
      </c>
      <c r="Z102" s="214"/>
      <c r="AA102" s="214"/>
      <c r="AB102" s="214"/>
      <c r="AC102" s="214"/>
      <c r="AD102" s="214"/>
      <c r="AE102" s="214"/>
      <c r="AF102" s="214"/>
      <c r="AG102" s="214" t="s">
        <v>337</v>
      </c>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row>
    <row r="103" spans="1:60" outlineLevel="2" x14ac:dyDescent="0.2">
      <c r="A103" s="221"/>
      <c r="B103" s="222"/>
      <c r="C103" s="268" t="s">
        <v>3930</v>
      </c>
      <c r="D103" s="262"/>
      <c r="E103" s="263">
        <v>4.0980000000000003E-2</v>
      </c>
      <c r="F103" s="224"/>
      <c r="G103" s="224"/>
      <c r="H103" s="224"/>
      <c r="I103" s="224"/>
      <c r="J103" s="224"/>
      <c r="K103" s="224"/>
      <c r="L103" s="224"/>
      <c r="M103" s="224"/>
      <c r="N103" s="223"/>
      <c r="O103" s="223"/>
      <c r="P103" s="223"/>
      <c r="Q103" s="223"/>
      <c r="R103" s="224"/>
      <c r="S103" s="224"/>
      <c r="T103" s="224"/>
      <c r="U103" s="224"/>
      <c r="V103" s="224"/>
      <c r="W103" s="224"/>
      <c r="X103" s="224"/>
      <c r="Y103" s="224"/>
      <c r="Z103" s="214"/>
      <c r="AA103" s="214"/>
      <c r="AB103" s="214"/>
      <c r="AC103" s="214"/>
      <c r="AD103" s="214"/>
      <c r="AE103" s="214"/>
      <c r="AF103" s="214"/>
      <c r="AG103" s="214" t="s">
        <v>371</v>
      </c>
      <c r="AH103" s="214">
        <v>7</v>
      </c>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row>
    <row r="104" spans="1:60" x14ac:dyDescent="0.2">
      <c r="A104" s="229" t="s">
        <v>310</v>
      </c>
      <c r="B104" s="230" t="s">
        <v>227</v>
      </c>
      <c r="C104" s="253" t="s">
        <v>228</v>
      </c>
      <c r="D104" s="231"/>
      <c r="E104" s="232"/>
      <c r="F104" s="233"/>
      <c r="G104" s="233">
        <f>SUMIF(AG105:AG108,"&lt;&gt;NOR",G105:G108)</f>
        <v>0</v>
      </c>
      <c r="H104" s="233"/>
      <c r="I104" s="233">
        <f>SUM(I105:I108)</f>
        <v>0</v>
      </c>
      <c r="J104" s="233"/>
      <c r="K104" s="233">
        <f>SUM(K105:K108)</f>
        <v>0</v>
      </c>
      <c r="L104" s="233"/>
      <c r="M104" s="233">
        <f>SUM(M105:M108)</f>
        <v>0</v>
      </c>
      <c r="N104" s="232"/>
      <c r="O104" s="232">
        <f>SUM(O105:O108)</f>
        <v>0</v>
      </c>
      <c r="P104" s="232"/>
      <c r="Q104" s="232">
        <f>SUM(Q105:Q108)</f>
        <v>0</v>
      </c>
      <c r="R104" s="233"/>
      <c r="S104" s="233"/>
      <c r="T104" s="234"/>
      <c r="U104" s="228"/>
      <c r="V104" s="228">
        <f>SUM(V105:V108)</f>
        <v>2.79</v>
      </c>
      <c r="W104" s="228"/>
      <c r="X104" s="228"/>
      <c r="Y104" s="228"/>
      <c r="AG104" t="s">
        <v>311</v>
      </c>
    </row>
    <row r="105" spans="1:60" outlineLevel="1" x14ac:dyDescent="0.2">
      <c r="A105" s="245">
        <v>67</v>
      </c>
      <c r="B105" s="246" t="s">
        <v>3931</v>
      </c>
      <c r="C105" s="256" t="s">
        <v>3932</v>
      </c>
      <c r="D105" s="247" t="s">
        <v>375</v>
      </c>
      <c r="E105" s="248">
        <v>1</v>
      </c>
      <c r="F105" s="249"/>
      <c r="G105" s="250">
        <f>ROUND(E105*F105,2)</f>
        <v>0</v>
      </c>
      <c r="H105" s="249"/>
      <c r="I105" s="250">
        <f>ROUND(E105*H105,2)</f>
        <v>0</v>
      </c>
      <c r="J105" s="249"/>
      <c r="K105" s="250">
        <f>ROUND(E105*J105,2)</f>
        <v>0</v>
      </c>
      <c r="L105" s="250">
        <v>12</v>
      </c>
      <c r="M105" s="250">
        <f>G105*(1+L105/100)</f>
        <v>0</v>
      </c>
      <c r="N105" s="248">
        <v>0</v>
      </c>
      <c r="O105" s="248">
        <f>ROUND(E105*N105,2)</f>
        <v>0</v>
      </c>
      <c r="P105" s="248">
        <v>0</v>
      </c>
      <c r="Q105" s="248">
        <f>ROUND(E105*P105,2)</f>
        <v>0</v>
      </c>
      <c r="R105" s="250"/>
      <c r="S105" s="250" t="s">
        <v>331</v>
      </c>
      <c r="T105" s="251" t="s">
        <v>316</v>
      </c>
      <c r="U105" s="224">
        <v>0</v>
      </c>
      <c r="V105" s="224">
        <f>ROUND(E105*U105,2)</f>
        <v>0</v>
      </c>
      <c r="W105" s="224"/>
      <c r="X105" s="224" t="s">
        <v>336</v>
      </c>
      <c r="Y105" s="224" t="s">
        <v>317</v>
      </c>
      <c r="Z105" s="214"/>
      <c r="AA105" s="214"/>
      <c r="AB105" s="214"/>
      <c r="AC105" s="214"/>
      <c r="AD105" s="214"/>
      <c r="AE105" s="214"/>
      <c r="AF105" s="214"/>
      <c r="AG105" s="214" t="s">
        <v>3663</v>
      </c>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row>
    <row r="106" spans="1:60" outlineLevel="1" x14ac:dyDescent="0.2">
      <c r="A106" s="245">
        <v>68</v>
      </c>
      <c r="B106" s="246" t="s">
        <v>3851</v>
      </c>
      <c r="C106" s="256" t="s">
        <v>3700</v>
      </c>
      <c r="D106" s="247" t="s">
        <v>330</v>
      </c>
      <c r="E106" s="248">
        <v>1</v>
      </c>
      <c r="F106" s="249"/>
      <c r="G106" s="250">
        <f>ROUND(E106*F106,2)</f>
        <v>0</v>
      </c>
      <c r="H106" s="249"/>
      <c r="I106" s="250">
        <f>ROUND(E106*H106,2)</f>
        <v>0</v>
      </c>
      <c r="J106" s="249"/>
      <c r="K106" s="250">
        <f>ROUND(E106*J106,2)</f>
        <v>0</v>
      </c>
      <c r="L106" s="250">
        <v>12</v>
      </c>
      <c r="M106" s="250">
        <f>G106*(1+L106/100)</f>
        <v>0</v>
      </c>
      <c r="N106" s="248">
        <v>0</v>
      </c>
      <c r="O106" s="248">
        <f>ROUND(E106*N106,2)</f>
        <v>0</v>
      </c>
      <c r="P106" s="248">
        <v>0</v>
      </c>
      <c r="Q106" s="248">
        <f>ROUND(E106*P106,2)</f>
        <v>0</v>
      </c>
      <c r="R106" s="250"/>
      <c r="S106" s="250" t="s">
        <v>331</v>
      </c>
      <c r="T106" s="251" t="s">
        <v>316</v>
      </c>
      <c r="U106" s="224">
        <v>0</v>
      </c>
      <c r="V106" s="224">
        <f>ROUND(E106*U106,2)</f>
        <v>0</v>
      </c>
      <c r="W106" s="224"/>
      <c r="X106" s="224" t="s">
        <v>3864</v>
      </c>
      <c r="Y106" s="224" t="s">
        <v>317</v>
      </c>
      <c r="Z106" s="214"/>
      <c r="AA106" s="214"/>
      <c r="AB106" s="214"/>
      <c r="AC106" s="214"/>
      <c r="AD106" s="214"/>
      <c r="AE106" s="214"/>
      <c r="AF106" s="214"/>
      <c r="AG106" s="214" t="s">
        <v>3921</v>
      </c>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row>
    <row r="107" spans="1:60" outlineLevel="1" x14ac:dyDescent="0.2">
      <c r="A107" s="236">
        <v>69</v>
      </c>
      <c r="B107" s="237" t="s">
        <v>3933</v>
      </c>
      <c r="C107" s="254" t="s">
        <v>3934</v>
      </c>
      <c r="D107" s="238" t="s">
        <v>581</v>
      </c>
      <c r="E107" s="239">
        <v>1.9564299999999999</v>
      </c>
      <c r="F107" s="240"/>
      <c r="G107" s="241">
        <f>ROUND(E107*F107,2)</f>
        <v>0</v>
      </c>
      <c r="H107" s="240"/>
      <c r="I107" s="241">
        <f>ROUND(E107*H107,2)</f>
        <v>0</v>
      </c>
      <c r="J107" s="240"/>
      <c r="K107" s="241">
        <f>ROUND(E107*J107,2)</f>
        <v>0</v>
      </c>
      <c r="L107" s="241">
        <v>12</v>
      </c>
      <c r="M107" s="241">
        <f>G107*(1+L107/100)</f>
        <v>0</v>
      </c>
      <c r="N107" s="239">
        <v>0</v>
      </c>
      <c r="O107" s="239">
        <f>ROUND(E107*N107,2)</f>
        <v>0</v>
      </c>
      <c r="P107" s="239">
        <v>0</v>
      </c>
      <c r="Q107" s="239">
        <f>ROUND(E107*P107,2)</f>
        <v>0</v>
      </c>
      <c r="R107" s="241" t="s">
        <v>611</v>
      </c>
      <c r="S107" s="241" t="s">
        <v>315</v>
      </c>
      <c r="T107" s="242" t="s">
        <v>315</v>
      </c>
      <c r="U107" s="224">
        <v>1.427</v>
      </c>
      <c r="V107" s="224">
        <f>ROUND(E107*U107,2)</f>
        <v>2.79</v>
      </c>
      <c r="W107" s="224"/>
      <c r="X107" s="224" t="s">
        <v>582</v>
      </c>
      <c r="Y107" s="224" t="s">
        <v>317</v>
      </c>
      <c r="Z107" s="214"/>
      <c r="AA107" s="214"/>
      <c r="AB107" s="214"/>
      <c r="AC107" s="214"/>
      <c r="AD107" s="214"/>
      <c r="AE107" s="214"/>
      <c r="AF107" s="214"/>
      <c r="AG107" s="214" t="s">
        <v>3703</v>
      </c>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row>
    <row r="108" spans="1:60" outlineLevel="2" x14ac:dyDescent="0.2">
      <c r="A108" s="221"/>
      <c r="B108" s="222"/>
      <c r="C108" s="267" t="s">
        <v>692</v>
      </c>
      <c r="D108" s="266"/>
      <c r="E108" s="266"/>
      <c r="F108" s="266"/>
      <c r="G108" s="266"/>
      <c r="H108" s="224"/>
      <c r="I108" s="224"/>
      <c r="J108" s="224"/>
      <c r="K108" s="224"/>
      <c r="L108" s="224"/>
      <c r="M108" s="224"/>
      <c r="N108" s="223"/>
      <c r="O108" s="223"/>
      <c r="P108" s="223"/>
      <c r="Q108" s="223"/>
      <c r="R108" s="224"/>
      <c r="S108" s="224"/>
      <c r="T108" s="224"/>
      <c r="U108" s="224"/>
      <c r="V108" s="224"/>
      <c r="W108" s="224"/>
      <c r="X108" s="224"/>
      <c r="Y108" s="224"/>
      <c r="Z108" s="214"/>
      <c r="AA108" s="214"/>
      <c r="AB108" s="214"/>
      <c r="AC108" s="214"/>
      <c r="AD108" s="214"/>
      <c r="AE108" s="214"/>
      <c r="AF108" s="214"/>
      <c r="AG108" s="214" t="s">
        <v>369</v>
      </c>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row>
    <row r="109" spans="1:60" x14ac:dyDescent="0.2">
      <c r="A109" s="229" t="s">
        <v>310</v>
      </c>
      <c r="B109" s="230" t="s">
        <v>262</v>
      </c>
      <c r="C109" s="253" t="s">
        <v>263</v>
      </c>
      <c r="D109" s="231"/>
      <c r="E109" s="232"/>
      <c r="F109" s="233"/>
      <c r="G109" s="233">
        <f>SUMIF(AG110:AG111,"&lt;&gt;NOR",G110:G111)</f>
        <v>0</v>
      </c>
      <c r="H109" s="233"/>
      <c r="I109" s="233">
        <f>SUM(I110:I111)</f>
        <v>0</v>
      </c>
      <c r="J109" s="233"/>
      <c r="K109" s="233">
        <f>SUM(K110:K111)</f>
        <v>0</v>
      </c>
      <c r="L109" s="233"/>
      <c r="M109" s="233">
        <f>SUM(M110:M111)</f>
        <v>0</v>
      </c>
      <c r="N109" s="232"/>
      <c r="O109" s="232">
        <f>SUM(O110:O111)</f>
        <v>0.01</v>
      </c>
      <c r="P109" s="232"/>
      <c r="Q109" s="232">
        <f>SUM(Q110:Q111)</f>
        <v>0</v>
      </c>
      <c r="R109" s="233"/>
      <c r="S109" s="233"/>
      <c r="T109" s="234"/>
      <c r="U109" s="228"/>
      <c r="V109" s="228">
        <f>SUM(V110:V111)</f>
        <v>8.6999999999999993</v>
      </c>
      <c r="W109" s="228"/>
      <c r="X109" s="228"/>
      <c r="Y109" s="228"/>
      <c r="AG109" t="s">
        <v>311</v>
      </c>
    </row>
    <row r="110" spans="1:60" ht="22.5" outlineLevel="1" x14ac:dyDescent="0.2">
      <c r="A110" s="236">
        <v>70</v>
      </c>
      <c r="B110" s="237" t="s">
        <v>3799</v>
      </c>
      <c r="C110" s="254" t="s">
        <v>3800</v>
      </c>
      <c r="D110" s="238" t="s">
        <v>403</v>
      </c>
      <c r="E110" s="239">
        <v>100</v>
      </c>
      <c r="F110" s="240"/>
      <c r="G110" s="241">
        <f>ROUND(E110*F110,2)</f>
        <v>0</v>
      </c>
      <c r="H110" s="240"/>
      <c r="I110" s="241">
        <f>ROUND(E110*H110,2)</f>
        <v>0</v>
      </c>
      <c r="J110" s="240"/>
      <c r="K110" s="241">
        <f>ROUND(E110*J110,2)</f>
        <v>0</v>
      </c>
      <c r="L110" s="241">
        <v>12</v>
      </c>
      <c r="M110" s="241">
        <f>G110*(1+L110/100)</f>
        <v>0</v>
      </c>
      <c r="N110" s="239">
        <v>6.9999999999999994E-5</v>
      </c>
      <c r="O110" s="239">
        <f>ROUND(E110*N110,2)</f>
        <v>0.01</v>
      </c>
      <c r="P110" s="239">
        <v>0</v>
      </c>
      <c r="Q110" s="239">
        <f>ROUND(E110*P110,2)</f>
        <v>0</v>
      </c>
      <c r="R110" s="241" t="s">
        <v>872</v>
      </c>
      <c r="S110" s="241" t="s">
        <v>315</v>
      </c>
      <c r="T110" s="242" t="s">
        <v>315</v>
      </c>
      <c r="U110" s="224">
        <v>8.6999999999999994E-2</v>
      </c>
      <c r="V110" s="224">
        <f>ROUND(E110*U110,2)</f>
        <v>8.6999999999999993</v>
      </c>
      <c r="W110" s="224"/>
      <c r="X110" s="224" t="s">
        <v>336</v>
      </c>
      <c r="Y110" s="224" t="s">
        <v>317</v>
      </c>
      <c r="Z110" s="214"/>
      <c r="AA110" s="214"/>
      <c r="AB110" s="214"/>
      <c r="AC110" s="214"/>
      <c r="AD110" s="214"/>
      <c r="AE110" s="214"/>
      <c r="AF110" s="214"/>
      <c r="AG110" s="214" t="s">
        <v>3663</v>
      </c>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row>
    <row r="111" spans="1:60" outlineLevel="2" x14ac:dyDescent="0.2">
      <c r="A111" s="221"/>
      <c r="B111" s="222"/>
      <c r="C111" s="267" t="s">
        <v>3801</v>
      </c>
      <c r="D111" s="266"/>
      <c r="E111" s="266"/>
      <c r="F111" s="266"/>
      <c r="G111" s="266"/>
      <c r="H111" s="224"/>
      <c r="I111" s="224"/>
      <c r="J111" s="224"/>
      <c r="K111" s="224"/>
      <c r="L111" s="224"/>
      <c r="M111" s="224"/>
      <c r="N111" s="223"/>
      <c r="O111" s="223"/>
      <c r="P111" s="223"/>
      <c r="Q111" s="223"/>
      <c r="R111" s="224"/>
      <c r="S111" s="224"/>
      <c r="T111" s="224"/>
      <c r="U111" s="224"/>
      <c r="V111" s="224"/>
      <c r="W111" s="224"/>
      <c r="X111" s="224"/>
      <c r="Y111" s="224"/>
      <c r="Z111" s="214"/>
      <c r="AA111" s="214"/>
      <c r="AB111" s="214"/>
      <c r="AC111" s="214"/>
      <c r="AD111" s="214"/>
      <c r="AE111" s="214"/>
      <c r="AF111" s="214"/>
      <c r="AG111" s="214" t="s">
        <v>369</v>
      </c>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row>
    <row r="112" spans="1:60" x14ac:dyDescent="0.2">
      <c r="A112" s="3"/>
      <c r="B112" s="4"/>
      <c r="C112" s="259"/>
      <c r="D112" s="6"/>
      <c r="E112" s="3"/>
      <c r="F112" s="3"/>
      <c r="G112" s="3"/>
      <c r="H112" s="3"/>
      <c r="I112" s="3"/>
      <c r="J112" s="3"/>
      <c r="K112" s="3"/>
      <c r="L112" s="3"/>
      <c r="M112" s="3"/>
      <c r="N112" s="3"/>
      <c r="O112" s="3"/>
      <c r="P112" s="3"/>
      <c r="Q112" s="3"/>
      <c r="R112" s="3"/>
      <c r="S112" s="3"/>
      <c r="T112" s="3"/>
      <c r="U112" s="3"/>
      <c r="V112" s="3"/>
      <c r="W112" s="3"/>
      <c r="X112" s="3"/>
      <c r="Y112" s="3"/>
      <c r="AE112">
        <v>12</v>
      </c>
      <c r="AF112">
        <v>21</v>
      </c>
      <c r="AG112" t="s">
        <v>296</v>
      </c>
    </row>
    <row r="113" spans="1:33" x14ac:dyDescent="0.2">
      <c r="A113" s="217"/>
      <c r="B113" s="218" t="s">
        <v>29</v>
      </c>
      <c r="C113" s="260"/>
      <c r="D113" s="219"/>
      <c r="E113" s="220"/>
      <c r="F113" s="220"/>
      <c r="G113" s="235">
        <f>G8+G11+G14+G86+G104+G109</f>
        <v>0</v>
      </c>
      <c r="H113" s="3"/>
      <c r="I113" s="3"/>
      <c r="J113" s="3"/>
      <c r="K113" s="3"/>
      <c r="L113" s="3"/>
      <c r="M113" s="3"/>
      <c r="N113" s="3"/>
      <c r="O113" s="3"/>
      <c r="P113" s="3"/>
      <c r="Q113" s="3"/>
      <c r="R113" s="3"/>
      <c r="S113" s="3"/>
      <c r="T113" s="3"/>
      <c r="U113" s="3"/>
      <c r="V113" s="3"/>
      <c r="W113" s="3"/>
      <c r="X113" s="3"/>
      <c r="Y113" s="3"/>
      <c r="AE113">
        <f>SUMIF(L7:L111,AE112,G7:G111)</f>
        <v>0</v>
      </c>
      <c r="AF113">
        <f>SUMIF(L7:L111,AF112,G7:G111)</f>
        <v>0</v>
      </c>
      <c r="AG113" t="s">
        <v>360</v>
      </c>
    </row>
    <row r="114" spans="1:33" x14ac:dyDescent="0.2">
      <c r="C114" s="261"/>
      <c r="D114" s="10"/>
      <c r="AG114" t="s">
        <v>361</v>
      </c>
    </row>
    <row r="115" spans="1:33" x14ac:dyDescent="0.2">
      <c r="D115" s="10"/>
    </row>
    <row r="116" spans="1:33" x14ac:dyDescent="0.2">
      <c r="D116" s="10"/>
    </row>
    <row r="117" spans="1:33" x14ac:dyDescent="0.2">
      <c r="D117" s="10"/>
    </row>
    <row r="118" spans="1:33" x14ac:dyDescent="0.2">
      <c r="D118" s="10"/>
    </row>
    <row r="119" spans="1:33" x14ac:dyDescent="0.2">
      <c r="D119" s="10"/>
    </row>
    <row r="120" spans="1:33" x14ac:dyDescent="0.2">
      <c r="D120" s="10"/>
    </row>
    <row r="121" spans="1:33" x14ac:dyDescent="0.2">
      <c r="D121" s="10"/>
    </row>
    <row r="122" spans="1:33" x14ac:dyDescent="0.2">
      <c r="D122" s="10"/>
    </row>
    <row r="123" spans="1:33" x14ac:dyDescent="0.2">
      <c r="D123" s="10"/>
    </row>
    <row r="124" spans="1:33" x14ac:dyDescent="0.2">
      <c r="D124" s="10"/>
    </row>
    <row r="125" spans="1:33" x14ac:dyDescent="0.2">
      <c r="D125" s="10"/>
    </row>
    <row r="126" spans="1:33" x14ac:dyDescent="0.2">
      <c r="D126" s="10"/>
    </row>
    <row r="127" spans="1:33" x14ac:dyDescent="0.2">
      <c r="D127" s="10"/>
    </row>
    <row r="128" spans="1:33"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Z9hwAtkZlUzo9XdqFTnRTFJOHUBtQMQkyca5nufnMdP7ZZ4YxOqC3xDQ7KLMmUqmExpQawiw154LwEktNnosLw==" saltValue="E594PNQSKDUEk4ukqYTKng==" spinCount="100000" sheet="1" formatRows="0"/>
  <mergeCells count="23">
    <mergeCell ref="C48:G48"/>
    <mergeCell ref="C74:G74"/>
    <mergeCell ref="C88:G88"/>
    <mergeCell ref="C108:G108"/>
    <mergeCell ref="C111:G111"/>
    <mergeCell ref="C36:G36"/>
    <mergeCell ref="C38:G38"/>
    <mergeCell ref="C40:G40"/>
    <mergeCell ref="C42:G42"/>
    <mergeCell ref="C44:G44"/>
    <mergeCell ref="C46:G46"/>
    <mergeCell ref="C23:G23"/>
    <mergeCell ref="C25:G25"/>
    <mergeCell ref="C27:G27"/>
    <mergeCell ref="C29:G29"/>
    <mergeCell ref="C31:G31"/>
    <mergeCell ref="C33:G33"/>
    <mergeCell ref="A1:G1"/>
    <mergeCell ref="C2:G2"/>
    <mergeCell ref="C3:G3"/>
    <mergeCell ref="C4:G4"/>
    <mergeCell ref="C13:G13"/>
    <mergeCell ref="C21:G2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78" customWidth="1"/>
    <col min="3" max="3" width="63.28515625" style="178"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9" t="s">
        <v>362</v>
      </c>
      <c r="B1" s="199"/>
      <c r="C1" s="199"/>
      <c r="D1" s="199"/>
      <c r="E1" s="199"/>
      <c r="F1" s="199"/>
      <c r="G1" s="199"/>
      <c r="AG1" t="s">
        <v>282</v>
      </c>
    </row>
    <row r="2" spans="1:60" ht="24.95" customHeight="1" x14ac:dyDescent="0.2">
      <c r="A2" s="200" t="s">
        <v>7</v>
      </c>
      <c r="B2" s="49" t="s">
        <v>43</v>
      </c>
      <c r="C2" s="203" t="s">
        <v>44</v>
      </c>
      <c r="D2" s="201"/>
      <c r="E2" s="201"/>
      <c r="F2" s="201"/>
      <c r="G2" s="202"/>
      <c r="AG2" t="s">
        <v>283</v>
      </c>
    </row>
    <row r="3" spans="1:60" ht="24.95" customHeight="1" x14ac:dyDescent="0.2">
      <c r="A3" s="200" t="s">
        <v>8</v>
      </c>
      <c r="B3" s="49" t="s">
        <v>96</v>
      </c>
      <c r="C3" s="203" t="s">
        <v>97</v>
      </c>
      <c r="D3" s="201"/>
      <c r="E3" s="201"/>
      <c r="F3" s="201"/>
      <c r="G3" s="202"/>
      <c r="AC3" s="178" t="s">
        <v>3935</v>
      </c>
      <c r="AG3" t="s">
        <v>286</v>
      </c>
    </row>
    <row r="4" spans="1:60" ht="24.95" customHeight="1" x14ac:dyDescent="0.2">
      <c r="A4" s="204" t="s">
        <v>9</v>
      </c>
      <c r="B4" s="205" t="s">
        <v>97</v>
      </c>
      <c r="C4" s="206" t="s">
        <v>97</v>
      </c>
      <c r="D4" s="207"/>
      <c r="E4" s="207"/>
      <c r="F4" s="207"/>
      <c r="G4" s="208"/>
      <c r="AG4" t="s">
        <v>287</v>
      </c>
    </row>
    <row r="5" spans="1:60" x14ac:dyDescent="0.2">
      <c r="D5" s="10"/>
    </row>
    <row r="6" spans="1:60" ht="38.25" x14ac:dyDescent="0.2">
      <c r="A6" s="210" t="s">
        <v>288</v>
      </c>
      <c r="B6" s="212" t="s">
        <v>289</v>
      </c>
      <c r="C6" s="212" t="s">
        <v>290</v>
      </c>
      <c r="D6" s="211" t="s">
        <v>291</v>
      </c>
      <c r="E6" s="210" t="s">
        <v>292</v>
      </c>
      <c r="F6" s="209" t="s">
        <v>293</v>
      </c>
      <c r="G6" s="210" t="s">
        <v>29</v>
      </c>
      <c r="H6" s="213" t="s">
        <v>30</v>
      </c>
      <c r="I6" s="213" t="s">
        <v>294</v>
      </c>
      <c r="J6" s="213" t="s">
        <v>31</v>
      </c>
      <c r="K6" s="213" t="s">
        <v>295</v>
      </c>
      <c r="L6" s="213" t="s">
        <v>296</v>
      </c>
      <c r="M6" s="213" t="s">
        <v>297</v>
      </c>
      <c r="N6" s="213" t="s">
        <v>298</v>
      </c>
      <c r="O6" s="213" t="s">
        <v>299</v>
      </c>
      <c r="P6" s="213" t="s">
        <v>300</v>
      </c>
      <c r="Q6" s="213" t="s">
        <v>301</v>
      </c>
      <c r="R6" s="213" t="s">
        <v>302</v>
      </c>
      <c r="S6" s="213" t="s">
        <v>303</v>
      </c>
      <c r="T6" s="213" t="s">
        <v>304</v>
      </c>
      <c r="U6" s="213" t="s">
        <v>305</v>
      </c>
      <c r="V6" s="213" t="s">
        <v>306</v>
      </c>
      <c r="W6" s="213" t="s">
        <v>307</v>
      </c>
      <c r="X6" s="213" t="s">
        <v>308</v>
      </c>
      <c r="Y6" s="213" t="s">
        <v>309</v>
      </c>
    </row>
    <row r="7" spans="1:60" hidden="1" x14ac:dyDescent="0.2">
      <c r="A7" s="3"/>
      <c r="B7" s="4"/>
      <c r="C7" s="4"/>
      <c r="D7" s="6"/>
      <c r="E7" s="215"/>
      <c r="F7" s="216"/>
      <c r="G7" s="216"/>
      <c r="H7" s="216"/>
      <c r="I7" s="216"/>
      <c r="J7" s="216"/>
      <c r="K7" s="216"/>
      <c r="L7" s="216"/>
      <c r="M7" s="216"/>
      <c r="N7" s="215"/>
      <c r="O7" s="215"/>
      <c r="P7" s="215"/>
      <c r="Q7" s="215"/>
      <c r="R7" s="216"/>
      <c r="S7" s="216"/>
      <c r="T7" s="216"/>
      <c r="U7" s="216"/>
      <c r="V7" s="216"/>
      <c r="W7" s="216"/>
      <c r="X7" s="216"/>
      <c r="Y7" s="216"/>
    </row>
    <row r="8" spans="1:60" x14ac:dyDescent="0.2">
      <c r="A8" s="229" t="s">
        <v>310</v>
      </c>
      <c r="B8" s="230" t="s">
        <v>274</v>
      </c>
      <c r="C8" s="253" t="s">
        <v>275</v>
      </c>
      <c r="D8" s="231"/>
      <c r="E8" s="232"/>
      <c r="F8" s="233"/>
      <c r="G8" s="233">
        <f>SUMIF(AG9:AG52,"&lt;&gt;NOR",G9:G52)</f>
        <v>0</v>
      </c>
      <c r="H8" s="233"/>
      <c r="I8" s="233">
        <f>SUM(I9:I52)</f>
        <v>0</v>
      </c>
      <c r="J8" s="233"/>
      <c r="K8" s="233">
        <f>SUM(K9:K52)</f>
        <v>0</v>
      </c>
      <c r="L8" s="233"/>
      <c r="M8" s="233">
        <f>SUM(M9:M52)</f>
        <v>0</v>
      </c>
      <c r="N8" s="232"/>
      <c r="O8" s="232">
        <f>SUM(O9:O52)</f>
        <v>0</v>
      </c>
      <c r="P8" s="232"/>
      <c r="Q8" s="232">
        <f>SUM(Q9:Q52)</f>
        <v>0</v>
      </c>
      <c r="R8" s="233"/>
      <c r="S8" s="233"/>
      <c r="T8" s="234"/>
      <c r="U8" s="228"/>
      <c r="V8" s="228">
        <f>SUM(V9:V52)</f>
        <v>0</v>
      </c>
      <c r="W8" s="228"/>
      <c r="X8" s="228"/>
      <c r="Y8" s="228"/>
      <c r="AG8" t="s">
        <v>311</v>
      </c>
    </row>
    <row r="9" spans="1:60" outlineLevel="1" x14ac:dyDescent="0.2">
      <c r="A9" s="245">
        <v>1</v>
      </c>
      <c r="B9" s="246" t="s">
        <v>3936</v>
      </c>
      <c r="C9" s="256" t="s">
        <v>3937</v>
      </c>
      <c r="D9" s="247" t="s">
        <v>1055</v>
      </c>
      <c r="E9" s="248">
        <v>106</v>
      </c>
      <c r="F9" s="249"/>
      <c r="G9" s="250">
        <f>ROUND(E9*F9,2)</f>
        <v>0</v>
      </c>
      <c r="H9" s="249"/>
      <c r="I9" s="250">
        <f>ROUND(E9*H9,2)</f>
        <v>0</v>
      </c>
      <c r="J9" s="249"/>
      <c r="K9" s="250">
        <f>ROUND(E9*J9,2)</f>
        <v>0</v>
      </c>
      <c r="L9" s="250">
        <v>12</v>
      </c>
      <c r="M9" s="250">
        <f>G9*(1+L9/100)</f>
        <v>0</v>
      </c>
      <c r="N9" s="248">
        <v>0</v>
      </c>
      <c r="O9" s="248">
        <f>ROUND(E9*N9,2)</f>
        <v>0</v>
      </c>
      <c r="P9" s="248">
        <v>0</v>
      </c>
      <c r="Q9" s="248">
        <f>ROUND(E9*P9,2)</f>
        <v>0</v>
      </c>
      <c r="R9" s="250"/>
      <c r="S9" s="250" t="s">
        <v>331</v>
      </c>
      <c r="T9" s="251" t="s">
        <v>316</v>
      </c>
      <c r="U9" s="224">
        <v>0</v>
      </c>
      <c r="V9" s="224">
        <f>ROUND(E9*U9,2)</f>
        <v>0</v>
      </c>
      <c r="W9" s="224"/>
      <c r="X9" s="224" t="s">
        <v>336</v>
      </c>
      <c r="Y9" s="224" t="s">
        <v>317</v>
      </c>
      <c r="Z9" s="214"/>
      <c r="AA9" s="214"/>
      <c r="AB9" s="214"/>
      <c r="AC9" s="214"/>
      <c r="AD9" s="214"/>
      <c r="AE9" s="214"/>
      <c r="AF9" s="214"/>
      <c r="AG9" s="214" t="s">
        <v>337</v>
      </c>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row>
    <row r="10" spans="1:60" outlineLevel="1" x14ac:dyDescent="0.2">
      <c r="A10" s="245">
        <v>2</v>
      </c>
      <c r="B10" s="246" t="s">
        <v>3938</v>
      </c>
      <c r="C10" s="256" t="s">
        <v>3939</v>
      </c>
      <c r="D10" s="247" t="s">
        <v>1055</v>
      </c>
      <c r="E10" s="248">
        <v>21</v>
      </c>
      <c r="F10" s="249"/>
      <c r="G10" s="250">
        <f>ROUND(E10*F10,2)</f>
        <v>0</v>
      </c>
      <c r="H10" s="249"/>
      <c r="I10" s="250">
        <f>ROUND(E10*H10,2)</f>
        <v>0</v>
      </c>
      <c r="J10" s="249"/>
      <c r="K10" s="250">
        <f>ROUND(E10*J10,2)</f>
        <v>0</v>
      </c>
      <c r="L10" s="250">
        <v>12</v>
      </c>
      <c r="M10" s="250">
        <f>G10*(1+L10/100)</f>
        <v>0</v>
      </c>
      <c r="N10" s="248">
        <v>0</v>
      </c>
      <c r="O10" s="248">
        <f>ROUND(E10*N10,2)</f>
        <v>0</v>
      </c>
      <c r="P10" s="248">
        <v>0</v>
      </c>
      <c r="Q10" s="248">
        <f>ROUND(E10*P10,2)</f>
        <v>0</v>
      </c>
      <c r="R10" s="250"/>
      <c r="S10" s="250" t="s">
        <v>331</v>
      </c>
      <c r="T10" s="251" t="s">
        <v>316</v>
      </c>
      <c r="U10" s="224">
        <v>0</v>
      </c>
      <c r="V10" s="224">
        <f>ROUND(E10*U10,2)</f>
        <v>0</v>
      </c>
      <c r="W10" s="224"/>
      <c r="X10" s="224" t="s">
        <v>336</v>
      </c>
      <c r="Y10" s="224" t="s">
        <v>317</v>
      </c>
      <c r="Z10" s="214"/>
      <c r="AA10" s="214"/>
      <c r="AB10" s="214"/>
      <c r="AC10" s="214"/>
      <c r="AD10" s="214"/>
      <c r="AE10" s="214"/>
      <c r="AF10" s="214"/>
      <c r="AG10" s="214" t="s">
        <v>337</v>
      </c>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outlineLevel="1" x14ac:dyDescent="0.2">
      <c r="A11" s="245">
        <v>3</v>
      </c>
      <c r="B11" s="246" t="s">
        <v>3940</v>
      </c>
      <c r="C11" s="256" t="s">
        <v>3941</v>
      </c>
      <c r="D11" s="247" t="s">
        <v>1055</v>
      </c>
      <c r="E11" s="248">
        <v>7</v>
      </c>
      <c r="F11" s="249"/>
      <c r="G11" s="250">
        <f>ROUND(E11*F11,2)</f>
        <v>0</v>
      </c>
      <c r="H11" s="249"/>
      <c r="I11" s="250">
        <f>ROUND(E11*H11,2)</f>
        <v>0</v>
      </c>
      <c r="J11" s="249"/>
      <c r="K11" s="250">
        <f>ROUND(E11*J11,2)</f>
        <v>0</v>
      </c>
      <c r="L11" s="250">
        <v>12</v>
      </c>
      <c r="M11" s="250">
        <f>G11*(1+L11/100)</f>
        <v>0</v>
      </c>
      <c r="N11" s="248">
        <v>0</v>
      </c>
      <c r="O11" s="248">
        <f>ROUND(E11*N11,2)</f>
        <v>0</v>
      </c>
      <c r="P11" s="248">
        <v>0</v>
      </c>
      <c r="Q11" s="248">
        <f>ROUND(E11*P11,2)</f>
        <v>0</v>
      </c>
      <c r="R11" s="250"/>
      <c r="S11" s="250" t="s">
        <v>331</v>
      </c>
      <c r="T11" s="251" t="s">
        <v>316</v>
      </c>
      <c r="U11" s="224">
        <v>0</v>
      </c>
      <c r="V11" s="224">
        <f>ROUND(E11*U11,2)</f>
        <v>0</v>
      </c>
      <c r="W11" s="224"/>
      <c r="X11" s="224" t="s">
        <v>336</v>
      </c>
      <c r="Y11" s="224" t="s">
        <v>317</v>
      </c>
      <c r="Z11" s="214"/>
      <c r="AA11" s="214"/>
      <c r="AB11" s="214"/>
      <c r="AC11" s="214"/>
      <c r="AD11" s="214"/>
      <c r="AE11" s="214"/>
      <c r="AF11" s="214"/>
      <c r="AG11" s="214" t="s">
        <v>337</v>
      </c>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1" x14ac:dyDescent="0.2">
      <c r="A12" s="245">
        <v>4</v>
      </c>
      <c r="B12" s="246" t="s">
        <v>3942</v>
      </c>
      <c r="C12" s="256" t="s">
        <v>3943</v>
      </c>
      <c r="D12" s="247" t="s">
        <v>1055</v>
      </c>
      <c r="E12" s="248">
        <v>19</v>
      </c>
      <c r="F12" s="249"/>
      <c r="G12" s="250">
        <f>ROUND(E12*F12,2)</f>
        <v>0</v>
      </c>
      <c r="H12" s="249"/>
      <c r="I12" s="250">
        <f>ROUND(E12*H12,2)</f>
        <v>0</v>
      </c>
      <c r="J12" s="249"/>
      <c r="K12" s="250">
        <f>ROUND(E12*J12,2)</f>
        <v>0</v>
      </c>
      <c r="L12" s="250">
        <v>12</v>
      </c>
      <c r="M12" s="250">
        <f>G12*(1+L12/100)</f>
        <v>0</v>
      </c>
      <c r="N12" s="248">
        <v>0</v>
      </c>
      <c r="O12" s="248">
        <f>ROUND(E12*N12,2)</f>
        <v>0</v>
      </c>
      <c r="P12" s="248">
        <v>0</v>
      </c>
      <c r="Q12" s="248">
        <f>ROUND(E12*P12,2)</f>
        <v>0</v>
      </c>
      <c r="R12" s="250"/>
      <c r="S12" s="250" t="s">
        <v>331</v>
      </c>
      <c r="T12" s="251" t="s">
        <v>316</v>
      </c>
      <c r="U12" s="224">
        <v>0</v>
      </c>
      <c r="V12" s="224">
        <f>ROUND(E12*U12,2)</f>
        <v>0</v>
      </c>
      <c r="W12" s="224"/>
      <c r="X12" s="224" t="s">
        <v>336</v>
      </c>
      <c r="Y12" s="224" t="s">
        <v>317</v>
      </c>
      <c r="Z12" s="214"/>
      <c r="AA12" s="214"/>
      <c r="AB12" s="214"/>
      <c r="AC12" s="214"/>
      <c r="AD12" s="214"/>
      <c r="AE12" s="214"/>
      <c r="AF12" s="214"/>
      <c r="AG12" s="214" t="s">
        <v>337</v>
      </c>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1" x14ac:dyDescent="0.2">
      <c r="A13" s="245">
        <v>5</v>
      </c>
      <c r="B13" s="246" t="s">
        <v>3944</v>
      </c>
      <c r="C13" s="256" t="s">
        <v>3945</v>
      </c>
      <c r="D13" s="247" t="s">
        <v>1055</v>
      </c>
      <c r="E13" s="248">
        <v>11</v>
      </c>
      <c r="F13" s="249"/>
      <c r="G13" s="250">
        <f>ROUND(E13*F13,2)</f>
        <v>0</v>
      </c>
      <c r="H13" s="249"/>
      <c r="I13" s="250">
        <f>ROUND(E13*H13,2)</f>
        <v>0</v>
      </c>
      <c r="J13" s="249"/>
      <c r="K13" s="250">
        <f>ROUND(E13*J13,2)</f>
        <v>0</v>
      </c>
      <c r="L13" s="250">
        <v>12</v>
      </c>
      <c r="M13" s="250">
        <f>G13*(1+L13/100)</f>
        <v>0</v>
      </c>
      <c r="N13" s="248">
        <v>0</v>
      </c>
      <c r="O13" s="248">
        <f>ROUND(E13*N13,2)</f>
        <v>0</v>
      </c>
      <c r="P13" s="248">
        <v>0</v>
      </c>
      <c r="Q13" s="248">
        <f>ROUND(E13*P13,2)</f>
        <v>0</v>
      </c>
      <c r="R13" s="250"/>
      <c r="S13" s="250" t="s">
        <v>331</v>
      </c>
      <c r="T13" s="251" t="s">
        <v>316</v>
      </c>
      <c r="U13" s="224">
        <v>0</v>
      </c>
      <c r="V13" s="224">
        <f>ROUND(E13*U13,2)</f>
        <v>0</v>
      </c>
      <c r="W13" s="224"/>
      <c r="X13" s="224" t="s">
        <v>336</v>
      </c>
      <c r="Y13" s="224" t="s">
        <v>317</v>
      </c>
      <c r="Z13" s="214"/>
      <c r="AA13" s="214"/>
      <c r="AB13" s="214"/>
      <c r="AC13" s="214"/>
      <c r="AD13" s="214"/>
      <c r="AE13" s="214"/>
      <c r="AF13" s="214"/>
      <c r="AG13" s="214" t="s">
        <v>337</v>
      </c>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outlineLevel="1" x14ac:dyDescent="0.2">
      <c r="A14" s="245">
        <v>6</v>
      </c>
      <c r="B14" s="246" t="s">
        <v>3946</v>
      </c>
      <c r="C14" s="256" t="s">
        <v>3947</v>
      </c>
      <c r="D14" s="247" t="s">
        <v>1055</v>
      </c>
      <c r="E14" s="248">
        <v>24</v>
      </c>
      <c r="F14" s="249"/>
      <c r="G14" s="250">
        <f>ROUND(E14*F14,2)</f>
        <v>0</v>
      </c>
      <c r="H14" s="249"/>
      <c r="I14" s="250">
        <f>ROUND(E14*H14,2)</f>
        <v>0</v>
      </c>
      <c r="J14" s="249"/>
      <c r="K14" s="250">
        <f>ROUND(E14*J14,2)</f>
        <v>0</v>
      </c>
      <c r="L14" s="250">
        <v>12</v>
      </c>
      <c r="M14" s="250">
        <f>G14*(1+L14/100)</f>
        <v>0</v>
      </c>
      <c r="N14" s="248">
        <v>0</v>
      </c>
      <c r="O14" s="248">
        <f>ROUND(E14*N14,2)</f>
        <v>0</v>
      </c>
      <c r="P14" s="248">
        <v>0</v>
      </c>
      <c r="Q14" s="248">
        <f>ROUND(E14*P14,2)</f>
        <v>0</v>
      </c>
      <c r="R14" s="250"/>
      <c r="S14" s="250" t="s">
        <v>331</v>
      </c>
      <c r="T14" s="251" t="s">
        <v>316</v>
      </c>
      <c r="U14" s="224">
        <v>0</v>
      </c>
      <c r="V14" s="224">
        <f>ROUND(E14*U14,2)</f>
        <v>0</v>
      </c>
      <c r="W14" s="224"/>
      <c r="X14" s="224" t="s">
        <v>336</v>
      </c>
      <c r="Y14" s="224" t="s">
        <v>317</v>
      </c>
      <c r="Z14" s="214"/>
      <c r="AA14" s="214"/>
      <c r="AB14" s="214"/>
      <c r="AC14" s="214"/>
      <c r="AD14" s="214"/>
      <c r="AE14" s="214"/>
      <c r="AF14" s="214"/>
      <c r="AG14" s="214" t="s">
        <v>337</v>
      </c>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1" x14ac:dyDescent="0.2">
      <c r="A15" s="245">
        <v>7</v>
      </c>
      <c r="B15" s="246" t="s">
        <v>3948</v>
      </c>
      <c r="C15" s="256" t="s">
        <v>3949</v>
      </c>
      <c r="D15" s="247" t="s">
        <v>1055</v>
      </c>
      <c r="E15" s="248">
        <v>33</v>
      </c>
      <c r="F15" s="249"/>
      <c r="G15" s="250">
        <f>ROUND(E15*F15,2)</f>
        <v>0</v>
      </c>
      <c r="H15" s="249"/>
      <c r="I15" s="250">
        <f>ROUND(E15*H15,2)</f>
        <v>0</v>
      </c>
      <c r="J15" s="249"/>
      <c r="K15" s="250">
        <f>ROUND(E15*J15,2)</f>
        <v>0</v>
      </c>
      <c r="L15" s="250">
        <v>12</v>
      </c>
      <c r="M15" s="250">
        <f>G15*(1+L15/100)</f>
        <v>0</v>
      </c>
      <c r="N15" s="248">
        <v>0</v>
      </c>
      <c r="O15" s="248">
        <f>ROUND(E15*N15,2)</f>
        <v>0</v>
      </c>
      <c r="P15" s="248">
        <v>0</v>
      </c>
      <c r="Q15" s="248">
        <f>ROUND(E15*P15,2)</f>
        <v>0</v>
      </c>
      <c r="R15" s="250"/>
      <c r="S15" s="250" t="s">
        <v>331</v>
      </c>
      <c r="T15" s="251" t="s">
        <v>316</v>
      </c>
      <c r="U15" s="224">
        <v>0</v>
      </c>
      <c r="V15" s="224">
        <f>ROUND(E15*U15,2)</f>
        <v>0</v>
      </c>
      <c r="W15" s="224"/>
      <c r="X15" s="224" t="s">
        <v>336</v>
      </c>
      <c r="Y15" s="224" t="s">
        <v>317</v>
      </c>
      <c r="Z15" s="214"/>
      <c r="AA15" s="214"/>
      <c r="AB15" s="214"/>
      <c r="AC15" s="214"/>
      <c r="AD15" s="214"/>
      <c r="AE15" s="214"/>
      <c r="AF15" s="214"/>
      <c r="AG15" s="214" t="s">
        <v>337</v>
      </c>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x14ac:dyDescent="0.2">
      <c r="A16" s="245">
        <v>8</v>
      </c>
      <c r="B16" s="246" t="s">
        <v>3950</v>
      </c>
      <c r="C16" s="256" t="s">
        <v>3951</v>
      </c>
      <c r="D16" s="247" t="s">
        <v>1055</v>
      </c>
      <c r="E16" s="248">
        <v>1</v>
      </c>
      <c r="F16" s="249"/>
      <c r="G16" s="250">
        <f>ROUND(E16*F16,2)</f>
        <v>0</v>
      </c>
      <c r="H16" s="249"/>
      <c r="I16" s="250">
        <f>ROUND(E16*H16,2)</f>
        <v>0</v>
      </c>
      <c r="J16" s="249"/>
      <c r="K16" s="250">
        <f>ROUND(E16*J16,2)</f>
        <v>0</v>
      </c>
      <c r="L16" s="250">
        <v>12</v>
      </c>
      <c r="M16" s="250">
        <f>G16*(1+L16/100)</f>
        <v>0</v>
      </c>
      <c r="N16" s="248">
        <v>0</v>
      </c>
      <c r="O16" s="248">
        <f>ROUND(E16*N16,2)</f>
        <v>0</v>
      </c>
      <c r="P16" s="248">
        <v>0</v>
      </c>
      <c r="Q16" s="248">
        <f>ROUND(E16*P16,2)</f>
        <v>0</v>
      </c>
      <c r="R16" s="250"/>
      <c r="S16" s="250" t="s">
        <v>331</v>
      </c>
      <c r="T16" s="251" t="s">
        <v>316</v>
      </c>
      <c r="U16" s="224">
        <v>0</v>
      </c>
      <c r="V16" s="224">
        <f>ROUND(E16*U16,2)</f>
        <v>0</v>
      </c>
      <c r="W16" s="224"/>
      <c r="X16" s="224" t="s">
        <v>336</v>
      </c>
      <c r="Y16" s="224" t="s">
        <v>317</v>
      </c>
      <c r="Z16" s="214"/>
      <c r="AA16" s="214"/>
      <c r="AB16" s="214"/>
      <c r="AC16" s="214"/>
      <c r="AD16" s="214"/>
      <c r="AE16" s="214"/>
      <c r="AF16" s="214"/>
      <c r="AG16" s="214" t="s">
        <v>337</v>
      </c>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outlineLevel="1" x14ac:dyDescent="0.2">
      <c r="A17" s="245">
        <v>9</v>
      </c>
      <c r="B17" s="246" t="s">
        <v>3952</v>
      </c>
      <c r="C17" s="256" t="s">
        <v>3953</v>
      </c>
      <c r="D17" s="247" t="s">
        <v>1055</v>
      </c>
      <c r="E17" s="248">
        <v>6</v>
      </c>
      <c r="F17" s="249"/>
      <c r="G17" s="250">
        <f>ROUND(E17*F17,2)</f>
        <v>0</v>
      </c>
      <c r="H17" s="249"/>
      <c r="I17" s="250">
        <f>ROUND(E17*H17,2)</f>
        <v>0</v>
      </c>
      <c r="J17" s="249"/>
      <c r="K17" s="250">
        <f>ROUND(E17*J17,2)</f>
        <v>0</v>
      </c>
      <c r="L17" s="250">
        <v>12</v>
      </c>
      <c r="M17" s="250">
        <f>G17*(1+L17/100)</f>
        <v>0</v>
      </c>
      <c r="N17" s="248">
        <v>0</v>
      </c>
      <c r="O17" s="248">
        <f>ROUND(E17*N17,2)</f>
        <v>0</v>
      </c>
      <c r="P17" s="248">
        <v>0</v>
      </c>
      <c r="Q17" s="248">
        <f>ROUND(E17*P17,2)</f>
        <v>0</v>
      </c>
      <c r="R17" s="250"/>
      <c r="S17" s="250" t="s">
        <v>331</v>
      </c>
      <c r="T17" s="251" t="s">
        <v>316</v>
      </c>
      <c r="U17" s="224">
        <v>0</v>
      </c>
      <c r="V17" s="224">
        <f>ROUND(E17*U17,2)</f>
        <v>0</v>
      </c>
      <c r="W17" s="224"/>
      <c r="X17" s="224" t="s">
        <v>336</v>
      </c>
      <c r="Y17" s="224" t="s">
        <v>317</v>
      </c>
      <c r="Z17" s="214"/>
      <c r="AA17" s="214"/>
      <c r="AB17" s="214"/>
      <c r="AC17" s="214"/>
      <c r="AD17" s="214"/>
      <c r="AE17" s="214"/>
      <c r="AF17" s="214"/>
      <c r="AG17" s="214" t="s">
        <v>337</v>
      </c>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outlineLevel="1" x14ac:dyDescent="0.2">
      <c r="A18" s="245">
        <v>10</v>
      </c>
      <c r="B18" s="246" t="s">
        <v>3954</v>
      </c>
      <c r="C18" s="256" t="s">
        <v>3955</v>
      </c>
      <c r="D18" s="247" t="s">
        <v>1055</v>
      </c>
      <c r="E18" s="248">
        <v>4</v>
      </c>
      <c r="F18" s="249"/>
      <c r="G18" s="250">
        <f>ROUND(E18*F18,2)</f>
        <v>0</v>
      </c>
      <c r="H18" s="249"/>
      <c r="I18" s="250">
        <f>ROUND(E18*H18,2)</f>
        <v>0</v>
      </c>
      <c r="J18" s="249"/>
      <c r="K18" s="250">
        <f>ROUND(E18*J18,2)</f>
        <v>0</v>
      </c>
      <c r="L18" s="250">
        <v>12</v>
      </c>
      <c r="M18" s="250">
        <f>G18*(1+L18/100)</f>
        <v>0</v>
      </c>
      <c r="N18" s="248">
        <v>0</v>
      </c>
      <c r="O18" s="248">
        <f>ROUND(E18*N18,2)</f>
        <v>0</v>
      </c>
      <c r="P18" s="248">
        <v>0</v>
      </c>
      <c r="Q18" s="248">
        <f>ROUND(E18*P18,2)</f>
        <v>0</v>
      </c>
      <c r="R18" s="250"/>
      <c r="S18" s="250" t="s">
        <v>331</v>
      </c>
      <c r="T18" s="251" t="s">
        <v>316</v>
      </c>
      <c r="U18" s="224">
        <v>0</v>
      </c>
      <c r="V18" s="224">
        <f>ROUND(E18*U18,2)</f>
        <v>0</v>
      </c>
      <c r="W18" s="224"/>
      <c r="X18" s="224" t="s">
        <v>336</v>
      </c>
      <c r="Y18" s="224" t="s">
        <v>317</v>
      </c>
      <c r="Z18" s="214"/>
      <c r="AA18" s="214"/>
      <c r="AB18" s="214"/>
      <c r="AC18" s="214"/>
      <c r="AD18" s="214"/>
      <c r="AE18" s="214"/>
      <c r="AF18" s="214"/>
      <c r="AG18" s="214" t="s">
        <v>337</v>
      </c>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x14ac:dyDescent="0.2">
      <c r="A19" s="245">
        <v>11</v>
      </c>
      <c r="B19" s="246" t="s">
        <v>3956</v>
      </c>
      <c r="C19" s="256" t="s">
        <v>3957</v>
      </c>
      <c r="D19" s="247" t="s">
        <v>1055</v>
      </c>
      <c r="E19" s="248">
        <v>40</v>
      </c>
      <c r="F19" s="249"/>
      <c r="G19" s="250">
        <f>ROUND(E19*F19,2)</f>
        <v>0</v>
      </c>
      <c r="H19" s="249"/>
      <c r="I19" s="250">
        <f>ROUND(E19*H19,2)</f>
        <v>0</v>
      </c>
      <c r="J19" s="249"/>
      <c r="K19" s="250">
        <f>ROUND(E19*J19,2)</f>
        <v>0</v>
      </c>
      <c r="L19" s="250">
        <v>12</v>
      </c>
      <c r="M19" s="250">
        <f>G19*(1+L19/100)</f>
        <v>0</v>
      </c>
      <c r="N19" s="248">
        <v>0</v>
      </c>
      <c r="O19" s="248">
        <f>ROUND(E19*N19,2)</f>
        <v>0</v>
      </c>
      <c r="P19" s="248">
        <v>0</v>
      </c>
      <c r="Q19" s="248">
        <f>ROUND(E19*P19,2)</f>
        <v>0</v>
      </c>
      <c r="R19" s="250"/>
      <c r="S19" s="250" t="s">
        <v>331</v>
      </c>
      <c r="T19" s="251" t="s">
        <v>316</v>
      </c>
      <c r="U19" s="224">
        <v>0</v>
      </c>
      <c r="V19" s="224">
        <f>ROUND(E19*U19,2)</f>
        <v>0</v>
      </c>
      <c r="W19" s="224"/>
      <c r="X19" s="224" t="s">
        <v>336</v>
      </c>
      <c r="Y19" s="224" t="s">
        <v>317</v>
      </c>
      <c r="Z19" s="214"/>
      <c r="AA19" s="214"/>
      <c r="AB19" s="214"/>
      <c r="AC19" s="214"/>
      <c r="AD19" s="214"/>
      <c r="AE19" s="214"/>
      <c r="AF19" s="214"/>
      <c r="AG19" s="214" t="s">
        <v>337</v>
      </c>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1" x14ac:dyDescent="0.2">
      <c r="A20" s="245">
        <v>12</v>
      </c>
      <c r="B20" s="246" t="s">
        <v>3958</v>
      </c>
      <c r="C20" s="256" t="s">
        <v>3959</v>
      </c>
      <c r="D20" s="247" t="s">
        <v>1055</v>
      </c>
      <c r="E20" s="248">
        <v>60</v>
      </c>
      <c r="F20" s="249"/>
      <c r="G20" s="250">
        <f>ROUND(E20*F20,2)</f>
        <v>0</v>
      </c>
      <c r="H20" s="249"/>
      <c r="I20" s="250">
        <f>ROUND(E20*H20,2)</f>
        <v>0</v>
      </c>
      <c r="J20" s="249"/>
      <c r="K20" s="250">
        <f>ROUND(E20*J20,2)</f>
        <v>0</v>
      </c>
      <c r="L20" s="250">
        <v>12</v>
      </c>
      <c r="M20" s="250">
        <f>G20*(1+L20/100)</f>
        <v>0</v>
      </c>
      <c r="N20" s="248">
        <v>0</v>
      </c>
      <c r="O20" s="248">
        <f>ROUND(E20*N20,2)</f>
        <v>0</v>
      </c>
      <c r="P20" s="248">
        <v>0</v>
      </c>
      <c r="Q20" s="248">
        <f>ROUND(E20*P20,2)</f>
        <v>0</v>
      </c>
      <c r="R20" s="250"/>
      <c r="S20" s="250" t="s">
        <v>331</v>
      </c>
      <c r="T20" s="251" t="s">
        <v>316</v>
      </c>
      <c r="U20" s="224">
        <v>0</v>
      </c>
      <c r="V20" s="224">
        <f>ROUND(E20*U20,2)</f>
        <v>0</v>
      </c>
      <c r="W20" s="224"/>
      <c r="X20" s="224" t="s">
        <v>336</v>
      </c>
      <c r="Y20" s="224" t="s">
        <v>317</v>
      </c>
      <c r="Z20" s="214"/>
      <c r="AA20" s="214"/>
      <c r="AB20" s="214"/>
      <c r="AC20" s="214"/>
      <c r="AD20" s="214"/>
      <c r="AE20" s="214"/>
      <c r="AF20" s="214"/>
      <c r="AG20" s="214" t="s">
        <v>337</v>
      </c>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1" x14ac:dyDescent="0.2">
      <c r="A21" s="245">
        <v>13</v>
      </c>
      <c r="B21" s="246" t="s">
        <v>3960</v>
      </c>
      <c r="C21" s="256" t="s">
        <v>3961</v>
      </c>
      <c r="D21" s="247" t="s">
        <v>1055</v>
      </c>
      <c r="E21" s="248">
        <v>45</v>
      </c>
      <c r="F21" s="249"/>
      <c r="G21" s="250">
        <f>ROUND(E21*F21,2)</f>
        <v>0</v>
      </c>
      <c r="H21" s="249"/>
      <c r="I21" s="250">
        <f>ROUND(E21*H21,2)</f>
        <v>0</v>
      </c>
      <c r="J21" s="249"/>
      <c r="K21" s="250">
        <f>ROUND(E21*J21,2)</f>
        <v>0</v>
      </c>
      <c r="L21" s="250">
        <v>12</v>
      </c>
      <c r="M21" s="250">
        <f>G21*(1+L21/100)</f>
        <v>0</v>
      </c>
      <c r="N21" s="248">
        <v>0</v>
      </c>
      <c r="O21" s="248">
        <f>ROUND(E21*N21,2)</f>
        <v>0</v>
      </c>
      <c r="P21" s="248">
        <v>0</v>
      </c>
      <c r="Q21" s="248">
        <f>ROUND(E21*P21,2)</f>
        <v>0</v>
      </c>
      <c r="R21" s="250"/>
      <c r="S21" s="250" t="s">
        <v>331</v>
      </c>
      <c r="T21" s="251" t="s">
        <v>316</v>
      </c>
      <c r="U21" s="224">
        <v>0</v>
      </c>
      <c r="V21" s="224">
        <f>ROUND(E21*U21,2)</f>
        <v>0</v>
      </c>
      <c r="W21" s="224"/>
      <c r="X21" s="224" t="s">
        <v>336</v>
      </c>
      <c r="Y21" s="224" t="s">
        <v>317</v>
      </c>
      <c r="Z21" s="214"/>
      <c r="AA21" s="214"/>
      <c r="AB21" s="214"/>
      <c r="AC21" s="214"/>
      <c r="AD21" s="214"/>
      <c r="AE21" s="214"/>
      <c r="AF21" s="214"/>
      <c r="AG21" s="214" t="s">
        <v>337</v>
      </c>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1" x14ac:dyDescent="0.2">
      <c r="A22" s="245">
        <v>14</v>
      </c>
      <c r="B22" s="246" t="s">
        <v>3962</v>
      </c>
      <c r="C22" s="256" t="s">
        <v>3963</v>
      </c>
      <c r="D22" s="247" t="s">
        <v>1055</v>
      </c>
      <c r="E22" s="248">
        <v>16</v>
      </c>
      <c r="F22" s="249"/>
      <c r="G22" s="250">
        <f>ROUND(E22*F22,2)</f>
        <v>0</v>
      </c>
      <c r="H22" s="249"/>
      <c r="I22" s="250">
        <f>ROUND(E22*H22,2)</f>
        <v>0</v>
      </c>
      <c r="J22" s="249"/>
      <c r="K22" s="250">
        <f>ROUND(E22*J22,2)</f>
        <v>0</v>
      </c>
      <c r="L22" s="250">
        <v>12</v>
      </c>
      <c r="M22" s="250">
        <f>G22*(1+L22/100)</f>
        <v>0</v>
      </c>
      <c r="N22" s="248">
        <v>0</v>
      </c>
      <c r="O22" s="248">
        <f>ROUND(E22*N22,2)</f>
        <v>0</v>
      </c>
      <c r="P22" s="248">
        <v>0</v>
      </c>
      <c r="Q22" s="248">
        <f>ROUND(E22*P22,2)</f>
        <v>0</v>
      </c>
      <c r="R22" s="250"/>
      <c r="S22" s="250" t="s">
        <v>331</v>
      </c>
      <c r="T22" s="251" t="s">
        <v>316</v>
      </c>
      <c r="U22" s="224">
        <v>0</v>
      </c>
      <c r="V22" s="224">
        <f>ROUND(E22*U22,2)</f>
        <v>0</v>
      </c>
      <c r="W22" s="224"/>
      <c r="X22" s="224" t="s">
        <v>336</v>
      </c>
      <c r="Y22" s="224" t="s">
        <v>317</v>
      </c>
      <c r="Z22" s="214"/>
      <c r="AA22" s="214"/>
      <c r="AB22" s="214"/>
      <c r="AC22" s="214"/>
      <c r="AD22" s="214"/>
      <c r="AE22" s="214"/>
      <c r="AF22" s="214"/>
      <c r="AG22" s="214" t="s">
        <v>337</v>
      </c>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1" x14ac:dyDescent="0.2">
      <c r="A23" s="245">
        <v>15</v>
      </c>
      <c r="B23" s="246" t="s">
        <v>3964</v>
      </c>
      <c r="C23" s="256" t="s">
        <v>3965</v>
      </c>
      <c r="D23" s="247" t="s">
        <v>1055</v>
      </c>
      <c r="E23" s="248">
        <v>300</v>
      </c>
      <c r="F23" s="249"/>
      <c r="G23" s="250">
        <f>ROUND(E23*F23,2)</f>
        <v>0</v>
      </c>
      <c r="H23" s="249"/>
      <c r="I23" s="250">
        <f>ROUND(E23*H23,2)</f>
        <v>0</v>
      </c>
      <c r="J23" s="249"/>
      <c r="K23" s="250">
        <f>ROUND(E23*J23,2)</f>
        <v>0</v>
      </c>
      <c r="L23" s="250">
        <v>12</v>
      </c>
      <c r="M23" s="250">
        <f>G23*(1+L23/100)</f>
        <v>0</v>
      </c>
      <c r="N23" s="248">
        <v>0</v>
      </c>
      <c r="O23" s="248">
        <f>ROUND(E23*N23,2)</f>
        <v>0</v>
      </c>
      <c r="P23" s="248">
        <v>0</v>
      </c>
      <c r="Q23" s="248">
        <f>ROUND(E23*P23,2)</f>
        <v>0</v>
      </c>
      <c r="R23" s="250"/>
      <c r="S23" s="250" t="s">
        <v>331</v>
      </c>
      <c r="T23" s="251" t="s">
        <v>316</v>
      </c>
      <c r="U23" s="224">
        <v>0</v>
      </c>
      <c r="V23" s="224">
        <f>ROUND(E23*U23,2)</f>
        <v>0</v>
      </c>
      <c r="W23" s="224"/>
      <c r="X23" s="224" t="s">
        <v>336</v>
      </c>
      <c r="Y23" s="224" t="s">
        <v>317</v>
      </c>
      <c r="Z23" s="214"/>
      <c r="AA23" s="214"/>
      <c r="AB23" s="214"/>
      <c r="AC23" s="214"/>
      <c r="AD23" s="214"/>
      <c r="AE23" s="214"/>
      <c r="AF23" s="214"/>
      <c r="AG23" s="214" t="s">
        <v>337</v>
      </c>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1" x14ac:dyDescent="0.2">
      <c r="A24" s="245">
        <v>16</v>
      </c>
      <c r="B24" s="246" t="s">
        <v>3966</v>
      </c>
      <c r="C24" s="256" t="s">
        <v>3967</v>
      </c>
      <c r="D24" s="247" t="s">
        <v>1055</v>
      </c>
      <c r="E24" s="248">
        <v>1</v>
      </c>
      <c r="F24" s="249"/>
      <c r="G24" s="250">
        <f>ROUND(E24*F24,2)</f>
        <v>0</v>
      </c>
      <c r="H24" s="249"/>
      <c r="I24" s="250">
        <f>ROUND(E24*H24,2)</f>
        <v>0</v>
      </c>
      <c r="J24" s="249"/>
      <c r="K24" s="250">
        <f>ROUND(E24*J24,2)</f>
        <v>0</v>
      </c>
      <c r="L24" s="250">
        <v>12</v>
      </c>
      <c r="M24" s="250">
        <f>G24*(1+L24/100)</f>
        <v>0</v>
      </c>
      <c r="N24" s="248">
        <v>0</v>
      </c>
      <c r="O24" s="248">
        <f>ROUND(E24*N24,2)</f>
        <v>0</v>
      </c>
      <c r="P24" s="248">
        <v>0</v>
      </c>
      <c r="Q24" s="248">
        <f>ROUND(E24*P24,2)</f>
        <v>0</v>
      </c>
      <c r="R24" s="250"/>
      <c r="S24" s="250" t="s">
        <v>331</v>
      </c>
      <c r="T24" s="251" t="s">
        <v>316</v>
      </c>
      <c r="U24" s="224">
        <v>0</v>
      </c>
      <c r="V24" s="224">
        <f>ROUND(E24*U24,2)</f>
        <v>0</v>
      </c>
      <c r="W24" s="224"/>
      <c r="X24" s="224" t="s">
        <v>336</v>
      </c>
      <c r="Y24" s="224" t="s">
        <v>317</v>
      </c>
      <c r="Z24" s="214"/>
      <c r="AA24" s="214"/>
      <c r="AB24" s="214"/>
      <c r="AC24" s="214"/>
      <c r="AD24" s="214"/>
      <c r="AE24" s="214"/>
      <c r="AF24" s="214"/>
      <c r="AG24" s="214" t="s">
        <v>337</v>
      </c>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x14ac:dyDescent="0.2">
      <c r="A25" s="245">
        <v>17</v>
      </c>
      <c r="B25" s="246" t="s">
        <v>3968</v>
      </c>
      <c r="C25" s="256" t="s">
        <v>3969</v>
      </c>
      <c r="D25" s="247" t="s">
        <v>1055</v>
      </c>
      <c r="E25" s="248">
        <v>28</v>
      </c>
      <c r="F25" s="249"/>
      <c r="G25" s="250">
        <f>ROUND(E25*F25,2)</f>
        <v>0</v>
      </c>
      <c r="H25" s="249"/>
      <c r="I25" s="250">
        <f>ROUND(E25*H25,2)</f>
        <v>0</v>
      </c>
      <c r="J25" s="249"/>
      <c r="K25" s="250">
        <f>ROUND(E25*J25,2)</f>
        <v>0</v>
      </c>
      <c r="L25" s="250">
        <v>12</v>
      </c>
      <c r="M25" s="250">
        <f>G25*(1+L25/100)</f>
        <v>0</v>
      </c>
      <c r="N25" s="248">
        <v>0</v>
      </c>
      <c r="O25" s="248">
        <f>ROUND(E25*N25,2)</f>
        <v>0</v>
      </c>
      <c r="P25" s="248">
        <v>0</v>
      </c>
      <c r="Q25" s="248">
        <f>ROUND(E25*P25,2)</f>
        <v>0</v>
      </c>
      <c r="R25" s="250"/>
      <c r="S25" s="250" t="s">
        <v>331</v>
      </c>
      <c r="T25" s="251" t="s">
        <v>316</v>
      </c>
      <c r="U25" s="224">
        <v>0</v>
      </c>
      <c r="V25" s="224">
        <f>ROUND(E25*U25,2)</f>
        <v>0</v>
      </c>
      <c r="W25" s="224"/>
      <c r="X25" s="224" t="s">
        <v>336</v>
      </c>
      <c r="Y25" s="224" t="s">
        <v>317</v>
      </c>
      <c r="Z25" s="214"/>
      <c r="AA25" s="214"/>
      <c r="AB25" s="214"/>
      <c r="AC25" s="214"/>
      <c r="AD25" s="214"/>
      <c r="AE25" s="214"/>
      <c r="AF25" s="214"/>
      <c r="AG25" s="214" t="s">
        <v>337</v>
      </c>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x14ac:dyDescent="0.2">
      <c r="A26" s="245">
        <v>18</v>
      </c>
      <c r="B26" s="246" t="s">
        <v>3970</v>
      </c>
      <c r="C26" s="256" t="s">
        <v>3971</v>
      </c>
      <c r="D26" s="247" t="s">
        <v>1055</v>
      </c>
      <c r="E26" s="248">
        <v>5</v>
      </c>
      <c r="F26" s="249"/>
      <c r="G26" s="250">
        <f>ROUND(E26*F26,2)</f>
        <v>0</v>
      </c>
      <c r="H26" s="249"/>
      <c r="I26" s="250">
        <f>ROUND(E26*H26,2)</f>
        <v>0</v>
      </c>
      <c r="J26" s="249"/>
      <c r="K26" s="250">
        <f>ROUND(E26*J26,2)</f>
        <v>0</v>
      </c>
      <c r="L26" s="250">
        <v>12</v>
      </c>
      <c r="M26" s="250">
        <f>G26*(1+L26/100)</f>
        <v>0</v>
      </c>
      <c r="N26" s="248">
        <v>0</v>
      </c>
      <c r="O26" s="248">
        <f>ROUND(E26*N26,2)</f>
        <v>0</v>
      </c>
      <c r="P26" s="248">
        <v>0</v>
      </c>
      <c r="Q26" s="248">
        <f>ROUND(E26*P26,2)</f>
        <v>0</v>
      </c>
      <c r="R26" s="250"/>
      <c r="S26" s="250" t="s">
        <v>331</v>
      </c>
      <c r="T26" s="251" t="s">
        <v>316</v>
      </c>
      <c r="U26" s="224">
        <v>0</v>
      </c>
      <c r="V26" s="224">
        <f>ROUND(E26*U26,2)</f>
        <v>0</v>
      </c>
      <c r="W26" s="224"/>
      <c r="X26" s="224" t="s">
        <v>336</v>
      </c>
      <c r="Y26" s="224" t="s">
        <v>317</v>
      </c>
      <c r="Z26" s="214"/>
      <c r="AA26" s="214"/>
      <c r="AB26" s="214"/>
      <c r="AC26" s="214"/>
      <c r="AD26" s="214"/>
      <c r="AE26" s="214"/>
      <c r="AF26" s="214"/>
      <c r="AG26" s="214" t="s">
        <v>337</v>
      </c>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1" x14ac:dyDescent="0.2">
      <c r="A27" s="245">
        <v>19</v>
      </c>
      <c r="B27" s="246" t="s">
        <v>3972</v>
      </c>
      <c r="C27" s="256" t="s">
        <v>3973</v>
      </c>
      <c r="D27" s="247" t="s">
        <v>403</v>
      </c>
      <c r="E27" s="248">
        <v>30</v>
      </c>
      <c r="F27" s="249"/>
      <c r="G27" s="250">
        <f>ROUND(E27*F27,2)</f>
        <v>0</v>
      </c>
      <c r="H27" s="249"/>
      <c r="I27" s="250">
        <f>ROUND(E27*H27,2)</f>
        <v>0</v>
      </c>
      <c r="J27" s="249"/>
      <c r="K27" s="250">
        <f>ROUND(E27*J27,2)</f>
        <v>0</v>
      </c>
      <c r="L27" s="250">
        <v>12</v>
      </c>
      <c r="M27" s="250">
        <f>G27*(1+L27/100)</f>
        <v>0</v>
      </c>
      <c r="N27" s="248">
        <v>0</v>
      </c>
      <c r="O27" s="248">
        <f>ROUND(E27*N27,2)</f>
        <v>0</v>
      </c>
      <c r="P27" s="248">
        <v>0</v>
      </c>
      <c r="Q27" s="248">
        <f>ROUND(E27*P27,2)</f>
        <v>0</v>
      </c>
      <c r="R27" s="250"/>
      <c r="S27" s="250" t="s">
        <v>331</v>
      </c>
      <c r="T27" s="251" t="s">
        <v>316</v>
      </c>
      <c r="U27" s="224">
        <v>0</v>
      </c>
      <c r="V27" s="224">
        <f>ROUND(E27*U27,2)</f>
        <v>0</v>
      </c>
      <c r="W27" s="224"/>
      <c r="X27" s="224" t="s">
        <v>336</v>
      </c>
      <c r="Y27" s="224" t="s">
        <v>317</v>
      </c>
      <c r="Z27" s="214"/>
      <c r="AA27" s="214"/>
      <c r="AB27" s="214"/>
      <c r="AC27" s="214"/>
      <c r="AD27" s="214"/>
      <c r="AE27" s="214"/>
      <c r="AF27" s="214"/>
      <c r="AG27" s="214" t="s">
        <v>337</v>
      </c>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x14ac:dyDescent="0.2">
      <c r="A28" s="245">
        <v>20</v>
      </c>
      <c r="B28" s="246" t="s">
        <v>3974</v>
      </c>
      <c r="C28" s="256" t="s">
        <v>3975</v>
      </c>
      <c r="D28" s="247" t="s">
        <v>403</v>
      </c>
      <c r="E28" s="248">
        <v>402</v>
      </c>
      <c r="F28" s="249"/>
      <c r="G28" s="250">
        <f>ROUND(E28*F28,2)</f>
        <v>0</v>
      </c>
      <c r="H28" s="249"/>
      <c r="I28" s="250">
        <f>ROUND(E28*H28,2)</f>
        <v>0</v>
      </c>
      <c r="J28" s="249"/>
      <c r="K28" s="250">
        <f>ROUND(E28*J28,2)</f>
        <v>0</v>
      </c>
      <c r="L28" s="250">
        <v>12</v>
      </c>
      <c r="M28" s="250">
        <f>G28*(1+L28/100)</f>
        <v>0</v>
      </c>
      <c r="N28" s="248">
        <v>0</v>
      </c>
      <c r="O28" s="248">
        <f>ROUND(E28*N28,2)</f>
        <v>0</v>
      </c>
      <c r="P28" s="248">
        <v>0</v>
      </c>
      <c r="Q28" s="248">
        <f>ROUND(E28*P28,2)</f>
        <v>0</v>
      </c>
      <c r="R28" s="250"/>
      <c r="S28" s="250" t="s">
        <v>331</v>
      </c>
      <c r="T28" s="251" t="s">
        <v>316</v>
      </c>
      <c r="U28" s="224">
        <v>0</v>
      </c>
      <c r="V28" s="224">
        <f>ROUND(E28*U28,2)</f>
        <v>0</v>
      </c>
      <c r="W28" s="224"/>
      <c r="X28" s="224" t="s">
        <v>336</v>
      </c>
      <c r="Y28" s="224" t="s">
        <v>317</v>
      </c>
      <c r="Z28" s="214"/>
      <c r="AA28" s="214"/>
      <c r="AB28" s="214"/>
      <c r="AC28" s="214"/>
      <c r="AD28" s="214"/>
      <c r="AE28" s="214"/>
      <c r="AF28" s="214"/>
      <c r="AG28" s="214" t="s">
        <v>337</v>
      </c>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1" x14ac:dyDescent="0.2">
      <c r="A29" s="245">
        <v>21</v>
      </c>
      <c r="B29" s="246" t="s">
        <v>3976</v>
      </c>
      <c r="C29" s="256" t="s">
        <v>3977</v>
      </c>
      <c r="D29" s="247" t="s">
        <v>403</v>
      </c>
      <c r="E29" s="248">
        <v>402</v>
      </c>
      <c r="F29" s="249"/>
      <c r="G29" s="250">
        <f>ROUND(E29*F29,2)</f>
        <v>0</v>
      </c>
      <c r="H29" s="249"/>
      <c r="I29" s="250">
        <f>ROUND(E29*H29,2)</f>
        <v>0</v>
      </c>
      <c r="J29" s="249"/>
      <c r="K29" s="250">
        <f>ROUND(E29*J29,2)</f>
        <v>0</v>
      </c>
      <c r="L29" s="250">
        <v>12</v>
      </c>
      <c r="M29" s="250">
        <f>G29*(1+L29/100)</f>
        <v>0</v>
      </c>
      <c r="N29" s="248">
        <v>0</v>
      </c>
      <c r="O29" s="248">
        <f>ROUND(E29*N29,2)</f>
        <v>0</v>
      </c>
      <c r="P29" s="248">
        <v>0</v>
      </c>
      <c r="Q29" s="248">
        <f>ROUND(E29*P29,2)</f>
        <v>0</v>
      </c>
      <c r="R29" s="250"/>
      <c r="S29" s="250" t="s">
        <v>331</v>
      </c>
      <c r="T29" s="251" t="s">
        <v>316</v>
      </c>
      <c r="U29" s="224">
        <v>0</v>
      </c>
      <c r="V29" s="224">
        <f>ROUND(E29*U29,2)</f>
        <v>0</v>
      </c>
      <c r="W29" s="224"/>
      <c r="X29" s="224" t="s">
        <v>336</v>
      </c>
      <c r="Y29" s="224" t="s">
        <v>317</v>
      </c>
      <c r="Z29" s="214"/>
      <c r="AA29" s="214"/>
      <c r="AB29" s="214"/>
      <c r="AC29" s="214"/>
      <c r="AD29" s="214"/>
      <c r="AE29" s="214"/>
      <c r="AF29" s="214"/>
      <c r="AG29" s="214" t="s">
        <v>337</v>
      </c>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1" x14ac:dyDescent="0.2">
      <c r="A30" s="245">
        <v>22</v>
      </c>
      <c r="B30" s="246" t="s">
        <v>3978</v>
      </c>
      <c r="C30" s="256" t="s">
        <v>3979</v>
      </c>
      <c r="D30" s="247" t="s">
        <v>403</v>
      </c>
      <c r="E30" s="248">
        <v>1225</v>
      </c>
      <c r="F30" s="249"/>
      <c r="G30" s="250">
        <f>ROUND(E30*F30,2)</f>
        <v>0</v>
      </c>
      <c r="H30" s="249"/>
      <c r="I30" s="250">
        <f>ROUND(E30*H30,2)</f>
        <v>0</v>
      </c>
      <c r="J30" s="249"/>
      <c r="K30" s="250">
        <f>ROUND(E30*J30,2)</f>
        <v>0</v>
      </c>
      <c r="L30" s="250">
        <v>12</v>
      </c>
      <c r="M30" s="250">
        <f>G30*(1+L30/100)</f>
        <v>0</v>
      </c>
      <c r="N30" s="248">
        <v>0</v>
      </c>
      <c r="O30" s="248">
        <f>ROUND(E30*N30,2)</f>
        <v>0</v>
      </c>
      <c r="P30" s="248">
        <v>0</v>
      </c>
      <c r="Q30" s="248">
        <f>ROUND(E30*P30,2)</f>
        <v>0</v>
      </c>
      <c r="R30" s="250"/>
      <c r="S30" s="250" t="s">
        <v>331</v>
      </c>
      <c r="T30" s="251" t="s">
        <v>316</v>
      </c>
      <c r="U30" s="224">
        <v>0</v>
      </c>
      <c r="V30" s="224">
        <f>ROUND(E30*U30,2)</f>
        <v>0</v>
      </c>
      <c r="W30" s="224"/>
      <c r="X30" s="224" t="s">
        <v>336</v>
      </c>
      <c r="Y30" s="224" t="s">
        <v>317</v>
      </c>
      <c r="Z30" s="214"/>
      <c r="AA30" s="214"/>
      <c r="AB30" s="214"/>
      <c r="AC30" s="214"/>
      <c r="AD30" s="214"/>
      <c r="AE30" s="214"/>
      <c r="AF30" s="214"/>
      <c r="AG30" s="214" t="s">
        <v>337</v>
      </c>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1" x14ac:dyDescent="0.2">
      <c r="A31" s="245">
        <v>23</v>
      </c>
      <c r="B31" s="246" t="s">
        <v>3980</v>
      </c>
      <c r="C31" s="256" t="s">
        <v>3981</v>
      </c>
      <c r="D31" s="247" t="s">
        <v>403</v>
      </c>
      <c r="E31" s="248">
        <v>785</v>
      </c>
      <c r="F31" s="249"/>
      <c r="G31" s="250">
        <f>ROUND(E31*F31,2)</f>
        <v>0</v>
      </c>
      <c r="H31" s="249"/>
      <c r="I31" s="250">
        <f>ROUND(E31*H31,2)</f>
        <v>0</v>
      </c>
      <c r="J31" s="249"/>
      <c r="K31" s="250">
        <f>ROUND(E31*J31,2)</f>
        <v>0</v>
      </c>
      <c r="L31" s="250">
        <v>12</v>
      </c>
      <c r="M31" s="250">
        <f>G31*(1+L31/100)</f>
        <v>0</v>
      </c>
      <c r="N31" s="248">
        <v>0</v>
      </c>
      <c r="O31" s="248">
        <f>ROUND(E31*N31,2)</f>
        <v>0</v>
      </c>
      <c r="P31" s="248">
        <v>0</v>
      </c>
      <c r="Q31" s="248">
        <f>ROUND(E31*P31,2)</f>
        <v>0</v>
      </c>
      <c r="R31" s="250"/>
      <c r="S31" s="250" t="s">
        <v>331</v>
      </c>
      <c r="T31" s="251" t="s">
        <v>316</v>
      </c>
      <c r="U31" s="224">
        <v>0</v>
      </c>
      <c r="V31" s="224">
        <f>ROUND(E31*U31,2)</f>
        <v>0</v>
      </c>
      <c r="W31" s="224"/>
      <c r="X31" s="224" t="s">
        <v>336</v>
      </c>
      <c r="Y31" s="224" t="s">
        <v>317</v>
      </c>
      <c r="Z31" s="214"/>
      <c r="AA31" s="214"/>
      <c r="AB31" s="214"/>
      <c r="AC31" s="214"/>
      <c r="AD31" s="214"/>
      <c r="AE31" s="214"/>
      <c r="AF31" s="214"/>
      <c r="AG31" s="214" t="s">
        <v>337</v>
      </c>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1" x14ac:dyDescent="0.2">
      <c r="A32" s="245">
        <v>24</v>
      </c>
      <c r="B32" s="246" t="s">
        <v>3982</v>
      </c>
      <c r="C32" s="256" t="s">
        <v>3983</v>
      </c>
      <c r="D32" s="247" t="s">
        <v>403</v>
      </c>
      <c r="E32" s="248">
        <v>208</v>
      </c>
      <c r="F32" s="249"/>
      <c r="G32" s="250">
        <f>ROUND(E32*F32,2)</f>
        <v>0</v>
      </c>
      <c r="H32" s="249"/>
      <c r="I32" s="250">
        <f>ROUND(E32*H32,2)</f>
        <v>0</v>
      </c>
      <c r="J32" s="249"/>
      <c r="K32" s="250">
        <f>ROUND(E32*J32,2)</f>
        <v>0</v>
      </c>
      <c r="L32" s="250">
        <v>12</v>
      </c>
      <c r="M32" s="250">
        <f>G32*(1+L32/100)</f>
        <v>0</v>
      </c>
      <c r="N32" s="248">
        <v>0</v>
      </c>
      <c r="O32" s="248">
        <f>ROUND(E32*N32,2)</f>
        <v>0</v>
      </c>
      <c r="P32" s="248">
        <v>0</v>
      </c>
      <c r="Q32" s="248">
        <f>ROUND(E32*P32,2)</f>
        <v>0</v>
      </c>
      <c r="R32" s="250"/>
      <c r="S32" s="250" t="s">
        <v>331</v>
      </c>
      <c r="T32" s="251" t="s">
        <v>316</v>
      </c>
      <c r="U32" s="224">
        <v>0</v>
      </c>
      <c r="V32" s="224">
        <f>ROUND(E32*U32,2)</f>
        <v>0</v>
      </c>
      <c r="W32" s="224"/>
      <c r="X32" s="224" t="s">
        <v>336</v>
      </c>
      <c r="Y32" s="224" t="s">
        <v>317</v>
      </c>
      <c r="Z32" s="214"/>
      <c r="AA32" s="214"/>
      <c r="AB32" s="214"/>
      <c r="AC32" s="214"/>
      <c r="AD32" s="214"/>
      <c r="AE32" s="214"/>
      <c r="AF32" s="214"/>
      <c r="AG32" s="214" t="s">
        <v>337</v>
      </c>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1" x14ac:dyDescent="0.2">
      <c r="A33" s="245">
        <v>25</v>
      </c>
      <c r="B33" s="246" t="s">
        <v>3984</v>
      </c>
      <c r="C33" s="256" t="s">
        <v>3985</v>
      </c>
      <c r="D33" s="247" t="s">
        <v>403</v>
      </c>
      <c r="E33" s="248">
        <v>150</v>
      </c>
      <c r="F33" s="249"/>
      <c r="G33" s="250">
        <f>ROUND(E33*F33,2)</f>
        <v>0</v>
      </c>
      <c r="H33" s="249"/>
      <c r="I33" s="250">
        <f>ROUND(E33*H33,2)</f>
        <v>0</v>
      </c>
      <c r="J33" s="249"/>
      <c r="K33" s="250">
        <f>ROUND(E33*J33,2)</f>
        <v>0</v>
      </c>
      <c r="L33" s="250">
        <v>12</v>
      </c>
      <c r="M33" s="250">
        <f>G33*(1+L33/100)</f>
        <v>0</v>
      </c>
      <c r="N33" s="248">
        <v>0</v>
      </c>
      <c r="O33" s="248">
        <f>ROUND(E33*N33,2)</f>
        <v>0</v>
      </c>
      <c r="P33" s="248">
        <v>0</v>
      </c>
      <c r="Q33" s="248">
        <f>ROUND(E33*P33,2)</f>
        <v>0</v>
      </c>
      <c r="R33" s="250"/>
      <c r="S33" s="250" t="s">
        <v>331</v>
      </c>
      <c r="T33" s="251" t="s">
        <v>316</v>
      </c>
      <c r="U33" s="224">
        <v>0</v>
      </c>
      <c r="V33" s="224">
        <f>ROUND(E33*U33,2)</f>
        <v>0</v>
      </c>
      <c r="W33" s="224"/>
      <c r="X33" s="224" t="s">
        <v>336</v>
      </c>
      <c r="Y33" s="224" t="s">
        <v>317</v>
      </c>
      <c r="Z33" s="214"/>
      <c r="AA33" s="214"/>
      <c r="AB33" s="214"/>
      <c r="AC33" s="214"/>
      <c r="AD33" s="214"/>
      <c r="AE33" s="214"/>
      <c r="AF33" s="214"/>
      <c r="AG33" s="214" t="s">
        <v>337</v>
      </c>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1" x14ac:dyDescent="0.2">
      <c r="A34" s="245">
        <v>26</v>
      </c>
      <c r="B34" s="246" t="s">
        <v>3986</v>
      </c>
      <c r="C34" s="256" t="s">
        <v>3987</v>
      </c>
      <c r="D34" s="247" t="s">
        <v>403</v>
      </c>
      <c r="E34" s="248">
        <v>25</v>
      </c>
      <c r="F34" s="249"/>
      <c r="G34" s="250">
        <f>ROUND(E34*F34,2)</f>
        <v>0</v>
      </c>
      <c r="H34" s="249"/>
      <c r="I34" s="250">
        <f>ROUND(E34*H34,2)</f>
        <v>0</v>
      </c>
      <c r="J34" s="249"/>
      <c r="K34" s="250">
        <f>ROUND(E34*J34,2)</f>
        <v>0</v>
      </c>
      <c r="L34" s="250">
        <v>12</v>
      </c>
      <c r="M34" s="250">
        <f>G34*(1+L34/100)</f>
        <v>0</v>
      </c>
      <c r="N34" s="248">
        <v>0</v>
      </c>
      <c r="O34" s="248">
        <f>ROUND(E34*N34,2)</f>
        <v>0</v>
      </c>
      <c r="P34" s="248">
        <v>0</v>
      </c>
      <c r="Q34" s="248">
        <f>ROUND(E34*P34,2)</f>
        <v>0</v>
      </c>
      <c r="R34" s="250"/>
      <c r="S34" s="250" t="s">
        <v>331</v>
      </c>
      <c r="T34" s="251" t="s">
        <v>316</v>
      </c>
      <c r="U34" s="224">
        <v>0</v>
      </c>
      <c r="V34" s="224">
        <f>ROUND(E34*U34,2)</f>
        <v>0</v>
      </c>
      <c r="W34" s="224"/>
      <c r="X34" s="224" t="s">
        <v>336</v>
      </c>
      <c r="Y34" s="224" t="s">
        <v>317</v>
      </c>
      <c r="Z34" s="214"/>
      <c r="AA34" s="214"/>
      <c r="AB34" s="214"/>
      <c r="AC34" s="214"/>
      <c r="AD34" s="214"/>
      <c r="AE34" s="214"/>
      <c r="AF34" s="214"/>
      <c r="AG34" s="214" t="s">
        <v>337</v>
      </c>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1" x14ac:dyDescent="0.2">
      <c r="A35" s="245">
        <v>27</v>
      </c>
      <c r="B35" s="246" t="s">
        <v>3988</v>
      </c>
      <c r="C35" s="256" t="s">
        <v>3989</v>
      </c>
      <c r="D35" s="247" t="s">
        <v>3990</v>
      </c>
      <c r="E35" s="248">
        <v>1</v>
      </c>
      <c r="F35" s="249"/>
      <c r="G35" s="250">
        <f>ROUND(E35*F35,2)</f>
        <v>0</v>
      </c>
      <c r="H35" s="249"/>
      <c r="I35" s="250">
        <f>ROUND(E35*H35,2)</f>
        <v>0</v>
      </c>
      <c r="J35" s="249"/>
      <c r="K35" s="250">
        <f>ROUND(E35*J35,2)</f>
        <v>0</v>
      </c>
      <c r="L35" s="250">
        <v>12</v>
      </c>
      <c r="M35" s="250">
        <f>G35*(1+L35/100)</f>
        <v>0</v>
      </c>
      <c r="N35" s="248">
        <v>0</v>
      </c>
      <c r="O35" s="248">
        <f>ROUND(E35*N35,2)</f>
        <v>0</v>
      </c>
      <c r="P35" s="248">
        <v>0</v>
      </c>
      <c r="Q35" s="248">
        <f>ROUND(E35*P35,2)</f>
        <v>0</v>
      </c>
      <c r="R35" s="250"/>
      <c r="S35" s="250" t="s">
        <v>331</v>
      </c>
      <c r="T35" s="251" t="s">
        <v>316</v>
      </c>
      <c r="U35" s="224">
        <v>0</v>
      </c>
      <c r="V35" s="224">
        <f>ROUND(E35*U35,2)</f>
        <v>0</v>
      </c>
      <c r="W35" s="224"/>
      <c r="X35" s="224" t="s">
        <v>336</v>
      </c>
      <c r="Y35" s="224" t="s">
        <v>317</v>
      </c>
      <c r="Z35" s="214"/>
      <c r="AA35" s="214"/>
      <c r="AB35" s="214"/>
      <c r="AC35" s="214"/>
      <c r="AD35" s="214"/>
      <c r="AE35" s="214"/>
      <c r="AF35" s="214"/>
      <c r="AG35" s="214" t="s">
        <v>337</v>
      </c>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1" x14ac:dyDescent="0.2">
      <c r="A36" s="245">
        <v>28</v>
      </c>
      <c r="B36" s="246" t="s">
        <v>3991</v>
      </c>
      <c r="C36" s="256" t="s">
        <v>3992</v>
      </c>
      <c r="D36" s="247" t="s">
        <v>3990</v>
      </c>
      <c r="E36" s="248">
        <v>1</v>
      </c>
      <c r="F36" s="249"/>
      <c r="G36" s="250">
        <f>ROUND(E36*F36,2)</f>
        <v>0</v>
      </c>
      <c r="H36" s="249"/>
      <c r="I36" s="250">
        <f>ROUND(E36*H36,2)</f>
        <v>0</v>
      </c>
      <c r="J36" s="249"/>
      <c r="K36" s="250">
        <f>ROUND(E36*J36,2)</f>
        <v>0</v>
      </c>
      <c r="L36" s="250">
        <v>12</v>
      </c>
      <c r="M36" s="250">
        <f>G36*(1+L36/100)</f>
        <v>0</v>
      </c>
      <c r="N36" s="248">
        <v>0</v>
      </c>
      <c r="O36" s="248">
        <f>ROUND(E36*N36,2)</f>
        <v>0</v>
      </c>
      <c r="P36" s="248">
        <v>0</v>
      </c>
      <c r="Q36" s="248">
        <f>ROUND(E36*P36,2)</f>
        <v>0</v>
      </c>
      <c r="R36" s="250"/>
      <c r="S36" s="250" t="s">
        <v>331</v>
      </c>
      <c r="T36" s="251" t="s">
        <v>316</v>
      </c>
      <c r="U36" s="224">
        <v>0</v>
      </c>
      <c r="V36" s="224">
        <f>ROUND(E36*U36,2)</f>
        <v>0</v>
      </c>
      <c r="W36" s="224"/>
      <c r="X36" s="224" t="s">
        <v>336</v>
      </c>
      <c r="Y36" s="224" t="s">
        <v>317</v>
      </c>
      <c r="Z36" s="214"/>
      <c r="AA36" s="214"/>
      <c r="AB36" s="214"/>
      <c r="AC36" s="214"/>
      <c r="AD36" s="214"/>
      <c r="AE36" s="214"/>
      <c r="AF36" s="214"/>
      <c r="AG36" s="214" t="s">
        <v>337</v>
      </c>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1" x14ac:dyDescent="0.2">
      <c r="A37" s="245">
        <v>29</v>
      </c>
      <c r="B37" s="246" t="s">
        <v>3993</v>
      </c>
      <c r="C37" s="256" t="s">
        <v>3994</v>
      </c>
      <c r="D37" s="247" t="s">
        <v>3990</v>
      </c>
      <c r="E37" s="248">
        <v>1</v>
      </c>
      <c r="F37" s="249"/>
      <c r="G37" s="250">
        <f>ROUND(E37*F37,2)</f>
        <v>0</v>
      </c>
      <c r="H37" s="249"/>
      <c r="I37" s="250">
        <f>ROUND(E37*H37,2)</f>
        <v>0</v>
      </c>
      <c r="J37" s="249"/>
      <c r="K37" s="250">
        <f>ROUND(E37*J37,2)</f>
        <v>0</v>
      </c>
      <c r="L37" s="250">
        <v>12</v>
      </c>
      <c r="M37" s="250">
        <f>G37*(1+L37/100)</f>
        <v>0</v>
      </c>
      <c r="N37" s="248">
        <v>0</v>
      </c>
      <c r="O37" s="248">
        <f>ROUND(E37*N37,2)</f>
        <v>0</v>
      </c>
      <c r="P37" s="248">
        <v>0</v>
      </c>
      <c r="Q37" s="248">
        <f>ROUND(E37*P37,2)</f>
        <v>0</v>
      </c>
      <c r="R37" s="250"/>
      <c r="S37" s="250" t="s">
        <v>331</v>
      </c>
      <c r="T37" s="251" t="s">
        <v>316</v>
      </c>
      <c r="U37" s="224">
        <v>0</v>
      </c>
      <c r="V37" s="224">
        <f>ROUND(E37*U37,2)</f>
        <v>0</v>
      </c>
      <c r="W37" s="224"/>
      <c r="X37" s="224" t="s">
        <v>336</v>
      </c>
      <c r="Y37" s="224" t="s">
        <v>317</v>
      </c>
      <c r="Z37" s="214"/>
      <c r="AA37" s="214"/>
      <c r="AB37" s="214"/>
      <c r="AC37" s="214"/>
      <c r="AD37" s="214"/>
      <c r="AE37" s="214"/>
      <c r="AF37" s="214"/>
      <c r="AG37" s="214" t="s">
        <v>337</v>
      </c>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1" x14ac:dyDescent="0.2">
      <c r="A38" s="245">
        <v>30</v>
      </c>
      <c r="B38" s="246" t="s">
        <v>3995</v>
      </c>
      <c r="C38" s="256" t="s">
        <v>3996</v>
      </c>
      <c r="D38" s="247" t="s">
        <v>3990</v>
      </c>
      <c r="E38" s="248">
        <v>1</v>
      </c>
      <c r="F38" s="249"/>
      <c r="G38" s="250">
        <f>ROUND(E38*F38,2)</f>
        <v>0</v>
      </c>
      <c r="H38" s="249"/>
      <c r="I38" s="250">
        <f>ROUND(E38*H38,2)</f>
        <v>0</v>
      </c>
      <c r="J38" s="249"/>
      <c r="K38" s="250">
        <f>ROUND(E38*J38,2)</f>
        <v>0</v>
      </c>
      <c r="L38" s="250">
        <v>12</v>
      </c>
      <c r="M38" s="250">
        <f>G38*(1+L38/100)</f>
        <v>0</v>
      </c>
      <c r="N38" s="248">
        <v>0</v>
      </c>
      <c r="O38" s="248">
        <f>ROUND(E38*N38,2)</f>
        <v>0</v>
      </c>
      <c r="P38" s="248">
        <v>0</v>
      </c>
      <c r="Q38" s="248">
        <f>ROUND(E38*P38,2)</f>
        <v>0</v>
      </c>
      <c r="R38" s="250"/>
      <c r="S38" s="250" t="s">
        <v>331</v>
      </c>
      <c r="T38" s="251" t="s">
        <v>316</v>
      </c>
      <c r="U38" s="224">
        <v>0</v>
      </c>
      <c r="V38" s="224">
        <f>ROUND(E38*U38,2)</f>
        <v>0</v>
      </c>
      <c r="W38" s="224"/>
      <c r="X38" s="224" t="s">
        <v>336</v>
      </c>
      <c r="Y38" s="224" t="s">
        <v>317</v>
      </c>
      <c r="Z38" s="214"/>
      <c r="AA38" s="214"/>
      <c r="AB38" s="214"/>
      <c r="AC38" s="214"/>
      <c r="AD38" s="214"/>
      <c r="AE38" s="214"/>
      <c r="AF38" s="214"/>
      <c r="AG38" s="214" t="s">
        <v>337</v>
      </c>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1" x14ac:dyDescent="0.2">
      <c r="A39" s="245">
        <v>31</v>
      </c>
      <c r="B39" s="246" t="s">
        <v>3997</v>
      </c>
      <c r="C39" s="256" t="s">
        <v>3998</v>
      </c>
      <c r="D39" s="247" t="s">
        <v>3990</v>
      </c>
      <c r="E39" s="248">
        <v>1</v>
      </c>
      <c r="F39" s="249"/>
      <c r="G39" s="250">
        <f>ROUND(E39*F39,2)</f>
        <v>0</v>
      </c>
      <c r="H39" s="249"/>
      <c r="I39" s="250">
        <f>ROUND(E39*H39,2)</f>
        <v>0</v>
      </c>
      <c r="J39" s="249"/>
      <c r="K39" s="250">
        <f>ROUND(E39*J39,2)</f>
        <v>0</v>
      </c>
      <c r="L39" s="250">
        <v>12</v>
      </c>
      <c r="M39" s="250">
        <f>G39*(1+L39/100)</f>
        <v>0</v>
      </c>
      <c r="N39" s="248">
        <v>0</v>
      </c>
      <c r="O39" s="248">
        <f>ROUND(E39*N39,2)</f>
        <v>0</v>
      </c>
      <c r="P39" s="248">
        <v>0</v>
      </c>
      <c r="Q39" s="248">
        <f>ROUND(E39*P39,2)</f>
        <v>0</v>
      </c>
      <c r="R39" s="250"/>
      <c r="S39" s="250" t="s">
        <v>331</v>
      </c>
      <c r="T39" s="251" t="s">
        <v>316</v>
      </c>
      <c r="U39" s="224">
        <v>0</v>
      </c>
      <c r="V39" s="224">
        <f>ROUND(E39*U39,2)</f>
        <v>0</v>
      </c>
      <c r="W39" s="224"/>
      <c r="X39" s="224" t="s">
        <v>336</v>
      </c>
      <c r="Y39" s="224" t="s">
        <v>317</v>
      </c>
      <c r="Z39" s="214"/>
      <c r="AA39" s="214"/>
      <c r="AB39" s="214"/>
      <c r="AC39" s="214"/>
      <c r="AD39" s="214"/>
      <c r="AE39" s="214"/>
      <c r="AF39" s="214"/>
      <c r="AG39" s="214" t="s">
        <v>337</v>
      </c>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1" x14ac:dyDescent="0.2">
      <c r="A40" s="245">
        <v>32</v>
      </c>
      <c r="B40" s="246" t="s">
        <v>3999</v>
      </c>
      <c r="C40" s="256" t="s">
        <v>4000</v>
      </c>
      <c r="D40" s="247" t="s">
        <v>3990</v>
      </c>
      <c r="E40" s="248">
        <v>1</v>
      </c>
      <c r="F40" s="249"/>
      <c r="G40" s="250">
        <f>ROUND(E40*F40,2)</f>
        <v>0</v>
      </c>
      <c r="H40" s="249"/>
      <c r="I40" s="250">
        <f>ROUND(E40*H40,2)</f>
        <v>0</v>
      </c>
      <c r="J40" s="249"/>
      <c r="K40" s="250">
        <f>ROUND(E40*J40,2)</f>
        <v>0</v>
      </c>
      <c r="L40" s="250">
        <v>12</v>
      </c>
      <c r="M40" s="250">
        <f>G40*(1+L40/100)</f>
        <v>0</v>
      </c>
      <c r="N40" s="248">
        <v>0</v>
      </c>
      <c r="O40" s="248">
        <f>ROUND(E40*N40,2)</f>
        <v>0</v>
      </c>
      <c r="P40" s="248">
        <v>0</v>
      </c>
      <c r="Q40" s="248">
        <f>ROUND(E40*P40,2)</f>
        <v>0</v>
      </c>
      <c r="R40" s="250"/>
      <c r="S40" s="250" t="s">
        <v>331</v>
      </c>
      <c r="T40" s="251" t="s">
        <v>316</v>
      </c>
      <c r="U40" s="224">
        <v>0</v>
      </c>
      <c r="V40" s="224">
        <f>ROUND(E40*U40,2)</f>
        <v>0</v>
      </c>
      <c r="W40" s="224"/>
      <c r="X40" s="224" t="s">
        <v>336</v>
      </c>
      <c r="Y40" s="224" t="s">
        <v>317</v>
      </c>
      <c r="Z40" s="214"/>
      <c r="AA40" s="214"/>
      <c r="AB40" s="214"/>
      <c r="AC40" s="214"/>
      <c r="AD40" s="214"/>
      <c r="AE40" s="214"/>
      <c r="AF40" s="214"/>
      <c r="AG40" s="214" t="s">
        <v>337</v>
      </c>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1" x14ac:dyDescent="0.2">
      <c r="A41" s="245">
        <v>33</v>
      </c>
      <c r="B41" s="246" t="s">
        <v>4001</v>
      </c>
      <c r="C41" s="256" t="s">
        <v>4002</v>
      </c>
      <c r="D41" s="247" t="s">
        <v>3990</v>
      </c>
      <c r="E41" s="248">
        <v>1</v>
      </c>
      <c r="F41" s="249"/>
      <c r="G41" s="250">
        <f>ROUND(E41*F41,2)</f>
        <v>0</v>
      </c>
      <c r="H41" s="249"/>
      <c r="I41" s="250">
        <f>ROUND(E41*H41,2)</f>
        <v>0</v>
      </c>
      <c r="J41" s="249"/>
      <c r="K41" s="250">
        <f>ROUND(E41*J41,2)</f>
        <v>0</v>
      </c>
      <c r="L41" s="250">
        <v>12</v>
      </c>
      <c r="M41" s="250">
        <f>G41*(1+L41/100)</f>
        <v>0</v>
      </c>
      <c r="N41" s="248">
        <v>0</v>
      </c>
      <c r="O41" s="248">
        <f>ROUND(E41*N41,2)</f>
        <v>0</v>
      </c>
      <c r="P41" s="248">
        <v>0</v>
      </c>
      <c r="Q41" s="248">
        <f>ROUND(E41*P41,2)</f>
        <v>0</v>
      </c>
      <c r="R41" s="250"/>
      <c r="S41" s="250" t="s">
        <v>331</v>
      </c>
      <c r="T41" s="251" t="s">
        <v>316</v>
      </c>
      <c r="U41" s="224">
        <v>0</v>
      </c>
      <c r="V41" s="224">
        <f>ROUND(E41*U41,2)</f>
        <v>0</v>
      </c>
      <c r="W41" s="224"/>
      <c r="X41" s="224" t="s">
        <v>336</v>
      </c>
      <c r="Y41" s="224" t="s">
        <v>317</v>
      </c>
      <c r="Z41" s="214"/>
      <c r="AA41" s="214"/>
      <c r="AB41" s="214"/>
      <c r="AC41" s="214"/>
      <c r="AD41" s="214"/>
      <c r="AE41" s="214"/>
      <c r="AF41" s="214"/>
      <c r="AG41" s="214" t="s">
        <v>337</v>
      </c>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outlineLevel="1" x14ac:dyDescent="0.2">
      <c r="A42" s="245">
        <v>34</v>
      </c>
      <c r="B42" s="246" t="s">
        <v>4003</v>
      </c>
      <c r="C42" s="256" t="s">
        <v>4004</v>
      </c>
      <c r="D42" s="247" t="s">
        <v>3990</v>
      </c>
      <c r="E42" s="248">
        <v>1</v>
      </c>
      <c r="F42" s="249"/>
      <c r="G42" s="250">
        <f>ROUND(E42*F42,2)</f>
        <v>0</v>
      </c>
      <c r="H42" s="249"/>
      <c r="I42" s="250">
        <f>ROUND(E42*H42,2)</f>
        <v>0</v>
      </c>
      <c r="J42" s="249"/>
      <c r="K42" s="250">
        <f>ROUND(E42*J42,2)</f>
        <v>0</v>
      </c>
      <c r="L42" s="250">
        <v>12</v>
      </c>
      <c r="M42" s="250">
        <f>G42*(1+L42/100)</f>
        <v>0</v>
      </c>
      <c r="N42" s="248">
        <v>0</v>
      </c>
      <c r="O42" s="248">
        <f>ROUND(E42*N42,2)</f>
        <v>0</v>
      </c>
      <c r="P42" s="248">
        <v>0</v>
      </c>
      <c r="Q42" s="248">
        <f>ROUND(E42*P42,2)</f>
        <v>0</v>
      </c>
      <c r="R42" s="250"/>
      <c r="S42" s="250" t="s">
        <v>331</v>
      </c>
      <c r="T42" s="251" t="s">
        <v>316</v>
      </c>
      <c r="U42" s="224">
        <v>0</v>
      </c>
      <c r="V42" s="224">
        <f>ROUND(E42*U42,2)</f>
        <v>0</v>
      </c>
      <c r="W42" s="224"/>
      <c r="X42" s="224" t="s">
        <v>336</v>
      </c>
      <c r="Y42" s="224" t="s">
        <v>317</v>
      </c>
      <c r="Z42" s="214"/>
      <c r="AA42" s="214"/>
      <c r="AB42" s="214"/>
      <c r="AC42" s="214"/>
      <c r="AD42" s="214"/>
      <c r="AE42" s="214"/>
      <c r="AF42" s="214"/>
      <c r="AG42" s="214" t="s">
        <v>337</v>
      </c>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outlineLevel="1" x14ac:dyDescent="0.2">
      <c r="A43" s="245">
        <v>35</v>
      </c>
      <c r="B43" s="246" t="s">
        <v>4005</v>
      </c>
      <c r="C43" s="256" t="s">
        <v>4006</v>
      </c>
      <c r="D43" s="247" t="s">
        <v>3990</v>
      </c>
      <c r="E43" s="248">
        <v>1</v>
      </c>
      <c r="F43" s="249"/>
      <c r="G43" s="250">
        <f>ROUND(E43*F43,2)</f>
        <v>0</v>
      </c>
      <c r="H43" s="249"/>
      <c r="I43" s="250">
        <f>ROUND(E43*H43,2)</f>
        <v>0</v>
      </c>
      <c r="J43" s="249"/>
      <c r="K43" s="250">
        <f>ROUND(E43*J43,2)</f>
        <v>0</v>
      </c>
      <c r="L43" s="250">
        <v>12</v>
      </c>
      <c r="M43" s="250">
        <f>G43*(1+L43/100)</f>
        <v>0</v>
      </c>
      <c r="N43" s="248">
        <v>0</v>
      </c>
      <c r="O43" s="248">
        <f>ROUND(E43*N43,2)</f>
        <v>0</v>
      </c>
      <c r="P43" s="248">
        <v>0</v>
      </c>
      <c r="Q43" s="248">
        <f>ROUND(E43*P43,2)</f>
        <v>0</v>
      </c>
      <c r="R43" s="250"/>
      <c r="S43" s="250" t="s">
        <v>331</v>
      </c>
      <c r="T43" s="251" t="s">
        <v>316</v>
      </c>
      <c r="U43" s="224">
        <v>0</v>
      </c>
      <c r="V43" s="224">
        <f>ROUND(E43*U43,2)</f>
        <v>0</v>
      </c>
      <c r="W43" s="224"/>
      <c r="X43" s="224" t="s">
        <v>336</v>
      </c>
      <c r="Y43" s="224" t="s">
        <v>317</v>
      </c>
      <c r="Z43" s="214"/>
      <c r="AA43" s="214"/>
      <c r="AB43" s="214"/>
      <c r="AC43" s="214"/>
      <c r="AD43" s="214"/>
      <c r="AE43" s="214"/>
      <c r="AF43" s="214"/>
      <c r="AG43" s="214" t="s">
        <v>337</v>
      </c>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outlineLevel="1" x14ac:dyDescent="0.2">
      <c r="A44" s="245">
        <v>36</v>
      </c>
      <c r="B44" s="246" t="s">
        <v>4007</v>
      </c>
      <c r="C44" s="256" t="s">
        <v>4008</v>
      </c>
      <c r="D44" s="247" t="s">
        <v>3990</v>
      </c>
      <c r="E44" s="248">
        <v>1</v>
      </c>
      <c r="F44" s="249"/>
      <c r="G44" s="250">
        <f>ROUND(E44*F44,2)</f>
        <v>0</v>
      </c>
      <c r="H44" s="249"/>
      <c r="I44" s="250">
        <f>ROUND(E44*H44,2)</f>
        <v>0</v>
      </c>
      <c r="J44" s="249"/>
      <c r="K44" s="250">
        <f>ROUND(E44*J44,2)</f>
        <v>0</v>
      </c>
      <c r="L44" s="250">
        <v>12</v>
      </c>
      <c r="M44" s="250">
        <f>G44*(1+L44/100)</f>
        <v>0</v>
      </c>
      <c r="N44" s="248">
        <v>0</v>
      </c>
      <c r="O44" s="248">
        <f>ROUND(E44*N44,2)</f>
        <v>0</v>
      </c>
      <c r="P44" s="248">
        <v>0</v>
      </c>
      <c r="Q44" s="248">
        <f>ROUND(E44*P44,2)</f>
        <v>0</v>
      </c>
      <c r="R44" s="250"/>
      <c r="S44" s="250" t="s">
        <v>331</v>
      </c>
      <c r="T44" s="251" t="s">
        <v>316</v>
      </c>
      <c r="U44" s="224">
        <v>0</v>
      </c>
      <c r="V44" s="224">
        <f>ROUND(E44*U44,2)</f>
        <v>0</v>
      </c>
      <c r="W44" s="224"/>
      <c r="X44" s="224" t="s">
        <v>336</v>
      </c>
      <c r="Y44" s="224" t="s">
        <v>317</v>
      </c>
      <c r="Z44" s="214"/>
      <c r="AA44" s="214"/>
      <c r="AB44" s="214"/>
      <c r="AC44" s="214"/>
      <c r="AD44" s="214"/>
      <c r="AE44" s="214"/>
      <c r="AF44" s="214"/>
      <c r="AG44" s="214" t="s">
        <v>337</v>
      </c>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1" x14ac:dyDescent="0.2">
      <c r="A45" s="245">
        <v>37</v>
      </c>
      <c r="B45" s="246" t="s">
        <v>4009</v>
      </c>
      <c r="C45" s="256" t="s">
        <v>4010</v>
      </c>
      <c r="D45" s="247" t="s">
        <v>3990</v>
      </c>
      <c r="E45" s="248">
        <v>1</v>
      </c>
      <c r="F45" s="249"/>
      <c r="G45" s="250">
        <f>ROUND(E45*F45,2)</f>
        <v>0</v>
      </c>
      <c r="H45" s="249"/>
      <c r="I45" s="250">
        <f>ROUND(E45*H45,2)</f>
        <v>0</v>
      </c>
      <c r="J45" s="249"/>
      <c r="K45" s="250">
        <f>ROUND(E45*J45,2)</f>
        <v>0</v>
      </c>
      <c r="L45" s="250">
        <v>12</v>
      </c>
      <c r="M45" s="250">
        <f>G45*(1+L45/100)</f>
        <v>0</v>
      </c>
      <c r="N45" s="248">
        <v>0</v>
      </c>
      <c r="O45" s="248">
        <f>ROUND(E45*N45,2)</f>
        <v>0</v>
      </c>
      <c r="P45" s="248">
        <v>0</v>
      </c>
      <c r="Q45" s="248">
        <f>ROUND(E45*P45,2)</f>
        <v>0</v>
      </c>
      <c r="R45" s="250"/>
      <c r="S45" s="250" t="s">
        <v>331</v>
      </c>
      <c r="T45" s="251" t="s">
        <v>316</v>
      </c>
      <c r="U45" s="224">
        <v>0</v>
      </c>
      <c r="V45" s="224">
        <f>ROUND(E45*U45,2)</f>
        <v>0</v>
      </c>
      <c r="W45" s="224"/>
      <c r="X45" s="224" t="s">
        <v>336</v>
      </c>
      <c r="Y45" s="224" t="s">
        <v>317</v>
      </c>
      <c r="Z45" s="214"/>
      <c r="AA45" s="214"/>
      <c r="AB45" s="214"/>
      <c r="AC45" s="214"/>
      <c r="AD45" s="214"/>
      <c r="AE45" s="214"/>
      <c r="AF45" s="214"/>
      <c r="AG45" s="214" t="s">
        <v>337</v>
      </c>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1" x14ac:dyDescent="0.2">
      <c r="A46" s="245">
        <v>38</v>
      </c>
      <c r="B46" s="246" t="s">
        <v>4011</v>
      </c>
      <c r="C46" s="256" t="s">
        <v>4012</v>
      </c>
      <c r="D46" s="247" t="s">
        <v>3990</v>
      </c>
      <c r="E46" s="248">
        <v>1</v>
      </c>
      <c r="F46" s="249"/>
      <c r="G46" s="250">
        <f>ROUND(E46*F46,2)</f>
        <v>0</v>
      </c>
      <c r="H46" s="249"/>
      <c r="I46" s="250">
        <f>ROUND(E46*H46,2)</f>
        <v>0</v>
      </c>
      <c r="J46" s="249"/>
      <c r="K46" s="250">
        <f>ROUND(E46*J46,2)</f>
        <v>0</v>
      </c>
      <c r="L46" s="250">
        <v>12</v>
      </c>
      <c r="M46" s="250">
        <f>G46*(1+L46/100)</f>
        <v>0</v>
      </c>
      <c r="N46" s="248">
        <v>0</v>
      </c>
      <c r="O46" s="248">
        <f>ROUND(E46*N46,2)</f>
        <v>0</v>
      </c>
      <c r="P46" s="248">
        <v>0</v>
      </c>
      <c r="Q46" s="248">
        <f>ROUND(E46*P46,2)</f>
        <v>0</v>
      </c>
      <c r="R46" s="250"/>
      <c r="S46" s="250" t="s">
        <v>331</v>
      </c>
      <c r="T46" s="251" t="s">
        <v>316</v>
      </c>
      <c r="U46" s="224">
        <v>0</v>
      </c>
      <c r="V46" s="224">
        <f>ROUND(E46*U46,2)</f>
        <v>0</v>
      </c>
      <c r="W46" s="224"/>
      <c r="X46" s="224" t="s">
        <v>336</v>
      </c>
      <c r="Y46" s="224" t="s">
        <v>317</v>
      </c>
      <c r="Z46" s="214"/>
      <c r="AA46" s="214"/>
      <c r="AB46" s="214"/>
      <c r="AC46" s="214"/>
      <c r="AD46" s="214"/>
      <c r="AE46" s="214"/>
      <c r="AF46" s="214"/>
      <c r="AG46" s="214" t="s">
        <v>337</v>
      </c>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outlineLevel="1" x14ac:dyDescent="0.2">
      <c r="A47" s="245">
        <v>39</v>
      </c>
      <c r="B47" s="246" t="s">
        <v>4013</v>
      </c>
      <c r="C47" s="256" t="s">
        <v>4014</v>
      </c>
      <c r="D47" s="247" t="s">
        <v>3990</v>
      </c>
      <c r="E47" s="248">
        <v>1</v>
      </c>
      <c r="F47" s="249"/>
      <c r="G47" s="250">
        <f>ROUND(E47*F47,2)</f>
        <v>0</v>
      </c>
      <c r="H47" s="249"/>
      <c r="I47" s="250">
        <f>ROUND(E47*H47,2)</f>
        <v>0</v>
      </c>
      <c r="J47" s="249"/>
      <c r="K47" s="250">
        <f>ROUND(E47*J47,2)</f>
        <v>0</v>
      </c>
      <c r="L47" s="250">
        <v>12</v>
      </c>
      <c r="M47" s="250">
        <f>G47*(1+L47/100)</f>
        <v>0</v>
      </c>
      <c r="N47" s="248">
        <v>0</v>
      </c>
      <c r="O47" s="248">
        <f>ROUND(E47*N47,2)</f>
        <v>0</v>
      </c>
      <c r="P47" s="248">
        <v>0</v>
      </c>
      <c r="Q47" s="248">
        <f>ROUND(E47*P47,2)</f>
        <v>0</v>
      </c>
      <c r="R47" s="250"/>
      <c r="S47" s="250" t="s">
        <v>331</v>
      </c>
      <c r="T47" s="251" t="s">
        <v>316</v>
      </c>
      <c r="U47" s="224">
        <v>0</v>
      </c>
      <c r="V47" s="224">
        <f>ROUND(E47*U47,2)</f>
        <v>0</v>
      </c>
      <c r="W47" s="224"/>
      <c r="X47" s="224" t="s">
        <v>336</v>
      </c>
      <c r="Y47" s="224" t="s">
        <v>317</v>
      </c>
      <c r="Z47" s="214"/>
      <c r="AA47" s="214"/>
      <c r="AB47" s="214"/>
      <c r="AC47" s="214"/>
      <c r="AD47" s="214"/>
      <c r="AE47" s="214"/>
      <c r="AF47" s="214"/>
      <c r="AG47" s="214" t="s">
        <v>337</v>
      </c>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1" x14ac:dyDescent="0.2">
      <c r="A48" s="245">
        <v>40</v>
      </c>
      <c r="B48" s="246" t="s">
        <v>4015</v>
      </c>
      <c r="C48" s="256" t="s">
        <v>4016</v>
      </c>
      <c r="D48" s="247" t="s">
        <v>403</v>
      </c>
      <c r="E48" s="248">
        <v>30</v>
      </c>
      <c r="F48" s="249"/>
      <c r="G48" s="250">
        <f>ROUND(E48*F48,2)</f>
        <v>0</v>
      </c>
      <c r="H48" s="249"/>
      <c r="I48" s="250">
        <f>ROUND(E48*H48,2)</f>
        <v>0</v>
      </c>
      <c r="J48" s="249"/>
      <c r="K48" s="250">
        <f>ROUND(E48*J48,2)</f>
        <v>0</v>
      </c>
      <c r="L48" s="250">
        <v>12</v>
      </c>
      <c r="M48" s="250">
        <f>G48*(1+L48/100)</f>
        <v>0</v>
      </c>
      <c r="N48" s="248">
        <v>0</v>
      </c>
      <c r="O48" s="248">
        <f>ROUND(E48*N48,2)</f>
        <v>0</v>
      </c>
      <c r="P48" s="248">
        <v>0</v>
      </c>
      <c r="Q48" s="248">
        <f>ROUND(E48*P48,2)</f>
        <v>0</v>
      </c>
      <c r="R48" s="250"/>
      <c r="S48" s="250" t="s">
        <v>331</v>
      </c>
      <c r="T48" s="251" t="s">
        <v>316</v>
      </c>
      <c r="U48" s="224">
        <v>0</v>
      </c>
      <c r="V48" s="224">
        <f>ROUND(E48*U48,2)</f>
        <v>0</v>
      </c>
      <c r="W48" s="224"/>
      <c r="X48" s="224" t="s">
        <v>336</v>
      </c>
      <c r="Y48" s="224" t="s">
        <v>317</v>
      </c>
      <c r="Z48" s="214"/>
      <c r="AA48" s="214"/>
      <c r="AB48" s="214"/>
      <c r="AC48" s="214"/>
      <c r="AD48" s="214"/>
      <c r="AE48" s="214"/>
      <c r="AF48" s="214"/>
      <c r="AG48" s="214" t="s">
        <v>337</v>
      </c>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1" x14ac:dyDescent="0.2">
      <c r="A49" s="245">
        <v>41</v>
      </c>
      <c r="B49" s="246" t="s">
        <v>4017</v>
      </c>
      <c r="C49" s="256" t="s">
        <v>4018</v>
      </c>
      <c r="D49" s="247" t="s">
        <v>403</v>
      </c>
      <c r="E49" s="248">
        <v>250</v>
      </c>
      <c r="F49" s="249"/>
      <c r="G49" s="250">
        <f>ROUND(E49*F49,2)</f>
        <v>0</v>
      </c>
      <c r="H49" s="249"/>
      <c r="I49" s="250">
        <f>ROUND(E49*H49,2)</f>
        <v>0</v>
      </c>
      <c r="J49" s="249"/>
      <c r="K49" s="250">
        <f>ROUND(E49*J49,2)</f>
        <v>0</v>
      </c>
      <c r="L49" s="250">
        <v>12</v>
      </c>
      <c r="M49" s="250">
        <f>G49*(1+L49/100)</f>
        <v>0</v>
      </c>
      <c r="N49" s="248">
        <v>0</v>
      </c>
      <c r="O49" s="248">
        <f>ROUND(E49*N49,2)</f>
        <v>0</v>
      </c>
      <c r="P49" s="248">
        <v>0</v>
      </c>
      <c r="Q49" s="248">
        <f>ROUND(E49*P49,2)</f>
        <v>0</v>
      </c>
      <c r="R49" s="250"/>
      <c r="S49" s="250" t="s">
        <v>331</v>
      </c>
      <c r="T49" s="251" t="s">
        <v>316</v>
      </c>
      <c r="U49" s="224">
        <v>0</v>
      </c>
      <c r="V49" s="224">
        <f>ROUND(E49*U49,2)</f>
        <v>0</v>
      </c>
      <c r="W49" s="224"/>
      <c r="X49" s="224" t="s">
        <v>336</v>
      </c>
      <c r="Y49" s="224" t="s">
        <v>317</v>
      </c>
      <c r="Z49" s="214"/>
      <c r="AA49" s="214"/>
      <c r="AB49" s="214"/>
      <c r="AC49" s="214"/>
      <c r="AD49" s="214"/>
      <c r="AE49" s="214"/>
      <c r="AF49" s="214"/>
      <c r="AG49" s="214" t="s">
        <v>367</v>
      </c>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1" x14ac:dyDescent="0.2">
      <c r="A50" s="245">
        <v>42</v>
      </c>
      <c r="B50" s="246" t="s">
        <v>4019</v>
      </c>
      <c r="C50" s="256" t="s">
        <v>4020</v>
      </c>
      <c r="D50" s="247" t="s">
        <v>1055</v>
      </c>
      <c r="E50" s="248">
        <v>1</v>
      </c>
      <c r="F50" s="249"/>
      <c r="G50" s="250">
        <f>ROUND(E50*F50,2)</f>
        <v>0</v>
      </c>
      <c r="H50" s="249"/>
      <c r="I50" s="250">
        <f>ROUND(E50*H50,2)</f>
        <v>0</v>
      </c>
      <c r="J50" s="249"/>
      <c r="K50" s="250">
        <f>ROUND(E50*J50,2)</f>
        <v>0</v>
      </c>
      <c r="L50" s="250">
        <v>12</v>
      </c>
      <c r="M50" s="250">
        <f>G50*(1+L50/100)</f>
        <v>0</v>
      </c>
      <c r="N50" s="248">
        <v>0</v>
      </c>
      <c r="O50" s="248">
        <f>ROUND(E50*N50,2)</f>
        <v>0</v>
      </c>
      <c r="P50" s="248">
        <v>0</v>
      </c>
      <c r="Q50" s="248">
        <f>ROUND(E50*P50,2)</f>
        <v>0</v>
      </c>
      <c r="R50" s="250"/>
      <c r="S50" s="250" t="s">
        <v>331</v>
      </c>
      <c r="T50" s="251" t="s">
        <v>316</v>
      </c>
      <c r="U50" s="224">
        <v>0</v>
      </c>
      <c r="V50" s="224">
        <f>ROUND(E50*U50,2)</f>
        <v>0</v>
      </c>
      <c r="W50" s="224"/>
      <c r="X50" s="224" t="s">
        <v>336</v>
      </c>
      <c r="Y50" s="224" t="s">
        <v>317</v>
      </c>
      <c r="Z50" s="214"/>
      <c r="AA50" s="214"/>
      <c r="AB50" s="214"/>
      <c r="AC50" s="214"/>
      <c r="AD50" s="214"/>
      <c r="AE50" s="214"/>
      <c r="AF50" s="214"/>
      <c r="AG50" s="214" t="s">
        <v>337</v>
      </c>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outlineLevel="1" x14ac:dyDescent="0.2">
      <c r="A51" s="245">
        <v>43</v>
      </c>
      <c r="B51" s="246" t="s">
        <v>4021</v>
      </c>
      <c r="C51" s="256" t="s">
        <v>4022</v>
      </c>
      <c r="D51" s="247" t="s">
        <v>1055</v>
      </c>
      <c r="E51" s="248">
        <v>13</v>
      </c>
      <c r="F51" s="249"/>
      <c r="G51" s="250">
        <f>ROUND(E51*F51,2)</f>
        <v>0</v>
      </c>
      <c r="H51" s="249"/>
      <c r="I51" s="250">
        <f>ROUND(E51*H51,2)</f>
        <v>0</v>
      </c>
      <c r="J51" s="249"/>
      <c r="K51" s="250">
        <f>ROUND(E51*J51,2)</f>
        <v>0</v>
      </c>
      <c r="L51" s="250">
        <v>12</v>
      </c>
      <c r="M51" s="250">
        <f>G51*(1+L51/100)</f>
        <v>0</v>
      </c>
      <c r="N51" s="248">
        <v>0</v>
      </c>
      <c r="O51" s="248">
        <f>ROUND(E51*N51,2)</f>
        <v>0</v>
      </c>
      <c r="P51" s="248">
        <v>0</v>
      </c>
      <c r="Q51" s="248">
        <f>ROUND(E51*P51,2)</f>
        <v>0</v>
      </c>
      <c r="R51" s="250"/>
      <c r="S51" s="250" t="s">
        <v>331</v>
      </c>
      <c r="T51" s="251" t="s">
        <v>316</v>
      </c>
      <c r="U51" s="224">
        <v>0</v>
      </c>
      <c r="V51" s="224">
        <f>ROUND(E51*U51,2)</f>
        <v>0</v>
      </c>
      <c r="W51" s="224"/>
      <c r="X51" s="224" t="s">
        <v>336</v>
      </c>
      <c r="Y51" s="224" t="s">
        <v>317</v>
      </c>
      <c r="Z51" s="214"/>
      <c r="AA51" s="214"/>
      <c r="AB51" s="214"/>
      <c r="AC51" s="214"/>
      <c r="AD51" s="214"/>
      <c r="AE51" s="214"/>
      <c r="AF51" s="214"/>
      <c r="AG51" s="214" t="s">
        <v>337</v>
      </c>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1" x14ac:dyDescent="0.2">
      <c r="A52" s="245">
        <v>44</v>
      </c>
      <c r="B52" s="246" t="s">
        <v>4023</v>
      </c>
      <c r="C52" s="256" t="s">
        <v>4024</v>
      </c>
      <c r="D52" s="247" t="s">
        <v>330</v>
      </c>
      <c r="E52" s="248">
        <v>1</v>
      </c>
      <c r="F52" s="249"/>
      <c r="G52" s="250">
        <f>ROUND(E52*F52,2)</f>
        <v>0</v>
      </c>
      <c r="H52" s="249"/>
      <c r="I52" s="250">
        <f>ROUND(E52*H52,2)</f>
        <v>0</v>
      </c>
      <c r="J52" s="249"/>
      <c r="K52" s="250">
        <f>ROUND(E52*J52,2)</f>
        <v>0</v>
      </c>
      <c r="L52" s="250">
        <v>12</v>
      </c>
      <c r="M52" s="250">
        <f>G52*(1+L52/100)</f>
        <v>0</v>
      </c>
      <c r="N52" s="248">
        <v>0</v>
      </c>
      <c r="O52" s="248">
        <f>ROUND(E52*N52,2)</f>
        <v>0</v>
      </c>
      <c r="P52" s="248">
        <v>0</v>
      </c>
      <c r="Q52" s="248">
        <f>ROUND(E52*P52,2)</f>
        <v>0</v>
      </c>
      <c r="R52" s="250"/>
      <c r="S52" s="250" t="s">
        <v>331</v>
      </c>
      <c r="T52" s="251" t="s">
        <v>316</v>
      </c>
      <c r="U52" s="224">
        <v>0</v>
      </c>
      <c r="V52" s="224">
        <f>ROUND(E52*U52,2)</f>
        <v>0</v>
      </c>
      <c r="W52" s="224"/>
      <c r="X52" s="224" t="s">
        <v>336</v>
      </c>
      <c r="Y52" s="224" t="s">
        <v>317</v>
      </c>
      <c r="Z52" s="214"/>
      <c r="AA52" s="214"/>
      <c r="AB52" s="214"/>
      <c r="AC52" s="214"/>
      <c r="AD52" s="214"/>
      <c r="AE52" s="214"/>
      <c r="AF52" s="214"/>
      <c r="AG52" s="214" t="s">
        <v>367</v>
      </c>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x14ac:dyDescent="0.2">
      <c r="A53" s="229" t="s">
        <v>310</v>
      </c>
      <c r="B53" s="230" t="s">
        <v>272</v>
      </c>
      <c r="C53" s="253" t="s">
        <v>273</v>
      </c>
      <c r="D53" s="231"/>
      <c r="E53" s="232"/>
      <c r="F53" s="233"/>
      <c r="G53" s="233">
        <f>SUMIF(AG54:AG96,"&lt;&gt;NOR",G54:G96)</f>
        <v>0</v>
      </c>
      <c r="H53" s="233"/>
      <c r="I53" s="233">
        <f>SUM(I54:I96)</f>
        <v>0</v>
      </c>
      <c r="J53" s="233"/>
      <c r="K53" s="233">
        <f>SUM(K54:K96)</f>
        <v>0</v>
      </c>
      <c r="L53" s="233"/>
      <c r="M53" s="233">
        <f>SUM(M54:M96)</f>
        <v>0</v>
      </c>
      <c r="N53" s="232"/>
      <c r="O53" s="232">
        <f>SUM(O54:O96)</f>
        <v>0</v>
      </c>
      <c r="P53" s="232"/>
      <c r="Q53" s="232">
        <f>SUM(Q54:Q96)</f>
        <v>0</v>
      </c>
      <c r="R53" s="233"/>
      <c r="S53" s="233"/>
      <c r="T53" s="234"/>
      <c r="U53" s="228"/>
      <c r="V53" s="228">
        <f>SUM(V54:V96)</f>
        <v>0</v>
      </c>
      <c r="W53" s="228"/>
      <c r="X53" s="228"/>
      <c r="Y53" s="228"/>
      <c r="AG53" t="s">
        <v>311</v>
      </c>
    </row>
    <row r="54" spans="1:60" outlineLevel="1" x14ac:dyDescent="0.2">
      <c r="A54" s="245">
        <v>45</v>
      </c>
      <c r="B54" s="246" t="s">
        <v>3938</v>
      </c>
      <c r="C54" s="256" t="s">
        <v>3939</v>
      </c>
      <c r="D54" s="247" t="s">
        <v>1055</v>
      </c>
      <c r="E54" s="248">
        <v>21</v>
      </c>
      <c r="F54" s="249"/>
      <c r="G54" s="250">
        <f>ROUND(E54*F54,2)</f>
        <v>0</v>
      </c>
      <c r="H54" s="249"/>
      <c r="I54" s="250">
        <f>ROUND(E54*H54,2)</f>
        <v>0</v>
      </c>
      <c r="J54" s="249"/>
      <c r="K54" s="250">
        <f>ROUND(E54*J54,2)</f>
        <v>0</v>
      </c>
      <c r="L54" s="250">
        <v>12</v>
      </c>
      <c r="M54" s="250">
        <f>G54*(1+L54/100)</f>
        <v>0</v>
      </c>
      <c r="N54" s="248">
        <v>0</v>
      </c>
      <c r="O54" s="248">
        <f>ROUND(E54*N54,2)</f>
        <v>0</v>
      </c>
      <c r="P54" s="248">
        <v>0</v>
      </c>
      <c r="Q54" s="248">
        <f>ROUND(E54*P54,2)</f>
        <v>0</v>
      </c>
      <c r="R54" s="250"/>
      <c r="S54" s="250" t="s">
        <v>331</v>
      </c>
      <c r="T54" s="251" t="s">
        <v>316</v>
      </c>
      <c r="U54" s="224">
        <v>0</v>
      </c>
      <c r="V54" s="224">
        <f>ROUND(E54*U54,2)</f>
        <v>0</v>
      </c>
      <c r="W54" s="224"/>
      <c r="X54" s="224" t="s">
        <v>429</v>
      </c>
      <c r="Y54" s="224" t="s">
        <v>317</v>
      </c>
      <c r="Z54" s="214"/>
      <c r="AA54" s="214"/>
      <c r="AB54" s="214"/>
      <c r="AC54" s="214"/>
      <c r="AD54" s="214"/>
      <c r="AE54" s="214"/>
      <c r="AF54" s="214"/>
      <c r="AG54" s="214" t="s">
        <v>728</v>
      </c>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outlineLevel="1" x14ac:dyDescent="0.2">
      <c r="A55" s="245">
        <v>46</v>
      </c>
      <c r="B55" s="246" t="s">
        <v>3940</v>
      </c>
      <c r="C55" s="256" t="s">
        <v>3941</v>
      </c>
      <c r="D55" s="247" t="s">
        <v>1055</v>
      </c>
      <c r="E55" s="248">
        <v>7</v>
      </c>
      <c r="F55" s="249"/>
      <c r="G55" s="250">
        <f>ROUND(E55*F55,2)</f>
        <v>0</v>
      </c>
      <c r="H55" s="249"/>
      <c r="I55" s="250">
        <f>ROUND(E55*H55,2)</f>
        <v>0</v>
      </c>
      <c r="J55" s="249"/>
      <c r="K55" s="250">
        <f>ROUND(E55*J55,2)</f>
        <v>0</v>
      </c>
      <c r="L55" s="250">
        <v>12</v>
      </c>
      <c r="M55" s="250">
        <f>G55*(1+L55/100)</f>
        <v>0</v>
      </c>
      <c r="N55" s="248">
        <v>0</v>
      </c>
      <c r="O55" s="248">
        <f>ROUND(E55*N55,2)</f>
        <v>0</v>
      </c>
      <c r="P55" s="248">
        <v>0</v>
      </c>
      <c r="Q55" s="248">
        <f>ROUND(E55*P55,2)</f>
        <v>0</v>
      </c>
      <c r="R55" s="250"/>
      <c r="S55" s="250" t="s">
        <v>331</v>
      </c>
      <c r="T55" s="251" t="s">
        <v>316</v>
      </c>
      <c r="U55" s="224">
        <v>0</v>
      </c>
      <c r="V55" s="224">
        <f>ROUND(E55*U55,2)</f>
        <v>0</v>
      </c>
      <c r="W55" s="224"/>
      <c r="X55" s="224" t="s">
        <v>429</v>
      </c>
      <c r="Y55" s="224" t="s">
        <v>317</v>
      </c>
      <c r="Z55" s="214"/>
      <c r="AA55" s="214"/>
      <c r="AB55" s="214"/>
      <c r="AC55" s="214"/>
      <c r="AD55" s="214"/>
      <c r="AE55" s="214"/>
      <c r="AF55" s="214"/>
      <c r="AG55" s="214" t="s">
        <v>728</v>
      </c>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outlineLevel="1" x14ac:dyDescent="0.2">
      <c r="A56" s="245">
        <v>47</v>
      </c>
      <c r="B56" s="246" t="s">
        <v>3942</v>
      </c>
      <c r="C56" s="256" t="s">
        <v>3943</v>
      </c>
      <c r="D56" s="247" t="s">
        <v>1055</v>
      </c>
      <c r="E56" s="248">
        <v>19</v>
      </c>
      <c r="F56" s="249"/>
      <c r="G56" s="250">
        <f>ROUND(E56*F56,2)</f>
        <v>0</v>
      </c>
      <c r="H56" s="249"/>
      <c r="I56" s="250">
        <f>ROUND(E56*H56,2)</f>
        <v>0</v>
      </c>
      <c r="J56" s="249"/>
      <c r="K56" s="250">
        <f>ROUND(E56*J56,2)</f>
        <v>0</v>
      </c>
      <c r="L56" s="250">
        <v>12</v>
      </c>
      <c r="M56" s="250">
        <f>G56*(1+L56/100)</f>
        <v>0</v>
      </c>
      <c r="N56" s="248">
        <v>0</v>
      </c>
      <c r="O56" s="248">
        <f>ROUND(E56*N56,2)</f>
        <v>0</v>
      </c>
      <c r="P56" s="248">
        <v>0</v>
      </c>
      <c r="Q56" s="248">
        <f>ROUND(E56*P56,2)</f>
        <v>0</v>
      </c>
      <c r="R56" s="250"/>
      <c r="S56" s="250" t="s">
        <v>331</v>
      </c>
      <c r="T56" s="251" t="s">
        <v>316</v>
      </c>
      <c r="U56" s="224">
        <v>0</v>
      </c>
      <c r="V56" s="224">
        <f>ROUND(E56*U56,2)</f>
        <v>0</v>
      </c>
      <c r="W56" s="224"/>
      <c r="X56" s="224" t="s">
        <v>429</v>
      </c>
      <c r="Y56" s="224" t="s">
        <v>317</v>
      </c>
      <c r="Z56" s="214"/>
      <c r="AA56" s="214"/>
      <c r="AB56" s="214"/>
      <c r="AC56" s="214"/>
      <c r="AD56" s="214"/>
      <c r="AE56" s="214"/>
      <c r="AF56" s="214"/>
      <c r="AG56" s="214" t="s">
        <v>728</v>
      </c>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outlineLevel="1" x14ac:dyDescent="0.2">
      <c r="A57" s="245">
        <v>48</v>
      </c>
      <c r="B57" s="246" t="s">
        <v>3944</v>
      </c>
      <c r="C57" s="256" t="s">
        <v>3945</v>
      </c>
      <c r="D57" s="247" t="s">
        <v>1055</v>
      </c>
      <c r="E57" s="248">
        <v>11</v>
      </c>
      <c r="F57" s="249"/>
      <c r="G57" s="250">
        <f>ROUND(E57*F57,2)</f>
        <v>0</v>
      </c>
      <c r="H57" s="249"/>
      <c r="I57" s="250">
        <f>ROUND(E57*H57,2)</f>
        <v>0</v>
      </c>
      <c r="J57" s="249"/>
      <c r="K57" s="250">
        <f>ROUND(E57*J57,2)</f>
        <v>0</v>
      </c>
      <c r="L57" s="250">
        <v>12</v>
      </c>
      <c r="M57" s="250">
        <f>G57*(1+L57/100)</f>
        <v>0</v>
      </c>
      <c r="N57" s="248">
        <v>0</v>
      </c>
      <c r="O57" s="248">
        <f>ROUND(E57*N57,2)</f>
        <v>0</v>
      </c>
      <c r="P57" s="248">
        <v>0</v>
      </c>
      <c r="Q57" s="248">
        <f>ROUND(E57*P57,2)</f>
        <v>0</v>
      </c>
      <c r="R57" s="250"/>
      <c r="S57" s="250" t="s">
        <v>331</v>
      </c>
      <c r="T57" s="251" t="s">
        <v>316</v>
      </c>
      <c r="U57" s="224">
        <v>0</v>
      </c>
      <c r="V57" s="224">
        <f>ROUND(E57*U57,2)</f>
        <v>0</v>
      </c>
      <c r="W57" s="224"/>
      <c r="X57" s="224" t="s">
        <v>429</v>
      </c>
      <c r="Y57" s="224" t="s">
        <v>317</v>
      </c>
      <c r="Z57" s="214"/>
      <c r="AA57" s="214"/>
      <c r="AB57" s="214"/>
      <c r="AC57" s="214"/>
      <c r="AD57" s="214"/>
      <c r="AE57" s="214"/>
      <c r="AF57" s="214"/>
      <c r="AG57" s="214" t="s">
        <v>728</v>
      </c>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outlineLevel="1" x14ac:dyDescent="0.2">
      <c r="A58" s="245">
        <v>49</v>
      </c>
      <c r="B58" s="246" t="s">
        <v>3946</v>
      </c>
      <c r="C58" s="256" t="s">
        <v>3947</v>
      </c>
      <c r="D58" s="247" t="s">
        <v>1055</v>
      </c>
      <c r="E58" s="248">
        <v>24</v>
      </c>
      <c r="F58" s="249"/>
      <c r="G58" s="250">
        <f>ROUND(E58*F58,2)</f>
        <v>0</v>
      </c>
      <c r="H58" s="249"/>
      <c r="I58" s="250">
        <f>ROUND(E58*H58,2)</f>
        <v>0</v>
      </c>
      <c r="J58" s="249"/>
      <c r="K58" s="250">
        <f>ROUND(E58*J58,2)</f>
        <v>0</v>
      </c>
      <c r="L58" s="250">
        <v>12</v>
      </c>
      <c r="M58" s="250">
        <f>G58*(1+L58/100)</f>
        <v>0</v>
      </c>
      <c r="N58" s="248">
        <v>0</v>
      </c>
      <c r="O58" s="248">
        <f>ROUND(E58*N58,2)</f>
        <v>0</v>
      </c>
      <c r="P58" s="248">
        <v>0</v>
      </c>
      <c r="Q58" s="248">
        <f>ROUND(E58*P58,2)</f>
        <v>0</v>
      </c>
      <c r="R58" s="250"/>
      <c r="S58" s="250" t="s">
        <v>331</v>
      </c>
      <c r="T58" s="251" t="s">
        <v>316</v>
      </c>
      <c r="U58" s="224">
        <v>0</v>
      </c>
      <c r="V58" s="224">
        <f>ROUND(E58*U58,2)</f>
        <v>0</v>
      </c>
      <c r="W58" s="224"/>
      <c r="X58" s="224" t="s">
        <v>429</v>
      </c>
      <c r="Y58" s="224" t="s">
        <v>317</v>
      </c>
      <c r="Z58" s="214"/>
      <c r="AA58" s="214"/>
      <c r="AB58" s="214"/>
      <c r="AC58" s="214"/>
      <c r="AD58" s="214"/>
      <c r="AE58" s="214"/>
      <c r="AF58" s="214"/>
      <c r="AG58" s="214" t="s">
        <v>728</v>
      </c>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1" x14ac:dyDescent="0.2">
      <c r="A59" s="245">
        <v>50</v>
      </c>
      <c r="B59" s="246" t="s">
        <v>3948</v>
      </c>
      <c r="C59" s="256" t="s">
        <v>3949</v>
      </c>
      <c r="D59" s="247" t="s">
        <v>1055</v>
      </c>
      <c r="E59" s="248">
        <v>33</v>
      </c>
      <c r="F59" s="249"/>
      <c r="G59" s="250">
        <f>ROUND(E59*F59,2)</f>
        <v>0</v>
      </c>
      <c r="H59" s="249"/>
      <c r="I59" s="250">
        <f>ROUND(E59*H59,2)</f>
        <v>0</v>
      </c>
      <c r="J59" s="249"/>
      <c r="K59" s="250">
        <f>ROUND(E59*J59,2)</f>
        <v>0</v>
      </c>
      <c r="L59" s="250">
        <v>12</v>
      </c>
      <c r="M59" s="250">
        <f>G59*(1+L59/100)</f>
        <v>0</v>
      </c>
      <c r="N59" s="248">
        <v>0</v>
      </c>
      <c r="O59" s="248">
        <f>ROUND(E59*N59,2)</f>
        <v>0</v>
      </c>
      <c r="P59" s="248">
        <v>0</v>
      </c>
      <c r="Q59" s="248">
        <f>ROUND(E59*P59,2)</f>
        <v>0</v>
      </c>
      <c r="R59" s="250"/>
      <c r="S59" s="250" t="s">
        <v>331</v>
      </c>
      <c r="T59" s="251" t="s">
        <v>316</v>
      </c>
      <c r="U59" s="224">
        <v>0</v>
      </c>
      <c r="V59" s="224">
        <f>ROUND(E59*U59,2)</f>
        <v>0</v>
      </c>
      <c r="W59" s="224"/>
      <c r="X59" s="224" t="s">
        <v>429</v>
      </c>
      <c r="Y59" s="224" t="s">
        <v>317</v>
      </c>
      <c r="Z59" s="214"/>
      <c r="AA59" s="214"/>
      <c r="AB59" s="214"/>
      <c r="AC59" s="214"/>
      <c r="AD59" s="214"/>
      <c r="AE59" s="214"/>
      <c r="AF59" s="214"/>
      <c r="AG59" s="214" t="s">
        <v>728</v>
      </c>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outlineLevel="1" x14ac:dyDescent="0.2">
      <c r="A60" s="245">
        <v>51</v>
      </c>
      <c r="B60" s="246" t="s">
        <v>3950</v>
      </c>
      <c r="C60" s="256" t="s">
        <v>3951</v>
      </c>
      <c r="D60" s="247" t="s">
        <v>1055</v>
      </c>
      <c r="E60" s="248">
        <v>1</v>
      </c>
      <c r="F60" s="249"/>
      <c r="G60" s="250">
        <f>ROUND(E60*F60,2)</f>
        <v>0</v>
      </c>
      <c r="H60" s="249"/>
      <c r="I60" s="250">
        <f>ROUND(E60*H60,2)</f>
        <v>0</v>
      </c>
      <c r="J60" s="249"/>
      <c r="K60" s="250">
        <f>ROUND(E60*J60,2)</f>
        <v>0</v>
      </c>
      <c r="L60" s="250">
        <v>12</v>
      </c>
      <c r="M60" s="250">
        <f>G60*(1+L60/100)</f>
        <v>0</v>
      </c>
      <c r="N60" s="248">
        <v>0</v>
      </c>
      <c r="O60" s="248">
        <f>ROUND(E60*N60,2)</f>
        <v>0</v>
      </c>
      <c r="P60" s="248">
        <v>0</v>
      </c>
      <c r="Q60" s="248">
        <f>ROUND(E60*P60,2)</f>
        <v>0</v>
      </c>
      <c r="R60" s="250"/>
      <c r="S60" s="250" t="s">
        <v>331</v>
      </c>
      <c r="T60" s="251" t="s">
        <v>316</v>
      </c>
      <c r="U60" s="224">
        <v>0</v>
      </c>
      <c r="V60" s="224">
        <f>ROUND(E60*U60,2)</f>
        <v>0</v>
      </c>
      <c r="W60" s="224"/>
      <c r="X60" s="224" t="s">
        <v>429</v>
      </c>
      <c r="Y60" s="224" t="s">
        <v>317</v>
      </c>
      <c r="Z60" s="214"/>
      <c r="AA60" s="214"/>
      <c r="AB60" s="214"/>
      <c r="AC60" s="214"/>
      <c r="AD60" s="214"/>
      <c r="AE60" s="214"/>
      <c r="AF60" s="214"/>
      <c r="AG60" s="214" t="s">
        <v>728</v>
      </c>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1" x14ac:dyDescent="0.2">
      <c r="A61" s="245">
        <v>52</v>
      </c>
      <c r="B61" s="246" t="s">
        <v>3952</v>
      </c>
      <c r="C61" s="256" t="s">
        <v>3953</v>
      </c>
      <c r="D61" s="247" t="s">
        <v>1055</v>
      </c>
      <c r="E61" s="248">
        <v>6</v>
      </c>
      <c r="F61" s="249"/>
      <c r="G61" s="250">
        <f>ROUND(E61*F61,2)</f>
        <v>0</v>
      </c>
      <c r="H61" s="249"/>
      <c r="I61" s="250">
        <f>ROUND(E61*H61,2)</f>
        <v>0</v>
      </c>
      <c r="J61" s="249"/>
      <c r="K61" s="250">
        <f>ROUND(E61*J61,2)</f>
        <v>0</v>
      </c>
      <c r="L61" s="250">
        <v>12</v>
      </c>
      <c r="M61" s="250">
        <f>G61*(1+L61/100)</f>
        <v>0</v>
      </c>
      <c r="N61" s="248">
        <v>0</v>
      </c>
      <c r="O61" s="248">
        <f>ROUND(E61*N61,2)</f>
        <v>0</v>
      </c>
      <c r="P61" s="248">
        <v>0</v>
      </c>
      <c r="Q61" s="248">
        <f>ROUND(E61*P61,2)</f>
        <v>0</v>
      </c>
      <c r="R61" s="250"/>
      <c r="S61" s="250" t="s">
        <v>331</v>
      </c>
      <c r="T61" s="251" t="s">
        <v>316</v>
      </c>
      <c r="U61" s="224">
        <v>0</v>
      </c>
      <c r="V61" s="224">
        <f>ROUND(E61*U61,2)</f>
        <v>0</v>
      </c>
      <c r="W61" s="224"/>
      <c r="X61" s="224" t="s">
        <v>429</v>
      </c>
      <c r="Y61" s="224" t="s">
        <v>317</v>
      </c>
      <c r="Z61" s="214"/>
      <c r="AA61" s="214"/>
      <c r="AB61" s="214"/>
      <c r="AC61" s="214"/>
      <c r="AD61" s="214"/>
      <c r="AE61" s="214"/>
      <c r="AF61" s="214"/>
      <c r="AG61" s="214" t="s">
        <v>728</v>
      </c>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1" x14ac:dyDescent="0.2">
      <c r="A62" s="245">
        <v>53</v>
      </c>
      <c r="B62" s="246" t="s">
        <v>3954</v>
      </c>
      <c r="C62" s="256" t="s">
        <v>3955</v>
      </c>
      <c r="D62" s="247" t="s">
        <v>1055</v>
      </c>
      <c r="E62" s="248">
        <v>4</v>
      </c>
      <c r="F62" s="249"/>
      <c r="G62" s="250">
        <f>ROUND(E62*F62,2)</f>
        <v>0</v>
      </c>
      <c r="H62" s="249"/>
      <c r="I62" s="250">
        <f>ROUND(E62*H62,2)</f>
        <v>0</v>
      </c>
      <c r="J62" s="249"/>
      <c r="K62" s="250">
        <f>ROUND(E62*J62,2)</f>
        <v>0</v>
      </c>
      <c r="L62" s="250">
        <v>12</v>
      </c>
      <c r="M62" s="250">
        <f>G62*(1+L62/100)</f>
        <v>0</v>
      </c>
      <c r="N62" s="248">
        <v>0</v>
      </c>
      <c r="O62" s="248">
        <f>ROUND(E62*N62,2)</f>
        <v>0</v>
      </c>
      <c r="P62" s="248">
        <v>0</v>
      </c>
      <c r="Q62" s="248">
        <f>ROUND(E62*P62,2)</f>
        <v>0</v>
      </c>
      <c r="R62" s="250"/>
      <c r="S62" s="250" t="s">
        <v>331</v>
      </c>
      <c r="T62" s="251" t="s">
        <v>316</v>
      </c>
      <c r="U62" s="224">
        <v>0</v>
      </c>
      <c r="V62" s="224">
        <f>ROUND(E62*U62,2)</f>
        <v>0</v>
      </c>
      <c r="W62" s="224"/>
      <c r="X62" s="224" t="s">
        <v>429</v>
      </c>
      <c r="Y62" s="224" t="s">
        <v>317</v>
      </c>
      <c r="Z62" s="214"/>
      <c r="AA62" s="214"/>
      <c r="AB62" s="214"/>
      <c r="AC62" s="214"/>
      <c r="AD62" s="214"/>
      <c r="AE62" s="214"/>
      <c r="AF62" s="214"/>
      <c r="AG62" s="214" t="s">
        <v>728</v>
      </c>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1" x14ac:dyDescent="0.2">
      <c r="A63" s="245">
        <v>54</v>
      </c>
      <c r="B63" s="246" t="s">
        <v>3956</v>
      </c>
      <c r="C63" s="256" t="s">
        <v>3957</v>
      </c>
      <c r="D63" s="247" t="s">
        <v>1055</v>
      </c>
      <c r="E63" s="248">
        <v>40</v>
      </c>
      <c r="F63" s="249"/>
      <c r="G63" s="250">
        <f>ROUND(E63*F63,2)</f>
        <v>0</v>
      </c>
      <c r="H63" s="249"/>
      <c r="I63" s="250">
        <f>ROUND(E63*H63,2)</f>
        <v>0</v>
      </c>
      <c r="J63" s="249"/>
      <c r="K63" s="250">
        <f>ROUND(E63*J63,2)</f>
        <v>0</v>
      </c>
      <c r="L63" s="250">
        <v>12</v>
      </c>
      <c r="M63" s="250">
        <f>G63*(1+L63/100)</f>
        <v>0</v>
      </c>
      <c r="N63" s="248">
        <v>0</v>
      </c>
      <c r="O63" s="248">
        <f>ROUND(E63*N63,2)</f>
        <v>0</v>
      </c>
      <c r="P63" s="248">
        <v>0</v>
      </c>
      <c r="Q63" s="248">
        <f>ROUND(E63*P63,2)</f>
        <v>0</v>
      </c>
      <c r="R63" s="250"/>
      <c r="S63" s="250" t="s">
        <v>331</v>
      </c>
      <c r="T63" s="251" t="s">
        <v>316</v>
      </c>
      <c r="U63" s="224">
        <v>0</v>
      </c>
      <c r="V63" s="224">
        <f>ROUND(E63*U63,2)</f>
        <v>0</v>
      </c>
      <c r="W63" s="224"/>
      <c r="X63" s="224" t="s">
        <v>429</v>
      </c>
      <c r="Y63" s="224" t="s">
        <v>317</v>
      </c>
      <c r="Z63" s="214"/>
      <c r="AA63" s="214"/>
      <c r="AB63" s="214"/>
      <c r="AC63" s="214"/>
      <c r="AD63" s="214"/>
      <c r="AE63" s="214"/>
      <c r="AF63" s="214"/>
      <c r="AG63" s="214" t="s">
        <v>728</v>
      </c>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1" x14ac:dyDescent="0.2">
      <c r="A64" s="245">
        <v>55</v>
      </c>
      <c r="B64" s="246" t="s">
        <v>3958</v>
      </c>
      <c r="C64" s="256" t="s">
        <v>3959</v>
      </c>
      <c r="D64" s="247" t="s">
        <v>1055</v>
      </c>
      <c r="E64" s="248">
        <v>60</v>
      </c>
      <c r="F64" s="249"/>
      <c r="G64" s="250">
        <f>ROUND(E64*F64,2)</f>
        <v>0</v>
      </c>
      <c r="H64" s="249"/>
      <c r="I64" s="250">
        <f>ROUND(E64*H64,2)</f>
        <v>0</v>
      </c>
      <c r="J64" s="249"/>
      <c r="K64" s="250">
        <f>ROUND(E64*J64,2)</f>
        <v>0</v>
      </c>
      <c r="L64" s="250">
        <v>12</v>
      </c>
      <c r="M64" s="250">
        <f>G64*(1+L64/100)</f>
        <v>0</v>
      </c>
      <c r="N64" s="248">
        <v>0</v>
      </c>
      <c r="O64" s="248">
        <f>ROUND(E64*N64,2)</f>
        <v>0</v>
      </c>
      <c r="P64" s="248">
        <v>0</v>
      </c>
      <c r="Q64" s="248">
        <f>ROUND(E64*P64,2)</f>
        <v>0</v>
      </c>
      <c r="R64" s="250"/>
      <c r="S64" s="250" t="s">
        <v>331</v>
      </c>
      <c r="T64" s="251" t="s">
        <v>316</v>
      </c>
      <c r="U64" s="224">
        <v>0</v>
      </c>
      <c r="V64" s="224">
        <f>ROUND(E64*U64,2)</f>
        <v>0</v>
      </c>
      <c r="W64" s="224"/>
      <c r="X64" s="224" t="s">
        <v>429</v>
      </c>
      <c r="Y64" s="224" t="s">
        <v>317</v>
      </c>
      <c r="Z64" s="214"/>
      <c r="AA64" s="214"/>
      <c r="AB64" s="214"/>
      <c r="AC64" s="214"/>
      <c r="AD64" s="214"/>
      <c r="AE64" s="214"/>
      <c r="AF64" s="214"/>
      <c r="AG64" s="214" t="s">
        <v>728</v>
      </c>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outlineLevel="1" x14ac:dyDescent="0.2">
      <c r="A65" s="245">
        <v>56</v>
      </c>
      <c r="B65" s="246" t="s">
        <v>3960</v>
      </c>
      <c r="C65" s="256" t="s">
        <v>3961</v>
      </c>
      <c r="D65" s="247" t="s">
        <v>1055</v>
      </c>
      <c r="E65" s="248">
        <v>45</v>
      </c>
      <c r="F65" s="249"/>
      <c r="G65" s="250">
        <f>ROUND(E65*F65,2)</f>
        <v>0</v>
      </c>
      <c r="H65" s="249"/>
      <c r="I65" s="250">
        <f>ROUND(E65*H65,2)</f>
        <v>0</v>
      </c>
      <c r="J65" s="249"/>
      <c r="K65" s="250">
        <f>ROUND(E65*J65,2)</f>
        <v>0</v>
      </c>
      <c r="L65" s="250">
        <v>12</v>
      </c>
      <c r="M65" s="250">
        <f>G65*(1+L65/100)</f>
        <v>0</v>
      </c>
      <c r="N65" s="248">
        <v>0</v>
      </c>
      <c r="O65" s="248">
        <f>ROUND(E65*N65,2)</f>
        <v>0</v>
      </c>
      <c r="P65" s="248">
        <v>0</v>
      </c>
      <c r="Q65" s="248">
        <f>ROUND(E65*P65,2)</f>
        <v>0</v>
      </c>
      <c r="R65" s="250"/>
      <c r="S65" s="250" t="s">
        <v>331</v>
      </c>
      <c r="T65" s="251" t="s">
        <v>316</v>
      </c>
      <c r="U65" s="224">
        <v>0</v>
      </c>
      <c r="V65" s="224">
        <f>ROUND(E65*U65,2)</f>
        <v>0</v>
      </c>
      <c r="W65" s="224"/>
      <c r="X65" s="224" t="s">
        <v>429</v>
      </c>
      <c r="Y65" s="224" t="s">
        <v>317</v>
      </c>
      <c r="Z65" s="214"/>
      <c r="AA65" s="214"/>
      <c r="AB65" s="214"/>
      <c r="AC65" s="214"/>
      <c r="AD65" s="214"/>
      <c r="AE65" s="214"/>
      <c r="AF65" s="214"/>
      <c r="AG65" s="214" t="s">
        <v>728</v>
      </c>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outlineLevel="1" x14ac:dyDescent="0.2">
      <c r="A66" s="245">
        <v>57</v>
      </c>
      <c r="B66" s="246" t="s">
        <v>3962</v>
      </c>
      <c r="C66" s="256" t="s">
        <v>3963</v>
      </c>
      <c r="D66" s="247" t="s">
        <v>1055</v>
      </c>
      <c r="E66" s="248">
        <v>16</v>
      </c>
      <c r="F66" s="249"/>
      <c r="G66" s="250">
        <f>ROUND(E66*F66,2)</f>
        <v>0</v>
      </c>
      <c r="H66" s="249"/>
      <c r="I66" s="250">
        <f>ROUND(E66*H66,2)</f>
        <v>0</v>
      </c>
      <c r="J66" s="249"/>
      <c r="K66" s="250">
        <f>ROUND(E66*J66,2)</f>
        <v>0</v>
      </c>
      <c r="L66" s="250">
        <v>12</v>
      </c>
      <c r="M66" s="250">
        <f>G66*(1+L66/100)</f>
        <v>0</v>
      </c>
      <c r="N66" s="248">
        <v>0</v>
      </c>
      <c r="O66" s="248">
        <f>ROUND(E66*N66,2)</f>
        <v>0</v>
      </c>
      <c r="P66" s="248">
        <v>0</v>
      </c>
      <c r="Q66" s="248">
        <f>ROUND(E66*P66,2)</f>
        <v>0</v>
      </c>
      <c r="R66" s="250"/>
      <c r="S66" s="250" t="s">
        <v>331</v>
      </c>
      <c r="T66" s="251" t="s">
        <v>316</v>
      </c>
      <c r="U66" s="224">
        <v>0</v>
      </c>
      <c r="V66" s="224">
        <f>ROUND(E66*U66,2)</f>
        <v>0</v>
      </c>
      <c r="W66" s="224"/>
      <c r="X66" s="224" t="s">
        <v>429</v>
      </c>
      <c r="Y66" s="224" t="s">
        <v>317</v>
      </c>
      <c r="Z66" s="214"/>
      <c r="AA66" s="214"/>
      <c r="AB66" s="214"/>
      <c r="AC66" s="214"/>
      <c r="AD66" s="214"/>
      <c r="AE66" s="214"/>
      <c r="AF66" s="214"/>
      <c r="AG66" s="214" t="s">
        <v>728</v>
      </c>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1" x14ac:dyDescent="0.2">
      <c r="A67" s="245">
        <v>58</v>
      </c>
      <c r="B67" s="246" t="s">
        <v>3964</v>
      </c>
      <c r="C67" s="256" t="s">
        <v>3965</v>
      </c>
      <c r="D67" s="247" t="s">
        <v>1055</v>
      </c>
      <c r="E67" s="248">
        <v>300</v>
      </c>
      <c r="F67" s="249"/>
      <c r="G67" s="250">
        <f>ROUND(E67*F67,2)</f>
        <v>0</v>
      </c>
      <c r="H67" s="249"/>
      <c r="I67" s="250">
        <f>ROUND(E67*H67,2)</f>
        <v>0</v>
      </c>
      <c r="J67" s="249"/>
      <c r="K67" s="250">
        <f>ROUND(E67*J67,2)</f>
        <v>0</v>
      </c>
      <c r="L67" s="250">
        <v>12</v>
      </c>
      <c r="M67" s="250">
        <f>G67*(1+L67/100)</f>
        <v>0</v>
      </c>
      <c r="N67" s="248">
        <v>0</v>
      </c>
      <c r="O67" s="248">
        <f>ROUND(E67*N67,2)</f>
        <v>0</v>
      </c>
      <c r="P67" s="248">
        <v>0</v>
      </c>
      <c r="Q67" s="248">
        <f>ROUND(E67*P67,2)</f>
        <v>0</v>
      </c>
      <c r="R67" s="250"/>
      <c r="S67" s="250" t="s">
        <v>331</v>
      </c>
      <c r="T67" s="251" t="s">
        <v>316</v>
      </c>
      <c r="U67" s="224">
        <v>0</v>
      </c>
      <c r="V67" s="224">
        <f>ROUND(E67*U67,2)</f>
        <v>0</v>
      </c>
      <c r="W67" s="224"/>
      <c r="X67" s="224" t="s">
        <v>429</v>
      </c>
      <c r="Y67" s="224" t="s">
        <v>317</v>
      </c>
      <c r="Z67" s="214"/>
      <c r="AA67" s="214"/>
      <c r="AB67" s="214"/>
      <c r="AC67" s="214"/>
      <c r="AD67" s="214"/>
      <c r="AE67" s="214"/>
      <c r="AF67" s="214"/>
      <c r="AG67" s="214" t="s">
        <v>728</v>
      </c>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1" x14ac:dyDescent="0.2">
      <c r="A68" s="245">
        <v>59</v>
      </c>
      <c r="B68" s="246" t="s">
        <v>3966</v>
      </c>
      <c r="C68" s="256" t="s">
        <v>3967</v>
      </c>
      <c r="D68" s="247" t="s">
        <v>1055</v>
      </c>
      <c r="E68" s="248">
        <v>1</v>
      </c>
      <c r="F68" s="249"/>
      <c r="G68" s="250">
        <f>ROUND(E68*F68,2)</f>
        <v>0</v>
      </c>
      <c r="H68" s="249"/>
      <c r="I68" s="250">
        <f>ROUND(E68*H68,2)</f>
        <v>0</v>
      </c>
      <c r="J68" s="249"/>
      <c r="K68" s="250">
        <f>ROUND(E68*J68,2)</f>
        <v>0</v>
      </c>
      <c r="L68" s="250">
        <v>12</v>
      </c>
      <c r="M68" s="250">
        <f>G68*(1+L68/100)</f>
        <v>0</v>
      </c>
      <c r="N68" s="248">
        <v>0</v>
      </c>
      <c r="O68" s="248">
        <f>ROUND(E68*N68,2)</f>
        <v>0</v>
      </c>
      <c r="P68" s="248">
        <v>0</v>
      </c>
      <c r="Q68" s="248">
        <f>ROUND(E68*P68,2)</f>
        <v>0</v>
      </c>
      <c r="R68" s="250"/>
      <c r="S68" s="250" t="s">
        <v>331</v>
      </c>
      <c r="T68" s="251" t="s">
        <v>316</v>
      </c>
      <c r="U68" s="224">
        <v>0</v>
      </c>
      <c r="V68" s="224">
        <f>ROUND(E68*U68,2)</f>
        <v>0</v>
      </c>
      <c r="W68" s="224"/>
      <c r="X68" s="224" t="s">
        <v>429</v>
      </c>
      <c r="Y68" s="224" t="s">
        <v>317</v>
      </c>
      <c r="Z68" s="214"/>
      <c r="AA68" s="214"/>
      <c r="AB68" s="214"/>
      <c r="AC68" s="214"/>
      <c r="AD68" s="214"/>
      <c r="AE68" s="214"/>
      <c r="AF68" s="214"/>
      <c r="AG68" s="214" t="s">
        <v>728</v>
      </c>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1" x14ac:dyDescent="0.2">
      <c r="A69" s="245">
        <v>60</v>
      </c>
      <c r="B69" s="246" t="s">
        <v>3968</v>
      </c>
      <c r="C69" s="256" t="s">
        <v>3969</v>
      </c>
      <c r="D69" s="247" t="s">
        <v>1055</v>
      </c>
      <c r="E69" s="248">
        <v>28</v>
      </c>
      <c r="F69" s="249"/>
      <c r="G69" s="250">
        <f>ROUND(E69*F69,2)</f>
        <v>0</v>
      </c>
      <c r="H69" s="249"/>
      <c r="I69" s="250">
        <f>ROUND(E69*H69,2)</f>
        <v>0</v>
      </c>
      <c r="J69" s="249"/>
      <c r="K69" s="250">
        <f>ROUND(E69*J69,2)</f>
        <v>0</v>
      </c>
      <c r="L69" s="250">
        <v>12</v>
      </c>
      <c r="M69" s="250">
        <f>G69*(1+L69/100)</f>
        <v>0</v>
      </c>
      <c r="N69" s="248">
        <v>0</v>
      </c>
      <c r="O69" s="248">
        <f>ROUND(E69*N69,2)</f>
        <v>0</v>
      </c>
      <c r="P69" s="248">
        <v>0</v>
      </c>
      <c r="Q69" s="248">
        <f>ROUND(E69*P69,2)</f>
        <v>0</v>
      </c>
      <c r="R69" s="250"/>
      <c r="S69" s="250" t="s">
        <v>331</v>
      </c>
      <c r="T69" s="251" t="s">
        <v>316</v>
      </c>
      <c r="U69" s="224">
        <v>0</v>
      </c>
      <c r="V69" s="224">
        <f>ROUND(E69*U69,2)</f>
        <v>0</v>
      </c>
      <c r="W69" s="224"/>
      <c r="X69" s="224" t="s">
        <v>429</v>
      </c>
      <c r="Y69" s="224" t="s">
        <v>317</v>
      </c>
      <c r="Z69" s="214"/>
      <c r="AA69" s="214"/>
      <c r="AB69" s="214"/>
      <c r="AC69" s="214"/>
      <c r="AD69" s="214"/>
      <c r="AE69" s="214"/>
      <c r="AF69" s="214"/>
      <c r="AG69" s="214" t="s">
        <v>728</v>
      </c>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outlineLevel="1" x14ac:dyDescent="0.2">
      <c r="A70" s="245">
        <v>61</v>
      </c>
      <c r="B70" s="246" t="s">
        <v>3970</v>
      </c>
      <c r="C70" s="256" t="s">
        <v>3971</v>
      </c>
      <c r="D70" s="247" t="s">
        <v>1055</v>
      </c>
      <c r="E70" s="248">
        <v>5</v>
      </c>
      <c r="F70" s="249"/>
      <c r="G70" s="250">
        <f>ROUND(E70*F70,2)</f>
        <v>0</v>
      </c>
      <c r="H70" s="249"/>
      <c r="I70" s="250">
        <f>ROUND(E70*H70,2)</f>
        <v>0</v>
      </c>
      <c r="J70" s="249"/>
      <c r="K70" s="250">
        <f>ROUND(E70*J70,2)</f>
        <v>0</v>
      </c>
      <c r="L70" s="250">
        <v>12</v>
      </c>
      <c r="M70" s="250">
        <f>G70*(1+L70/100)</f>
        <v>0</v>
      </c>
      <c r="N70" s="248">
        <v>0</v>
      </c>
      <c r="O70" s="248">
        <f>ROUND(E70*N70,2)</f>
        <v>0</v>
      </c>
      <c r="P70" s="248">
        <v>0</v>
      </c>
      <c r="Q70" s="248">
        <f>ROUND(E70*P70,2)</f>
        <v>0</v>
      </c>
      <c r="R70" s="250"/>
      <c r="S70" s="250" t="s">
        <v>331</v>
      </c>
      <c r="T70" s="251" t="s">
        <v>316</v>
      </c>
      <c r="U70" s="224">
        <v>0</v>
      </c>
      <c r="V70" s="224">
        <f>ROUND(E70*U70,2)</f>
        <v>0</v>
      </c>
      <c r="W70" s="224"/>
      <c r="X70" s="224" t="s">
        <v>429</v>
      </c>
      <c r="Y70" s="224" t="s">
        <v>317</v>
      </c>
      <c r="Z70" s="214"/>
      <c r="AA70" s="214"/>
      <c r="AB70" s="214"/>
      <c r="AC70" s="214"/>
      <c r="AD70" s="214"/>
      <c r="AE70" s="214"/>
      <c r="AF70" s="214"/>
      <c r="AG70" s="214" t="s">
        <v>728</v>
      </c>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1" x14ac:dyDescent="0.2">
      <c r="A71" s="245">
        <v>62</v>
      </c>
      <c r="B71" s="246" t="s">
        <v>3972</v>
      </c>
      <c r="C71" s="256" t="s">
        <v>3973</v>
      </c>
      <c r="D71" s="247" t="s">
        <v>403</v>
      </c>
      <c r="E71" s="248">
        <v>30</v>
      </c>
      <c r="F71" s="249"/>
      <c r="G71" s="250">
        <f>ROUND(E71*F71,2)</f>
        <v>0</v>
      </c>
      <c r="H71" s="249"/>
      <c r="I71" s="250">
        <f>ROUND(E71*H71,2)</f>
        <v>0</v>
      </c>
      <c r="J71" s="249"/>
      <c r="K71" s="250">
        <f>ROUND(E71*J71,2)</f>
        <v>0</v>
      </c>
      <c r="L71" s="250">
        <v>12</v>
      </c>
      <c r="M71" s="250">
        <f>G71*(1+L71/100)</f>
        <v>0</v>
      </c>
      <c r="N71" s="248">
        <v>0</v>
      </c>
      <c r="O71" s="248">
        <f>ROUND(E71*N71,2)</f>
        <v>0</v>
      </c>
      <c r="P71" s="248">
        <v>0</v>
      </c>
      <c r="Q71" s="248">
        <f>ROUND(E71*P71,2)</f>
        <v>0</v>
      </c>
      <c r="R71" s="250"/>
      <c r="S71" s="250" t="s">
        <v>331</v>
      </c>
      <c r="T71" s="251" t="s">
        <v>316</v>
      </c>
      <c r="U71" s="224">
        <v>0</v>
      </c>
      <c r="V71" s="224">
        <f>ROUND(E71*U71,2)</f>
        <v>0</v>
      </c>
      <c r="W71" s="224"/>
      <c r="X71" s="224" t="s">
        <v>429</v>
      </c>
      <c r="Y71" s="224" t="s">
        <v>317</v>
      </c>
      <c r="Z71" s="214"/>
      <c r="AA71" s="214"/>
      <c r="AB71" s="214"/>
      <c r="AC71" s="214"/>
      <c r="AD71" s="214"/>
      <c r="AE71" s="214"/>
      <c r="AF71" s="214"/>
      <c r="AG71" s="214" t="s">
        <v>728</v>
      </c>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outlineLevel="1" x14ac:dyDescent="0.2">
      <c r="A72" s="245">
        <v>63</v>
      </c>
      <c r="B72" s="246" t="s">
        <v>3974</v>
      </c>
      <c r="C72" s="256" t="s">
        <v>3975</v>
      </c>
      <c r="D72" s="247" t="s">
        <v>403</v>
      </c>
      <c r="E72" s="248">
        <v>402</v>
      </c>
      <c r="F72" s="249"/>
      <c r="G72" s="250">
        <f>ROUND(E72*F72,2)</f>
        <v>0</v>
      </c>
      <c r="H72" s="249"/>
      <c r="I72" s="250">
        <f>ROUND(E72*H72,2)</f>
        <v>0</v>
      </c>
      <c r="J72" s="249"/>
      <c r="K72" s="250">
        <f>ROUND(E72*J72,2)</f>
        <v>0</v>
      </c>
      <c r="L72" s="250">
        <v>12</v>
      </c>
      <c r="M72" s="250">
        <f>G72*(1+L72/100)</f>
        <v>0</v>
      </c>
      <c r="N72" s="248">
        <v>0</v>
      </c>
      <c r="O72" s="248">
        <f>ROUND(E72*N72,2)</f>
        <v>0</v>
      </c>
      <c r="P72" s="248">
        <v>0</v>
      </c>
      <c r="Q72" s="248">
        <f>ROUND(E72*P72,2)</f>
        <v>0</v>
      </c>
      <c r="R72" s="250"/>
      <c r="S72" s="250" t="s">
        <v>331</v>
      </c>
      <c r="T72" s="251" t="s">
        <v>316</v>
      </c>
      <c r="U72" s="224">
        <v>0</v>
      </c>
      <c r="V72" s="224">
        <f>ROUND(E72*U72,2)</f>
        <v>0</v>
      </c>
      <c r="W72" s="224"/>
      <c r="X72" s="224" t="s">
        <v>429</v>
      </c>
      <c r="Y72" s="224" t="s">
        <v>317</v>
      </c>
      <c r="Z72" s="214"/>
      <c r="AA72" s="214"/>
      <c r="AB72" s="214"/>
      <c r="AC72" s="214"/>
      <c r="AD72" s="214"/>
      <c r="AE72" s="214"/>
      <c r="AF72" s="214"/>
      <c r="AG72" s="214" t="s">
        <v>728</v>
      </c>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outlineLevel="1" x14ac:dyDescent="0.2">
      <c r="A73" s="245">
        <v>64</v>
      </c>
      <c r="B73" s="246" t="s">
        <v>3976</v>
      </c>
      <c r="C73" s="256" t="s">
        <v>3977</v>
      </c>
      <c r="D73" s="247" t="s">
        <v>403</v>
      </c>
      <c r="E73" s="248">
        <v>402</v>
      </c>
      <c r="F73" s="249"/>
      <c r="G73" s="250">
        <f>ROUND(E73*F73,2)</f>
        <v>0</v>
      </c>
      <c r="H73" s="249"/>
      <c r="I73" s="250">
        <f>ROUND(E73*H73,2)</f>
        <v>0</v>
      </c>
      <c r="J73" s="249"/>
      <c r="K73" s="250">
        <f>ROUND(E73*J73,2)</f>
        <v>0</v>
      </c>
      <c r="L73" s="250">
        <v>12</v>
      </c>
      <c r="M73" s="250">
        <f>G73*(1+L73/100)</f>
        <v>0</v>
      </c>
      <c r="N73" s="248">
        <v>0</v>
      </c>
      <c r="O73" s="248">
        <f>ROUND(E73*N73,2)</f>
        <v>0</v>
      </c>
      <c r="P73" s="248">
        <v>0</v>
      </c>
      <c r="Q73" s="248">
        <f>ROUND(E73*P73,2)</f>
        <v>0</v>
      </c>
      <c r="R73" s="250"/>
      <c r="S73" s="250" t="s">
        <v>331</v>
      </c>
      <c r="T73" s="251" t="s">
        <v>316</v>
      </c>
      <c r="U73" s="224">
        <v>0</v>
      </c>
      <c r="V73" s="224">
        <f>ROUND(E73*U73,2)</f>
        <v>0</v>
      </c>
      <c r="W73" s="224"/>
      <c r="X73" s="224" t="s">
        <v>429</v>
      </c>
      <c r="Y73" s="224" t="s">
        <v>317</v>
      </c>
      <c r="Z73" s="214"/>
      <c r="AA73" s="214"/>
      <c r="AB73" s="214"/>
      <c r="AC73" s="214"/>
      <c r="AD73" s="214"/>
      <c r="AE73" s="214"/>
      <c r="AF73" s="214"/>
      <c r="AG73" s="214" t="s">
        <v>728</v>
      </c>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outlineLevel="1" x14ac:dyDescent="0.2">
      <c r="A74" s="245">
        <v>65</v>
      </c>
      <c r="B74" s="246" t="s">
        <v>3978</v>
      </c>
      <c r="C74" s="256" t="s">
        <v>3979</v>
      </c>
      <c r="D74" s="247" t="s">
        <v>403</v>
      </c>
      <c r="E74" s="248">
        <v>1225</v>
      </c>
      <c r="F74" s="249"/>
      <c r="G74" s="250">
        <f>ROUND(E74*F74,2)</f>
        <v>0</v>
      </c>
      <c r="H74" s="249"/>
      <c r="I74" s="250">
        <f>ROUND(E74*H74,2)</f>
        <v>0</v>
      </c>
      <c r="J74" s="249"/>
      <c r="K74" s="250">
        <f>ROUND(E74*J74,2)</f>
        <v>0</v>
      </c>
      <c r="L74" s="250">
        <v>12</v>
      </c>
      <c r="M74" s="250">
        <f>G74*(1+L74/100)</f>
        <v>0</v>
      </c>
      <c r="N74" s="248">
        <v>0</v>
      </c>
      <c r="O74" s="248">
        <f>ROUND(E74*N74,2)</f>
        <v>0</v>
      </c>
      <c r="P74" s="248">
        <v>0</v>
      </c>
      <c r="Q74" s="248">
        <f>ROUND(E74*P74,2)</f>
        <v>0</v>
      </c>
      <c r="R74" s="250"/>
      <c r="S74" s="250" t="s">
        <v>331</v>
      </c>
      <c r="T74" s="251" t="s">
        <v>316</v>
      </c>
      <c r="U74" s="224">
        <v>0</v>
      </c>
      <c r="V74" s="224">
        <f>ROUND(E74*U74,2)</f>
        <v>0</v>
      </c>
      <c r="W74" s="224"/>
      <c r="X74" s="224" t="s">
        <v>429</v>
      </c>
      <c r="Y74" s="224" t="s">
        <v>317</v>
      </c>
      <c r="Z74" s="214"/>
      <c r="AA74" s="214"/>
      <c r="AB74" s="214"/>
      <c r="AC74" s="214"/>
      <c r="AD74" s="214"/>
      <c r="AE74" s="214"/>
      <c r="AF74" s="214"/>
      <c r="AG74" s="214" t="s">
        <v>728</v>
      </c>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1" x14ac:dyDescent="0.2">
      <c r="A75" s="245">
        <v>66</v>
      </c>
      <c r="B75" s="246" t="s">
        <v>3980</v>
      </c>
      <c r="C75" s="256" t="s">
        <v>3981</v>
      </c>
      <c r="D75" s="247" t="s">
        <v>403</v>
      </c>
      <c r="E75" s="248">
        <v>785</v>
      </c>
      <c r="F75" s="249"/>
      <c r="G75" s="250">
        <f>ROUND(E75*F75,2)</f>
        <v>0</v>
      </c>
      <c r="H75" s="249"/>
      <c r="I75" s="250">
        <f>ROUND(E75*H75,2)</f>
        <v>0</v>
      </c>
      <c r="J75" s="249"/>
      <c r="K75" s="250">
        <f>ROUND(E75*J75,2)</f>
        <v>0</v>
      </c>
      <c r="L75" s="250">
        <v>12</v>
      </c>
      <c r="M75" s="250">
        <f>G75*(1+L75/100)</f>
        <v>0</v>
      </c>
      <c r="N75" s="248">
        <v>0</v>
      </c>
      <c r="O75" s="248">
        <f>ROUND(E75*N75,2)</f>
        <v>0</v>
      </c>
      <c r="P75" s="248">
        <v>0</v>
      </c>
      <c r="Q75" s="248">
        <f>ROUND(E75*P75,2)</f>
        <v>0</v>
      </c>
      <c r="R75" s="250"/>
      <c r="S75" s="250" t="s">
        <v>331</v>
      </c>
      <c r="T75" s="251" t="s">
        <v>316</v>
      </c>
      <c r="U75" s="224">
        <v>0</v>
      </c>
      <c r="V75" s="224">
        <f>ROUND(E75*U75,2)</f>
        <v>0</v>
      </c>
      <c r="W75" s="224"/>
      <c r="X75" s="224" t="s">
        <v>429</v>
      </c>
      <c r="Y75" s="224" t="s">
        <v>317</v>
      </c>
      <c r="Z75" s="214"/>
      <c r="AA75" s="214"/>
      <c r="AB75" s="214"/>
      <c r="AC75" s="214"/>
      <c r="AD75" s="214"/>
      <c r="AE75" s="214"/>
      <c r="AF75" s="214"/>
      <c r="AG75" s="214" t="s">
        <v>728</v>
      </c>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outlineLevel="1" x14ac:dyDescent="0.2">
      <c r="A76" s="245">
        <v>67</v>
      </c>
      <c r="B76" s="246" t="s">
        <v>3982</v>
      </c>
      <c r="C76" s="256" t="s">
        <v>3983</v>
      </c>
      <c r="D76" s="247" t="s">
        <v>403</v>
      </c>
      <c r="E76" s="248">
        <v>208</v>
      </c>
      <c r="F76" s="249"/>
      <c r="G76" s="250">
        <f>ROUND(E76*F76,2)</f>
        <v>0</v>
      </c>
      <c r="H76" s="249"/>
      <c r="I76" s="250">
        <f>ROUND(E76*H76,2)</f>
        <v>0</v>
      </c>
      <c r="J76" s="249"/>
      <c r="K76" s="250">
        <f>ROUND(E76*J76,2)</f>
        <v>0</v>
      </c>
      <c r="L76" s="250">
        <v>12</v>
      </c>
      <c r="M76" s="250">
        <f>G76*(1+L76/100)</f>
        <v>0</v>
      </c>
      <c r="N76" s="248">
        <v>0</v>
      </c>
      <c r="O76" s="248">
        <f>ROUND(E76*N76,2)</f>
        <v>0</v>
      </c>
      <c r="P76" s="248">
        <v>0</v>
      </c>
      <c r="Q76" s="248">
        <f>ROUND(E76*P76,2)</f>
        <v>0</v>
      </c>
      <c r="R76" s="250"/>
      <c r="S76" s="250" t="s">
        <v>331</v>
      </c>
      <c r="T76" s="251" t="s">
        <v>316</v>
      </c>
      <c r="U76" s="224">
        <v>0</v>
      </c>
      <c r="V76" s="224">
        <f>ROUND(E76*U76,2)</f>
        <v>0</v>
      </c>
      <c r="W76" s="224"/>
      <c r="X76" s="224" t="s">
        <v>429</v>
      </c>
      <c r="Y76" s="224" t="s">
        <v>317</v>
      </c>
      <c r="Z76" s="214"/>
      <c r="AA76" s="214"/>
      <c r="AB76" s="214"/>
      <c r="AC76" s="214"/>
      <c r="AD76" s="214"/>
      <c r="AE76" s="214"/>
      <c r="AF76" s="214"/>
      <c r="AG76" s="214" t="s">
        <v>728</v>
      </c>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outlineLevel="1" x14ac:dyDescent="0.2">
      <c r="A77" s="245">
        <v>68</v>
      </c>
      <c r="B77" s="246" t="s">
        <v>3984</v>
      </c>
      <c r="C77" s="256" t="s">
        <v>3985</v>
      </c>
      <c r="D77" s="247" t="s">
        <v>403</v>
      </c>
      <c r="E77" s="248">
        <v>150</v>
      </c>
      <c r="F77" s="249"/>
      <c r="G77" s="250">
        <f>ROUND(E77*F77,2)</f>
        <v>0</v>
      </c>
      <c r="H77" s="249"/>
      <c r="I77" s="250">
        <f>ROUND(E77*H77,2)</f>
        <v>0</v>
      </c>
      <c r="J77" s="249"/>
      <c r="K77" s="250">
        <f>ROUND(E77*J77,2)</f>
        <v>0</v>
      </c>
      <c r="L77" s="250">
        <v>12</v>
      </c>
      <c r="M77" s="250">
        <f>G77*(1+L77/100)</f>
        <v>0</v>
      </c>
      <c r="N77" s="248">
        <v>0</v>
      </c>
      <c r="O77" s="248">
        <f>ROUND(E77*N77,2)</f>
        <v>0</v>
      </c>
      <c r="P77" s="248">
        <v>0</v>
      </c>
      <c r="Q77" s="248">
        <f>ROUND(E77*P77,2)</f>
        <v>0</v>
      </c>
      <c r="R77" s="250"/>
      <c r="S77" s="250" t="s">
        <v>331</v>
      </c>
      <c r="T77" s="251" t="s">
        <v>316</v>
      </c>
      <c r="U77" s="224">
        <v>0</v>
      </c>
      <c r="V77" s="224">
        <f>ROUND(E77*U77,2)</f>
        <v>0</v>
      </c>
      <c r="W77" s="224"/>
      <c r="X77" s="224" t="s">
        <v>429</v>
      </c>
      <c r="Y77" s="224" t="s">
        <v>317</v>
      </c>
      <c r="Z77" s="214"/>
      <c r="AA77" s="214"/>
      <c r="AB77" s="214"/>
      <c r="AC77" s="214"/>
      <c r="AD77" s="214"/>
      <c r="AE77" s="214"/>
      <c r="AF77" s="214"/>
      <c r="AG77" s="214" t="s">
        <v>728</v>
      </c>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outlineLevel="1" x14ac:dyDescent="0.2">
      <c r="A78" s="245">
        <v>69</v>
      </c>
      <c r="B78" s="246" t="s">
        <v>3986</v>
      </c>
      <c r="C78" s="256" t="s">
        <v>3987</v>
      </c>
      <c r="D78" s="247" t="s">
        <v>403</v>
      </c>
      <c r="E78" s="248">
        <v>25</v>
      </c>
      <c r="F78" s="249"/>
      <c r="G78" s="250">
        <f>ROUND(E78*F78,2)</f>
        <v>0</v>
      </c>
      <c r="H78" s="249"/>
      <c r="I78" s="250">
        <f>ROUND(E78*H78,2)</f>
        <v>0</v>
      </c>
      <c r="J78" s="249"/>
      <c r="K78" s="250">
        <f>ROUND(E78*J78,2)</f>
        <v>0</v>
      </c>
      <c r="L78" s="250">
        <v>12</v>
      </c>
      <c r="M78" s="250">
        <f>G78*(1+L78/100)</f>
        <v>0</v>
      </c>
      <c r="N78" s="248">
        <v>0</v>
      </c>
      <c r="O78" s="248">
        <f>ROUND(E78*N78,2)</f>
        <v>0</v>
      </c>
      <c r="P78" s="248">
        <v>0</v>
      </c>
      <c r="Q78" s="248">
        <f>ROUND(E78*P78,2)</f>
        <v>0</v>
      </c>
      <c r="R78" s="250"/>
      <c r="S78" s="250" t="s">
        <v>331</v>
      </c>
      <c r="T78" s="251" t="s">
        <v>316</v>
      </c>
      <c r="U78" s="224">
        <v>0</v>
      </c>
      <c r="V78" s="224">
        <f>ROUND(E78*U78,2)</f>
        <v>0</v>
      </c>
      <c r="W78" s="224"/>
      <c r="X78" s="224" t="s">
        <v>429</v>
      </c>
      <c r="Y78" s="224" t="s">
        <v>317</v>
      </c>
      <c r="Z78" s="214"/>
      <c r="AA78" s="214"/>
      <c r="AB78" s="214"/>
      <c r="AC78" s="214"/>
      <c r="AD78" s="214"/>
      <c r="AE78" s="214"/>
      <c r="AF78" s="214"/>
      <c r="AG78" s="214" t="s">
        <v>728</v>
      </c>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outlineLevel="1" x14ac:dyDescent="0.2">
      <c r="A79" s="245">
        <v>70</v>
      </c>
      <c r="B79" s="246" t="s">
        <v>3988</v>
      </c>
      <c r="C79" s="256" t="s">
        <v>3989</v>
      </c>
      <c r="D79" s="247" t="s">
        <v>3990</v>
      </c>
      <c r="E79" s="248">
        <v>1</v>
      </c>
      <c r="F79" s="249"/>
      <c r="G79" s="250">
        <f>ROUND(E79*F79,2)</f>
        <v>0</v>
      </c>
      <c r="H79" s="249"/>
      <c r="I79" s="250">
        <f>ROUND(E79*H79,2)</f>
        <v>0</v>
      </c>
      <c r="J79" s="249"/>
      <c r="K79" s="250">
        <f>ROUND(E79*J79,2)</f>
        <v>0</v>
      </c>
      <c r="L79" s="250">
        <v>12</v>
      </c>
      <c r="M79" s="250">
        <f>G79*(1+L79/100)</f>
        <v>0</v>
      </c>
      <c r="N79" s="248">
        <v>0</v>
      </c>
      <c r="O79" s="248">
        <f>ROUND(E79*N79,2)</f>
        <v>0</v>
      </c>
      <c r="P79" s="248">
        <v>0</v>
      </c>
      <c r="Q79" s="248">
        <f>ROUND(E79*P79,2)</f>
        <v>0</v>
      </c>
      <c r="R79" s="250"/>
      <c r="S79" s="250" t="s">
        <v>331</v>
      </c>
      <c r="T79" s="251" t="s">
        <v>316</v>
      </c>
      <c r="U79" s="224">
        <v>0</v>
      </c>
      <c r="V79" s="224">
        <f>ROUND(E79*U79,2)</f>
        <v>0</v>
      </c>
      <c r="W79" s="224"/>
      <c r="X79" s="224" t="s">
        <v>429</v>
      </c>
      <c r="Y79" s="224" t="s">
        <v>317</v>
      </c>
      <c r="Z79" s="214"/>
      <c r="AA79" s="214"/>
      <c r="AB79" s="214"/>
      <c r="AC79" s="214"/>
      <c r="AD79" s="214"/>
      <c r="AE79" s="214"/>
      <c r="AF79" s="214"/>
      <c r="AG79" s="214" t="s">
        <v>728</v>
      </c>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outlineLevel="1" x14ac:dyDescent="0.2">
      <c r="A80" s="245">
        <v>71</v>
      </c>
      <c r="B80" s="246" t="s">
        <v>3991</v>
      </c>
      <c r="C80" s="256" t="s">
        <v>3992</v>
      </c>
      <c r="D80" s="247" t="s">
        <v>3990</v>
      </c>
      <c r="E80" s="248">
        <v>1</v>
      </c>
      <c r="F80" s="249"/>
      <c r="G80" s="250">
        <f>ROUND(E80*F80,2)</f>
        <v>0</v>
      </c>
      <c r="H80" s="249"/>
      <c r="I80" s="250">
        <f>ROUND(E80*H80,2)</f>
        <v>0</v>
      </c>
      <c r="J80" s="249"/>
      <c r="K80" s="250">
        <f>ROUND(E80*J80,2)</f>
        <v>0</v>
      </c>
      <c r="L80" s="250">
        <v>12</v>
      </c>
      <c r="M80" s="250">
        <f>G80*(1+L80/100)</f>
        <v>0</v>
      </c>
      <c r="N80" s="248">
        <v>0</v>
      </c>
      <c r="O80" s="248">
        <f>ROUND(E80*N80,2)</f>
        <v>0</v>
      </c>
      <c r="P80" s="248">
        <v>0</v>
      </c>
      <c r="Q80" s="248">
        <f>ROUND(E80*P80,2)</f>
        <v>0</v>
      </c>
      <c r="R80" s="250"/>
      <c r="S80" s="250" t="s">
        <v>331</v>
      </c>
      <c r="T80" s="251" t="s">
        <v>316</v>
      </c>
      <c r="U80" s="224">
        <v>0</v>
      </c>
      <c r="V80" s="224">
        <f>ROUND(E80*U80,2)</f>
        <v>0</v>
      </c>
      <c r="W80" s="224"/>
      <c r="X80" s="224" t="s">
        <v>429</v>
      </c>
      <c r="Y80" s="224" t="s">
        <v>317</v>
      </c>
      <c r="Z80" s="214"/>
      <c r="AA80" s="214"/>
      <c r="AB80" s="214"/>
      <c r="AC80" s="214"/>
      <c r="AD80" s="214"/>
      <c r="AE80" s="214"/>
      <c r="AF80" s="214"/>
      <c r="AG80" s="214" t="s">
        <v>728</v>
      </c>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outlineLevel="1" x14ac:dyDescent="0.2">
      <c r="A81" s="245">
        <v>72</v>
      </c>
      <c r="B81" s="246" t="s">
        <v>3993</v>
      </c>
      <c r="C81" s="256" t="s">
        <v>3994</v>
      </c>
      <c r="D81" s="247" t="s">
        <v>3990</v>
      </c>
      <c r="E81" s="248">
        <v>1</v>
      </c>
      <c r="F81" s="249"/>
      <c r="G81" s="250">
        <f>ROUND(E81*F81,2)</f>
        <v>0</v>
      </c>
      <c r="H81" s="249"/>
      <c r="I81" s="250">
        <f>ROUND(E81*H81,2)</f>
        <v>0</v>
      </c>
      <c r="J81" s="249"/>
      <c r="K81" s="250">
        <f>ROUND(E81*J81,2)</f>
        <v>0</v>
      </c>
      <c r="L81" s="250">
        <v>12</v>
      </c>
      <c r="M81" s="250">
        <f>G81*(1+L81/100)</f>
        <v>0</v>
      </c>
      <c r="N81" s="248">
        <v>0</v>
      </c>
      <c r="O81" s="248">
        <f>ROUND(E81*N81,2)</f>
        <v>0</v>
      </c>
      <c r="P81" s="248">
        <v>0</v>
      </c>
      <c r="Q81" s="248">
        <f>ROUND(E81*P81,2)</f>
        <v>0</v>
      </c>
      <c r="R81" s="250"/>
      <c r="S81" s="250" t="s">
        <v>331</v>
      </c>
      <c r="T81" s="251" t="s">
        <v>316</v>
      </c>
      <c r="U81" s="224">
        <v>0</v>
      </c>
      <c r="V81" s="224">
        <f>ROUND(E81*U81,2)</f>
        <v>0</v>
      </c>
      <c r="W81" s="224"/>
      <c r="X81" s="224" t="s">
        <v>429</v>
      </c>
      <c r="Y81" s="224" t="s">
        <v>317</v>
      </c>
      <c r="Z81" s="214"/>
      <c r="AA81" s="214"/>
      <c r="AB81" s="214"/>
      <c r="AC81" s="214"/>
      <c r="AD81" s="214"/>
      <c r="AE81" s="214"/>
      <c r="AF81" s="214"/>
      <c r="AG81" s="214" t="s">
        <v>728</v>
      </c>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outlineLevel="1" x14ac:dyDescent="0.2">
      <c r="A82" s="245">
        <v>73</v>
      </c>
      <c r="B82" s="246" t="s">
        <v>3995</v>
      </c>
      <c r="C82" s="256" t="s">
        <v>3996</v>
      </c>
      <c r="D82" s="247" t="s">
        <v>3990</v>
      </c>
      <c r="E82" s="248">
        <v>1</v>
      </c>
      <c r="F82" s="249"/>
      <c r="G82" s="250">
        <f>ROUND(E82*F82,2)</f>
        <v>0</v>
      </c>
      <c r="H82" s="249"/>
      <c r="I82" s="250">
        <f>ROUND(E82*H82,2)</f>
        <v>0</v>
      </c>
      <c r="J82" s="249"/>
      <c r="K82" s="250">
        <f>ROUND(E82*J82,2)</f>
        <v>0</v>
      </c>
      <c r="L82" s="250">
        <v>12</v>
      </c>
      <c r="M82" s="250">
        <f>G82*(1+L82/100)</f>
        <v>0</v>
      </c>
      <c r="N82" s="248">
        <v>0</v>
      </c>
      <c r="O82" s="248">
        <f>ROUND(E82*N82,2)</f>
        <v>0</v>
      </c>
      <c r="P82" s="248">
        <v>0</v>
      </c>
      <c r="Q82" s="248">
        <f>ROUND(E82*P82,2)</f>
        <v>0</v>
      </c>
      <c r="R82" s="250"/>
      <c r="S82" s="250" t="s">
        <v>331</v>
      </c>
      <c r="T82" s="251" t="s">
        <v>316</v>
      </c>
      <c r="U82" s="224">
        <v>0</v>
      </c>
      <c r="V82" s="224">
        <f>ROUND(E82*U82,2)</f>
        <v>0</v>
      </c>
      <c r="W82" s="224"/>
      <c r="X82" s="224" t="s">
        <v>429</v>
      </c>
      <c r="Y82" s="224" t="s">
        <v>317</v>
      </c>
      <c r="Z82" s="214"/>
      <c r="AA82" s="214"/>
      <c r="AB82" s="214"/>
      <c r="AC82" s="214"/>
      <c r="AD82" s="214"/>
      <c r="AE82" s="214"/>
      <c r="AF82" s="214"/>
      <c r="AG82" s="214" t="s">
        <v>728</v>
      </c>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outlineLevel="1" x14ac:dyDescent="0.2">
      <c r="A83" s="245">
        <v>74</v>
      </c>
      <c r="B83" s="246" t="s">
        <v>3997</v>
      </c>
      <c r="C83" s="256" t="s">
        <v>3998</v>
      </c>
      <c r="D83" s="247" t="s">
        <v>3990</v>
      </c>
      <c r="E83" s="248">
        <v>1</v>
      </c>
      <c r="F83" s="249"/>
      <c r="G83" s="250">
        <f>ROUND(E83*F83,2)</f>
        <v>0</v>
      </c>
      <c r="H83" s="249"/>
      <c r="I83" s="250">
        <f>ROUND(E83*H83,2)</f>
        <v>0</v>
      </c>
      <c r="J83" s="249"/>
      <c r="K83" s="250">
        <f>ROUND(E83*J83,2)</f>
        <v>0</v>
      </c>
      <c r="L83" s="250">
        <v>12</v>
      </c>
      <c r="M83" s="250">
        <f>G83*(1+L83/100)</f>
        <v>0</v>
      </c>
      <c r="N83" s="248">
        <v>0</v>
      </c>
      <c r="O83" s="248">
        <f>ROUND(E83*N83,2)</f>
        <v>0</v>
      </c>
      <c r="P83" s="248">
        <v>0</v>
      </c>
      <c r="Q83" s="248">
        <f>ROUND(E83*P83,2)</f>
        <v>0</v>
      </c>
      <c r="R83" s="250"/>
      <c r="S83" s="250" t="s">
        <v>331</v>
      </c>
      <c r="T83" s="251" t="s">
        <v>316</v>
      </c>
      <c r="U83" s="224">
        <v>0</v>
      </c>
      <c r="V83" s="224">
        <f>ROUND(E83*U83,2)</f>
        <v>0</v>
      </c>
      <c r="W83" s="224"/>
      <c r="X83" s="224" t="s">
        <v>429</v>
      </c>
      <c r="Y83" s="224" t="s">
        <v>317</v>
      </c>
      <c r="Z83" s="214"/>
      <c r="AA83" s="214"/>
      <c r="AB83" s="214"/>
      <c r="AC83" s="214"/>
      <c r="AD83" s="214"/>
      <c r="AE83" s="214"/>
      <c r="AF83" s="214"/>
      <c r="AG83" s="214" t="s">
        <v>728</v>
      </c>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outlineLevel="1" x14ac:dyDescent="0.2">
      <c r="A84" s="245">
        <v>75</v>
      </c>
      <c r="B84" s="246" t="s">
        <v>3999</v>
      </c>
      <c r="C84" s="256" t="s">
        <v>4000</v>
      </c>
      <c r="D84" s="247" t="s">
        <v>3990</v>
      </c>
      <c r="E84" s="248">
        <v>1</v>
      </c>
      <c r="F84" s="249"/>
      <c r="G84" s="250">
        <f>ROUND(E84*F84,2)</f>
        <v>0</v>
      </c>
      <c r="H84" s="249"/>
      <c r="I84" s="250">
        <f>ROUND(E84*H84,2)</f>
        <v>0</v>
      </c>
      <c r="J84" s="249"/>
      <c r="K84" s="250">
        <f>ROUND(E84*J84,2)</f>
        <v>0</v>
      </c>
      <c r="L84" s="250">
        <v>12</v>
      </c>
      <c r="M84" s="250">
        <f>G84*(1+L84/100)</f>
        <v>0</v>
      </c>
      <c r="N84" s="248">
        <v>0</v>
      </c>
      <c r="O84" s="248">
        <f>ROUND(E84*N84,2)</f>
        <v>0</v>
      </c>
      <c r="P84" s="248">
        <v>0</v>
      </c>
      <c r="Q84" s="248">
        <f>ROUND(E84*P84,2)</f>
        <v>0</v>
      </c>
      <c r="R84" s="250"/>
      <c r="S84" s="250" t="s">
        <v>331</v>
      </c>
      <c r="T84" s="251" t="s">
        <v>316</v>
      </c>
      <c r="U84" s="224">
        <v>0</v>
      </c>
      <c r="V84" s="224">
        <f>ROUND(E84*U84,2)</f>
        <v>0</v>
      </c>
      <c r="W84" s="224"/>
      <c r="X84" s="224" t="s">
        <v>429</v>
      </c>
      <c r="Y84" s="224" t="s">
        <v>317</v>
      </c>
      <c r="Z84" s="214"/>
      <c r="AA84" s="214"/>
      <c r="AB84" s="214"/>
      <c r="AC84" s="214"/>
      <c r="AD84" s="214"/>
      <c r="AE84" s="214"/>
      <c r="AF84" s="214"/>
      <c r="AG84" s="214" t="s">
        <v>728</v>
      </c>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outlineLevel="1" x14ac:dyDescent="0.2">
      <c r="A85" s="245">
        <v>76</v>
      </c>
      <c r="B85" s="246" t="s">
        <v>4001</v>
      </c>
      <c r="C85" s="256" t="s">
        <v>4002</v>
      </c>
      <c r="D85" s="247" t="s">
        <v>3990</v>
      </c>
      <c r="E85" s="248">
        <v>1</v>
      </c>
      <c r="F85" s="249"/>
      <c r="G85" s="250">
        <f>ROUND(E85*F85,2)</f>
        <v>0</v>
      </c>
      <c r="H85" s="249"/>
      <c r="I85" s="250">
        <f>ROUND(E85*H85,2)</f>
        <v>0</v>
      </c>
      <c r="J85" s="249"/>
      <c r="K85" s="250">
        <f>ROUND(E85*J85,2)</f>
        <v>0</v>
      </c>
      <c r="L85" s="250">
        <v>12</v>
      </c>
      <c r="M85" s="250">
        <f>G85*(1+L85/100)</f>
        <v>0</v>
      </c>
      <c r="N85" s="248">
        <v>0</v>
      </c>
      <c r="O85" s="248">
        <f>ROUND(E85*N85,2)</f>
        <v>0</v>
      </c>
      <c r="P85" s="248">
        <v>0</v>
      </c>
      <c r="Q85" s="248">
        <f>ROUND(E85*P85,2)</f>
        <v>0</v>
      </c>
      <c r="R85" s="250"/>
      <c r="S85" s="250" t="s">
        <v>331</v>
      </c>
      <c r="T85" s="251" t="s">
        <v>316</v>
      </c>
      <c r="U85" s="224">
        <v>0</v>
      </c>
      <c r="V85" s="224">
        <f>ROUND(E85*U85,2)</f>
        <v>0</v>
      </c>
      <c r="W85" s="224"/>
      <c r="X85" s="224" t="s">
        <v>429</v>
      </c>
      <c r="Y85" s="224" t="s">
        <v>317</v>
      </c>
      <c r="Z85" s="214"/>
      <c r="AA85" s="214"/>
      <c r="AB85" s="214"/>
      <c r="AC85" s="214"/>
      <c r="AD85" s="214"/>
      <c r="AE85" s="214"/>
      <c r="AF85" s="214"/>
      <c r="AG85" s="214" t="s">
        <v>728</v>
      </c>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outlineLevel="1" x14ac:dyDescent="0.2">
      <c r="A86" s="245">
        <v>77</v>
      </c>
      <c r="B86" s="246" t="s">
        <v>4003</v>
      </c>
      <c r="C86" s="256" t="s">
        <v>4004</v>
      </c>
      <c r="D86" s="247" t="s">
        <v>3990</v>
      </c>
      <c r="E86" s="248">
        <v>1</v>
      </c>
      <c r="F86" s="249"/>
      <c r="G86" s="250">
        <f>ROUND(E86*F86,2)</f>
        <v>0</v>
      </c>
      <c r="H86" s="249"/>
      <c r="I86" s="250">
        <f>ROUND(E86*H86,2)</f>
        <v>0</v>
      </c>
      <c r="J86" s="249"/>
      <c r="K86" s="250">
        <f>ROUND(E86*J86,2)</f>
        <v>0</v>
      </c>
      <c r="L86" s="250">
        <v>12</v>
      </c>
      <c r="M86" s="250">
        <f>G86*(1+L86/100)</f>
        <v>0</v>
      </c>
      <c r="N86" s="248">
        <v>0</v>
      </c>
      <c r="O86" s="248">
        <f>ROUND(E86*N86,2)</f>
        <v>0</v>
      </c>
      <c r="P86" s="248">
        <v>0</v>
      </c>
      <c r="Q86" s="248">
        <f>ROUND(E86*P86,2)</f>
        <v>0</v>
      </c>
      <c r="R86" s="250"/>
      <c r="S86" s="250" t="s">
        <v>331</v>
      </c>
      <c r="T86" s="251" t="s">
        <v>316</v>
      </c>
      <c r="U86" s="224">
        <v>0</v>
      </c>
      <c r="V86" s="224">
        <f>ROUND(E86*U86,2)</f>
        <v>0</v>
      </c>
      <c r="W86" s="224"/>
      <c r="X86" s="224" t="s">
        <v>429</v>
      </c>
      <c r="Y86" s="224" t="s">
        <v>317</v>
      </c>
      <c r="Z86" s="214"/>
      <c r="AA86" s="214"/>
      <c r="AB86" s="214"/>
      <c r="AC86" s="214"/>
      <c r="AD86" s="214"/>
      <c r="AE86" s="214"/>
      <c r="AF86" s="214"/>
      <c r="AG86" s="214" t="s">
        <v>728</v>
      </c>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outlineLevel="1" x14ac:dyDescent="0.2">
      <c r="A87" s="245">
        <v>78</v>
      </c>
      <c r="B87" s="246" t="s">
        <v>4005</v>
      </c>
      <c r="C87" s="256" t="s">
        <v>4006</v>
      </c>
      <c r="D87" s="247" t="s">
        <v>3990</v>
      </c>
      <c r="E87" s="248">
        <v>1</v>
      </c>
      <c r="F87" s="249"/>
      <c r="G87" s="250">
        <f>ROUND(E87*F87,2)</f>
        <v>0</v>
      </c>
      <c r="H87" s="249"/>
      <c r="I87" s="250">
        <f>ROUND(E87*H87,2)</f>
        <v>0</v>
      </c>
      <c r="J87" s="249"/>
      <c r="K87" s="250">
        <f>ROUND(E87*J87,2)</f>
        <v>0</v>
      </c>
      <c r="L87" s="250">
        <v>12</v>
      </c>
      <c r="M87" s="250">
        <f>G87*(1+L87/100)</f>
        <v>0</v>
      </c>
      <c r="N87" s="248">
        <v>0</v>
      </c>
      <c r="O87" s="248">
        <f>ROUND(E87*N87,2)</f>
        <v>0</v>
      </c>
      <c r="P87" s="248">
        <v>0</v>
      </c>
      <c r="Q87" s="248">
        <f>ROUND(E87*P87,2)</f>
        <v>0</v>
      </c>
      <c r="R87" s="250"/>
      <c r="S87" s="250" t="s">
        <v>331</v>
      </c>
      <c r="T87" s="251" t="s">
        <v>316</v>
      </c>
      <c r="U87" s="224">
        <v>0</v>
      </c>
      <c r="V87" s="224">
        <f>ROUND(E87*U87,2)</f>
        <v>0</v>
      </c>
      <c r="W87" s="224"/>
      <c r="X87" s="224" t="s">
        <v>429</v>
      </c>
      <c r="Y87" s="224" t="s">
        <v>317</v>
      </c>
      <c r="Z87" s="214"/>
      <c r="AA87" s="214"/>
      <c r="AB87" s="214"/>
      <c r="AC87" s="214"/>
      <c r="AD87" s="214"/>
      <c r="AE87" s="214"/>
      <c r="AF87" s="214"/>
      <c r="AG87" s="214" t="s">
        <v>728</v>
      </c>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row>
    <row r="88" spans="1:60" outlineLevel="1" x14ac:dyDescent="0.2">
      <c r="A88" s="245">
        <v>79</v>
      </c>
      <c r="B88" s="246" t="s">
        <v>4007</v>
      </c>
      <c r="C88" s="256" t="s">
        <v>4008</v>
      </c>
      <c r="D88" s="247" t="s">
        <v>3990</v>
      </c>
      <c r="E88" s="248">
        <v>1</v>
      </c>
      <c r="F88" s="249"/>
      <c r="G88" s="250">
        <f>ROUND(E88*F88,2)</f>
        <v>0</v>
      </c>
      <c r="H88" s="249"/>
      <c r="I88" s="250">
        <f>ROUND(E88*H88,2)</f>
        <v>0</v>
      </c>
      <c r="J88" s="249"/>
      <c r="K88" s="250">
        <f>ROUND(E88*J88,2)</f>
        <v>0</v>
      </c>
      <c r="L88" s="250">
        <v>12</v>
      </c>
      <c r="M88" s="250">
        <f>G88*(1+L88/100)</f>
        <v>0</v>
      </c>
      <c r="N88" s="248">
        <v>0</v>
      </c>
      <c r="O88" s="248">
        <f>ROUND(E88*N88,2)</f>
        <v>0</v>
      </c>
      <c r="P88" s="248">
        <v>0</v>
      </c>
      <c r="Q88" s="248">
        <f>ROUND(E88*P88,2)</f>
        <v>0</v>
      </c>
      <c r="R88" s="250"/>
      <c r="S88" s="250" t="s">
        <v>331</v>
      </c>
      <c r="T88" s="251" t="s">
        <v>316</v>
      </c>
      <c r="U88" s="224">
        <v>0</v>
      </c>
      <c r="V88" s="224">
        <f>ROUND(E88*U88,2)</f>
        <v>0</v>
      </c>
      <c r="W88" s="224"/>
      <c r="X88" s="224" t="s">
        <v>429</v>
      </c>
      <c r="Y88" s="224" t="s">
        <v>317</v>
      </c>
      <c r="Z88" s="214"/>
      <c r="AA88" s="214"/>
      <c r="AB88" s="214"/>
      <c r="AC88" s="214"/>
      <c r="AD88" s="214"/>
      <c r="AE88" s="214"/>
      <c r="AF88" s="214"/>
      <c r="AG88" s="214" t="s">
        <v>728</v>
      </c>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0" outlineLevel="1" x14ac:dyDescent="0.2">
      <c r="A89" s="245">
        <v>80</v>
      </c>
      <c r="B89" s="246" t="s">
        <v>4009</v>
      </c>
      <c r="C89" s="256" t="s">
        <v>4010</v>
      </c>
      <c r="D89" s="247" t="s">
        <v>3990</v>
      </c>
      <c r="E89" s="248">
        <v>1</v>
      </c>
      <c r="F89" s="249"/>
      <c r="G89" s="250">
        <f>ROUND(E89*F89,2)</f>
        <v>0</v>
      </c>
      <c r="H89" s="249"/>
      <c r="I89" s="250">
        <f>ROUND(E89*H89,2)</f>
        <v>0</v>
      </c>
      <c r="J89" s="249"/>
      <c r="K89" s="250">
        <f>ROUND(E89*J89,2)</f>
        <v>0</v>
      </c>
      <c r="L89" s="250">
        <v>12</v>
      </c>
      <c r="M89" s="250">
        <f>G89*(1+L89/100)</f>
        <v>0</v>
      </c>
      <c r="N89" s="248">
        <v>0</v>
      </c>
      <c r="O89" s="248">
        <f>ROUND(E89*N89,2)</f>
        <v>0</v>
      </c>
      <c r="P89" s="248">
        <v>0</v>
      </c>
      <c r="Q89" s="248">
        <f>ROUND(E89*P89,2)</f>
        <v>0</v>
      </c>
      <c r="R89" s="250"/>
      <c r="S89" s="250" t="s">
        <v>331</v>
      </c>
      <c r="T89" s="251" t="s">
        <v>316</v>
      </c>
      <c r="U89" s="224">
        <v>0</v>
      </c>
      <c r="V89" s="224">
        <f>ROUND(E89*U89,2)</f>
        <v>0</v>
      </c>
      <c r="W89" s="224"/>
      <c r="X89" s="224" t="s">
        <v>429</v>
      </c>
      <c r="Y89" s="224" t="s">
        <v>317</v>
      </c>
      <c r="Z89" s="214"/>
      <c r="AA89" s="214"/>
      <c r="AB89" s="214"/>
      <c r="AC89" s="214"/>
      <c r="AD89" s="214"/>
      <c r="AE89" s="214"/>
      <c r="AF89" s="214"/>
      <c r="AG89" s="214" t="s">
        <v>728</v>
      </c>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outlineLevel="1" x14ac:dyDescent="0.2">
      <c r="A90" s="245">
        <v>81</v>
      </c>
      <c r="B90" s="246" t="s">
        <v>4011</v>
      </c>
      <c r="C90" s="256" t="s">
        <v>4012</v>
      </c>
      <c r="D90" s="247" t="s">
        <v>3990</v>
      </c>
      <c r="E90" s="248">
        <v>1</v>
      </c>
      <c r="F90" s="249"/>
      <c r="G90" s="250">
        <f>ROUND(E90*F90,2)</f>
        <v>0</v>
      </c>
      <c r="H90" s="249"/>
      <c r="I90" s="250">
        <f>ROUND(E90*H90,2)</f>
        <v>0</v>
      </c>
      <c r="J90" s="249"/>
      <c r="K90" s="250">
        <f>ROUND(E90*J90,2)</f>
        <v>0</v>
      </c>
      <c r="L90" s="250">
        <v>12</v>
      </c>
      <c r="M90" s="250">
        <f>G90*(1+L90/100)</f>
        <v>0</v>
      </c>
      <c r="N90" s="248">
        <v>0</v>
      </c>
      <c r="O90" s="248">
        <f>ROUND(E90*N90,2)</f>
        <v>0</v>
      </c>
      <c r="P90" s="248">
        <v>0</v>
      </c>
      <c r="Q90" s="248">
        <f>ROUND(E90*P90,2)</f>
        <v>0</v>
      </c>
      <c r="R90" s="250"/>
      <c r="S90" s="250" t="s">
        <v>331</v>
      </c>
      <c r="T90" s="251" t="s">
        <v>316</v>
      </c>
      <c r="U90" s="224">
        <v>0</v>
      </c>
      <c r="V90" s="224">
        <f>ROUND(E90*U90,2)</f>
        <v>0</v>
      </c>
      <c r="W90" s="224"/>
      <c r="X90" s="224" t="s">
        <v>429</v>
      </c>
      <c r="Y90" s="224" t="s">
        <v>317</v>
      </c>
      <c r="Z90" s="214"/>
      <c r="AA90" s="214"/>
      <c r="AB90" s="214"/>
      <c r="AC90" s="214"/>
      <c r="AD90" s="214"/>
      <c r="AE90" s="214"/>
      <c r="AF90" s="214"/>
      <c r="AG90" s="214" t="s">
        <v>728</v>
      </c>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outlineLevel="1" x14ac:dyDescent="0.2">
      <c r="A91" s="245">
        <v>82</v>
      </c>
      <c r="B91" s="246" t="s">
        <v>4013</v>
      </c>
      <c r="C91" s="256" t="s">
        <v>4014</v>
      </c>
      <c r="D91" s="247" t="s">
        <v>3990</v>
      </c>
      <c r="E91" s="248">
        <v>1</v>
      </c>
      <c r="F91" s="249"/>
      <c r="G91" s="250">
        <f>ROUND(E91*F91,2)</f>
        <v>0</v>
      </c>
      <c r="H91" s="249"/>
      <c r="I91" s="250">
        <f>ROUND(E91*H91,2)</f>
        <v>0</v>
      </c>
      <c r="J91" s="249"/>
      <c r="K91" s="250">
        <f>ROUND(E91*J91,2)</f>
        <v>0</v>
      </c>
      <c r="L91" s="250">
        <v>12</v>
      </c>
      <c r="M91" s="250">
        <f>G91*(1+L91/100)</f>
        <v>0</v>
      </c>
      <c r="N91" s="248">
        <v>0</v>
      </c>
      <c r="O91" s="248">
        <f>ROUND(E91*N91,2)</f>
        <v>0</v>
      </c>
      <c r="P91" s="248">
        <v>0</v>
      </c>
      <c r="Q91" s="248">
        <f>ROUND(E91*P91,2)</f>
        <v>0</v>
      </c>
      <c r="R91" s="250"/>
      <c r="S91" s="250" t="s">
        <v>331</v>
      </c>
      <c r="T91" s="251" t="s">
        <v>316</v>
      </c>
      <c r="U91" s="224">
        <v>0</v>
      </c>
      <c r="V91" s="224">
        <f>ROUND(E91*U91,2)</f>
        <v>0</v>
      </c>
      <c r="W91" s="224"/>
      <c r="X91" s="224" t="s">
        <v>429</v>
      </c>
      <c r="Y91" s="224" t="s">
        <v>317</v>
      </c>
      <c r="Z91" s="214"/>
      <c r="AA91" s="214"/>
      <c r="AB91" s="214"/>
      <c r="AC91" s="214"/>
      <c r="AD91" s="214"/>
      <c r="AE91" s="214"/>
      <c r="AF91" s="214"/>
      <c r="AG91" s="214" t="s">
        <v>728</v>
      </c>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outlineLevel="1" x14ac:dyDescent="0.2">
      <c r="A92" s="245">
        <v>83</v>
      </c>
      <c r="B92" s="246" t="s">
        <v>4015</v>
      </c>
      <c r="C92" s="256" t="s">
        <v>4016</v>
      </c>
      <c r="D92" s="247" t="s">
        <v>403</v>
      </c>
      <c r="E92" s="248">
        <v>30</v>
      </c>
      <c r="F92" s="249"/>
      <c r="G92" s="250">
        <f>ROUND(E92*F92,2)</f>
        <v>0</v>
      </c>
      <c r="H92" s="249"/>
      <c r="I92" s="250">
        <f>ROUND(E92*H92,2)</f>
        <v>0</v>
      </c>
      <c r="J92" s="249"/>
      <c r="K92" s="250">
        <f>ROUND(E92*J92,2)</f>
        <v>0</v>
      </c>
      <c r="L92" s="250">
        <v>12</v>
      </c>
      <c r="M92" s="250">
        <f>G92*(1+L92/100)</f>
        <v>0</v>
      </c>
      <c r="N92" s="248">
        <v>0</v>
      </c>
      <c r="O92" s="248">
        <f>ROUND(E92*N92,2)</f>
        <v>0</v>
      </c>
      <c r="P92" s="248">
        <v>0</v>
      </c>
      <c r="Q92" s="248">
        <f>ROUND(E92*P92,2)</f>
        <v>0</v>
      </c>
      <c r="R92" s="250"/>
      <c r="S92" s="250" t="s">
        <v>331</v>
      </c>
      <c r="T92" s="251" t="s">
        <v>316</v>
      </c>
      <c r="U92" s="224">
        <v>0</v>
      </c>
      <c r="V92" s="224">
        <f>ROUND(E92*U92,2)</f>
        <v>0</v>
      </c>
      <c r="W92" s="224"/>
      <c r="X92" s="224" t="s">
        <v>429</v>
      </c>
      <c r="Y92" s="224" t="s">
        <v>317</v>
      </c>
      <c r="Z92" s="214"/>
      <c r="AA92" s="214"/>
      <c r="AB92" s="214"/>
      <c r="AC92" s="214"/>
      <c r="AD92" s="214"/>
      <c r="AE92" s="214"/>
      <c r="AF92" s="214"/>
      <c r="AG92" s="214" t="s">
        <v>728</v>
      </c>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row>
    <row r="93" spans="1:60" outlineLevel="1" x14ac:dyDescent="0.2">
      <c r="A93" s="245">
        <v>84</v>
      </c>
      <c r="B93" s="246" t="s">
        <v>4017</v>
      </c>
      <c r="C93" s="256" t="s">
        <v>4018</v>
      </c>
      <c r="D93" s="247" t="s">
        <v>403</v>
      </c>
      <c r="E93" s="248">
        <v>250</v>
      </c>
      <c r="F93" s="249"/>
      <c r="G93" s="250">
        <f>ROUND(E93*F93,2)</f>
        <v>0</v>
      </c>
      <c r="H93" s="249"/>
      <c r="I93" s="250">
        <f>ROUND(E93*H93,2)</f>
        <v>0</v>
      </c>
      <c r="J93" s="249"/>
      <c r="K93" s="250">
        <f>ROUND(E93*J93,2)</f>
        <v>0</v>
      </c>
      <c r="L93" s="250">
        <v>12</v>
      </c>
      <c r="M93" s="250">
        <f>G93*(1+L93/100)</f>
        <v>0</v>
      </c>
      <c r="N93" s="248">
        <v>0</v>
      </c>
      <c r="O93" s="248">
        <f>ROUND(E93*N93,2)</f>
        <v>0</v>
      </c>
      <c r="P93" s="248">
        <v>0</v>
      </c>
      <c r="Q93" s="248">
        <f>ROUND(E93*P93,2)</f>
        <v>0</v>
      </c>
      <c r="R93" s="250"/>
      <c r="S93" s="250" t="s">
        <v>331</v>
      </c>
      <c r="T93" s="251" t="s">
        <v>316</v>
      </c>
      <c r="U93" s="224">
        <v>0</v>
      </c>
      <c r="V93" s="224">
        <f>ROUND(E93*U93,2)</f>
        <v>0</v>
      </c>
      <c r="W93" s="224"/>
      <c r="X93" s="224" t="s">
        <v>429</v>
      </c>
      <c r="Y93" s="224" t="s">
        <v>317</v>
      </c>
      <c r="Z93" s="214"/>
      <c r="AA93" s="214"/>
      <c r="AB93" s="214"/>
      <c r="AC93" s="214"/>
      <c r="AD93" s="214"/>
      <c r="AE93" s="214"/>
      <c r="AF93" s="214"/>
      <c r="AG93" s="214" t="s">
        <v>430</v>
      </c>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row>
    <row r="94" spans="1:60" outlineLevel="1" x14ac:dyDescent="0.2">
      <c r="A94" s="245">
        <v>85</v>
      </c>
      <c r="B94" s="246" t="s">
        <v>4019</v>
      </c>
      <c r="C94" s="256" t="s">
        <v>4020</v>
      </c>
      <c r="D94" s="247" t="s">
        <v>1055</v>
      </c>
      <c r="E94" s="248">
        <v>1</v>
      </c>
      <c r="F94" s="249"/>
      <c r="G94" s="250">
        <f>ROUND(E94*F94,2)</f>
        <v>0</v>
      </c>
      <c r="H94" s="249"/>
      <c r="I94" s="250">
        <f>ROUND(E94*H94,2)</f>
        <v>0</v>
      </c>
      <c r="J94" s="249"/>
      <c r="K94" s="250">
        <f>ROUND(E94*J94,2)</f>
        <v>0</v>
      </c>
      <c r="L94" s="250">
        <v>12</v>
      </c>
      <c r="M94" s="250">
        <f>G94*(1+L94/100)</f>
        <v>0</v>
      </c>
      <c r="N94" s="248">
        <v>0</v>
      </c>
      <c r="O94" s="248">
        <f>ROUND(E94*N94,2)</f>
        <v>0</v>
      </c>
      <c r="P94" s="248">
        <v>0</v>
      </c>
      <c r="Q94" s="248">
        <f>ROUND(E94*P94,2)</f>
        <v>0</v>
      </c>
      <c r="R94" s="250"/>
      <c r="S94" s="250" t="s">
        <v>331</v>
      </c>
      <c r="T94" s="251" t="s">
        <v>316</v>
      </c>
      <c r="U94" s="224">
        <v>0</v>
      </c>
      <c r="V94" s="224">
        <f>ROUND(E94*U94,2)</f>
        <v>0</v>
      </c>
      <c r="W94" s="224"/>
      <c r="X94" s="224" t="s">
        <v>429</v>
      </c>
      <c r="Y94" s="224" t="s">
        <v>317</v>
      </c>
      <c r="Z94" s="214"/>
      <c r="AA94" s="214"/>
      <c r="AB94" s="214"/>
      <c r="AC94" s="214"/>
      <c r="AD94" s="214"/>
      <c r="AE94" s="214"/>
      <c r="AF94" s="214"/>
      <c r="AG94" s="214" t="s">
        <v>728</v>
      </c>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row>
    <row r="95" spans="1:60" outlineLevel="1" x14ac:dyDescent="0.2">
      <c r="A95" s="245">
        <v>86</v>
      </c>
      <c r="B95" s="246" t="s">
        <v>4021</v>
      </c>
      <c r="C95" s="256" t="s">
        <v>4022</v>
      </c>
      <c r="D95" s="247" t="s">
        <v>1055</v>
      </c>
      <c r="E95" s="248">
        <v>13</v>
      </c>
      <c r="F95" s="249"/>
      <c r="G95" s="250">
        <f>ROUND(E95*F95,2)</f>
        <v>0</v>
      </c>
      <c r="H95" s="249"/>
      <c r="I95" s="250">
        <f>ROUND(E95*H95,2)</f>
        <v>0</v>
      </c>
      <c r="J95" s="249"/>
      <c r="K95" s="250">
        <f>ROUND(E95*J95,2)</f>
        <v>0</v>
      </c>
      <c r="L95" s="250">
        <v>12</v>
      </c>
      <c r="M95" s="250">
        <f>G95*(1+L95/100)</f>
        <v>0</v>
      </c>
      <c r="N95" s="248">
        <v>0</v>
      </c>
      <c r="O95" s="248">
        <f>ROUND(E95*N95,2)</f>
        <v>0</v>
      </c>
      <c r="P95" s="248">
        <v>0</v>
      </c>
      <c r="Q95" s="248">
        <f>ROUND(E95*P95,2)</f>
        <v>0</v>
      </c>
      <c r="R95" s="250"/>
      <c r="S95" s="250" t="s">
        <v>331</v>
      </c>
      <c r="T95" s="251" t="s">
        <v>316</v>
      </c>
      <c r="U95" s="224">
        <v>0</v>
      </c>
      <c r="V95" s="224">
        <f>ROUND(E95*U95,2)</f>
        <v>0</v>
      </c>
      <c r="W95" s="224"/>
      <c r="X95" s="224" t="s">
        <v>429</v>
      </c>
      <c r="Y95" s="224" t="s">
        <v>317</v>
      </c>
      <c r="Z95" s="214"/>
      <c r="AA95" s="214"/>
      <c r="AB95" s="214"/>
      <c r="AC95" s="214"/>
      <c r="AD95" s="214"/>
      <c r="AE95" s="214"/>
      <c r="AF95" s="214"/>
      <c r="AG95" s="214" t="s">
        <v>728</v>
      </c>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0" outlineLevel="1" x14ac:dyDescent="0.2">
      <c r="A96" s="245">
        <v>87</v>
      </c>
      <c r="B96" s="246" t="s">
        <v>4023</v>
      </c>
      <c r="C96" s="256" t="s">
        <v>4024</v>
      </c>
      <c r="D96" s="247" t="s">
        <v>330</v>
      </c>
      <c r="E96" s="248">
        <v>1</v>
      </c>
      <c r="F96" s="249"/>
      <c r="G96" s="250">
        <f>ROUND(E96*F96,2)</f>
        <v>0</v>
      </c>
      <c r="H96" s="249"/>
      <c r="I96" s="250">
        <f>ROUND(E96*H96,2)</f>
        <v>0</v>
      </c>
      <c r="J96" s="249"/>
      <c r="K96" s="250">
        <f>ROUND(E96*J96,2)</f>
        <v>0</v>
      </c>
      <c r="L96" s="250">
        <v>12</v>
      </c>
      <c r="M96" s="250">
        <f>G96*(1+L96/100)</f>
        <v>0</v>
      </c>
      <c r="N96" s="248">
        <v>0</v>
      </c>
      <c r="O96" s="248">
        <f>ROUND(E96*N96,2)</f>
        <v>0</v>
      </c>
      <c r="P96" s="248">
        <v>0</v>
      </c>
      <c r="Q96" s="248">
        <f>ROUND(E96*P96,2)</f>
        <v>0</v>
      </c>
      <c r="R96" s="250"/>
      <c r="S96" s="250" t="s">
        <v>331</v>
      </c>
      <c r="T96" s="251" t="s">
        <v>316</v>
      </c>
      <c r="U96" s="224">
        <v>0</v>
      </c>
      <c r="V96" s="224">
        <f>ROUND(E96*U96,2)</f>
        <v>0</v>
      </c>
      <c r="W96" s="224"/>
      <c r="X96" s="224" t="s">
        <v>429</v>
      </c>
      <c r="Y96" s="224" t="s">
        <v>317</v>
      </c>
      <c r="Z96" s="214"/>
      <c r="AA96" s="214"/>
      <c r="AB96" s="214"/>
      <c r="AC96" s="214"/>
      <c r="AD96" s="214"/>
      <c r="AE96" s="214"/>
      <c r="AF96" s="214"/>
      <c r="AG96" s="214" t="s">
        <v>430</v>
      </c>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row>
    <row r="97" spans="1:60" x14ac:dyDescent="0.2">
      <c r="A97" s="229" t="s">
        <v>310</v>
      </c>
      <c r="B97" s="230" t="s">
        <v>213</v>
      </c>
      <c r="C97" s="253" t="s">
        <v>214</v>
      </c>
      <c r="D97" s="231"/>
      <c r="E97" s="232"/>
      <c r="F97" s="233"/>
      <c r="G97" s="233">
        <f>SUMIF(AG98:AG104,"&lt;&gt;NOR",G98:G104)</f>
        <v>0</v>
      </c>
      <c r="H97" s="233"/>
      <c r="I97" s="233">
        <f>SUM(I98:I104)</f>
        <v>0</v>
      </c>
      <c r="J97" s="233"/>
      <c r="K97" s="233">
        <f>SUM(K98:K104)</f>
        <v>0</v>
      </c>
      <c r="L97" s="233"/>
      <c r="M97" s="233">
        <f>SUM(M98:M104)</f>
        <v>0</v>
      </c>
      <c r="N97" s="232"/>
      <c r="O97" s="232">
        <f>SUM(O98:O104)</f>
        <v>0</v>
      </c>
      <c r="P97" s="232"/>
      <c r="Q97" s="232">
        <f>SUM(Q98:Q104)</f>
        <v>0</v>
      </c>
      <c r="R97" s="233"/>
      <c r="S97" s="233"/>
      <c r="T97" s="234"/>
      <c r="U97" s="228"/>
      <c r="V97" s="228">
        <f>SUM(V98:V104)</f>
        <v>0</v>
      </c>
      <c r="W97" s="228"/>
      <c r="X97" s="228"/>
      <c r="Y97" s="228"/>
      <c r="AG97" t="s">
        <v>311</v>
      </c>
    </row>
    <row r="98" spans="1:60" outlineLevel="1" x14ac:dyDescent="0.2">
      <c r="A98" s="245">
        <v>88</v>
      </c>
      <c r="B98" s="246" t="s">
        <v>4025</v>
      </c>
      <c r="C98" s="256" t="s">
        <v>4026</v>
      </c>
      <c r="D98" s="247" t="s">
        <v>330</v>
      </c>
      <c r="E98" s="248">
        <v>1</v>
      </c>
      <c r="F98" s="249"/>
      <c r="G98" s="250">
        <f>ROUND(E98*F98,2)</f>
        <v>0</v>
      </c>
      <c r="H98" s="249"/>
      <c r="I98" s="250">
        <f>ROUND(E98*H98,2)</f>
        <v>0</v>
      </c>
      <c r="J98" s="249"/>
      <c r="K98" s="250">
        <f>ROUND(E98*J98,2)</f>
        <v>0</v>
      </c>
      <c r="L98" s="250">
        <v>12</v>
      </c>
      <c r="M98" s="250">
        <f>G98*(1+L98/100)</f>
        <v>0</v>
      </c>
      <c r="N98" s="248">
        <v>0</v>
      </c>
      <c r="O98" s="248">
        <f>ROUND(E98*N98,2)</f>
        <v>0</v>
      </c>
      <c r="P98" s="248">
        <v>0</v>
      </c>
      <c r="Q98" s="248">
        <f>ROUND(E98*P98,2)</f>
        <v>0</v>
      </c>
      <c r="R98" s="250"/>
      <c r="S98" s="250" t="s">
        <v>331</v>
      </c>
      <c r="T98" s="251" t="s">
        <v>316</v>
      </c>
      <c r="U98" s="224">
        <v>0</v>
      </c>
      <c r="V98" s="224">
        <f>ROUND(E98*U98,2)</f>
        <v>0</v>
      </c>
      <c r="W98" s="224"/>
      <c r="X98" s="224" t="s">
        <v>336</v>
      </c>
      <c r="Y98" s="224" t="s">
        <v>317</v>
      </c>
      <c r="Z98" s="214"/>
      <c r="AA98" s="214"/>
      <c r="AB98" s="214"/>
      <c r="AC98" s="214"/>
      <c r="AD98" s="214"/>
      <c r="AE98" s="214"/>
      <c r="AF98" s="214"/>
      <c r="AG98" s="214" t="s">
        <v>367</v>
      </c>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row>
    <row r="99" spans="1:60" outlineLevel="1" x14ac:dyDescent="0.2">
      <c r="A99" s="245">
        <v>89</v>
      </c>
      <c r="B99" s="246" t="s">
        <v>4027</v>
      </c>
      <c r="C99" s="256" t="s">
        <v>4028</v>
      </c>
      <c r="D99" s="247" t="s">
        <v>330</v>
      </c>
      <c r="E99" s="248">
        <v>1</v>
      </c>
      <c r="F99" s="249"/>
      <c r="G99" s="250">
        <f>ROUND(E99*F99,2)</f>
        <v>0</v>
      </c>
      <c r="H99" s="249"/>
      <c r="I99" s="250">
        <f>ROUND(E99*H99,2)</f>
        <v>0</v>
      </c>
      <c r="J99" s="249"/>
      <c r="K99" s="250">
        <f>ROUND(E99*J99,2)</f>
        <v>0</v>
      </c>
      <c r="L99" s="250">
        <v>12</v>
      </c>
      <c r="M99" s="250">
        <f>G99*(1+L99/100)</f>
        <v>0</v>
      </c>
      <c r="N99" s="248">
        <v>0</v>
      </c>
      <c r="O99" s="248">
        <f>ROUND(E99*N99,2)</f>
        <v>0</v>
      </c>
      <c r="P99" s="248">
        <v>0</v>
      </c>
      <c r="Q99" s="248">
        <f>ROUND(E99*P99,2)</f>
        <v>0</v>
      </c>
      <c r="R99" s="250"/>
      <c r="S99" s="250" t="s">
        <v>331</v>
      </c>
      <c r="T99" s="251" t="s">
        <v>316</v>
      </c>
      <c r="U99" s="224">
        <v>0</v>
      </c>
      <c r="V99" s="224">
        <f>ROUND(E99*U99,2)</f>
        <v>0</v>
      </c>
      <c r="W99" s="224"/>
      <c r="X99" s="224" t="s">
        <v>336</v>
      </c>
      <c r="Y99" s="224" t="s">
        <v>317</v>
      </c>
      <c r="Z99" s="214"/>
      <c r="AA99" s="214"/>
      <c r="AB99" s="214"/>
      <c r="AC99" s="214"/>
      <c r="AD99" s="214"/>
      <c r="AE99" s="214"/>
      <c r="AF99" s="214"/>
      <c r="AG99" s="214" t="s">
        <v>367</v>
      </c>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row>
    <row r="100" spans="1:60" outlineLevel="1" x14ac:dyDescent="0.2">
      <c r="A100" s="245">
        <v>90</v>
      </c>
      <c r="B100" s="246" t="s">
        <v>4029</v>
      </c>
      <c r="C100" s="256" t="s">
        <v>4030</v>
      </c>
      <c r="D100" s="247" t="s">
        <v>330</v>
      </c>
      <c r="E100" s="248">
        <v>1</v>
      </c>
      <c r="F100" s="249"/>
      <c r="G100" s="250">
        <f>ROUND(E100*F100,2)</f>
        <v>0</v>
      </c>
      <c r="H100" s="249"/>
      <c r="I100" s="250">
        <f>ROUND(E100*H100,2)</f>
        <v>0</v>
      </c>
      <c r="J100" s="249"/>
      <c r="K100" s="250">
        <f>ROUND(E100*J100,2)</f>
        <v>0</v>
      </c>
      <c r="L100" s="250">
        <v>12</v>
      </c>
      <c r="M100" s="250">
        <f>G100*(1+L100/100)</f>
        <v>0</v>
      </c>
      <c r="N100" s="248">
        <v>0</v>
      </c>
      <c r="O100" s="248">
        <f>ROUND(E100*N100,2)</f>
        <v>0</v>
      </c>
      <c r="P100" s="248">
        <v>0</v>
      </c>
      <c r="Q100" s="248">
        <f>ROUND(E100*P100,2)</f>
        <v>0</v>
      </c>
      <c r="R100" s="250"/>
      <c r="S100" s="250" t="s">
        <v>331</v>
      </c>
      <c r="T100" s="251" t="s">
        <v>316</v>
      </c>
      <c r="U100" s="224">
        <v>0</v>
      </c>
      <c r="V100" s="224">
        <f>ROUND(E100*U100,2)</f>
        <v>0</v>
      </c>
      <c r="W100" s="224"/>
      <c r="X100" s="224" t="s">
        <v>336</v>
      </c>
      <c r="Y100" s="224" t="s">
        <v>317</v>
      </c>
      <c r="Z100" s="214"/>
      <c r="AA100" s="214"/>
      <c r="AB100" s="214"/>
      <c r="AC100" s="214"/>
      <c r="AD100" s="214"/>
      <c r="AE100" s="214"/>
      <c r="AF100" s="214"/>
      <c r="AG100" s="214" t="s">
        <v>367</v>
      </c>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row>
    <row r="101" spans="1:60" outlineLevel="1" x14ac:dyDescent="0.2">
      <c r="A101" s="245">
        <v>91</v>
      </c>
      <c r="B101" s="246" t="s">
        <v>4031</v>
      </c>
      <c r="C101" s="256" t="s">
        <v>4032</v>
      </c>
      <c r="D101" s="247" t="s">
        <v>330</v>
      </c>
      <c r="E101" s="248">
        <v>1</v>
      </c>
      <c r="F101" s="249"/>
      <c r="G101" s="250">
        <f>ROUND(E101*F101,2)</f>
        <v>0</v>
      </c>
      <c r="H101" s="249"/>
      <c r="I101" s="250">
        <f>ROUND(E101*H101,2)</f>
        <v>0</v>
      </c>
      <c r="J101" s="249"/>
      <c r="K101" s="250">
        <f>ROUND(E101*J101,2)</f>
        <v>0</v>
      </c>
      <c r="L101" s="250">
        <v>12</v>
      </c>
      <c r="M101" s="250">
        <f>G101*(1+L101/100)</f>
        <v>0</v>
      </c>
      <c r="N101" s="248">
        <v>0</v>
      </c>
      <c r="O101" s="248">
        <f>ROUND(E101*N101,2)</f>
        <v>0</v>
      </c>
      <c r="P101" s="248">
        <v>0</v>
      </c>
      <c r="Q101" s="248">
        <f>ROUND(E101*P101,2)</f>
        <v>0</v>
      </c>
      <c r="R101" s="250"/>
      <c r="S101" s="250" t="s">
        <v>331</v>
      </c>
      <c r="T101" s="251" t="s">
        <v>316</v>
      </c>
      <c r="U101" s="224">
        <v>0</v>
      </c>
      <c r="V101" s="224">
        <f>ROUND(E101*U101,2)</f>
        <v>0</v>
      </c>
      <c r="W101" s="224"/>
      <c r="X101" s="224" t="s">
        <v>336</v>
      </c>
      <c r="Y101" s="224" t="s">
        <v>317</v>
      </c>
      <c r="Z101" s="214"/>
      <c r="AA101" s="214"/>
      <c r="AB101" s="214"/>
      <c r="AC101" s="214"/>
      <c r="AD101" s="214"/>
      <c r="AE101" s="214"/>
      <c r="AF101" s="214"/>
      <c r="AG101" s="214" t="s">
        <v>367</v>
      </c>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row>
    <row r="102" spans="1:60" outlineLevel="1" x14ac:dyDescent="0.2">
      <c r="A102" s="245">
        <v>92</v>
      </c>
      <c r="B102" s="246" t="s">
        <v>4033</v>
      </c>
      <c r="C102" s="256" t="s">
        <v>4034</v>
      </c>
      <c r="D102" s="247" t="s">
        <v>330</v>
      </c>
      <c r="E102" s="248">
        <v>1</v>
      </c>
      <c r="F102" s="249"/>
      <c r="G102" s="250">
        <f>ROUND(E102*F102,2)</f>
        <v>0</v>
      </c>
      <c r="H102" s="249"/>
      <c r="I102" s="250">
        <f>ROUND(E102*H102,2)</f>
        <v>0</v>
      </c>
      <c r="J102" s="249"/>
      <c r="K102" s="250">
        <f>ROUND(E102*J102,2)</f>
        <v>0</v>
      </c>
      <c r="L102" s="250">
        <v>12</v>
      </c>
      <c r="M102" s="250">
        <f>G102*(1+L102/100)</f>
        <v>0</v>
      </c>
      <c r="N102" s="248">
        <v>0</v>
      </c>
      <c r="O102" s="248">
        <f>ROUND(E102*N102,2)</f>
        <v>0</v>
      </c>
      <c r="P102" s="248">
        <v>0</v>
      </c>
      <c r="Q102" s="248">
        <f>ROUND(E102*P102,2)</f>
        <v>0</v>
      </c>
      <c r="R102" s="250"/>
      <c r="S102" s="250" t="s">
        <v>331</v>
      </c>
      <c r="T102" s="251" t="s">
        <v>316</v>
      </c>
      <c r="U102" s="224">
        <v>0</v>
      </c>
      <c r="V102" s="224">
        <f>ROUND(E102*U102,2)</f>
        <v>0</v>
      </c>
      <c r="W102" s="224"/>
      <c r="X102" s="224" t="s">
        <v>336</v>
      </c>
      <c r="Y102" s="224" t="s">
        <v>317</v>
      </c>
      <c r="Z102" s="214"/>
      <c r="AA102" s="214"/>
      <c r="AB102" s="214"/>
      <c r="AC102" s="214"/>
      <c r="AD102" s="214"/>
      <c r="AE102" s="214"/>
      <c r="AF102" s="214"/>
      <c r="AG102" s="214" t="s">
        <v>367</v>
      </c>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row>
    <row r="103" spans="1:60" outlineLevel="1" x14ac:dyDescent="0.2">
      <c r="A103" s="245">
        <v>93</v>
      </c>
      <c r="B103" s="246" t="s">
        <v>4035</v>
      </c>
      <c r="C103" s="256" t="s">
        <v>4036</v>
      </c>
      <c r="D103" s="247" t="s">
        <v>330</v>
      </c>
      <c r="E103" s="248">
        <v>1</v>
      </c>
      <c r="F103" s="249"/>
      <c r="G103" s="250">
        <f>ROUND(E103*F103,2)</f>
        <v>0</v>
      </c>
      <c r="H103" s="249"/>
      <c r="I103" s="250">
        <f>ROUND(E103*H103,2)</f>
        <v>0</v>
      </c>
      <c r="J103" s="249"/>
      <c r="K103" s="250">
        <f>ROUND(E103*J103,2)</f>
        <v>0</v>
      </c>
      <c r="L103" s="250">
        <v>12</v>
      </c>
      <c r="M103" s="250">
        <f>G103*(1+L103/100)</f>
        <v>0</v>
      </c>
      <c r="N103" s="248">
        <v>0</v>
      </c>
      <c r="O103" s="248">
        <f>ROUND(E103*N103,2)</f>
        <v>0</v>
      </c>
      <c r="P103" s="248">
        <v>0</v>
      </c>
      <c r="Q103" s="248">
        <f>ROUND(E103*P103,2)</f>
        <v>0</v>
      </c>
      <c r="R103" s="250"/>
      <c r="S103" s="250" t="s">
        <v>331</v>
      </c>
      <c r="T103" s="251" t="s">
        <v>316</v>
      </c>
      <c r="U103" s="224">
        <v>0</v>
      </c>
      <c r="V103" s="224">
        <f>ROUND(E103*U103,2)</f>
        <v>0</v>
      </c>
      <c r="W103" s="224"/>
      <c r="X103" s="224" t="s">
        <v>336</v>
      </c>
      <c r="Y103" s="224" t="s">
        <v>317</v>
      </c>
      <c r="Z103" s="214"/>
      <c r="AA103" s="214"/>
      <c r="AB103" s="214"/>
      <c r="AC103" s="214"/>
      <c r="AD103" s="214"/>
      <c r="AE103" s="214"/>
      <c r="AF103" s="214"/>
      <c r="AG103" s="214" t="s">
        <v>367</v>
      </c>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row>
    <row r="104" spans="1:60" outlineLevel="1" x14ac:dyDescent="0.2">
      <c r="A104" s="245">
        <v>94</v>
      </c>
      <c r="B104" s="246" t="s">
        <v>4037</v>
      </c>
      <c r="C104" s="256" t="s">
        <v>4038</v>
      </c>
      <c r="D104" s="247" t="s">
        <v>330</v>
      </c>
      <c r="E104" s="248">
        <v>1</v>
      </c>
      <c r="F104" s="249"/>
      <c r="G104" s="250">
        <f>ROUND(E104*F104,2)</f>
        <v>0</v>
      </c>
      <c r="H104" s="249"/>
      <c r="I104" s="250">
        <f>ROUND(E104*H104,2)</f>
        <v>0</v>
      </c>
      <c r="J104" s="249"/>
      <c r="K104" s="250">
        <f>ROUND(E104*J104,2)</f>
        <v>0</v>
      </c>
      <c r="L104" s="250">
        <v>12</v>
      </c>
      <c r="M104" s="250">
        <f>G104*(1+L104/100)</f>
        <v>0</v>
      </c>
      <c r="N104" s="248">
        <v>0</v>
      </c>
      <c r="O104" s="248">
        <f>ROUND(E104*N104,2)</f>
        <v>0</v>
      </c>
      <c r="P104" s="248">
        <v>0</v>
      </c>
      <c r="Q104" s="248">
        <f>ROUND(E104*P104,2)</f>
        <v>0</v>
      </c>
      <c r="R104" s="250"/>
      <c r="S104" s="250" t="s">
        <v>331</v>
      </c>
      <c r="T104" s="251" t="s">
        <v>316</v>
      </c>
      <c r="U104" s="224">
        <v>0</v>
      </c>
      <c r="V104" s="224">
        <f>ROUND(E104*U104,2)</f>
        <v>0</v>
      </c>
      <c r="W104" s="224"/>
      <c r="X104" s="224" t="s">
        <v>336</v>
      </c>
      <c r="Y104" s="224" t="s">
        <v>317</v>
      </c>
      <c r="Z104" s="214"/>
      <c r="AA104" s="214"/>
      <c r="AB104" s="214"/>
      <c r="AC104" s="214"/>
      <c r="AD104" s="214"/>
      <c r="AE104" s="214"/>
      <c r="AF104" s="214"/>
      <c r="AG104" s="214" t="s">
        <v>367</v>
      </c>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row>
    <row r="105" spans="1:60" x14ac:dyDescent="0.2">
      <c r="A105" s="229" t="s">
        <v>310</v>
      </c>
      <c r="B105" s="230" t="s">
        <v>215</v>
      </c>
      <c r="C105" s="253" t="s">
        <v>216</v>
      </c>
      <c r="D105" s="231"/>
      <c r="E105" s="232"/>
      <c r="F105" s="233"/>
      <c r="G105" s="233">
        <f>SUMIF(AG106:AG108,"&lt;&gt;NOR",G106:G108)</f>
        <v>0</v>
      </c>
      <c r="H105" s="233"/>
      <c r="I105" s="233">
        <f>SUM(I106:I108)</f>
        <v>0</v>
      </c>
      <c r="J105" s="233"/>
      <c r="K105" s="233">
        <f>SUM(K106:K108)</f>
        <v>0</v>
      </c>
      <c r="L105" s="233"/>
      <c r="M105" s="233">
        <f>SUM(M106:M108)</f>
        <v>0</v>
      </c>
      <c r="N105" s="232"/>
      <c r="O105" s="232">
        <f>SUM(O106:O108)</f>
        <v>0</v>
      </c>
      <c r="P105" s="232"/>
      <c r="Q105" s="232">
        <f>SUM(Q106:Q108)</f>
        <v>0</v>
      </c>
      <c r="R105" s="233"/>
      <c r="S105" s="233"/>
      <c r="T105" s="234"/>
      <c r="U105" s="228"/>
      <c r="V105" s="228">
        <f>SUM(V106:V108)</f>
        <v>0</v>
      </c>
      <c r="W105" s="228"/>
      <c r="X105" s="228"/>
      <c r="Y105" s="228"/>
      <c r="AG105" t="s">
        <v>311</v>
      </c>
    </row>
    <row r="106" spans="1:60" outlineLevel="1" x14ac:dyDescent="0.2">
      <c r="A106" s="245">
        <v>95</v>
      </c>
      <c r="B106" s="246" t="s">
        <v>4039</v>
      </c>
      <c r="C106" s="256" t="s">
        <v>4040</v>
      </c>
      <c r="D106" s="247" t="s">
        <v>3990</v>
      </c>
      <c r="E106" s="248">
        <v>1</v>
      </c>
      <c r="F106" s="249"/>
      <c r="G106" s="250">
        <f>ROUND(E106*F106,2)</f>
        <v>0</v>
      </c>
      <c r="H106" s="249"/>
      <c r="I106" s="250">
        <f>ROUND(E106*H106,2)</f>
        <v>0</v>
      </c>
      <c r="J106" s="249"/>
      <c r="K106" s="250">
        <f>ROUND(E106*J106,2)</f>
        <v>0</v>
      </c>
      <c r="L106" s="250">
        <v>12</v>
      </c>
      <c r="M106" s="250">
        <f>G106*(1+L106/100)</f>
        <v>0</v>
      </c>
      <c r="N106" s="248">
        <v>0</v>
      </c>
      <c r="O106" s="248">
        <f>ROUND(E106*N106,2)</f>
        <v>0</v>
      </c>
      <c r="P106" s="248">
        <v>0</v>
      </c>
      <c r="Q106" s="248">
        <f>ROUND(E106*P106,2)</f>
        <v>0</v>
      </c>
      <c r="R106" s="250"/>
      <c r="S106" s="250" t="s">
        <v>331</v>
      </c>
      <c r="T106" s="251" t="s">
        <v>316</v>
      </c>
      <c r="U106" s="224">
        <v>0</v>
      </c>
      <c r="V106" s="224">
        <f>ROUND(E106*U106,2)</f>
        <v>0</v>
      </c>
      <c r="W106" s="224"/>
      <c r="X106" s="224" t="s">
        <v>336</v>
      </c>
      <c r="Y106" s="224" t="s">
        <v>317</v>
      </c>
      <c r="Z106" s="214"/>
      <c r="AA106" s="214"/>
      <c r="AB106" s="214"/>
      <c r="AC106" s="214"/>
      <c r="AD106" s="214"/>
      <c r="AE106" s="214"/>
      <c r="AF106" s="214"/>
      <c r="AG106" s="214" t="s">
        <v>337</v>
      </c>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row>
    <row r="107" spans="1:60" outlineLevel="1" x14ac:dyDescent="0.2">
      <c r="A107" s="245">
        <v>96</v>
      </c>
      <c r="B107" s="246" t="s">
        <v>4041</v>
      </c>
      <c r="C107" s="256" t="s">
        <v>4042</v>
      </c>
      <c r="D107" s="247" t="s">
        <v>3990</v>
      </c>
      <c r="E107" s="248">
        <v>1</v>
      </c>
      <c r="F107" s="249"/>
      <c r="G107" s="250">
        <f>ROUND(E107*F107,2)</f>
        <v>0</v>
      </c>
      <c r="H107" s="249"/>
      <c r="I107" s="250">
        <f>ROUND(E107*H107,2)</f>
        <v>0</v>
      </c>
      <c r="J107" s="249"/>
      <c r="K107" s="250">
        <f>ROUND(E107*J107,2)</f>
        <v>0</v>
      </c>
      <c r="L107" s="250">
        <v>12</v>
      </c>
      <c r="M107" s="250">
        <f>G107*(1+L107/100)</f>
        <v>0</v>
      </c>
      <c r="N107" s="248">
        <v>0</v>
      </c>
      <c r="O107" s="248">
        <f>ROUND(E107*N107,2)</f>
        <v>0</v>
      </c>
      <c r="P107" s="248">
        <v>0</v>
      </c>
      <c r="Q107" s="248">
        <f>ROUND(E107*P107,2)</f>
        <v>0</v>
      </c>
      <c r="R107" s="250"/>
      <c r="S107" s="250" t="s">
        <v>331</v>
      </c>
      <c r="T107" s="251" t="s">
        <v>316</v>
      </c>
      <c r="U107" s="224">
        <v>0</v>
      </c>
      <c r="V107" s="224">
        <f>ROUND(E107*U107,2)</f>
        <v>0</v>
      </c>
      <c r="W107" s="224"/>
      <c r="X107" s="224" t="s">
        <v>336</v>
      </c>
      <c r="Y107" s="224" t="s">
        <v>317</v>
      </c>
      <c r="Z107" s="214"/>
      <c r="AA107" s="214"/>
      <c r="AB107" s="214"/>
      <c r="AC107" s="214"/>
      <c r="AD107" s="214"/>
      <c r="AE107" s="214"/>
      <c r="AF107" s="214"/>
      <c r="AG107" s="214" t="s">
        <v>367</v>
      </c>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row>
    <row r="108" spans="1:60" outlineLevel="1" x14ac:dyDescent="0.2">
      <c r="A108" s="236">
        <v>97</v>
      </c>
      <c r="B108" s="237" t="s">
        <v>4043</v>
      </c>
      <c r="C108" s="254" t="s">
        <v>4044</v>
      </c>
      <c r="D108" s="238" t="s">
        <v>3990</v>
      </c>
      <c r="E108" s="239">
        <v>1</v>
      </c>
      <c r="F108" s="240"/>
      <c r="G108" s="241">
        <f>ROUND(E108*F108,2)</f>
        <v>0</v>
      </c>
      <c r="H108" s="240"/>
      <c r="I108" s="241">
        <f>ROUND(E108*H108,2)</f>
        <v>0</v>
      </c>
      <c r="J108" s="240"/>
      <c r="K108" s="241">
        <f>ROUND(E108*J108,2)</f>
        <v>0</v>
      </c>
      <c r="L108" s="241">
        <v>12</v>
      </c>
      <c r="M108" s="241">
        <f>G108*(1+L108/100)</f>
        <v>0</v>
      </c>
      <c r="N108" s="239">
        <v>0</v>
      </c>
      <c r="O108" s="239">
        <f>ROUND(E108*N108,2)</f>
        <v>0</v>
      </c>
      <c r="P108" s="239">
        <v>0</v>
      </c>
      <c r="Q108" s="239">
        <f>ROUND(E108*P108,2)</f>
        <v>0</v>
      </c>
      <c r="R108" s="241"/>
      <c r="S108" s="241" t="s">
        <v>331</v>
      </c>
      <c r="T108" s="242" t="s">
        <v>316</v>
      </c>
      <c r="U108" s="224">
        <v>0</v>
      </c>
      <c r="V108" s="224">
        <f>ROUND(E108*U108,2)</f>
        <v>0</v>
      </c>
      <c r="W108" s="224"/>
      <c r="X108" s="224" t="s">
        <v>336</v>
      </c>
      <c r="Y108" s="224" t="s">
        <v>317</v>
      </c>
      <c r="Z108" s="214"/>
      <c r="AA108" s="214"/>
      <c r="AB108" s="214"/>
      <c r="AC108" s="214"/>
      <c r="AD108" s="214"/>
      <c r="AE108" s="214"/>
      <c r="AF108" s="214"/>
      <c r="AG108" s="214" t="s">
        <v>367</v>
      </c>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row>
    <row r="109" spans="1:60" x14ac:dyDescent="0.2">
      <c r="A109" s="3"/>
      <c r="B109" s="4"/>
      <c r="C109" s="259"/>
      <c r="D109" s="6"/>
      <c r="E109" s="3"/>
      <c r="F109" s="3"/>
      <c r="G109" s="3"/>
      <c r="H109" s="3"/>
      <c r="I109" s="3"/>
      <c r="J109" s="3"/>
      <c r="K109" s="3"/>
      <c r="L109" s="3"/>
      <c r="M109" s="3"/>
      <c r="N109" s="3"/>
      <c r="O109" s="3"/>
      <c r="P109" s="3"/>
      <c r="Q109" s="3"/>
      <c r="R109" s="3"/>
      <c r="S109" s="3"/>
      <c r="T109" s="3"/>
      <c r="U109" s="3"/>
      <c r="V109" s="3"/>
      <c r="W109" s="3"/>
      <c r="X109" s="3"/>
      <c r="Y109" s="3"/>
      <c r="AE109">
        <v>12</v>
      </c>
      <c r="AF109">
        <v>21</v>
      </c>
      <c r="AG109" t="s">
        <v>296</v>
      </c>
    </row>
    <row r="110" spans="1:60" x14ac:dyDescent="0.2">
      <c r="A110" s="217"/>
      <c r="B110" s="218" t="s">
        <v>29</v>
      </c>
      <c r="C110" s="260"/>
      <c r="D110" s="219"/>
      <c r="E110" s="220"/>
      <c r="F110" s="220"/>
      <c r="G110" s="235">
        <f>G8+G53+G97+G105</f>
        <v>0</v>
      </c>
      <c r="H110" s="3"/>
      <c r="I110" s="3"/>
      <c r="J110" s="3"/>
      <c r="K110" s="3"/>
      <c r="L110" s="3"/>
      <c r="M110" s="3"/>
      <c r="N110" s="3"/>
      <c r="O110" s="3"/>
      <c r="P110" s="3"/>
      <c r="Q110" s="3"/>
      <c r="R110" s="3"/>
      <c r="S110" s="3"/>
      <c r="T110" s="3"/>
      <c r="U110" s="3"/>
      <c r="V110" s="3"/>
      <c r="W110" s="3"/>
      <c r="X110" s="3"/>
      <c r="Y110" s="3"/>
      <c r="AE110">
        <f>SUMIF(L7:L108,AE109,G7:G108)</f>
        <v>0</v>
      </c>
      <c r="AF110">
        <f>SUMIF(L7:L108,AF109,G7:G108)</f>
        <v>0</v>
      </c>
      <c r="AG110" t="s">
        <v>360</v>
      </c>
    </row>
    <row r="111" spans="1:60" x14ac:dyDescent="0.2">
      <c r="C111" s="261"/>
      <c r="D111" s="10"/>
      <c r="AG111" t="s">
        <v>361</v>
      </c>
    </row>
    <row r="112" spans="1:60"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z7AtvDxS1iv2QvDvMMZY2MhTaLo+sSQp5EUch8NdtVgU3dALFZ8HkLPTKYZEBu3t0YUzpAl8oblVKDMw1J1UAA==" saltValue="vS2hRo9OxLjYbIrtm0rdUQ=="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78" customWidth="1"/>
    <col min="3" max="3" width="63.28515625" style="178"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9" t="s">
        <v>362</v>
      </c>
      <c r="B1" s="199"/>
      <c r="C1" s="199"/>
      <c r="D1" s="199"/>
      <c r="E1" s="199"/>
      <c r="F1" s="199"/>
      <c r="G1" s="199"/>
      <c r="AG1" t="s">
        <v>282</v>
      </c>
    </row>
    <row r="2" spans="1:60" ht="24.95" customHeight="1" x14ac:dyDescent="0.2">
      <c r="A2" s="200" t="s">
        <v>7</v>
      </c>
      <c r="B2" s="49" t="s">
        <v>43</v>
      </c>
      <c r="C2" s="203" t="s">
        <v>44</v>
      </c>
      <c r="D2" s="201"/>
      <c r="E2" s="201"/>
      <c r="F2" s="201"/>
      <c r="G2" s="202"/>
      <c r="AG2" t="s">
        <v>283</v>
      </c>
    </row>
    <row r="3" spans="1:60" ht="24.95" customHeight="1" x14ac:dyDescent="0.2">
      <c r="A3" s="200" t="s">
        <v>8</v>
      </c>
      <c r="B3" s="49" t="s">
        <v>98</v>
      </c>
      <c r="C3" s="203" t="s">
        <v>99</v>
      </c>
      <c r="D3" s="201"/>
      <c r="E3" s="201"/>
      <c r="F3" s="201"/>
      <c r="G3" s="202"/>
      <c r="AC3" s="178" t="s">
        <v>3935</v>
      </c>
      <c r="AG3" t="s">
        <v>286</v>
      </c>
    </row>
    <row r="4" spans="1:60" ht="24.95" customHeight="1" x14ac:dyDescent="0.2">
      <c r="A4" s="204" t="s">
        <v>9</v>
      </c>
      <c r="B4" s="205" t="s">
        <v>99</v>
      </c>
      <c r="C4" s="206" t="s">
        <v>99</v>
      </c>
      <c r="D4" s="207"/>
      <c r="E4" s="207"/>
      <c r="F4" s="207"/>
      <c r="G4" s="208"/>
      <c r="AG4" t="s">
        <v>287</v>
      </c>
    </row>
    <row r="5" spans="1:60" x14ac:dyDescent="0.2">
      <c r="D5" s="10"/>
    </row>
    <row r="6" spans="1:60" ht="38.25" x14ac:dyDescent="0.2">
      <c r="A6" s="210" t="s">
        <v>288</v>
      </c>
      <c r="B6" s="212" t="s">
        <v>289</v>
      </c>
      <c r="C6" s="212" t="s">
        <v>290</v>
      </c>
      <c r="D6" s="211" t="s">
        <v>291</v>
      </c>
      <c r="E6" s="210" t="s">
        <v>292</v>
      </c>
      <c r="F6" s="209" t="s">
        <v>293</v>
      </c>
      <c r="G6" s="210" t="s">
        <v>29</v>
      </c>
      <c r="H6" s="213" t="s">
        <v>30</v>
      </c>
      <c r="I6" s="213" t="s">
        <v>294</v>
      </c>
      <c r="J6" s="213" t="s">
        <v>31</v>
      </c>
      <c r="K6" s="213" t="s">
        <v>295</v>
      </c>
      <c r="L6" s="213" t="s">
        <v>296</v>
      </c>
      <c r="M6" s="213" t="s">
        <v>297</v>
      </c>
      <c r="N6" s="213" t="s">
        <v>298</v>
      </c>
      <c r="O6" s="213" t="s">
        <v>299</v>
      </c>
      <c r="P6" s="213" t="s">
        <v>300</v>
      </c>
      <c r="Q6" s="213" t="s">
        <v>301</v>
      </c>
      <c r="R6" s="213" t="s">
        <v>302</v>
      </c>
      <c r="S6" s="213" t="s">
        <v>303</v>
      </c>
      <c r="T6" s="213" t="s">
        <v>304</v>
      </c>
      <c r="U6" s="213" t="s">
        <v>305</v>
      </c>
      <c r="V6" s="213" t="s">
        <v>306</v>
      </c>
      <c r="W6" s="213" t="s">
        <v>307</v>
      </c>
      <c r="X6" s="213" t="s">
        <v>308</v>
      </c>
      <c r="Y6" s="213" t="s">
        <v>309</v>
      </c>
    </row>
    <row r="7" spans="1:60" hidden="1" x14ac:dyDescent="0.2">
      <c r="A7" s="3"/>
      <c r="B7" s="4"/>
      <c r="C7" s="4"/>
      <c r="D7" s="6"/>
      <c r="E7" s="215"/>
      <c r="F7" s="216"/>
      <c r="G7" s="216"/>
      <c r="H7" s="216"/>
      <c r="I7" s="216"/>
      <c r="J7" s="216"/>
      <c r="K7" s="216"/>
      <c r="L7" s="216"/>
      <c r="M7" s="216"/>
      <c r="N7" s="215"/>
      <c r="O7" s="215"/>
      <c r="P7" s="215"/>
      <c r="Q7" s="215"/>
      <c r="R7" s="216"/>
      <c r="S7" s="216"/>
      <c r="T7" s="216"/>
      <c r="U7" s="216"/>
      <c r="V7" s="216"/>
      <c r="W7" s="216"/>
      <c r="X7" s="216"/>
      <c r="Y7" s="216"/>
    </row>
    <row r="8" spans="1:60" x14ac:dyDescent="0.2">
      <c r="A8" s="229" t="s">
        <v>310</v>
      </c>
      <c r="B8" s="230" t="s">
        <v>274</v>
      </c>
      <c r="C8" s="253" t="s">
        <v>275</v>
      </c>
      <c r="D8" s="231"/>
      <c r="E8" s="232"/>
      <c r="F8" s="233"/>
      <c r="G8" s="233">
        <f>SUMIF(AG9:AG38,"&lt;&gt;NOR",G9:G38)</f>
        <v>0</v>
      </c>
      <c r="H8" s="233"/>
      <c r="I8" s="233">
        <f>SUM(I9:I38)</f>
        <v>0</v>
      </c>
      <c r="J8" s="233"/>
      <c r="K8" s="233">
        <f>SUM(K9:K38)</f>
        <v>0</v>
      </c>
      <c r="L8" s="233"/>
      <c r="M8" s="233">
        <f>SUM(M9:M38)</f>
        <v>0</v>
      </c>
      <c r="N8" s="232"/>
      <c r="O8" s="232">
        <f>SUM(O9:O38)</f>
        <v>0</v>
      </c>
      <c r="P8" s="232"/>
      <c r="Q8" s="232">
        <f>SUM(Q9:Q38)</f>
        <v>0</v>
      </c>
      <c r="R8" s="233"/>
      <c r="S8" s="233"/>
      <c r="T8" s="234"/>
      <c r="U8" s="228"/>
      <c r="V8" s="228">
        <f>SUM(V9:V38)</f>
        <v>0</v>
      </c>
      <c r="W8" s="228"/>
      <c r="X8" s="228"/>
      <c r="Y8" s="228"/>
      <c r="AG8" t="s">
        <v>311</v>
      </c>
    </row>
    <row r="9" spans="1:60" outlineLevel="1" x14ac:dyDescent="0.2">
      <c r="A9" s="245">
        <v>1</v>
      </c>
      <c r="B9" s="246" t="s">
        <v>274</v>
      </c>
      <c r="C9" s="256" t="s">
        <v>4045</v>
      </c>
      <c r="D9" s="247" t="s">
        <v>1055</v>
      </c>
      <c r="E9" s="248">
        <v>1</v>
      </c>
      <c r="F9" s="249"/>
      <c r="G9" s="250">
        <f>ROUND(E9*F9,2)</f>
        <v>0</v>
      </c>
      <c r="H9" s="249"/>
      <c r="I9" s="250">
        <f>ROUND(E9*H9,2)</f>
        <v>0</v>
      </c>
      <c r="J9" s="249"/>
      <c r="K9" s="250">
        <f>ROUND(E9*J9,2)</f>
        <v>0</v>
      </c>
      <c r="L9" s="250">
        <v>12</v>
      </c>
      <c r="M9" s="250">
        <f>G9*(1+L9/100)</f>
        <v>0</v>
      </c>
      <c r="N9" s="248">
        <v>0</v>
      </c>
      <c r="O9" s="248">
        <f>ROUND(E9*N9,2)</f>
        <v>0</v>
      </c>
      <c r="P9" s="248">
        <v>0</v>
      </c>
      <c r="Q9" s="248">
        <f>ROUND(E9*P9,2)</f>
        <v>0</v>
      </c>
      <c r="R9" s="250"/>
      <c r="S9" s="250" t="s">
        <v>331</v>
      </c>
      <c r="T9" s="251" t="s">
        <v>316</v>
      </c>
      <c r="U9" s="224">
        <v>0</v>
      </c>
      <c r="V9" s="224">
        <f>ROUND(E9*U9,2)</f>
        <v>0</v>
      </c>
      <c r="W9" s="224"/>
      <c r="X9" s="224" t="s">
        <v>336</v>
      </c>
      <c r="Y9" s="224" t="s">
        <v>317</v>
      </c>
      <c r="Z9" s="214"/>
      <c r="AA9" s="214"/>
      <c r="AB9" s="214"/>
      <c r="AC9" s="214"/>
      <c r="AD9" s="214"/>
      <c r="AE9" s="214"/>
      <c r="AF9" s="214"/>
      <c r="AG9" s="214" t="s">
        <v>337</v>
      </c>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row>
    <row r="10" spans="1:60" outlineLevel="1" x14ac:dyDescent="0.2">
      <c r="A10" s="245">
        <v>2</v>
      </c>
      <c r="B10" s="246" t="s">
        <v>3938</v>
      </c>
      <c r="C10" s="256" t="s">
        <v>4046</v>
      </c>
      <c r="D10" s="247" t="s">
        <v>1055</v>
      </c>
      <c r="E10" s="248">
        <v>1</v>
      </c>
      <c r="F10" s="249"/>
      <c r="G10" s="250">
        <f>ROUND(E10*F10,2)</f>
        <v>0</v>
      </c>
      <c r="H10" s="249"/>
      <c r="I10" s="250">
        <f>ROUND(E10*H10,2)</f>
        <v>0</v>
      </c>
      <c r="J10" s="249"/>
      <c r="K10" s="250">
        <f>ROUND(E10*J10,2)</f>
        <v>0</v>
      </c>
      <c r="L10" s="250">
        <v>12</v>
      </c>
      <c r="M10" s="250">
        <f>G10*(1+L10/100)</f>
        <v>0</v>
      </c>
      <c r="N10" s="248">
        <v>0</v>
      </c>
      <c r="O10" s="248">
        <f>ROUND(E10*N10,2)</f>
        <v>0</v>
      </c>
      <c r="P10" s="248">
        <v>0</v>
      </c>
      <c r="Q10" s="248">
        <f>ROUND(E10*P10,2)</f>
        <v>0</v>
      </c>
      <c r="R10" s="250"/>
      <c r="S10" s="250" t="s">
        <v>331</v>
      </c>
      <c r="T10" s="251" t="s">
        <v>316</v>
      </c>
      <c r="U10" s="224">
        <v>0</v>
      </c>
      <c r="V10" s="224">
        <f>ROUND(E10*U10,2)</f>
        <v>0</v>
      </c>
      <c r="W10" s="224"/>
      <c r="X10" s="224" t="s">
        <v>336</v>
      </c>
      <c r="Y10" s="224" t="s">
        <v>317</v>
      </c>
      <c r="Z10" s="214"/>
      <c r="AA10" s="214"/>
      <c r="AB10" s="214"/>
      <c r="AC10" s="214"/>
      <c r="AD10" s="214"/>
      <c r="AE10" s="214"/>
      <c r="AF10" s="214"/>
      <c r="AG10" s="214" t="s">
        <v>337</v>
      </c>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outlineLevel="1" x14ac:dyDescent="0.2">
      <c r="A11" s="245">
        <v>3</v>
      </c>
      <c r="B11" s="246" t="s">
        <v>3940</v>
      </c>
      <c r="C11" s="256" t="s">
        <v>4047</v>
      </c>
      <c r="D11" s="247" t="s">
        <v>1055</v>
      </c>
      <c r="E11" s="248">
        <v>1</v>
      </c>
      <c r="F11" s="249"/>
      <c r="G11" s="250">
        <f>ROUND(E11*F11,2)</f>
        <v>0</v>
      </c>
      <c r="H11" s="249"/>
      <c r="I11" s="250">
        <f>ROUND(E11*H11,2)</f>
        <v>0</v>
      </c>
      <c r="J11" s="249"/>
      <c r="K11" s="250">
        <f>ROUND(E11*J11,2)</f>
        <v>0</v>
      </c>
      <c r="L11" s="250">
        <v>12</v>
      </c>
      <c r="M11" s="250">
        <f>G11*(1+L11/100)</f>
        <v>0</v>
      </c>
      <c r="N11" s="248">
        <v>0</v>
      </c>
      <c r="O11" s="248">
        <f>ROUND(E11*N11,2)</f>
        <v>0</v>
      </c>
      <c r="P11" s="248">
        <v>0</v>
      </c>
      <c r="Q11" s="248">
        <f>ROUND(E11*P11,2)</f>
        <v>0</v>
      </c>
      <c r="R11" s="250"/>
      <c r="S11" s="250" t="s">
        <v>331</v>
      </c>
      <c r="T11" s="251" t="s">
        <v>316</v>
      </c>
      <c r="U11" s="224">
        <v>0</v>
      </c>
      <c r="V11" s="224">
        <f>ROUND(E11*U11,2)</f>
        <v>0</v>
      </c>
      <c r="W11" s="224"/>
      <c r="X11" s="224" t="s">
        <v>336</v>
      </c>
      <c r="Y11" s="224" t="s">
        <v>317</v>
      </c>
      <c r="Z11" s="214"/>
      <c r="AA11" s="214"/>
      <c r="AB11" s="214"/>
      <c r="AC11" s="214"/>
      <c r="AD11" s="214"/>
      <c r="AE11" s="214"/>
      <c r="AF11" s="214"/>
      <c r="AG11" s="214" t="s">
        <v>337</v>
      </c>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1" x14ac:dyDescent="0.2">
      <c r="A12" s="245">
        <v>4</v>
      </c>
      <c r="B12" s="246" t="s">
        <v>3942</v>
      </c>
      <c r="C12" s="256" t="s">
        <v>4048</v>
      </c>
      <c r="D12" s="247" t="s">
        <v>1055</v>
      </c>
      <c r="E12" s="248">
        <v>1</v>
      </c>
      <c r="F12" s="249"/>
      <c r="G12" s="250">
        <f>ROUND(E12*F12,2)</f>
        <v>0</v>
      </c>
      <c r="H12" s="249"/>
      <c r="I12" s="250">
        <f>ROUND(E12*H12,2)</f>
        <v>0</v>
      </c>
      <c r="J12" s="249"/>
      <c r="K12" s="250">
        <f>ROUND(E12*J12,2)</f>
        <v>0</v>
      </c>
      <c r="L12" s="250">
        <v>12</v>
      </c>
      <c r="M12" s="250">
        <f>G12*(1+L12/100)</f>
        <v>0</v>
      </c>
      <c r="N12" s="248">
        <v>0</v>
      </c>
      <c r="O12" s="248">
        <f>ROUND(E12*N12,2)</f>
        <v>0</v>
      </c>
      <c r="P12" s="248">
        <v>0</v>
      </c>
      <c r="Q12" s="248">
        <f>ROUND(E12*P12,2)</f>
        <v>0</v>
      </c>
      <c r="R12" s="250"/>
      <c r="S12" s="250" t="s">
        <v>331</v>
      </c>
      <c r="T12" s="251" t="s">
        <v>316</v>
      </c>
      <c r="U12" s="224">
        <v>0</v>
      </c>
      <c r="V12" s="224">
        <f>ROUND(E12*U12,2)</f>
        <v>0</v>
      </c>
      <c r="W12" s="224"/>
      <c r="X12" s="224" t="s">
        <v>336</v>
      </c>
      <c r="Y12" s="224" t="s">
        <v>317</v>
      </c>
      <c r="Z12" s="214"/>
      <c r="AA12" s="214"/>
      <c r="AB12" s="214"/>
      <c r="AC12" s="214"/>
      <c r="AD12" s="214"/>
      <c r="AE12" s="214"/>
      <c r="AF12" s="214"/>
      <c r="AG12" s="214" t="s">
        <v>337</v>
      </c>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1" x14ac:dyDescent="0.2">
      <c r="A13" s="245">
        <v>5</v>
      </c>
      <c r="B13" s="246" t="s">
        <v>3944</v>
      </c>
      <c r="C13" s="256" t="s">
        <v>4049</v>
      </c>
      <c r="D13" s="247" t="s">
        <v>1055</v>
      </c>
      <c r="E13" s="248">
        <v>12</v>
      </c>
      <c r="F13" s="249"/>
      <c r="G13" s="250">
        <f>ROUND(E13*F13,2)</f>
        <v>0</v>
      </c>
      <c r="H13" s="249"/>
      <c r="I13" s="250">
        <f>ROUND(E13*H13,2)</f>
        <v>0</v>
      </c>
      <c r="J13" s="249"/>
      <c r="K13" s="250">
        <f>ROUND(E13*J13,2)</f>
        <v>0</v>
      </c>
      <c r="L13" s="250">
        <v>12</v>
      </c>
      <c r="M13" s="250">
        <f>G13*(1+L13/100)</f>
        <v>0</v>
      </c>
      <c r="N13" s="248">
        <v>0</v>
      </c>
      <c r="O13" s="248">
        <f>ROUND(E13*N13,2)</f>
        <v>0</v>
      </c>
      <c r="P13" s="248">
        <v>0</v>
      </c>
      <c r="Q13" s="248">
        <f>ROUND(E13*P13,2)</f>
        <v>0</v>
      </c>
      <c r="R13" s="250"/>
      <c r="S13" s="250" t="s">
        <v>331</v>
      </c>
      <c r="T13" s="251" t="s">
        <v>316</v>
      </c>
      <c r="U13" s="224">
        <v>0</v>
      </c>
      <c r="V13" s="224">
        <f>ROUND(E13*U13,2)</f>
        <v>0</v>
      </c>
      <c r="W13" s="224"/>
      <c r="X13" s="224" t="s">
        <v>336</v>
      </c>
      <c r="Y13" s="224" t="s">
        <v>317</v>
      </c>
      <c r="Z13" s="214"/>
      <c r="AA13" s="214"/>
      <c r="AB13" s="214"/>
      <c r="AC13" s="214"/>
      <c r="AD13" s="214"/>
      <c r="AE13" s="214"/>
      <c r="AF13" s="214"/>
      <c r="AG13" s="214" t="s">
        <v>337</v>
      </c>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outlineLevel="1" x14ac:dyDescent="0.2">
      <c r="A14" s="245">
        <v>6</v>
      </c>
      <c r="B14" s="246" t="s">
        <v>3946</v>
      </c>
      <c r="C14" s="256" t="s">
        <v>4050</v>
      </c>
      <c r="D14" s="247" t="s">
        <v>1055</v>
      </c>
      <c r="E14" s="248">
        <v>1</v>
      </c>
      <c r="F14" s="249"/>
      <c r="G14" s="250">
        <f>ROUND(E14*F14,2)</f>
        <v>0</v>
      </c>
      <c r="H14" s="249"/>
      <c r="I14" s="250">
        <f>ROUND(E14*H14,2)</f>
        <v>0</v>
      </c>
      <c r="J14" s="249"/>
      <c r="K14" s="250">
        <f>ROUND(E14*J14,2)</f>
        <v>0</v>
      </c>
      <c r="L14" s="250">
        <v>12</v>
      </c>
      <c r="M14" s="250">
        <f>G14*(1+L14/100)</f>
        <v>0</v>
      </c>
      <c r="N14" s="248">
        <v>0</v>
      </c>
      <c r="O14" s="248">
        <f>ROUND(E14*N14,2)</f>
        <v>0</v>
      </c>
      <c r="P14" s="248">
        <v>0</v>
      </c>
      <c r="Q14" s="248">
        <f>ROUND(E14*P14,2)</f>
        <v>0</v>
      </c>
      <c r="R14" s="250"/>
      <c r="S14" s="250" t="s">
        <v>331</v>
      </c>
      <c r="T14" s="251" t="s">
        <v>316</v>
      </c>
      <c r="U14" s="224">
        <v>0</v>
      </c>
      <c r="V14" s="224">
        <f>ROUND(E14*U14,2)</f>
        <v>0</v>
      </c>
      <c r="W14" s="224"/>
      <c r="X14" s="224" t="s">
        <v>336</v>
      </c>
      <c r="Y14" s="224" t="s">
        <v>317</v>
      </c>
      <c r="Z14" s="214"/>
      <c r="AA14" s="214"/>
      <c r="AB14" s="214"/>
      <c r="AC14" s="214"/>
      <c r="AD14" s="214"/>
      <c r="AE14" s="214"/>
      <c r="AF14" s="214"/>
      <c r="AG14" s="214" t="s">
        <v>337</v>
      </c>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1" x14ac:dyDescent="0.2">
      <c r="A15" s="245">
        <v>7</v>
      </c>
      <c r="B15" s="246" t="s">
        <v>3948</v>
      </c>
      <c r="C15" s="256" t="s">
        <v>4051</v>
      </c>
      <c r="D15" s="247" t="s">
        <v>1055</v>
      </c>
      <c r="E15" s="248">
        <v>12</v>
      </c>
      <c r="F15" s="249"/>
      <c r="G15" s="250">
        <f>ROUND(E15*F15,2)</f>
        <v>0</v>
      </c>
      <c r="H15" s="249"/>
      <c r="I15" s="250">
        <f>ROUND(E15*H15,2)</f>
        <v>0</v>
      </c>
      <c r="J15" s="249"/>
      <c r="K15" s="250">
        <f>ROUND(E15*J15,2)</f>
        <v>0</v>
      </c>
      <c r="L15" s="250">
        <v>12</v>
      </c>
      <c r="M15" s="250">
        <f>G15*(1+L15/100)</f>
        <v>0</v>
      </c>
      <c r="N15" s="248">
        <v>0</v>
      </c>
      <c r="O15" s="248">
        <f>ROUND(E15*N15,2)</f>
        <v>0</v>
      </c>
      <c r="P15" s="248">
        <v>0</v>
      </c>
      <c r="Q15" s="248">
        <f>ROUND(E15*P15,2)</f>
        <v>0</v>
      </c>
      <c r="R15" s="250"/>
      <c r="S15" s="250" t="s">
        <v>331</v>
      </c>
      <c r="T15" s="251" t="s">
        <v>316</v>
      </c>
      <c r="U15" s="224">
        <v>0</v>
      </c>
      <c r="V15" s="224">
        <f>ROUND(E15*U15,2)</f>
        <v>0</v>
      </c>
      <c r="W15" s="224"/>
      <c r="X15" s="224" t="s">
        <v>336</v>
      </c>
      <c r="Y15" s="224" t="s">
        <v>317</v>
      </c>
      <c r="Z15" s="214"/>
      <c r="AA15" s="214"/>
      <c r="AB15" s="214"/>
      <c r="AC15" s="214"/>
      <c r="AD15" s="214"/>
      <c r="AE15" s="214"/>
      <c r="AF15" s="214"/>
      <c r="AG15" s="214" t="s">
        <v>337</v>
      </c>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x14ac:dyDescent="0.2">
      <c r="A16" s="245">
        <v>8</v>
      </c>
      <c r="B16" s="246" t="s">
        <v>3950</v>
      </c>
      <c r="C16" s="256" t="s">
        <v>4052</v>
      </c>
      <c r="D16" s="247" t="s">
        <v>1055</v>
      </c>
      <c r="E16" s="248">
        <v>8</v>
      </c>
      <c r="F16" s="249"/>
      <c r="G16" s="250">
        <f>ROUND(E16*F16,2)</f>
        <v>0</v>
      </c>
      <c r="H16" s="249"/>
      <c r="I16" s="250">
        <f>ROUND(E16*H16,2)</f>
        <v>0</v>
      </c>
      <c r="J16" s="249"/>
      <c r="K16" s="250">
        <f>ROUND(E16*J16,2)</f>
        <v>0</v>
      </c>
      <c r="L16" s="250">
        <v>12</v>
      </c>
      <c r="M16" s="250">
        <f>G16*(1+L16/100)</f>
        <v>0</v>
      </c>
      <c r="N16" s="248">
        <v>0</v>
      </c>
      <c r="O16" s="248">
        <f>ROUND(E16*N16,2)</f>
        <v>0</v>
      </c>
      <c r="P16" s="248">
        <v>0</v>
      </c>
      <c r="Q16" s="248">
        <f>ROUND(E16*P16,2)</f>
        <v>0</v>
      </c>
      <c r="R16" s="250"/>
      <c r="S16" s="250" t="s">
        <v>331</v>
      </c>
      <c r="T16" s="251" t="s">
        <v>316</v>
      </c>
      <c r="U16" s="224">
        <v>0</v>
      </c>
      <c r="V16" s="224">
        <f>ROUND(E16*U16,2)</f>
        <v>0</v>
      </c>
      <c r="W16" s="224"/>
      <c r="X16" s="224" t="s">
        <v>336</v>
      </c>
      <c r="Y16" s="224" t="s">
        <v>317</v>
      </c>
      <c r="Z16" s="214"/>
      <c r="AA16" s="214"/>
      <c r="AB16" s="214"/>
      <c r="AC16" s="214"/>
      <c r="AD16" s="214"/>
      <c r="AE16" s="214"/>
      <c r="AF16" s="214"/>
      <c r="AG16" s="214" t="s">
        <v>337</v>
      </c>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outlineLevel="1" x14ac:dyDescent="0.2">
      <c r="A17" s="245">
        <v>9</v>
      </c>
      <c r="B17" s="246" t="s">
        <v>3952</v>
      </c>
      <c r="C17" s="256" t="s">
        <v>4053</v>
      </c>
      <c r="D17" s="247" t="s">
        <v>1055</v>
      </c>
      <c r="E17" s="248">
        <v>49</v>
      </c>
      <c r="F17" s="249"/>
      <c r="G17" s="250">
        <f>ROUND(E17*F17,2)</f>
        <v>0</v>
      </c>
      <c r="H17" s="249"/>
      <c r="I17" s="250">
        <f>ROUND(E17*H17,2)</f>
        <v>0</v>
      </c>
      <c r="J17" s="249"/>
      <c r="K17" s="250">
        <f>ROUND(E17*J17,2)</f>
        <v>0</v>
      </c>
      <c r="L17" s="250">
        <v>12</v>
      </c>
      <c r="M17" s="250">
        <f>G17*(1+L17/100)</f>
        <v>0</v>
      </c>
      <c r="N17" s="248">
        <v>0</v>
      </c>
      <c r="O17" s="248">
        <f>ROUND(E17*N17,2)</f>
        <v>0</v>
      </c>
      <c r="P17" s="248">
        <v>0</v>
      </c>
      <c r="Q17" s="248">
        <f>ROUND(E17*P17,2)</f>
        <v>0</v>
      </c>
      <c r="R17" s="250"/>
      <c r="S17" s="250" t="s">
        <v>331</v>
      </c>
      <c r="T17" s="251" t="s">
        <v>316</v>
      </c>
      <c r="U17" s="224">
        <v>0</v>
      </c>
      <c r="V17" s="224">
        <f>ROUND(E17*U17,2)</f>
        <v>0</v>
      </c>
      <c r="W17" s="224"/>
      <c r="X17" s="224" t="s">
        <v>336</v>
      </c>
      <c r="Y17" s="224" t="s">
        <v>317</v>
      </c>
      <c r="Z17" s="214"/>
      <c r="AA17" s="214"/>
      <c r="AB17" s="214"/>
      <c r="AC17" s="214"/>
      <c r="AD17" s="214"/>
      <c r="AE17" s="214"/>
      <c r="AF17" s="214"/>
      <c r="AG17" s="214" t="s">
        <v>337</v>
      </c>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outlineLevel="1" x14ac:dyDescent="0.2">
      <c r="A18" s="245">
        <v>10</v>
      </c>
      <c r="B18" s="246" t="s">
        <v>3954</v>
      </c>
      <c r="C18" s="256" t="s">
        <v>4054</v>
      </c>
      <c r="D18" s="247" t="s">
        <v>1055</v>
      </c>
      <c r="E18" s="248">
        <v>13</v>
      </c>
      <c r="F18" s="249"/>
      <c r="G18" s="250">
        <f>ROUND(E18*F18,2)</f>
        <v>0</v>
      </c>
      <c r="H18" s="249"/>
      <c r="I18" s="250">
        <f>ROUND(E18*H18,2)</f>
        <v>0</v>
      </c>
      <c r="J18" s="249"/>
      <c r="K18" s="250">
        <f>ROUND(E18*J18,2)</f>
        <v>0</v>
      </c>
      <c r="L18" s="250">
        <v>12</v>
      </c>
      <c r="M18" s="250">
        <f>G18*(1+L18/100)</f>
        <v>0</v>
      </c>
      <c r="N18" s="248">
        <v>0</v>
      </c>
      <c r="O18" s="248">
        <f>ROUND(E18*N18,2)</f>
        <v>0</v>
      </c>
      <c r="P18" s="248">
        <v>0</v>
      </c>
      <c r="Q18" s="248">
        <f>ROUND(E18*P18,2)</f>
        <v>0</v>
      </c>
      <c r="R18" s="250"/>
      <c r="S18" s="250" t="s">
        <v>331</v>
      </c>
      <c r="T18" s="251" t="s">
        <v>316</v>
      </c>
      <c r="U18" s="224">
        <v>0</v>
      </c>
      <c r="V18" s="224">
        <f>ROUND(E18*U18,2)</f>
        <v>0</v>
      </c>
      <c r="W18" s="224"/>
      <c r="X18" s="224" t="s">
        <v>336</v>
      </c>
      <c r="Y18" s="224" t="s">
        <v>317</v>
      </c>
      <c r="Z18" s="214"/>
      <c r="AA18" s="214"/>
      <c r="AB18" s="214"/>
      <c r="AC18" s="214"/>
      <c r="AD18" s="214"/>
      <c r="AE18" s="214"/>
      <c r="AF18" s="214"/>
      <c r="AG18" s="214" t="s">
        <v>337</v>
      </c>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x14ac:dyDescent="0.2">
      <c r="A19" s="245">
        <v>11</v>
      </c>
      <c r="B19" s="246" t="s">
        <v>3956</v>
      </c>
      <c r="C19" s="256" t="s">
        <v>4055</v>
      </c>
      <c r="D19" s="247" t="s">
        <v>1055</v>
      </c>
      <c r="E19" s="248">
        <v>8</v>
      </c>
      <c r="F19" s="249"/>
      <c r="G19" s="250">
        <f>ROUND(E19*F19,2)</f>
        <v>0</v>
      </c>
      <c r="H19" s="249"/>
      <c r="I19" s="250">
        <f>ROUND(E19*H19,2)</f>
        <v>0</v>
      </c>
      <c r="J19" s="249"/>
      <c r="K19" s="250">
        <f>ROUND(E19*J19,2)</f>
        <v>0</v>
      </c>
      <c r="L19" s="250">
        <v>12</v>
      </c>
      <c r="M19" s="250">
        <f>G19*(1+L19/100)</f>
        <v>0</v>
      </c>
      <c r="N19" s="248">
        <v>0</v>
      </c>
      <c r="O19" s="248">
        <f>ROUND(E19*N19,2)</f>
        <v>0</v>
      </c>
      <c r="P19" s="248">
        <v>0</v>
      </c>
      <c r="Q19" s="248">
        <f>ROUND(E19*P19,2)</f>
        <v>0</v>
      </c>
      <c r="R19" s="250"/>
      <c r="S19" s="250" t="s">
        <v>331</v>
      </c>
      <c r="T19" s="251" t="s">
        <v>316</v>
      </c>
      <c r="U19" s="224">
        <v>0</v>
      </c>
      <c r="V19" s="224">
        <f>ROUND(E19*U19,2)</f>
        <v>0</v>
      </c>
      <c r="W19" s="224"/>
      <c r="X19" s="224" t="s">
        <v>336</v>
      </c>
      <c r="Y19" s="224" t="s">
        <v>317</v>
      </c>
      <c r="Z19" s="214"/>
      <c r="AA19" s="214"/>
      <c r="AB19" s="214"/>
      <c r="AC19" s="214"/>
      <c r="AD19" s="214"/>
      <c r="AE19" s="214"/>
      <c r="AF19" s="214"/>
      <c r="AG19" s="214" t="s">
        <v>337</v>
      </c>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1" x14ac:dyDescent="0.2">
      <c r="A20" s="245">
        <v>12</v>
      </c>
      <c r="B20" s="246" t="s">
        <v>3958</v>
      </c>
      <c r="C20" s="256" t="s">
        <v>4056</v>
      </c>
      <c r="D20" s="247" t="s">
        <v>1055</v>
      </c>
      <c r="E20" s="248">
        <v>8</v>
      </c>
      <c r="F20" s="249"/>
      <c r="G20" s="250">
        <f>ROUND(E20*F20,2)</f>
        <v>0</v>
      </c>
      <c r="H20" s="249"/>
      <c r="I20" s="250">
        <f>ROUND(E20*H20,2)</f>
        <v>0</v>
      </c>
      <c r="J20" s="249"/>
      <c r="K20" s="250">
        <f>ROUND(E20*J20,2)</f>
        <v>0</v>
      </c>
      <c r="L20" s="250">
        <v>12</v>
      </c>
      <c r="M20" s="250">
        <f>G20*(1+L20/100)</f>
        <v>0</v>
      </c>
      <c r="N20" s="248">
        <v>0</v>
      </c>
      <c r="O20" s="248">
        <f>ROUND(E20*N20,2)</f>
        <v>0</v>
      </c>
      <c r="P20" s="248">
        <v>0</v>
      </c>
      <c r="Q20" s="248">
        <f>ROUND(E20*P20,2)</f>
        <v>0</v>
      </c>
      <c r="R20" s="250"/>
      <c r="S20" s="250" t="s">
        <v>331</v>
      </c>
      <c r="T20" s="251" t="s">
        <v>316</v>
      </c>
      <c r="U20" s="224">
        <v>0</v>
      </c>
      <c r="V20" s="224">
        <f>ROUND(E20*U20,2)</f>
        <v>0</v>
      </c>
      <c r="W20" s="224"/>
      <c r="X20" s="224" t="s">
        <v>336</v>
      </c>
      <c r="Y20" s="224" t="s">
        <v>317</v>
      </c>
      <c r="Z20" s="214"/>
      <c r="AA20" s="214"/>
      <c r="AB20" s="214"/>
      <c r="AC20" s="214"/>
      <c r="AD20" s="214"/>
      <c r="AE20" s="214"/>
      <c r="AF20" s="214"/>
      <c r="AG20" s="214" t="s">
        <v>337</v>
      </c>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1" x14ac:dyDescent="0.2">
      <c r="A21" s="245">
        <v>13</v>
      </c>
      <c r="B21" s="246" t="s">
        <v>3960</v>
      </c>
      <c r="C21" s="256" t="s">
        <v>4057</v>
      </c>
      <c r="D21" s="247" t="s">
        <v>1055</v>
      </c>
      <c r="E21" s="248">
        <v>8</v>
      </c>
      <c r="F21" s="249"/>
      <c r="G21" s="250">
        <f>ROUND(E21*F21,2)</f>
        <v>0</v>
      </c>
      <c r="H21" s="249"/>
      <c r="I21" s="250">
        <f>ROUND(E21*H21,2)</f>
        <v>0</v>
      </c>
      <c r="J21" s="249"/>
      <c r="K21" s="250">
        <f>ROUND(E21*J21,2)</f>
        <v>0</v>
      </c>
      <c r="L21" s="250">
        <v>12</v>
      </c>
      <c r="M21" s="250">
        <f>G21*(1+L21/100)</f>
        <v>0</v>
      </c>
      <c r="N21" s="248">
        <v>0</v>
      </c>
      <c r="O21" s="248">
        <f>ROUND(E21*N21,2)</f>
        <v>0</v>
      </c>
      <c r="P21" s="248">
        <v>0</v>
      </c>
      <c r="Q21" s="248">
        <f>ROUND(E21*P21,2)</f>
        <v>0</v>
      </c>
      <c r="R21" s="250"/>
      <c r="S21" s="250" t="s">
        <v>331</v>
      </c>
      <c r="T21" s="251" t="s">
        <v>316</v>
      </c>
      <c r="U21" s="224">
        <v>0</v>
      </c>
      <c r="V21" s="224">
        <f>ROUND(E21*U21,2)</f>
        <v>0</v>
      </c>
      <c r="W21" s="224"/>
      <c r="X21" s="224" t="s">
        <v>336</v>
      </c>
      <c r="Y21" s="224" t="s">
        <v>317</v>
      </c>
      <c r="Z21" s="214"/>
      <c r="AA21" s="214"/>
      <c r="AB21" s="214"/>
      <c r="AC21" s="214"/>
      <c r="AD21" s="214"/>
      <c r="AE21" s="214"/>
      <c r="AF21" s="214"/>
      <c r="AG21" s="214" t="s">
        <v>337</v>
      </c>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1" x14ac:dyDescent="0.2">
      <c r="A22" s="245">
        <v>14</v>
      </c>
      <c r="B22" s="246" t="s">
        <v>3962</v>
      </c>
      <c r="C22" s="256" t="s">
        <v>4058</v>
      </c>
      <c r="D22" s="247" t="s">
        <v>1055</v>
      </c>
      <c r="E22" s="248">
        <v>49</v>
      </c>
      <c r="F22" s="249"/>
      <c r="G22" s="250">
        <f>ROUND(E22*F22,2)</f>
        <v>0</v>
      </c>
      <c r="H22" s="249"/>
      <c r="I22" s="250">
        <f>ROUND(E22*H22,2)</f>
        <v>0</v>
      </c>
      <c r="J22" s="249"/>
      <c r="K22" s="250">
        <f>ROUND(E22*J22,2)</f>
        <v>0</v>
      </c>
      <c r="L22" s="250">
        <v>12</v>
      </c>
      <c r="M22" s="250">
        <f>G22*(1+L22/100)</f>
        <v>0</v>
      </c>
      <c r="N22" s="248">
        <v>0</v>
      </c>
      <c r="O22" s="248">
        <f>ROUND(E22*N22,2)</f>
        <v>0</v>
      </c>
      <c r="P22" s="248">
        <v>0</v>
      </c>
      <c r="Q22" s="248">
        <f>ROUND(E22*P22,2)</f>
        <v>0</v>
      </c>
      <c r="R22" s="250"/>
      <c r="S22" s="250" t="s">
        <v>331</v>
      </c>
      <c r="T22" s="251" t="s">
        <v>316</v>
      </c>
      <c r="U22" s="224">
        <v>0</v>
      </c>
      <c r="V22" s="224">
        <f>ROUND(E22*U22,2)</f>
        <v>0</v>
      </c>
      <c r="W22" s="224"/>
      <c r="X22" s="224" t="s">
        <v>336</v>
      </c>
      <c r="Y22" s="224" t="s">
        <v>317</v>
      </c>
      <c r="Z22" s="214"/>
      <c r="AA22" s="214"/>
      <c r="AB22" s="214"/>
      <c r="AC22" s="214"/>
      <c r="AD22" s="214"/>
      <c r="AE22" s="214"/>
      <c r="AF22" s="214"/>
      <c r="AG22" s="214" t="s">
        <v>337</v>
      </c>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1" x14ac:dyDescent="0.2">
      <c r="A23" s="245">
        <v>15</v>
      </c>
      <c r="B23" s="246" t="s">
        <v>3964</v>
      </c>
      <c r="C23" s="256" t="s">
        <v>4059</v>
      </c>
      <c r="D23" s="247" t="s">
        <v>403</v>
      </c>
      <c r="E23" s="248">
        <v>480</v>
      </c>
      <c r="F23" s="249"/>
      <c r="G23" s="250">
        <f>ROUND(E23*F23,2)</f>
        <v>0</v>
      </c>
      <c r="H23" s="249"/>
      <c r="I23" s="250">
        <f>ROUND(E23*H23,2)</f>
        <v>0</v>
      </c>
      <c r="J23" s="249"/>
      <c r="K23" s="250">
        <f>ROUND(E23*J23,2)</f>
        <v>0</v>
      </c>
      <c r="L23" s="250">
        <v>12</v>
      </c>
      <c r="M23" s="250">
        <f>G23*(1+L23/100)</f>
        <v>0</v>
      </c>
      <c r="N23" s="248">
        <v>0</v>
      </c>
      <c r="O23" s="248">
        <f>ROUND(E23*N23,2)</f>
        <v>0</v>
      </c>
      <c r="P23" s="248">
        <v>0</v>
      </c>
      <c r="Q23" s="248">
        <f>ROUND(E23*P23,2)</f>
        <v>0</v>
      </c>
      <c r="R23" s="250"/>
      <c r="S23" s="250" t="s">
        <v>331</v>
      </c>
      <c r="T23" s="251" t="s">
        <v>316</v>
      </c>
      <c r="U23" s="224">
        <v>0</v>
      </c>
      <c r="V23" s="224">
        <f>ROUND(E23*U23,2)</f>
        <v>0</v>
      </c>
      <c r="W23" s="224"/>
      <c r="X23" s="224" t="s">
        <v>336</v>
      </c>
      <c r="Y23" s="224" t="s">
        <v>317</v>
      </c>
      <c r="Z23" s="214"/>
      <c r="AA23" s="214"/>
      <c r="AB23" s="214"/>
      <c r="AC23" s="214"/>
      <c r="AD23" s="214"/>
      <c r="AE23" s="214"/>
      <c r="AF23" s="214"/>
      <c r="AG23" s="214" t="s">
        <v>337</v>
      </c>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1" x14ac:dyDescent="0.2">
      <c r="A24" s="245">
        <v>16</v>
      </c>
      <c r="B24" s="246" t="s">
        <v>3966</v>
      </c>
      <c r="C24" s="256" t="s">
        <v>4060</v>
      </c>
      <c r="D24" s="247" t="s">
        <v>403</v>
      </c>
      <c r="E24" s="248">
        <v>375</v>
      </c>
      <c r="F24" s="249"/>
      <c r="G24" s="250">
        <f>ROUND(E24*F24,2)</f>
        <v>0</v>
      </c>
      <c r="H24" s="249"/>
      <c r="I24" s="250">
        <f>ROUND(E24*H24,2)</f>
        <v>0</v>
      </c>
      <c r="J24" s="249"/>
      <c r="K24" s="250">
        <f>ROUND(E24*J24,2)</f>
        <v>0</v>
      </c>
      <c r="L24" s="250">
        <v>12</v>
      </c>
      <c r="M24" s="250">
        <f>G24*(1+L24/100)</f>
        <v>0</v>
      </c>
      <c r="N24" s="248">
        <v>0</v>
      </c>
      <c r="O24" s="248">
        <f>ROUND(E24*N24,2)</f>
        <v>0</v>
      </c>
      <c r="P24" s="248">
        <v>0</v>
      </c>
      <c r="Q24" s="248">
        <f>ROUND(E24*P24,2)</f>
        <v>0</v>
      </c>
      <c r="R24" s="250"/>
      <c r="S24" s="250" t="s">
        <v>331</v>
      </c>
      <c r="T24" s="251" t="s">
        <v>316</v>
      </c>
      <c r="U24" s="224">
        <v>0</v>
      </c>
      <c r="V24" s="224">
        <f>ROUND(E24*U24,2)</f>
        <v>0</v>
      </c>
      <c r="W24" s="224"/>
      <c r="X24" s="224" t="s">
        <v>336</v>
      </c>
      <c r="Y24" s="224" t="s">
        <v>317</v>
      </c>
      <c r="Z24" s="214"/>
      <c r="AA24" s="214"/>
      <c r="AB24" s="214"/>
      <c r="AC24" s="214"/>
      <c r="AD24" s="214"/>
      <c r="AE24" s="214"/>
      <c r="AF24" s="214"/>
      <c r="AG24" s="214" t="s">
        <v>337</v>
      </c>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x14ac:dyDescent="0.2">
      <c r="A25" s="245">
        <v>17</v>
      </c>
      <c r="B25" s="246" t="s">
        <v>3968</v>
      </c>
      <c r="C25" s="256" t="s">
        <v>4061</v>
      </c>
      <c r="D25" s="247" t="s">
        <v>403</v>
      </c>
      <c r="E25" s="248">
        <v>75</v>
      </c>
      <c r="F25" s="249"/>
      <c r="G25" s="250">
        <f>ROUND(E25*F25,2)</f>
        <v>0</v>
      </c>
      <c r="H25" s="249"/>
      <c r="I25" s="250">
        <f>ROUND(E25*H25,2)</f>
        <v>0</v>
      </c>
      <c r="J25" s="249"/>
      <c r="K25" s="250">
        <f>ROUND(E25*J25,2)</f>
        <v>0</v>
      </c>
      <c r="L25" s="250">
        <v>12</v>
      </c>
      <c r="M25" s="250">
        <f>G25*(1+L25/100)</f>
        <v>0</v>
      </c>
      <c r="N25" s="248">
        <v>0</v>
      </c>
      <c r="O25" s="248">
        <f>ROUND(E25*N25,2)</f>
        <v>0</v>
      </c>
      <c r="P25" s="248">
        <v>0</v>
      </c>
      <c r="Q25" s="248">
        <f>ROUND(E25*P25,2)</f>
        <v>0</v>
      </c>
      <c r="R25" s="250"/>
      <c r="S25" s="250" t="s">
        <v>331</v>
      </c>
      <c r="T25" s="251" t="s">
        <v>316</v>
      </c>
      <c r="U25" s="224">
        <v>0</v>
      </c>
      <c r="V25" s="224">
        <f>ROUND(E25*U25,2)</f>
        <v>0</v>
      </c>
      <c r="W25" s="224"/>
      <c r="X25" s="224" t="s">
        <v>336</v>
      </c>
      <c r="Y25" s="224" t="s">
        <v>317</v>
      </c>
      <c r="Z25" s="214"/>
      <c r="AA25" s="214"/>
      <c r="AB25" s="214"/>
      <c r="AC25" s="214"/>
      <c r="AD25" s="214"/>
      <c r="AE25" s="214"/>
      <c r="AF25" s="214"/>
      <c r="AG25" s="214" t="s">
        <v>337</v>
      </c>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x14ac:dyDescent="0.2">
      <c r="A26" s="245">
        <v>18</v>
      </c>
      <c r="B26" s="246" t="s">
        <v>3970</v>
      </c>
      <c r="C26" s="256" t="s">
        <v>4062</v>
      </c>
      <c r="D26" s="247" t="s">
        <v>403</v>
      </c>
      <c r="E26" s="248">
        <v>295</v>
      </c>
      <c r="F26" s="249"/>
      <c r="G26" s="250">
        <f>ROUND(E26*F26,2)</f>
        <v>0</v>
      </c>
      <c r="H26" s="249"/>
      <c r="I26" s="250">
        <f>ROUND(E26*H26,2)</f>
        <v>0</v>
      </c>
      <c r="J26" s="249"/>
      <c r="K26" s="250">
        <f>ROUND(E26*J26,2)</f>
        <v>0</v>
      </c>
      <c r="L26" s="250">
        <v>12</v>
      </c>
      <c r="M26" s="250">
        <f>G26*(1+L26/100)</f>
        <v>0</v>
      </c>
      <c r="N26" s="248">
        <v>0</v>
      </c>
      <c r="O26" s="248">
        <f>ROUND(E26*N26,2)</f>
        <v>0</v>
      </c>
      <c r="P26" s="248">
        <v>0</v>
      </c>
      <c r="Q26" s="248">
        <f>ROUND(E26*P26,2)</f>
        <v>0</v>
      </c>
      <c r="R26" s="250"/>
      <c r="S26" s="250" t="s">
        <v>331</v>
      </c>
      <c r="T26" s="251" t="s">
        <v>316</v>
      </c>
      <c r="U26" s="224">
        <v>0</v>
      </c>
      <c r="V26" s="224">
        <f>ROUND(E26*U26,2)</f>
        <v>0</v>
      </c>
      <c r="W26" s="224"/>
      <c r="X26" s="224" t="s">
        <v>336</v>
      </c>
      <c r="Y26" s="224" t="s">
        <v>317</v>
      </c>
      <c r="Z26" s="214"/>
      <c r="AA26" s="214"/>
      <c r="AB26" s="214"/>
      <c r="AC26" s="214"/>
      <c r="AD26" s="214"/>
      <c r="AE26" s="214"/>
      <c r="AF26" s="214"/>
      <c r="AG26" s="214" t="s">
        <v>337</v>
      </c>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1" x14ac:dyDescent="0.2">
      <c r="A27" s="245">
        <v>19</v>
      </c>
      <c r="B27" s="246" t="s">
        <v>3972</v>
      </c>
      <c r="C27" s="256" t="s">
        <v>4063</v>
      </c>
      <c r="D27" s="247" t="s">
        <v>1055</v>
      </c>
      <c r="E27" s="248">
        <v>1</v>
      </c>
      <c r="F27" s="249"/>
      <c r="G27" s="250">
        <f>ROUND(E27*F27,2)</f>
        <v>0</v>
      </c>
      <c r="H27" s="249"/>
      <c r="I27" s="250">
        <f>ROUND(E27*H27,2)</f>
        <v>0</v>
      </c>
      <c r="J27" s="249"/>
      <c r="K27" s="250">
        <f>ROUND(E27*J27,2)</f>
        <v>0</v>
      </c>
      <c r="L27" s="250">
        <v>12</v>
      </c>
      <c r="M27" s="250">
        <f>G27*(1+L27/100)</f>
        <v>0</v>
      </c>
      <c r="N27" s="248">
        <v>0</v>
      </c>
      <c r="O27" s="248">
        <f>ROUND(E27*N27,2)</f>
        <v>0</v>
      </c>
      <c r="P27" s="248">
        <v>0</v>
      </c>
      <c r="Q27" s="248">
        <f>ROUND(E27*P27,2)</f>
        <v>0</v>
      </c>
      <c r="R27" s="250"/>
      <c r="S27" s="250" t="s">
        <v>331</v>
      </c>
      <c r="T27" s="251" t="s">
        <v>316</v>
      </c>
      <c r="U27" s="224">
        <v>0</v>
      </c>
      <c r="V27" s="224">
        <f>ROUND(E27*U27,2)</f>
        <v>0</v>
      </c>
      <c r="W27" s="224"/>
      <c r="X27" s="224" t="s">
        <v>336</v>
      </c>
      <c r="Y27" s="224" t="s">
        <v>317</v>
      </c>
      <c r="Z27" s="214"/>
      <c r="AA27" s="214"/>
      <c r="AB27" s="214"/>
      <c r="AC27" s="214"/>
      <c r="AD27" s="214"/>
      <c r="AE27" s="214"/>
      <c r="AF27" s="214"/>
      <c r="AG27" s="214" t="s">
        <v>337</v>
      </c>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x14ac:dyDescent="0.2">
      <c r="A28" s="245">
        <v>20</v>
      </c>
      <c r="B28" s="246" t="s">
        <v>3974</v>
      </c>
      <c r="C28" s="256" t="s">
        <v>4064</v>
      </c>
      <c r="D28" s="247" t="s">
        <v>1055</v>
      </c>
      <c r="E28" s="248">
        <v>5</v>
      </c>
      <c r="F28" s="249"/>
      <c r="G28" s="250">
        <f>ROUND(E28*F28,2)</f>
        <v>0</v>
      </c>
      <c r="H28" s="249"/>
      <c r="I28" s="250">
        <f>ROUND(E28*H28,2)</f>
        <v>0</v>
      </c>
      <c r="J28" s="249"/>
      <c r="K28" s="250">
        <f>ROUND(E28*J28,2)</f>
        <v>0</v>
      </c>
      <c r="L28" s="250">
        <v>12</v>
      </c>
      <c r="M28" s="250">
        <f>G28*(1+L28/100)</f>
        <v>0</v>
      </c>
      <c r="N28" s="248">
        <v>0</v>
      </c>
      <c r="O28" s="248">
        <f>ROUND(E28*N28,2)</f>
        <v>0</v>
      </c>
      <c r="P28" s="248">
        <v>0</v>
      </c>
      <c r="Q28" s="248">
        <f>ROUND(E28*P28,2)</f>
        <v>0</v>
      </c>
      <c r="R28" s="250"/>
      <c r="S28" s="250" t="s">
        <v>331</v>
      </c>
      <c r="T28" s="251" t="s">
        <v>316</v>
      </c>
      <c r="U28" s="224">
        <v>0</v>
      </c>
      <c r="V28" s="224">
        <f>ROUND(E28*U28,2)</f>
        <v>0</v>
      </c>
      <c r="W28" s="224"/>
      <c r="X28" s="224" t="s">
        <v>336</v>
      </c>
      <c r="Y28" s="224" t="s">
        <v>317</v>
      </c>
      <c r="Z28" s="214"/>
      <c r="AA28" s="214"/>
      <c r="AB28" s="214"/>
      <c r="AC28" s="214"/>
      <c r="AD28" s="214"/>
      <c r="AE28" s="214"/>
      <c r="AF28" s="214"/>
      <c r="AG28" s="214" t="s">
        <v>337</v>
      </c>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1" x14ac:dyDescent="0.2">
      <c r="A29" s="245">
        <v>21</v>
      </c>
      <c r="B29" s="246" t="s">
        <v>3976</v>
      </c>
      <c r="C29" s="256" t="s">
        <v>4065</v>
      </c>
      <c r="D29" s="247" t="s">
        <v>1055</v>
      </c>
      <c r="E29" s="248">
        <v>12</v>
      </c>
      <c r="F29" s="249"/>
      <c r="G29" s="250">
        <f>ROUND(E29*F29,2)</f>
        <v>0</v>
      </c>
      <c r="H29" s="249"/>
      <c r="I29" s="250">
        <f>ROUND(E29*H29,2)</f>
        <v>0</v>
      </c>
      <c r="J29" s="249"/>
      <c r="K29" s="250">
        <f>ROUND(E29*J29,2)</f>
        <v>0</v>
      </c>
      <c r="L29" s="250">
        <v>12</v>
      </c>
      <c r="M29" s="250">
        <f>G29*(1+L29/100)</f>
        <v>0</v>
      </c>
      <c r="N29" s="248">
        <v>0</v>
      </c>
      <c r="O29" s="248">
        <f>ROUND(E29*N29,2)</f>
        <v>0</v>
      </c>
      <c r="P29" s="248">
        <v>0</v>
      </c>
      <c r="Q29" s="248">
        <f>ROUND(E29*P29,2)</f>
        <v>0</v>
      </c>
      <c r="R29" s="250"/>
      <c r="S29" s="250" t="s">
        <v>331</v>
      </c>
      <c r="T29" s="251" t="s">
        <v>316</v>
      </c>
      <c r="U29" s="224">
        <v>0</v>
      </c>
      <c r="V29" s="224">
        <f>ROUND(E29*U29,2)</f>
        <v>0</v>
      </c>
      <c r="W29" s="224"/>
      <c r="X29" s="224" t="s">
        <v>336</v>
      </c>
      <c r="Y29" s="224" t="s">
        <v>317</v>
      </c>
      <c r="Z29" s="214"/>
      <c r="AA29" s="214"/>
      <c r="AB29" s="214"/>
      <c r="AC29" s="214"/>
      <c r="AD29" s="214"/>
      <c r="AE29" s="214"/>
      <c r="AF29" s="214"/>
      <c r="AG29" s="214" t="s">
        <v>337</v>
      </c>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1" x14ac:dyDescent="0.2">
      <c r="A30" s="245">
        <v>22</v>
      </c>
      <c r="B30" s="246" t="s">
        <v>3978</v>
      </c>
      <c r="C30" s="256" t="s">
        <v>4066</v>
      </c>
      <c r="D30" s="247" t="s">
        <v>1055</v>
      </c>
      <c r="E30" s="248">
        <v>5</v>
      </c>
      <c r="F30" s="249"/>
      <c r="G30" s="250">
        <f>ROUND(E30*F30,2)</f>
        <v>0</v>
      </c>
      <c r="H30" s="249"/>
      <c r="I30" s="250">
        <f>ROUND(E30*H30,2)</f>
        <v>0</v>
      </c>
      <c r="J30" s="249"/>
      <c r="K30" s="250">
        <f>ROUND(E30*J30,2)</f>
        <v>0</v>
      </c>
      <c r="L30" s="250">
        <v>12</v>
      </c>
      <c r="M30" s="250">
        <f>G30*(1+L30/100)</f>
        <v>0</v>
      </c>
      <c r="N30" s="248">
        <v>0</v>
      </c>
      <c r="O30" s="248">
        <f>ROUND(E30*N30,2)</f>
        <v>0</v>
      </c>
      <c r="P30" s="248">
        <v>0</v>
      </c>
      <c r="Q30" s="248">
        <f>ROUND(E30*P30,2)</f>
        <v>0</v>
      </c>
      <c r="R30" s="250"/>
      <c r="S30" s="250" t="s">
        <v>331</v>
      </c>
      <c r="T30" s="251" t="s">
        <v>316</v>
      </c>
      <c r="U30" s="224">
        <v>0</v>
      </c>
      <c r="V30" s="224">
        <f>ROUND(E30*U30,2)</f>
        <v>0</v>
      </c>
      <c r="W30" s="224"/>
      <c r="X30" s="224" t="s">
        <v>336</v>
      </c>
      <c r="Y30" s="224" t="s">
        <v>317</v>
      </c>
      <c r="Z30" s="214"/>
      <c r="AA30" s="214"/>
      <c r="AB30" s="214"/>
      <c r="AC30" s="214"/>
      <c r="AD30" s="214"/>
      <c r="AE30" s="214"/>
      <c r="AF30" s="214"/>
      <c r="AG30" s="214" t="s">
        <v>367</v>
      </c>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1" x14ac:dyDescent="0.2">
      <c r="A31" s="245">
        <v>23</v>
      </c>
      <c r="B31" s="246" t="s">
        <v>3980</v>
      </c>
      <c r="C31" s="256" t="s">
        <v>4067</v>
      </c>
      <c r="D31" s="247" t="s">
        <v>1055</v>
      </c>
      <c r="E31" s="248">
        <v>12</v>
      </c>
      <c r="F31" s="249"/>
      <c r="G31" s="250">
        <f>ROUND(E31*F31,2)</f>
        <v>0</v>
      </c>
      <c r="H31" s="249"/>
      <c r="I31" s="250">
        <f>ROUND(E31*H31,2)</f>
        <v>0</v>
      </c>
      <c r="J31" s="249"/>
      <c r="K31" s="250">
        <f>ROUND(E31*J31,2)</f>
        <v>0</v>
      </c>
      <c r="L31" s="250">
        <v>12</v>
      </c>
      <c r="M31" s="250">
        <f>G31*(1+L31/100)</f>
        <v>0</v>
      </c>
      <c r="N31" s="248">
        <v>0</v>
      </c>
      <c r="O31" s="248">
        <f>ROUND(E31*N31,2)</f>
        <v>0</v>
      </c>
      <c r="P31" s="248">
        <v>0</v>
      </c>
      <c r="Q31" s="248">
        <f>ROUND(E31*P31,2)</f>
        <v>0</v>
      </c>
      <c r="R31" s="250"/>
      <c r="S31" s="250" t="s">
        <v>331</v>
      </c>
      <c r="T31" s="251" t="s">
        <v>316</v>
      </c>
      <c r="U31" s="224">
        <v>0</v>
      </c>
      <c r="V31" s="224">
        <f>ROUND(E31*U31,2)</f>
        <v>0</v>
      </c>
      <c r="W31" s="224"/>
      <c r="X31" s="224" t="s">
        <v>336</v>
      </c>
      <c r="Y31" s="224" t="s">
        <v>317</v>
      </c>
      <c r="Z31" s="214"/>
      <c r="AA31" s="214"/>
      <c r="AB31" s="214"/>
      <c r="AC31" s="214"/>
      <c r="AD31" s="214"/>
      <c r="AE31" s="214"/>
      <c r="AF31" s="214"/>
      <c r="AG31" s="214" t="s">
        <v>337</v>
      </c>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1" x14ac:dyDescent="0.2">
      <c r="A32" s="245">
        <v>24</v>
      </c>
      <c r="B32" s="246" t="s">
        <v>3982</v>
      </c>
      <c r="C32" s="256" t="s">
        <v>4068</v>
      </c>
      <c r="D32" s="247" t="s">
        <v>1055</v>
      </c>
      <c r="E32" s="248">
        <v>5</v>
      </c>
      <c r="F32" s="249"/>
      <c r="G32" s="250">
        <f>ROUND(E32*F32,2)</f>
        <v>0</v>
      </c>
      <c r="H32" s="249"/>
      <c r="I32" s="250">
        <f>ROUND(E32*H32,2)</f>
        <v>0</v>
      </c>
      <c r="J32" s="249"/>
      <c r="K32" s="250">
        <f>ROUND(E32*J32,2)</f>
        <v>0</v>
      </c>
      <c r="L32" s="250">
        <v>12</v>
      </c>
      <c r="M32" s="250">
        <f>G32*(1+L32/100)</f>
        <v>0</v>
      </c>
      <c r="N32" s="248">
        <v>0</v>
      </c>
      <c r="O32" s="248">
        <f>ROUND(E32*N32,2)</f>
        <v>0</v>
      </c>
      <c r="P32" s="248">
        <v>0</v>
      </c>
      <c r="Q32" s="248">
        <f>ROUND(E32*P32,2)</f>
        <v>0</v>
      </c>
      <c r="R32" s="250"/>
      <c r="S32" s="250" t="s">
        <v>331</v>
      </c>
      <c r="T32" s="251" t="s">
        <v>316</v>
      </c>
      <c r="U32" s="224">
        <v>0</v>
      </c>
      <c r="V32" s="224">
        <f>ROUND(E32*U32,2)</f>
        <v>0</v>
      </c>
      <c r="W32" s="224"/>
      <c r="X32" s="224" t="s">
        <v>336</v>
      </c>
      <c r="Y32" s="224" t="s">
        <v>317</v>
      </c>
      <c r="Z32" s="214"/>
      <c r="AA32" s="214"/>
      <c r="AB32" s="214"/>
      <c r="AC32" s="214"/>
      <c r="AD32" s="214"/>
      <c r="AE32" s="214"/>
      <c r="AF32" s="214"/>
      <c r="AG32" s="214" t="s">
        <v>337</v>
      </c>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1" x14ac:dyDescent="0.2">
      <c r="A33" s="245">
        <v>25</v>
      </c>
      <c r="B33" s="246" t="s">
        <v>3984</v>
      </c>
      <c r="C33" s="256" t="s">
        <v>4069</v>
      </c>
      <c r="D33" s="247" t="s">
        <v>4070</v>
      </c>
      <c r="E33" s="248">
        <v>2155</v>
      </c>
      <c r="F33" s="249"/>
      <c r="G33" s="250">
        <f>ROUND(E33*F33,2)</f>
        <v>0</v>
      </c>
      <c r="H33" s="249"/>
      <c r="I33" s="250">
        <f>ROUND(E33*H33,2)</f>
        <v>0</v>
      </c>
      <c r="J33" s="249"/>
      <c r="K33" s="250">
        <f>ROUND(E33*J33,2)</f>
        <v>0</v>
      </c>
      <c r="L33" s="250">
        <v>12</v>
      </c>
      <c r="M33" s="250">
        <f>G33*(1+L33/100)</f>
        <v>0</v>
      </c>
      <c r="N33" s="248">
        <v>0</v>
      </c>
      <c r="O33" s="248">
        <f>ROUND(E33*N33,2)</f>
        <v>0</v>
      </c>
      <c r="P33" s="248">
        <v>0</v>
      </c>
      <c r="Q33" s="248">
        <f>ROUND(E33*P33,2)</f>
        <v>0</v>
      </c>
      <c r="R33" s="250"/>
      <c r="S33" s="250" t="s">
        <v>331</v>
      </c>
      <c r="T33" s="251" t="s">
        <v>316</v>
      </c>
      <c r="U33" s="224">
        <v>0</v>
      </c>
      <c r="V33" s="224">
        <f>ROUND(E33*U33,2)</f>
        <v>0</v>
      </c>
      <c r="W33" s="224"/>
      <c r="X33" s="224" t="s">
        <v>336</v>
      </c>
      <c r="Y33" s="224" t="s">
        <v>317</v>
      </c>
      <c r="Z33" s="214"/>
      <c r="AA33" s="214"/>
      <c r="AB33" s="214"/>
      <c r="AC33" s="214"/>
      <c r="AD33" s="214"/>
      <c r="AE33" s="214"/>
      <c r="AF33" s="214"/>
      <c r="AG33" s="214" t="s">
        <v>337</v>
      </c>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1" x14ac:dyDescent="0.2">
      <c r="A34" s="245">
        <v>26</v>
      </c>
      <c r="B34" s="246" t="s">
        <v>3986</v>
      </c>
      <c r="C34" s="256" t="s">
        <v>4071</v>
      </c>
      <c r="D34" s="247" t="s">
        <v>403</v>
      </c>
      <c r="E34" s="248">
        <v>2155</v>
      </c>
      <c r="F34" s="249"/>
      <c r="G34" s="250">
        <f>ROUND(E34*F34,2)</f>
        <v>0</v>
      </c>
      <c r="H34" s="249"/>
      <c r="I34" s="250">
        <f>ROUND(E34*H34,2)</f>
        <v>0</v>
      </c>
      <c r="J34" s="249"/>
      <c r="K34" s="250">
        <f>ROUND(E34*J34,2)</f>
        <v>0</v>
      </c>
      <c r="L34" s="250">
        <v>12</v>
      </c>
      <c r="M34" s="250">
        <f>G34*(1+L34/100)</f>
        <v>0</v>
      </c>
      <c r="N34" s="248">
        <v>0</v>
      </c>
      <c r="O34" s="248">
        <f>ROUND(E34*N34,2)</f>
        <v>0</v>
      </c>
      <c r="P34" s="248">
        <v>0</v>
      </c>
      <c r="Q34" s="248">
        <f>ROUND(E34*P34,2)</f>
        <v>0</v>
      </c>
      <c r="R34" s="250"/>
      <c r="S34" s="250" t="s">
        <v>331</v>
      </c>
      <c r="T34" s="251" t="s">
        <v>316</v>
      </c>
      <c r="U34" s="224">
        <v>0</v>
      </c>
      <c r="V34" s="224">
        <f>ROUND(E34*U34,2)</f>
        <v>0</v>
      </c>
      <c r="W34" s="224"/>
      <c r="X34" s="224" t="s">
        <v>336</v>
      </c>
      <c r="Y34" s="224" t="s">
        <v>317</v>
      </c>
      <c r="Z34" s="214"/>
      <c r="AA34" s="214"/>
      <c r="AB34" s="214"/>
      <c r="AC34" s="214"/>
      <c r="AD34" s="214"/>
      <c r="AE34" s="214"/>
      <c r="AF34" s="214"/>
      <c r="AG34" s="214" t="s">
        <v>337</v>
      </c>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1" x14ac:dyDescent="0.2">
      <c r="A35" s="245">
        <v>27</v>
      </c>
      <c r="B35" s="246" t="s">
        <v>3988</v>
      </c>
      <c r="C35" s="256" t="s">
        <v>3965</v>
      </c>
      <c r="D35" s="247" t="s">
        <v>1055</v>
      </c>
      <c r="E35" s="248">
        <v>8</v>
      </c>
      <c r="F35" s="249"/>
      <c r="G35" s="250">
        <f>ROUND(E35*F35,2)</f>
        <v>0</v>
      </c>
      <c r="H35" s="249"/>
      <c r="I35" s="250">
        <f>ROUND(E35*H35,2)</f>
        <v>0</v>
      </c>
      <c r="J35" s="249"/>
      <c r="K35" s="250">
        <f>ROUND(E35*J35,2)</f>
        <v>0</v>
      </c>
      <c r="L35" s="250">
        <v>12</v>
      </c>
      <c r="M35" s="250">
        <f>G35*(1+L35/100)</f>
        <v>0</v>
      </c>
      <c r="N35" s="248">
        <v>0</v>
      </c>
      <c r="O35" s="248">
        <f>ROUND(E35*N35,2)</f>
        <v>0</v>
      </c>
      <c r="P35" s="248">
        <v>0</v>
      </c>
      <c r="Q35" s="248">
        <f>ROUND(E35*P35,2)</f>
        <v>0</v>
      </c>
      <c r="R35" s="250"/>
      <c r="S35" s="250" t="s">
        <v>331</v>
      </c>
      <c r="T35" s="251" t="s">
        <v>316</v>
      </c>
      <c r="U35" s="224">
        <v>0</v>
      </c>
      <c r="V35" s="224">
        <f>ROUND(E35*U35,2)</f>
        <v>0</v>
      </c>
      <c r="W35" s="224"/>
      <c r="X35" s="224" t="s">
        <v>336</v>
      </c>
      <c r="Y35" s="224" t="s">
        <v>317</v>
      </c>
      <c r="Z35" s="214"/>
      <c r="AA35" s="214"/>
      <c r="AB35" s="214"/>
      <c r="AC35" s="214"/>
      <c r="AD35" s="214"/>
      <c r="AE35" s="214"/>
      <c r="AF35" s="214"/>
      <c r="AG35" s="214" t="s">
        <v>337</v>
      </c>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1" x14ac:dyDescent="0.2">
      <c r="A36" s="245">
        <v>28</v>
      </c>
      <c r="B36" s="246" t="s">
        <v>3991</v>
      </c>
      <c r="C36" s="256" t="s">
        <v>3969</v>
      </c>
      <c r="D36" s="247" t="s">
        <v>1055</v>
      </c>
      <c r="E36" s="248">
        <v>16</v>
      </c>
      <c r="F36" s="249"/>
      <c r="G36" s="250">
        <f>ROUND(E36*F36,2)</f>
        <v>0</v>
      </c>
      <c r="H36" s="249"/>
      <c r="I36" s="250">
        <f>ROUND(E36*H36,2)</f>
        <v>0</v>
      </c>
      <c r="J36" s="249"/>
      <c r="K36" s="250">
        <f>ROUND(E36*J36,2)</f>
        <v>0</v>
      </c>
      <c r="L36" s="250">
        <v>12</v>
      </c>
      <c r="M36" s="250">
        <f>G36*(1+L36/100)</f>
        <v>0</v>
      </c>
      <c r="N36" s="248">
        <v>0</v>
      </c>
      <c r="O36" s="248">
        <f>ROUND(E36*N36,2)</f>
        <v>0</v>
      </c>
      <c r="P36" s="248">
        <v>0</v>
      </c>
      <c r="Q36" s="248">
        <f>ROUND(E36*P36,2)</f>
        <v>0</v>
      </c>
      <c r="R36" s="250"/>
      <c r="S36" s="250" t="s">
        <v>331</v>
      </c>
      <c r="T36" s="251" t="s">
        <v>316</v>
      </c>
      <c r="U36" s="224">
        <v>0</v>
      </c>
      <c r="V36" s="224">
        <f>ROUND(E36*U36,2)</f>
        <v>0</v>
      </c>
      <c r="W36" s="224"/>
      <c r="X36" s="224" t="s">
        <v>336</v>
      </c>
      <c r="Y36" s="224" t="s">
        <v>317</v>
      </c>
      <c r="Z36" s="214"/>
      <c r="AA36" s="214"/>
      <c r="AB36" s="214"/>
      <c r="AC36" s="214"/>
      <c r="AD36" s="214"/>
      <c r="AE36" s="214"/>
      <c r="AF36" s="214"/>
      <c r="AG36" s="214" t="s">
        <v>337</v>
      </c>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1" x14ac:dyDescent="0.2">
      <c r="A37" s="236">
        <v>29</v>
      </c>
      <c r="B37" s="237" t="s">
        <v>3993</v>
      </c>
      <c r="C37" s="254" t="s">
        <v>4072</v>
      </c>
      <c r="D37" s="238" t="s">
        <v>375</v>
      </c>
      <c r="E37" s="239">
        <v>12</v>
      </c>
      <c r="F37" s="240"/>
      <c r="G37" s="241">
        <f>ROUND(E37*F37,2)</f>
        <v>0</v>
      </c>
      <c r="H37" s="240"/>
      <c r="I37" s="241">
        <f>ROUND(E37*H37,2)</f>
        <v>0</v>
      </c>
      <c r="J37" s="240"/>
      <c r="K37" s="241">
        <f>ROUND(E37*J37,2)</f>
        <v>0</v>
      </c>
      <c r="L37" s="241">
        <v>12</v>
      </c>
      <c r="M37" s="241">
        <f>G37*(1+L37/100)</f>
        <v>0</v>
      </c>
      <c r="N37" s="239">
        <v>0</v>
      </c>
      <c r="O37" s="239">
        <f>ROUND(E37*N37,2)</f>
        <v>0</v>
      </c>
      <c r="P37" s="239">
        <v>0</v>
      </c>
      <c r="Q37" s="239">
        <f>ROUND(E37*P37,2)</f>
        <v>0</v>
      </c>
      <c r="R37" s="241"/>
      <c r="S37" s="241" t="s">
        <v>331</v>
      </c>
      <c r="T37" s="242" t="s">
        <v>316</v>
      </c>
      <c r="U37" s="224">
        <v>0</v>
      </c>
      <c r="V37" s="224">
        <f>ROUND(E37*U37,2)</f>
        <v>0</v>
      </c>
      <c r="W37" s="224"/>
      <c r="X37" s="224" t="s">
        <v>336</v>
      </c>
      <c r="Y37" s="224" t="s">
        <v>317</v>
      </c>
      <c r="Z37" s="214"/>
      <c r="AA37" s="214"/>
      <c r="AB37" s="214"/>
      <c r="AC37" s="214"/>
      <c r="AD37" s="214"/>
      <c r="AE37" s="214"/>
      <c r="AF37" s="214"/>
      <c r="AG37" s="214" t="s">
        <v>337</v>
      </c>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2" x14ac:dyDescent="0.2">
      <c r="A38" s="221"/>
      <c r="B38" s="222"/>
      <c r="C38" s="268" t="s">
        <v>4073</v>
      </c>
      <c r="D38" s="262"/>
      <c r="E38" s="263">
        <v>12</v>
      </c>
      <c r="F38" s="224"/>
      <c r="G38" s="224"/>
      <c r="H38" s="224"/>
      <c r="I38" s="224"/>
      <c r="J38" s="224"/>
      <c r="K38" s="224"/>
      <c r="L38" s="224"/>
      <c r="M38" s="224"/>
      <c r="N38" s="223"/>
      <c r="O38" s="223"/>
      <c r="P38" s="223"/>
      <c r="Q38" s="223"/>
      <c r="R38" s="224"/>
      <c r="S38" s="224"/>
      <c r="T38" s="224"/>
      <c r="U38" s="224"/>
      <c r="V38" s="224"/>
      <c r="W38" s="224"/>
      <c r="X38" s="224"/>
      <c r="Y38" s="224"/>
      <c r="Z38" s="214"/>
      <c r="AA38" s="214"/>
      <c r="AB38" s="214"/>
      <c r="AC38" s="214"/>
      <c r="AD38" s="214"/>
      <c r="AE38" s="214"/>
      <c r="AF38" s="214"/>
      <c r="AG38" s="214" t="s">
        <v>371</v>
      </c>
      <c r="AH38" s="214">
        <v>5</v>
      </c>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x14ac:dyDescent="0.2">
      <c r="A39" s="229" t="s">
        <v>310</v>
      </c>
      <c r="B39" s="230" t="s">
        <v>272</v>
      </c>
      <c r="C39" s="253" t="s">
        <v>273</v>
      </c>
      <c r="D39" s="231"/>
      <c r="E39" s="232"/>
      <c r="F39" s="233"/>
      <c r="G39" s="233">
        <f>SUMIF(AG40:AG69,"&lt;&gt;NOR",G40:G69)</f>
        <v>0</v>
      </c>
      <c r="H39" s="233"/>
      <c r="I39" s="233">
        <f>SUM(I40:I69)</f>
        <v>0</v>
      </c>
      <c r="J39" s="233"/>
      <c r="K39" s="233">
        <f>SUM(K40:K69)</f>
        <v>0</v>
      </c>
      <c r="L39" s="233"/>
      <c r="M39" s="233">
        <f>SUM(M40:M69)</f>
        <v>0</v>
      </c>
      <c r="N39" s="232"/>
      <c r="O39" s="232">
        <f>SUM(O40:O69)</f>
        <v>0</v>
      </c>
      <c r="P39" s="232"/>
      <c r="Q39" s="232">
        <f>SUM(Q40:Q69)</f>
        <v>0</v>
      </c>
      <c r="R39" s="233"/>
      <c r="S39" s="233"/>
      <c r="T39" s="234"/>
      <c r="U39" s="228"/>
      <c r="V39" s="228">
        <f>SUM(V40:V69)</f>
        <v>0</v>
      </c>
      <c r="W39" s="228"/>
      <c r="X39" s="228"/>
      <c r="Y39" s="228"/>
      <c r="AG39" t="s">
        <v>311</v>
      </c>
    </row>
    <row r="40" spans="1:60" outlineLevel="1" x14ac:dyDescent="0.2">
      <c r="A40" s="245">
        <v>30</v>
      </c>
      <c r="B40" s="246" t="s">
        <v>274</v>
      </c>
      <c r="C40" s="256" t="s">
        <v>4045</v>
      </c>
      <c r="D40" s="247" t="s">
        <v>1055</v>
      </c>
      <c r="E40" s="248">
        <v>1</v>
      </c>
      <c r="F40" s="249"/>
      <c r="G40" s="250">
        <f>ROUND(E40*F40,2)</f>
        <v>0</v>
      </c>
      <c r="H40" s="249"/>
      <c r="I40" s="250">
        <f>ROUND(E40*H40,2)</f>
        <v>0</v>
      </c>
      <c r="J40" s="249"/>
      <c r="K40" s="250">
        <f>ROUND(E40*J40,2)</f>
        <v>0</v>
      </c>
      <c r="L40" s="250">
        <v>12</v>
      </c>
      <c r="M40" s="250">
        <f>G40*(1+L40/100)</f>
        <v>0</v>
      </c>
      <c r="N40" s="248">
        <v>0</v>
      </c>
      <c r="O40" s="248">
        <f>ROUND(E40*N40,2)</f>
        <v>0</v>
      </c>
      <c r="P40" s="248">
        <v>0</v>
      </c>
      <c r="Q40" s="248">
        <f>ROUND(E40*P40,2)</f>
        <v>0</v>
      </c>
      <c r="R40" s="250"/>
      <c r="S40" s="250" t="s">
        <v>331</v>
      </c>
      <c r="T40" s="251" t="s">
        <v>316</v>
      </c>
      <c r="U40" s="224">
        <v>0</v>
      </c>
      <c r="V40" s="224">
        <f>ROUND(E40*U40,2)</f>
        <v>0</v>
      </c>
      <c r="W40" s="224"/>
      <c r="X40" s="224" t="s">
        <v>429</v>
      </c>
      <c r="Y40" s="224" t="s">
        <v>317</v>
      </c>
      <c r="Z40" s="214"/>
      <c r="AA40" s="214"/>
      <c r="AB40" s="214"/>
      <c r="AC40" s="214"/>
      <c r="AD40" s="214"/>
      <c r="AE40" s="214"/>
      <c r="AF40" s="214"/>
      <c r="AG40" s="214" t="s">
        <v>728</v>
      </c>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1" x14ac:dyDescent="0.2">
      <c r="A41" s="245">
        <v>31</v>
      </c>
      <c r="B41" s="246" t="s">
        <v>3938</v>
      </c>
      <c r="C41" s="256" t="s">
        <v>4046</v>
      </c>
      <c r="D41" s="247" t="s">
        <v>1055</v>
      </c>
      <c r="E41" s="248">
        <v>1</v>
      </c>
      <c r="F41" s="249"/>
      <c r="G41" s="250">
        <f>ROUND(E41*F41,2)</f>
        <v>0</v>
      </c>
      <c r="H41" s="249"/>
      <c r="I41" s="250">
        <f>ROUND(E41*H41,2)</f>
        <v>0</v>
      </c>
      <c r="J41" s="249"/>
      <c r="K41" s="250">
        <f>ROUND(E41*J41,2)</f>
        <v>0</v>
      </c>
      <c r="L41" s="250">
        <v>12</v>
      </c>
      <c r="M41" s="250">
        <f>G41*(1+L41/100)</f>
        <v>0</v>
      </c>
      <c r="N41" s="248">
        <v>0</v>
      </c>
      <c r="O41" s="248">
        <f>ROUND(E41*N41,2)</f>
        <v>0</v>
      </c>
      <c r="P41" s="248">
        <v>0</v>
      </c>
      <c r="Q41" s="248">
        <f>ROUND(E41*P41,2)</f>
        <v>0</v>
      </c>
      <c r="R41" s="250"/>
      <c r="S41" s="250" t="s">
        <v>331</v>
      </c>
      <c r="T41" s="251" t="s">
        <v>316</v>
      </c>
      <c r="U41" s="224">
        <v>0</v>
      </c>
      <c r="V41" s="224">
        <f>ROUND(E41*U41,2)</f>
        <v>0</v>
      </c>
      <c r="W41" s="224"/>
      <c r="X41" s="224" t="s">
        <v>429</v>
      </c>
      <c r="Y41" s="224" t="s">
        <v>317</v>
      </c>
      <c r="Z41" s="214"/>
      <c r="AA41" s="214"/>
      <c r="AB41" s="214"/>
      <c r="AC41" s="214"/>
      <c r="AD41" s="214"/>
      <c r="AE41" s="214"/>
      <c r="AF41" s="214"/>
      <c r="AG41" s="214" t="s">
        <v>728</v>
      </c>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outlineLevel="1" x14ac:dyDescent="0.2">
      <c r="A42" s="245">
        <v>32</v>
      </c>
      <c r="B42" s="246" t="s">
        <v>3940</v>
      </c>
      <c r="C42" s="256" t="s">
        <v>4047</v>
      </c>
      <c r="D42" s="247" t="s">
        <v>1055</v>
      </c>
      <c r="E42" s="248">
        <v>1</v>
      </c>
      <c r="F42" s="249"/>
      <c r="G42" s="250">
        <f>ROUND(E42*F42,2)</f>
        <v>0</v>
      </c>
      <c r="H42" s="249"/>
      <c r="I42" s="250">
        <f>ROUND(E42*H42,2)</f>
        <v>0</v>
      </c>
      <c r="J42" s="249"/>
      <c r="K42" s="250">
        <f>ROUND(E42*J42,2)</f>
        <v>0</v>
      </c>
      <c r="L42" s="250">
        <v>12</v>
      </c>
      <c r="M42" s="250">
        <f>G42*(1+L42/100)</f>
        <v>0</v>
      </c>
      <c r="N42" s="248">
        <v>0</v>
      </c>
      <c r="O42" s="248">
        <f>ROUND(E42*N42,2)</f>
        <v>0</v>
      </c>
      <c r="P42" s="248">
        <v>0</v>
      </c>
      <c r="Q42" s="248">
        <f>ROUND(E42*P42,2)</f>
        <v>0</v>
      </c>
      <c r="R42" s="250"/>
      <c r="S42" s="250" t="s">
        <v>331</v>
      </c>
      <c r="T42" s="251" t="s">
        <v>316</v>
      </c>
      <c r="U42" s="224">
        <v>0</v>
      </c>
      <c r="V42" s="224">
        <f>ROUND(E42*U42,2)</f>
        <v>0</v>
      </c>
      <c r="W42" s="224"/>
      <c r="X42" s="224" t="s">
        <v>429</v>
      </c>
      <c r="Y42" s="224" t="s">
        <v>317</v>
      </c>
      <c r="Z42" s="214"/>
      <c r="AA42" s="214"/>
      <c r="AB42" s="214"/>
      <c r="AC42" s="214"/>
      <c r="AD42" s="214"/>
      <c r="AE42" s="214"/>
      <c r="AF42" s="214"/>
      <c r="AG42" s="214" t="s">
        <v>728</v>
      </c>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outlineLevel="1" x14ac:dyDescent="0.2">
      <c r="A43" s="245">
        <v>33</v>
      </c>
      <c r="B43" s="246" t="s">
        <v>3942</v>
      </c>
      <c r="C43" s="256" t="s">
        <v>4048</v>
      </c>
      <c r="D43" s="247" t="s">
        <v>1055</v>
      </c>
      <c r="E43" s="248">
        <v>1</v>
      </c>
      <c r="F43" s="249"/>
      <c r="G43" s="250">
        <f>ROUND(E43*F43,2)</f>
        <v>0</v>
      </c>
      <c r="H43" s="249"/>
      <c r="I43" s="250">
        <f>ROUND(E43*H43,2)</f>
        <v>0</v>
      </c>
      <c r="J43" s="249"/>
      <c r="K43" s="250">
        <f>ROUND(E43*J43,2)</f>
        <v>0</v>
      </c>
      <c r="L43" s="250">
        <v>12</v>
      </c>
      <c r="M43" s="250">
        <f>G43*(1+L43/100)</f>
        <v>0</v>
      </c>
      <c r="N43" s="248">
        <v>0</v>
      </c>
      <c r="O43" s="248">
        <f>ROUND(E43*N43,2)</f>
        <v>0</v>
      </c>
      <c r="P43" s="248">
        <v>0</v>
      </c>
      <c r="Q43" s="248">
        <f>ROUND(E43*P43,2)</f>
        <v>0</v>
      </c>
      <c r="R43" s="250"/>
      <c r="S43" s="250" t="s">
        <v>331</v>
      </c>
      <c r="T43" s="251" t="s">
        <v>316</v>
      </c>
      <c r="U43" s="224">
        <v>0</v>
      </c>
      <c r="V43" s="224">
        <f>ROUND(E43*U43,2)</f>
        <v>0</v>
      </c>
      <c r="W43" s="224"/>
      <c r="X43" s="224" t="s">
        <v>429</v>
      </c>
      <c r="Y43" s="224" t="s">
        <v>317</v>
      </c>
      <c r="Z43" s="214"/>
      <c r="AA43" s="214"/>
      <c r="AB43" s="214"/>
      <c r="AC43" s="214"/>
      <c r="AD43" s="214"/>
      <c r="AE43" s="214"/>
      <c r="AF43" s="214"/>
      <c r="AG43" s="214" t="s">
        <v>728</v>
      </c>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outlineLevel="1" x14ac:dyDescent="0.2">
      <c r="A44" s="245">
        <v>34</v>
      </c>
      <c r="B44" s="246" t="s">
        <v>3944</v>
      </c>
      <c r="C44" s="256" t="s">
        <v>4049</v>
      </c>
      <c r="D44" s="247" t="s">
        <v>1055</v>
      </c>
      <c r="E44" s="248">
        <v>12</v>
      </c>
      <c r="F44" s="249"/>
      <c r="G44" s="250">
        <f>ROUND(E44*F44,2)</f>
        <v>0</v>
      </c>
      <c r="H44" s="249"/>
      <c r="I44" s="250">
        <f>ROUND(E44*H44,2)</f>
        <v>0</v>
      </c>
      <c r="J44" s="249"/>
      <c r="K44" s="250">
        <f>ROUND(E44*J44,2)</f>
        <v>0</v>
      </c>
      <c r="L44" s="250">
        <v>12</v>
      </c>
      <c r="M44" s="250">
        <f>G44*(1+L44/100)</f>
        <v>0</v>
      </c>
      <c r="N44" s="248">
        <v>0</v>
      </c>
      <c r="O44" s="248">
        <f>ROUND(E44*N44,2)</f>
        <v>0</v>
      </c>
      <c r="P44" s="248">
        <v>0</v>
      </c>
      <c r="Q44" s="248">
        <f>ROUND(E44*P44,2)</f>
        <v>0</v>
      </c>
      <c r="R44" s="250"/>
      <c r="S44" s="250" t="s">
        <v>331</v>
      </c>
      <c r="T44" s="251" t="s">
        <v>316</v>
      </c>
      <c r="U44" s="224">
        <v>0</v>
      </c>
      <c r="V44" s="224">
        <f>ROUND(E44*U44,2)</f>
        <v>0</v>
      </c>
      <c r="W44" s="224"/>
      <c r="X44" s="224" t="s">
        <v>429</v>
      </c>
      <c r="Y44" s="224" t="s">
        <v>317</v>
      </c>
      <c r="Z44" s="214"/>
      <c r="AA44" s="214"/>
      <c r="AB44" s="214"/>
      <c r="AC44" s="214"/>
      <c r="AD44" s="214"/>
      <c r="AE44" s="214"/>
      <c r="AF44" s="214"/>
      <c r="AG44" s="214" t="s">
        <v>728</v>
      </c>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1" x14ac:dyDescent="0.2">
      <c r="A45" s="245">
        <v>35</v>
      </c>
      <c r="B45" s="246" t="s">
        <v>3946</v>
      </c>
      <c r="C45" s="256" t="s">
        <v>4050</v>
      </c>
      <c r="D45" s="247" t="s">
        <v>1055</v>
      </c>
      <c r="E45" s="248">
        <v>1</v>
      </c>
      <c r="F45" s="249"/>
      <c r="G45" s="250">
        <f>ROUND(E45*F45,2)</f>
        <v>0</v>
      </c>
      <c r="H45" s="249"/>
      <c r="I45" s="250">
        <f>ROUND(E45*H45,2)</f>
        <v>0</v>
      </c>
      <c r="J45" s="249"/>
      <c r="K45" s="250">
        <f>ROUND(E45*J45,2)</f>
        <v>0</v>
      </c>
      <c r="L45" s="250">
        <v>12</v>
      </c>
      <c r="M45" s="250">
        <f>G45*(1+L45/100)</f>
        <v>0</v>
      </c>
      <c r="N45" s="248">
        <v>0</v>
      </c>
      <c r="O45" s="248">
        <f>ROUND(E45*N45,2)</f>
        <v>0</v>
      </c>
      <c r="P45" s="248">
        <v>0</v>
      </c>
      <c r="Q45" s="248">
        <f>ROUND(E45*P45,2)</f>
        <v>0</v>
      </c>
      <c r="R45" s="250"/>
      <c r="S45" s="250" t="s">
        <v>331</v>
      </c>
      <c r="T45" s="251" t="s">
        <v>316</v>
      </c>
      <c r="U45" s="224">
        <v>0</v>
      </c>
      <c r="V45" s="224">
        <f>ROUND(E45*U45,2)</f>
        <v>0</v>
      </c>
      <c r="W45" s="224"/>
      <c r="X45" s="224" t="s">
        <v>429</v>
      </c>
      <c r="Y45" s="224" t="s">
        <v>317</v>
      </c>
      <c r="Z45" s="214"/>
      <c r="AA45" s="214"/>
      <c r="AB45" s="214"/>
      <c r="AC45" s="214"/>
      <c r="AD45" s="214"/>
      <c r="AE45" s="214"/>
      <c r="AF45" s="214"/>
      <c r="AG45" s="214" t="s">
        <v>728</v>
      </c>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1" x14ac:dyDescent="0.2">
      <c r="A46" s="245">
        <v>36</v>
      </c>
      <c r="B46" s="246" t="s">
        <v>3948</v>
      </c>
      <c r="C46" s="256" t="s">
        <v>4051</v>
      </c>
      <c r="D46" s="247" t="s">
        <v>1055</v>
      </c>
      <c r="E46" s="248">
        <v>12</v>
      </c>
      <c r="F46" s="249"/>
      <c r="G46" s="250">
        <f>ROUND(E46*F46,2)</f>
        <v>0</v>
      </c>
      <c r="H46" s="249"/>
      <c r="I46" s="250">
        <f>ROUND(E46*H46,2)</f>
        <v>0</v>
      </c>
      <c r="J46" s="249"/>
      <c r="K46" s="250">
        <f>ROUND(E46*J46,2)</f>
        <v>0</v>
      </c>
      <c r="L46" s="250">
        <v>12</v>
      </c>
      <c r="M46" s="250">
        <f>G46*(1+L46/100)</f>
        <v>0</v>
      </c>
      <c r="N46" s="248">
        <v>0</v>
      </c>
      <c r="O46" s="248">
        <f>ROUND(E46*N46,2)</f>
        <v>0</v>
      </c>
      <c r="P46" s="248">
        <v>0</v>
      </c>
      <c r="Q46" s="248">
        <f>ROUND(E46*P46,2)</f>
        <v>0</v>
      </c>
      <c r="R46" s="250"/>
      <c r="S46" s="250" t="s">
        <v>331</v>
      </c>
      <c r="T46" s="251" t="s">
        <v>316</v>
      </c>
      <c r="U46" s="224">
        <v>0</v>
      </c>
      <c r="V46" s="224">
        <f>ROUND(E46*U46,2)</f>
        <v>0</v>
      </c>
      <c r="W46" s="224"/>
      <c r="X46" s="224" t="s">
        <v>429</v>
      </c>
      <c r="Y46" s="224" t="s">
        <v>317</v>
      </c>
      <c r="Z46" s="214"/>
      <c r="AA46" s="214"/>
      <c r="AB46" s="214"/>
      <c r="AC46" s="214"/>
      <c r="AD46" s="214"/>
      <c r="AE46" s="214"/>
      <c r="AF46" s="214"/>
      <c r="AG46" s="214" t="s">
        <v>728</v>
      </c>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outlineLevel="1" x14ac:dyDescent="0.2">
      <c r="A47" s="245">
        <v>37</v>
      </c>
      <c r="B47" s="246" t="s">
        <v>3950</v>
      </c>
      <c r="C47" s="256" t="s">
        <v>4052</v>
      </c>
      <c r="D47" s="247" t="s">
        <v>1055</v>
      </c>
      <c r="E47" s="248">
        <v>8</v>
      </c>
      <c r="F47" s="249"/>
      <c r="G47" s="250">
        <f>ROUND(E47*F47,2)</f>
        <v>0</v>
      </c>
      <c r="H47" s="249"/>
      <c r="I47" s="250">
        <f>ROUND(E47*H47,2)</f>
        <v>0</v>
      </c>
      <c r="J47" s="249"/>
      <c r="K47" s="250">
        <f>ROUND(E47*J47,2)</f>
        <v>0</v>
      </c>
      <c r="L47" s="250">
        <v>12</v>
      </c>
      <c r="M47" s="250">
        <f>G47*(1+L47/100)</f>
        <v>0</v>
      </c>
      <c r="N47" s="248">
        <v>0</v>
      </c>
      <c r="O47" s="248">
        <f>ROUND(E47*N47,2)</f>
        <v>0</v>
      </c>
      <c r="P47" s="248">
        <v>0</v>
      </c>
      <c r="Q47" s="248">
        <f>ROUND(E47*P47,2)</f>
        <v>0</v>
      </c>
      <c r="R47" s="250"/>
      <c r="S47" s="250" t="s">
        <v>331</v>
      </c>
      <c r="T47" s="251" t="s">
        <v>316</v>
      </c>
      <c r="U47" s="224">
        <v>0</v>
      </c>
      <c r="V47" s="224">
        <f>ROUND(E47*U47,2)</f>
        <v>0</v>
      </c>
      <c r="W47" s="224"/>
      <c r="X47" s="224" t="s">
        <v>429</v>
      </c>
      <c r="Y47" s="224" t="s">
        <v>317</v>
      </c>
      <c r="Z47" s="214"/>
      <c r="AA47" s="214"/>
      <c r="AB47" s="214"/>
      <c r="AC47" s="214"/>
      <c r="AD47" s="214"/>
      <c r="AE47" s="214"/>
      <c r="AF47" s="214"/>
      <c r="AG47" s="214" t="s">
        <v>728</v>
      </c>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1" x14ac:dyDescent="0.2">
      <c r="A48" s="245">
        <v>38</v>
      </c>
      <c r="B48" s="246" t="s">
        <v>3952</v>
      </c>
      <c r="C48" s="256" t="s">
        <v>4053</v>
      </c>
      <c r="D48" s="247" t="s">
        <v>1055</v>
      </c>
      <c r="E48" s="248">
        <v>49</v>
      </c>
      <c r="F48" s="249"/>
      <c r="G48" s="250">
        <f>ROUND(E48*F48,2)</f>
        <v>0</v>
      </c>
      <c r="H48" s="249"/>
      <c r="I48" s="250">
        <f>ROUND(E48*H48,2)</f>
        <v>0</v>
      </c>
      <c r="J48" s="249"/>
      <c r="K48" s="250">
        <f>ROUND(E48*J48,2)</f>
        <v>0</v>
      </c>
      <c r="L48" s="250">
        <v>12</v>
      </c>
      <c r="M48" s="250">
        <f>G48*(1+L48/100)</f>
        <v>0</v>
      </c>
      <c r="N48" s="248">
        <v>0</v>
      </c>
      <c r="O48" s="248">
        <f>ROUND(E48*N48,2)</f>
        <v>0</v>
      </c>
      <c r="P48" s="248">
        <v>0</v>
      </c>
      <c r="Q48" s="248">
        <f>ROUND(E48*P48,2)</f>
        <v>0</v>
      </c>
      <c r="R48" s="250"/>
      <c r="S48" s="250" t="s">
        <v>331</v>
      </c>
      <c r="T48" s="251" t="s">
        <v>316</v>
      </c>
      <c r="U48" s="224">
        <v>0</v>
      </c>
      <c r="V48" s="224">
        <f>ROUND(E48*U48,2)</f>
        <v>0</v>
      </c>
      <c r="W48" s="224"/>
      <c r="X48" s="224" t="s">
        <v>429</v>
      </c>
      <c r="Y48" s="224" t="s">
        <v>317</v>
      </c>
      <c r="Z48" s="214"/>
      <c r="AA48" s="214"/>
      <c r="AB48" s="214"/>
      <c r="AC48" s="214"/>
      <c r="AD48" s="214"/>
      <c r="AE48" s="214"/>
      <c r="AF48" s="214"/>
      <c r="AG48" s="214" t="s">
        <v>728</v>
      </c>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1" x14ac:dyDescent="0.2">
      <c r="A49" s="245">
        <v>39</v>
      </c>
      <c r="B49" s="246" t="s">
        <v>3954</v>
      </c>
      <c r="C49" s="256" t="s">
        <v>4054</v>
      </c>
      <c r="D49" s="247" t="s">
        <v>1055</v>
      </c>
      <c r="E49" s="248">
        <v>13</v>
      </c>
      <c r="F49" s="249"/>
      <c r="G49" s="250">
        <f>ROUND(E49*F49,2)</f>
        <v>0</v>
      </c>
      <c r="H49" s="249"/>
      <c r="I49" s="250">
        <f>ROUND(E49*H49,2)</f>
        <v>0</v>
      </c>
      <c r="J49" s="249"/>
      <c r="K49" s="250">
        <f>ROUND(E49*J49,2)</f>
        <v>0</v>
      </c>
      <c r="L49" s="250">
        <v>12</v>
      </c>
      <c r="M49" s="250">
        <f>G49*(1+L49/100)</f>
        <v>0</v>
      </c>
      <c r="N49" s="248">
        <v>0</v>
      </c>
      <c r="O49" s="248">
        <f>ROUND(E49*N49,2)</f>
        <v>0</v>
      </c>
      <c r="P49" s="248">
        <v>0</v>
      </c>
      <c r="Q49" s="248">
        <f>ROUND(E49*P49,2)</f>
        <v>0</v>
      </c>
      <c r="R49" s="250"/>
      <c r="S49" s="250" t="s">
        <v>331</v>
      </c>
      <c r="T49" s="251" t="s">
        <v>316</v>
      </c>
      <c r="U49" s="224">
        <v>0</v>
      </c>
      <c r="V49" s="224">
        <f>ROUND(E49*U49,2)</f>
        <v>0</v>
      </c>
      <c r="W49" s="224"/>
      <c r="X49" s="224" t="s">
        <v>429</v>
      </c>
      <c r="Y49" s="224" t="s">
        <v>317</v>
      </c>
      <c r="Z49" s="214"/>
      <c r="AA49" s="214"/>
      <c r="AB49" s="214"/>
      <c r="AC49" s="214"/>
      <c r="AD49" s="214"/>
      <c r="AE49" s="214"/>
      <c r="AF49" s="214"/>
      <c r="AG49" s="214" t="s">
        <v>728</v>
      </c>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1" x14ac:dyDescent="0.2">
      <c r="A50" s="245">
        <v>40</v>
      </c>
      <c r="B50" s="246" t="s">
        <v>3956</v>
      </c>
      <c r="C50" s="256" t="s">
        <v>4055</v>
      </c>
      <c r="D50" s="247" t="s">
        <v>1055</v>
      </c>
      <c r="E50" s="248">
        <v>8</v>
      </c>
      <c r="F50" s="249"/>
      <c r="G50" s="250">
        <f>ROUND(E50*F50,2)</f>
        <v>0</v>
      </c>
      <c r="H50" s="249"/>
      <c r="I50" s="250">
        <f>ROUND(E50*H50,2)</f>
        <v>0</v>
      </c>
      <c r="J50" s="249"/>
      <c r="K50" s="250">
        <f>ROUND(E50*J50,2)</f>
        <v>0</v>
      </c>
      <c r="L50" s="250">
        <v>12</v>
      </c>
      <c r="M50" s="250">
        <f>G50*(1+L50/100)</f>
        <v>0</v>
      </c>
      <c r="N50" s="248">
        <v>0</v>
      </c>
      <c r="O50" s="248">
        <f>ROUND(E50*N50,2)</f>
        <v>0</v>
      </c>
      <c r="P50" s="248">
        <v>0</v>
      </c>
      <c r="Q50" s="248">
        <f>ROUND(E50*P50,2)</f>
        <v>0</v>
      </c>
      <c r="R50" s="250"/>
      <c r="S50" s="250" t="s">
        <v>331</v>
      </c>
      <c r="T50" s="251" t="s">
        <v>316</v>
      </c>
      <c r="U50" s="224">
        <v>0</v>
      </c>
      <c r="V50" s="224">
        <f>ROUND(E50*U50,2)</f>
        <v>0</v>
      </c>
      <c r="W50" s="224"/>
      <c r="X50" s="224" t="s">
        <v>429</v>
      </c>
      <c r="Y50" s="224" t="s">
        <v>317</v>
      </c>
      <c r="Z50" s="214"/>
      <c r="AA50" s="214"/>
      <c r="AB50" s="214"/>
      <c r="AC50" s="214"/>
      <c r="AD50" s="214"/>
      <c r="AE50" s="214"/>
      <c r="AF50" s="214"/>
      <c r="AG50" s="214" t="s">
        <v>728</v>
      </c>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outlineLevel="1" x14ac:dyDescent="0.2">
      <c r="A51" s="245">
        <v>41</v>
      </c>
      <c r="B51" s="246" t="s">
        <v>3958</v>
      </c>
      <c r="C51" s="256" t="s">
        <v>4056</v>
      </c>
      <c r="D51" s="247" t="s">
        <v>1055</v>
      </c>
      <c r="E51" s="248">
        <v>8</v>
      </c>
      <c r="F51" s="249"/>
      <c r="G51" s="250">
        <f>ROUND(E51*F51,2)</f>
        <v>0</v>
      </c>
      <c r="H51" s="249"/>
      <c r="I51" s="250">
        <f>ROUND(E51*H51,2)</f>
        <v>0</v>
      </c>
      <c r="J51" s="249"/>
      <c r="K51" s="250">
        <f>ROUND(E51*J51,2)</f>
        <v>0</v>
      </c>
      <c r="L51" s="250">
        <v>12</v>
      </c>
      <c r="M51" s="250">
        <f>G51*(1+L51/100)</f>
        <v>0</v>
      </c>
      <c r="N51" s="248">
        <v>0</v>
      </c>
      <c r="O51" s="248">
        <f>ROUND(E51*N51,2)</f>
        <v>0</v>
      </c>
      <c r="P51" s="248">
        <v>0</v>
      </c>
      <c r="Q51" s="248">
        <f>ROUND(E51*P51,2)</f>
        <v>0</v>
      </c>
      <c r="R51" s="250"/>
      <c r="S51" s="250" t="s">
        <v>331</v>
      </c>
      <c r="T51" s="251" t="s">
        <v>316</v>
      </c>
      <c r="U51" s="224">
        <v>0</v>
      </c>
      <c r="V51" s="224">
        <f>ROUND(E51*U51,2)</f>
        <v>0</v>
      </c>
      <c r="W51" s="224"/>
      <c r="X51" s="224" t="s">
        <v>429</v>
      </c>
      <c r="Y51" s="224" t="s">
        <v>317</v>
      </c>
      <c r="Z51" s="214"/>
      <c r="AA51" s="214"/>
      <c r="AB51" s="214"/>
      <c r="AC51" s="214"/>
      <c r="AD51" s="214"/>
      <c r="AE51" s="214"/>
      <c r="AF51" s="214"/>
      <c r="AG51" s="214" t="s">
        <v>728</v>
      </c>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1" x14ac:dyDescent="0.2">
      <c r="A52" s="245">
        <v>42</v>
      </c>
      <c r="B52" s="246" t="s">
        <v>3960</v>
      </c>
      <c r="C52" s="256" t="s">
        <v>4057</v>
      </c>
      <c r="D52" s="247" t="s">
        <v>1055</v>
      </c>
      <c r="E52" s="248">
        <v>8</v>
      </c>
      <c r="F52" s="249"/>
      <c r="G52" s="250">
        <f>ROUND(E52*F52,2)</f>
        <v>0</v>
      </c>
      <c r="H52" s="249"/>
      <c r="I52" s="250">
        <f>ROUND(E52*H52,2)</f>
        <v>0</v>
      </c>
      <c r="J52" s="249"/>
      <c r="K52" s="250">
        <f>ROUND(E52*J52,2)</f>
        <v>0</v>
      </c>
      <c r="L52" s="250">
        <v>12</v>
      </c>
      <c r="M52" s="250">
        <f>G52*(1+L52/100)</f>
        <v>0</v>
      </c>
      <c r="N52" s="248">
        <v>0</v>
      </c>
      <c r="O52" s="248">
        <f>ROUND(E52*N52,2)</f>
        <v>0</v>
      </c>
      <c r="P52" s="248">
        <v>0</v>
      </c>
      <c r="Q52" s="248">
        <f>ROUND(E52*P52,2)</f>
        <v>0</v>
      </c>
      <c r="R52" s="250"/>
      <c r="S52" s="250" t="s">
        <v>331</v>
      </c>
      <c r="T52" s="251" t="s">
        <v>316</v>
      </c>
      <c r="U52" s="224">
        <v>0</v>
      </c>
      <c r="V52" s="224">
        <f>ROUND(E52*U52,2)</f>
        <v>0</v>
      </c>
      <c r="W52" s="224"/>
      <c r="X52" s="224" t="s">
        <v>429</v>
      </c>
      <c r="Y52" s="224" t="s">
        <v>317</v>
      </c>
      <c r="Z52" s="214"/>
      <c r="AA52" s="214"/>
      <c r="AB52" s="214"/>
      <c r="AC52" s="214"/>
      <c r="AD52" s="214"/>
      <c r="AE52" s="214"/>
      <c r="AF52" s="214"/>
      <c r="AG52" s="214" t="s">
        <v>728</v>
      </c>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1" x14ac:dyDescent="0.2">
      <c r="A53" s="245">
        <v>43</v>
      </c>
      <c r="B53" s="246" t="s">
        <v>3962</v>
      </c>
      <c r="C53" s="256" t="s">
        <v>4058</v>
      </c>
      <c r="D53" s="247" t="s">
        <v>1055</v>
      </c>
      <c r="E53" s="248">
        <v>49</v>
      </c>
      <c r="F53" s="249"/>
      <c r="G53" s="250">
        <f>ROUND(E53*F53,2)</f>
        <v>0</v>
      </c>
      <c r="H53" s="249"/>
      <c r="I53" s="250">
        <f>ROUND(E53*H53,2)</f>
        <v>0</v>
      </c>
      <c r="J53" s="249"/>
      <c r="K53" s="250">
        <f>ROUND(E53*J53,2)</f>
        <v>0</v>
      </c>
      <c r="L53" s="250">
        <v>12</v>
      </c>
      <c r="M53" s="250">
        <f>G53*(1+L53/100)</f>
        <v>0</v>
      </c>
      <c r="N53" s="248">
        <v>0</v>
      </c>
      <c r="O53" s="248">
        <f>ROUND(E53*N53,2)</f>
        <v>0</v>
      </c>
      <c r="P53" s="248">
        <v>0</v>
      </c>
      <c r="Q53" s="248">
        <f>ROUND(E53*P53,2)</f>
        <v>0</v>
      </c>
      <c r="R53" s="250"/>
      <c r="S53" s="250" t="s">
        <v>331</v>
      </c>
      <c r="T53" s="251" t="s">
        <v>316</v>
      </c>
      <c r="U53" s="224">
        <v>0</v>
      </c>
      <c r="V53" s="224">
        <f>ROUND(E53*U53,2)</f>
        <v>0</v>
      </c>
      <c r="W53" s="224"/>
      <c r="X53" s="224" t="s">
        <v>429</v>
      </c>
      <c r="Y53" s="224" t="s">
        <v>317</v>
      </c>
      <c r="Z53" s="214"/>
      <c r="AA53" s="214"/>
      <c r="AB53" s="214"/>
      <c r="AC53" s="214"/>
      <c r="AD53" s="214"/>
      <c r="AE53" s="214"/>
      <c r="AF53" s="214"/>
      <c r="AG53" s="214" t="s">
        <v>728</v>
      </c>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outlineLevel="1" x14ac:dyDescent="0.2">
      <c r="A54" s="245">
        <v>44</v>
      </c>
      <c r="B54" s="246" t="s">
        <v>3964</v>
      </c>
      <c r="C54" s="256" t="s">
        <v>4059</v>
      </c>
      <c r="D54" s="247" t="s">
        <v>403</v>
      </c>
      <c r="E54" s="248">
        <v>480</v>
      </c>
      <c r="F54" s="249"/>
      <c r="G54" s="250">
        <f>ROUND(E54*F54,2)</f>
        <v>0</v>
      </c>
      <c r="H54" s="249"/>
      <c r="I54" s="250">
        <f>ROUND(E54*H54,2)</f>
        <v>0</v>
      </c>
      <c r="J54" s="249"/>
      <c r="K54" s="250">
        <f>ROUND(E54*J54,2)</f>
        <v>0</v>
      </c>
      <c r="L54" s="250">
        <v>12</v>
      </c>
      <c r="M54" s="250">
        <f>G54*(1+L54/100)</f>
        <v>0</v>
      </c>
      <c r="N54" s="248">
        <v>0</v>
      </c>
      <c r="O54" s="248">
        <f>ROUND(E54*N54,2)</f>
        <v>0</v>
      </c>
      <c r="P54" s="248">
        <v>0</v>
      </c>
      <c r="Q54" s="248">
        <f>ROUND(E54*P54,2)</f>
        <v>0</v>
      </c>
      <c r="R54" s="250"/>
      <c r="S54" s="250" t="s">
        <v>331</v>
      </c>
      <c r="T54" s="251" t="s">
        <v>316</v>
      </c>
      <c r="U54" s="224">
        <v>0</v>
      </c>
      <c r="V54" s="224">
        <f>ROUND(E54*U54,2)</f>
        <v>0</v>
      </c>
      <c r="W54" s="224"/>
      <c r="X54" s="224" t="s">
        <v>429</v>
      </c>
      <c r="Y54" s="224" t="s">
        <v>317</v>
      </c>
      <c r="Z54" s="214"/>
      <c r="AA54" s="214"/>
      <c r="AB54" s="214"/>
      <c r="AC54" s="214"/>
      <c r="AD54" s="214"/>
      <c r="AE54" s="214"/>
      <c r="AF54" s="214"/>
      <c r="AG54" s="214" t="s">
        <v>430</v>
      </c>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outlineLevel="1" x14ac:dyDescent="0.2">
      <c r="A55" s="245">
        <v>45</v>
      </c>
      <c r="B55" s="246" t="s">
        <v>3966</v>
      </c>
      <c r="C55" s="256" t="s">
        <v>4060</v>
      </c>
      <c r="D55" s="247" t="s">
        <v>403</v>
      </c>
      <c r="E55" s="248">
        <v>375</v>
      </c>
      <c r="F55" s="249"/>
      <c r="G55" s="250">
        <f>ROUND(E55*F55,2)</f>
        <v>0</v>
      </c>
      <c r="H55" s="249"/>
      <c r="I55" s="250">
        <f>ROUND(E55*H55,2)</f>
        <v>0</v>
      </c>
      <c r="J55" s="249"/>
      <c r="K55" s="250">
        <f>ROUND(E55*J55,2)</f>
        <v>0</v>
      </c>
      <c r="L55" s="250">
        <v>12</v>
      </c>
      <c r="M55" s="250">
        <f>G55*(1+L55/100)</f>
        <v>0</v>
      </c>
      <c r="N55" s="248">
        <v>0</v>
      </c>
      <c r="O55" s="248">
        <f>ROUND(E55*N55,2)</f>
        <v>0</v>
      </c>
      <c r="P55" s="248">
        <v>0</v>
      </c>
      <c r="Q55" s="248">
        <f>ROUND(E55*P55,2)</f>
        <v>0</v>
      </c>
      <c r="R55" s="250"/>
      <c r="S55" s="250" t="s">
        <v>331</v>
      </c>
      <c r="T55" s="251" t="s">
        <v>316</v>
      </c>
      <c r="U55" s="224">
        <v>0</v>
      </c>
      <c r="V55" s="224">
        <f>ROUND(E55*U55,2)</f>
        <v>0</v>
      </c>
      <c r="W55" s="224"/>
      <c r="X55" s="224" t="s">
        <v>429</v>
      </c>
      <c r="Y55" s="224" t="s">
        <v>317</v>
      </c>
      <c r="Z55" s="214"/>
      <c r="AA55" s="214"/>
      <c r="AB55" s="214"/>
      <c r="AC55" s="214"/>
      <c r="AD55" s="214"/>
      <c r="AE55" s="214"/>
      <c r="AF55" s="214"/>
      <c r="AG55" s="214" t="s">
        <v>430</v>
      </c>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outlineLevel="1" x14ac:dyDescent="0.2">
      <c r="A56" s="245">
        <v>46</v>
      </c>
      <c r="B56" s="246" t="s">
        <v>3968</v>
      </c>
      <c r="C56" s="256" t="s">
        <v>4061</v>
      </c>
      <c r="D56" s="247" t="s">
        <v>403</v>
      </c>
      <c r="E56" s="248">
        <v>75</v>
      </c>
      <c r="F56" s="249"/>
      <c r="G56" s="250">
        <f>ROUND(E56*F56,2)</f>
        <v>0</v>
      </c>
      <c r="H56" s="249"/>
      <c r="I56" s="250">
        <f>ROUND(E56*H56,2)</f>
        <v>0</v>
      </c>
      <c r="J56" s="249"/>
      <c r="K56" s="250">
        <f>ROUND(E56*J56,2)</f>
        <v>0</v>
      </c>
      <c r="L56" s="250">
        <v>12</v>
      </c>
      <c r="M56" s="250">
        <f>G56*(1+L56/100)</f>
        <v>0</v>
      </c>
      <c r="N56" s="248">
        <v>0</v>
      </c>
      <c r="O56" s="248">
        <f>ROUND(E56*N56,2)</f>
        <v>0</v>
      </c>
      <c r="P56" s="248">
        <v>0</v>
      </c>
      <c r="Q56" s="248">
        <f>ROUND(E56*P56,2)</f>
        <v>0</v>
      </c>
      <c r="R56" s="250"/>
      <c r="S56" s="250" t="s">
        <v>331</v>
      </c>
      <c r="T56" s="251" t="s">
        <v>316</v>
      </c>
      <c r="U56" s="224">
        <v>0</v>
      </c>
      <c r="V56" s="224">
        <f>ROUND(E56*U56,2)</f>
        <v>0</v>
      </c>
      <c r="W56" s="224"/>
      <c r="X56" s="224" t="s">
        <v>429</v>
      </c>
      <c r="Y56" s="224" t="s">
        <v>317</v>
      </c>
      <c r="Z56" s="214"/>
      <c r="AA56" s="214"/>
      <c r="AB56" s="214"/>
      <c r="AC56" s="214"/>
      <c r="AD56" s="214"/>
      <c r="AE56" s="214"/>
      <c r="AF56" s="214"/>
      <c r="AG56" s="214" t="s">
        <v>728</v>
      </c>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outlineLevel="1" x14ac:dyDescent="0.2">
      <c r="A57" s="245">
        <v>47</v>
      </c>
      <c r="B57" s="246" t="s">
        <v>3970</v>
      </c>
      <c r="C57" s="256" t="s">
        <v>4062</v>
      </c>
      <c r="D57" s="247" t="s">
        <v>403</v>
      </c>
      <c r="E57" s="248">
        <v>295</v>
      </c>
      <c r="F57" s="249"/>
      <c r="G57" s="250">
        <f>ROUND(E57*F57,2)</f>
        <v>0</v>
      </c>
      <c r="H57" s="249"/>
      <c r="I57" s="250">
        <f>ROUND(E57*H57,2)</f>
        <v>0</v>
      </c>
      <c r="J57" s="249"/>
      <c r="K57" s="250">
        <f>ROUND(E57*J57,2)</f>
        <v>0</v>
      </c>
      <c r="L57" s="250">
        <v>12</v>
      </c>
      <c r="M57" s="250">
        <f>G57*(1+L57/100)</f>
        <v>0</v>
      </c>
      <c r="N57" s="248">
        <v>0</v>
      </c>
      <c r="O57" s="248">
        <f>ROUND(E57*N57,2)</f>
        <v>0</v>
      </c>
      <c r="P57" s="248">
        <v>0</v>
      </c>
      <c r="Q57" s="248">
        <f>ROUND(E57*P57,2)</f>
        <v>0</v>
      </c>
      <c r="R57" s="250"/>
      <c r="S57" s="250" t="s">
        <v>331</v>
      </c>
      <c r="T57" s="251" t="s">
        <v>316</v>
      </c>
      <c r="U57" s="224">
        <v>0</v>
      </c>
      <c r="V57" s="224">
        <f>ROUND(E57*U57,2)</f>
        <v>0</v>
      </c>
      <c r="W57" s="224"/>
      <c r="X57" s="224" t="s">
        <v>429</v>
      </c>
      <c r="Y57" s="224" t="s">
        <v>317</v>
      </c>
      <c r="Z57" s="214"/>
      <c r="AA57" s="214"/>
      <c r="AB57" s="214"/>
      <c r="AC57" s="214"/>
      <c r="AD57" s="214"/>
      <c r="AE57" s="214"/>
      <c r="AF57" s="214"/>
      <c r="AG57" s="214" t="s">
        <v>728</v>
      </c>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outlineLevel="1" x14ac:dyDescent="0.2">
      <c r="A58" s="245">
        <v>48</v>
      </c>
      <c r="B58" s="246" t="s">
        <v>3972</v>
      </c>
      <c r="C58" s="256" t="s">
        <v>4063</v>
      </c>
      <c r="D58" s="247" t="s">
        <v>1055</v>
      </c>
      <c r="E58" s="248">
        <v>1</v>
      </c>
      <c r="F58" s="249"/>
      <c r="G58" s="250">
        <f>ROUND(E58*F58,2)</f>
        <v>0</v>
      </c>
      <c r="H58" s="249"/>
      <c r="I58" s="250">
        <f>ROUND(E58*H58,2)</f>
        <v>0</v>
      </c>
      <c r="J58" s="249"/>
      <c r="K58" s="250">
        <f>ROUND(E58*J58,2)</f>
        <v>0</v>
      </c>
      <c r="L58" s="250">
        <v>12</v>
      </c>
      <c r="M58" s="250">
        <f>G58*(1+L58/100)</f>
        <v>0</v>
      </c>
      <c r="N58" s="248">
        <v>0</v>
      </c>
      <c r="O58" s="248">
        <f>ROUND(E58*N58,2)</f>
        <v>0</v>
      </c>
      <c r="P58" s="248">
        <v>0</v>
      </c>
      <c r="Q58" s="248">
        <f>ROUND(E58*P58,2)</f>
        <v>0</v>
      </c>
      <c r="R58" s="250"/>
      <c r="S58" s="250" t="s">
        <v>331</v>
      </c>
      <c r="T58" s="251" t="s">
        <v>316</v>
      </c>
      <c r="U58" s="224">
        <v>0</v>
      </c>
      <c r="V58" s="224">
        <f>ROUND(E58*U58,2)</f>
        <v>0</v>
      </c>
      <c r="W58" s="224"/>
      <c r="X58" s="224" t="s">
        <v>429</v>
      </c>
      <c r="Y58" s="224" t="s">
        <v>317</v>
      </c>
      <c r="Z58" s="214"/>
      <c r="AA58" s="214"/>
      <c r="AB58" s="214"/>
      <c r="AC58" s="214"/>
      <c r="AD58" s="214"/>
      <c r="AE58" s="214"/>
      <c r="AF58" s="214"/>
      <c r="AG58" s="214" t="s">
        <v>728</v>
      </c>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1" x14ac:dyDescent="0.2">
      <c r="A59" s="245">
        <v>49</v>
      </c>
      <c r="B59" s="246" t="s">
        <v>3974</v>
      </c>
      <c r="C59" s="256" t="s">
        <v>4064</v>
      </c>
      <c r="D59" s="247" t="s">
        <v>1055</v>
      </c>
      <c r="E59" s="248">
        <v>5</v>
      </c>
      <c r="F59" s="249"/>
      <c r="G59" s="250">
        <f>ROUND(E59*F59,2)</f>
        <v>0</v>
      </c>
      <c r="H59" s="249"/>
      <c r="I59" s="250">
        <f>ROUND(E59*H59,2)</f>
        <v>0</v>
      </c>
      <c r="J59" s="249"/>
      <c r="K59" s="250">
        <f>ROUND(E59*J59,2)</f>
        <v>0</v>
      </c>
      <c r="L59" s="250">
        <v>12</v>
      </c>
      <c r="M59" s="250">
        <f>G59*(1+L59/100)</f>
        <v>0</v>
      </c>
      <c r="N59" s="248">
        <v>0</v>
      </c>
      <c r="O59" s="248">
        <f>ROUND(E59*N59,2)</f>
        <v>0</v>
      </c>
      <c r="P59" s="248">
        <v>0</v>
      </c>
      <c r="Q59" s="248">
        <f>ROUND(E59*P59,2)</f>
        <v>0</v>
      </c>
      <c r="R59" s="250"/>
      <c r="S59" s="250" t="s">
        <v>331</v>
      </c>
      <c r="T59" s="251" t="s">
        <v>316</v>
      </c>
      <c r="U59" s="224">
        <v>0</v>
      </c>
      <c r="V59" s="224">
        <f>ROUND(E59*U59,2)</f>
        <v>0</v>
      </c>
      <c r="W59" s="224"/>
      <c r="X59" s="224" t="s">
        <v>429</v>
      </c>
      <c r="Y59" s="224" t="s">
        <v>317</v>
      </c>
      <c r="Z59" s="214"/>
      <c r="AA59" s="214"/>
      <c r="AB59" s="214"/>
      <c r="AC59" s="214"/>
      <c r="AD59" s="214"/>
      <c r="AE59" s="214"/>
      <c r="AF59" s="214"/>
      <c r="AG59" s="214" t="s">
        <v>728</v>
      </c>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outlineLevel="1" x14ac:dyDescent="0.2">
      <c r="A60" s="245">
        <v>50</v>
      </c>
      <c r="B60" s="246" t="s">
        <v>3976</v>
      </c>
      <c r="C60" s="256" t="s">
        <v>4065</v>
      </c>
      <c r="D60" s="247" t="s">
        <v>1055</v>
      </c>
      <c r="E60" s="248">
        <v>12</v>
      </c>
      <c r="F60" s="249"/>
      <c r="G60" s="250">
        <f>ROUND(E60*F60,2)</f>
        <v>0</v>
      </c>
      <c r="H60" s="249"/>
      <c r="I60" s="250">
        <f>ROUND(E60*H60,2)</f>
        <v>0</v>
      </c>
      <c r="J60" s="249"/>
      <c r="K60" s="250">
        <f>ROUND(E60*J60,2)</f>
        <v>0</v>
      </c>
      <c r="L60" s="250">
        <v>12</v>
      </c>
      <c r="M60" s="250">
        <f>G60*(1+L60/100)</f>
        <v>0</v>
      </c>
      <c r="N60" s="248">
        <v>0</v>
      </c>
      <c r="O60" s="248">
        <f>ROUND(E60*N60,2)</f>
        <v>0</v>
      </c>
      <c r="P60" s="248">
        <v>0</v>
      </c>
      <c r="Q60" s="248">
        <f>ROUND(E60*P60,2)</f>
        <v>0</v>
      </c>
      <c r="R60" s="250"/>
      <c r="S60" s="250" t="s">
        <v>331</v>
      </c>
      <c r="T60" s="251" t="s">
        <v>316</v>
      </c>
      <c r="U60" s="224">
        <v>0</v>
      </c>
      <c r="V60" s="224">
        <f>ROUND(E60*U60,2)</f>
        <v>0</v>
      </c>
      <c r="W60" s="224"/>
      <c r="X60" s="224" t="s">
        <v>429</v>
      </c>
      <c r="Y60" s="224" t="s">
        <v>317</v>
      </c>
      <c r="Z60" s="214"/>
      <c r="AA60" s="214"/>
      <c r="AB60" s="214"/>
      <c r="AC60" s="214"/>
      <c r="AD60" s="214"/>
      <c r="AE60" s="214"/>
      <c r="AF60" s="214"/>
      <c r="AG60" s="214" t="s">
        <v>728</v>
      </c>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1" x14ac:dyDescent="0.2">
      <c r="A61" s="245">
        <v>51</v>
      </c>
      <c r="B61" s="246" t="s">
        <v>3978</v>
      </c>
      <c r="C61" s="256" t="s">
        <v>4066</v>
      </c>
      <c r="D61" s="247" t="s">
        <v>1055</v>
      </c>
      <c r="E61" s="248">
        <v>5</v>
      </c>
      <c r="F61" s="249"/>
      <c r="G61" s="250">
        <f>ROUND(E61*F61,2)</f>
        <v>0</v>
      </c>
      <c r="H61" s="249"/>
      <c r="I61" s="250">
        <f>ROUND(E61*H61,2)</f>
        <v>0</v>
      </c>
      <c r="J61" s="249"/>
      <c r="K61" s="250">
        <f>ROUND(E61*J61,2)</f>
        <v>0</v>
      </c>
      <c r="L61" s="250">
        <v>12</v>
      </c>
      <c r="M61" s="250">
        <f>G61*(1+L61/100)</f>
        <v>0</v>
      </c>
      <c r="N61" s="248">
        <v>0</v>
      </c>
      <c r="O61" s="248">
        <f>ROUND(E61*N61,2)</f>
        <v>0</v>
      </c>
      <c r="P61" s="248">
        <v>0</v>
      </c>
      <c r="Q61" s="248">
        <f>ROUND(E61*P61,2)</f>
        <v>0</v>
      </c>
      <c r="R61" s="250"/>
      <c r="S61" s="250" t="s">
        <v>331</v>
      </c>
      <c r="T61" s="251" t="s">
        <v>316</v>
      </c>
      <c r="U61" s="224">
        <v>0</v>
      </c>
      <c r="V61" s="224">
        <f>ROUND(E61*U61,2)</f>
        <v>0</v>
      </c>
      <c r="W61" s="224"/>
      <c r="X61" s="224" t="s">
        <v>429</v>
      </c>
      <c r="Y61" s="224" t="s">
        <v>317</v>
      </c>
      <c r="Z61" s="214"/>
      <c r="AA61" s="214"/>
      <c r="AB61" s="214"/>
      <c r="AC61" s="214"/>
      <c r="AD61" s="214"/>
      <c r="AE61" s="214"/>
      <c r="AF61" s="214"/>
      <c r="AG61" s="214" t="s">
        <v>430</v>
      </c>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1" x14ac:dyDescent="0.2">
      <c r="A62" s="245">
        <v>52</v>
      </c>
      <c r="B62" s="246" t="s">
        <v>3980</v>
      </c>
      <c r="C62" s="256" t="s">
        <v>4067</v>
      </c>
      <c r="D62" s="247" t="s">
        <v>1055</v>
      </c>
      <c r="E62" s="248">
        <v>12</v>
      </c>
      <c r="F62" s="249"/>
      <c r="G62" s="250">
        <f>ROUND(E62*F62,2)</f>
        <v>0</v>
      </c>
      <c r="H62" s="249"/>
      <c r="I62" s="250">
        <f>ROUND(E62*H62,2)</f>
        <v>0</v>
      </c>
      <c r="J62" s="249"/>
      <c r="K62" s="250">
        <f>ROUND(E62*J62,2)</f>
        <v>0</v>
      </c>
      <c r="L62" s="250">
        <v>12</v>
      </c>
      <c r="M62" s="250">
        <f>G62*(1+L62/100)</f>
        <v>0</v>
      </c>
      <c r="N62" s="248">
        <v>0</v>
      </c>
      <c r="O62" s="248">
        <f>ROUND(E62*N62,2)</f>
        <v>0</v>
      </c>
      <c r="P62" s="248">
        <v>0</v>
      </c>
      <c r="Q62" s="248">
        <f>ROUND(E62*P62,2)</f>
        <v>0</v>
      </c>
      <c r="R62" s="250"/>
      <c r="S62" s="250" t="s">
        <v>331</v>
      </c>
      <c r="T62" s="251" t="s">
        <v>316</v>
      </c>
      <c r="U62" s="224">
        <v>0</v>
      </c>
      <c r="V62" s="224">
        <f>ROUND(E62*U62,2)</f>
        <v>0</v>
      </c>
      <c r="W62" s="224"/>
      <c r="X62" s="224" t="s">
        <v>429</v>
      </c>
      <c r="Y62" s="224" t="s">
        <v>317</v>
      </c>
      <c r="Z62" s="214"/>
      <c r="AA62" s="214"/>
      <c r="AB62" s="214"/>
      <c r="AC62" s="214"/>
      <c r="AD62" s="214"/>
      <c r="AE62" s="214"/>
      <c r="AF62" s="214"/>
      <c r="AG62" s="214" t="s">
        <v>728</v>
      </c>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1" x14ac:dyDescent="0.2">
      <c r="A63" s="245">
        <v>53</v>
      </c>
      <c r="B63" s="246" t="s">
        <v>3982</v>
      </c>
      <c r="C63" s="256" t="s">
        <v>4068</v>
      </c>
      <c r="D63" s="247" t="s">
        <v>1055</v>
      </c>
      <c r="E63" s="248">
        <v>5</v>
      </c>
      <c r="F63" s="249"/>
      <c r="G63" s="250">
        <f>ROUND(E63*F63,2)</f>
        <v>0</v>
      </c>
      <c r="H63" s="249"/>
      <c r="I63" s="250">
        <f>ROUND(E63*H63,2)</f>
        <v>0</v>
      </c>
      <c r="J63" s="249"/>
      <c r="K63" s="250">
        <f>ROUND(E63*J63,2)</f>
        <v>0</v>
      </c>
      <c r="L63" s="250">
        <v>12</v>
      </c>
      <c r="M63" s="250">
        <f>G63*(1+L63/100)</f>
        <v>0</v>
      </c>
      <c r="N63" s="248">
        <v>0</v>
      </c>
      <c r="O63" s="248">
        <f>ROUND(E63*N63,2)</f>
        <v>0</v>
      </c>
      <c r="P63" s="248">
        <v>0</v>
      </c>
      <c r="Q63" s="248">
        <f>ROUND(E63*P63,2)</f>
        <v>0</v>
      </c>
      <c r="R63" s="250"/>
      <c r="S63" s="250" t="s">
        <v>331</v>
      </c>
      <c r="T63" s="251" t="s">
        <v>316</v>
      </c>
      <c r="U63" s="224">
        <v>0</v>
      </c>
      <c r="V63" s="224">
        <f>ROUND(E63*U63,2)</f>
        <v>0</v>
      </c>
      <c r="W63" s="224"/>
      <c r="X63" s="224" t="s">
        <v>429</v>
      </c>
      <c r="Y63" s="224" t="s">
        <v>317</v>
      </c>
      <c r="Z63" s="214"/>
      <c r="AA63" s="214"/>
      <c r="AB63" s="214"/>
      <c r="AC63" s="214"/>
      <c r="AD63" s="214"/>
      <c r="AE63" s="214"/>
      <c r="AF63" s="214"/>
      <c r="AG63" s="214" t="s">
        <v>728</v>
      </c>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1" x14ac:dyDescent="0.2">
      <c r="A64" s="245">
        <v>54</v>
      </c>
      <c r="B64" s="246" t="s">
        <v>3984</v>
      </c>
      <c r="C64" s="256" t="s">
        <v>4069</v>
      </c>
      <c r="D64" s="247" t="s">
        <v>4070</v>
      </c>
      <c r="E64" s="248">
        <v>2155</v>
      </c>
      <c r="F64" s="249"/>
      <c r="G64" s="250">
        <f>ROUND(E64*F64,2)</f>
        <v>0</v>
      </c>
      <c r="H64" s="249"/>
      <c r="I64" s="250">
        <f>ROUND(E64*H64,2)</f>
        <v>0</v>
      </c>
      <c r="J64" s="249"/>
      <c r="K64" s="250">
        <f>ROUND(E64*J64,2)</f>
        <v>0</v>
      </c>
      <c r="L64" s="250">
        <v>12</v>
      </c>
      <c r="M64" s="250">
        <f>G64*(1+L64/100)</f>
        <v>0</v>
      </c>
      <c r="N64" s="248">
        <v>0</v>
      </c>
      <c r="O64" s="248">
        <f>ROUND(E64*N64,2)</f>
        <v>0</v>
      </c>
      <c r="P64" s="248">
        <v>0</v>
      </c>
      <c r="Q64" s="248">
        <f>ROUND(E64*P64,2)</f>
        <v>0</v>
      </c>
      <c r="R64" s="250"/>
      <c r="S64" s="250" t="s">
        <v>331</v>
      </c>
      <c r="T64" s="251" t="s">
        <v>316</v>
      </c>
      <c r="U64" s="224">
        <v>0</v>
      </c>
      <c r="V64" s="224">
        <f>ROUND(E64*U64,2)</f>
        <v>0</v>
      </c>
      <c r="W64" s="224"/>
      <c r="X64" s="224" t="s">
        <v>429</v>
      </c>
      <c r="Y64" s="224" t="s">
        <v>317</v>
      </c>
      <c r="Z64" s="214"/>
      <c r="AA64" s="214"/>
      <c r="AB64" s="214"/>
      <c r="AC64" s="214"/>
      <c r="AD64" s="214"/>
      <c r="AE64" s="214"/>
      <c r="AF64" s="214"/>
      <c r="AG64" s="214" t="s">
        <v>430</v>
      </c>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outlineLevel="1" x14ac:dyDescent="0.2">
      <c r="A65" s="245">
        <v>55</v>
      </c>
      <c r="B65" s="246" t="s">
        <v>3986</v>
      </c>
      <c r="C65" s="256" t="s">
        <v>4071</v>
      </c>
      <c r="D65" s="247" t="s">
        <v>403</v>
      </c>
      <c r="E65" s="248">
        <v>2155</v>
      </c>
      <c r="F65" s="249"/>
      <c r="G65" s="250">
        <f>ROUND(E65*F65,2)</f>
        <v>0</v>
      </c>
      <c r="H65" s="249"/>
      <c r="I65" s="250">
        <f>ROUND(E65*H65,2)</f>
        <v>0</v>
      </c>
      <c r="J65" s="249"/>
      <c r="K65" s="250">
        <f>ROUND(E65*J65,2)</f>
        <v>0</v>
      </c>
      <c r="L65" s="250">
        <v>12</v>
      </c>
      <c r="M65" s="250">
        <f>G65*(1+L65/100)</f>
        <v>0</v>
      </c>
      <c r="N65" s="248">
        <v>0</v>
      </c>
      <c r="O65" s="248">
        <f>ROUND(E65*N65,2)</f>
        <v>0</v>
      </c>
      <c r="P65" s="248">
        <v>0</v>
      </c>
      <c r="Q65" s="248">
        <f>ROUND(E65*P65,2)</f>
        <v>0</v>
      </c>
      <c r="R65" s="250"/>
      <c r="S65" s="250" t="s">
        <v>331</v>
      </c>
      <c r="T65" s="251" t="s">
        <v>316</v>
      </c>
      <c r="U65" s="224">
        <v>0</v>
      </c>
      <c r="V65" s="224">
        <f>ROUND(E65*U65,2)</f>
        <v>0</v>
      </c>
      <c r="W65" s="224"/>
      <c r="X65" s="224" t="s">
        <v>429</v>
      </c>
      <c r="Y65" s="224" t="s">
        <v>317</v>
      </c>
      <c r="Z65" s="214"/>
      <c r="AA65" s="214"/>
      <c r="AB65" s="214"/>
      <c r="AC65" s="214"/>
      <c r="AD65" s="214"/>
      <c r="AE65" s="214"/>
      <c r="AF65" s="214"/>
      <c r="AG65" s="214" t="s">
        <v>430</v>
      </c>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outlineLevel="1" x14ac:dyDescent="0.2">
      <c r="A66" s="245">
        <v>56</v>
      </c>
      <c r="B66" s="246" t="s">
        <v>3988</v>
      </c>
      <c r="C66" s="256" t="s">
        <v>3965</v>
      </c>
      <c r="D66" s="247" t="s">
        <v>1055</v>
      </c>
      <c r="E66" s="248">
        <v>8</v>
      </c>
      <c r="F66" s="249"/>
      <c r="G66" s="250">
        <f>ROUND(E66*F66,2)</f>
        <v>0</v>
      </c>
      <c r="H66" s="249"/>
      <c r="I66" s="250">
        <f>ROUND(E66*H66,2)</f>
        <v>0</v>
      </c>
      <c r="J66" s="249"/>
      <c r="K66" s="250">
        <f>ROUND(E66*J66,2)</f>
        <v>0</v>
      </c>
      <c r="L66" s="250">
        <v>12</v>
      </c>
      <c r="M66" s="250">
        <f>G66*(1+L66/100)</f>
        <v>0</v>
      </c>
      <c r="N66" s="248">
        <v>0</v>
      </c>
      <c r="O66" s="248">
        <f>ROUND(E66*N66,2)</f>
        <v>0</v>
      </c>
      <c r="P66" s="248">
        <v>0</v>
      </c>
      <c r="Q66" s="248">
        <f>ROUND(E66*P66,2)</f>
        <v>0</v>
      </c>
      <c r="R66" s="250"/>
      <c r="S66" s="250" t="s">
        <v>331</v>
      </c>
      <c r="T66" s="251" t="s">
        <v>316</v>
      </c>
      <c r="U66" s="224">
        <v>0</v>
      </c>
      <c r="V66" s="224">
        <f>ROUND(E66*U66,2)</f>
        <v>0</v>
      </c>
      <c r="W66" s="224"/>
      <c r="X66" s="224" t="s">
        <v>429</v>
      </c>
      <c r="Y66" s="224" t="s">
        <v>317</v>
      </c>
      <c r="Z66" s="214"/>
      <c r="AA66" s="214"/>
      <c r="AB66" s="214"/>
      <c r="AC66" s="214"/>
      <c r="AD66" s="214"/>
      <c r="AE66" s="214"/>
      <c r="AF66" s="214"/>
      <c r="AG66" s="214" t="s">
        <v>728</v>
      </c>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1" x14ac:dyDescent="0.2">
      <c r="A67" s="245">
        <v>57</v>
      </c>
      <c r="B67" s="246" t="s">
        <v>3991</v>
      </c>
      <c r="C67" s="256" t="s">
        <v>3969</v>
      </c>
      <c r="D67" s="247" t="s">
        <v>1055</v>
      </c>
      <c r="E67" s="248">
        <v>16</v>
      </c>
      <c r="F67" s="249"/>
      <c r="G67" s="250">
        <f>ROUND(E67*F67,2)</f>
        <v>0</v>
      </c>
      <c r="H67" s="249"/>
      <c r="I67" s="250">
        <f>ROUND(E67*H67,2)</f>
        <v>0</v>
      </c>
      <c r="J67" s="249"/>
      <c r="K67" s="250">
        <f>ROUND(E67*J67,2)</f>
        <v>0</v>
      </c>
      <c r="L67" s="250">
        <v>12</v>
      </c>
      <c r="M67" s="250">
        <f>G67*(1+L67/100)</f>
        <v>0</v>
      </c>
      <c r="N67" s="248">
        <v>0</v>
      </c>
      <c r="O67" s="248">
        <f>ROUND(E67*N67,2)</f>
        <v>0</v>
      </c>
      <c r="P67" s="248">
        <v>0</v>
      </c>
      <c r="Q67" s="248">
        <f>ROUND(E67*P67,2)</f>
        <v>0</v>
      </c>
      <c r="R67" s="250"/>
      <c r="S67" s="250" t="s">
        <v>331</v>
      </c>
      <c r="T67" s="251" t="s">
        <v>316</v>
      </c>
      <c r="U67" s="224">
        <v>0</v>
      </c>
      <c r="V67" s="224">
        <f>ROUND(E67*U67,2)</f>
        <v>0</v>
      </c>
      <c r="W67" s="224"/>
      <c r="X67" s="224" t="s">
        <v>429</v>
      </c>
      <c r="Y67" s="224" t="s">
        <v>317</v>
      </c>
      <c r="Z67" s="214"/>
      <c r="AA67" s="214"/>
      <c r="AB67" s="214"/>
      <c r="AC67" s="214"/>
      <c r="AD67" s="214"/>
      <c r="AE67" s="214"/>
      <c r="AF67" s="214"/>
      <c r="AG67" s="214" t="s">
        <v>728</v>
      </c>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1" x14ac:dyDescent="0.2">
      <c r="A68" s="236">
        <v>58</v>
      </c>
      <c r="B68" s="237" t="s">
        <v>3993</v>
      </c>
      <c r="C68" s="254" t="s">
        <v>4072</v>
      </c>
      <c r="D68" s="238" t="s">
        <v>375</v>
      </c>
      <c r="E68" s="239">
        <v>12</v>
      </c>
      <c r="F68" s="240"/>
      <c r="G68" s="241">
        <f>ROUND(E68*F68,2)</f>
        <v>0</v>
      </c>
      <c r="H68" s="240"/>
      <c r="I68" s="241">
        <f>ROUND(E68*H68,2)</f>
        <v>0</v>
      </c>
      <c r="J68" s="240"/>
      <c r="K68" s="241">
        <f>ROUND(E68*J68,2)</f>
        <v>0</v>
      </c>
      <c r="L68" s="241">
        <v>12</v>
      </c>
      <c r="M68" s="241">
        <f>G68*(1+L68/100)</f>
        <v>0</v>
      </c>
      <c r="N68" s="239">
        <v>0</v>
      </c>
      <c r="O68" s="239">
        <f>ROUND(E68*N68,2)</f>
        <v>0</v>
      </c>
      <c r="P68" s="239">
        <v>0</v>
      </c>
      <c r="Q68" s="239">
        <f>ROUND(E68*P68,2)</f>
        <v>0</v>
      </c>
      <c r="R68" s="241"/>
      <c r="S68" s="241" t="s">
        <v>331</v>
      </c>
      <c r="T68" s="242" t="s">
        <v>316</v>
      </c>
      <c r="U68" s="224">
        <v>0</v>
      </c>
      <c r="V68" s="224">
        <f>ROUND(E68*U68,2)</f>
        <v>0</v>
      </c>
      <c r="W68" s="224"/>
      <c r="X68" s="224" t="s">
        <v>429</v>
      </c>
      <c r="Y68" s="224" t="s">
        <v>317</v>
      </c>
      <c r="Z68" s="214"/>
      <c r="AA68" s="214"/>
      <c r="AB68" s="214"/>
      <c r="AC68" s="214"/>
      <c r="AD68" s="214"/>
      <c r="AE68" s="214"/>
      <c r="AF68" s="214"/>
      <c r="AG68" s="214" t="s">
        <v>430</v>
      </c>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2" x14ac:dyDescent="0.2">
      <c r="A69" s="221"/>
      <c r="B69" s="222"/>
      <c r="C69" s="268" t="s">
        <v>4074</v>
      </c>
      <c r="D69" s="262"/>
      <c r="E69" s="263">
        <v>12</v>
      </c>
      <c r="F69" s="224"/>
      <c r="G69" s="224"/>
      <c r="H69" s="224"/>
      <c r="I69" s="224"/>
      <c r="J69" s="224"/>
      <c r="K69" s="224"/>
      <c r="L69" s="224"/>
      <c r="M69" s="224"/>
      <c r="N69" s="223"/>
      <c r="O69" s="223"/>
      <c r="P69" s="223"/>
      <c r="Q69" s="223"/>
      <c r="R69" s="224"/>
      <c r="S69" s="224"/>
      <c r="T69" s="224"/>
      <c r="U69" s="224"/>
      <c r="V69" s="224"/>
      <c r="W69" s="224"/>
      <c r="X69" s="224"/>
      <c r="Y69" s="224"/>
      <c r="Z69" s="214"/>
      <c r="AA69" s="214"/>
      <c r="AB69" s="214"/>
      <c r="AC69" s="214"/>
      <c r="AD69" s="214"/>
      <c r="AE69" s="214"/>
      <c r="AF69" s="214"/>
      <c r="AG69" s="214" t="s">
        <v>371</v>
      </c>
      <c r="AH69" s="214">
        <v>0</v>
      </c>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x14ac:dyDescent="0.2">
      <c r="A70" s="229" t="s">
        <v>310</v>
      </c>
      <c r="B70" s="230" t="s">
        <v>213</v>
      </c>
      <c r="C70" s="253" t="s">
        <v>214</v>
      </c>
      <c r="D70" s="231"/>
      <c r="E70" s="232"/>
      <c r="F70" s="233"/>
      <c r="G70" s="233">
        <f>SUMIF(AG71:AG76,"&lt;&gt;NOR",G71:G76)</f>
        <v>0</v>
      </c>
      <c r="H70" s="233"/>
      <c r="I70" s="233">
        <f>SUM(I71:I76)</f>
        <v>0</v>
      </c>
      <c r="J70" s="233"/>
      <c r="K70" s="233">
        <f>SUM(K71:K76)</f>
        <v>0</v>
      </c>
      <c r="L70" s="233"/>
      <c r="M70" s="233">
        <f>SUM(M71:M76)</f>
        <v>0</v>
      </c>
      <c r="N70" s="232"/>
      <c r="O70" s="232">
        <f>SUM(O71:O76)</f>
        <v>0</v>
      </c>
      <c r="P70" s="232"/>
      <c r="Q70" s="232">
        <f>SUM(Q71:Q76)</f>
        <v>0</v>
      </c>
      <c r="R70" s="233"/>
      <c r="S70" s="233"/>
      <c r="T70" s="234"/>
      <c r="U70" s="228"/>
      <c r="V70" s="228">
        <f>SUM(V71:V76)</f>
        <v>0</v>
      </c>
      <c r="W70" s="228"/>
      <c r="X70" s="228"/>
      <c r="Y70" s="228"/>
      <c r="AG70" t="s">
        <v>311</v>
      </c>
    </row>
    <row r="71" spans="1:60" outlineLevel="1" x14ac:dyDescent="0.2">
      <c r="A71" s="245">
        <v>59</v>
      </c>
      <c r="B71" s="246" t="s">
        <v>4027</v>
      </c>
      <c r="C71" s="256" t="s">
        <v>4075</v>
      </c>
      <c r="D71" s="247" t="s">
        <v>330</v>
      </c>
      <c r="E71" s="248">
        <v>1</v>
      </c>
      <c r="F71" s="249"/>
      <c r="G71" s="250">
        <f>ROUND(E71*F71,2)</f>
        <v>0</v>
      </c>
      <c r="H71" s="249"/>
      <c r="I71" s="250">
        <f>ROUND(E71*H71,2)</f>
        <v>0</v>
      </c>
      <c r="J71" s="249"/>
      <c r="K71" s="250">
        <f>ROUND(E71*J71,2)</f>
        <v>0</v>
      </c>
      <c r="L71" s="250">
        <v>12</v>
      </c>
      <c r="M71" s="250">
        <f>G71*(1+L71/100)</f>
        <v>0</v>
      </c>
      <c r="N71" s="248">
        <v>0</v>
      </c>
      <c r="O71" s="248">
        <f>ROUND(E71*N71,2)</f>
        <v>0</v>
      </c>
      <c r="P71" s="248">
        <v>0</v>
      </c>
      <c r="Q71" s="248">
        <f>ROUND(E71*P71,2)</f>
        <v>0</v>
      </c>
      <c r="R71" s="250"/>
      <c r="S71" s="250" t="s">
        <v>331</v>
      </c>
      <c r="T71" s="251" t="s">
        <v>316</v>
      </c>
      <c r="U71" s="224">
        <v>0</v>
      </c>
      <c r="V71" s="224">
        <f>ROUND(E71*U71,2)</f>
        <v>0</v>
      </c>
      <c r="W71" s="224"/>
      <c r="X71" s="224" t="s">
        <v>336</v>
      </c>
      <c r="Y71" s="224" t="s">
        <v>317</v>
      </c>
      <c r="Z71" s="214"/>
      <c r="AA71" s="214"/>
      <c r="AB71" s="214"/>
      <c r="AC71" s="214"/>
      <c r="AD71" s="214"/>
      <c r="AE71" s="214"/>
      <c r="AF71" s="214"/>
      <c r="AG71" s="214" t="s">
        <v>367</v>
      </c>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outlineLevel="1" x14ac:dyDescent="0.2">
      <c r="A72" s="245">
        <v>60</v>
      </c>
      <c r="B72" s="246" t="s">
        <v>4029</v>
      </c>
      <c r="C72" s="256" t="s">
        <v>4076</v>
      </c>
      <c r="D72" s="247" t="s">
        <v>330</v>
      </c>
      <c r="E72" s="248">
        <v>1</v>
      </c>
      <c r="F72" s="249"/>
      <c r="G72" s="250">
        <f>ROUND(E72*F72,2)</f>
        <v>0</v>
      </c>
      <c r="H72" s="249"/>
      <c r="I72" s="250">
        <f>ROUND(E72*H72,2)</f>
        <v>0</v>
      </c>
      <c r="J72" s="249"/>
      <c r="K72" s="250">
        <f>ROUND(E72*J72,2)</f>
        <v>0</v>
      </c>
      <c r="L72" s="250">
        <v>12</v>
      </c>
      <c r="M72" s="250">
        <f>G72*(1+L72/100)</f>
        <v>0</v>
      </c>
      <c r="N72" s="248">
        <v>0</v>
      </c>
      <c r="O72" s="248">
        <f>ROUND(E72*N72,2)</f>
        <v>0</v>
      </c>
      <c r="P72" s="248">
        <v>0</v>
      </c>
      <c r="Q72" s="248">
        <f>ROUND(E72*P72,2)</f>
        <v>0</v>
      </c>
      <c r="R72" s="250"/>
      <c r="S72" s="250" t="s">
        <v>331</v>
      </c>
      <c r="T72" s="251" t="s">
        <v>316</v>
      </c>
      <c r="U72" s="224">
        <v>0</v>
      </c>
      <c r="V72" s="224">
        <f>ROUND(E72*U72,2)</f>
        <v>0</v>
      </c>
      <c r="W72" s="224"/>
      <c r="X72" s="224" t="s">
        <v>336</v>
      </c>
      <c r="Y72" s="224" t="s">
        <v>317</v>
      </c>
      <c r="Z72" s="214"/>
      <c r="AA72" s="214"/>
      <c r="AB72" s="214"/>
      <c r="AC72" s="214"/>
      <c r="AD72" s="214"/>
      <c r="AE72" s="214"/>
      <c r="AF72" s="214"/>
      <c r="AG72" s="214" t="s">
        <v>367</v>
      </c>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outlineLevel="1" x14ac:dyDescent="0.2">
      <c r="A73" s="245">
        <v>61</v>
      </c>
      <c r="B73" s="246" t="s">
        <v>4077</v>
      </c>
      <c r="C73" s="256" t="s">
        <v>4032</v>
      </c>
      <c r="D73" s="247" t="s">
        <v>330</v>
      </c>
      <c r="E73" s="248">
        <v>1</v>
      </c>
      <c r="F73" s="249"/>
      <c r="G73" s="250">
        <f>ROUND(E73*F73,2)</f>
        <v>0</v>
      </c>
      <c r="H73" s="249"/>
      <c r="I73" s="250">
        <f>ROUND(E73*H73,2)</f>
        <v>0</v>
      </c>
      <c r="J73" s="249"/>
      <c r="K73" s="250">
        <f>ROUND(E73*J73,2)</f>
        <v>0</v>
      </c>
      <c r="L73" s="250">
        <v>12</v>
      </c>
      <c r="M73" s="250">
        <f>G73*(1+L73/100)</f>
        <v>0</v>
      </c>
      <c r="N73" s="248">
        <v>0</v>
      </c>
      <c r="O73" s="248">
        <f>ROUND(E73*N73,2)</f>
        <v>0</v>
      </c>
      <c r="P73" s="248">
        <v>0</v>
      </c>
      <c r="Q73" s="248">
        <f>ROUND(E73*P73,2)</f>
        <v>0</v>
      </c>
      <c r="R73" s="250"/>
      <c r="S73" s="250" t="s">
        <v>331</v>
      </c>
      <c r="T73" s="251" t="s">
        <v>316</v>
      </c>
      <c r="U73" s="224">
        <v>0</v>
      </c>
      <c r="V73" s="224">
        <f>ROUND(E73*U73,2)</f>
        <v>0</v>
      </c>
      <c r="W73" s="224"/>
      <c r="X73" s="224" t="s">
        <v>336</v>
      </c>
      <c r="Y73" s="224" t="s">
        <v>317</v>
      </c>
      <c r="Z73" s="214"/>
      <c r="AA73" s="214"/>
      <c r="AB73" s="214"/>
      <c r="AC73" s="214"/>
      <c r="AD73" s="214"/>
      <c r="AE73" s="214"/>
      <c r="AF73" s="214"/>
      <c r="AG73" s="214" t="s">
        <v>367</v>
      </c>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outlineLevel="1" x14ac:dyDescent="0.2">
      <c r="A74" s="245">
        <v>62</v>
      </c>
      <c r="B74" s="246" t="s">
        <v>4033</v>
      </c>
      <c r="C74" s="256" t="s">
        <v>4078</v>
      </c>
      <c r="D74" s="247" t="s">
        <v>330</v>
      </c>
      <c r="E74" s="248">
        <v>1</v>
      </c>
      <c r="F74" s="249"/>
      <c r="G74" s="250">
        <f>ROUND(E74*F74,2)</f>
        <v>0</v>
      </c>
      <c r="H74" s="249"/>
      <c r="I74" s="250">
        <f>ROUND(E74*H74,2)</f>
        <v>0</v>
      </c>
      <c r="J74" s="249"/>
      <c r="K74" s="250">
        <f>ROUND(E74*J74,2)</f>
        <v>0</v>
      </c>
      <c r="L74" s="250">
        <v>12</v>
      </c>
      <c r="M74" s="250">
        <f>G74*(1+L74/100)</f>
        <v>0</v>
      </c>
      <c r="N74" s="248">
        <v>0</v>
      </c>
      <c r="O74" s="248">
        <f>ROUND(E74*N74,2)</f>
        <v>0</v>
      </c>
      <c r="P74" s="248">
        <v>0</v>
      </c>
      <c r="Q74" s="248">
        <f>ROUND(E74*P74,2)</f>
        <v>0</v>
      </c>
      <c r="R74" s="250"/>
      <c r="S74" s="250" t="s">
        <v>331</v>
      </c>
      <c r="T74" s="251" t="s">
        <v>316</v>
      </c>
      <c r="U74" s="224">
        <v>0</v>
      </c>
      <c r="V74" s="224">
        <f>ROUND(E74*U74,2)</f>
        <v>0</v>
      </c>
      <c r="W74" s="224"/>
      <c r="X74" s="224" t="s">
        <v>336</v>
      </c>
      <c r="Y74" s="224" t="s">
        <v>317</v>
      </c>
      <c r="Z74" s="214"/>
      <c r="AA74" s="214"/>
      <c r="AB74" s="214"/>
      <c r="AC74" s="214"/>
      <c r="AD74" s="214"/>
      <c r="AE74" s="214"/>
      <c r="AF74" s="214"/>
      <c r="AG74" s="214" t="s">
        <v>367</v>
      </c>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1" x14ac:dyDescent="0.2">
      <c r="A75" s="245">
        <v>63</v>
      </c>
      <c r="B75" s="246" t="s">
        <v>4035</v>
      </c>
      <c r="C75" s="256" t="s">
        <v>4079</v>
      </c>
      <c r="D75" s="247" t="s">
        <v>330</v>
      </c>
      <c r="E75" s="248">
        <v>1</v>
      </c>
      <c r="F75" s="249"/>
      <c r="G75" s="250">
        <f>ROUND(E75*F75,2)</f>
        <v>0</v>
      </c>
      <c r="H75" s="249"/>
      <c r="I75" s="250">
        <f>ROUND(E75*H75,2)</f>
        <v>0</v>
      </c>
      <c r="J75" s="249"/>
      <c r="K75" s="250">
        <f>ROUND(E75*J75,2)</f>
        <v>0</v>
      </c>
      <c r="L75" s="250">
        <v>12</v>
      </c>
      <c r="M75" s="250">
        <f>G75*(1+L75/100)</f>
        <v>0</v>
      </c>
      <c r="N75" s="248">
        <v>0</v>
      </c>
      <c r="O75" s="248">
        <f>ROUND(E75*N75,2)</f>
        <v>0</v>
      </c>
      <c r="P75" s="248">
        <v>0</v>
      </c>
      <c r="Q75" s="248">
        <f>ROUND(E75*P75,2)</f>
        <v>0</v>
      </c>
      <c r="R75" s="250"/>
      <c r="S75" s="250" t="s">
        <v>331</v>
      </c>
      <c r="T75" s="251" t="s">
        <v>316</v>
      </c>
      <c r="U75" s="224">
        <v>0</v>
      </c>
      <c r="V75" s="224">
        <f>ROUND(E75*U75,2)</f>
        <v>0</v>
      </c>
      <c r="W75" s="224"/>
      <c r="X75" s="224" t="s">
        <v>336</v>
      </c>
      <c r="Y75" s="224" t="s">
        <v>317</v>
      </c>
      <c r="Z75" s="214"/>
      <c r="AA75" s="214"/>
      <c r="AB75" s="214"/>
      <c r="AC75" s="214"/>
      <c r="AD75" s="214"/>
      <c r="AE75" s="214"/>
      <c r="AF75" s="214"/>
      <c r="AG75" s="214" t="s">
        <v>367</v>
      </c>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outlineLevel="1" x14ac:dyDescent="0.2">
      <c r="A76" s="245">
        <v>64</v>
      </c>
      <c r="B76" s="246" t="s">
        <v>4037</v>
      </c>
      <c r="C76" s="256" t="s">
        <v>4080</v>
      </c>
      <c r="D76" s="247" t="s">
        <v>330</v>
      </c>
      <c r="E76" s="248">
        <v>1</v>
      </c>
      <c r="F76" s="249"/>
      <c r="G76" s="250">
        <f>ROUND(E76*F76,2)</f>
        <v>0</v>
      </c>
      <c r="H76" s="249"/>
      <c r="I76" s="250">
        <f>ROUND(E76*H76,2)</f>
        <v>0</v>
      </c>
      <c r="J76" s="249"/>
      <c r="K76" s="250">
        <f>ROUND(E76*J76,2)</f>
        <v>0</v>
      </c>
      <c r="L76" s="250">
        <v>12</v>
      </c>
      <c r="M76" s="250">
        <f>G76*(1+L76/100)</f>
        <v>0</v>
      </c>
      <c r="N76" s="248">
        <v>0</v>
      </c>
      <c r="O76" s="248">
        <f>ROUND(E76*N76,2)</f>
        <v>0</v>
      </c>
      <c r="P76" s="248">
        <v>0</v>
      </c>
      <c r="Q76" s="248">
        <f>ROUND(E76*P76,2)</f>
        <v>0</v>
      </c>
      <c r="R76" s="250"/>
      <c r="S76" s="250" t="s">
        <v>331</v>
      </c>
      <c r="T76" s="251" t="s">
        <v>316</v>
      </c>
      <c r="U76" s="224">
        <v>0</v>
      </c>
      <c r="V76" s="224">
        <f>ROUND(E76*U76,2)</f>
        <v>0</v>
      </c>
      <c r="W76" s="224"/>
      <c r="X76" s="224" t="s">
        <v>336</v>
      </c>
      <c r="Y76" s="224" t="s">
        <v>317</v>
      </c>
      <c r="Z76" s="214"/>
      <c r="AA76" s="214"/>
      <c r="AB76" s="214"/>
      <c r="AC76" s="214"/>
      <c r="AD76" s="214"/>
      <c r="AE76" s="214"/>
      <c r="AF76" s="214"/>
      <c r="AG76" s="214" t="s">
        <v>367</v>
      </c>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x14ac:dyDescent="0.2">
      <c r="A77" s="229" t="s">
        <v>310</v>
      </c>
      <c r="B77" s="230" t="s">
        <v>215</v>
      </c>
      <c r="C77" s="253" t="s">
        <v>216</v>
      </c>
      <c r="D77" s="231"/>
      <c r="E77" s="232"/>
      <c r="F77" s="233"/>
      <c r="G77" s="233">
        <f>SUMIF(AG78:AG78,"&lt;&gt;NOR",G78:G78)</f>
        <v>0</v>
      </c>
      <c r="H77" s="233"/>
      <c r="I77" s="233">
        <f>SUM(I78:I78)</f>
        <v>0</v>
      </c>
      <c r="J77" s="233"/>
      <c r="K77" s="233">
        <f>SUM(K78:K78)</f>
        <v>0</v>
      </c>
      <c r="L77" s="233"/>
      <c r="M77" s="233">
        <f>SUM(M78:M78)</f>
        <v>0</v>
      </c>
      <c r="N77" s="232"/>
      <c r="O77" s="232">
        <f>SUM(O78:O78)</f>
        <v>0</v>
      </c>
      <c r="P77" s="232"/>
      <c r="Q77" s="232">
        <f>SUM(Q78:Q78)</f>
        <v>0</v>
      </c>
      <c r="R77" s="233"/>
      <c r="S77" s="233"/>
      <c r="T77" s="234"/>
      <c r="U77" s="228"/>
      <c r="V77" s="228">
        <f>SUM(V78:V78)</f>
        <v>0</v>
      </c>
      <c r="W77" s="228"/>
      <c r="X77" s="228"/>
      <c r="Y77" s="228"/>
      <c r="AG77" t="s">
        <v>311</v>
      </c>
    </row>
    <row r="78" spans="1:60" outlineLevel="1" x14ac:dyDescent="0.2">
      <c r="A78" s="236">
        <v>65</v>
      </c>
      <c r="B78" s="237" t="s">
        <v>4081</v>
      </c>
      <c r="C78" s="254" t="s">
        <v>4040</v>
      </c>
      <c r="D78" s="238" t="s">
        <v>330</v>
      </c>
      <c r="E78" s="239">
        <v>1</v>
      </c>
      <c r="F78" s="240"/>
      <c r="G78" s="241">
        <f>ROUND(E78*F78,2)</f>
        <v>0</v>
      </c>
      <c r="H78" s="240"/>
      <c r="I78" s="241">
        <f>ROUND(E78*H78,2)</f>
        <v>0</v>
      </c>
      <c r="J78" s="240"/>
      <c r="K78" s="241">
        <f>ROUND(E78*J78,2)</f>
        <v>0</v>
      </c>
      <c r="L78" s="241">
        <v>12</v>
      </c>
      <c r="M78" s="241">
        <f>G78*(1+L78/100)</f>
        <v>0</v>
      </c>
      <c r="N78" s="239">
        <v>0</v>
      </c>
      <c r="O78" s="239">
        <f>ROUND(E78*N78,2)</f>
        <v>0</v>
      </c>
      <c r="P78" s="239">
        <v>0</v>
      </c>
      <c r="Q78" s="239">
        <f>ROUND(E78*P78,2)</f>
        <v>0</v>
      </c>
      <c r="R78" s="241"/>
      <c r="S78" s="241" t="s">
        <v>331</v>
      </c>
      <c r="T78" s="242" t="s">
        <v>316</v>
      </c>
      <c r="U78" s="224">
        <v>0</v>
      </c>
      <c r="V78" s="224">
        <f>ROUND(E78*U78,2)</f>
        <v>0</v>
      </c>
      <c r="W78" s="224"/>
      <c r="X78" s="224" t="s">
        <v>429</v>
      </c>
      <c r="Y78" s="224" t="s">
        <v>317</v>
      </c>
      <c r="Z78" s="214"/>
      <c r="AA78" s="214"/>
      <c r="AB78" s="214"/>
      <c r="AC78" s="214"/>
      <c r="AD78" s="214"/>
      <c r="AE78" s="214"/>
      <c r="AF78" s="214"/>
      <c r="AG78" s="214" t="s">
        <v>728</v>
      </c>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x14ac:dyDescent="0.2">
      <c r="A79" s="3"/>
      <c r="B79" s="4"/>
      <c r="C79" s="259"/>
      <c r="D79" s="6"/>
      <c r="E79" s="3"/>
      <c r="F79" s="3"/>
      <c r="G79" s="3"/>
      <c r="H79" s="3"/>
      <c r="I79" s="3"/>
      <c r="J79" s="3"/>
      <c r="K79" s="3"/>
      <c r="L79" s="3"/>
      <c r="M79" s="3"/>
      <c r="N79" s="3"/>
      <c r="O79" s="3"/>
      <c r="P79" s="3"/>
      <c r="Q79" s="3"/>
      <c r="R79" s="3"/>
      <c r="S79" s="3"/>
      <c r="T79" s="3"/>
      <c r="U79" s="3"/>
      <c r="V79" s="3"/>
      <c r="W79" s="3"/>
      <c r="X79" s="3"/>
      <c r="Y79" s="3"/>
      <c r="AE79">
        <v>12</v>
      </c>
      <c r="AF79">
        <v>21</v>
      </c>
      <c r="AG79" t="s">
        <v>296</v>
      </c>
    </row>
    <row r="80" spans="1:60" x14ac:dyDescent="0.2">
      <c r="A80" s="217"/>
      <c r="B80" s="218" t="s">
        <v>29</v>
      </c>
      <c r="C80" s="260"/>
      <c r="D80" s="219"/>
      <c r="E80" s="220"/>
      <c r="F80" s="220"/>
      <c r="G80" s="235">
        <f>G8+G39+G70+G77</f>
        <v>0</v>
      </c>
      <c r="H80" s="3"/>
      <c r="I80" s="3"/>
      <c r="J80" s="3"/>
      <c r="K80" s="3"/>
      <c r="L80" s="3"/>
      <c r="M80" s="3"/>
      <c r="N80" s="3"/>
      <c r="O80" s="3"/>
      <c r="P80" s="3"/>
      <c r="Q80" s="3"/>
      <c r="R80" s="3"/>
      <c r="S80" s="3"/>
      <c r="T80" s="3"/>
      <c r="U80" s="3"/>
      <c r="V80" s="3"/>
      <c r="W80" s="3"/>
      <c r="X80" s="3"/>
      <c r="Y80" s="3"/>
      <c r="AE80">
        <f>SUMIF(L7:L78,AE79,G7:G78)</f>
        <v>0</v>
      </c>
      <c r="AF80">
        <f>SUMIF(L7:L78,AF79,G7:G78)</f>
        <v>0</v>
      </c>
      <c r="AG80" t="s">
        <v>360</v>
      </c>
    </row>
    <row r="81" spans="3:33" x14ac:dyDescent="0.2">
      <c r="C81" s="261"/>
      <c r="D81" s="10"/>
      <c r="AG81" t="s">
        <v>361</v>
      </c>
    </row>
    <row r="82" spans="3:33" x14ac:dyDescent="0.2">
      <c r="D82" s="10"/>
    </row>
    <row r="83" spans="3:33" x14ac:dyDescent="0.2">
      <c r="D83" s="10"/>
    </row>
    <row r="84" spans="3:33" x14ac:dyDescent="0.2">
      <c r="D84" s="10"/>
    </row>
    <row r="85" spans="3:33" x14ac:dyDescent="0.2">
      <c r="D85" s="10"/>
    </row>
    <row r="86" spans="3:33" x14ac:dyDescent="0.2">
      <c r="D86" s="10"/>
    </row>
    <row r="87" spans="3:33" x14ac:dyDescent="0.2">
      <c r="D87" s="10"/>
    </row>
    <row r="88" spans="3:33" x14ac:dyDescent="0.2">
      <c r="D88" s="10"/>
    </row>
    <row r="89" spans="3:33" x14ac:dyDescent="0.2">
      <c r="D89" s="10"/>
    </row>
    <row r="90" spans="3:33" x14ac:dyDescent="0.2">
      <c r="D90" s="10"/>
    </row>
    <row r="91" spans="3:33" x14ac:dyDescent="0.2">
      <c r="D91" s="10"/>
    </row>
    <row r="92" spans="3:33" x14ac:dyDescent="0.2">
      <c r="D92" s="10"/>
    </row>
    <row r="93" spans="3:33" x14ac:dyDescent="0.2">
      <c r="D93" s="10"/>
    </row>
    <row r="94" spans="3:33" x14ac:dyDescent="0.2">
      <c r="D94" s="10"/>
    </row>
    <row r="95" spans="3:33" x14ac:dyDescent="0.2">
      <c r="D95" s="10"/>
    </row>
    <row r="96" spans="3:33"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RWyfumHHLeCrpp0bjro2NXUIUYl4Xb+xhUNq7ApP9Q8nIc9Lg70wEhz1YcYu3oxaXEyl3J7MJFK/KX2EpQr4pA==" saltValue="FHPidx9mPY0c5eqZ5PnUdQ=="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tabColor rgb="FFFF9966"/>
  </sheetPr>
  <dimension ref="A1:G5"/>
  <sheetViews>
    <sheetView workbookViewId="0">
      <pane ySplit="7" topLeftCell="A8" activePane="bottomLeft" state="frozen"/>
      <selection pane="bottomLeft" activeCell="I8" sqref="I8"/>
    </sheetView>
  </sheetViews>
  <sheetFormatPr defaultRowHeight="12.75" x14ac:dyDescent="0.2"/>
  <cols>
    <col min="1" max="1" width="4.28515625" style="3" customWidth="1"/>
    <col min="2" max="2" width="14.42578125" style="3" customWidth="1"/>
    <col min="3" max="3" width="38.28515625" style="7" customWidth="1"/>
    <col min="4" max="4" width="4.5703125" style="3" customWidth="1"/>
    <col min="5" max="5" width="10.5703125" style="3" customWidth="1"/>
    <col min="6" max="6" width="9.85546875" style="3" customWidth="1"/>
    <col min="7" max="7" width="12.7109375" style="3" customWidth="1"/>
    <col min="8" max="16384" width="9.140625" style="3"/>
  </cols>
  <sheetData>
    <row r="1" spans="1:7" ht="15.75" x14ac:dyDescent="0.2">
      <c r="A1" s="104" t="s">
        <v>6</v>
      </c>
      <c r="B1" s="104"/>
      <c r="C1" s="105"/>
      <c r="D1" s="104"/>
      <c r="E1" s="104"/>
      <c r="F1" s="104"/>
      <c r="G1" s="104"/>
    </row>
    <row r="2" spans="1:7" ht="24.95" customHeight="1" x14ac:dyDescent="0.2">
      <c r="A2" s="50" t="s">
        <v>7</v>
      </c>
      <c r="B2" s="49"/>
      <c r="C2" s="106"/>
      <c r="D2" s="106"/>
      <c r="E2" s="106"/>
      <c r="F2" s="106"/>
      <c r="G2" s="107"/>
    </row>
    <row r="3" spans="1:7" ht="24.95" customHeight="1" x14ac:dyDescent="0.2">
      <c r="A3" s="50" t="s">
        <v>8</v>
      </c>
      <c r="B3" s="49"/>
      <c r="C3" s="106"/>
      <c r="D3" s="106"/>
      <c r="E3" s="106"/>
      <c r="F3" s="106"/>
      <c r="G3" s="107"/>
    </row>
    <row r="4" spans="1:7" ht="24.95" customHeight="1" x14ac:dyDescent="0.2">
      <c r="A4" s="50" t="s">
        <v>9</v>
      </c>
      <c r="B4" s="49"/>
      <c r="C4" s="106"/>
      <c r="D4" s="106"/>
      <c r="E4" s="106"/>
      <c r="F4" s="106"/>
      <c r="G4" s="107"/>
    </row>
    <row r="5" spans="1:7" x14ac:dyDescent="0.2">
      <c r="B5" s="4"/>
      <c r="C5" s="5"/>
      <c r="D5" s="6"/>
    </row>
  </sheetData>
  <sheetProtection algorithmName="SHA-512" hashValue="0PlxPykyN8jAr6ZOhzOYubv5BcKvkcbe03mDN1K9fFG50NsxmqfZLDH/5U48WUnSIiFsM44c8e2xmZJiTO48DA==" saltValue="N/+T6JMlk9tfS3MKrBZcTg==" spinCount="100000" sheet="1" formatRows="0"/>
  <customSheetViews>
    <customSheetView guid="{B7E7C763-C459-487D-8ABA-5CFDDFBD5A84}">
      <selection activeCell="E19" sqref="E19"/>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customSheetView>
  </customSheetViews>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2"/>
  <headerFooter alignWithMargins="0">
    <oddFooter>&amp;L&amp;9Zpracováno programem &amp;"Arial CE,Tučné"BUILDpower S,  © RTS, a.s.&amp;R&amp;"Arial,Obyčejné"Strana &amp;P z &amp;N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8" customWidth="1"/>
    <col min="3" max="3" width="63.28515625" style="178"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9" t="s">
        <v>281</v>
      </c>
      <c r="B1" s="199"/>
      <c r="C1" s="199"/>
      <c r="D1" s="199"/>
      <c r="E1" s="199"/>
      <c r="F1" s="199"/>
      <c r="G1" s="199"/>
      <c r="AG1" t="s">
        <v>282</v>
      </c>
    </row>
    <row r="2" spans="1:60" ht="24.95" customHeight="1" x14ac:dyDescent="0.2">
      <c r="A2" s="200" t="s">
        <v>7</v>
      </c>
      <c r="B2" s="49" t="s">
        <v>43</v>
      </c>
      <c r="C2" s="203" t="s">
        <v>44</v>
      </c>
      <c r="D2" s="201"/>
      <c r="E2" s="201"/>
      <c r="F2" s="201"/>
      <c r="G2" s="202"/>
      <c r="AG2" t="s">
        <v>283</v>
      </c>
    </row>
    <row r="3" spans="1:60" ht="24.95" customHeight="1" x14ac:dyDescent="0.2">
      <c r="A3" s="200" t="s">
        <v>8</v>
      </c>
      <c r="B3" s="49" t="s">
        <v>284</v>
      </c>
      <c r="C3" s="203" t="s">
        <v>54</v>
      </c>
      <c r="D3" s="201"/>
      <c r="E3" s="201"/>
      <c r="F3" s="201"/>
      <c r="G3" s="202"/>
      <c r="AC3" s="178" t="s">
        <v>285</v>
      </c>
      <c r="AG3" t="s">
        <v>286</v>
      </c>
    </row>
    <row r="4" spans="1:60" ht="24.95" customHeight="1" x14ac:dyDescent="0.2">
      <c r="A4" s="204" t="s">
        <v>9</v>
      </c>
      <c r="B4" s="205" t="s">
        <v>53</v>
      </c>
      <c r="C4" s="206" t="s">
        <v>54</v>
      </c>
      <c r="D4" s="207"/>
      <c r="E4" s="207"/>
      <c r="F4" s="207"/>
      <c r="G4" s="208"/>
      <c r="AG4" t="s">
        <v>287</v>
      </c>
    </row>
    <row r="5" spans="1:60" x14ac:dyDescent="0.2">
      <c r="D5" s="10"/>
    </row>
    <row r="6" spans="1:60" ht="38.25" x14ac:dyDescent="0.2">
      <c r="A6" s="210" t="s">
        <v>288</v>
      </c>
      <c r="B6" s="212" t="s">
        <v>289</v>
      </c>
      <c r="C6" s="212" t="s">
        <v>290</v>
      </c>
      <c r="D6" s="211" t="s">
        <v>291</v>
      </c>
      <c r="E6" s="210" t="s">
        <v>292</v>
      </c>
      <c r="F6" s="209" t="s">
        <v>293</v>
      </c>
      <c r="G6" s="210" t="s">
        <v>29</v>
      </c>
      <c r="H6" s="213" t="s">
        <v>30</v>
      </c>
      <c r="I6" s="213" t="s">
        <v>294</v>
      </c>
      <c r="J6" s="213" t="s">
        <v>31</v>
      </c>
      <c r="K6" s="213" t="s">
        <v>295</v>
      </c>
      <c r="L6" s="213" t="s">
        <v>296</v>
      </c>
      <c r="M6" s="213" t="s">
        <v>297</v>
      </c>
      <c r="N6" s="213" t="s">
        <v>298</v>
      </c>
      <c r="O6" s="213" t="s">
        <v>299</v>
      </c>
      <c r="P6" s="213" t="s">
        <v>300</v>
      </c>
      <c r="Q6" s="213" t="s">
        <v>301</v>
      </c>
      <c r="R6" s="213" t="s">
        <v>302</v>
      </c>
      <c r="S6" s="213" t="s">
        <v>303</v>
      </c>
      <c r="T6" s="213" t="s">
        <v>304</v>
      </c>
      <c r="U6" s="213" t="s">
        <v>305</v>
      </c>
      <c r="V6" s="213" t="s">
        <v>306</v>
      </c>
      <c r="W6" s="213" t="s">
        <v>307</v>
      </c>
      <c r="X6" s="213" t="s">
        <v>308</v>
      </c>
      <c r="Y6" s="213" t="s">
        <v>309</v>
      </c>
    </row>
    <row r="7" spans="1:60" hidden="1" x14ac:dyDescent="0.2">
      <c r="A7" s="3"/>
      <c r="B7" s="4"/>
      <c r="C7" s="4"/>
      <c r="D7" s="6"/>
      <c r="E7" s="215"/>
      <c r="F7" s="216"/>
      <c r="G7" s="216"/>
      <c r="H7" s="216"/>
      <c r="I7" s="216"/>
      <c r="J7" s="216"/>
      <c r="K7" s="216"/>
      <c r="L7" s="216"/>
      <c r="M7" s="216"/>
      <c r="N7" s="215"/>
      <c r="O7" s="215"/>
      <c r="P7" s="215"/>
      <c r="Q7" s="215"/>
      <c r="R7" s="216"/>
      <c r="S7" s="216"/>
      <c r="T7" s="216"/>
      <c r="U7" s="216"/>
      <c r="V7" s="216"/>
      <c r="W7" s="216"/>
      <c r="X7" s="216"/>
      <c r="Y7" s="216"/>
    </row>
    <row r="8" spans="1:60" x14ac:dyDescent="0.2">
      <c r="A8" s="229" t="s">
        <v>310</v>
      </c>
      <c r="B8" s="230" t="s">
        <v>279</v>
      </c>
      <c r="C8" s="253" t="s">
        <v>27</v>
      </c>
      <c r="D8" s="231"/>
      <c r="E8" s="232"/>
      <c r="F8" s="233"/>
      <c r="G8" s="233">
        <f>SUMIF(AG9:AG19,"&lt;&gt;NOR",G9:G19)</f>
        <v>0</v>
      </c>
      <c r="H8" s="233"/>
      <c r="I8" s="233">
        <f>SUM(I9:I19)</f>
        <v>0</v>
      </c>
      <c r="J8" s="233"/>
      <c r="K8" s="233">
        <f>SUM(K9:K19)</f>
        <v>0</v>
      </c>
      <c r="L8" s="233"/>
      <c r="M8" s="233">
        <f>SUM(M9:M19)</f>
        <v>0</v>
      </c>
      <c r="N8" s="232"/>
      <c r="O8" s="232">
        <f>SUM(O9:O19)</f>
        <v>0</v>
      </c>
      <c r="P8" s="232"/>
      <c r="Q8" s="232">
        <f>SUM(Q9:Q19)</f>
        <v>0</v>
      </c>
      <c r="R8" s="233"/>
      <c r="S8" s="233"/>
      <c r="T8" s="234"/>
      <c r="U8" s="228"/>
      <c r="V8" s="228">
        <f>SUM(V9:V19)</f>
        <v>0</v>
      </c>
      <c r="W8" s="228"/>
      <c r="X8" s="228"/>
      <c r="Y8" s="228"/>
      <c r="AG8" t="s">
        <v>311</v>
      </c>
    </row>
    <row r="9" spans="1:60" outlineLevel="1" x14ac:dyDescent="0.2">
      <c r="A9" s="236">
        <v>1</v>
      </c>
      <c r="B9" s="237" t="s">
        <v>312</v>
      </c>
      <c r="C9" s="254" t="s">
        <v>313</v>
      </c>
      <c r="D9" s="238" t="s">
        <v>314</v>
      </c>
      <c r="E9" s="239">
        <v>1</v>
      </c>
      <c r="F9" s="240"/>
      <c r="G9" s="241">
        <f>ROUND(E9*F9,2)</f>
        <v>0</v>
      </c>
      <c r="H9" s="240"/>
      <c r="I9" s="241">
        <f>ROUND(E9*H9,2)</f>
        <v>0</v>
      </c>
      <c r="J9" s="240"/>
      <c r="K9" s="241">
        <f>ROUND(E9*J9,2)</f>
        <v>0</v>
      </c>
      <c r="L9" s="241">
        <v>12</v>
      </c>
      <c r="M9" s="241">
        <f>G9*(1+L9/100)</f>
        <v>0</v>
      </c>
      <c r="N9" s="239">
        <v>0</v>
      </c>
      <c r="O9" s="239">
        <f>ROUND(E9*N9,2)</f>
        <v>0</v>
      </c>
      <c r="P9" s="239">
        <v>0</v>
      </c>
      <c r="Q9" s="239">
        <f>ROUND(E9*P9,2)</f>
        <v>0</v>
      </c>
      <c r="R9" s="241"/>
      <c r="S9" s="241" t="s">
        <v>315</v>
      </c>
      <c r="T9" s="242" t="s">
        <v>316</v>
      </c>
      <c r="U9" s="224">
        <v>0</v>
      </c>
      <c r="V9" s="224">
        <f>ROUND(E9*U9,2)</f>
        <v>0</v>
      </c>
      <c r="W9" s="224"/>
      <c r="X9" s="224" t="s">
        <v>53</v>
      </c>
      <c r="Y9" s="224" t="s">
        <v>317</v>
      </c>
      <c r="Z9" s="214"/>
      <c r="AA9" s="214"/>
      <c r="AB9" s="214"/>
      <c r="AC9" s="214"/>
      <c r="AD9" s="214"/>
      <c r="AE9" s="214"/>
      <c r="AF9" s="214"/>
      <c r="AG9" s="214" t="s">
        <v>318</v>
      </c>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row>
    <row r="10" spans="1:60" outlineLevel="2" x14ac:dyDescent="0.2">
      <c r="A10" s="221"/>
      <c r="B10" s="222"/>
      <c r="C10" s="255" t="s">
        <v>319</v>
      </c>
      <c r="D10" s="243"/>
      <c r="E10" s="243"/>
      <c r="F10" s="243"/>
      <c r="G10" s="243"/>
      <c r="H10" s="224"/>
      <c r="I10" s="224"/>
      <c r="J10" s="224"/>
      <c r="K10" s="224"/>
      <c r="L10" s="224"/>
      <c r="M10" s="224"/>
      <c r="N10" s="223"/>
      <c r="O10" s="223"/>
      <c r="P10" s="223"/>
      <c r="Q10" s="223"/>
      <c r="R10" s="224"/>
      <c r="S10" s="224"/>
      <c r="T10" s="224"/>
      <c r="U10" s="224"/>
      <c r="V10" s="224"/>
      <c r="W10" s="224"/>
      <c r="X10" s="224"/>
      <c r="Y10" s="224"/>
      <c r="Z10" s="214"/>
      <c r="AA10" s="214"/>
      <c r="AB10" s="214"/>
      <c r="AC10" s="214"/>
      <c r="AD10" s="214"/>
      <c r="AE10" s="214"/>
      <c r="AF10" s="214"/>
      <c r="AG10" s="214" t="s">
        <v>320</v>
      </c>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outlineLevel="1" x14ac:dyDescent="0.2">
      <c r="A11" s="236">
        <v>2</v>
      </c>
      <c r="B11" s="237" t="s">
        <v>321</v>
      </c>
      <c r="C11" s="254" t="s">
        <v>322</v>
      </c>
      <c r="D11" s="238" t="s">
        <v>314</v>
      </c>
      <c r="E11" s="239">
        <v>1</v>
      </c>
      <c r="F11" s="240"/>
      <c r="G11" s="241">
        <f>ROUND(E11*F11,2)</f>
        <v>0</v>
      </c>
      <c r="H11" s="240"/>
      <c r="I11" s="241">
        <f>ROUND(E11*H11,2)</f>
        <v>0</v>
      </c>
      <c r="J11" s="240"/>
      <c r="K11" s="241">
        <f>ROUND(E11*J11,2)</f>
        <v>0</v>
      </c>
      <c r="L11" s="241">
        <v>12</v>
      </c>
      <c r="M11" s="241">
        <f>G11*(1+L11/100)</f>
        <v>0</v>
      </c>
      <c r="N11" s="239">
        <v>0</v>
      </c>
      <c r="O11" s="239">
        <f>ROUND(E11*N11,2)</f>
        <v>0</v>
      </c>
      <c r="P11" s="239">
        <v>0</v>
      </c>
      <c r="Q11" s="239">
        <f>ROUND(E11*P11,2)</f>
        <v>0</v>
      </c>
      <c r="R11" s="241"/>
      <c r="S11" s="241" t="s">
        <v>315</v>
      </c>
      <c r="T11" s="242" t="s">
        <v>316</v>
      </c>
      <c r="U11" s="224">
        <v>0</v>
      </c>
      <c r="V11" s="224">
        <f>ROUND(E11*U11,2)</f>
        <v>0</v>
      </c>
      <c r="W11" s="224"/>
      <c r="X11" s="224" t="s">
        <v>53</v>
      </c>
      <c r="Y11" s="224" t="s">
        <v>317</v>
      </c>
      <c r="Z11" s="214"/>
      <c r="AA11" s="214"/>
      <c r="AB11" s="214"/>
      <c r="AC11" s="214"/>
      <c r="AD11" s="214"/>
      <c r="AE11" s="214"/>
      <c r="AF11" s="214"/>
      <c r="AG11" s="214" t="s">
        <v>318</v>
      </c>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2" x14ac:dyDescent="0.2">
      <c r="A12" s="221"/>
      <c r="B12" s="222"/>
      <c r="C12" s="255" t="s">
        <v>323</v>
      </c>
      <c r="D12" s="243"/>
      <c r="E12" s="243"/>
      <c r="F12" s="243"/>
      <c r="G12" s="243"/>
      <c r="H12" s="224"/>
      <c r="I12" s="224"/>
      <c r="J12" s="224"/>
      <c r="K12" s="224"/>
      <c r="L12" s="224"/>
      <c r="M12" s="224"/>
      <c r="N12" s="223"/>
      <c r="O12" s="223"/>
      <c r="P12" s="223"/>
      <c r="Q12" s="223"/>
      <c r="R12" s="224"/>
      <c r="S12" s="224"/>
      <c r="T12" s="224"/>
      <c r="U12" s="224"/>
      <c r="V12" s="224"/>
      <c r="W12" s="224"/>
      <c r="X12" s="224"/>
      <c r="Y12" s="224"/>
      <c r="Z12" s="214"/>
      <c r="AA12" s="214"/>
      <c r="AB12" s="214"/>
      <c r="AC12" s="214"/>
      <c r="AD12" s="214"/>
      <c r="AE12" s="214"/>
      <c r="AF12" s="214"/>
      <c r="AG12" s="214" t="s">
        <v>320</v>
      </c>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1" x14ac:dyDescent="0.2">
      <c r="A13" s="236">
        <v>3</v>
      </c>
      <c r="B13" s="237" t="s">
        <v>324</v>
      </c>
      <c r="C13" s="254" t="s">
        <v>325</v>
      </c>
      <c r="D13" s="238" t="s">
        <v>314</v>
      </c>
      <c r="E13" s="239">
        <v>1</v>
      </c>
      <c r="F13" s="240"/>
      <c r="G13" s="241">
        <f>ROUND(E13*F13,2)</f>
        <v>0</v>
      </c>
      <c r="H13" s="240"/>
      <c r="I13" s="241">
        <f>ROUND(E13*H13,2)</f>
        <v>0</v>
      </c>
      <c r="J13" s="240"/>
      <c r="K13" s="241">
        <f>ROUND(E13*J13,2)</f>
        <v>0</v>
      </c>
      <c r="L13" s="241">
        <v>12</v>
      </c>
      <c r="M13" s="241">
        <f>G13*(1+L13/100)</f>
        <v>0</v>
      </c>
      <c r="N13" s="239">
        <v>0</v>
      </c>
      <c r="O13" s="239">
        <f>ROUND(E13*N13,2)</f>
        <v>0</v>
      </c>
      <c r="P13" s="239">
        <v>0</v>
      </c>
      <c r="Q13" s="239">
        <f>ROUND(E13*P13,2)</f>
        <v>0</v>
      </c>
      <c r="R13" s="241"/>
      <c r="S13" s="241" t="s">
        <v>315</v>
      </c>
      <c r="T13" s="242" t="s">
        <v>316</v>
      </c>
      <c r="U13" s="224">
        <v>0</v>
      </c>
      <c r="V13" s="224">
        <f>ROUND(E13*U13,2)</f>
        <v>0</v>
      </c>
      <c r="W13" s="224"/>
      <c r="X13" s="224" t="s">
        <v>53</v>
      </c>
      <c r="Y13" s="224" t="s">
        <v>317</v>
      </c>
      <c r="Z13" s="214"/>
      <c r="AA13" s="214"/>
      <c r="AB13" s="214"/>
      <c r="AC13" s="214"/>
      <c r="AD13" s="214"/>
      <c r="AE13" s="214"/>
      <c r="AF13" s="214"/>
      <c r="AG13" s="214" t="s">
        <v>326</v>
      </c>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ht="22.5" outlineLevel="2" x14ac:dyDescent="0.2">
      <c r="A14" s="221"/>
      <c r="B14" s="222"/>
      <c r="C14" s="255" t="s">
        <v>327</v>
      </c>
      <c r="D14" s="243"/>
      <c r="E14" s="243"/>
      <c r="F14" s="243"/>
      <c r="G14" s="243"/>
      <c r="H14" s="224"/>
      <c r="I14" s="224"/>
      <c r="J14" s="224"/>
      <c r="K14" s="224"/>
      <c r="L14" s="224"/>
      <c r="M14" s="224"/>
      <c r="N14" s="223"/>
      <c r="O14" s="223"/>
      <c r="P14" s="223"/>
      <c r="Q14" s="223"/>
      <c r="R14" s="224"/>
      <c r="S14" s="224"/>
      <c r="T14" s="224"/>
      <c r="U14" s="224"/>
      <c r="V14" s="224"/>
      <c r="W14" s="224"/>
      <c r="X14" s="224"/>
      <c r="Y14" s="224"/>
      <c r="Z14" s="214"/>
      <c r="AA14" s="214"/>
      <c r="AB14" s="214"/>
      <c r="AC14" s="214"/>
      <c r="AD14" s="214"/>
      <c r="AE14" s="214"/>
      <c r="AF14" s="214"/>
      <c r="AG14" s="214" t="s">
        <v>320</v>
      </c>
      <c r="AH14" s="214"/>
      <c r="AI14" s="214"/>
      <c r="AJ14" s="214"/>
      <c r="AK14" s="214"/>
      <c r="AL14" s="214"/>
      <c r="AM14" s="214"/>
      <c r="AN14" s="214"/>
      <c r="AO14" s="214"/>
      <c r="AP14" s="214"/>
      <c r="AQ14" s="214"/>
      <c r="AR14" s="214"/>
      <c r="AS14" s="214"/>
      <c r="AT14" s="214"/>
      <c r="AU14" s="214"/>
      <c r="AV14" s="214"/>
      <c r="AW14" s="214"/>
      <c r="AX14" s="214"/>
      <c r="AY14" s="214"/>
      <c r="AZ14" s="214"/>
      <c r="BA14" s="244" t="str">
        <f>C14</f>
        <v>Náklady na ztížené provádění stavebních prací v důsledku nepřerušeného provozu na staveništi nebo v případech nepřerušeného provozu v objektech v nichž se stavební práce provádí.</v>
      </c>
      <c r="BB14" s="214"/>
      <c r="BC14" s="214"/>
      <c r="BD14" s="214"/>
      <c r="BE14" s="214"/>
      <c r="BF14" s="214"/>
      <c r="BG14" s="214"/>
      <c r="BH14" s="214"/>
    </row>
    <row r="15" spans="1:60" outlineLevel="1" x14ac:dyDescent="0.2">
      <c r="A15" s="236">
        <v>4</v>
      </c>
      <c r="B15" s="237" t="s">
        <v>328</v>
      </c>
      <c r="C15" s="254" t="s">
        <v>329</v>
      </c>
      <c r="D15" s="238" t="s">
        <v>330</v>
      </c>
      <c r="E15" s="239">
        <v>1</v>
      </c>
      <c r="F15" s="240"/>
      <c r="G15" s="241">
        <f>ROUND(E15*F15,2)</f>
        <v>0</v>
      </c>
      <c r="H15" s="240"/>
      <c r="I15" s="241">
        <f>ROUND(E15*H15,2)</f>
        <v>0</v>
      </c>
      <c r="J15" s="240"/>
      <c r="K15" s="241">
        <f>ROUND(E15*J15,2)</f>
        <v>0</v>
      </c>
      <c r="L15" s="241">
        <v>12</v>
      </c>
      <c r="M15" s="241">
        <f>G15*(1+L15/100)</f>
        <v>0</v>
      </c>
      <c r="N15" s="239">
        <v>0</v>
      </c>
      <c r="O15" s="239">
        <f>ROUND(E15*N15,2)</f>
        <v>0</v>
      </c>
      <c r="P15" s="239">
        <v>0</v>
      </c>
      <c r="Q15" s="239">
        <f>ROUND(E15*P15,2)</f>
        <v>0</v>
      </c>
      <c r="R15" s="241"/>
      <c r="S15" s="241" t="s">
        <v>331</v>
      </c>
      <c r="T15" s="242" t="s">
        <v>316</v>
      </c>
      <c r="U15" s="224">
        <v>0</v>
      </c>
      <c r="V15" s="224">
        <f>ROUND(E15*U15,2)</f>
        <v>0</v>
      </c>
      <c r="W15" s="224"/>
      <c r="X15" s="224" t="s">
        <v>53</v>
      </c>
      <c r="Y15" s="224" t="s">
        <v>317</v>
      </c>
      <c r="Z15" s="214"/>
      <c r="AA15" s="214"/>
      <c r="AB15" s="214"/>
      <c r="AC15" s="214"/>
      <c r="AD15" s="214"/>
      <c r="AE15" s="214"/>
      <c r="AF15" s="214"/>
      <c r="AG15" s="214" t="s">
        <v>332</v>
      </c>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2" x14ac:dyDescent="0.2">
      <c r="A16" s="221"/>
      <c r="B16" s="222"/>
      <c r="C16" s="255" t="s">
        <v>333</v>
      </c>
      <c r="D16" s="243"/>
      <c r="E16" s="243"/>
      <c r="F16" s="243"/>
      <c r="G16" s="243"/>
      <c r="H16" s="224"/>
      <c r="I16" s="224"/>
      <c r="J16" s="224"/>
      <c r="K16" s="224"/>
      <c r="L16" s="224"/>
      <c r="M16" s="224"/>
      <c r="N16" s="223"/>
      <c r="O16" s="223"/>
      <c r="P16" s="223"/>
      <c r="Q16" s="223"/>
      <c r="R16" s="224"/>
      <c r="S16" s="224"/>
      <c r="T16" s="224"/>
      <c r="U16" s="224"/>
      <c r="V16" s="224"/>
      <c r="W16" s="224"/>
      <c r="X16" s="224"/>
      <c r="Y16" s="224"/>
      <c r="Z16" s="214"/>
      <c r="AA16" s="214"/>
      <c r="AB16" s="214"/>
      <c r="AC16" s="214"/>
      <c r="AD16" s="214"/>
      <c r="AE16" s="214"/>
      <c r="AF16" s="214"/>
      <c r="AG16" s="214" t="s">
        <v>320</v>
      </c>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outlineLevel="1" x14ac:dyDescent="0.2">
      <c r="A17" s="245">
        <v>5</v>
      </c>
      <c r="B17" s="246" t="s">
        <v>334</v>
      </c>
      <c r="C17" s="256" t="s">
        <v>335</v>
      </c>
      <c r="D17" s="247" t="s">
        <v>330</v>
      </c>
      <c r="E17" s="248">
        <v>3</v>
      </c>
      <c r="F17" s="249"/>
      <c r="G17" s="250">
        <f>ROUND(E17*F17,2)</f>
        <v>0</v>
      </c>
      <c r="H17" s="249"/>
      <c r="I17" s="250">
        <f>ROUND(E17*H17,2)</f>
        <v>0</v>
      </c>
      <c r="J17" s="249"/>
      <c r="K17" s="250">
        <f>ROUND(E17*J17,2)</f>
        <v>0</v>
      </c>
      <c r="L17" s="250">
        <v>12</v>
      </c>
      <c r="M17" s="250">
        <f>G17*(1+L17/100)</f>
        <v>0</v>
      </c>
      <c r="N17" s="248">
        <v>0</v>
      </c>
      <c r="O17" s="248">
        <f>ROUND(E17*N17,2)</f>
        <v>0</v>
      </c>
      <c r="P17" s="248">
        <v>0</v>
      </c>
      <c r="Q17" s="248">
        <f>ROUND(E17*P17,2)</f>
        <v>0</v>
      </c>
      <c r="R17" s="250"/>
      <c r="S17" s="250" t="s">
        <v>331</v>
      </c>
      <c r="T17" s="251" t="s">
        <v>316</v>
      </c>
      <c r="U17" s="224">
        <v>0</v>
      </c>
      <c r="V17" s="224">
        <f>ROUND(E17*U17,2)</f>
        <v>0</v>
      </c>
      <c r="W17" s="224"/>
      <c r="X17" s="224" t="s">
        <v>336</v>
      </c>
      <c r="Y17" s="224" t="s">
        <v>317</v>
      </c>
      <c r="Z17" s="214"/>
      <c r="AA17" s="214"/>
      <c r="AB17" s="214"/>
      <c r="AC17" s="214"/>
      <c r="AD17" s="214"/>
      <c r="AE17" s="214"/>
      <c r="AF17" s="214"/>
      <c r="AG17" s="214" t="s">
        <v>337</v>
      </c>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outlineLevel="1" x14ac:dyDescent="0.2">
      <c r="A18" s="245">
        <v>6</v>
      </c>
      <c r="B18" s="246" t="s">
        <v>338</v>
      </c>
      <c r="C18" s="256" t="s">
        <v>339</v>
      </c>
      <c r="D18" s="247" t="s">
        <v>330</v>
      </c>
      <c r="E18" s="248">
        <v>1</v>
      </c>
      <c r="F18" s="249"/>
      <c r="G18" s="250">
        <f>ROUND(E18*F18,2)</f>
        <v>0</v>
      </c>
      <c r="H18" s="249"/>
      <c r="I18" s="250">
        <f>ROUND(E18*H18,2)</f>
        <v>0</v>
      </c>
      <c r="J18" s="249"/>
      <c r="K18" s="250">
        <f>ROUND(E18*J18,2)</f>
        <v>0</v>
      </c>
      <c r="L18" s="250">
        <v>12</v>
      </c>
      <c r="M18" s="250">
        <f>G18*(1+L18/100)</f>
        <v>0</v>
      </c>
      <c r="N18" s="248">
        <v>0</v>
      </c>
      <c r="O18" s="248">
        <f>ROUND(E18*N18,2)</f>
        <v>0</v>
      </c>
      <c r="P18" s="248">
        <v>0</v>
      </c>
      <c r="Q18" s="248">
        <f>ROUND(E18*P18,2)</f>
        <v>0</v>
      </c>
      <c r="R18" s="250"/>
      <c r="S18" s="250" t="s">
        <v>331</v>
      </c>
      <c r="T18" s="251" t="s">
        <v>316</v>
      </c>
      <c r="U18" s="224">
        <v>0</v>
      </c>
      <c r="V18" s="224">
        <f>ROUND(E18*U18,2)</f>
        <v>0</v>
      </c>
      <c r="W18" s="224"/>
      <c r="X18" s="224" t="s">
        <v>336</v>
      </c>
      <c r="Y18" s="224" t="s">
        <v>317</v>
      </c>
      <c r="Z18" s="214"/>
      <c r="AA18" s="214"/>
      <c r="AB18" s="214"/>
      <c r="AC18" s="214"/>
      <c r="AD18" s="214"/>
      <c r="AE18" s="214"/>
      <c r="AF18" s="214"/>
      <c r="AG18" s="214" t="s">
        <v>337</v>
      </c>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x14ac:dyDescent="0.2">
      <c r="A19" s="245">
        <v>7</v>
      </c>
      <c r="B19" s="246" t="s">
        <v>340</v>
      </c>
      <c r="C19" s="256" t="s">
        <v>341</v>
      </c>
      <c r="D19" s="247" t="s">
        <v>330</v>
      </c>
      <c r="E19" s="248">
        <v>1</v>
      </c>
      <c r="F19" s="249"/>
      <c r="G19" s="250">
        <f>ROUND(E19*F19,2)</f>
        <v>0</v>
      </c>
      <c r="H19" s="249"/>
      <c r="I19" s="250">
        <f>ROUND(E19*H19,2)</f>
        <v>0</v>
      </c>
      <c r="J19" s="249"/>
      <c r="K19" s="250">
        <f>ROUND(E19*J19,2)</f>
        <v>0</v>
      </c>
      <c r="L19" s="250">
        <v>12</v>
      </c>
      <c r="M19" s="250">
        <f>G19*(1+L19/100)</f>
        <v>0</v>
      </c>
      <c r="N19" s="248">
        <v>0</v>
      </c>
      <c r="O19" s="248">
        <f>ROUND(E19*N19,2)</f>
        <v>0</v>
      </c>
      <c r="P19" s="248">
        <v>0</v>
      </c>
      <c r="Q19" s="248">
        <f>ROUND(E19*P19,2)</f>
        <v>0</v>
      </c>
      <c r="R19" s="250"/>
      <c r="S19" s="250" t="s">
        <v>331</v>
      </c>
      <c r="T19" s="251" t="s">
        <v>316</v>
      </c>
      <c r="U19" s="224">
        <v>0</v>
      </c>
      <c r="V19" s="224">
        <f>ROUND(E19*U19,2)</f>
        <v>0</v>
      </c>
      <c r="W19" s="224"/>
      <c r="X19" s="224" t="s">
        <v>336</v>
      </c>
      <c r="Y19" s="224" t="s">
        <v>317</v>
      </c>
      <c r="Z19" s="214"/>
      <c r="AA19" s="214"/>
      <c r="AB19" s="214"/>
      <c r="AC19" s="214"/>
      <c r="AD19" s="214"/>
      <c r="AE19" s="214"/>
      <c r="AF19" s="214"/>
      <c r="AG19" s="214" t="s">
        <v>337</v>
      </c>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x14ac:dyDescent="0.2">
      <c r="A20" s="229" t="s">
        <v>310</v>
      </c>
      <c r="B20" s="230" t="s">
        <v>280</v>
      </c>
      <c r="C20" s="253" t="s">
        <v>28</v>
      </c>
      <c r="D20" s="231"/>
      <c r="E20" s="232"/>
      <c r="F20" s="233"/>
      <c r="G20" s="233">
        <f>SUMIF(AG21:AG33,"&lt;&gt;NOR",G21:G33)</f>
        <v>0</v>
      </c>
      <c r="H20" s="233"/>
      <c r="I20" s="233">
        <f>SUM(I21:I33)</f>
        <v>0</v>
      </c>
      <c r="J20" s="233"/>
      <c r="K20" s="233">
        <f>SUM(K21:K33)</f>
        <v>0</v>
      </c>
      <c r="L20" s="233"/>
      <c r="M20" s="233">
        <f>SUM(M21:M33)</f>
        <v>0</v>
      </c>
      <c r="N20" s="232"/>
      <c r="O20" s="232">
        <f>SUM(O21:O33)</f>
        <v>0</v>
      </c>
      <c r="P20" s="232"/>
      <c r="Q20" s="232">
        <f>SUM(Q21:Q33)</f>
        <v>0</v>
      </c>
      <c r="R20" s="233"/>
      <c r="S20" s="233"/>
      <c r="T20" s="234"/>
      <c r="U20" s="228"/>
      <c r="V20" s="228">
        <f>SUM(V21:V33)</f>
        <v>0</v>
      </c>
      <c r="W20" s="228"/>
      <c r="X20" s="228"/>
      <c r="Y20" s="228"/>
      <c r="AG20" t="s">
        <v>311</v>
      </c>
    </row>
    <row r="21" spans="1:60" outlineLevel="1" x14ac:dyDescent="0.2">
      <c r="A21" s="236">
        <v>8</v>
      </c>
      <c r="B21" s="237" t="s">
        <v>342</v>
      </c>
      <c r="C21" s="254" t="s">
        <v>343</v>
      </c>
      <c r="D21" s="238" t="s">
        <v>314</v>
      </c>
      <c r="E21" s="239">
        <v>1</v>
      </c>
      <c r="F21" s="240"/>
      <c r="G21" s="241">
        <f>ROUND(E21*F21,2)</f>
        <v>0</v>
      </c>
      <c r="H21" s="240"/>
      <c r="I21" s="241">
        <f>ROUND(E21*H21,2)</f>
        <v>0</v>
      </c>
      <c r="J21" s="240"/>
      <c r="K21" s="241">
        <f>ROUND(E21*J21,2)</f>
        <v>0</v>
      </c>
      <c r="L21" s="241">
        <v>12</v>
      </c>
      <c r="M21" s="241">
        <f>G21*(1+L21/100)</f>
        <v>0</v>
      </c>
      <c r="N21" s="239">
        <v>0</v>
      </c>
      <c r="O21" s="239">
        <f>ROUND(E21*N21,2)</f>
        <v>0</v>
      </c>
      <c r="P21" s="239">
        <v>0</v>
      </c>
      <c r="Q21" s="239">
        <f>ROUND(E21*P21,2)</f>
        <v>0</v>
      </c>
      <c r="R21" s="241"/>
      <c r="S21" s="241" t="s">
        <v>315</v>
      </c>
      <c r="T21" s="242" t="s">
        <v>316</v>
      </c>
      <c r="U21" s="224">
        <v>0</v>
      </c>
      <c r="V21" s="224">
        <f>ROUND(E21*U21,2)</f>
        <v>0</v>
      </c>
      <c r="W21" s="224"/>
      <c r="X21" s="224" t="s">
        <v>53</v>
      </c>
      <c r="Y21" s="224" t="s">
        <v>317</v>
      </c>
      <c r="Z21" s="214"/>
      <c r="AA21" s="214"/>
      <c r="AB21" s="214"/>
      <c r="AC21" s="214"/>
      <c r="AD21" s="214"/>
      <c r="AE21" s="214"/>
      <c r="AF21" s="214"/>
      <c r="AG21" s="214" t="s">
        <v>332</v>
      </c>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ht="22.5" outlineLevel="2" x14ac:dyDescent="0.2">
      <c r="A22" s="221"/>
      <c r="B22" s="222"/>
      <c r="C22" s="255" t="s">
        <v>344</v>
      </c>
      <c r="D22" s="243"/>
      <c r="E22" s="243"/>
      <c r="F22" s="243"/>
      <c r="G22" s="243"/>
      <c r="H22" s="224"/>
      <c r="I22" s="224"/>
      <c r="J22" s="224"/>
      <c r="K22" s="224"/>
      <c r="L22" s="224"/>
      <c r="M22" s="224"/>
      <c r="N22" s="223"/>
      <c r="O22" s="223"/>
      <c r="P22" s="223"/>
      <c r="Q22" s="223"/>
      <c r="R22" s="224"/>
      <c r="S22" s="224"/>
      <c r="T22" s="224"/>
      <c r="U22" s="224"/>
      <c r="V22" s="224"/>
      <c r="W22" s="224"/>
      <c r="X22" s="224"/>
      <c r="Y22" s="224"/>
      <c r="Z22" s="214"/>
      <c r="AA22" s="214"/>
      <c r="AB22" s="214"/>
      <c r="AC22" s="214"/>
      <c r="AD22" s="214"/>
      <c r="AE22" s="214"/>
      <c r="AF22" s="214"/>
      <c r="AG22" s="214" t="s">
        <v>320</v>
      </c>
      <c r="AH22" s="214"/>
      <c r="AI22" s="214"/>
      <c r="AJ22" s="214"/>
      <c r="AK22" s="214"/>
      <c r="AL22" s="214"/>
      <c r="AM22" s="214"/>
      <c r="AN22" s="214"/>
      <c r="AO22" s="214"/>
      <c r="AP22" s="214"/>
      <c r="AQ22" s="214"/>
      <c r="AR22" s="214"/>
      <c r="AS22" s="214"/>
      <c r="AT22" s="214"/>
      <c r="AU22" s="214"/>
      <c r="AV22" s="214"/>
      <c r="AW22" s="214"/>
      <c r="AX22" s="214"/>
      <c r="AY22" s="214"/>
      <c r="AZ22" s="214"/>
      <c r="BA22" s="244" t="str">
        <f>C22</f>
        <v>Náklady a poplatky spojené s užíváním veřejných ploch a prostranství, pokud jsou stavebními pracemi nebo souvisejícími činnostmi dotčeny, a to včetně užívání ploch v souvislosti s uložením stavebního materiálu nebo stavebního odpadu.</v>
      </c>
      <c r="BB22" s="214"/>
      <c r="BC22" s="214"/>
      <c r="BD22" s="214"/>
      <c r="BE22" s="214"/>
      <c r="BF22" s="214"/>
      <c r="BG22" s="214"/>
      <c r="BH22" s="214"/>
    </row>
    <row r="23" spans="1:60" outlineLevel="1" x14ac:dyDescent="0.2">
      <c r="A23" s="236">
        <v>9</v>
      </c>
      <c r="B23" s="237" t="s">
        <v>345</v>
      </c>
      <c r="C23" s="254" t="s">
        <v>346</v>
      </c>
      <c r="D23" s="238" t="s">
        <v>314</v>
      </c>
      <c r="E23" s="239">
        <v>1</v>
      </c>
      <c r="F23" s="240"/>
      <c r="G23" s="241">
        <f>ROUND(E23*F23,2)</f>
        <v>0</v>
      </c>
      <c r="H23" s="240"/>
      <c r="I23" s="241">
        <f>ROUND(E23*H23,2)</f>
        <v>0</v>
      </c>
      <c r="J23" s="240"/>
      <c r="K23" s="241">
        <f>ROUND(E23*J23,2)</f>
        <v>0</v>
      </c>
      <c r="L23" s="241">
        <v>12</v>
      </c>
      <c r="M23" s="241">
        <f>G23*(1+L23/100)</f>
        <v>0</v>
      </c>
      <c r="N23" s="239">
        <v>0</v>
      </c>
      <c r="O23" s="239">
        <f>ROUND(E23*N23,2)</f>
        <v>0</v>
      </c>
      <c r="P23" s="239">
        <v>0</v>
      </c>
      <c r="Q23" s="239">
        <f>ROUND(E23*P23,2)</f>
        <v>0</v>
      </c>
      <c r="R23" s="241"/>
      <c r="S23" s="241" t="s">
        <v>315</v>
      </c>
      <c r="T23" s="242" t="s">
        <v>316</v>
      </c>
      <c r="U23" s="224">
        <v>0</v>
      </c>
      <c r="V23" s="224">
        <f>ROUND(E23*U23,2)</f>
        <v>0</v>
      </c>
      <c r="W23" s="224"/>
      <c r="X23" s="224" t="s">
        <v>53</v>
      </c>
      <c r="Y23" s="224" t="s">
        <v>317</v>
      </c>
      <c r="Z23" s="214"/>
      <c r="AA23" s="214"/>
      <c r="AB23" s="214"/>
      <c r="AC23" s="214"/>
      <c r="AD23" s="214"/>
      <c r="AE23" s="214"/>
      <c r="AF23" s="214"/>
      <c r="AG23" s="214" t="s">
        <v>332</v>
      </c>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ht="33.75" outlineLevel="2" x14ac:dyDescent="0.2">
      <c r="A24" s="221"/>
      <c r="B24" s="222"/>
      <c r="C24" s="255" t="s">
        <v>347</v>
      </c>
      <c r="D24" s="243"/>
      <c r="E24" s="243"/>
      <c r="F24" s="243"/>
      <c r="G24" s="243"/>
      <c r="H24" s="224"/>
      <c r="I24" s="224"/>
      <c r="J24" s="224"/>
      <c r="K24" s="224"/>
      <c r="L24" s="224"/>
      <c r="M24" s="224"/>
      <c r="N24" s="223"/>
      <c r="O24" s="223"/>
      <c r="P24" s="223"/>
      <c r="Q24" s="223"/>
      <c r="R24" s="224"/>
      <c r="S24" s="224"/>
      <c r="T24" s="224"/>
      <c r="U24" s="224"/>
      <c r="V24" s="224"/>
      <c r="W24" s="224"/>
      <c r="X24" s="224"/>
      <c r="Y24" s="224"/>
      <c r="Z24" s="214"/>
      <c r="AA24" s="214"/>
      <c r="AB24" s="214"/>
      <c r="AC24" s="214"/>
      <c r="AD24" s="214"/>
      <c r="AE24" s="214"/>
      <c r="AF24" s="214"/>
      <c r="AG24" s="214" t="s">
        <v>320</v>
      </c>
      <c r="AH24" s="214"/>
      <c r="AI24" s="214"/>
      <c r="AJ24" s="214"/>
      <c r="AK24" s="214"/>
      <c r="AL24" s="214"/>
      <c r="AM24" s="214"/>
      <c r="AN24" s="214"/>
      <c r="AO24" s="214"/>
      <c r="AP24" s="214"/>
      <c r="AQ24" s="214"/>
      <c r="AR24" s="214"/>
      <c r="AS24" s="214"/>
      <c r="AT24" s="214"/>
      <c r="AU24" s="214"/>
      <c r="AV24" s="214"/>
      <c r="AW24" s="214"/>
      <c r="AX24" s="214"/>
      <c r="AY24" s="214"/>
      <c r="AZ24" s="214"/>
      <c r="BA24" s="244" t="str">
        <f>C24</f>
        <v>Náklady na vyhotovení návrhu dočasného dopravního značení, jeho projednání s dotčenými orgány a organizacemi, dodání dopravních značek a světelné signalizace, jejich rozmístění a přemísťování a jejich údržba v průběhu výstavby včetně následného odstranění po ukončení stavebních prací.</v>
      </c>
      <c r="BB24" s="214"/>
      <c r="BC24" s="214"/>
      <c r="BD24" s="214"/>
      <c r="BE24" s="214"/>
      <c r="BF24" s="214"/>
      <c r="BG24" s="214"/>
      <c r="BH24" s="214"/>
    </row>
    <row r="25" spans="1:60" outlineLevel="1" x14ac:dyDescent="0.2">
      <c r="A25" s="236">
        <v>10</v>
      </c>
      <c r="B25" s="237" t="s">
        <v>348</v>
      </c>
      <c r="C25" s="254" t="s">
        <v>349</v>
      </c>
      <c r="D25" s="238" t="s">
        <v>314</v>
      </c>
      <c r="E25" s="239">
        <v>1</v>
      </c>
      <c r="F25" s="240"/>
      <c r="G25" s="241">
        <f>ROUND(E25*F25,2)</f>
        <v>0</v>
      </c>
      <c r="H25" s="240"/>
      <c r="I25" s="241">
        <f>ROUND(E25*H25,2)</f>
        <v>0</v>
      </c>
      <c r="J25" s="240"/>
      <c r="K25" s="241">
        <f>ROUND(E25*J25,2)</f>
        <v>0</v>
      </c>
      <c r="L25" s="241">
        <v>12</v>
      </c>
      <c r="M25" s="241">
        <f>G25*(1+L25/100)</f>
        <v>0</v>
      </c>
      <c r="N25" s="239">
        <v>0</v>
      </c>
      <c r="O25" s="239">
        <f>ROUND(E25*N25,2)</f>
        <v>0</v>
      </c>
      <c r="P25" s="239">
        <v>0</v>
      </c>
      <c r="Q25" s="239">
        <f>ROUND(E25*P25,2)</f>
        <v>0</v>
      </c>
      <c r="R25" s="241"/>
      <c r="S25" s="241" t="s">
        <v>315</v>
      </c>
      <c r="T25" s="242" t="s">
        <v>316</v>
      </c>
      <c r="U25" s="224">
        <v>0</v>
      </c>
      <c r="V25" s="224">
        <f>ROUND(E25*U25,2)</f>
        <v>0</v>
      </c>
      <c r="W25" s="224"/>
      <c r="X25" s="224" t="s">
        <v>53</v>
      </c>
      <c r="Y25" s="224" t="s">
        <v>317</v>
      </c>
      <c r="Z25" s="214"/>
      <c r="AA25" s="214"/>
      <c r="AB25" s="214"/>
      <c r="AC25" s="214"/>
      <c r="AD25" s="214"/>
      <c r="AE25" s="214"/>
      <c r="AF25" s="214"/>
      <c r="AG25" s="214" t="s">
        <v>332</v>
      </c>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2" x14ac:dyDescent="0.2">
      <c r="A26" s="221"/>
      <c r="B26" s="222"/>
      <c r="C26" s="255" t="s">
        <v>350</v>
      </c>
      <c r="D26" s="243"/>
      <c r="E26" s="243"/>
      <c r="F26" s="243"/>
      <c r="G26" s="243"/>
      <c r="H26" s="224"/>
      <c r="I26" s="224"/>
      <c r="J26" s="224"/>
      <c r="K26" s="224"/>
      <c r="L26" s="224"/>
      <c r="M26" s="224"/>
      <c r="N26" s="223"/>
      <c r="O26" s="223"/>
      <c r="P26" s="223"/>
      <c r="Q26" s="223"/>
      <c r="R26" s="224"/>
      <c r="S26" s="224"/>
      <c r="T26" s="224"/>
      <c r="U26" s="224"/>
      <c r="V26" s="224"/>
      <c r="W26" s="224"/>
      <c r="X26" s="224"/>
      <c r="Y26" s="224"/>
      <c r="Z26" s="214"/>
      <c r="AA26" s="214"/>
      <c r="AB26" s="214"/>
      <c r="AC26" s="214"/>
      <c r="AD26" s="214"/>
      <c r="AE26" s="214"/>
      <c r="AF26" s="214"/>
      <c r="AG26" s="214" t="s">
        <v>320</v>
      </c>
      <c r="AH26" s="214"/>
      <c r="AI26" s="214"/>
      <c r="AJ26" s="214"/>
      <c r="AK26" s="214"/>
      <c r="AL26" s="214"/>
      <c r="AM26" s="214"/>
      <c r="AN26" s="214"/>
      <c r="AO26" s="214"/>
      <c r="AP26" s="214"/>
      <c r="AQ26" s="214"/>
      <c r="AR26" s="214"/>
      <c r="AS26" s="214"/>
      <c r="AT26" s="214"/>
      <c r="AU26" s="214"/>
      <c r="AV26" s="214"/>
      <c r="AW26" s="214"/>
      <c r="AX26" s="214"/>
      <c r="AY26" s="214"/>
      <c r="AZ26" s="214"/>
      <c r="BA26" s="244" t="str">
        <f>C26</f>
        <v>Náklady na vyhotovení dokumentace skutečného provedení stavby a její předání objednateli v požadované formě a požadovaném počtu.</v>
      </c>
      <c r="BB26" s="214"/>
      <c r="BC26" s="214"/>
      <c r="BD26" s="214"/>
      <c r="BE26" s="214"/>
      <c r="BF26" s="214"/>
      <c r="BG26" s="214"/>
      <c r="BH26" s="214"/>
    </row>
    <row r="27" spans="1:60" outlineLevel="1" x14ac:dyDescent="0.2">
      <c r="A27" s="236">
        <v>11</v>
      </c>
      <c r="B27" s="237" t="s">
        <v>351</v>
      </c>
      <c r="C27" s="254" t="s">
        <v>352</v>
      </c>
      <c r="D27" s="238" t="s">
        <v>314</v>
      </c>
      <c r="E27" s="239">
        <v>1</v>
      </c>
      <c r="F27" s="240"/>
      <c r="G27" s="241">
        <f>ROUND(E27*F27,2)</f>
        <v>0</v>
      </c>
      <c r="H27" s="240"/>
      <c r="I27" s="241">
        <f>ROUND(E27*H27,2)</f>
        <v>0</v>
      </c>
      <c r="J27" s="240"/>
      <c r="K27" s="241">
        <f>ROUND(E27*J27,2)</f>
        <v>0</v>
      </c>
      <c r="L27" s="241">
        <v>12</v>
      </c>
      <c r="M27" s="241">
        <f>G27*(1+L27/100)</f>
        <v>0</v>
      </c>
      <c r="N27" s="239">
        <v>0</v>
      </c>
      <c r="O27" s="239">
        <f>ROUND(E27*N27,2)</f>
        <v>0</v>
      </c>
      <c r="P27" s="239">
        <v>0</v>
      </c>
      <c r="Q27" s="239">
        <f>ROUND(E27*P27,2)</f>
        <v>0</v>
      </c>
      <c r="R27" s="241"/>
      <c r="S27" s="241" t="s">
        <v>331</v>
      </c>
      <c r="T27" s="242" t="s">
        <v>316</v>
      </c>
      <c r="U27" s="224">
        <v>0</v>
      </c>
      <c r="V27" s="224">
        <f>ROUND(E27*U27,2)</f>
        <v>0</v>
      </c>
      <c r="W27" s="224"/>
      <c r="X27" s="224" t="s">
        <v>53</v>
      </c>
      <c r="Y27" s="224" t="s">
        <v>317</v>
      </c>
      <c r="Z27" s="214"/>
      <c r="AA27" s="214"/>
      <c r="AB27" s="214"/>
      <c r="AC27" s="214"/>
      <c r="AD27" s="214"/>
      <c r="AE27" s="214"/>
      <c r="AF27" s="214"/>
      <c r="AG27" s="214" t="s">
        <v>332</v>
      </c>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2" x14ac:dyDescent="0.2">
      <c r="A28" s="221"/>
      <c r="B28" s="222"/>
      <c r="C28" s="255" t="s">
        <v>353</v>
      </c>
      <c r="D28" s="243"/>
      <c r="E28" s="243"/>
      <c r="F28" s="243"/>
      <c r="G28" s="243"/>
      <c r="H28" s="224"/>
      <c r="I28" s="224"/>
      <c r="J28" s="224"/>
      <c r="K28" s="224"/>
      <c r="L28" s="224"/>
      <c r="M28" s="224"/>
      <c r="N28" s="223"/>
      <c r="O28" s="223"/>
      <c r="P28" s="223"/>
      <c r="Q28" s="223"/>
      <c r="R28" s="224"/>
      <c r="S28" s="224"/>
      <c r="T28" s="224"/>
      <c r="U28" s="224"/>
      <c r="V28" s="224"/>
      <c r="W28" s="224"/>
      <c r="X28" s="224"/>
      <c r="Y28" s="224"/>
      <c r="Z28" s="214"/>
      <c r="AA28" s="214"/>
      <c r="AB28" s="214"/>
      <c r="AC28" s="214"/>
      <c r="AD28" s="214"/>
      <c r="AE28" s="214"/>
      <c r="AF28" s="214"/>
      <c r="AG28" s="214" t="s">
        <v>320</v>
      </c>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3" x14ac:dyDescent="0.2">
      <c r="A29" s="221"/>
      <c r="B29" s="222"/>
      <c r="C29" s="257" t="s">
        <v>354</v>
      </c>
      <c r="D29" s="225"/>
      <c r="E29" s="226"/>
      <c r="F29" s="227"/>
      <c r="G29" s="227"/>
      <c r="H29" s="224"/>
      <c r="I29" s="224"/>
      <c r="J29" s="224"/>
      <c r="K29" s="224"/>
      <c r="L29" s="224"/>
      <c r="M29" s="224"/>
      <c r="N29" s="223"/>
      <c r="O29" s="223"/>
      <c r="P29" s="223"/>
      <c r="Q29" s="223"/>
      <c r="R29" s="224"/>
      <c r="S29" s="224"/>
      <c r="T29" s="224"/>
      <c r="U29" s="224"/>
      <c r="V29" s="224"/>
      <c r="W29" s="224"/>
      <c r="X29" s="224"/>
      <c r="Y29" s="224"/>
      <c r="Z29" s="214"/>
      <c r="AA29" s="214"/>
      <c r="AB29" s="214"/>
      <c r="AC29" s="214"/>
      <c r="AD29" s="214"/>
      <c r="AE29" s="214"/>
      <c r="AF29" s="214"/>
      <c r="AG29" s="214" t="s">
        <v>320</v>
      </c>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ht="56.25" outlineLevel="3" x14ac:dyDescent="0.2">
      <c r="A30" s="221"/>
      <c r="B30" s="222"/>
      <c r="C30" s="258" t="s">
        <v>355</v>
      </c>
      <c r="D30" s="252"/>
      <c r="E30" s="252"/>
      <c r="F30" s="252"/>
      <c r="G30" s="252"/>
      <c r="H30" s="224"/>
      <c r="I30" s="224"/>
      <c r="J30" s="224"/>
      <c r="K30" s="224"/>
      <c r="L30" s="224"/>
      <c r="M30" s="224"/>
      <c r="N30" s="223"/>
      <c r="O30" s="223"/>
      <c r="P30" s="223"/>
      <c r="Q30" s="223"/>
      <c r="R30" s="224"/>
      <c r="S30" s="224"/>
      <c r="T30" s="224"/>
      <c r="U30" s="224"/>
      <c r="V30" s="224"/>
      <c r="W30" s="224"/>
      <c r="X30" s="224"/>
      <c r="Y30" s="224"/>
      <c r="Z30" s="214"/>
      <c r="AA30" s="214"/>
      <c r="AB30" s="214"/>
      <c r="AC30" s="214"/>
      <c r="AD30" s="214"/>
      <c r="AE30" s="214"/>
      <c r="AF30" s="214"/>
      <c r="AG30" s="214" t="s">
        <v>320</v>
      </c>
      <c r="AH30" s="214"/>
      <c r="AI30" s="214"/>
      <c r="AJ30" s="214"/>
      <c r="AK30" s="214"/>
      <c r="AL30" s="214"/>
      <c r="AM30" s="214"/>
      <c r="AN30" s="214"/>
      <c r="AO30" s="214"/>
      <c r="AP30" s="214"/>
      <c r="AQ30" s="214"/>
      <c r="AR30" s="214"/>
      <c r="AS30" s="214"/>
      <c r="AT30" s="214"/>
      <c r="AU30" s="214"/>
      <c r="AV30" s="214"/>
      <c r="AW30" s="214"/>
      <c r="AX30" s="214"/>
      <c r="AY30" s="214"/>
      <c r="AZ30" s="214"/>
      <c r="BA30" s="244" t="str">
        <f>C30</f>
        <v>Zaměření skutečné plochy podlahové : U výpočtu  postupovat v souladu s nařízením vlády č. 366/2013 Sb.- Podlahovou plochu bytu v jednotce tvoří půdorysná plocha všech místností bytu včetně půdorysné plochy všech svislých nosných i nenosných konstrukcí uvnitř bytu, jako jsou stěny, sloupy, pilíře, komíny a obdobné svislé konstrukce. Půdorysná plocha je vymezena vnitřním lícem svislých konstrukcí ohraničujících byt včetně jejich povrchových úprav. Započítává se také podlahová plocha zakrytá zabudovanými předměty, jako jsou zejména skříně ve zdech v bytě, vany a jiné zařizovací předměty ve vnitřní ploše bytu.</v>
      </c>
      <c r="BB30" s="214"/>
      <c r="BC30" s="214"/>
      <c r="BD30" s="214"/>
      <c r="BE30" s="214"/>
      <c r="BF30" s="214"/>
      <c r="BG30" s="214"/>
      <c r="BH30" s="214"/>
    </row>
    <row r="31" spans="1:60" outlineLevel="3" x14ac:dyDescent="0.2">
      <c r="A31" s="221"/>
      <c r="B31" s="222"/>
      <c r="C31" s="258" t="s">
        <v>356</v>
      </c>
      <c r="D31" s="252"/>
      <c r="E31" s="252"/>
      <c r="F31" s="252"/>
      <c r="G31" s="252"/>
      <c r="H31" s="224"/>
      <c r="I31" s="224"/>
      <c r="J31" s="224"/>
      <c r="K31" s="224"/>
      <c r="L31" s="224"/>
      <c r="M31" s="224"/>
      <c r="N31" s="223"/>
      <c r="O31" s="223"/>
      <c r="P31" s="223"/>
      <c r="Q31" s="223"/>
      <c r="R31" s="224"/>
      <c r="S31" s="224"/>
      <c r="T31" s="224"/>
      <c r="U31" s="224"/>
      <c r="V31" s="224"/>
      <c r="W31" s="224"/>
      <c r="X31" s="224"/>
      <c r="Y31" s="224"/>
      <c r="Z31" s="214"/>
      <c r="AA31" s="214"/>
      <c r="AB31" s="214"/>
      <c r="AC31" s="214"/>
      <c r="AD31" s="214"/>
      <c r="AE31" s="214"/>
      <c r="AF31" s="214"/>
      <c r="AG31" s="214" t="s">
        <v>320</v>
      </c>
      <c r="AH31" s="214"/>
      <c r="AI31" s="214"/>
      <c r="AJ31" s="214"/>
      <c r="AK31" s="214"/>
      <c r="AL31" s="214"/>
      <c r="AM31" s="214"/>
      <c r="AN31" s="214"/>
      <c r="AO31" s="214"/>
      <c r="AP31" s="214"/>
      <c r="AQ31" s="214"/>
      <c r="AR31" s="214"/>
      <c r="AS31" s="214"/>
      <c r="AT31" s="214"/>
      <c r="AU31" s="214"/>
      <c r="AV31" s="214"/>
      <c r="AW31" s="214"/>
      <c r="AX31" s="214"/>
      <c r="AY31" s="214"/>
      <c r="AZ31" s="214"/>
      <c r="BA31" s="244" t="str">
        <f>C31</f>
        <v>Zaměření skutečné plochy užitkové : Užitná plocha  se měří uvnitř vnějších stěn a zahrnuje veškeré plochy uvnitř domu či bytu.</v>
      </c>
      <c r="BB31" s="214"/>
      <c r="BC31" s="214"/>
      <c r="BD31" s="214"/>
      <c r="BE31" s="214"/>
      <c r="BF31" s="214"/>
      <c r="BG31" s="214"/>
      <c r="BH31" s="214"/>
    </row>
    <row r="32" spans="1:60" outlineLevel="1" x14ac:dyDescent="0.2">
      <c r="A32" s="236">
        <v>12</v>
      </c>
      <c r="B32" s="237" t="s">
        <v>357</v>
      </c>
      <c r="C32" s="254" t="s">
        <v>358</v>
      </c>
      <c r="D32" s="238" t="s">
        <v>314</v>
      </c>
      <c r="E32" s="239">
        <v>1</v>
      </c>
      <c r="F32" s="240"/>
      <c r="G32" s="241">
        <f>ROUND(E32*F32,2)</f>
        <v>0</v>
      </c>
      <c r="H32" s="240"/>
      <c r="I32" s="241">
        <f>ROUND(E32*H32,2)</f>
        <v>0</v>
      </c>
      <c r="J32" s="240"/>
      <c r="K32" s="241">
        <f>ROUND(E32*J32,2)</f>
        <v>0</v>
      </c>
      <c r="L32" s="241">
        <v>12</v>
      </c>
      <c r="M32" s="241">
        <f>G32*(1+L32/100)</f>
        <v>0</v>
      </c>
      <c r="N32" s="239">
        <v>0</v>
      </c>
      <c r="O32" s="239">
        <f>ROUND(E32*N32,2)</f>
        <v>0</v>
      </c>
      <c r="P32" s="239">
        <v>0</v>
      </c>
      <c r="Q32" s="239">
        <f>ROUND(E32*P32,2)</f>
        <v>0</v>
      </c>
      <c r="R32" s="241"/>
      <c r="S32" s="241" t="s">
        <v>315</v>
      </c>
      <c r="T32" s="242" t="s">
        <v>316</v>
      </c>
      <c r="U32" s="224">
        <v>0</v>
      </c>
      <c r="V32" s="224">
        <f>ROUND(E32*U32,2)</f>
        <v>0</v>
      </c>
      <c r="W32" s="224"/>
      <c r="X32" s="224" t="s">
        <v>53</v>
      </c>
      <c r="Y32" s="224" t="s">
        <v>317</v>
      </c>
      <c r="Z32" s="214"/>
      <c r="AA32" s="214"/>
      <c r="AB32" s="214"/>
      <c r="AC32" s="214"/>
      <c r="AD32" s="214"/>
      <c r="AE32" s="214"/>
      <c r="AF32" s="214"/>
      <c r="AG32" s="214" t="s">
        <v>332</v>
      </c>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ht="33.75" outlineLevel="2" x14ac:dyDescent="0.2">
      <c r="A33" s="221"/>
      <c r="B33" s="222"/>
      <c r="C33" s="255" t="s">
        <v>359</v>
      </c>
      <c r="D33" s="243"/>
      <c r="E33" s="243"/>
      <c r="F33" s="243"/>
      <c r="G33" s="243"/>
      <c r="H33" s="224"/>
      <c r="I33" s="224"/>
      <c r="J33" s="224"/>
      <c r="K33" s="224"/>
      <c r="L33" s="224"/>
      <c r="M33" s="224"/>
      <c r="N33" s="223"/>
      <c r="O33" s="223"/>
      <c r="P33" s="223"/>
      <c r="Q33" s="223"/>
      <c r="R33" s="224"/>
      <c r="S33" s="224"/>
      <c r="T33" s="224"/>
      <c r="U33" s="224"/>
      <c r="V33" s="224"/>
      <c r="W33" s="224"/>
      <c r="X33" s="224"/>
      <c r="Y33" s="224"/>
      <c r="Z33" s="214"/>
      <c r="AA33" s="214"/>
      <c r="AB33" s="214"/>
      <c r="AC33" s="214"/>
      <c r="AD33" s="214"/>
      <c r="AE33" s="214"/>
      <c r="AF33" s="214"/>
      <c r="AG33" s="214" t="s">
        <v>320</v>
      </c>
      <c r="AH33" s="214"/>
      <c r="AI33" s="214"/>
      <c r="AJ33" s="214"/>
      <c r="AK33" s="214"/>
      <c r="AL33" s="214"/>
      <c r="AM33" s="214"/>
      <c r="AN33" s="214"/>
      <c r="AO33" s="214"/>
      <c r="AP33" s="214"/>
      <c r="AQ33" s="214"/>
      <c r="AR33" s="214"/>
      <c r="AS33" s="214"/>
      <c r="AT33" s="214"/>
      <c r="AU33" s="214"/>
      <c r="AV33" s="214"/>
      <c r="AW33" s="214"/>
      <c r="AX33" s="214"/>
      <c r="AY33" s="214"/>
      <c r="AZ33" s="214"/>
      <c r="BA33" s="244" t="str">
        <f>C33</f>
        <v>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v>
      </c>
      <c r="BB33" s="214"/>
      <c r="BC33" s="214"/>
      <c r="BD33" s="214"/>
      <c r="BE33" s="214"/>
      <c r="BF33" s="214"/>
      <c r="BG33" s="214"/>
      <c r="BH33" s="214"/>
    </row>
    <row r="34" spans="1:60" x14ac:dyDescent="0.2">
      <c r="A34" s="3"/>
      <c r="B34" s="4"/>
      <c r="C34" s="259"/>
      <c r="D34" s="6"/>
      <c r="E34" s="3"/>
      <c r="F34" s="3"/>
      <c r="G34" s="3"/>
      <c r="H34" s="3"/>
      <c r="I34" s="3"/>
      <c r="J34" s="3"/>
      <c r="K34" s="3"/>
      <c r="L34" s="3"/>
      <c r="M34" s="3"/>
      <c r="N34" s="3"/>
      <c r="O34" s="3"/>
      <c r="P34" s="3"/>
      <c r="Q34" s="3"/>
      <c r="R34" s="3"/>
      <c r="S34" s="3"/>
      <c r="T34" s="3"/>
      <c r="U34" s="3"/>
      <c r="V34" s="3"/>
      <c r="W34" s="3"/>
      <c r="X34" s="3"/>
      <c r="Y34" s="3"/>
      <c r="AE34">
        <v>12</v>
      </c>
      <c r="AF34">
        <v>21</v>
      </c>
      <c r="AG34" t="s">
        <v>296</v>
      </c>
    </row>
    <row r="35" spans="1:60" x14ac:dyDescent="0.2">
      <c r="A35" s="217"/>
      <c r="B35" s="218" t="s">
        <v>29</v>
      </c>
      <c r="C35" s="260"/>
      <c r="D35" s="219"/>
      <c r="E35" s="220"/>
      <c r="F35" s="220"/>
      <c r="G35" s="235">
        <f>G8+G20</f>
        <v>0</v>
      </c>
      <c r="H35" s="3"/>
      <c r="I35" s="3"/>
      <c r="J35" s="3"/>
      <c r="K35" s="3"/>
      <c r="L35" s="3"/>
      <c r="M35" s="3"/>
      <c r="N35" s="3"/>
      <c r="O35" s="3"/>
      <c r="P35" s="3"/>
      <c r="Q35" s="3"/>
      <c r="R35" s="3"/>
      <c r="S35" s="3"/>
      <c r="T35" s="3"/>
      <c r="U35" s="3"/>
      <c r="V35" s="3"/>
      <c r="W35" s="3"/>
      <c r="X35" s="3"/>
      <c r="Y35" s="3"/>
      <c r="AE35">
        <f>SUMIF(L7:L33,AE34,G7:G33)</f>
        <v>0</v>
      </c>
      <c r="AF35">
        <f>SUMIF(L7:L33,AF34,G7:G33)</f>
        <v>0</v>
      </c>
      <c r="AG35" t="s">
        <v>360</v>
      </c>
    </row>
    <row r="36" spans="1:60" x14ac:dyDescent="0.2">
      <c r="C36" s="261"/>
      <c r="D36" s="10"/>
      <c r="AG36" t="s">
        <v>361</v>
      </c>
    </row>
    <row r="37" spans="1:60" x14ac:dyDescent="0.2">
      <c r="D37" s="10"/>
    </row>
    <row r="38" spans="1:60" x14ac:dyDescent="0.2">
      <c r="D38" s="10"/>
    </row>
    <row r="39" spans="1:60" x14ac:dyDescent="0.2">
      <c r="D39" s="10"/>
    </row>
    <row r="40" spans="1:60" x14ac:dyDescent="0.2">
      <c r="D40" s="10"/>
    </row>
    <row r="41" spans="1:60" x14ac:dyDescent="0.2">
      <c r="D41" s="10"/>
    </row>
    <row r="42" spans="1:60" x14ac:dyDescent="0.2">
      <c r="D42" s="10"/>
    </row>
    <row r="43" spans="1:60" x14ac:dyDescent="0.2">
      <c r="D43" s="10"/>
    </row>
    <row r="44" spans="1:60" x14ac:dyDescent="0.2">
      <c r="D44" s="10"/>
    </row>
    <row r="45" spans="1:60" x14ac:dyDescent="0.2">
      <c r="D45" s="10"/>
    </row>
    <row r="46" spans="1:60" x14ac:dyDescent="0.2">
      <c r="D46" s="10"/>
    </row>
    <row r="47" spans="1:60" x14ac:dyDescent="0.2">
      <c r="D47" s="10"/>
    </row>
    <row r="48" spans="1:60"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nlXT4pS9ctwpsD+53JvPzYczvAjlZ+wpLlJECTxDHt9xDnR4Fn040OAji0Adg2M1XtktZj+bwcs7ugTROOp6ug==" saltValue="MJMDr5tkW9TgVSQKJWQ9pA==" spinCount="100000" sheet="1" formatRows="0"/>
  <mergeCells count="15">
    <mergeCell ref="C30:G30"/>
    <mergeCell ref="C31:G31"/>
    <mergeCell ref="C33:G33"/>
    <mergeCell ref="C14:G14"/>
    <mergeCell ref="C16:G16"/>
    <mergeCell ref="C22:G22"/>
    <mergeCell ref="C24:G24"/>
    <mergeCell ref="C26:G26"/>
    <mergeCell ref="C28:G28"/>
    <mergeCell ref="A1:G1"/>
    <mergeCell ref="C2:G2"/>
    <mergeCell ref="C3:G3"/>
    <mergeCell ref="C4:G4"/>
    <mergeCell ref="C10:G10"/>
    <mergeCell ref="C12:G12"/>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8" customWidth="1"/>
    <col min="3" max="3" width="63.28515625" style="178"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9" t="s">
        <v>362</v>
      </c>
      <c r="B1" s="199"/>
      <c r="C1" s="199"/>
      <c r="D1" s="199"/>
      <c r="E1" s="199"/>
      <c r="F1" s="199"/>
      <c r="G1" s="199"/>
      <c r="AG1" t="s">
        <v>282</v>
      </c>
    </row>
    <row r="2" spans="1:60" ht="24.95" customHeight="1" x14ac:dyDescent="0.2">
      <c r="A2" s="200" t="s">
        <v>7</v>
      </c>
      <c r="B2" s="49" t="s">
        <v>43</v>
      </c>
      <c r="C2" s="203" t="s">
        <v>44</v>
      </c>
      <c r="D2" s="201"/>
      <c r="E2" s="201"/>
      <c r="F2" s="201"/>
      <c r="G2" s="202"/>
      <c r="AG2" t="s">
        <v>283</v>
      </c>
    </row>
    <row r="3" spans="1:60" ht="24.95" customHeight="1" x14ac:dyDescent="0.2">
      <c r="A3" s="200" t="s">
        <v>8</v>
      </c>
      <c r="B3" s="49" t="s">
        <v>56</v>
      </c>
      <c r="C3" s="203" t="s">
        <v>57</v>
      </c>
      <c r="D3" s="201"/>
      <c r="E3" s="201"/>
      <c r="F3" s="201"/>
      <c r="G3" s="202"/>
      <c r="AC3" s="178" t="s">
        <v>283</v>
      </c>
      <c r="AG3" t="s">
        <v>286</v>
      </c>
    </row>
    <row r="4" spans="1:60" ht="24.95" customHeight="1" x14ac:dyDescent="0.2">
      <c r="A4" s="204" t="s">
        <v>9</v>
      </c>
      <c r="B4" s="205" t="s">
        <v>58</v>
      </c>
      <c r="C4" s="206" t="s">
        <v>59</v>
      </c>
      <c r="D4" s="207"/>
      <c r="E4" s="207"/>
      <c r="F4" s="207"/>
      <c r="G4" s="208"/>
      <c r="AG4" t="s">
        <v>287</v>
      </c>
    </row>
    <row r="5" spans="1:60" x14ac:dyDescent="0.2">
      <c r="D5" s="10"/>
    </row>
    <row r="6" spans="1:60" ht="38.25" x14ac:dyDescent="0.2">
      <c r="A6" s="210" t="s">
        <v>288</v>
      </c>
      <c r="B6" s="212" t="s">
        <v>289</v>
      </c>
      <c r="C6" s="212" t="s">
        <v>290</v>
      </c>
      <c r="D6" s="211" t="s">
        <v>291</v>
      </c>
      <c r="E6" s="210" t="s">
        <v>292</v>
      </c>
      <c r="F6" s="209" t="s">
        <v>293</v>
      </c>
      <c r="G6" s="210" t="s">
        <v>29</v>
      </c>
      <c r="H6" s="213" t="s">
        <v>30</v>
      </c>
      <c r="I6" s="213" t="s">
        <v>294</v>
      </c>
      <c r="J6" s="213" t="s">
        <v>31</v>
      </c>
      <c r="K6" s="213" t="s">
        <v>295</v>
      </c>
      <c r="L6" s="213" t="s">
        <v>296</v>
      </c>
      <c r="M6" s="213" t="s">
        <v>297</v>
      </c>
      <c r="N6" s="213" t="s">
        <v>298</v>
      </c>
      <c r="O6" s="213" t="s">
        <v>299</v>
      </c>
      <c r="P6" s="213" t="s">
        <v>300</v>
      </c>
      <c r="Q6" s="213" t="s">
        <v>301</v>
      </c>
      <c r="R6" s="213" t="s">
        <v>302</v>
      </c>
      <c r="S6" s="213" t="s">
        <v>303</v>
      </c>
      <c r="T6" s="213" t="s">
        <v>304</v>
      </c>
      <c r="U6" s="213" t="s">
        <v>305</v>
      </c>
      <c r="V6" s="213" t="s">
        <v>306</v>
      </c>
      <c r="W6" s="213" t="s">
        <v>307</v>
      </c>
      <c r="X6" s="213" t="s">
        <v>308</v>
      </c>
      <c r="Y6" s="213" t="s">
        <v>309</v>
      </c>
    </row>
    <row r="7" spans="1:60" hidden="1" x14ac:dyDescent="0.2">
      <c r="A7" s="3"/>
      <c r="B7" s="4"/>
      <c r="C7" s="4"/>
      <c r="D7" s="6"/>
      <c r="E7" s="215"/>
      <c r="F7" s="216"/>
      <c r="G7" s="216"/>
      <c r="H7" s="216"/>
      <c r="I7" s="216"/>
      <c r="J7" s="216"/>
      <c r="K7" s="216"/>
      <c r="L7" s="216"/>
      <c r="M7" s="216"/>
      <c r="N7" s="215"/>
      <c r="O7" s="215"/>
      <c r="P7" s="215"/>
      <c r="Q7" s="215"/>
      <c r="R7" s="216"/>
      <c r="S7" s="216"/>
      <c r="T7" s="216"/>
      <c r="U7" s="216"/>
      <c r="V7" s="216"/>
      <c r="W7" s="216"/>
      <c r="X7" s="216"/>
      <c r="Y7" s="216"/>
    </row>
    <row r="8" spans="1:60" x14ac:dyDescent="0.2">
      <c r="A8" s="229" t="s">
        <v>310</v>
      </c>
      <c r="B8" s="230" t="s">
        <v>181</v>
      </c>
      <c r="C8" s="253" t="s">
        <v>182</v>
      </c>
      <c r="D8" s="231"/>
      <c r="E8" s="232"/>
      <c r="F8" s="233"/>
      <c r="G8" s="233">
        <f>SUMIF(AG9:AG18,"&lt;&gt;NOR",G9:G18)</f>
        <v>0</v>
      </c>
      <c r="H8" s="233"/>
      <c r="I8" s="233">
        <f>SUM(I9:I18)</f>
        <v>0</v>
      </c>
      <c r="J8" s="233"/>
      <c r="K8" s="233">
        <f>SUM(K9:K18)</f>
        <v>0</v>
      </c>
      <c r="L8" s="233"/>
      <c r="M8" s="233">
        <f>SUM(M9:M18)</f>
        <v>0</v>
      </c>
      <c r="N8" s="232"/>
      <c r="O8" s="232">
        <f>SUM(O9:O18)</f>
        <v>0.59000000000000008</v>
      </c>
      <c r="P8" s="232"/>
      <c r="Q8" s="232">
        <f>SUM(Q9:Q18)</f>
        <v>0</v>
      </c>
      <c r="R8" s="233"/>
      <c r="S8" s="233"/>
      <c r="T8" s="234"/>
      <c r="U8" s="228"/>
      <c r="V8" s="228">
        <f>SUM(V9:V18)</f>
        <v>3.4</v>
      </c>
      <c r="W8" s="228"/>
      <c r="X8" s="228"/>
      <c r="Y8" s="228"/>
      <c r="AG8" t="s">
        <v>311</v>
      </c>
    </row>
    <row r="9" spans="1:60" ht="22.5" outlineLevel="1" x14ac:dyDescent="0.2">
      <c r="A9" s="236">
        <v>1</v>
      </c>
      <c r="B9" s="237" t="s">
        <v>363</v>
      </c>
      <c r="C9" s="254" t="s">
        <v>364</v>
      </c>
      <c r="D9" s="238" t="s">
        <v>365</v>
      </c>
      <c r="E9" s="239">
        <v>0.12</v>
      </c>
      <c r="F9" s="240"/>
      <c r="G9" s="241">
        <f>ROUND(E9*F9,2)</f>
        <v>0</v>
      </c>
      <c r="H9" s="240"/>
      <c r="I9" s="241">
        <f>ROUND(E9*H9,2)</f>
        <v>0</v>
      </c>
      <c r="J9" s="240"/>
      <c r="K9" s="241">
        <f>ROUND(E9*J9,2)</f>
        <v>0</v>
      </c>
      <c r="L9" s="241">
        <v>12</v>
      </c>
      <c r="M9" s="241">
        <f>G9*(1+L9/100)</f>
        <v>0</v>
      </c>
      <c r="N9" s="239">
        <v>0.76182000000000005</v>
      </c>
      <c r="O9" s="239">
        <f>ROUND(E9*N9,2)</f>
        <v>0.09</v>
      </c>
      <c r="P9" s="239">
        <v>0</v>
      </c>
      <c r="Q9" s="239">
        <f>ROUND(E9*P9,2)</f>
        <v>0</v>
      </c>
      <c r="R9" s="241" t="s">
        <v>366</v>
      </c>
      <c r="S9" s="241" t="s">
        <v>315</v>
      </c>
      <c r="T9" s="242" t="s">
        <v>315</v>
      </c>
      <c r="U9" s="224">
        <v>3.08188</v>
      </c>
      <c r="V9" s="224">
        <f>ROUND(E9*U9,2)</f>
        <v>0.37</v>
      </c>
      <c r="W9" s="224"/>
      <c r="X9" s="224" t="s">
        <v>336</v>
      </c>
      <c r="Y9" s="224" t="s">
        <v>317</v>
      </c>
      <c r="Z9" s="214"/>
      <c r="AA9" s="214"/>
      <c r="AB9" s="214"/>
      <c r="AC9" s="214"/>
      <c r="AD9" s="214"/>
      <c r="AE9" s="214"/>
      <c r="AF9" s="214"/>
      <c r="AG9" s="214" t="s">
        <v>367</v>
      </c>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row>
    <row r="10" spans="1:60" outlineLevel="2" x14ac:dyDescent="0.2">
      <c r="A10" s="221"/>
      <c r="B10" s="222"/>
      <c r="C10" s="267" t="s">
        <v>368</v>
      </c>
      <c r="D10" s="266"/>
      <c r="E10" s="266"/>
      <c r="F10" s="266"/>
      <c r="G10" s="266"/>
      <c r="H10" s="224"/>
      <c r="I10" s="224"/>
      <c r="J10" s="224"/>
      <c r="K10" s="224"/>
      <c r="L10" s="224"/>
      <c r="M10" s="224"/>
      <c r="N10" s="223"/>
      <c r="O10" s="223"/>
      <c r="P10" s="223"/>
      <c r="Q10" s="223"/>
      <c r="R10" s="224"/>
      <c r="S10" s="224"/>
      <c r="T10" s="224"/>
      <c r="U10" s="224"/>
      <c r="V10" s="224"/>
      <c r="W10" s="224"/>
      <c r="X10" s="224"/>
      <c r="Y10" s="224"/>
      <c r="Z10" s="214"/>
      <c r="AA10" s="214"/>
      <c r="AB10" s="214"/>
      <c r="AC10" s="214"/>
      <c r="AD10" s="214"/>
      <c r="AE10" s="214"/>
      <c r="AF10" s="214"/>
      <c r="AG10" s="214" t="s">
        <v>369</v>
      </c>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outlineLevel="2" x14ac:dyDescent="0.2">
      <c r="A11" s="221"/>
      <c r="B11" s="222"/>
      <c r="C11" s="268" t="s">
        <v>370</v>
      </c>
      <c r="D11" s="262"/>
      <c r="E11" s="263"/>
      <c r="F11" s="224"/>
      <c r="G11" s="224"/>
      <c r="H11" s="224"/>
      <c r="I11" s="224"/>
      <c r="J11" s="224"/>
      <c r="K11" s="224"/>
      <c r="L11" s="224"/>
      <c r="M11" s="224"/>
      <c r="N11" s="223"/>
      <c r="O11" s="223"/>
      <c r="P11" s="223"/>
      <c r="Q11" s="223"/>
      <c r="R11" s="224"/>
      <c r="S11" s="224"/>
      <c r="T11" s="224"/>
      <c r="U11" s="224"/>
      <c r="V11" s="224"/>
      <c r="W11" s="224"/>
      <c r="X11" s="224"/>
      <c r="Y11" s="224"/>
      <c r="Z11" s="214"/>
      <c r="AA11" s="214"/>
      <c r="AB11" s="214"/>
      <c r="AC11" s="214"/>
      <c r="AD11" s="214"/>
      <c r="AE11" s="214"/>
      <c r="AF11" s="214"/>
      <c r="AG11" s="214" t="s">
        <v>371</v>
      </c>
      <c r="AH11" s="214">
        <v>0</v>
      </c>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3" x14ac:dyDescent="0.2">
      <c r="A12" s="221"/>
      <c r="B12" s="222"/>
      <c r="C12" s="268" t="s">
        <v>372</v>
      </c>
      <c r="D12" s="262"/>
      <c r="E12" s="263">
        <v>0.12</v>
      </c>
      <c r="F12" s="224"/>
      <c r="G12" s="224"/>
      <c r="H12" s="224"/>
      <c r="I12" s="224"/>
      <c r="J12" s="224"/>
      <c r="K12" s="224"/>
      <c r="L12" s="224"/>
      <c r="M12" s="224"/>
      <c r="N12" s="223"/>
      <c r="O12" s="223"/>
      <c r="P12" s="223"/>
      <c r="Q12" s="223"/>
      <c r="R12" s="224"/>
      <c r="S12" s="224"/>
      <c r="T12" s="224"/>
      <c r="U12" s="224"/>
      <c r="V12" s="224"/>
      <c r="W12" s="224"/>
      <c r="X12" s="224"/>
      <c r="Y12" s="224"/>
      <c r="Z12" s="214"/>
      <c r="AA12" s="214"/>
      <c r="AB12" s="214"/>
      <c r="AC12" s="214"/>
      <c r="AD12" s="214"/>
      <c r="AE12" s="214"/>
      <c r="AF12" s="214"/>
      <c r="AG12" s="214" t="s">
        <v>371</v>
      </c>
      <c r="AH12" s="214">
        <v>0</v>
      </c>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ht="33.75" outlineLevel="1" x14ac:dyDescent="0.2">
      <c r="A13" s="236">
        <v>2</v>
      </c>
      <c r="B13" s="237" t="s">
        <v>373</v>
      </c>
      <c r="C13" s="254" t="s">
        <v>374</v>
      </c>
      <c r="D13" s="238" t="s">
        <v>375</v>
      </c>
      <c r="E13" s="239">
        <v>2</v>
      </c>
      <c r="F13" s="240"/>
      <c r="G13" s="241">
        <f>ROUND(E13*F13,2)</f>
        <v>0</v>
      </c>
      <c r="H13" s="240"/>
      <c r="I13" s="241">
        <f>ROUND(E13*H13,2)</f>
        <v>0</v>
      </c>
      <c r="J13" s="240"/>
      <c r="K13" s="241">
        <f>ROUND(E13*J13,2)</f>
        <v>0</v>
      </c>
      <c r="L13" s="241">
        <v>12</v>
      </c>
      <c r="M13" s="241">
        <f>G13*(1+L13/100)</f>
        <v>0</v>
      </c>
      <c r="N13" s="239">
        <v>0.10884000000000001</v>
      </c>
      <c r="O13" s="239">
        <f>ROUND(E13*N13,2)</f>
        <v>0.22</v>
      </c>
      <c r="P13" s="239">
        <v>0</v>
      </c>
      <c r="Q13" s="239">
        <f>ROUND(E13*P13,2)</f>
        <v>0</v>
      </c>
      <c r="R13" s="241" t="s">
        <v>366</v>
      </c>
      <c r="S13" s="241" t="s">
        <v>315</v>
      </c>
      <c r="T13" s="242" t="s">
        <v>315</v>
      </c>
      <c r="U13" s="224">
        <v>0.49199999999999999</v>
      </c>
      <c r="V13" s="224">
        <f>ROUND(E13*U13,2)</f>
        <v>0.98</v>
      </c>
      <c r="W13" s="224"/>
      <c r="X13" s="224" t="s">
        <v>336</v>
      </c>
      <c r="Y13" s="224" t="s">
        <v>317</v>
      </c>
      <c r="Z13" s="214"/>
      <c r="AA13" s="214"/>
      <c r="AB13" s="214"/>
      <c r="AC13" s="214"/>
      <c r="AD13" s="214"/>
      <c r="AE13" s="214"/>
      <c r="AF13" s="214"/>
      <c r="AG13" s="214" t="s">
        <v>337</v>
      </c>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outlineLevel="2" x14ac:dyDescent="0.2">
      <c r="A14" s="221"/>
      <c r="B14" s="222"/>
      <c r="C14" s="267" t="s">
        <v>368</v>
      </c>
      <c r="D14" s="266"/>
      <c r="E14" s="266"/>
      <c r="F14" s="266"/>
      <c r="G14" s="266"/>
      <c r="H14" s="224"/>
      <c r="I14" s="224"/>
      <c r="J14" s="224"/>
      <c r="K14" s="224"/>
      <c r="L14" s="224"/>
      <c r="M14" s="224"/>
      <c r="N14" s="223"/>
      <c r="O14" s="223"/>
      <c r="P14" s="223"/>
      <c r="Q14" s="223"/>
      <c r="R14" s="224"/>
      <c r="S14" s="224"/>
      <c r="T14" s="224"/>
      <c r="U14" s="224"/>
      <c r="V14" s="224"/>
      <c r="W14" s="224"/>
      <c r="X14" s="224"/>
      <c r="Y14" s="224"/>
      <c r="Z14" s="214"/>
      <c r="AA14" s="214"/>
      <c r="AB14" s="214"/>
      <c r="AC14" s="214"/>
      <c r="AD14" s="214"/>
      <c r="AE14" s="214"/>
      <c r="AF14" s="214"/>
      <c r="AG14" s="214" t="s">
        <v>369</v>
      </c>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2" x14ac:dyDescent="0.2">
      <c r="A15" s="221"/>
      <c r="B15" s="222"/>
      <c r="C15" s="268" t="s">
        <v>376</v>
      </c>
      <c r="D15" s="262"/>
      <c r="E15" s="263">
        <v>2</v>
      </c>
      <c r="F15" s="224"/>
      <c r="G15" s="224"/>
      <c r="H15" s="224"/>
      <c r="I15" s="224"/>
      <c r="J15" s="224"/>
      <c r="K15" s="224"/>
      <c r="L15" s="224"/>
      <c r="M15" s="224"/>
      <c r="N15" s="223"/>
      <c r="O15" s="223"/>
      <c r="P15" s="223"/>
      <c r="Q15" s="223"/>
      <c r="R15" s="224"/>
      <c r="S15" s="224"/>
      <c r="T15" s="224"/>
      <c r="U15" s="224"/>
      <c r="V15" s="224"/>
      <c r="W15" s="224"/>
      <c r="X15" s="224"/>
      <c r="Y15" s="224"/>
      <c r="Z15" s="214"/>
      <c r="AA15" s="214"/>
      <c r="AB15" s="214"/>
      <c r="AC15" s="214"/>
      <c r="AD15" s="214"/>
      <c r="AE15" s="214"/>
      <c r="AF15" s="214"/>
      <c r="AG15" s="214" t="s">
        <v>371</v>
      </c>
      <c r="AH15" s="214">
        <v>0</v>
      </c>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x14ac:dyDescent="0.2">
      <c r="A16" s="236">
        <v>3</v>
      </c>
      <c r="B16" s="237" t="s">
        <v>377</v>
      </c>
      <c r="C16" s="254" t="s">
        <v>378</v>
      </c>
      <c r="D16" s="238" t="s">
        <v>379</v>
      </c>
      <c r="E16" s="239">
        <v>2.5019999999999998</v>
      </c>
      <c r="F16" s="240"/>
      <c r="G16" s="241">
        <f>ROUND(E16*F16,2)</f>
        <v>0</v>
      </c>
      <c r="H16" s="240"/>
      <c r="I16" s="241">
        <f>ROUND(E16*H16,2)</f>
        <v>0</v>
      </c>
      <c r="J16" s="240"/>
      <c r="K16" s="241">
        <f>ROUND(E16*J16,2)</f>
        <v>0</v>
      </c>
      <c r="L16" s="241">
        <v>12</v>
      </c>
      <c r="M16" s="241">
        <f>G16*(1+L16/100)</f>
        <v>0</v>
      </c>
      <c r="N16" s="239">
        <v>0.1114</v>
      </c>
      <c r="O16" s="239">
        <f>ROUND(E16*N16,2)</f>
        <v>0.28000000000000003</v>
      </c>
      <c r="P16" s="239">
        <v>0</v>
      </c>
      <c r="Q16" s="239">
        <f>ROUND(E16*P16,2)</f>
        <v>0</v>
      </c>
      <c r="R16" s="241" t="s">
        <v>380</v>
      </c>
      <c r="S16" s="241" t="s">
        <v>315</v>
      </c>
      <c r="T16" s="242" t="s">
        <v>315</v>
      </c>
      <c r="U16" s="224">
        <v>0.81899999999999995</v>
      </c>
      <c r="V16" s="224">
        <f>ROUND(E16*U16,2)</f>
        <v>2.0499999999999998</v>
      </c>
      <c r="W16" s="224"/>
      <c r="X16" s="224" t="s">
        <v>336</v>
      </c>
      <c r="Y16" s="224" t="s">
        <v>317</v>
      </c>
      <c r="Z16" s="214"/>
      <c r="AA16" s="214"/>
      <c r="AB16" s="214"/>
      <c r="AC16" s="214"/>
      <c r="AD16" s="214"/>
      <c r="AE16" s="214"/>
      <c r="AF16" s="214"/>
      <c r="AG16" s="214" t="s">
        <v>337</v>
      </c>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outlineLevel="2" x14ac:dyDescent="0.2">
      <c r="A17" s="221"/>
      <c r="B17" s="222"/>
      <c r="C17" s="268" t="s">
        <v>381</v>
      </c>
      <c r="D17" s="262"/>
      <c r="E17" s="263"/>
      <c r="F17" s="224"/>
      <c r="G17" s="224"/>
      <c r="H17" s="224"/>
      <c r="I17" s="224"/>
      <c r="J17" s="224"/>
      <c r="K17" s="224"/>
      <c r="L17" s="224"/>
      <c r="M17" s="224"/>
      <c r="N17" s="223"/>
      <c r="O17" s="223"/>
      <c r="P17" s="223"/>
      <c r="Q17" s="223"/>
      <c r="R17" s="224"/>
      <c r="S17" s="224"/>
      <c r="T17" s="224"/>
      <c r="U17" s="224"/>
      <c r="V17" s="224"/>
      <c r="W17" s="224"/>
      <c r="X17" s="224"/>
      <c r="Y17" s="224"/>
      <c r="Z17" s="214"/>
      <c r="AA17" s="214"/>
      <c r="AB17" s="214"/>
      <c r="AC17" s="214"/>
      <c r="AD17" s="214"/>
      <c r="AE17" s="214"/>
      <c r="AF17" s="214"/>
      <c r="AG17" s="214" t="s">
        <v>371</v>
      </c>
      <c r="AH17" s="214">
        <v>0</v>
      </c>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outlineLevel="3" x14ac:dyDescent="0.2">
      <c r="A18" s="221"/>
      <c r="B18" s="222"/>
      <c r="C18" s="268" t="s">
        <v>382</v>
      </c>
      <c r="D18" s="262"/>
      <c r="E18" s="263">
        <v>2.5019999999999998</v>
      </c>
      <c r="F18" s="224"/>
      <c r="G18" s="224"/>
      <c r="H18" s="224"/>
      <c r="I18" s="224"/>
      <c r="J18" s="224"/>
      <c r="K18" s="224"/>
      <c r="L18" s="224"/>
      <c r="M18" s="224"/>
      <c r="N18" s="223"/>
      <c r="O18" s="223"/>
      <c r="P18" s="223"/>
      <c r="Q18" s="223"/>
      <c r="R18" s="224"/>
      <c r="S18" s="224"/>
      <c r="T18" s="224"/>
      <c r="U18" s="224"/>
      <c r="V18" s="224"/>
      <c r="W18" s="224"/>
      <c r="X18" s="224"/>
      <c r="Y18" s="224"/>
      <c r="Z18" s="214"/>
      <c r="AA18" s="214"/>
      <c r="AB18" s="214"/>
      <c r="AC18" s="214"/>
      <c r="AD18" s="214"/>
      <c r="AE18" s="214"/>
      <c r="AF18" s="214"/>
      <c r="AG18" s="214" t="s">
        <v>371</v>
      </c>
      <c r="AH18" s="214">
        <v>0</v>
      </c>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x14ac:dyDescent="0.2">
      <c r="A19" s="229" t="s">
        <v>310</v>
      </c>
      <c r="B19" s="230" t="s">
        <v>185</v>
      </c>
      <c r="C19" s="253" t="s">
        <v>186</v>
      </c>
      <c r="D19" s="231"/>
      <c r="E19" s="232"/>
      <c r="F19" s="233"/>
      <c r="G19" s="233">
        <f>SUMIF(AG20:AG37,"&lt;&gt;NOR",G20:G37)</f>
        <v>0</v>
      </c>
      <c r="H19" s="233"/>
      <c r="I19" s="233">
        <f>SUM(I20:I37)</f>
        <v>0</v>
      </c>
      <c r="J19" s="233"/>
      <c r="K19" s="233">
        <f>SUM(K20:K37)</f>
        <v>0</v>
      </c>
      <c r="L19" s="233"/>
      <c r="M19" s="233">
        <f>SUM(M20:M37)</f>
        <v>0</v>
      </c>
      <c r="N19" s="232"/>
      <c r="O19" s="232">
        <f>SUM(O20:O37)</f>
        <v>0.77</v>
      </c>
      <c r="P19" s="232"/>
      <c r="Q19" s="232">
        <f>SUM(Q20:Q37)</f>
        <v>0</v>
      </c>
      <c r="R19" s="233"/>
      <c r="S19" s="233"/>
      <c r="T19" s="234"/>
      <c r="U19" s="228"/>
      <c r="V19" s="228">
        <f>SUM(V20:V37)</f>
        <v>24.719999999999995</v>
      </c>
      <c r="W19" s="228"/>
      <c r="X19" s="228"/>
      <c r="Y19" s="228"/>
      <c r="AG19" t="s">
        <v>311</v>
      </c>
    </row>
    <row r="20" spans="1:60" ht="33.75" outlineLevel="1" x14ac:dyDescent="0.2">
      <c r="A20" s="236">
        <v>4</v>
      </c>
      <c r="B20" s="237" t="s">
        <v>383</v>
      </c>
      <c r="C20" s="254" t="s">
        <v>384</v>
      </c>
      <c r="D20" s="238" t="s">
        <v>379</v>
      </c>
      <c r="E20" s="239">
        <v>9.0084999999999997</v>
      </c>
      <c r="F20" s="240"/>
      <c r="G20" s="241">
        <f>ROUND(E20*F20,2)</f>
        <v>0</v>
      </c>
      <c r="H20" s="240"/>
      <c r="I20" s="241">
        <f>ROUND(E20*H20,2)</f>
        <v>0</v>
      </c>
      <c r="J20" s="240"/>
      <c r="K20" s="241">
        <f>ROUND(E20*J20,2)</f>
        <v>0</v>
      </c>
      <c r="L20" s="241">
        <v>12</v>
      </c>
      <c r="M20" s="241">
        <f>G20*(1+L20/100)</f>
        <v>0</v>
      </c>
      <c r="N20" s="239">
        <v>4.768E-2</v>
      </c>
      <c r="O20" s="239">
        <f>ROUND(E20*N20,2)</f>
        <v>0.43</v>
      </c>
      <c r="P20" s="239">
        <v>0</v>
      </c>
      <c r="Q20" s="239">
        <f>ROUND(E20*P20,2)</f>
        <v>0</v>
      </c>
      <c r="R20" s="241" t="s">
        <v>380</v>
      </c>
      <c r="S20" s="241" t="s">
        <v>315</v>
      </c>
      <c r="T20" s="242" t="s">
        <v>315</v>
      </c>
      <c r="U20" s="224">
        <v>1.29</v>
      </c>
      <c r="V20" s="224">
        <f>ROUND(E20*U20,2)</f>
        <v>11.62</v>
      </c>
      <c r="W20" s="224"/>
      <c r="X20" s="224" t="s">
        <v>336</v>
      </c>
      <c r="Y20" s="224" t="s">
        <v>317</v>
      </c>
      <c r="Z20" s="214"/>
      <c r="AA20" s="214"/>
      <c r="AB20" s="214"/>
      <c r="AC20" s="214"/>
      <c r="AD20" s="214"/>
      <c r="AE20" s="214"/>
      <c r="AF20" s="214"/>
      <c r="AG20" s="214" t="s">
        <v>367</v>
      </c>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ht="22.5" outlineLevel="2" x14ac:dyDescent="0.2">
      <c r="A21" s="221"/>
      <c r="B21" s="222"/>
      <c r="C21" s="267" t="s">
        <v>385</v>
      </c>
      <c r="D21" s="266"/>
      <c r="E21" s="266"/>
      <c r="F21" s="266"/>
      <c r="G21" s="266"/>
      <c r="H21" s="224"/>
      <c r="I21" s="224"/>
      <c r="J21" s="224"/>
      <c r="K21" s="224"/>
      <c r="L21" s="224"/>
      <c r="M21" s="224"/>
      <c r="N21" s="223"/>
      <c r="O21" s="223"/>
      <c r="P21" s="223"/>
      <c r="Q21" s="223"/>
      <c r="R21" s="224"/>
      <c r="S21" s="224"/>
      <c r="T21" s="224"/>
      <c r="U21" s="224"/>
      <c r="V21" s="224"/>
      <c r="W21" s="224"/>
      <c r="X21" s="224"/>
      <c r="Y21" s="224"/>
      <c r="Z21" s="214"/>
      <c r="AA21" s="214"/>
      <c r="AB21" s="214"/>
      <c r="AC21" s="214"/>
      <c r="AD21" s="214"/>
      <c r="AE21" s="214"/>
      <c r="AF21" s="214"/>
      <c r="AG21" s="214" t="s">
        <v>369</v>
      </c>
      <c r="AH21" s="214"/>
      <c r="AI21" s="214"/>
      <c r="AJ21" s="214"/>
      <c r="AK21" s="214"/>
      <c r="AL21" s="214"/>
      <c r="AM21" s="214"/>
      <c r="AN21" s="214"/>
      <c r="AO21" s="214"/>
      <c r="AP21" s="214"/>
      <c r="AQ21" s="214"/>
      <c r="AR21" s="214"/>
      <c r="AS21" s="214"/>
      <c r="AT21" s="214"/>
      <c r="AU21" s="214"/>
      <c r="AV21" s="214"/>
      <c r="AW21" s="214"/>
      <c r="AX21" s="214"/>
      <c r="AY21" s="214"/>
      <c r="AZ21" s="214"/>
      <c r="BA21" s="244" t="str">
        <f>C21</f>
        <v>zřízení nosné konstrukce příčky, vložení tepelné izolace tl. do 5 cm, montáž desek, tmelení spár Q2 a úprava rohů. Včetně dodávek materiálu.</v>
      </c>
      <c r="BB21" s="214"/>
      <c r="BC21" s="214"/>
      <c r="BD21" s="214"/>
      <c r="BE21" s="214"/>
      <c r="BF21" s="214"/>
      <c r="BG21" s="214"/>
      <c r="BH21" s="214"/>
    </row>
    <row r="22" spans="1:60" outlineLevel="2" x14ac:dyDescent="0.2">
      <c r="A22" s="221"/>
      <c r="B22" s="222"/>
      <c r="C22" s="268" t="s">
        <v>386</v>
      </c>
      <c r="D22" s="262"/>
      <c r="E22" s="263">
        <v>9.0084999999999997</v>
      </c>
      <c r="F22" s="224"/>
      <c r="G22" s="224"/>
      <c r="H22" s="224"/>
      <c r="I22" s="224"/>
      <c r="J22" s="224"/>
      <c r="K22" s="224"/>
      <c r="L22" s="224"/>
      <c r="M22" s="224"/>
      <c r="N22" s="223"/>
      <c r="O22" s="223"/>
      <c r="P22" s="223"/>
      <c r="Q22" s="223"/>
      <c r="R22" s="224"/>
      <c r="S22" s="224"/>
      <c r="T22" s="224"/>
      <c r="U22" s="224"/>
      <c r="V22" s="224"/>
      <c r="W22" s="224"/>
      <c r="X22" s="224"/>
      <c r="Y22" s="224"/>
      <c r="Z22" s="214"/>
      <c r="AA22" s="214"/>
      <c r="AB22" s="214"/>
      <c r="AC22" s="214"/>
      <c r="AD22" s="214"/>
      <c r="AE22" s="214"/>
      <c r="AF22" s="214"/>
      <c r="AG22" s="214" t="s">
        <v>371</v>
      </c>
      <c r="AH22" s="214">
        <v>0</v>
      </c>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ht="33.75" outlineLevel="1" x14ac:dyDescent="0.2">
      <c r="A23" s="236">
        <v>5</v>
      </c>
      <c r="B23" s="237" t="s">
        <v>387</v>
      </c>
      <c r="C23" s="254" t="s">
        <v>388</v>
      </c>
      <c r="D23" s="238" t="s">
        <v>379</v>
      </c>
      <c r="E23" s="239">
        <v>5.6115000000000004</v>
      </c>
      <c r="F23" s="240"/>
      <c r="G23" s="241">
        <f>ROUND(E23*F23,2)</f>
        <v>0</v>
      </c>
      <c r="H23" s="240"/>
      <c r="I23" s="241">
        <f>ROUND(E23*H23,2)</f>
        <v>0</v>
      </c>
      <c r="J23" s="240"/>
      <c r="K23" s="241">
        <f>ROUND(E23*J23,2)</f>
        <v>0</v>
      </c>
      <c r="L23" s="241">
        <v>12</v>
      </c>
      <c r="M23" s="241">
        <f>G23*(1+L23/100)</f>
        <v>0</v>
      </c>
      <c r="N23" s="239">
        <v>4.8099999999999997E-2</v>
      </c>
      <c r="O23" s="239">
        <f>ROUND(E23*N23,2)</f>
        <v>0.27</v>
      </c>
      <c r="P23" s="239">
        <v>0</v>
      </c>
      <c r="Q23" s="239">
        <f>ROUND(E23*P23,2)</f>
        <v>0</v>
      </c>
      <c r="R23" s="241" t="s">
        <v>380</v>
      </c>
      <c r="S23" s="241" t="s">
        <v>315</v>
      </c>
      <c r="T23" s="242" t="s">
        <v>315</v>
      </c>
      <c r="U23" s="224">
        <v>1.29</v>
      </c>
      <c r="V23" s="224">
        <f>ROUND(E23*U23,2)</f>
        <v>7.24</v>
      </c>
      <c r="W23" s="224"/>
      <c r="X23" s="224" t="s">
        <v>336</v>
      </c>
      <c r="Y23" s="224" t="s">
        <v>317</v>
      </c>
      <c r="Z23" s="214"/>
      <c r="AA23" s="214"/>
      <c r="AB23" s="214"/>
      <c r="AC23" s="214"/>
      <c r="AD23" s="214"/>
      <c r="AE23" s="214"/>
      <c r="AF23" s="214"/>
      <c r="AG23" s="214" t="s">
        <v>367</v>
      </c>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ht="22.5" outlineLevel="2" x14ac:dyDescent="0.2">
      <c r="A24" s="221"/>
      <c r="B24" s="222"/>
      <c r="C24" s="267" t="s">
        <v>385</v>
      </c>
      <c r="D24" s="266"/>
      <c r="E24" s="266"/>
      <c r="F24" s="266"/>
      <c r="G24" s="266"/>
      <c r="H24" s="224"/>
      <c r="I24" s="224"/>
      <c r="J24" s="224"/>
      <c r="K24" s="224"/>
      <c r="L24" s="224"/>
      <c r="M24" s="224"/>
      <c r="N24" s="223"/>
      <c r="O24" s="223"/>
      <c r="P24" s="223"/>
      <c r="Q24" s="223"/>
      <c r="R24" s="224"/>
      <c r="S24" s="224"/>
      <c r="T24" s="224"/>
      <c r="U24" s="224"/>
      <c r="V24" s="224"/>
      <c r="W24" s="224"/>
      <c r="X24" s="224"/>
      <c r="Y24" s="224"/>
      <c r="Z24" s="214"/>
      <c r="AA24" s="214"/>
      <c r="AB24" s="214"/>
      <c r="AC24" s="214"/>
      <c r="AD24" s="214"/>
      <c r="AE24" s="214"/>
      <c r="AF24" s="214"/>
      <c r="AG24" s="214" t="s">
        <v>369</v>
      </c>
      <c r="AH24" s="214"/>
      <c r="AI24" s="214"/>
      <c r="AJ24" s="214"/>
      <c r="AK24" s="214"/>
      <c r="AL24" s="214"/>
      <c r="AM24" s="214"/>
      <c r="AN24" s="214"/>
      <c r="AO24" s="214"/>
      <c r="AP24" s="214"/>
      <c r="AQ24" s="214"/>
      <c r="AR24" s="214"/>
      <c r="AS24" s="214"/>
      <c r="AT24" s="214"/>
      <c r="AU24" s="214"/>
      <c r="AV24" s="214"/>
      <c r="AW24" s="214"/>
      <c r="AX24" s="214"/>
      <c r="AY24" s="214"/>
      <c r="AZ24" s="214"/>
      <c r="BA24" s="244" t="str">
        <f>C24</f>
        <v>zřízení nosné konstrukce příčky, vložení tepelné izolace tl. do 5 cm, montáž desek, tmelení spár Q2 a úprava rohů. Včetně dodávek materiálu.</v>
      </c>
      <c r="BB24" s="214"/>
      <c r="BC24" s="214"/>
      <c r="BD24" s="214"/>
      <c r="BE24" s="214"/>
      <c r="BF24" s="214"/>
      <c r="BG24" s="214"/>
      <c r="BH24" s="214"/>
    </row>
    <row r="25" spans="1:60" outlineLevel="2" x14ac:dyDescent="0.2">
      <c r="A25" s="221"/>
      <c r="B25" s="222"/>
      <c r="C25" s="268" t="s">
        <v>389</v>
      </c>
      <c r="D25" s="262"/>
      <c r="E25" s="263">
        <v>5.6115000000000004</v>
      </c>
      <c r="F25" s="224"/>
      <c r="G25" s="224"/>
      <c r="H25" s="224"/>
      <c r="I25" s="224"/>
      <c r="J25" s="224"/>
      <c r="K25" s="224"/>
      <c r="L25" s="224"/>
      <c r="M25" s="224"/>
      <c r="N25" s="223"/>
      <c r="O25" s="223"/>
      <c r="P25" s="223"/>
      <c r="Q25" s="223"/>
      <c r="R25" s="224"/>
      <c r="S25" s="224"/>
      <c r="T25" s="224"/>
      <c r="U25" s="224"/>
      <c r="V25" s="224"/>
      <c r="W25" s="224"/>
      <c r="X25" s="224"/>
      <c r="Y25" s="224"/>
      <c r="Z25" s="214"/>
      <c r="AA25" s="214"/>
      <c r="AB25" s="214"/>
      <c r="AC25" s="214"/>
      <c r="AD25" s="214"/>
      <c r="AE25" s="214"/>
      <c r="AF25" s="214"/>
      <c r="AG25" s="214" t="s">
        <v>371</v>
      </c>
      <c r="AH25" s="214">
        <v>0</v>
      </c>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ht="33.75" outlineLevel="1" x14ac:dyDescent="0.2">
      <c r="A26" s="236">
        <v>6</v>
      </c>
      <c r="B26" s="237" t="s">
        <v>390</v>
      </c>
      <c r="C26" s="254" t="s">
        <v>391</v>
      </c>
      <c r="D26" s="238" t="s">
        <v>379</v>
      </c>
      <c r="E26" s="239">
        <v>2.2124999999999999</v>
      </c>
      <c r="F26" s="240"/>
      <c r="G26" s="241">
        <f>ROUND(E26*F26,2)</f>
        <v>0</v>
      </c>
      <c r="H26" s="240"/>
      <c r="I26" s="241">
        <f>ROUND(E26*H26,2)</f>
        <v>0</v>
      </c>
      <c r="J26" s="240"/>
      <c r="K26" s="241">
        <f>ROUND(E26*J26,2)</f>
        <v>0</v>
      </c>
      <c r="L26" s="241">
        <v>12</v>
      </c>
      <c r="M26" s="241">
        <f>G26*(1+L26/100)</f>
        <v>0</v>
      </c>
      <c r="N26" s="239">
        <v>2.231E-2</v>
      </c>
      <c r="O26" s="239">
        <f>ROUND(E26*N26,2)</f>
        <v>0.05</v>
      </c>
      <c r="P26" s="239">
        <v>0</v>
      </c>
      <c r="Q26" s="239">
        <f>ROUND(E26*P26,2)</f>
        <v>0</v>
      </c>
      <c r="R26" s="241" t="s">
        <v>380</v>
      </c>
      <c r="S26" s="241" t="s">
        <v>315</v>
      </c>
      <c r="T26" s="242" t="s">
        <v>315</v>
      </c>
      <c r="U26" s="224">
        <v>0.88</v>
      </c>
      <c r="V26" s="224">
        <f>ROUND(E26*U26,2)</f>
        <v>1.95</v>
      </c>
      <c r="W26" s="224"/>
      <c r="X26" s="224" t="s">
        <v>336</v>
      </c>
      <c r="Y26" s="224" t="s">
        <v>317</v>
      </c>
      <c r="Z26" s="214"/>
      <c r="AA26" s="214"/>
      <c r="AB26" s="214"/>
      <c r="AC26" s="214"/>
      <c r="AD26" s="214"/>
      <c r="AE26" s="214"/>
      <c r="AF26" s="214"/>
      <c r="AG26" s="214" t="s">
        <v>367</v>
      </c>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ht="22.5" outlineLevel="2" x14ac:dyDescent="0.2">
      <c r="A27" s="221"/>
      <c r="B27" s="222"/>
      <c r="C27" s="267" t="s">
        <v>385</v>
      </c>
      <c r="D27" s="266"/>
      <c r="E27" s="266"/>
      <c r="F27" s="266"/>
      <c r="G27" s="266"/>
      <c r="H27" s="224"/>
      <c r="I27" s="224"/>
      <c r="J27" s="224"/>
      <c r="K27" s="224"/>
      <c r="L27" s="224"/>
      <c r="M27" s="224"/>
      <c r="N27" s="223"/>
      <c r="O27" s="223"/>
      <c r="P27" s="223"/>
      <c r="Q27" s="223"/>
      <c r="R27" s="224"/>
      <c r="S27" s="224"/>
      <c r="T27" s="224"/>
      <c r="U27" s="224"/>
      <c r="V27" s="224"/>
      <c r="W27" s="224"/>
      <c r="X27" s="224"/>
      <c r="Y27" s="224"/>
      <c r="Z27" s="214"/>
      <c r="AA27" s="214"/>
      <c r="AB27" s="214"/>
      <c r="AC27" s="214"/>
      <c r="AD27" s="214"/>
      <c r="AE27" s="214"/>
      <c r="AF27" s="214"/>
      <c r="AG27" s="214" t="s">
        <v>369</v>
      </c>
      <c r="AH27" s="214"/>
      <c r="AI27" s="214"/>
      <c r="AJ27" s="214"/>
      <c r="AK27" s="214"/>
      <c r="AL27" s="214"/>
      <c r="AM27" s="214"/>
      <c r="AN27" s="214"/>
      <c r="AO27" s="214"/>
      <c r="AP27" s="214"/>
      <c r="AQ27" s="214"/>
      <c r="AR27" s="214"/>
      <c r="AS27" s="214"/>
      <c r="AT27" s="214"/>
      <c r="AU27" s="214"/>
      <c r="AV27" s="214"/>
      <c r="AW27" s="214"/>
      <c r="AX27" s="214"/>
      <c r="AY27" s="214"/>
      <c r="AZ27" s="214"/>
      <c r="BA27" s="244" t="str">
        <f>C27</f>
        <v>zřízení nosné konstrukce příčky, vložení tepelné izolace tl. do 5 cm, montáž desek, tmelení spár Q2 a úprava rohů. Včetně dodávek materiálu.</v>
      </c>
      <c r="BB27" s="214"/>
      <c r="BC27" s="214"/>
      <c r="BD27" s="214"/>
      <c r="BE27" s="214"/>
      <c r="BF27" s="214"/>
      <c r="BG27" s="214"/>
      <c r="BH27" s="214"/>
    </row>
    <row r="28" spans="1:60" outlineLevel="2" x14ac:dyDescent="0.2">
      <c r="A28" s="221"/>
      <c r="B28" s="222"/>
      <c r="C28" s="268" t="s">
        <v>392</v>
      </c>
      <c r="D28" s="262"/>
      <c r="E28" s="263">
        <v>2.2124999999999999</v>
      </c>
      <c r="F28" s="224"/>
      <c r="G28" s="224"/>
      <c r="H28" s="224"/>
      <c r="I28" s="224"/>
      <c r="J28" s="224"/>
      <c r="K28" s="224"/>
      <c r="L28" s="224"/>
      <c r="M28" s="224"/>
      <c r="N28" s="223"/>
      <c r="O28" s="223"/>
      <c r="P28" s="223"/>
      <c r="Q28" s="223"/>
      <c r="R28" s="224"/>
      <c r="S28" s="224"/>
      <c r="T28" s="224"/>
      <c r="U28" s="224"/>
      <c r="V28" s="224"/>
      <c r="W28" s="224"/>
      <c r="X28" s="224"/>
      <c r="Y28" s="224"/>
      <c r="Z28" s="214"/>
      <c r="AA28" s="214"/>
      <c r="AB28" s="214"/>
      <c r="AC28" s="214"/>
      <c r="AD28" s="214"/>
      <c r="AE28" s="214"/>
      <c r="AF28" s="214"/>
      <c r="AG28" s="214" t="s">
        <v>371</v>
      </c>
      <c r="AH28" s="214">
        <v>0</v>
      </c>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ht="45" outlineLevel="1" x14ac:dyDescent="0.2">
      <c r="A29" s="236">
        <v>7</v>
      </c>
      <c r="B29" s="237" t="s">
        <v>393</v>
      </c>
      <c r="C29" s="254" t="s">
        <v>394</v>
      </c>
      <c r="D29" s="238" t="s">
        <v>375</v>
      </c>
      <c r="E29" s="239">
        <v>2</v>
      </c>
      <c r="F29" s="240"/>
      <c r="G29" s="241">
        <f>ROUND(E29*F29,2)</f>
        <v>0</v>
      </c>
      <c r="H29" s="240"/>
      <c r="I29" s="241">
        <f>ROUND(E29*H29,2)</f>
        <v>0</v>
      </c>
      <c r="J29" s="240"/>
      <c r="K29" s="241">
        <f>ROUND(E29*J29,2)</f>
        <v>0</v>
      </c>
      <c r="L29" s="241">
        <v>12</v>
      </c>
      <c r="M29" s="241">
        <f>G29*(1+L29/100)</f>
        <v>0</v>
      </c>
      <c r="N29" s="239">
        <v>6.3200000000000001E-3</v>
      </c>
      <c r="O29" s="239">
        <f>ROUND(E29*N29,2)</f>
        <v>0.01</v>
      </c>
      <c r="P29" s="239">
        <v>0</v>
      </c>
      <c r="Q29" s="239">
        <f>ROUND(E29*P29,2)</f>
        <v>0</v>
      </c>
      <c r="R29" s="241" t="s">
        <v>380</v>
      </c>
      <c r="S29" s="241" t="s">
        <v>315</v>
      </c>
      <c r="T29" s="242" t="s">
        <v>315</v>
      </c>
      <c r="U29" s="224">
        <v>0.96</v>
      </c>
      <c r="V29" s="224">
        <f>ROUND(E29*U29,2)</f>
        <v>1.92</v>
      </c>
      <c r="W29" s="224"/>
      <c r="X29" s="224" t="s">
        <v>336</v>
      </c>
      <c r="Y29" s="224" t="s">
        <v>317</v>
      </c>
      <c r="Z29" s="214"/>
      <c r="AA29" s="214"/>
      <c r="AB29" s="214"/>
      <c r="AC29" s="214"/>
      <c r="AD29" s="214"/>
      <c r="AE29" s="214"/>
      <c r="AF29" s="214"/>
      <c r="AG29" s="214" t="s">
        <v>367</v>
      </c>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2" x14ac:dyDescent="0.2">
      <c r="A30" s="221"/>
      <c r="B30" s="222"/>
      <c r="C30" s="268" t="s">
        <v>395</v>
      </c>
      <c r="D30" s="262"/>
      <c r="E30" s="263">
        <v>1</v>
      </c>
      <c r="F30" s="224"/>
      <c r="G30" s="224"/>
      <c r="H30" s="224"/>
      <c r="I30" s="224"/>
      <c r="J30" s="224"/>
      <c r="K30" s="224"/>
      <c r="L30" s="224"/>
      <c r="M30" s="224"/>
      <c r="N30" s="223"/>
      <c r="O30" s="223"/>
      <c r="P30" s="223"/>
      <c r="Q30" s="223"/>
      <c r="R30" s="224"/>
      <c r="S30" s="224"/>
      <c r="T30" s="224"/>
      <c r="U30" s="224"/>
      <c r="V30" s="224"/>
      <c r="W30" s="224"/>
      <c r="X30" s="224"/>
      <c r="Y30" s="224"/>
      <c r="Z30" s="214"/>
      <c r="AA30" s="214"/>
      <c r="AB30" s="214"/>
      <c r="AC30" s="214"/>
      <c r="AD30" s="214"/>
      <c r="AE30" s="214"/>
      <c r="AF30" s="214"/>
      <c r="AG30" s="214" t="s">
        <v>371</v>
      </c>
      <c r="AH30" s="214">
        <v>0</v>
      </c>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3" x14ac:dyDescent="0.2">
      <c r="A31" s="221"/>
      <c r="B31" s="222"/>
      <c r="C31" s="268" t="s">
        <v>396</v>
      </c>
      <c r="D31" s="262"/>
      <c r="E31" s="263">
        <v>1</v>
      </c>
      <c r="F31" s="224"/>
      <c r="G31" s="224"/>
      <c r="H31" s="224"/>
      <c r="I31" s="224"/>
      <c r="J31" s="224"/>
      <c r="K31" s="224"/>
      <c r="L31" s="224"/>
      <c r="M31" s="224"/>
      <c r="N31" s="223"/>
      <c r="O31" s="223"/>
      <c r="P31" s="223"/>
      <c r="Q31" s="223"/>
      <c r="R31" s="224"/>
      <c r="S31" s="224"/>
      <c r="T31" s="224"/>
      <c r="U31" s="224"/>
      <c r="V31" s="224"/>
      <c r="W31" s="224"/>
      <c r="X31" s="224"/>
      <c r="Y31" s="224"/>
      <c r="Z31" s="214"/>
      <c r="AA31" s="214"/>
      <c r="AB31" s="214"/>
      <c r="AC31" s="214"/>
      <c r="AD31" s="214"/>
      <c r="AE31" s="214"/>
      <c r="AF31" s="214"/>
      <c r="AG31" s="214" t="s">
        <v>371</v>
      </c>
      <c r="AH31" s="214">
        <v>0</v>
      </c>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ht="22.5" outlineLevel="1" x14ac:dyDescent="0.2">
      <c r="A32" s="236">
        <v>8</v>
      </c>
      <c r="B32" s="237" t="s">
        <v>397</v>
      </c>
      <c r="C32" s="254" t="s">
        <v>398</v>
      </c>
      <c r="D32" s="238" t="s">
        <v>379</v>
      </c>
      <c r="E32" s="239">
        <v>1.177</v>
      </c>
      <c r="F32" s="240"/>
      <c r="G32" s="241">
        <f>ROUND(E32*F32,2)</f>
        <v>0</v>
      </c>
      <c r="H32" s="240"/>
      <c r="I32" s="241">
        <f>ROUND(E32*H32,2)</f>
        <v>0</v>
      </c>
      <c r="J32" s="240"/>
      <c r="K32" s="241">
        <f>ROUND(E32*J32,2)</f>
        <v>0</v>
      </c>
      <c r="L32" s="241">
        <v>12</v>
      </c>
      <c r="M32" s="241">
        <f>G32*(1+L32/100)</f>
        <v>0</v>
      </c>
      <c r="N32" s="239">
        <v>1.3699999999999999E-3</v>
      </c>
      <c r="O32" s="239">
        <f>ROUND(E32*N32,2)</f>
        <v>0</v>
      </c>
      <c r="P32" s="239">
        <v>0</v>
      </c>
      <c r="Q32" s="239">
        <f>ROUND(E32*P32,2)</f>
        <v>0</v>
      </c>
      <c r="R32" s="241" t="s">
        <v>380</v>
      </c>
      <c r="S32" s="241" t="s">
        <v>315</v>
      </c>
      <c r="T32" s="242" t="s">
        <v>315</v>
      </c>
      <c r="U32" s="224">
        <v>0.08</v>
      </c>
      <c r="V32" s="224">
        <f>ROUND(E32*U32,2)</f>
        <v>0.09</v>
      </c>
      <c r="W32" s="224"/>
      <c r="X32" s="224" t="s">
        <v>336</v>
      </c>
      <c r="Y32" s="224" t="s">
        <v>317</v>
      </c>
      <c r="Z32" s="214"/>
      <c r="AA32" s="214"/>
      <c r="AB32" s="214"/>
      <c r="AC32" s="214"/>
      <c r="AD32" s="214"/>
      <c r="AE32" s="214"/>
      <c r="AF32" s="214"/>
      <c r="AG32" s="214" t="s">
        <v>367</v>
      </c>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2" x14ac:dyDescent="0.2">
      <c r="A33" s="221"/>
      <c r="B33" s="222"/>
      <c r="C33" s="268" t="s">
        <v>399</v>
      </c>
      <c r="D33" s="262"/>
      <c r="E33" s="263"/>
      <c r="F33" s="224"/>
      <c r="G33" s="224"/>
      <c r="H33" s="224"/>
      <c r="I33" s="224"/>
      <c r="J33" s="224"/>
      <c r="K33" s="224"/>
      <c r="L33" s="224"/>
      <c r="M33" s="224"/>
      <c r="N33" s="223"/>
      <c r="O33" s="223"/>
      <c r="P33" s="223"/>
      <c r="Q33" s="223"/>
      <c r="R33" s="224"/>
      <c r="S33" s="224"/>
      <c r="T33" s="224"/>
      <c r="U33" s="224"/>
      <c r="V33" s="224"/>
      <c r="W33" s="224"/>
      <c r="X33" s="224"/>
      <c r="Y33" s="224"/>
      <c r="Z33" s="214"/>
      <c r="AA33" s="214"/>
      <c r="AB33" s="214"/>
      <c r="AC33" s="214"/>
      <c r="AD33" s="214"/>
      <c r="AE33" s="214"/>
      <c r="AF33" s="214"/>
      <c r="AG33" s="214" t="s">
        <v>371</v>
      </c>
      <c r="AH33" s="214">
        <v>0</v>
      </c>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3" x14ac:dyDescent="0.2">
      <c r="A34" s="221"/>
      <c r="B34" s="222"/>
      <c r="C34" s="268" t="s">
        <v>400</v>
      </c>
      <c r="D34" s="262"/>
      <c r="E34" s="263">
        <v>1.177</v>
      </c>
      <c r="F34" s="224"/>
      <c r="G34" s="224"/>
      <c r="H34" s="224"/>
      <c r="I34" s="224"/>
      <c r="J34" s="224"/>
      <c r="K34" s="224"/>
      <c r="L34" s="224"/>
      <c r="M34" s="224"/>
      <c r="N34" s="223"/>
      <c r="O34" s="223"/>
      <c r="P34" s="223"/>
      <c r="Q34" s="223"/>
      <c r="R34" s="224"/>
      <c r="S34" s="224"/>
      <c r="T34" s="224"/>
      <c r="U34" s="224"/>
      <c r="V34" s="224"/>
      <c r="W34" s="224"/>
      <c r="X34" s="224"/>
      <c r="Y34" s="224"/>
      <c r="Z34" s="214"/>
      <c r="AA34" s="214"/>
      <c r="AB34" s="214"/>
      <c r="AC34" s="214"/>
      <c r="AD34" s="214"/>
      <c r="AE34" s="214"/>
      <c r="AF34" s="214"/>
      <c r="AG34" s="214" t="s">
        <v>371</v>
      </c>
      <c r="AH34" s="214">
        <v>0</v>
      </c>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ht="33.75" outlineLevel="1" x14ac:dyDescent="0.2">
      <c r="A35" s="236">
        <v>9</v>
      </c>
      <c r="B35" s="237" t="s">
        <v>401</v>
      </c>
      <c r="C35" s="254" t="s">
        <v>402</v>
      </c>
      <c r="D35" s="238" t="s">
        <v>403</v>
      </c>
      <c r="E35" s="239">
        <v>38.07</v>
      </c>
      <c r="F35" s="240"/>
      <c r="G35" s="241">
        <f>ROUND(E35*F35,2)</f>
        <v>0</v>
      </c>
      <c r="H35" s="240"/>
      <c r="I35" s="241">
        <f>ROUND(E35*H35,2)</f>
        <v>0</v>
      </c>
      <c r="J35" s="240"/>
      <c r="K35" s="241">
        <f>ROUND(E35*J35,2)</f>
        <v>0</v>
      </c>
      <c r="L35" s="241">
        <v>12</v>
      </c>
      <c r="M35" s="241">
        <f>G35*(1+L35/100)</f>
        <v>0</v>
      </c>
      <c r="N35" s="239">
        <v>1.3999999999999999E-4</v>
      </c>
      <c r="O35" s="239">
        <f>ROUND(E35*N35,2)</f>
        <v>0.01</v>
      </c>
      <c r="P35" s="239">
        <v>0</v>
      </c>
      <c r="Q35" s="239">
        <f>ROUND(E35*P35,2)</f>
        <v>0</v>
      </c>
      <c r="R35" s="241" t="s">
        <v>380</v>
      </c>
      <c r="S35" s="241" t="s">
        <v>315</v>
      </c>
      <c r="T35" s="242" t="s">
        <v>315</v>
      </c>
      <c r="U35" s="224">
        <v>0.05</v>
      </c>
      <c r="V35" s="224">
        <f>ROUND(E35*U35,2)</f>
        <v>1.9</v>
      </c>
      <c r="W35" s="224"/>
      <c r="X35" s="224" t="s">
        <v>336</v>
      </c>
      <c r="Y35" s="224" t="s">
        <v>317</v>
      </c>
      <c r="Z35" s="214"/>
      <c r="AA35" s="214"/>
      <c r="AB35" s="214"/>
      <c r="AC35" s="214"/>
      <c r="AD35" s="214"/>
      <c r="AE35" s="214"/>
      <c r="AF35" s="214"/>
      <c r="AG35" s="214" t="s">
        <v>367</v>
      </c>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2" x14ac:dyDescent="0.2">
      <c r="A36" s="221"/>
      <c r="B36" s="222"/>
      <c r="C36" s="268" t="s">
        <v>404</v>
      </c>
      <c r="D36" s="262"/>
      <c r="E36" s="263">
        <v>23.6</v>
      </c>
      <c r="F36" s="224"/>
      <c r="G36" s="224"/>
      <c r="H36" s="224"/>
      <c r="I36" s="224"/>
      <c r="J36" s="224"/>
      <c r="K36" s="224"/>
      <c r="L36" s="224"/>
      <c r="M36" s="224"/>
      <c r="N36" s="223"/>
      <c r="O36" s="223"/>
      <c r="P36" s="223"/>
      <c r="Q36" s="223"/>
      <c r="R36" s="224"/>
      <c r="S36" s="224"/>
      <c r="T36" s="224"/>
      <c r="U36" s="224"/>
      <c r="V36" s="224"/>
      <c r="W36" s="224"/>
      <c r="X36" s="224"/>
      <c r="Y36" s="224"/>
      <c r="Z36" s="214"/>
      <c r="AA36" s="214"/>
      <c r="AB36" s="214"/>
      <c r="AC36" s="214"/>
      <c r="AD36" s="214"/>
      <c r="AE36" s="214"/>
      <c r="AF36" s="214"/>
      <c r="AG36" s="214" t="s">
        <v>371</v>
      </c>
      <c r="AH36" s="214">
        <v>0</v>
      </c>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3" x14ac:dyDescent="0.2">
      <c r="A37" s="221"/>
      <c r="B37" s="222"/>
      <c r="C37" s="268" t="s">
        <v>405</v>
      </c>
      <c r="D37" s="262"/>
      <c r="E37" s="263">
        <v>14.47</v>
      </c>
      <c r="F37" s="224"/>
      <c r="G37" s="224"/>
      <c r="H37" s="224"/>
      <c r="I37" s="224"/>
      <c r="J37" s="224"/>
      <c r="K37" s="224"/>
      <c r="L37" s="224"/>
      <c r="M37" s="224"/>
      <c r="N37" s="223"/>
      <c r="O37" s="223"/>
      <c r="P37" s="223"/>
      <c r="Q37" s="223"/>
      <c r="R37" s="224"/>
      <c r="S37" s="224"/>
      <c r="T37" s="224"/>
      <c r="U37" s="224"/>
      <c r="V37" s="224"/>
      <c r="W37" s="224"/>
      <c r="X37" s="224"/>
      <c r="Y37" s="224"/>
      <c r="Z37" s="214"/>
      <c r="AA37" s="214"/>
      <c r="AB37" s="214"/>
      <c r="AC37" s="214"/>
      <c r="AD37" s="214"/>
      <c r="AE37" s="214"/>
      <c r="AF37" s="214"/>
      <c r="AG37" s="214" t="s">
        <v>371</v>
      </c>
      <c r="AH37" s="214">
        <v>0</v>
      </c>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x14ac:dyDescent="0.2">
      <c r="A38" s="229" t="s">
        <v>310</v>
      </c>
      <c r="B38" s="230" t="s">
        <v>187</v>
      </c>
      <c r="C38" s="253" t="s">
        <v>188</v>
      </c>
      <c r="D38" s="231"/>
      <c r="E38" s="232"/>
      <c r="F38" s="233"/>
      <c r="G38" s="233">
        <f>SUMIF(AG39:AG58,"&lt;&gt;NOR",G39:G58)</f>
        <v>0</v>
      </c>
      <c r="H38" s="233"/>
      <c r="I38" s="233">
        <f>SUM(I39:I58)</f>
        <v>0</v>
      </c>
      <c r="J38" s="233"/>
      <c r="K38" s="233">
        <f>SUM(K39:K58)</f>
        <v>0</v>
      </c>
      <c r="L38" s="233"/>
      <c r="M38" s="233">
        <f>SUM(M39:M58)</f>
        <v>0</v>
      </c>
      <c r="N38" s="232"/>
      <c r="O38" s="232">
        <f>SUM(O39:O58)</f>
        <v>0.55000000000000004</v>
      </c>
      <c r="P38" s="232"/>
      <c r="Q38" s="232">
        <f>SUM(Q39:Q58)</f>
        <v>0</v>
      </c>
      <c r="R38" s="233"/>
      <c r="S38" s="233"/>
      <c r="T38" s="234"/>
      <c r="U38" s="228"/>
      <c r="V38" s="228">
        <f>SUM(V39:V58)</f>
        <v>52.379999999999995</v>
      </c>
      <c r="W38" s="228"/>
      <c r="X38" s="228"/>
      <c r="Y38" s="228"/>
      <c r="AG38" t="s">
        <v>311</v>
      </c>
    </row>
    <row r="39" spans="1:60" ht="33.75" outlineLevel="1" x14ac:dyDescent="0.2">
      <c r="A39" s="236">
        <v>10</v>
      </c>
      <c r="B39" s="237" t="s">
        <v>406</v>
      </c>
      <c r="C39" s="254" t="s">
        <v>407</v>
      </c>
      <c r="D39" s="238" t="s">
        <v>379</v>
      </c>
      <c r="E39" s="239">
        <v>39.33</v>
      </c>
      <c r="F39" s="240"/>
      <c r="G39" s="241">
        <f>ROUND(E39*F39,2)</f>
        <v>0</v>
      </c>
      <c r="H39" s="240"/>
      <c r="I39" s="241">
        <f>ROUND(E39*H39,2)</f>
        <v>0</v>
      </c>
      <c r="J39" s="240"/>
      <c r="K39" s="241">
        <f>ROUND(E39*J39,2)</f>
        <v>0</v>
      </c>
      <c r="L39" s="241">
        <v>12</v>
      </c>
      <c r="M39" s="241">
        <f>G39*(1+L39/100)</f>
        <v>0</v>
      </c>
      <c r="N39" s="239">
        <v>1.1900000000000001E-2</v>
      </c>
      <c r="O39" s="239">
        <f>ROUND(E39*N39,2)</f>
        <v>0.47</v>
      </c>
      <c r="P39" s="239">
        <v>0</v>
      </c>
      <c r="Q39" s="239">
        <f>ROUND(E39*P39,2)</f>
        <v>0</v>
      </c>
      <c r="R39" s="241" t="s">
        <v>380</v>
      </c>
      <c r="S39" s="241" t="s">
        <v>315</v>
      </c>
      <c r="T39" s="242" t="s">
        <v>315</v>
      </c>
      <c r="U39" s="224">
        <v>0.95</v>
      </c>
      <c r="V39" s="224">
        <f>ROUND(E39*U39,2)</f>
        <v>37.36</v>
      </c>
      <c r="W39" s="224"/>
      <c r="X39" s="224" t="s">
        <v>336</v>
      </c>
      <c r="Y39" s="224" t="s">
        <v>317</v>
      </c>
      <c r="Z39" s="214"/>
      <c r="AA39" s="214"/>
      <c r="AB39" s="214"/>
      <c r="AC39" s="214"/>
      <c r="AD39" s="214"/>
      <c r="AE39" s="214"/>
      <c r="AF39" s="214"/>
      <c r="AG39" s="214" t="s">
        <v>367</v>
      </c>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2" x14ac:dyDescent="0.2">
      <c r="A40" s="221"/>
      <c r="B40" s="222"/>
      <c r="C40" s="268" t="s">
        <v>408</v>
      </c>
      <c r="D40" s="262"/>
      <c r="E40" s="263"/>
      <c r="F40" s="224"/>
      <c r="G40" s="224"/>
      <c r="H40" s="224"/>
      <c r="I40" s="224"/>
      <c r="J40" s="224"/>
      <c r="K40" s="224"/>
      <c r="L40" s="224"/>
      <c r="M40" s="224"/>
      <c r="N40" s="223"/>
      <c r="O40" s="223"/>
      <c r="P40" s="223"/>
      <c r="Q40" s="223"/>
      <c r="R40" s="224"/>
      <c r="S40" s="224"/>
      <c r="T40" s="224"/>
      <c r="U40" s="224"/>
      <c r="V40" s="224"/>
      <c r="W40" s="224"/>
      <c r="X40" s="224"/>
      <c r="Y40" s="224"/>
      <c r="Z40" s="214"/>
      <c r="AA40" s="214"/>
      <c r="AB40" s="214"/>
      <c r="AC40" s="214"/>
      <c r="AD40" s="214"/>
      <c r="AE40" s="214"/>
      <c r="AF40" s="214"/>
      <c r="AG40" s="214" t="s">
        <v>371</v>
      </c>
      <c r="AH40" s="214">
        <v>0</v>
      </c>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3" x14ac:dyDescent="0.2">
      <c r="A41" s="221"/>
      <c r="B41" s="222"/>
      <c r="C41" s="268" t="s">
        <v>381</v>
      </c>
      <c r="D41" s="262"/>
      <c r="E41" s="263"/>
      <c r="F41" s="224"/>
      <c r="G41" s="224"/>
      <c r="H41" s="224"/>
      <c r="I41" s="224"/>
      <c r="J41" s="224"/>
      <c r="K41" s="224"/>
      <c r="L41" s="224"/>
      <c r="M41" s="224"/>
      <c r="N41" s="223"/>
      <c r="O41" s="223"/>
      <c r="P41" s="223"/>
      <c r="Q41" s="223"/>
      <c r="R41" s="224"/>
      <c r="S41" s="224"/>
      <c r="T41" s="224"/>
      <c r="U41" s="224"/>
      <c r="V41" s="224"/>
      <c r="W41" s="224"/>
      <c r="X41" s="224"/>
      <c r="Y41" s="224"/>
      <c r="Z41" s="214"/>
      <c r="AA41" s="214"/>
      <c r="AB41" s="214"/>
      <c r="AC41" s="214"/>
      <c r="AD41" s="214"/>
      <c r="AE41" s="214"/>
      <c r="AF41" s="214"/>
      <c r="AG41" s="214" t="s">
        <v>371</v>
      </c>
      <c r="AH41" s="214">
        <v>0</v>
      </c>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outlineLevel="3" x14ac:dyDescent="0.2">
      <c r="A42" s="221"/>
      <c r="B42" s="222"/>
      <c r="C42" s="268" t="s">
        <v>409</v>
      </c>
      <c r="D42" s="262"/>
      <c r="E42" s="263">
        <v>35.909999999999997</v>
      </c>
      <c r="F42" s="224"/>
      <c r="G42" s="224"/>
      <c r="H42" s="224"/>
      <c r="I42" s="224"/>
      <c r="J42" s="224"/>
      <c r="K42" s="224"/>
      <c r="L42" s="224"/>
      <c r="M42" s="224"/>
      <c r="N42" s="223"/>
      <c r="O42" s="223"/>
      <c r="P42" s="223"/>
      <c r="Q42" s="223"/>
      <c r="R42" s="224"/>
      <c r="S42" s="224"/>
      <c r="T42" s="224"/>
      <c r="U42" s="224"/>
      <c r="V42" s="224"/>
      <c r="W42" s="224"/>
      <c r="X42" s="224"/>
      <c r="Y42" s="224"/>
      <c r="Z42" s="214"/>
      <c r="AA42" s="214"/>
      <c r="AB42" s="214"/>
      <c r="AC42" s="214"/>
      <c r="AD42" s="214"/>
      <c r="AE42" s="214"/>
      <c r="AF42" s="214"/>
      <c r="AG42" s="214" t="s">
        <v>371</v>
      </c>
      <c r="AH42" s="214">
        <v>0</v>
      </c>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outlineLevel="3" x14ac:dyDescent="0.2">
      <c r="A43" s="221"/>
      <c r="B43" s="222"/>
      <c r="C43" s="268" t="s">
        <v>410</v>
      </c>
      <c r="D43" s="262"/>
      <c r="E43" s="263">
        <v>3.42</v>
      </c>
      <c r="F43" s="224"/>
      <c r="G43" s="224"/>
      <c r="H43" s="224"/>
      <c r="I43" s="224"/>
      <c r="J43" s="224"/>
      <c r="K43" s="224"/>
      <c r="L43" s="224"/>
      <c r="M43" s="224"/>
      <c r="N43" s="223"/>
      <c r="O43" s="223"/>
      <c r="P43" s="223"/>
      <c r="Q43" s="223"/>
      <c r="R43" s="224"/>
      <c r="S43" s="224"/>
      <c r="T43" s="224"/>
      <c r="U43" s="224"/>
      <c r="V43" s="224"/>
      <c r="W43" s="224"/>
      <c r="X43" s="224"/>
      <c r="Y43" s="224"/>
      <c r="Z43" s="214"/>
      <c r="AA43" s="214"/>
      <c r="AB43" s="214"/>
      <c r="AC43" s="214"/>
      <c r="AD43" s="214"/>
      <c r="AE43" s="214"/>
      <c r="AF43" s="214"/>
      <c r="AG43" s="214" t="s">
        <v>371</v>
      </c>
      <c r="AH43" s="214">
        <v>0</v>
      </c>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ht="33.75" outlineLevel="1" x14ac:dyDescent="0.2">
      <c r="A44" s="236">
        <v>11</v>
      </c>
      <c r="B44" s="237" t="s">
        <v>411</v>
      </c>
      <c r="C44" s="254" t="s">
        <v>412</v>
      </c>
      <c r="D44" s="238" t="s">
        <v>379</v>
      </c>
      <c r="E44" s="239">
        <v>5.84</v>
      </c>
      <c r="F44" s="240"/>
      <c r="G44" s="241">
        <f>ROUND(E44*F44,2)</f>
        <v>0</v>
      </c>
      <c r="H44" s="240"/>
      <c r="I44" s="241">
        <f>ROUND(E44*H44,2)</f>
        <v>0</v>
      </c>
      <c r="J44" s="240"/>
      <c r="K44" s="241">
        <f>ROUND(E44*J44,2)</f>
        <v>0</v>
      </c>
      <c r="L44" s="241">
        <v>12</v>
      </c>
      <c r="M44" s="241">
        <f>G44*(1+L44/100)</f>
        <v>0</v>
      </c>
      <c r="N44" s="239">
        <v>1.201E-2</v>
      </c>
      <c r="O44" s="239">
        <f>ROUND(E44*N44,2)</f>
        <v>7.0000000000000007E-2</v>
      </c>
      <c r="P44" s="239">
        <v>0</v>
      </c>
      <c r="Q44" s="239">
        <f>ROUND(E44*P44,2)</f>
        <v>0</v>
      </c>
      <c r="R44" s="241" t="s">
        <v>380</v>
      </c>
      <c r="S44" s="241" t="s">
        <v>315</v>
      </c>
      <c r="T44" s="242" t="s">
        <v>315</v>
      </c>
      <c r="U44" s="224">
        <v>0.95</v>
      </c>
      <c r="V44" s="224">
        <f>ROUND(E44*U44,2)</f>
        <v>5.55</v>
      </c>
      <c r="W44" s="224"/>
      <c r="X44" s="224" t="s">
        <v>336</v>
      </c>
      <c r="Y44" s="224" t="s">
        <v>317</v>
      </c>
      <c r="Z44" s="214"/>
      <c r="AA44" s="214"/>
      <c r="AB44" s="214"/>
      <c r="AC44" s="214"/>
      <c r="AD44" s="214"/>
      <c r="AE44" s="214"/>
      <c r="AF44" s="214"/>
      <c r="AG44" s="214" t="s">
        <v>367</v>
      </c>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2" x14ac:dyDescent="0.2">
      <c r="A45" s="221"/>
      <c r="B45" s="222"/>
      <c r="C45" s="268" t="s">
        <v>413</v>
      </c>
      <c r="D45" s="262"/>
      <c r="E45" s="263"/>
      <c r="F45" s="224"/>
      <c r="G45" s="224"/>
      <c r="H45" s="224"/>
      <c r="I45" s="224"/>
      <c r="J45" s="224"/>
      <c r="K45" s="224"/>
      <c r="L45" s="224"/>
      <c r="M45" s="224"/>
      <c r="N45" s="223"/>
      <c r="O45" s="223"/>
      <c r="P45" s="223"/>
      <c r="Q45" s="223"/>
      <c r="R45" s="224"/>
      <c r="S45" s="224"/>
      <c r="T45" s="224"/>
      <c r="U45" s="224"/>
      <c r="V45" s="224"/>
      <c r="W45" s="224"/>
      <c r="X45" s="224"/>
      <c r="Y45" s="224"/>
      <c r="Z45" s="214"/>
      <c r="AA45" s="214"/>
      <c r="AB45" s="214"/>
      <c r="AC45" s="214"/>
      <c r="AD45" s="214"/>
      <c r="AE45" s="214"/>
      <c r="AF45" s="214"/>
      <c r="AG45" s="214" t="s">
        <v>371</v>
      </c>
      <c r="AH45" s="214">
        <v>0</v>
      </c>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3" x14ac:dyDescent="0.2">
      <c r="A46" s="221"/>
      <c r="B46" s="222"/>
      <c r="C46" s="268" t="s">
        <v>381</v>
      </c>
      <c r="D46" s="262"/>
      <c r="E46" s="263"/>
      <c r="F46" s="224"/>
      <c r="G46" s="224"/>
      <c r="H46" s="224"/>
      <c r="I46" s="224"/>
      <c r="J46" s="224"/>
      <c r="K46" s="224"/>
      <c r="L46" s="224"/>
      <c r="M46" s="224"/>
      <c r="N46" s="223"/>
      <c r="O46" s="223"/>
      <c r="P46" s="223"/>
      <c r="Q46" s="223"/>
      <c r="R46" s="224"/>
      <c r="S46" s="224"/>
      <c r="T46" s="224"/>
      <c r="U46" s="224"/>
      <c r="V46" s="224"/>
      <c r="W46" s="224"/>
      <c r="X46" s="224"/>
      <c r="Y46" s="224"/>
      <c r="Z46" s="214"/>
      <c r="AA46" s="214"/>
      <c r="AB46" s="214"/>
      <c r="AC46" s="214"/>
      <c r="AD46" s="214"/>
      <c r="AE46" s="214"/>
      <c r="AF46" s="214"/>
      <c r="AG46" s="214" t="s">
        <v>371</v>
      </c>
      <c r="AH46" s="214">
        <v>0</v>
      </c>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outlineLevel="3" x14ac:dyDescent="0.2">
      <c r="A47" s="221"/>
      <c r="B47" s="222"/>
      <c r="C47" s="268" t="s">
        <v>414</v>
      </c>
      <c r="D47" s="262"/>
      <c r="E47" s="263">
        <v>0.95</v>
      </c>
      <c r="F47" s="224"/>
      <c r="G47" s="224"/>
      <c r="H47" s="224"/>
      <c r="I47" s="224"/>
      <c r="J47" s="224"/>
      <c r="K47" s="224"/>
      <c r="L47" s="224"/>
      <c r="M47" s="224"/>
      <c r="N47" s="223"/>
      <c r="O47" s="223"/>
      <c r="P47" s="223"/>
      <c r="Q47" s="223"/>
      <c r="R47" s="224"/>
      <c r="S47" s="224"/>
      <c r="T47" s="224"/>
      <c r="U47" s="224"/>
      <c r="V47" s="224"/>
      <c r="W47" s="224"/>
      <c r="X47" s="224"/>
      <c r="Y47" s="224"/>
      <c r="Z47" s="214"/>
      <c r="AA47" s="214"/>
      <c r="AB47" s="214"/>
      <c r="AC47" s="214"/>
      <c r="AD47" s="214"/>
      <c r="AE47" s="214"/>
      <c r="AF47" s="214"/>
      <c r="AG47" s="214" t="s">
        <v>371</v>
      </c>
      <c r="AH47" s="214">
        <v>0</v>
      </c>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3" x14ac:dyDescent="0.2">
      <c r="A48" s="221"/>
      <c r="B48" s="222"/>
      <c r="C48" s="268" t="s">
        <v>415</v>
      </c>
      <c r="D48" s="262"/>
      <c r="E48" s="263">
        <v>4.8899999999999997</v>
      </c>
      <c r="F48" s="224"/>
      <c r="G48" s="224"/>
      <c r="H48" s="224"/>
      <c r="I48" s="224"/>
      <c r="J48" s="224"/>
      <c r="K48" s="224"/>
      <c r="L48" s="224"/>
      <c r="M48" s="224"/>
      <c r="N48" s="223"/>
      <c r="O48" s="223"/>
      <c r="P48" s="223"/>
      <c r="Q48" s="223"/>
      <c r="R48" s="224"/>
      <c r="S48" s="224"/>
      <c r="T48" s="224"/>
      <c r="U48" s="224"/>
      <c r="V48" s="224"/>
      <c r="W48" s="224"/>
      <c r="X48" s="224"/>
      <c r="Y48" s="224"/>
      <c r="Z48" s="214"/>
      <c r="AA48" s="214"/>
      <c r="AB48" s="214"/>
      <c r="AC48" s="214"/>
      <c r="AD48" s="214"/>
      <c r="AE48" s="214"/>
      <c r="AF48" s="214"/>
      <c r="AG48" s="214" t="s">
        <v>371</v>
      </c>
      <c r="AH48" s="214">
        <v>0</v>
      </c>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ht="22.5" outlineLevel="1" x14ac:dyDescent="0.2">
      <c r="A49" s="236">
        <v>12</v>
      </c>
      <c r="B49" s="237" t="s">
        <v>416</v>
      </c>
      <c r="C49" s="254" t="s">
        <v>417</v>
      </c>
      <c r="D49" s="238" t="s">
        <v>379</v>
      </c>
      <c r="E49" s="239">
        <v>0.95</v>
      </c>
      <c r="F49" s="240"/>
      <c r="G49" s="241">
        <f>ROUND(E49*F49,2)</f>
        <v>0</v>
      </c>
      <c r="H49" s="240"/>
      <c r="I49" s="241">
        <f>ROUND(E49*H49,2)</f>
        <v>0</v>
      </c>
      <c r="J49" s="240"/>
      <c r="K49" s="241">
        <f>ROUND(E49*J49,2)</f>
        <v>0</v>
      </c>
      <c r="L49" s="241">
        <v>12</v>
      </c>
      <c r="M49" s="241">
        <f>G49*(1+L49/100)</f>
        <v>0</v>
      </c>
      <c r="N49" s="239">
        <v>0</v>
      </c>
      <c r="O49" s="239">
        <f>ROUND(E49*N49,2)</f>
        <v>0</v>
      </c>
      <c r="P49" s="239">
        <v>0</v>
      </c>
      <c r="Q49" s="239">
        <f>ROUND(E49*P49,2)</f>
        <v>0</v>
      </c>
      <c r="R49" s="241" t="s">
        <v>380</v>
      </c>
      <c r="S49" s="241" t="s">
        <v>315</v>
      </c>
      <c r="T49" s="242" t="s">
        <v>315</v>
      </c>
      <c r="U49" s="224">
        <v>0.57999999999999996</v>
      </c>
      <c r="V49" s="224">
        <f>ROUND(E49*U49,2)</f>
        <v>0.55000000000000004</v>
      </c>
      <c r="W49" s="224"/>
      <c r="X49" s="224" t="s">
        <v>336</v>
      </c>
      <c r="Y49" s="224" t="s">
        <v>317</v>
      </c>
      <c r="Z49" s="214"/>
      <c r="AA49" s="214"/>
      <c r="AB49" s="214"/>
      <c r="AC49" s="214"/>
      <c r="AD49" s="214"/>
      <c r="AE49" s="214"/>
      <c r="AF49" s="214"/>
      <c r="AG49" s="214" t="s">
        <v>367</v>
      </c>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2" x14ac:dyDescent="0.2">
      <c r="A50" s="221"/>
      <c r="B50" s="222"/>
      <c r="C50" s="268" t="s">
        <v>414</v>
      </c>
      <c r="D50" s="262"/>
      <c r="E50" s="263">
        <v>0.95</v>
      </c>
      <c r="F50" s="224"/>
      <c r="G50" s="224"/>
      <c r="H50" s="224"/>
      <c r="I50" s="224"/>
      <c r="J50" s="224"/>
      <c r="K50" s="224"/>
      <c r="L50" s="224"/>
      <c r="M50" s="224"/>
      <c r="N50" s="223"/>
      <c r="O50" s="223"/>
      <c r="P50" s="223"/>
      <c r="Q50" s="223"/>
      <c r="R50" s="224"/>
      <c r="S50" s="224"/>
      <c r="T50" s="224"/>
      <c r="U50" s="224"/>
      <c r="V50" s="224"/>
      <c r="W50" s="224"/>
      <c r="X50" s="224"/>
      <c r="Y50" s="224"/>
      <c r="Z50" s="214"/>
      <c r="AA50" s="214"/>
      <c r="AB50" s="214"/>
      <c r="AC50" s="214"/>
      <c r="AD50" s="214"/>
      <c r="AE50" s="214"/>
      <c r="AF50" s="214"/>
      <c r="AG50" s="214" t="s">
        <v>371</v>
      </c>
      <c r="AH50" s="214">
        <v>0</v>
      </c>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ht="22.5" outlineLevel="1" x14ac:dyDescent="0.2">
      <c r="A51" s="236">
        <v>13</v>
      </c>
      <c r="B51" s="237" t="s">
        <v>418</v>
      </c>
      <c r="C51" s="254" t="s">
        <v>419</v>
      </c>
      <c r="D51" s="238" t="s">
        <v>379</v>
      </c>
      <c r="E51" s="239">
        <v>8.31</v>
      </c>
      <c r="F51" s="240"/>
      <c r="G51" s="241">
        <f>ROUND(E51*F51,2)</f>
        <v>0</v>
      </c>
      <c r="H51" s="240"/>
      <c r="I51" s="241">
        <f>ROUND(E51*H51,2)</f>
        <v>0</v>
      </c>
      <c r="J51" s="240"/>
      <c r="K51" s="241">
        <f>ROUND(E51*J51,2)</f>
        <v>0</v>
      </c>
      <c r="L51" s="241">
        <v>12</v>
      </c>
      <c r="M51" s="241">
        <f>G51*(1+L51/100)</f>
        <v>0</v>
      </c>
      <c r="N51" s="239">
        <v>0</v>
      </c>
      <c r="O51" s="239">
        <f>ROUND(E51*N51,2)</f>
        <v>0</v>
      </c>
      <c r="P51" s="239">
        <v>0</v>
      </c>
      <c r="Q51" s="239">
        <f>ROUND(E51*P51,2)</f>
        <v>0</v>
      </c>
      <c r="R51" s="241" t="s">
        <v>380</v>
      </c>
      <c r="S51" s="241" t="s">
        <v>315</v>
      </c>
      <c r="T51" s="242" t="s">
        <v>315</v>
      </c>
      <c r="U51" s="224">
        <v>0.43</v>
      </c>
      <c r="V51" s="224">
        <f>ROUND(E51*U51,2)</f>
        <v>3.57</v>
      </c>
      <c r="W51" s="224"/>
      <c r="X51" s="224" t="s">
        <v>336</v>
      </c>
      <c r="Y51" s="224" t="s">
        <v>317</v>
      </c>
      <c r="Z51" s="214"/>
      <c r="AA51" s="214"/>
      <c r="AB51" s="214"/>
      <c r="AC51" s="214"/>
      <c r="AD51" s="214"/>
      <c r="AE51" s="214"/>
      <c r="AF51" s="214"/>
      <c r="AG51" s="214" t="s">
        <v>367</v>
      </c>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2" x14ac:dyDescent="0.2">
      <c r="A52" s="221"/>
      <c r="B52" s="222"/>
      <c r="C52" s="268" t="s">
        <v>410</v>
      </c>
      <c r="D52" s="262"/>
      <c r="E52" s="263">
        <v>3.42</v>
      </c>
      <c r="F52" s="224"/>
      <c r="G52" s="224"/>
      <c r="H52" s="224"/>
      <c r="I52" s="224"/>
      <c r="J52" s="224"/>
      <c r="K52" s="224"/>
      <c r="L52" s="224"/>
      <c r="M52" s="224"/>
      <c r="N52" s="223"/>
      <c r="O52" s="223"/>
      <c r="P52" s="223"/>
      <c r="Q52" s="223"/>
      <c r="R52" s="224"/>
      <c r="S52" s="224"/>
      <c r="T52" s="224"/>
      <c r="U52" s="224"/>
      <c r="V52" s="224"/>
      <c r="W52" s="224"/>
      <c r="X52" s="224"/>
      <c r="Y52" s="224"/>
      <c r="Z52" s="214"/>
      <c r="AA52" s="214"/>
      <c r="AB52" s="214"/>
      <c r="AC52" s="214"/>
      <c r="AD52" s="214"/>
      <c r="AE52" s="214"/>
      <c r="AF52" s="214"/>
      <c r="AG52" s="214" t="s">
        <v>371</v>
      </c>
      <c r="AH52" s="214">
        <v>0</v>
      </c>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3" x14ac:dyDescent="0.2">
      <c r="A53" s="221"/>
      <c r="B53" s="222"/>
      <c r="C53" s="268" t="s">
        <v>415</v>
      </c>
      <c r="D53" s="262"/>
      <c r="E53" s="263">
        <v>4.8899999999999997</v>
      </c>
      <c r="F53" s="224"/>
      <c r="G53" s="224"/>
      <c r="H53" s="224"/>
      <c r="I53" s="224"/>
      <c r="J53" s="224"/>
      <c r="K53" s="224"/>
      <c r="L53" s="224"/>
      <c r="M53" s="224"/>
      <c r="N53" s="223"/>
      <c r="O53" s="223"/>
      <c r="P53" s="223"/>
      <c r="Q53" s="223"/>
      <c r="R53" s="224"/>
      <c r="S53" s="224"/>
      <c r="T53" s="224"/>
      <c r="U53" s="224"/>
      <c r="V53" s="224"/>
      <c r="W53" s="224"/>
      <c r="X53" s="224"/>
      <c r="Y53" s="224"/>
      <c r="Z53" s="214"/>
      <c r="AA53" s="214"/>
      <c r="AB53" s="214"/>
      <c r="AC53" s="214"/>
      <c r="AD53" s="214"/>
      <c r="AE53" s="214"/>
      <c r="AF53" s="214"/>
      <c r="AG53" s="214" t="s">
        <v>371</v>
      </c>
      <c r="AH53" s="214">
        <v>0</v>
      </c>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ht="22.5" outlineLevel="1" x14ac:dyDescent="0.2">
      <c r="A54" s="236">
        <v>14</v>
      </c>
      <c r="B54" s="237" t="s">
        <v>420</v>
      </c>
      <c r="C54" s="254" t="s">
        <v>421</v>
      </c>
      <c r="D54" s="238" t="s">
        <v>403</v>
      </c>
      <c r="E54" s="239">
        <v>40.585000000000001</v>
      </c>
      <c r="F54" s="240"/>
      <c r="G54" s="241">
        <f>ROUND(E54*F54,2)</f>
        <v>0</v>
      </c>
      <c r="H54" s="240"/>
      <c r="I54" s="241">
        <f>ROUND(E54*H54,2)</f>
        <v>0</v>
      </c>
      <c r="J54" s="240"/>
      <c r="K54" s="241">
        <f>ROUND(E54*J54,2)</f>
        <v>0</v>
      </c>
      <c r="L54" s="241">
        <v>12</v>
      </c>
      <c r="M54" s="241">
        <f>G54*(1+L54/100)</f>
        <v>0</v>
      </c>
      <c r="N54" s="239">
        <v>1.3999999999999999E-4</v>
      </c>
      <c r="O54" s="239">
        <f>ROUND(E54*N54,2)</f>
        <v>0.01</v>
      </c>
      <c r="P54" s="239">
        <v>0</v>
      </c>
      <c r="Q54" s="239">
        <f>ROUND(E54*P54,2)</f>
        <v>0</v>
      </c>
      <c r="R54" s="241" t="s">
        <v>380</v>
      </c>
      <c r="S54" s="241" t="s">
        <v>315</v>
      </c>
      <c r="T54" s="242" t="s">
        <v>315</v>
      </c>
      <c r="U54" s="224">
        <v>5.6000000000000001E-2</v>
      </c>
      <c r="V54" s="224">
        <f>ROUND(E54*U54,2)</f>
        <v>2.27</v>
      </c>
      <c r="W54" s="224"/>
      <c r="X54" s="224" t="s">
        <v>336</v>
      </c>
      <c r="Y54" s="224" t="s">
        <v>317</v>
      </c>
      <c r="Z54" s="214"/>
      <c r="AA54" s="214"/>
      <c r="AB54" s="214"/>
      <c r="AC54" s="214"/>
      <c r="AD54" s="214"/>
      <c r="AE54" s="214"/>
      <c r="AF54" s="214"/>
      <c r="AG54" s="214" t="s">
        <v>367</v>
      </c>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outlineLevel="2" x14ac:dyDescent="0.2">
      <c r="A55" s="221"/>
      <c r="B55" s="222"/>
      <c r="C55" s="268" t="s">
        <v>422</v>
      </c>
      <c r="D55" s="262"/>
      <c r="E55" s="263">
        <v>40.585000000000001</v>
      </c>
      <c r="F55" s="224"/>
      <c r="G55" s="224"/>
      <c r="H55" s="224"/>
      <c r="I55" s="224"/>
      <c r="J55" s="224"/>
      <c r="K55" s="224"/>
      <c r="L55" s="224"/>
      <c r="M55" s="224"/>
      <c r="N55" s="223"/>
      <c r="O55" s="223"/>
      <c r="P55" s="223"/>
      <c r="Q55" s="223"/>
      <c r="R55" s="224"/>
      <c r="S55" s="224"/>
      <c r="T55" s="224"/>
      <c r="U55" s="224"/>
      <c r="V55" s="224"/>
      <c r="W55" s="224"/>
      <c r="X55" s="224"/>
      <c r="Y55" s="224"/>
      <c r="Z55" s="214"/>
      <c r="AA55" s="214"/>
      <c r="AB55" s="214"/>
      <c r="AC55" s="214"/>
      <c r="AD55" s="214"/>
      <c r="AE55" s="214"/>
      <c r="AF55" s="214"/>
      <c r="AG55" s="214" t="s">
        <v>371</v>
      </c>
      <c r="AH55" s="214">
        <v>0</v>
      </c>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ht="22.5" outlineLevel="1" x14ac:dyDescent="0.2">
      <c r="A56" s="236">
        <v>15</v>
      </c>
      <c r="B56" s="237" t="s">
        <v>423</v>
      </c>
      <c r="C56" s="254" t="s">
        <v>424</v>
      </c>
      <c r="D56" s="238" t="s">
        <v>375</v>
      </c>
      <c r="E56" s="239">
        <v>2</v>
      </c>
      <c r="F56" s="240"/>
      <c r="G56" s="241">
        <f>ROUND(E56*F56,2)</f>
        <v>0</v>
      </c>
      <c r="H56" s="240"/>
      <c r="I56" s="241">
        <f>ROUND(E56*H56,2)</f>
        <v>0</v>
      </c>
      <c r="J56" s="240"/>
      <c r="K56" s="241">
        <f>ROUND(E56*J56,2)</f>
        <v>0</v>
      </c>
      <c r="L56" s="241">
        <v>12</v>
      </c>
      <c r="M56" s="241">
        <f>G56*(1+L56/100)</f>
        <v>0</v>
      </c>
      <c r="N56" s="239">
        <v>2.4000000000000001E-4</v>
      </c>
      <c r="O56" s="239">
        <f>ROUND(E56*N56,2)</f>
        <v>0</v>
      </c>
      <c r="P56" s="239">
        <v>0</v>
      </c>
      <c r="Q56" s="239">
        <f>ROUND(E56*P56,2)</f>
        <v>0</v>
      </c>
      <c r="R56" s="241" t="s">
        <v>380</v>
      </c>
      <c r="S56" s="241" t="s">
        <v>315</v>
      </c>
      <c r="T56" s="242" t="s">
        <v>315</v>
      </c>
      <c r="U56" s="224">
        <v>1.54</v>
      </c>
      <c r="V56" s="224">
        <f>ROUND(E56*U56,2)</f>
        <v>3.08</v>
      </c>
      <c r="W56" s="224"/>
      <c r="X56" s="224" t="s">
        <v>336</v>
      </c>
      <c r="Y56" s="224" t="s">
        <v>317</v>
      </c>
      <c r="Z56" s="214"/>
      <c r="AA56" s="214"/>
      <c r="AB56" s="214"/>
      <c r="AC56" s="214"/>
      <c r="AD56" s="214"/>
      <c r="AE56" s="214"/>
      <c r="AF56" s="214"/>
      <c r="AG56" s="214" t="s">
        <v>337</v>
      </c>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outlineLevel="2" x14ac:dyDescent="0.2">
      <c r="A57" s="221"/>
      <c r="B57" s="222"/>
      <c r="C57" s="255" t="s">
        <v>425</v>
      </c>
      <c r="D57" s="243"/>
      <c r="E57" s="243"/>
      <c r="F57" s="243"/>
      <c r="G57" s="243"/>
      <c r="H57" s="224"/>
      <c r="I57" s="224"/>
      <c r="J57" s="224"/>
      <c r="K57" s="224"/>
      <c r="L57" s="224"/>
      <c r="M57" s="224"/>
      <c r="N57" s="223"/>
      <c r="O57" s="223"/>
      <c r="P57" s="223"/>
      <c r="Q57" s="223"/>
      <c r="R57" s="224"/>
      <c r="S57" s="224"/>
      <c r="T57" s="224"/>
      <c r="U57" s="224"/>
      <c r="V57" s="224"/>
      <c r="W57" s="224"/>
      <c r="X57" s="224"/>
      <c r="Y57" s="224"/>
      <c r="Z57" s="214"/>
      <c r="AA57" s="214"/>
      <c r="AB57" s="214"/>
      <c r="AC57" s="214"/>
      <c r="AD57" s="214"/>
      <c r="AE57" s="214"/>
      <c r="AF57" s="214"/>
      <c r="AG57" s="214" t="s">
        <v>320</v>
      </c>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ht="22.5" outlineLevel="1" x14ac:dyDescent="0.2">
      <c r="A58" s="245">
        <v>16</v>
      </c>
      <c r="B58" s="246" t="s">
        <v>426</v>
      </c>
      <c r="C58" s="256" t="s">
        <v>427</v>
      </c>
      <c r="D58" s="247" t="s">
        <v>375</v>
      </c>
      <c r="E58" s="248">
        <v>2</v>
      </c>
      <c r="F58" s="249"/>
      <c r="G58" s="250">
        <f>ROUND(E58*F58,2)</f>
        <v>0</v>
      </c>
      <c r="H58" s="249"/>
      <c r="I58" s="250">
        <f>ROUND(E58*H58,2)</f>
        <v>0</v>
      </c>
      <c r="J58" s="249"/>
      <c r="K58" s="250">
        <f>ROUND(E58*J58,2)</f>
        <v>0</v>
      </c>
      <c r="L58" s="250">
        <v>12</v>
      </c>
      <c r="M58" s="250">
        <f>G58*(1+L58/100)</f>
        <v>0</v>
      </c>
      <c r="N58" s="248">
        <v>8.4999999999999995E-4</v>
      </c>
      <c r="O58" s="248">
        <f>ROUND(E58*N58,2)</f>
        <v>0</v>
      </c>
      <c r="P58" s="248">
        <v>0</v>
      </c>
      <c r="Q58" s="248">
        <f>ROUND(E58*P58,2)</f>
        <v>0</v>
      </c>
      <c r="R58" s="250" t="s">
        <v>428</v>
      </c>
      <c r="S58" s="250" t="s">
        <v>315</v>
      </c>
      <c r="T58" s="251" t="s">
        <v>315</v>
      </c>
      <c r="U58" s="224">
        <v>0</v>
      </c>
      <c r="V58" s="224">
        <f>ROUND(E58*U58,2)</f>
        <v>0</v>
      </c>
      <c r="W58" s="224"/>
      <c r="X58" s="224" t="s">
        <v>429</v>
      </c>
      <c r="Y58" s="224" t="s">
        <v>317</v>
      </c>
      <c r="Z58" s="214"/>
      <c r="AA58" s="214"/>
      <c r="AB58" s="214"/>
      <c r="AC58" s="214"/>
      <c r="AD58" s="214"/>
      <c r="AE58" s="214"/>
      <c r="AF58" s="214"/>
      <c r="AG58" s="214" t="s">
        <v>430</v>
      </c>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x14ac:dyDescent="0.2">
      <c r="A59" s="229" t="s">
        <v>310</v>
      </c>
      <c r="B59" s="230" t="s">
        <v>193</v>
      </c>
      <c r="C59" s="253" t="s">
        <v>195</v>
      </c>
      <c r="D59" s="231"/>
      <c r="E59" s="232"/>
      <c r="F59" s="233"/>
      <c r="G59" s="233">
        <f>SUMIF(AG60:AG100,"&lt;&gt;NOR",G60:G100)</f>
        <v>0</v>
      </c>
      <c r="H59" s="233"/>
      <c r="I59" s="233">
        <f>SUM(I60:I100)</f>
        <v>0</v>
      </c>
      <c r="J59" s="233"/>
      <c r="K59" s="233">
        <f>SUM(K60:K100)</f>
        <v>0</v>
      </c>
      <c r="L59" s="233"/>
      <c r="M59" s="233">
        <f>SUM(M60:M100)</f>
        <v>0</v>
      </c>
      <c r="N59" s="232"/>
      <c r="O59" s="232">
        <f>SUM(O60:O100)</f>
        <v>4.12</v>
      </c>
      <c r="P59" s="232"/>
      <c r="Q59" s="232">
        <f>SUM(Q60:Q100)</f>
        <v>0</v>
      </c>
      <c r="R59" s="233"/>
      <c r="S59" s="233"/>
      <c r="T59" s="234"/>
      <c r="U59" s="228"/>
      <c r="V59" s="228">
        <f>SUM(V60:V100)</f>
        <v>157.73999999999998</v>
      </c>
      <c r="W59" s="228"/>
      <c r="X59" s="228"/>
      <c r="Y59" s="228"/>
      <c r="AG59" t="s">
        <v>311</v>
      </c>
    </row>
    <row r="60" spans="1:60" ht="22.5" outlineLevel="1" x14ac:dyDescent="0.2">
      <c r="A60" s="236">
        <v>17</v>
      </c>
      <c r="B60" s="237" t="s">
        <v>431</v>
      </c>
      <c r="C60" s="254" t="s">
        <v>432</v>
      </c>
      <c r="D60" s="238" t="s">
        <v>379</v>
      </c>
      <c r="E60" s="239">
        <v>131.8596</v>
      </c>
      <c r="F60" s="240"/>
      <c r="G60" s="241">
        <f>ROUND(E60*F60,2)</f>
        <v>0</v>
      </c>
      <c r="H60" s="240"/>
      <c r="I60" s="241">
        <f>ROUND(E60*H60,2)</f>
        <v>0</v>
      </c>
      <c r="J60" s="240"/>
      <c r="K60" s="241">
        <f>ROUND(E60*J60,2)</f>
        <v>0</v>
      </c>
      <c r="L60" s="241">
        <v>12</v>
      </c>
      <c r="M60" s="241">
        <f>G60*(1+L60/100)</f>
        <v>0</v>
      </c>
      <c r="N60" s="239">
        <v>8.0000000000000007E-5</v>
      </c>
      <c r="O60" s="239">
        <f>ROUND(E60*N60,2)</f>
        <v>0.01</v>
      </c>
      <c r="P60" s="239">
        <v>0</v>
      </c>
      <c r="Q60" s="239">
        <f>ROUND(E60*P60,2)</f>
        <v>0</v>
      </c>
      <c r="R60" s="241" t="s">
        <v>380</v>
      </c>
      <c r="S60" s="241" t="s">
        <v>315</v>
      </c>
      <c r="T60" s="242" t="s">
        <v>315</v>
      </c>
      <c r="U60" s="224">
        <v>0.12</v>
      </c>
      <c r="V60" s="224">
        <f>ROUND(E60*U60,2)</f>
        <v>15.82</v>
      </c>
      <c r="W60" s="224"/>
      <c r="X60" s="224" t="s">
        <v>336</v>
      </c>
      <c r="Y60" s="224" t="s">
        <v>317</v>
      </c>
      <c r="Z60" s="214"/>
      <c r="AA60" s="214"/>
      <c r="AB60" s="214"/>
      <c r="AC60" s="214"/>
      <c r="AD60" s="214"/>
      <c r="AE60" s="214"/>
      <c r="AF60" s="214"/>
      <c r="AG60" s="214" t="s">
        <v>367</v>
      </c>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2" x14ac:dyDescent="0.2">
      <c r="A61" s="221"/>
      <c r="B61" s="222"/>
      <c r="C61" s="268" t="s">
        <v>433</v>
      </c>
      <c r="D61" s="262"/>
      <c r="E61" s="263">
        <v>91.384100000000004</v>
      </c>
      <c r="F61" s="224"/>
      <c r="G61" s="224"/>
      <c r="H61" s="224"/>
      <c r="I61" s="224"/>
      <c r="J61" s="224"/>
      <c r="K61" s="224"/>
      <c r="L61" s="224"/>
      <c r="M61" s="224"/>
      <c r="N61" s="223"/>
      <c r="O61" s="223"/>
      <c r="P61" s="223"/>
      <c r="Q61" s="223"/>
      <c r="R61" s="224"/>
      <c r="S61" s="224"/>
      <c r="T61" s="224"/>
      <c r="U61" s="224"/>
      <c r="V61" s="224"/>
      <c r="W61" s="224"/>
      <c r="X61" s="224"/>
      <c r="Y61" s="224"/>
      <c r="Z61" s="214"/>
      <c r="AA61" s="214"/>
      <c r="AB61" s="214"/>
      <c r="AC61" s="214"/>
      <c r="AD61" s="214"/>
      <c r="AE61" s="214"/>
      <c r="AF61" s="214"/>
      <c r="AG61" s="214" t="s">
        <v>371</v>
      </c>
      <c r="AH61" s="214">
        <v>5</v>
      </c>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3" x14ac:dyDescent="0.2">
      <c r="A62" s="221"/>
      <c r="B62" s="222"/>
      <c r="C62" s="268" t="s">
        <v>434</v>
      </c>
      <c r="D62" s="262"/>
      <c r="E62" s="263">
        <v>40.475499999999997</v>
      </c>
      <c r="F62" s="224"/>
      <c r="G62" s="224"/>
      <c r="H62" s="224"/>
      <c r="I62" s="224"/>
      <c r="J62" s="224"/>
      <c r="K62" s="224"/>
      <c r="L62" s="224"/>
      <c r="M62" s="224"/>
      <c r="N62" s="223"/>
      <c r="O62" s="223"/>
      <c r="P62" s="223"/>
      <c r="Q62" s="223"/>
      <c r="R62" s="224"/>
      <c r="S62" s="224"/>
      <c r="T62" s="224"/>
      <c r="U62" s="224"/>
      <c r="V62" s="224"/>
      <c r="W62" s="224"/>
      <c r="X62" s="224"/>
      <c r="Y62" s="224"/>
      <c r="Z62" s="214"/>
      <c r="AA62" s="214"/>
      <c r="AB62" s="214"/>
      <c r="AC62" s="214"/>
      <c r="AD62" s="214"/>
      <c r="AE62" s="214"/>
      <c r="AF62" s="214"/>
      <c r="AG62" s="214" t="s">
        <v>371</v>
      </c>
      <c r="AH62" s="214">
        <v>5</v>
      </c>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ht="22.5" outlineLevel="1" x14ac:dyDescent="0.2">
      <c r="A63" s="236">
        <v>18</v>
      </c>
      <c r="B63" s="237" t="s">
        <v>435</v>
      </c>
      <c r="C63" s="254" t="s">
        <v>436</v>
      </c>
      <c r="D63" s="238" t="s">
        <v>379</v>
      </c>
      <c r="E63" s="239">
        <v>91.384100000000004</v>
      </c>
      <c r="F63" s="240"/>
      <c r="G63" s="241">
        <f>ROUND(E63*F63,2)</f>
        <v>0</v>
      </c>
      <c r="H63" s="240"/>
      <c r="I63" s="241">
        <f>ROUND(E63*H63,2)</f>
        <v>0</v>
      </c>
      <c r="J63" s="240"/>
      <c r="K63" s="241">
        <f>ROUND(E63*J63,2)</f>
        <v>0</v>
      </c>
      <c r="L63" s="241">
        <v>12</v>
      </c>
      <c r="M63" s="241">
        <f>G63*(1+L63/100)</f>
        <v>0</v>
      </c>
      <c r="N63" s="239">
        <v>6.8999999999999999E-3</v>
      </c>
      <c r="O63" s="239">
        <f>ROUND(E63*N63,2)</f>
        <v>0.63</v>
      </c>
      <c r="P63" s="239">
        <v>0</v>
      </c>
      <c r="Q63" s="239">
        <f>ROUND(E63*P63,2)</f>
        <v>0</v>
      </c>
      <c r="R63" s="241" t="s">
        <v>380</v>
      </c>
      <c r="S63" s="241" t="s">
        <v>315</v>
      </c>
      <c r="T63" s="242" t="s">
        <v>315</v>
      </c>
      <c r="U63" s="224">
        <v>0.43</v>
      </c>
      <c r="V63" s="224">
        <f>ROUND(E63*U63,2)</f>
        <v>39.299999999999997</v>
      </c>
      <c r="W63" s="224"/>
      <c r="X63" s="224" t="s">
        <v>336</v>
      </c>
      <c r="Y63" s="224" t="s">
        <v>317</v>
      </c>
      <c r="Z63" s="214"/>
      <c r="AA63" s="214"/>
      <c r="AB63" s="214"/>
      <c r="AC63" s="214"/>
      <c r="AD63" s="214"/>
      <c r="AE63" s="214"/>
      <c r="AF63" s="214"/>
      <c r="AG63" s="214" t="s">
        <v>367</v>
      </c>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2" x14ac:dyDescent="0.2">
      <c r="A64" s="221"/>
      <c r="B64" s="222"/>
      <c r="C64" s="267" t="s">
        <v>437</v>
      </c>
      <c r="D64" s="266"/>
      <c r="E64" s="266"/>
      <c r="F64" s="266"/>
      <c r="G64" s="266"/>
      <c r="H64" s="224"/>
      <c r="I64" s="224"/>
      <c r="J64" s="224"/>
      <c r="K64" s="224"/>
      <c r="L64" s="224"/>
      <c r="M64" s="224"/>
      <c r="N64" s="223"/>
      <c r="O64" s="223"/>
      <c r="P64" s="223"/>
      <c r="Q64" s="223"/>
      <c r="R64" s="224"/>
      <c r="S64" s="224"/>
      <c r="T64" s="224"/>
      <c r="U64" s="224"/>
      <c r="V64" s="224"/>
      <c r="W64" s="224"/>
      <c r="X64" s="224"/>
      <c r="Y64" s="224"/>
      <c r="Z64" s="214"/>
      <c r="AA64" s="214"/>
      <c r="AB64" s="214"/>
      <c r="AC64" s="214"/>
      <c r="AD64" s="214"/>
      <c r="AE64" s="214"/>
      <c r="AF64" s="214"/>
      <c r="AG64" s="214" t="s">
        <v>369</v>
      </c>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outlineLevel="2" x14ac:dyDescent="0.2">
      <c r="A65" s="221"/>
      <c r="B65" s="222"/>
      <c r="C65" s="268" t="s">
        <v>438</v>
      </c>
      <c r="D65" s="262"/>
      <c r="E65" s="263"/>
      <c r="F65" s="224"/>
      <c r="G65" s="224"/>
      <c r="H65" s="224"/>
      <c r="I65" s="224"/>
      <c r="J65" s="224"/>
      <c r="K65" s="224"/>
      <c r="L65" s="224"/>
      <c r="M65" s="224"/>
      <c r="N65" s="223"/>
      <c r="O65" s="223"/>
      <c r="P65" s="223"/>
      <c r="Q65" s="223"/>
      <c r="R65" s="224"/>
      <c r="S65" s="224"/>
      <c r="T65" s="224"/>
      <c r="U65" s="224"/>
      <c r="V65" s="224"/>
      <c r="W65" s="224"/>
      <c r="X65" s="224"/>
      <c r="Y65" s="224"/>
      <c r="Z65" s="214"/>
      <c r="AA65" s="214"/>
      <c r="AB65" s="214"/>
      <c r="AC65" s="214"/>
      <c r="AD65" s="214"/>
      <c r="AE65" s="214"/>
      <c r="AF65" s="214"/>
      <c r="AG65" s="214" t="s">
        <v>371</v>
      </c>
      <c r="AH65" s="214">
        <v>0</v>
      </c>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outlineLevel="3" x14ac:dyDescent="0.2">
      <c r="A66" s="221"/>
      <c r="B66" s="222"/>
      <c r="C66" s="268" t="s">
        <v>439</v>
      </c>
      <c r="D66" s="262"/>
      <c r="E66" s="263">
        <v>46.668999999999997</v>
      </c>
      <c r="F66" s="224"/>
      <c r="G66" s="224"/>
      <c r="H66" s="224"/>
      <c r="I66" s="224"/>
      <c r="J66" s="224"/>
      <c r="K66" s="224"/>
      <c r="L66" s="224"/>
      <c r="M66" s="224"/>
      <c r="N66" s="223"/>
      <c r="O66" s="223"/>
      <c r="P66" s="223"/>
      <c r="Q66" s="223"/>
      <c r="R66" s="224"/>
      <c r="S66" s="224"/>
      <c r="T66" s="224"/>
      <c r="U66" s="224"/>
      <c r="V66" s="224"/>
      <c r="W66" s="224"/>
      <c r="X66" s="224"/>
      <c r="Y66" s="224"/>
      <c r="Z66" s="214"/>
      <c r="AA66" s="214"/>
      <c r="AB66" s="214"/>
      <c r="AC66" s="214"/>
      <c r="AD66" s="214"/>
      <c r="AE66" s="214"/>
      <c r="AF66" s="214"/>
      <c r="AG66" s="214" t="s">
        <v>371</v>
      </c>
      <c r="AH66" s="214">
        <v>0</v>
      </c>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3" x14ac:dyDescent="0.2">
      <c r="A67" s="221"/>
      <c r="B67" s="222"/>
      <c r="C67" s="268" t="s">
        <v>440</v>
      </c>
      <c r="D67" s="262"/>
      <c r="E67" s="263">
        <v>26.609000000000002</v>
      </c>
      <c r="F67" s="224"/>
      <c r="G67" s="224"/>
      <c r="H67" s="224"/>
      <c r="I67" s="224"/>
      <c r="J67" s="224"/>
      <c r="K67" s="224"/>
      <c r="L67" s="224"/>
      <c r="M67" s="224"/>
      <c r="N67" s="223"/>
      <c r="O67" s="223"/>
      <c r="P67" s="223"/>
      <c r="Q67" s="223"/>
      <c r="R67" s="224"/>
      <c r="S67" s="224"/>
      <c r="T67" s="224"/>
      <c r="U67" s="224"/>
      <c r="V67" s="224"/>
      <c r="W67" s="224"/>
      <c r="X67" s="224"/>
      <c r="Y67" s="224"/>
      <c r="Z67" s="214"/>
      <c r="AA67" s="214"/>
      <c r="AB67" s="214"/>
      <c r="AC67" s="214"/>
      <c r="AD67" s="214"/>
      <c r="AE67" s="214"/>
      <c r="AF67" s="214"/>
      <c r="AG67" s="214" t="s">
        <v>371</v>
      </c>
      <c r="AH67" s="214">
        <v>0</v>
      </c>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3" x14ac:dyDescent="0.2">
      <c r="A68" s="221"/>
      <c r="B68" s="222"/>
      <c r="C68" s="268" t="s">
        <v>441</v>
      </c>
      <c r="D68" s="262"/>
      <c r="E68" s="263">
        <v>10.445600000000001</v>
      </c>
      <c r="F68" s="224"/>
      <c r="G68" s="224"/>
      <c r="H68" s="224"/>
      <c r="I68" s="224"/>
      <c r="J68" s="224"/>
      <c r="K68" s="224"/>
      <c r="L68" s="224"/>
      <c r="M68" s="224"/>
      <c r="N68" s="223"/>
      <c r="O68" s="223"/>
      <c r="P68" s="223"/>
      <c r="Q68" s="223"/>
      <c r="R68" s="224"/>
      <c r="S68" s="224"/>
      <c r="T68" s="224"/>
      <c r="U68" s="224"/>
      <c r="V68" s="224"/>
      <c r="W68" s="224"/>
      <c r="X68" s="224"/>
      <c r="Y68" s="224"/>
      <c r="Z68" s="214"/>
      <c r="AA68" s="214"/>
      <c r="AB68" s="214"/>
      <c r="AC68" s="214"/>
      <c r="AD68" s="214"/>
      <c r="AE68" s="214"/>
      <c r="AF68" s="214"/>
      <c r="AG68" s="214" t="s">
        <v>371</v>
      </c>
      <c r="AH68" s="214">
        <v>0</v>
      </c>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3" x14ac:dyDescent="0.2">
      <c r="A69" s="221"/>
      <c r="B69" s="222"/>
      <c r="C69" s="268" t="s">
        <v>442</v>
      </c>
      <c r="D69" s="262"/>
      <c r="E69" s="263">
        <v>9.1155000000000008</v>
      </c>
      <c r="F69" s="224"/>
      <c r="G69" s="224"/>
      <c r="H69" s="224"/>
      <c r="I69" s="224"/>
      <c r="J69" s="224"/>
      <c r="K69" s="224"/>
      <c r="L69" s="224"/>
      <c r="M69" s="224"/>
      <c r="N69" s="223"/>
      <c r="O69" s="223"/>
      <c r="P69" s="223"/>
      <c r="Q69" s="223"/>
      <c r="R69" s="224"/>
      <c r="S69" s="224"/>
      <c r="T69" s="224"/>
      <c r="U69" s="224"/>
      <c r="V69" s="224"/>
      <c r="W69" s="224"/>
      <c r="X69" s="224"/>
      <c r="Y69" s="224"/>
      <c r="Z69" s="214"/>
      <c r="AA69" s="214"/>
      <c r="AB69" s="214"/>
      <c r="AC69" s="214"/>
      <c r="AD69" s="214"/>
      <c r="AE69" s="214"/>
      <c r="AF69" s="214"/>
      <c r="AG69" s="214" t="s">
        <v>371</v>
      </c>
      <c r="AH69" s="214">
        <v>0</v>
      </c>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outlineLevel="3" x14ac:dyDescent="0.2">
      <c r="A70" s="221"/>
      <c r="B70" s="222"/>
      <c r="C70" s="268" t="s">
        <v>443</v>
      </c>
      <c r="D70" s="262"/>
      <c r="E70" s="263">
        <v>1.5</v>
      </c>
      <c r="F70" s="224"/>
      <c r="G70" s="224"/>
      <c r="H70" s="224"/>
      <c r="I70" s="224"/>
      <c r="J70" s="224"/>
      <c r="K70" s="224"/>
      <c r="L70" s="224"/>
      <c r="M70" s="224"/>
      <c r="N70" s="223"/>
      <c r="O70" s="223"/>
      <c r="P70" s="223"/>
      <c r="Q70" s="223"/>
      <c r="R70" s="224"/>
      <c r="S70" s="224"/>
      <c r="T70" s="224"/>
      <c r="U70" s="224"/>
      <c r="V70" s="224"/>
      <c r="W70" s="224"/>
      <c r="X70" s="224"/>
      <c r="Y70" s="224"/>
      <c r="Z70" s="214"/>
      <c r="AA70" s="214"/>
      <c r="AB70" s="214"/>
      <c r="AC70" s="214"/>
      <c r="AD70" s="214"/>
      <c r="AE70" s="214"/>
      <c r="AF70" s="214"/>
      <c r="AG70" s="214" t="s">
        <v>371</v>
      </c>
      <c r="AH70" s="214">
        <v>0</v>
      </c>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3" x14ac:dyDescent="0.2">
      <c r="A71" s="221"/>
      <c r="B71" s="222"/>
      <c r="C71" s="268" t="s">
        <v>444</v>
      </c>
      <c r="D71" s="262"/>
      <c r="E71" s="263">
        <v>-2.9550000000000001</v>
      </c>
      <c r="F71" s="224"/>
      <c r="G71" s="224"/>
      <c r="H71" s="224"/>
      <c r="I71" s="224"/>
      <c r="J71" s="224"/>
      <c r="K71" s="224"/>
      <c r="L71" s="224"/>
      <c r="M71" s="224"/>
      <c r="N71" s="223"/>
      <c r="O71" s="223"/>
      <c r="P71" s="223"/>
      <c r="Q71" s="223"/>
      <c r="R71" s="224"/>
      <c r="S71" s="224"/>
      <c r="T71" s="224"/>
      <c r="U71" s="224"/>
      <c r="V71" s="224"/>
      <c r="W71" s="224"/>
      <c r="X71" s="224"/>
      <c r="Y71" s="224"/>
      <c r="Z71" s="214"/>
      <c r="AA71" s="214"/>
      <c r="AB71" s="214"/>
      <c r="AC71" s="214"/>
      <c r="AD71" s="214"/>
      <c r="AE71" s="214"/>
      <c r="AF71" s="214"/>
      <c r="AG71" s="214" t="s">
        <v>371</v>
      </c>
      <c r="AH71" s="214">
        <v>0</v>
      </c>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outlineLevel="1" x14ac:dyDescent="0.2">
      <c r="A72" s="236">
        <v>19</v>
      </c>
      <c r="B72" s="237" t="s">
        <v>445</v>
      </c>
      <c r="C72" s="254" t="s">
        <v>446</v>
      </c>
      <c r="D72" s="238" t="s">
        <v>379</v>
      </c>
      <c r="E72" s="239">
        <v>40.475499999999997</v>
      </c>
      <c r="F72" s="240"/>
      <c r="G72" s="241">
        <f>ROUND(E72*F72,2)</f>
        <v>0</v>
      </c>
      <c r="H72" s="240"/>
      <c r="I72" s="241">
        <f>ROUND(E72*H72,2)</f>
        <v>0</v>
      </c>
      <c r="J72" s="240"/>
      <c r="K72" s="241">
        <f>ROUND(E72*J72,2)</f>
        <v>0</v>
      </c>
      <c r="L72" s="241">
        <v>12</v>
      </c>
      <c r="M72" s="241">
        <f>G72*(1+L72/100)</f>
        <v>0</v>
      </c>
      <c r="N72" s="239">
        <v>6.0499999999999998E-3</v>
      </c>
      <c r="O72" s="239">
        <f>ROUND(E72*N72,2)</f>
        <v>0.24</v>
      </c>
      <c r="P72" s="239">
        <v>0</v>
      </c>
      <c r="Q72" s="239">
        <f>ROUND(E72*P72,2)</f>
        <v>0</v>
      </c>
      <c r="R72" s="241" t="s">
        <v>380</v>
      </c>
      <c r="S72" s="241" t="s">
        <v>315</v>
      </c>
      <c r="T72" s="242" t="s">
        <v>315</v>
      </c>
      <c r="U72" s="224">
        <v>8.1000000000000003E-2</v>
      </c>
      <c r="V72" s="224">
        <f>ROUND(E72*U72,2)</f>
        <v>3.28</v>
      </c>
      <c r="W72" s="224"/>
      <c r="X72" s="224" t="s">
        <v>336</v>
      </c>
      <c r="Y72" s="224" t="s">
        <v>317</v>
      </c>
      <c r="Z72" s="214"/>
      <c r="AA72" s="214"/>
      <c r="AB72" s="214"/>
      <c r="AC72" s="214"/>
      <c r="AD72" s="214"/>
      <c r="AE72" s="214"/>
      <c r="AF72" s="214"/>
      <c r="AG72" s="214" t="s">
        <v>337</v>
      </c>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outlineLevel="2" x14ac:dyDescent="0.2">
      <c r="A73" s="221"/>
      <c r="B73" s="222"/>
      <c r="C73" s="267" t="s">
        <v>437</v>
      </c>
      <c r="D73" s="266"/>
      <c r="E73" s="266"/>
      <c r="F73" s="266"/>
      <c r="G73" s="266"/>
      <c r="H73" s="224"/>
      <c r="I73" s="224"/>
      <c r="J73" s="224"/>
      <c r="K73" s="224"/>
      <c r="L73" s="224"/>
      <c r="M73" s="224"/>
      <c r="N73" s="223"/>
      <c r="O73" s="223"/>
      <c r="P73" s="223"/>
      <c r="Q73" s="223"/>
      <c r="R73" s="224"/>
      <c r="S73" s="224"/>
      <c r="T73" s="224"/>
      <c r="U73" s="224"/>
      <c r="V73" s="224"/>
      <c r="W73" s="224"/>
      <c r="X73" s="224"/>
      <c r="Y73" s="224"/>
      <c r="Z73" s="214"/>
      <c r="AA73" s="214"/>
      <c r="AB73" s="214"/>
      <c r="AC73" s="214"/>
      <c r="AD73" s="214"/>
      <c r="AE73" s="214"/>
      <c r="AF73" s="214"/>
      <c r="AG73" s="214" t="s">
        <v>369</v>
      </c>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outlineLevel="2" x14ac:dyDescent="0.2">
      <c r="A74" s="221"/>
      <c r="B74" s="222"/>
      <c r="C74" s="268" t="s">
        <v>447</v>
      </c>
      <c r="D74" s="262"/>
      <c r="E74" s="263"/>
      <c r="F74" s="224"/>
      <c r="G74" s="224"/>
      <c r="H74" s="224"/>
      <c r="I74" s="224"/>
      <c r="J74" s="224"/>
      <c r="K74" s="224"/>
      <c r="L74" s="224"/>
      <c r="M74" s="224"/>
      <c r="N74" s="223"/>
      <c r="O74" s="223"/>
      <c r="P74" s="223"/>
      <c r="Q74" s="223"/>
      <c r="R74" s="224"/>
      <c r="S74" s="224"/>
      <c r="T74" s="224"/>
      <c r="U74" s="224"/>
      <c r="V74" s="224"/>
      <c r="W74" s="224"/>
      <c r="X74" s="224"/>
      <c r="Y74" s="224"/>
      <c r="Z74" s="214"/>
      <c r="AA74" s="214"/>
      <c r="AB74" s="214"/>
      <c r="AC74" s="214"/>
      <c r="AD74" s="214"/>
      <c r="AE74" s="214"/>
      <c r="AF74" s="214"/>
      <c r="AG74" s="214" t="s">
        <v>371</v>
      </c>
      <c r="AH74" s="214">
        <v>0</v>
      </c>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3" x14ac:dyDescent="0.2">
      <c r="A75" s="221"/>
      <c r="B75" s="222"/>
      <c r="C75" s="268" t="s">
        <v>438</v>
      </c>
      <c r="D75" s="262"/>
      <c r="E75" s="263"/>
      <c r="F75" s="224"/>
      <c r="G75" s="224"/>
      <c r="H75" s="224"/>
      <c r="I75" s="224"/>
      <c r="J75" s="224"/>
      <c r="K75" s="224"/>
      <c r="L75" s="224"/>
      <c r="M75" s="224"/>
      <c r="N75" s="223"/>
      <c r="O75" s="223"/>
      <c r="P75" s="223"/>
      <c r="Q75" s="223"/>
      <c r="R75" s="224"/>
      <c r="S75" s="224"/>
      <c r="T75" s="224"/>
      <c r="U75" s="224"/>
      <c r="V75" s="224"/>
      <c r="W75" s="224"/>
      <c r="X75" s="224"/>
      <c r="Y75" s="224"/>
      <c r="Z75" s="214"/>
      <c r="AA75" s="214"/>
      <c r="AB75" s="214"/>
      <c r="AC75" s="214"/>
      <c r="AD75" s="214"/>
      <c r="AE75" s="214"/>
      <c r="AF75" s="214"/>
      <c r="AG75" s="214" t="s">
        <v>371</v>
      </c>
      <c r="AH75" s="214">
        <v>0</v>
      </c>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outlineLevel="3" x14ac:dyDescent="0.2">
      <c r="A76" s="221"/>
      <c r="B76" s="222"/>
      <c r="C76" s="268" t="s">
        <v>448</v>
      </c>
      <c r="D76" s="262"/>
      <c r="E76" s="263">
        <v>10.984999999999999</v>
      </c>
      <c r="F76" s="224"/>
      <c r="G76" s="224"/>
      <c r="H76" s="224"/>
      <c r="I76" s="224"/>
      <c r="J76" s="224"/>
      <c r="K76" s="224"/>
      <c r="L76" s="224"/>
      <c r="M76" s="224"/>
      <c r="N76" s="223"/>
      <c r="O76" s="223"/>
      <c r="P76" s="223"/>
      <c r="Q76" s="223"/>
      <c r="R76" s="224"/>
      <c r="S76" s="224"/>
      <c r="T76" s="224"/>
      <c r="U76" s="224"/>
      <c r="V76" s="224"/>
      <c r="W76" s="224"/>
      <c r="X76" s="224"/>
      <c r="Y76" s="224"/>
      <c r="Z76" s="214"/>
      <c r="AA76" s="214"/>
      <c r="AB76" s="214"/>
      <c r="AC76" s="214"/>
      <c r="AD76" s="214"/>
      <c r="AE76" s="214"/>
      <c r="AF76" s="214"/>
      <c r="AG76" s="214" t="s">
        <v>371</v>
      </c>
      <c r="AH76" s="214">
        <v>0</v>
      </c>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outlineLevel="3" x14ac:dyDescent="0.2">
      <c r="A77" s="221"/>
      <c r="B77" s="222"/>
      <c r="C77" s="268" t="s">
        <v>449</v>
      </c>
      <c r="D77" s="262"/>
      <c r="E77" s="263">
        <v>26.228000000000002</v>
      </c>
      <c r="F77" s="224"/>
      <c r="G77" s="224"/>
      <c r="H77" s="224"/>
      <c r="I77" s="224"/>
      <c r="J77" s="224"/>
      <c r="K77" s="224"/>
      <c r="L77" s="224"/>
      <c r="M77" s="224"/>
      <c r="N77" s="223"/>
      <c r="O77" s="223"/>
      <c r="P77" s="223"/>
      <c r="Q77" s="223"/>
      <c r="R77" s="224"/>
      <c r="S77" s="224"/>
      <c r="T77" s="224"/>
      <c r="U77" s="224"/>
      <c r="V77" s="224"/>
      <c r="W77" s="224"/>
      <c r="X77" s="224"/>
      <c r="Y77" s="224"/>
      <c r="Z77" s="214"/>
      <c r="AA77" s="214"/>
      <c r="AB77" s="214"/>
      <c r="AC77" s="214"/>
      <c r="AD77" s="214"/>
      <c r="AE77" s="214"/>
      <c r="AF77" s="214"/>
      <c r="AG77" s="214" t="s">
        <v>371</v>
      </c>
      <c r="AH77" s="214">
        <v>0</v>
      </c>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outlineLevel="3" x14ac:dyDescent="0.2">
      <c r="A78" s="221"/>
      <c r="B78" s="222"/>
      <c r="C78" s="268" t="s">
        <v>450</v>
      </c>
      <c r="D78" s="262"/>
      <c r="E78" s="263">
        <v>3.2625000000000002</v>
      </c>
      <c r="F78" s="224"/>
      <c r="G78" s="224"/>
      <c r="H78" s="224"/>
      <c r="I78" s="224"/>
      <c r="J78" s="224"/>
      <c r="K78" s="224"/>
      <c r="L78" s="224"/>
      <c r="M78" s="224"/>
      <c r="N78" s="223"/>
      <c r="O78" s="223"/>
      <c r="P78" s="223"/>
      <c r="Q78" s="223"/>
      <c r="R78" s="224"/>
      <c r="S78" s="224"/>
      <c r="T78" s="224"/>
      <c r="U78" s="224"/>
      <c r="V78" s="224"/>
      <c r="W78" s="224"/>
      <c r="X78" s="224"/>
      <c r="Y78" s="224"/>
      <c r="Z78" s="214"/>
      <c r="AA78" s="214"/>
      <c r="AB78" s="214"/>
      <c r="AC78" s="214"/>
      <c r="AD78" s="214"/>
      <c r="AE78" s="214"/>
      <c r="AF78" s="214"/>
      <c r="AG78" s="214" t="s">
        <v>371</v>
      </c>
      <c r="AH78" s="214">
        <v>0</v>
      </c>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outlineLevel="1" x14ac:dyDescent="0.2">
      <c r="A79" s="236">
        <v>20</v>
      </c>
      <c r="B79" s="237" t="s">
        <v>451</v>
      </c>
      <c r="C79" s="254" t="s">
        <v>452</v>
      </c>
      <c r="D79" s="238" t="s">
        <v>379</v>
      </c>
      <c r="E79" s="239">
        <v>9.7748000000000008</v>
      </c>
      <c r="F79" s="240"/>
      <c r="G79" s="241">
        <f>ROUND(E79*F79,2)</f>
        <v>0</v>
      </c>
      <c r="H79" s="240"/>
      <c r="I79" s="241">
        <f>ROUND(E79*H79,2)</f>
        <v>0</v>
      </c>
      <c r="J79" s="240"/>
      <c r="K79" s="241">
        <f>ROUND(E79*J79,2)</f>
        <v>0</v>
      </c>
      <c r="L79" s="241">
        <v>12</v>
      </c>
      <c r="M79" s="241">
        <f>G79*(1+L79/100)</f>
        <v>0</v>
      </c>
      <c r="N79" s="239">
        <v>4.0000000000000003E-5</v>
      </c>
      <c r="O79" s="239">
        <f>ROUND(E79*N79,2)</f>
        <v>0</v>
      </c>
      <c r="P79" s="239">
        <v>0</v>
      </c>
      <c r="Q79" s="239">
        <f>ROUND(E79*P79,2)</f>
        <v>0</v>
      </c>
      <c r="R79" s="241" t="s">
        <v>380</v>
      </c>
      <c r="S79" s="241" t="s">
        <v>315</v>
      </c>
      <c r="T79" s="242" t="s">
        <v>315</v>
      </c>
      <c r="U79" s="224">
        <v>7.8E-2</v>
      </c>
      <c r="V79" s="224">
        <f>ROUND(E79*U79,2)</f>
        <v>0.76</v>
      </c>
      <c r="W79" s="224"/>
      <c r="X79" s="224" t="s">
        <v>336</v>
      </c>
      <c r="Y79" s="224" t="s">
        <v>317</v>
      </c>
      <c r="Z79" s="214"/>
      <c r="AA79" s="214"/>
      <c r="AB79" s="214"/>
      <c r="AC79" s="214"/>
      <c r="AD79" s="214"/>
      <c r="AE79" s="214"/>
      <c r="AF79" s="214"/>
      <c r="AG79" s="214" t="s">
        <v>337</v>
      </c>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ht="22.5" outlineLevel="2" x14ac:dyDescent="0.2">
      <c r="A80" s="221"/>
      <c r="B80" s="222"/>
      <c r="C80" s="267" t="s">
        <v>453</v>
      </c>
      <c r="D80" s="266"/>
      <c r="E80" s="266"/>
      <c r="F80" s="266"/>
      <c r="G80" s="266"/>
      <c r="H80" s="224"/>
      <c r="I80" s="224"/>
      <c r="J80" s="224"/>
      <c r="K80" s="224"/>
      <c r="L80" s="224"/>
      <c r="M80" s="224"/>
      <c r="N80" s="223"/>
      <c r="O80" s="223"/>
      <c r="P80" s="223"/>
      <c r="Q80" s="223"/>
      <c r="R80" s="224"/>
      <c r="S80" s="224"/>
      <c r="T80" s="224"/>
      <c r="U80" s="224"/>
      <c r="V80" s="224"/>
      <c r="W80" s="224"/>
      <c r="X80" s="224"/>
      <c r="Y80" s="224"/>
      <c r="Z80" s="214"/>
      <c r="AA80" s="214"/>
      <c r="AB80" s="214"/>
      <c r="AC80" s="214"/>
      <c r="AD80" s="214"/>
      <c r="AE80" s="214"/>
      <c r="AF80" s="214"/>
      <c r="AG80" s="214" t="s">
        <v>369</v>
      </c>
      <c r="AH80" s="214"/>
      <c r="AI80" s="214"/>
      <c r="AJ80" s="214"/>
      <c r="AK80" s="214"/>
      <c r="AL80" s="214"/>
      <c r="AM80" s="214"/>
      <c r="AN80" s="214"/>
      <c r="AO80" s="214"/>
      <c r="AP80" s="214"/>
      <c r="AQ80" s="214"/>
      <c r="AR80" s="214"/>
      <c r="AS80" s="214"/>
      <c r="AT80" s="214"/>
      <c r="AU80" s="214"/>
      <c r="AV80" s="214"/>
      <c r="AW80" s="214"/>
      <c r="AX80" s="214"/>
      <c r="AY80" s="214"/>
      <c r="AZ80" s="214"/>
      <c r="BA80" s="244" t="str">
        <f>C80</f>
        <v>které se zřizují před úpravami povrchu, a obalení osazených dveřních zárubní před znečištěním při úpravách povrchu nástřikem plastických maltovin včetně pozdějšího odkrytí,</v>
      </c>
      <c r="BB80" s="214"/>
      <c r="BC80" s="214"/>
      <c r="BD80" s="214"/>
      <c r="BE80" s="214"/>
      <c r="BF80" s="214"/>
      <c r="BG80" s="214"/>
      <c r="BH80" s="214"/>
    </row>
    <row r="81" spans="1:60" outlineLevel="2" x14ac:dyDescent="0.2">
      <c r="A81" s="221"/>
      <c r="B81" s="222"/>
      <c r="C81" s="258" t="s">
        <v>454</v>
      </c>
      <c r="D81" s="252"/>
      <c r="E81" s="252"/>
      <c r="F81" s="252"/>
      <c r="G81" s="252"/>
      <c r="H81" s="224"/>
      <c r="I81" s="224"/>
      <c r="J81" s="224"/>
      <c r="K81" s="224"/>
      <c r="L81" s="224"/>
      <c r="M81" s="224"/>
      <c r="N81" s="223"/>
      <c r="O81" s="223"/>
      <c r="P81" s="223"/>
      <c r="Q81" s="223"/>
      <c r="R81" s="224"/>
      <c r="S81" s="224"/>
      <c r="T81" s="224"/>
      <c r="U81" s="224"/>
      <c r="V81" s="224"/>
      <c r="W81" s="224"/>
      <c r="X81" s="224"/>
      <c r="Y81" s="224"/>
      <c r="Z81" s="214"/>
      <c r="AA81" s="214"/>
      <c r="AB81" s="214"/>
      <c r="AC81" s="214"/>
      <c r="AD81" s="214"/>
      <c r="AE81" s="214"/>
      <c r="AF81" s="214"/>
      <c r="AG81" s="214" t="s">
        <v>320</v>
      </c>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outlineLevel="2" x14ac:dyDescent="0.2">
      <c r="A82" s="221"/>
      <c r="B82" s="222"/>
      <c r="C82" s="268" t="s">
        <v>455</v>
      </c>
      <c r="D82" s="262"/>
      <c r="E82" s="263">
        <v>5.5948000000000002</v>
      </c>
      <c r="F82" s="224"/>
      <c r="G82" s="224"/>
      <c r="H82" s="224"/>
      <c r="I82" s="224"/>
      <c r="J82" s="224"/>
      <c r="K82" s="224"/>
      <c r="L82" s="224"/>
      <c r="M82" s="224"/>
      <c r="N82" s="223"/>
      <c r="O82" s="223"/>
      <c r="P82" s="223"/>
      <c r="Q82" s="223"/>
      <c r="R82" s="224"/>
      <c r="S82" s="224"/>
      <c r="T82" s="224"/>
      <c r="U82" s="224"/>
      <c r="V82" s="224"/>
      <c r="W82" s="224"/>
      <c r="X82" s="224"/>
      <c r="Y82" s="224"/>
      <c r="Z82" s="214"/>
      <c r="AA82" s="214"/>
      <c r="AB82" s="214"/>
      <c r="AC82" s="214"/>
      <c r="AD82" s="214"/>
      <c r="AE82" s="214"/>
      <c r="AF82" s="214"/>
      <c r="AG82" s="214" t="s">
        <v>371</v>
      </c>
      <c r="AH82" s="214">
        <v>0</v>
      </c>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outlineLevel="3" x14ac:dyDescent="0.2">
      <c r="A83" s="221"/>
      <c r="B83" s="222"/>
      <c r="C83" s="268" t="s">
        <v>456</v>
      </c>
      <c r="D83" s="262"/>
      <c r="E83" s="263">
        <v>4.18</v>
      </c>
      <c r="F83" s="224"/>
      <c r="G83" s="224"/>
      <c r="H83" s="224"/>
      <c r="I83" s="224"/>
      <c r="J83" s="224"/>
      <c r="K83" s="224"/>
      <c r="L83" s="224"/>
      <c r="M83" s="224"/>
      <c r="N83" s="223"/>
      <c r="O83" s="223"/>
      <c r="P83" s="223"/>
      <c r="Q83" s="223"/>
      <c r="R83" s="224"/>
      <c r="S83" s="224"/>
      <c r="T83" s="224"/>
      <c r="U83" s="224"/>
      <c r="V83" s="224"/>
      <c r="W83" s="224"/>
      <c r="X83" s="224"/>
      <c r="Y83" s="224"/>
      <c r="Z83" s="214"/>
      <c r="AA83" s="214"/>
      <c r="AB83" s="214"/>
      <c r="AC83" s="214"/>
      <c r="AD83" s="214"/>
      <c r="AE83" s="214"/>
      <c r="AF83" s="214"/>
      <c r="AG83" s="214" t="s">
        <v>371</v>
      </c>
      <c r="AH83" s="214">
        <v>0</v>
      </c>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ht="22.5" outlineLevel="1" x14ac:dyDescent="0.2">
      <c r="A84" s="236">
        <v>21</v>
      </c>
      <c r="B84" s="237" t="s">
        <v>457</v>
      </c>
      <c r="C84" s="254" t="s">
        <v>458</v>
      </c>
      <c r="D84" s="238" t="s">
        <v>379</v>
      </c>
      <c r="E84" s="239">
        <v>131.8596</v>
      </c>
      <c r="F84" s="240"/>
      <c r="G84" s="241">
        <f>ROUND(E84*F84,2)</f>
        <v>0</v>
      </c>
      <c r="H84" s="240"/>
      <c r="I84" s="241">
        <f>ROUND(E84*H84,2)</f>
        <v>0</v>
      </c>
      <c r="J84" s="240"/>
      <c r="K84" s="241">
        <f>ROUND(E84*J84,2)</f>
        <v>0</v>
      </c>
      <c r="L84" s="241">
        <v>12</v>
      </c>
      <c r="M84" s="241">
        <f>G84*(1+L84/100)</f>
        <v>0</v>
      </c>
      <c r="N84" s="239">
        <v>3.6099999999999999E-3</v>
      </c>
      <c r="O84" s="239">
        <f>ROUND(E84*N84,2)</f>
        <v>0.48</v>
      </c>
      <c r="P84" s="239">
        <v>0</v>
      </c>
      <c r="Q84" s="239">
        <f>ROUND(E84*P84,2)</f>
        <v>0</v>
      </c>
      <c r="R84" s="241" t="s">
        <v>380</v>
      </c>
      <c r="S84" s="241" t="s">
        <v>315</v>
      </c>
      <c r="T84" s="242" t="s">
        <v>315</v>
      </c>
      <c r="U84" s="224">
        <v>0.36</v>
      </c>
      <c r="V84" s="224">
        <f>ROUND(E84*U84,2)</f>
        <v>47.47</v>
      </c>
      <c r="W84" s="224"/>
      <c r="X84" s="224" t="s">
        <v>336</v>
      </c>
      <c r="Y84" s="224" t="s">
        <v>317</v>
      </c>
      <c r="Z84" s="214"/>
      <c r="AA84" s="214"/>
      <c r="AB84" s="214"/>
      <c r="AC84" s="214"/>
      <c r="AD84" s="214"/>
      <c r="AE84" s="214"/>
      <c r="AF84" s="214"/>
      <c r="AG84" s="214" t="s">
        <v>367</v>
      </c>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outlineLevel="2" x14ac:dyDescent="0.2">
      <c r="A85" s="221"/>
      <c r="B85" s="222"/>
      <c r="C85" s="268" t="s">
        <v>459</v>
      </c>
      <c r="D85" s="262"/>
      <c r="E85" s="263"/>
      <c r="F85" s="224"/>
      <c r="G85" s="224"/>
      <c r="H85" s="224"/>
      <c r="I85" s="224"/>
      <c r="J85" s="224"/>
      <c r="K85" s="224"/>
      <c r="L85" s="224"/>
      <c r="M85" s="224"/>
      <c r="N85" s="223"/>
      <c r="O85" s="223"/>
      <c r="P85" s="223"/>
      <c r="Q85" s="223"/>
      <c r="R85" s="224"/>
      <c r="S85" s="224"/>
      <c r="T85" s="224"/>
      <c r="U85" s="224"/>
      <c r="V85" s="224"/>
      <c r="W85" s="224"/>
      <c r="X85" s="224"/>
      <c r="Y85" s="224"/>
      <c r="Z85" s="214"/>
      <c r="AA85" s="214"/>
      <c r="AB85" s="214"/>
      <c r="AC85" s="214"/>
      <c r="AD85" s="214"/>
      <c r="AE85" s="214"/>
      <c r="AF85" s="214"/>
      <c r="AG85" s="214" t="s">
        <v>371</v>
      </c>
      <c r="AH85" s="214">
        <v>0</v>
      </c>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outlineLevel="3" x14ac:dyDescent="0.2">
      <c r="A86" s="221"/>
      <c r="B86" s="222"/>
      <c r="C86" s="268" t="s">
        <v>460</v>
      </c>
      <c r="D86" s="262"/>
      <c r="E86" s="263">
        <v>40.475499999999997</v>
      </c>
      <c r="F86" s="224"/>
      <c r="G86" s="224"/>
      <c r="H86" s="224"/>
      <c r="I86" s="224"/>
      <c r="J86" s="224"/>
      <c r="K86" s="224"/>
      <c r="L86" s="224"/>
      <c r="M86" s="224"/>
      <c r="N86" s="223"/>
      <c r="O86" s="223"/>
      <c r="P86" s="223"/>
      <c r="Q86" s="223"/>
      <c r="R86" s="224"/>
      <c r="S86" s="224"/>
      <c r="T86" s="224"/>
      <c r="U86" s="224"/>
      <c r="V86" s="224"/>
      <c r="W86" s="224"/>
      <c r="X86" s="224"/>
      <c r="Y86" s="224"/>
      <c r="Z86" s="214"/>
      <c r="AA86" s="214"/>
      <c r="AB86" s="214"/>
      <c r="AC86" s="214"/>
      <c r="AD86" s="214"/>
      <c r="AE86" s="214"/>
      <c r="AF86" s="214"/>
      <c r="AG86" s="214" t="s">
        <v>371</v>
      </c>
      <c r="AH86" s="214">
        <v>5</v>
      </c>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outlineLevel="3" x14ac:dyDescent="0.2">
      <c r="A87" s="221"/>
      <c r="B87" s="222"/>
      <c r="C87" s="268" t="s">
        <v>461</v>
      </c>
      <c r="D87" s="262"/>
      <c r="E87" s="263"/>
      <c r="F87" s="224"/>
      <c r="G87" s="224"/>
      <c r="H87" s="224"/>
      <c r="I87" s="224"/>
      <c r="J87" s="224"/>
      <c r="K87" s="224"/>
      <c r="L87" s="224"/>
      <c r="M87" s="224"/>
      <c r="N87" s="223"/>
      <c r="O87" s="223"/>
      <c r="P87" s="223"/>
      <c r="Q87" s="223"/>
      <c r="R87" s="224"/>
      <c r="S87" s="224"/>
      <c r="T87" s="224"/>
      <c r="U87" s="224"/>
      <c r="V87" s="224"/>
      <c r="W87" s="224"/>
      <c r="X87" s="224"/>
      <c r="Y87" s="224"/>
      <c r="Z87" s="214"/>
      <c r="AA87" s="214"/>
      <c r="AB87" s="214"/>
      <c r="AC87" s="214"/>
      <c r="AD87" s="214"/>
      <c r="AE87" s="214"/>
      <c r="AF87" s="214"/>
      <c r="AG87" s="214" t="s">
        <v>371</v>
      </c>
      <c r="AH87" s="214">
        <v>0</v>
      </c>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row>
    <row r="88" spans="1:60" outlineLevel="3" x14ac:dyDescent="0.2">
      <c r="A88" s="221"/>
      <c r="B88" s="222"/>
      <c r="C88" s="268" t="s">
        <v>462</v>
      </c>
      <c r="D88" s="262"/>
      <c r="E88" s="263">
        <v>91.384100000000004</v>
      </c>
      <c r="F88" s="224"/>
      <c r="G88" s="224"/>
      <c r="H88" s="224"/>
      <c r="I88" s="224"/>
      <c r="J88" s="224"/>
      <c r="K88" s="224"/>
      <c r="L88" s="224"/>
      <c r="M88" s="224"/>
      <c r="N88" s="223"/>
      <c r="O88" s="223"/>
      <c r="P88" s="223"/>
      <c r="Q88" s="223"/>
      <c r="R88" s="224"/>
      <c r="S88" s="224"/>
      <c r="T88" s="224"/>
      <c r="U88" s="224"/>
      <c r="V88" s="224"/>
      <c r="W88" s="224"/>
      <c r="X88" s="224"/>
      <c r="Y88" s="224"/>
      <c r="Z88" s="214"/>
      <c r="AA88" s="214"/>
      <c r="AB88" s="214"/>
      <c r="AC88" s="214"/>
      <c r="AD88" s="214"/>
      <c r="AE88" s="214"/>
      <c r="AF88" s="214"/>
      <c r="AG88" s="214" t="s">
        <v>371</v>
      </c>
      <c r="AH88" s="214">
        <v>5</v>
      </c>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0" ht="22.5" outlineLevel="1" x14ac:dyDescent="0.2">
      <c r="A89" s="236">
        <v>22</v>
      </c>
      <c r="B89" s="237" t="s">
        <v>463</v>
      </c>
      <c r="C89" s="254" t="s">
        <v>464</v>
      </c>
      <c r="D89" s="238" t="s">
        <v>379</v>
      </c>
      <c r="E89" s="239">
        <v>91.384100000000004</v>
      </c>
      <c r="F89" s="240"/>
      <c r="G89" s="241">
        <f>ROUND(E89*F89,2)</f>
        <v>0</v>
      </c>
      <c r="H89" s="240"/>
      <c r="I89" s="241">
        <f>ROUND(E89*H89,2)</f>
        <v>0</v>
      </c>
      <c r="J89" s="240"/>
      <c r="K89" s="241">
        <f>ROUND(E89*J89,2)</f>
        <v>0</v>
      </c>
      <c r="L89" s="241">
        <v>12</v>
      </c>
      <c r="M89" s="241">
        <f>G89*(1+L89/100)</f>
        <v>0</v>
      </c>
      <c r="N89" s="239">
        <v>2.1919999999999999E-2</v>
      </c>
      <c r="O89" s="239">
        <f>ROUND(E89*N89,2)</f>
        <v>2</v>
      </c>
      <c r="P89" s="239">
        <v>0</v>
      </c>
      <c r="Q89" s="239">
        <f>ROUND(E89*P89,2)</f>
        <v>0</v>
      </c>
      <c r="R89" s="241" t="s">
        <v>366</v>
      </c>
      <c r="S89" s="241" t="s">
        <v>315</v>
      </c>
      <c r="T89" s="242" t="s">
        <v>315</v>
      </c>
      <c r="U89" s="224">
        <v>0.377</v>
      </c>
      <c r="V89" s="224">
        <f>ROUND(E89*U89,2)</f>
        <v>34.450000000000003</v>
      </c>
      <c r="W89" s="224"/>
      <c r="X89" s="224" t="s">
        <v>336</v>
      </c>
      <c r="Y89" s="224" t="s">
        <v>317</v>
      </c>
      <c r="Z89" s="214"/>
      <c r="AA89" s="214"/>
      <c r="AB89" s="214"/>
      <c r="AC89" s="214"/>
      <c r="AD89" s="214"/>
      <c r="AE89" s="214"/>
      <c r="AF89" s="214"/>
      <c r="AG89" s="214" t="s">
        <v>367</v>
      </c>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outlineLevel="2" x14ac:dyDescent="0.2">
      <c r="A90" s="221"/>
      <c r="B90" s="222"/>
      <c r="C90" s="255" t="s">
        <v>465</v>
      </c>
      <c r="D90" s="243"/>
      <c r="E90" s="243"/>
      <c r="F90" s="243"/>
      <c r="G90" s="243"/>
      <c r="H90" s="224"/>
      <c r="I90" s="224"/>
      <c r="J90" s="224"/>
      <c r="K90" s="224"/>
      <c r="L90" s="224"/>
      <c r="M90" s="224"/>
      <c r="N90" s="223"/>
      <c r="O90" s="223"/>
      <c r="P90" s="223"/>
      <c r="Q90" s="223"/>
      <c r="R90" s="224"/>
      <c r="S90" s="224"/>
      <c r="T90" s="224"/>
      <c r="U90" s="224"/>
      <c r="V90" s="224"/>
      <c r="W90" s="224"/>
      <c r="X90" s="224"/>
      <c r="Y90" s="224"/>
      <c r="Z90" s="214"/>
      <c r="AA90" s="214"/>
      <c r="AB90" s="214"/>
      <c r="AC90" s="214"/>
      <c r="AD90" s="214"/>
      <c r="AE90" s="214"/>
      <c r="AF90" s="214"/>
      <c r="AG90" s="214" t="s">
        <v>320</v>
      </c>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outlineLevel="2" x14ac:dyDescent="0.2">
      <c r="A91" s="221"/>
      <c r="B91" s="222"/>
      <c r="C91" s="268" t="s">
        <v>438</v>
      </c>
      <c r="D91" s="262"/>
      <c r="E91" s="263"/>
      <c r="F91" s="224"/>
      <c r="G91" s="224"/>
      <c r="H91" s="224"/>
      <c r="I91" s="224"/>
      <c r="J91" s="224"/>
      <c r="K91" s="224"/>
      <c r="L91" s="224"/>
      <c r="M91" s="224"/>
      <c r="N91" s="223"/>
      <c r="O91" s="223"/>
      <c r="P91" s="223"/>
      <c r="Q91" s="223"/>
      <c r="R91" s="224"/>
      <c r="S91" s="224"/>
      <c r="T91" s="224"/>
      <c r="U91" s="224"/>
      <c r="V91" s="224"/>
      <c r="W91" s="224"/>
      <c r="X91" s="224"/>
      <c r="Y91" s="224"/>
      <c r="Z91" s="214"/>
      <c r="AA91" s="214"/>
      <c r="AB91" s="214"/>
      <c r="AC91" s="214"/>
      <c r="AD91" s="214"/>
      <c r="AE91" s="214"/>
      <c r="AF91" s="214"/>
      <c r="AG91" s="214" t="s">
        <v>371</v>
      </c>
      <c r="AH91" s="214">
        <v>0</v>
      </c>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outlineLevel="3" x14ac:dyDescent="0.2">
      <c r="A92" s="221"/>
      <c r="B92" s="222"/>
      <c r="C92" s="268" t="s">
        <v>439</v>
      </c>
      <c r="D92" s="262"/>
      <c r="E92" s="263">
        <v>46.668999999999997</v>
      </c>
      <c r="F92" s="224"/>
      <c r="G92" s="224"/>
      <c r="H92" s="224"/>
      <c r="I92" s="224"/>
      <c r="J92" s="224"/>
      <c r="K92" s="224"/>
      <c r="L92" s="224"/>
      <c r="M92" s="224"/>
      <c r="N92" s="223"/>
      <c r="O92" s="223"/>
      <c r="P92" s="223"/>
      <c r="Q92" s="223"/>
      <c r="R92" s="224"/>
      <c r="S92" s="224"/>
      <c r="T92" s="224"/>
      <c r="U92" s="224"/>
      <c r="V92" s="224"/>
      <c r="W92" s="224"/>
      <c r="X92" s="224"/>
      <c r="Y92" s="224"/>
      <c r="Z92" s="214"/>
      <c r="AA92" s="214"/>
      <c r="AB92" s="214"/>
      <c r="AC92" s="214"/>
      <c r="AD92" s="214"/>
      <c r="AE92" s="214"/>
      <c r="AF92" s="214"/>
      <c r="AG92" s="214" t="s">
        <v>371</v>
      </c>
      <c r="AH92" s="214">
        <v>0</v>
      </c>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row>
    <row r="93" spans="1:60" outlineLevel="3" x14ac:dyDescent="0.2">
      <c r="A93" s="221"/>
      <c r="B93" s="222"/>
      <c r="C93" s="268" t="s">
        <v>440</v>
      </c>
      <c r="D93" s="262"/>
      <c r="E93" s="263">
        <v>26.609000000000002</v>
      </c>
      <c r="F93" s="224"/>
      <c r="G93" s="224"/>
      <c r="H93" s="224"/>
      <c r="I93" s="224"/>
      <c r="J93" s="224"/>
      <c r="K93" s="224"/>
      <c r="L93" s="224"/>
      <c r="M93" s="224"/>
      <c r="N93" s="223"/>
      <c r="O93" s="223"/>
      <c r="P93" s="223"/>
      <c r="Q93" s="223"/>
      <c r="R93" s="224"/>
      <c r="S93" s="224"/>
      <c r="T93" s="224"/>
      <c r="U93" s="224"/>
      <c r="V93" s="224"/>
      <c r="W93" s="224"/>
      <c r="X93" s="224"/>
      <c r="Y93" s="224"/>
      <c r="Z93" s="214"/>
      <c r="AA93" s="214"/>
      <c r="AB93" s="214"/>
      <c r="AC93" s="214"/>
      <c r="AD93" s="214"/>
      <c r="AE93" s="214"/>
      <c r="AF93" s="214"/>
      <c r="AG93" s="214" t="s">
        <v>371</v>
      </c>
      <c r="AH93" s="214">
        <v>0</v>
      </c>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row>
    <row r="94" spans="1:60" outlineLevel="3" x14ac:dyDescent="0.2">
      <c r="A94" s="221"/>
      <c r="B94" s="222"/>
      <c r="C94" s="268" t="s">
        <v>441</v>
      </c>
      <c r="D94" s="262"/>
      <c r="E94" s="263">
        <v>10.445600000000001</v>
      </c>
      <c r="F94" s="224"/>
      <c r="G94" s="224"/>
      <c r="H94" s="224"/>
      <c r="I94" s="224"/>
      <c r="J94" s="224"/>
      <c r="K94" s="224"/>
      <c r="L94" s="224"/>
      <c r="M94" s="224"/>
      <c r="N94" s="223"/>
      <c r="O94" s="223"/>
      <c r="P94" s="223"/>
      <c r="Q94" s="223"/>
      <c r="R94" s="224"/>
      <c r="S94" s="224"/>
      <c r="T94" s="224"/>
      <c r="U94" s="224"/>
      <c r="V94" s="224"/>
      <c r="W94" s="224"/>
      <c r="X94" s="224"/>
      <c r="Y94" s="224"/>
      <c r="Z94" s="214"/>
      <c r="AA94" s="214"/>
      <c r="AB94" s="214"/>
      <c r="AC94" s="214"/>
      <c r="AD94" s="214"/>
      <c r="AE94" s="214"/>
      <c r="AF94" s="214"/>
      <c r="AG94" s="214" t="s">
        <v>371</v>
      </c>
      <c r="AH94" s="214">
        <v>0</v>
      </c>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row>
    <row r="95" spans="1:60" outlineLevel="3" x14ac:dyDescent="0.2">
      <c r="A95" s="221"/>
      <c r="B95" s="222"/>
      <c r="C95" s="268" t="s">
        <v>442</v>
      </c>
      <c r="D95" s="262"/>
      <c r="E95" s="263">
        <v>9.1155000000000008</v>
      </c>
      <c r="F95" s="224"/>
      <c r="G95" s="224"/>
      <c r="H95" s="224"/>
      <c r="I95" s="224"/>
      <c r="J95" s="224"/>
      <c r="K95" s="224"/>
      <c r="L95" s="224"/>
      <c r="M95" s="224"/>
      <c r="N95" s="223"/>
      <c r="O95" s="223"/>
      <c r="P95" s="223"/>
      <c r="Q95" s="223"/>
      <c r="R95" s="224"/>
      <c r="S95" s="224"/>
      <c r="T95" s="224"/>
      <c r="U95" s="224"/>
      <c r="V95" s="224"/>
      <c r="W95" s="224"/>
      <c r="X95" s="224"/>
      <c r="Y95" s="224"/>
      <c r="Z95" s="214"/>
      <c r="AA95" s="214"/>
      <c r="AB95" s="214"/>
      <c r="AC95" s="214"/>
      <c r="AD95" s="214"/>
      <c r="AE95" s="214"/>
      <c r="AF95" s="214"/>
      <c r="AG95" s="214" t="s">
        <v>371</v>
      </c>
      <c r="AH95" s="214">
        <v>0</v>
      </c>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0" outlineLevel="3" x14ac:dyDescent="0.2">
      <c r="A96" s="221"/>
      <c r="B96" s="222"/>
      <c r="C96" s="268" t="s">
        <v>443</v>
      </c>
      <c r="D96" s="262"/>
      <c r="E96" s="263">
        <v>1.5</v>
      </c>
      <c r="F96" s="224"/>
      <c r="G96" s="224"/>
      <c r="H96" s="224"/>
      <c r="I96" s="224"/>
      <c r="J96" s="224"/>
      <c r="K96" s="224"/>
      <c r="L96" s="224"/>
      <c r="M96" s="224"/>
      <c r="N96" s="223"/>
      <c r="O96" s="223"/>
      <c r="P96" s="223"/>
      <c r="Q96" s="223"/>
      <c r="R96" s="224"/>
      <c r="S96" s="224"/>
      <c r="T96" s="224"/>
      <c r="U96" s="224"/>
      <c r="V96" s="224"/>
      <c r="W96" s="224"/>
      <c r="X96" s="224"/>
      <c r="Y96" s="224"/>
      <c r="Z96" s="214"/>
      <c r="AA96" s="214"/>
      <c r="AB96" s="214"/>
      <c r="AC96" s="214"/>
      <c r="AD96" s="214"/>
      <c r="AE96" s="214"/>
      <c r="AF96" s="214"/>
      <c r="AG96" s="214" t="s">
        <v>371</v>
      </c>
      <c r="AH96" s="214">
        <v>0</v>
      </c>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row>
    <row r="97" spans="1:60" outlineLevel="3" x14ac:dyDescent="0.2">
      <c r="A97" s="221"/>
      <c r="B97" s="222"/>
      <c r="C97" s="268" t="s">
        <v>444</v>
      </c>
      <c r="D97" s="262"/>
      <c r="E97" s="263">
        <v>-2.9550000000000001</v>
      </c>
      <c r="F97" s="224"/>
      <c r="G97" s="224"/>
      <c r="H97" s="224"/>
      <c r="I97" s="224"/>
      <c r="J97" s="224"/>
      <c r="K97" s="224"/>
      <c r="L97" s="224"/>
      <c r="M97" s="224"/>
      <c r="N97" s="223"/>
      <c r="O97" s="223"/>
      <c r="P97" s="223"/>
      <c r="Q97" s="223"/>
      <c r="R97" s="224"/>
      <c r="S97" s="224"/>
      <c r="T97" s="224"/>
      <c r="U97" s="224"/>
      <c r="V97" s="224"/>
      <c r="W97" s="224"/>
      <c r="X97" s="224"/>
      <c r="Y97" s="224"/>
      <c r="Z97" s="214"/>
      <c r="AA97" s="214"/>
      <c r="AB97" s="214"/>
      <c r="AC97" s="214"/>
      <c r="AD97" s="214"/>
      <c r="AE97" s="214"/>
      <c r="AF97" s="214"/>
      <c r="AG97" s="214" t="s">
        <v>371</v>
      </c>
      <c r="AH97" s="214">
        <v>0</v>
      </c>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row>
    <row r="98" spans="1:60" outlineLevel="1" x14ac:dyDescent="0.2">
      <c r="A98" s="236">
        <v>23</v>
      </c>
      <c r="B98" s="237" t="s">
        <v>466</v>
      </c>
      <c r="C98" s="254" t="s">
        <v>467</v>
      </c>
      <c r="D98" s="238" t="s">
        <v>403</v>
      </c>
      <c r="E98" s="239">
        <v>14.15</v>
      </c>
      <c r="F98" s="240"/>
      <c r="G98" s="241">
        <f>ROUND(E98*F98,2)</f>
        <v>0</v>
      </c>
      <c r="H98" s="240"/>
      <c r="I98" s="241">
        <f>ROUND(E98*H98,2)</f>
        <v>0</v>
      </c>
      <c r="J98" s="240"/>
      <c r="K98" s="241">
        <f>ROUND(E98*J98,2)</f>
        <v>0</v>
      </c>
      <c r="L98" s="241">
        <v>12</v>
      </c>
      <c r="M98" s="241">
        <f>G98*(1+L98/100)</f>
        <v>0</v>
      </c>
      <c r="N98" s="239">
        <v>5.3690000000000002E-2</v>
      </c>
      <c r="O98" s="239">
        <f>ROUND(E98*N98,2)</f>
        <v>0.76</v>
      </c>
      <c r="P98" s="239">
        <v>0</v>
      </c>
      <c r="Q98" s="239">
        <f>ROUND(E98*P98,2)</f>
        <v>0</v>
      </c>
      <c r="R98" s="241"/>
      <c r="S98" s="241" t="s">
        <v>331</v>
      </c>
      <c r="T98" s="242" t="s">
        <v>316</v>
      </c>
      <c r="U98" s="224">
        <v>1.17717</v>
      </c>
      <c r="V98" s="224">
        <f>ROUND(E98*U98,2)</f>
        <v>16.66</v>
      </c>
      <c r="W98" s="224"/>
      <c r="X98" s="224" t="s">
        <v>336</v>
      </c>
      <c r="Y98" s="224" t="s">
        <v>317</v>
      </c>
      <c r="Z98" s="214"/>
      <c r="AA98" s="214"/>
      <c r="AB98" s="214"/>
      <c r="AC98" s="214"/>
      <c r="AD98" s="214"/>
      <c r="AE98" s="214"/>
      <c r="AF98" s="214"/>
      <c r="AG98" s="214" t="s">
        <v>337</v>
      </c>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row>
    <row r="99" spans="1:60" outlineLevel="2" x14ac:dyDescent="0.2">
      <c r="A99" s="221"/>
      <c r="B99" s="222"/>
      <c r="C99" s="268" t="s">
        <v>468</v>
      </c>
      <c r="D99" s="262"/>
      <c r="E99" s="263">
        <v>9.56</v>
      </c>
      <c r="F99" s="224"/>
      <c r="G99" s="224"/>
      <c r="H99" s="224"/>
      <c r="I99" s="224"/>
      <c r="J99" s="224"/>
      <c r="K99" s="224"/>
      <c r="L99" s="224"/>
      <c r="M99" s="224"/>
      <c r="N99" s="223"/>
      <c r="O99" s="223"/>
      <c r="P99" s="223"/>
      <c r="Q99" s="223"/>
      <c r="R99" s="224"/>
      <c r="S99" s="224"/>
      <c r="T99" s="224"/>
      <c r="U99" s="224"/>
      <c r="V99" s="224"/>
      <c r="W99" s="224"/>
      <c r="X99" s="224"/>
      <c r="Y99" s="224"/>
      <c r="Z99" s="214"/>
      <c r="AA99" s="214"/>
      <c r="AB99" s="214"/>
      <c r="AC99" s="214"/>
      <c r="AD99" s="214"/>
      <c r="AE99" s="214"/>
      <c r="AF99" s="214"/>
      <c r="AG99" s="214" t="s">
        <v>371</v>
      </c>
      <c r="AH99" s="214">
        <v>0</v>
      </c>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row>
    <row r="100" spans="1:60" outlineLevel="3" x14ac:dyDescent="0.2">
      <c r="A100" s="221"/>
      <c r="B100" s="222"/>
      <c r="C100" s="268" t="s">
        <v>469</v>
      </c>
      <c r="D100" s="262"/>
      <c r="E100" s="263">
        <v>4.59</v>
      </c>
      <c r="F100" s="224"/>
      <c r="G100" s="224"/>
      <c r="H100" s="224"/>
      <c r="I100" s="224"/>
      <c r="J100" s="224"/>
      <c r="K100" s="224"/>
      <c r="L100" s="224"/>
      <c r="M100" s="224"/>
      <c r="N100" s="223"/>
      <c r="O100" s="223"/>
      <c r="P100" s="223"/>
      <c r="Q100" s="223"/>
      <c r="R100" s="224"/>
      <c r="S100" s="224"/>
      <c r="T100" s="224"/>
      <c r="U100" s="224"/>
      <c r="V100" s="224"/>
      <c r="W100" s="224"/>
      <c r="X100" s="224"/>
      <c r="Y100" s="224"/>
      <c r="Z100" s="214"/>
      <c r="AA100" s="214"/>
      <c r="AB100" s="214"/>
      <c r="AC100" s="214"/>
      <c r="AD100" s="214"/>
      <c r="AE100" s="214"/>
      <c r="AF100" s="214"/>
      <c r="AG100" s="214" t="s">
        <v>371</v>
      </c>
      <c r="AH100" s="214">
        <v>0</v>
      </c>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row>
    <row r="101" spans="1:60" x14ac:dyDescent="0.2">
      <c r="A101" s="229" t="s">
        <v>310</v>
      </c>
      <c r="B101" s="230" t="s">
        <v>196</v>
      </c>
      <c r="C101" s="253" t="s">
        <v>197</v>
      </c>
      <c r="D101" s="231"/>
      <c r="E101" s="232"/>
      <c r="F101" s="233"/>
      <c r="G101" s="233">
        <f>SUMIF(AG102:AG105,"&lt;&gt;NOR",G102:G105)</f>
        <v>0</v>
      </c>
      <c r="H101" s="233"/>
      <c r="I101" s="233">
        <f>SUM(I102:I105)</f>
        <v>0</v>
      </c>
      <c r="J101" s="233"/>
      <c r="K101" s="233">
        <f>SUM(K102:K105)</f>
        <v>0</v>
      </c>
      <c r="L101" s="233"/>
      <c r="M101" s="233">
        <f>SUM(M102:M105)</f>
        <v>0</v>
      </c>
      <c r="N101" s="232"/>
      <c r="O101" s="232">
        <f>SUM(O102:O105)</f>
        <v>0.03</v>
      </c>
      <c r="P101" s="232"/>
      <c r="Q101" s="232">
        <f>SUM(Q102:Q105)</f>
        <v>0</v>
      </c>
      <c r="R101" s="233"/>
      <c r="S101" s="233"/>
      <c r="T101" s="234"/>
      <c r="U101" s="228"/>
      <c r="V101" s="228">
        <f>SUM(V102:V105)</f>
        <v>0.81</v>
      </c>
      <c r="W101" s="228"/>
      <c r="X101" s="228"/>
      <c r="Y101" s="228"/>
      <c r="AG101" t="s">
        <v>311</v>
      </c>
    </row>
    <row r="102" spans="1:60" ht="22.5" outlineLevel="1" x14ac:dyDescent="0.2">
      <c r="A102" s="236">
        <v>24</v>
      </c>
      <c r="B102" s="237" t="s">
        <v>470</v>
      </c>
      <c r="C102" s="254" t="s">
        <v>471</v>
      </c>
      <c r="D102" s="238" t="s">
        <v>379</v>
      </c>
      <c r="E102" s="239">
        <v>1</v>
      </c>
      <c r="F102" s="240"/>
      <c r="G102" s="241">
        <f>ROUND(E102*F102,2)</f>
        <v>0</v>
      </c>
      <c r="H102" s="240"/>
      <c r="I102" s="241">
        <f>ROUND(E102*H102,2)</f>
        <v>0</v>
      </c>
      <c r="J102" s="240"/>
      <c r="K102" s="241">
        <f>ROUND(E102*J102,2)</f>
        <v>0</v>
      </c>
      <c r="L102" s="241">
        <v>12</v>
      </c>
      <c r="M102" s="241">
        <f>G102*(1+L102/100)</f>
        <v>0</v>
      </c>
      <c r="N102" s="239">
        <v>3.49E-2</v>
      </c>
      <c r="O102" s="239">
        <f>ROUND(E102*N102,2)</f>
        <v>0.03</v>
      </c>
      <c r="P102" s="239">
        <v>0</v>
      </c>
      <c r="Q102" s="239">
        <f>ROUND(E102*P102,2)</f>
        <v>0</v>
      </c>
      <c r="R102" s="241" t="s">
        <v>380</v>
      </c>
      <c r="S102" s="241" t="s">
        <v>315</v>
      </c>
      <c r="T102" s="242" t="s">
        <v>315</v>
      </c>
      <c r="U102" s="224">
        <v>0.81333999999999995</v>
      </c>
      <c r="V102" s="224">
        <f>ROUND(E102*U102,2)</f>
        <v>0.81</v>
      </c>
      <c r="W102" s="224"/>
      <c r="X102" s="224" t="s">
        <v>336</v>
      </c>
      <c r="Y102" s="224" t="s">
        <v>317</v>
      </c>
      <c r="Z102" s="214"/>
      <c r="AA102" s="214"/>
      <c r="AB102" s="214"/>
      <c r="AC102" s="214"/>
      <c r="AD102" s="214"/>
      <c r="AE102" s="214"/>
      <c r="AF102" s="214"/>
      <c r="AG102" s="214" t="s">
        <v>337</v>
      </c>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row>
    <row r="103" spans="1:60" outlineLevel="2" x14ac:dyDescent="0.2">
      <c r="A103" s="221"/>
      <c r="B103" s="222"/>
      <c r="C103" s="267" t="s">
        <v>472</v>
      </c>
      <c r="D103" s="266"/>
      <c r="E103" s="266"/>
      <c r="F103" s="266"/>
      <c r="G103" s="266"/>
      <c r="H103" s="224"/>
      <c r="I103" s="224"/>
      <c r="J103" s="224"/>
      <c r="K103" s="224"/>
      <c r="L103" s="224"/>
      <c r="M103" s="224"/>
      <c r="N103" s="223"/>
      <c r="O103" s="223"/>
      <c r="P103" s="223"/>
      <c r="Q103" s="223"/>
      <c r="R103" s="224"/>
      <c r="S103" s="224"/>
      <c r="T103" s="224"/>
      <c r="U103" s="224"/>
      <c r="V103" s="224"/>
      <c r="W103" s="224"/>
      <c r="X103" s="224"/>
      <c r="Y103" s="224"/>
      <c r="Z103" s="214"/>
      <c r="AA103" s="214"/>
      <c r="AB103" s="214"/>
      <c r="AC103" s="214"/>
      <c r="AD103" s="214"/>
      <c r="AE103" s="214"/>
      <c r="AF103" s="214"/>
      <c r="AG103" s="214" t="s">
        <v>369</v>
      </c>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row>
    <row r="104" spans="1:60" outlineLevel="2" x14ac:dyDescent="0.2">
      <c r="A104" s="221"/>
      <c r="B104" s="222"/>
      <c r="C104" s="268" t="s">
        <v>473</v>
      </c>
      <c r="D104" s="262"/>
      <c r="E104" s="263">
        <v>1</v>
      </c>
      <c r="F104" s="224"/>
      <c r="G104" s="224"/>
      <c r="H104" s="224"/>
      <c r="I104" s="224"/>
      <c r="J104" s="224"/>
      <c r="K104" s="224"/>
      <c r="L104" s="224"/>
      <c r="M104" s="224"/>
      <c r="N104" s="223"/>
      <c r="O104" s="223"/>
      <c r="P104" s="223"/>
      <c r="Q104" s="223"/>
      <c r="R104" s="224"/>
      <c r="S104" s="224"/>
      <c r="T104" s="224"/>
      <c r="U104" s="224"/>
      <c r="V104" s="224"/>
      <c r="W104" s="224"/>
      <c r="X104" s="224"/>
      <c r="Y104" s="224"/>
      <c r="Z104" s="214"/>
      <c r="AA104" s="214"/>
      <c r="AB104" s="214"/>
      <c r="AC104" s="214"/>
      <c r="AD104" s="214"/>
      <c r="AE104" s="214"/>
      <c r="AF104" s="214"/>
      <c r="AG104" s="214" t="s">
        <v>371</v>
      </c>
      <c r="AH104" s="214">
        <v>0</v>
      </c>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row>
    <row r="105" spans="1:60" outlineLevel="3" x14ac:dyDescent="0.2">
      <c r="A105" s="221"/>
      <c r="B105" s="222"/>
      <c r="C105" s="268" t="s">
        <v>474</v>
      </c>
      <c r="D105" s="262"/>
      <c r="E105" s="263"/>
      <c r="F105" s="224"/>
      <c r="G105" s="224"/>
      <c r="H105" s="224"/>
      <c r="I105" s="224"/>
      <c r="J105" s="224"/>
      <c r="K105" s="224"/>
      <c r="L105" s="224"/>
      <c r="M105" s="224"/>
      <c r="N105" s="223"/>
      <c r="O105" s="223"/>
      <c r="P105" s="223"/>
      <c r="Q105" s="223"/>
      <c r="R105" s="224"/>
      <c r="S105" s="224"/>
      <c r="T105" s="224"/>
      <c r="U105" s="224"/>
      <c r="V105" s="224"/>
      <c r="W105" s="224"/>
      <c r="X105" s="224"/>
      <c r="Y105" s="224"/>
      <c r="Z105" s="214"/>
      <c r="AA105" s="214"/>
      <c r="AB105" s="214"/>
      <c r="AC105" s="214"/>
      <c r="AD105" s="214"/>
      <c r="AE105" s="214"/>
      <c r="AF105" s="214"/>
      <c r="AG105" s="214" t="s">
        <v>371</v>
      </c>
      <c r="AH105" s="214">
        <v>0</v>
      </c>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row>
    <row r="106" spans="1:60" x14ac:dyDescent="0.2">
      <c r="A106" s="229" t="s">
        <v>310</v>
      </c>
      <c r="B106" s="230" t="s">
        <v>198</v>
      </c>
      <c r="C106" s="253" t="s">
        <v>199</v>
      </c>
      <c r="D106" s="231"/>
      <c r="E106" s="232"/>
      <c r="F106" s="233"/>
      <c r="G106" s="233">
        <f>SUMIF(AG107:AG120,"&lt;&gt;NOR",G107:G120)</f>
        <v>0</v>
      </c>
      <c r="H106" s="233"/>
      <c r="I106" s="233">
        <f>SUM(I107:I120)</f>
        <v>0</v>
      </c>
      <c r="J106" s="233"/>
      <c r="K106" s="233">
        <f>SUM(K107:K120)</f>
        <v>0</v>
      </c>
      <c r="L106" s="233"/>
      <c r="M106" s="233">
        <f>SUM(M107:M120)</f>
        <v>0</v>
      </c>
      <c r="N106" s="232"/>
      <c r="O106" s="232">
        <f>SUM(O107:O120)</f>
        <v>0.62</v>
      </c>
      <c r="P106" s="232"/>
      <c r="Q106" s="232">
        <f>SUM(Q107:Q120)</f>
        <v>0</v>
      </c>
      <c r="R106" s="233"/>
      <c r="S106" s="233"/>
      <c r="T106" s="234"/>
      <c r="U106" s="228"/>
      <c r="V106" s="228">
        <f>SUM(V107:V120)</f>
        <v>11.740000000000002</v>
      </c>
      <c r="W106" s="228"/>
      <c r="X106" s="228"/>
      <c r="Y106" s="228"/>
      <c r="AG106" t="s">
        <v>311</v>
      </c>
    </row>
    <row r="107" spans="1:60" ht="22.5" outlineLevel="1" x14ac:dyDescent="0.2">
      <c r="A107" s="236">
        <v>25</v>
      </c>
      <c r="B107" s="237" t="s">
        <v>475</v>
      </c>
      <c r="C107" s="254" t="s">
        <v>476</v>
      </c>
      <c r="D107" s="238" t="s">
        <v>365</v>
      </c>
      <c r="E107" s="239">
        <v>1.9664999999999999</v>
      </c>
      <c r="F107" s="240"/>
      <c r="G107" s="241">
        <f>ROUND(E107*F107,2)</f>
        <v>0</v>
      </c>
      <c r="H107" s="240"/>
      <c r="I107" s="241">
        <f>ROUND(E107*H107,2)</f>
        <v>0</v>
      </c>
      <c r="J107" s="240"/>
      <c r="K107" s="241">
        <f>ROUND(E107*J107,2)</f>
        <v>0</v>
      </c>
      <c r="L107" s="241">
        <v>12</v>
      </c>
      <c r="M107" s="241">
        <f>G107*(1+L107/100)</f>
        <v>0</v>
      </c>
      <c r="N107" s="239">
        <v>0.30802000000000002</v>
      </c>
      <c r="O107" s="239">
        <f>ROUND(E107*N107,2)</f>
        <v>0.61</v>
      </c>
      <c r="P107" s="239">
        <v>0</v>
      </c>
      <c r="Q107" s="239">
        <f>ROUND(E107*P107,2)</f>
        <v>0</v>
      </c>
      <c r="R107" s="241" t="s">
        <v>380</v>
      </c>
      <c r="S107" s="241" t="s">
        <v>315</v>
      </c>
      <c r="T107" s="242" t="s">
        <v>315</v>
      </c>
      <c r="U107" s="224">
        <v>5.24</v>
      </c>
      <c r="V107" s="224">
        <f>ROUND(E107*U107,2)</f>
        <v>10.3</v>
      </c>
      <c r="W107" s="224"/>
      <c r="X107" s="224" t="s">
        <v>336</v>
      </c>
      <c r="Y107" s="224" t="s">
        <v>317</v>
      </c>
      <c r="Z107" s="214"/>
      <c r="AA107" s="214"/>
      <c r="AB107" s="214"/>
      <c r="AC107" s="214"/>
      <c r="AD107" s="214"/>
      <c r="AE107" s="214"/>
      <c r="AF107" s="214"/>
      <c r="AG107" s="214" t="s">
        <v>367</v>
      </c>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row>
    <row r="108" spans="1:60" outlineLevel="2" x14ac:dyDescent="0.2">
      <c r="A108" s="221"/>
      <c r="B108" s="222"/>
      <c r="C108" s="255" t="s">
        <v>477</v>
      </c>
      <c r="D108" s="243"/>
      <c r="E108" s="243"/>
      <c r="F108" s="243"/>
      <c r="G108" s="243"/>
      <c r="H108" s="224"/>
      <c r="I108" s="224"/>
      <c r="J108" s="224"/>
      <c r="K108" s="224"/>
      <c r="L108" s="224"/>
      <c r="M108" s="224"/>
      <c r="N108" s="223"/>
      <c r="O108" s="223"/>
      <c r="P108" s="223"/>
      <c r="Q108" s="223"/>
      <c r="R108" s="224"/>
      <c r="S108" s="224"/>
      <c r="T108" s="224"/>
      <c r="U108" s="224"/>
      <c r="V108" s="224"/>
      <c r="W108" s="224"/>
      <c r="X108" s="224"/>
      <c r="Y108" s="224"/>
      <c r="Z108" s="214"/>
      <c r="AA108" s="214"/>
      <c r="AB108" s="214"/>
      <c r="AC108" s="214"/>
      <c r="AD108" s="214"/>
      <c r="AE108" s="214"/>
      <c r="AF108" s="214"/>
      <c r="AG108" s="214" t="s">
        <v>320</v>
      </c>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row>
    <row r="109" spans="1:60" outlineLevel="3" x14ac:dyDescent="0.2">
      <c r="A109" s="221"/>
      <c r="B109" s="222"/>
      <c r="C109" s="258" t="s">
        <v>478</v>
      </c>
      <c r="D109" s="252"/>
      <c r="E109" s="252"/>
      <c r="F109" s="252"/>
      <c r="G109" s="252"/>
      <c r="H109" s="224"/>
      <c r="I109" s="224"/>
      <c r="J109" s="224"/>
      <c r="K109" s="224"/>
      <c r="L109" s="224"/>
      <c r="M109" s="224"/>
      <c r="N109" s="223"/>
      <c r="O109" s="223"/>
      <c r="P109" s="223"/>
      <c r="Q109" s="223"/>
      <c r="R109" s="224"/>
      <c r="S109" s="224"/>
      <c r="T109" s="224"/>
      <c r="U109" s="224"/>
      <c r="V109" s="224"/>
      <c r="W109" s="224"/>
      <c r="X109" s="224"/>
      <c r="Y109" s="224"/>
      <c r="Z109" s="214"/>
      <c r="AA109" s="214"/>
      <c r="AB109" s="214"/>
      <c r="AC109" s="214"/>
      <c r="AD109" s="214"/>
      <c r="AE109" s="214"/>
      <c r="AF109" s="214"/>
      <c r="AG109" s="214" t="s">
        <v>320</v>
      </c>
      <c r="AH109" s="214"/>
      <c r="AI109" s="214"/>
      <c r="AJ109" s="214"/>
      <c r="AK109" s="214"/>
      <c r="AL109" s="214"/>
      <c r="AM109" s="214"/>
      <c r="AN109" s="214"/>
      <c r="AO109" s="214"/>
      <c r="AP109" s="214"/>
      <c r="AQ109" s="214"/>
      <c r="AR109" s="214"/>
      <c r="AS109" s="214"/>
      <c r="AT109" s="214"/>
      <c r="AU109" s="214"/>
      <c r="AV109" s="214"/>
      <c r="AW109" s="214"/>
      <c r="AX109" s="214"/>
      <c r="AY109" s="214"/>
      <c r="AZ109" s="214"/>
      <c r="BA109" s="244" t="str">
        <f>C109</f>
        <v>Objemová hmotnost tohoto betonu je 350 kg/m3, pevnost v tlaku 0,3 MPa, součinitel tepelné vodivosti 0,086 W/mK.</v>
      </c>
      <c r="BB109" s="214"/>
      <c r="BC109" s="214"/>
      <c r="BD109" s="214"/>
      <c r="BE109" s="214"/>
      <c r="BF109" s="214"/>
      <c r="BG109" s="214"/>
      <c r="BH109" s="214"/>
    </row>
    <row r="110" spans="1:60" outlineLevel="2" x14ac:dyDescent="0.2">
      <c r="A110" s="221"/>
      <c r="B110" s="222"/>
      <c r="C110" s="268" t="s">
        <v>479</v>
      </c>
      <c r="D110" s="262"/>
      <c r="E110" s="263"/>
      <c r="F110" s="224"/>
      <c r="G110" s="224"/>
      <c r="H110" s="224"/>
      <c r="I110" s="224"/>
      <c r="J110" s="224"/>
      <c r="K110" s="224"/>
      <c r="L110" s="224"/>
      <c r="M110" s="224"/>
      <c r="N110" s="223"/>
      <c r="O110" s="223"/>
      <c r="P110" s="223"/>
      <c r="Q110" s="223"/>
      <c r="R110" s="224"/>
      <c r="S110" s="224"/>
      <c r="T110" s="224"/>
      <c r="U110" s="224"/>
      <c r="V110" s="224"/>
      <c r="W110" s="224"/>
      <c r="X110" s="224"/>
      <c r="Y110" s="224"/>
      <c r="Z110" s="214"/>
      <c r="AA110" s="214"/>
      <c r="AB110" s="214"/>
      <c r="AC110" s="214"/>
      <c r="AD110" s="214"/>
      <c r="AE110" s="214"/>
      <c r="AF110" s="214"/>
      <c r="AG110" s="214" t="s">
        <v>371</v>
      </c>
      <c r="AH110" s="214">
        <v>0</v>
      </c>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row>
    <row r="111" spans="1:60" outlineLevel="3" x14ac:dyDescent="0.2">
      <c r="A111" s="221"/>
      <c r="B111" s="222"/>
      <c r="C111" s="269" t="s">
        <v>480</v>
      </c>
      <c r="D111" s="264"/>
      <c r="E111" s="265"/>
      <c r="F111" s="224"/>
      <c r="G111" s="224"/>
      <c r="H111" s="224"/>
      <c r="I111" s="224"/>
      <c r="J111" s="224"/>
      <c r="K111" s="224"/>
      <c r="L111" s="224"/>
      <c r="M111" s="224"/>
      <c r="N111" s="223"/>
      <c r="O111" s="223"/>
      <c r="P111" s="223"/>
      <c r="Q111" s="223"/>
      <c r="R111" s="224"/>
      <c r="S111" s="224"/>
      <c r="T111" s="224"/>
      <c r="U111" s="224"/>
      <c r="V111" s="224"/>
      <c r="W111" s="224"/>
      <c r="X111" s="224"/>
      <c r="Y111" s="224"/>
      <c r="Z111" s="214"/>
      <c r="AA111" s="214"/>
      <c r="AB111" s="214"/>
      <c r="AC111" s="214"/>
      <c r="AD111" s="214"/>
      <c r="AE111" s="214"/>
      <c r="AF111" s="214"/>
      <c r="AG111" s="214" t="s">
        <v>371</v>
      </c>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row>
    <row r="112" spans="1:60" outlineLevel="3" x14ac:dyDescent="0.2">
      <c r="A112" s="221"/>
      <c r="B112" s="222"/>
      <c r="C112" s="270" t="s">
        <v>481</v>
      </c>
      <c r="D112" s="264"/>
      <c r="E112" s="265">
        <v>35.909999999999997</v>
      </c>
      <c r="F112" s="224"/>
      <c r="G112" s="224"/>
      <c r="H112" s="224"/>
      <c r="I112" s="224"/>
      <c r="J112" s="224"/>
      <c r="K112" s="224"/>
      <c r="L112" s="224"/>
      <c r="M112" s="224"/>
      <c r="N112" s="223"/>
      <c r="O112" s="223"/>
      <c r="P112" s="223"/>
      <c r="Q112" s="223"/>
      <c r="R112" s="224"/>
      <c r="S112" s="224"/>
      <c r="T112" s="224"/>
      <c r="U112" s="224"/>
      <c r="V112" s="224"/>
      <c r="W112" s="224"/>
      <c r="X112" s="224"/>
      <c r="Y112" s="224"/>
      <c r="Z112" s="214"/>
      <c r="AA112" s="214"/>
      <c r="AB112" s="214"/>
      <c r="AC112" s="214"/>
      <c r="AD112" s="214"/>
      <c r="AE112" s="214"/>
      <c r="AF112" s="214"/>
      <c r="AG112" s="214" t="s">
        <v>371</v>
      </c>
      <c r="AH112" s="214">
        <v>2</v>
      </c>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row>
    <row r="113" spans="1:60" outlineLevel="3" x14ac:dyDescent="0.2">
      <c r="A113" s="221"/>
      <c r="B113" s="222"/>
      <c r="C113" s="270" t="s">
        <v>482</v>
      </c>
      <c r="D113" s="264"/>
      <c r="E113" s="265">
        <v>3.42</v>
      </c>
      <c r="F113" s="224"/>
      <c r="G113" s="224"/>
      <c r="H113" s="224"/>
      <c r="I113" s="224"/>
      <c r="J113" s="224"/>
      <c r="K113" s="224"/>
      <c r="L113" s="224"/>
      <c r="M113" s="224"/>
      <c r="N113" s="223"/>
      <c r="O113" s="223"/>
      <c r="P113" s="223"/>
      <c r="Q113" s="223"/>
      <c r="R113" s="224"/>
      <c r="S113" s="224"/>
      <c r="T113" s="224"/>
      <c r="U113" s="224"/>
      <c r="V113" s="224"/>
      <c r="W113" s="224"/>
      <c r="X113" s="224"/>
      <c r="Y113" s="224"/>
      <c r="Z113" s="214"/>
      <c r="AA113" s="214"/>
      <c r="AB113" s="214"/>
      <c r="AC113" s="214"/>
      <c r="AD113" s="214"/>
      <c r="AE113" s="214"/>
      <c r="AF113" s="214"/>
      <c r="AG113" s="214" t="s">
        <v>371</v>
      </c>
      <c r="AH113" s="214">
        <v>2</v>
      </c>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row>
    <row r="114" spans="1:60" outlineLevel="3" x14ac:dyDescent="0.2">
      <c r="A114" s="221"/>
      <c r="B114" s="222"/>
      <c r="C114" s="269" t="s">
        <v>483</v>
      </c>
      <c r="D114" s="264"/>
      <c r="E114" s="265"/>
      <c r="F114" s="224"/>
      <c r="G114" s="224"/>
      <c r="H114" s="224"/>
      <c r="I114" s="224"/>
      <c r="J114" s="224"/>
      <c r="K114" s="224"/>
      <c r="L114" s="224"/>
      <c r="M114" s="224"/>
      <c r="N114" s="223"/>
      <c r="O114" s="223"/>
      <c r="P114" s="223"/>
      <c r="Q114" s="223"/>
      <c r="R114" s="224"/>
      <c r="S114" s="224"/>
      <c r="T114" s="224"/>
      <c r="U114" s="224"/>
      <c r="V114" s="224"/>
      <c r="W114" s="224"/>
      <c r="X114" s="224"/>
      <c r="Y114" s="224"/>
      <c r="Z114" s="214"/>
      <c r="AA114" s="214"/>
      <c r="AB114" s="214"/>
      <c r="AC114" s="214"/>
      <c r="AD114" s="214"/>
      <c r="AE114" s="214"/>
      <c r="AF114" s="214"/>
      <c r="AG114" s="214" t="s">
        <v>371</v>
      </c>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row>
    <row r="115" spans="1:60" outlineLevel="3" x14ac:dyDescent="0.2">
      <c r="A115" s="221"/>
      <c r="B115" s="222"/>
      <c r="C115" s="268" t="s">
        <v>484</v>
      </c>
      <c r="D115" s="262"/>
      <c r="E115" s="263">
        <v>1.9664999999999999</v>
      </c>
      <c r="F115" s="224"/>
      <c r="G115" s="224"/>
      <c r="H115" s="224"/>
      <c r="I115" s="224"/>
      <c r="J115" s="224"/>
      <c r="K115" s="224"/>
      <c r="L115" s="224"/>
      <c r="M115" s="224"/>
      <c r="N115" s="223"/>
      <c r="O115" s="223"/>
      <c r="P115" s="223"/>
      <c r="Q115" s="223"/>
      <c r="R115" s="224"/>
      <c r="S115" s="224"/>
      <c r="T115" s="224"/>
      <c r="U115" s="224"/>
      <c r="V115" s="224"/>
      <c r="W115" s="224"/>
      <c r="X115" s="224"/>
      <c r="Y115" s="224"/>
      <c r="Z115" s="214"/>
      <c r="AA115" s="214"/>
      <c r="AB115" s="214"/>
      <c r="AC115" s="214"/>
      <c r="AD115" s="214"/>
      <c r="AE115" s="214"/>
      <c r="AF115" s="214"/>
      <c r="AG115" s="214" t="s">
        <v>371</v>
      </c>
      <c r="AH115" s="214">
        <v>0</v>
      </c>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row>
    <row r="116" spans="1:60" outlineLevel="1" x14ac:dyDescent="0.2">
      <c r="A116" s="245">
        <v>26</v>
      </c>
      <c r="B116" s="246" t="s">
        <v>485</v>
      </c>
      <c r="C116" s="256" t="s">
        <v>486</v>
      </c>
      <c r="D116" s="247" t="s">
        <v>379</v>
      </c>
      <c r="E116" s="248">
        <v>1</v>
      </c>
      <c r="F116" s="249"/>
      <c r="G116" s="250">
        <f>ROUND(E116*F116,2)</f>
        <v>0</v>
      </c>
      <c r="H116" s="249"/>
      <c r="I116" s="250">
        <f>ROUND(E116*H116,2)</f>
        <v>0</v>
      </c>
      <c r="J116" s="249"/>
      <c r="K116" s="250">
        <f>ROUND(E116*J116,2)</f>
        <v>0</v>
      </c>
      <c r="L116" s="250">
        <v>12</v>
      </c>
      <c r="M116" s="250">
        <f>G116*(1+L116/100)</f>
        <v>0</v>
      </c>
      <c r="N116" s="248">
        <v>1.41E-2</v>
      </c>
      <c r="O116" s="248">
        <f>ROUND(E116*N116,2)</f>
        <v>0.01</v>
      </c>
      <c r="P116" s="248">
        <v>0</v>
      </c>
      <c r="Q116" s="248">
        <f>ROUND(E116*P116,2)</f>
        <v>0</v>
      </c>
      <c r="R116" s="250" t="s">
        <v>380</v>
      </c>
      <c r="S116" s="250" t="s">
        <v>315</v>
      </c>
      <c r="T116" s="251" t="s">
        <v>315</v>
      </c>
      <c r="U116" s="224">
        <v>0.39600000000000002</v>
      </c>
      <c r="V116" s="224">
        <f>ROUND(E116*U116,2)</f>
        <v>0.4</v>
      </c>
      <c r="W116" s="224"/>
      <c r="X116" s="224" t="s">
        <v>336</v>
      </c>
      <c r="Y116" s="224" t="s">
        <v>317</v>
      </c>
      <c r="Z116" s="214"/>
      <c r="AA116" s="214"/>
      <c r="AB116" s="214"/>
      <c r="AC116" s="214"/>
      <c r="AD116" s="214"/>
      <c r="AE116" s="214"/>
      <c r="AF116" s="214"/>
      <c r="AG116" s="214" t="s">
        <v>367</v>
      </c>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row>
    <row r="117" spans="1:60" outlineLevel="1" x14ac:dyDescent="0.2">
      <c r="A117" s="245">
        <v>27</v>
      </c>
      <c r="B117" s="246" t="s">
        <v>487</v>
      </c>
      <c r="C117" s="256" t="s">
        <v>488</v>
      </c>
      <c r="D117" s="247" t="s">
        <v>379</v>
      </c>
      <c r="E117" s="248">
        <v>1</v>
      </c>
      <c r="F117" s="249"/>
      <c r="G117" s="250">
        <f>ROUND(E117*F117,2)</f>
        <v>0</v>
      </c>
      <c r="H117" s="249"/>
      <c r="I117" s="250">
        <f>ROUND(E117*H117,2)</f>
        <v>0</v>
      </c>
      <c r="J117" s="249"/>
      <c r="K117" s="250">
        <f>ROUND(E117*J117,2)</f>
        <v>0</v>
      </c>
      <c r="L117" s="250">
        <v>12</v>
      </c>
      <c r="M117" s="250">
        <f>G117*(1+L117/100)</f>
        <v>0</v>
      </c>
      <c r="N117" s="248">
        <v>0</v>
      </c>
      <c r="O117" s="248">
        <f>ROUND(E117*N117,2)</f>
        <v>0</v>
      </c>
      <c r="P117" s="248">
        <v>0</v>
      </c>
      <c r="Q117" s="248">
        <f>ROUND(E117*P117,2)</f>
        <v>0</v>
      </c>
      <c r="R117" s="250" t="s">
        <v>380</v>
      </c>
      <c r="S117" s="250" t="s">
        <v>315</v>
      </c>
      <c r="T117" s="251" t="s">
        <v>315</v>
      </c>
      <c r="U117" s="224">
        <v>0.24</v>
      </c>
      <c r="V117" s="224">
        <f>ROUND(E117*U117,2)</f>
        <v>0.24</v>
      </c>
      <c r="W117" s="224"/>
      <c r="X117" s="224" t="s">
        <v>336</v>
      </c>
      <c r="Y117" s="224" t="s">
        <v>317</v>
      </c>
      <c r="Z117" s="214"/>
      <c r="AA117" s="214"/>
      <c r="AB117" s="214"/>
      <c r="AC117" s="214"/>
      <c r="AD117" s="214"/>
      <c r="AE117" s="214"/>
      <c r="AF117" s="214"/>
      <c r="AG117" s="214" t="s">
        <v>367</v>
      </c>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row>
    <row r="118" spans="1:60" ht="22.5" outlineLevel="1" x14ac:dyDescent="0.2">
      <c r="A118" s="236">
        <v>28</v>
      </c>
      <c r="B118" s="237" t="s">
        <v>489</v>
      </c>
      <c r="C118" s="254" t="s">
        <v>490</v>
      </c>
      <c r="D118" s="238" t="s">
        <v>403</v>
      </c>
      <c r="E118" s="239">
        <v>20</v>
      </c>
      <c r="F118" s="240"/>
      <c r="G118" s="241">
        <f>ROUND(E118*F118,2)</f>
        <v>0</v>
      </c>
      <c r="H118" s="240"/>
      <c r="I118" s="241">
        <f>ROUND(E118*H118,2)</f>
        <v>0</v>
      </c>
      <c r="J118" s="240"/>
      <c r="K118" s="241">
        <f>ROUND(E118*J118,2)</f>
        <v>0</v>
      </c>
      <c r="L118" s="241">
        <v>12</v>
      </c>
      <c r="M118" s="241">
        <f>G118*(1+L118/100)</f>
        <v>0</v>
      </c>
      <c r="N118" s="239">
        <v>0</v>
      </c>
      <c r="O118" s="239">
        <f>ROUND(E118*N118,2)</f>
        <v>0</v>
      </c>
      <c r="P118" s="239">
        <v>0</v>
      </c>
      <c r="Q118" s="239">
        <f>ROUND(E118*P118,2)</f>
        <v>0</v>
      </c>
      <c r="R118" s="241" t="s">
        <v>380</v>
      </c>
      <c r="S118" s="241" t="s">
        <v>315</v>
      </c>
      <c r="T118" s="242" t="s">
        <v>315</v>
      </c>
      <c r="U118" s="224">
        <v>0.04</v>
      </c>
      <c r="V118" s="224">
        <f>ROUND(E118*U118,2)</f>
        <v>0.8</v>
      </c>
      <c r="W118" s="224"/>
      <c r="X118" s="224" t="s">
        <v>336</v>
      </c>
      <c r="Y118" s="224" t="s">
        <v>317</v>
      </c>
      <c r="Z118" s="214"/>
      <c r="AA118" s="214"/>
      <c r="AB118" s="214"/>
      <c r="AC118" s="214"/>
      <c r="AD118" s="214"/>
      <c r="AE118" s="214"/>
      <c r="AF118" s="214"/>
      <c r="AG118" s="214" t="s">
        <v>367</v>
      </c>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row>
    <row r="119" spans="1:60" outlineLevel="2" x14ac:dyDescent="0.2">
      <c r="A119" s="221"/>
      <c r="B119" s="222"/>
      <c r="C119" s="267" t="s">
        <v>491</v>
      </c>
      <c r="D119" s="266"/>
      <c r="E119" s="266"/>
      <c r="F119" s="266"/>
      <c r="G119" s="266"/>
      <c r="H119" s="224"/>
      <c r="I119" s="224"/>
      <c r="J119" s="224"/>
      <c r="K119" s="224"/>
      <c r="L119" s="224"/>
      <c r="M119" s="224"/>
      <c r="N119" s="223"/>
      <c r="O119" s="223"/>
      <c r="P119" s="223"/>
      <c r="Q119" s="223"/>
      <c r="R119" s="224"/>
      <c r="S119" s="224"/>
      <c r="T119" s="224"/>
      <c r="U119" s="224"/>
      <c r="V119" s="224"/>
      <c r="W119" s="224"/>
      <c r="X119" s="224"/>
      <c r="Y119" s="224"/>
      <c r="Z119" s="214"/>
      <c r="AA119" s="214"/>
      <c r="AB119" s="214"/>
      <c r="AC119" s="214"/>
      <c r="AD119" s="214"/>
      <c r="AE119" s="214"/>
      <c r="AF119" s="214"/>
      <c r="AG119" s="214" t="s">
        <v>369</v>
      </c>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row>
    <row r="120" spans="1:60" outlineLevel="2" x14ac:dyDescent="0.2">
      <c r="A120" s="221"/>
      <c r="B120" s="222"/>
      <c r="C120" s="268" t="s">
        <v>492</v>
      </c>
      <c r="D120" s="262"/>
      <c r="E120" s="263">
        <v>20</v>
      </c>
      <c r="F120" s="224"/>
      <c r="G120" s="224"/>
      <c r="H120" s="224"/>
      <c r="I120" s="224"/>
      <c r="J120" s="224"/>
      <c r="K120" s="224"/>
      <c r="L120" s="224"/>
      <c r="M120" s="224"/>
      <c r="N120" s="223"/>
      <c r="O120" s="223"/>
      <c r="P120" s="223"/>
      <c r="Q120" s="223"/>
      <c r="R120" s="224"/>
      <c r="S120" s="224"/>
      <c r="T120" s="224"/>
      <c r="U120" s="224"/>
      <c r="V120" s="224"/>
      <c r="W120" s="224"/>
      <c r="X120" s="224"/>
      <c r="Y120" s="224"/>
      <c r="Z120" s="214"/>
      <c r="AA120" s="214"/>
      <c r="AB120" s="214"/>
      <c r="AC120" s="214"/>
      <c r="AD120" s="214"/>
      <c r="AE120" s="214"/>
      <c r="AF120" s="214"/>
      <c r="AG120" s="214" t="s">
        <v>371</v>
      </c>
      <c r="AH120" s="214">
        <v>0</v>
      </c>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row>
    <row r="121" spans="1:60" x14ac:dyDescent="0.2">
      <c r="A121" s="229" t="s">
        <v>310</v>
      </c>
      <c r="B121" s="230" t="s">
        <v>200</v>
      </c>
      <c r="C121" s="253" t="s">
        <v>201</v>
      </c>
      <c r="D121" s="231"/>
      <c r="E121" s="232"/>
      <c r="F121" s="233"/>
      <c r="G121" s="233">
        <f>SUMIF(AG122:AG127,"&lt;&gt;NOR",G122:G127)</f>
        <v>0</v>
      </c>
      <c r="H121" s="233"/>
      <c r="I121" s="233">
        <f>SUM(I122:I127)</f>
        <v>0</v>
      </c>
      <c r="J121" s="233"/>
      <c r="K121" s="233">
        <f>SUM(K122:K127)</f>
        <v>0</v>
      </c>
      <c r="L121" s="233"/>
      <c r="M121" s="233">
        <f>SUM(M122:M127)</f>
        <v>0</v>
      </c>
      <c r="N121" s="232"/>
      <c r="O121" s="232">
        <f>SUM(O122:O127)</f>
        <v>0</v>
      </c>
      <c r="P121" s="232"/>
      <c r="Q121" s="232">
        <f>SUM(Q122:Q127)</f>
        <v>0</v>
      </c>
      <c r="R121" s="233"/>
      <c r="S121" s="233"/>
      <c r="T121" s="234"/>
      <c r="U121" s="228"/>
      <c r="V121" s="228">
        <f>SUM(V122:V127)</f>
        <v>6.73</v>
      </c>
      <c r="W121" s="228"/>
      <c r="X121" s="228"/>
      <c r="Y121" s="228"/>
      <c r="AG121" t="s">
        <v>311</v>
      </c>
    </row>
    <row r="122" spans="1:60" outlineLevel="1" x14ac:dyDescent="0.2">
      <c r="A122" s="236">
        <v>29</v>
      </c>
      <c r="B122" s="237" t="s">
        <v>493</v>
      </c>
      <c r="C122" s="254" t="s">
        <v>494</v>
      </c>
      <c r="D122" s="238" t="s">
        <v>403</v>
      </c>
      <c r="E122" s="239">
        <v>33.630000000000003</v>
      </c>
      <c r="F122" s="240"/>
      <c r="G122" s="241">
        <f>ROUND(E122*F122,2)</f>
        <v>0</v>
      </c>
      <c r="H122" s="240"/>
      <c r="I122" s="241">
        <f>ROUND(E122*H122,2)</f>
        <v>0</v>
      </c>
      <c r="J122" s="240"/>
      <c r="K122" s="241">
        <f>ROUND(E122*J122,2)</f>
        <v>0</v>
      </c>
      <c r="L122" s="241">
        <v>12</v>
      </c>
      <c r="M122" s="241">
        <f>G122*(1+L122/100)</f>
        <v>0</v>
      </c>
      <c r="N122" s="239">
        <v>0</v>
      </c>
      <c r="O122" s="239">
        <f>ROUND(E122*N122,2)</f>
        <v>0</v>
      </c>
      <c r="P122" s="239">
        <v>0</v>
      </c>
      <c r="Q122" s="239">
        <f>ROUND(E122*P122,2)</f>
        <v>0</v>
      </c>
      <c r="R122" s="241"/>
      <c r="S122" s="241" t="s">
        <v>331</v>
      </c>
      <c r="T122" s="242" t="s">
        <v>316</v>
      </c>
      <c r="U122" s="224">
        <v>0.2</v>
      </c>
      <c r="V122" s="224">
        <f>ROUND(E122*U122,2)</f>
        <v>6.73</v>
      </c>
      <c r="W122" s="224"/>
      <c r="X122" s="224" t="s">
        <v>336</v>
      </c>
      <c r="Y122" s="224" t="s">
        <v>317</v>
      </c>
      <c r="Z122" s="214"/>
      <c r="AA122" s="214"/>
      <c r="AB122" s="214"/>
      <c r="AC122" s="214"/>
      <c r="AD122" s="214"/>
      <c r="AE122" s="214"/>
      <c r="AF122" s="214"/>
      <c r="AG122" s="214" t="s">
        <v>337</v>
      </c>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row>
    <row r="123" spans="1:60" outlineLevel="2" x14ac:dyDescent="0.2">
      <c r="A123" s="221"/>
      <c r="B123" s="222"/>
      <c r="C123" s="255" t="s">
        <v>495</v>
      </c>
      <c r="D123" s="243"/>
      <c r="E123" s="243"/>
      <c r="F123" s="243"/>
      <c r="G123" s="243"/>
      <c r="H123" s="224"/>
      <c r="I123" s="224"/>
      <c r="J123" s="224"/>
      <c r="K123" s="224"/>
      <c r="L123" s="224"/>
      <c r="M123" s="224"/>
      <c r="N123" s="223"/>
      <c r="O123" s="223"/>
      <c r="P123" s="223"/>
      <c r="Q123" s="223"/>
      <c r="R123" s="224"/>
      <c r="S123" s="224"/>
      <c r="T123" s="224"/>
      <c r="U123" s="224"/>
      <c r="V123" s="224"/>
      <c r="W123" s="224"/>
      <c r="X123" s="224"/>
      <c r="Y123" s="224"/>
      <c r="Z123" s="214"/>
      <c r="AA123" s="214"/>
      <c r="AB123" s="214"/>
      <c r="AC123" s="214"/>
      <c r="AD123" s="214"/>
      <c r="AE123" s="214"/>
      <c r="AF123" s="214"/>
      <c r="AG123" s="214" t="s">
        <v>320</v>
      </c>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row>
    <row r="124" spans="1:60" outlineLevel="2" x14ac:dyDescent="0.2">
      <c r="A124" s="221"/>
      <c r="B124" s="222"/>
      <c r="C124" s="268" t="s">
        <v>496</v>
      </c>
      <c r="D124" s="262"/>
      <c r="E124" s="263">
        <v>9.8800000000000008</v>
      </c>
      <c r="F124" s="224"/>
      <c r="G124" s="224"/>
      <c r="H124" s="224"/>
      <c r="I124" s="224"/>
      <c r="J124" s="224"/>
      <c r="K124" s="224"/>
      <c r="L124" s="224"/>
      <c r="M124" s="224"/>
      <c r="N124" s="223"/>
      <c r="O124" s="223"/>
      <c r="P124" s="223"/>
      <c r="Q124" s="223"/>
      <c r="R124" s="224"/>
      <c r="S124" s="224"/>
      <c r="T124" s="224"/>
      <c r="U124" s="224"/>
      <c r="V124" s="224"/>
      <c r="W124" s="224"/>
      <c r="X124" s="224"/>
      <c r="Y124" s="224"/>
      <c r="Z124" s="214"/>
      <c r="AA124" s="214"/>
      <c r="AB124" s="214"/>
      <c r="AC124" s="214"/>
      <c r="AD124" s="214"/>
      <c r="AE124" s="214"/>
      <c r="AF124" s="214"/>
      <c r="AG124" s="214" t="s">
        <v>371</v>
      </c>
      <c r="AH124" s="214">
        <v>0</v>
      </c>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row>
    <row r="125" spans="1:60" outlineLevel="3" x14ac:dyDescent="0.2">
      <c r="A125" s="221"/>
      <c r="B125" s="222"/>
      <c r="C125" s="268" t="s">
        <v>497</v>
      </c>
      <c r="D125" s="262"/>
      <c r="E125" s="263">
        <v>9.68</v>
      </c>
      <c r="F125" s="224"/>
      <c r="G125" s="224"/>
      <c r="H125" s="224"/>
      <c r="I125" s="224"/>
      <c r="J125" s="224"/>
      <c r="K125" s="224"/>
      <c r="L125" s="224"/>
      <c r="M125" s="224"/>
      <c r="N125" s="223"/>
      <c r="O125" s="223"/>
      <c r="P125" s="223"/>
      <c r="Q125" s="223"/>
      <c r="R125" s="224"/>
      <c r="S125" s="224"/>
      <c r="T125" s="224"/>
      <c r="U125" s="224"/>
      <c r="V125" s="224"/>
      <c r="W125" s="224"/>
      <c r="X125" s="224"/>
      <c r="Y125" s="224"/>
      <c r="Z125" s="214"/>
      <c r="AA125" s="214"/>
      <c r="AB125" s="214"/>
      <c r="AC125" s="214"/>
      <c r="AD125" s="214"/>
      <c r="AE125" s="214"/>
      <c r="AF125" s="214"/>
      <c r="AG125" s="214" t="s">
        <v>371</v>
      </c>
      <c r="AH125" s="214">
        <v>0</v>
      </c>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row>
    <row r="126" spans="1:60" outlineLevel="3" x14ac:dyDescent="0.2">
      <c r="A126" s="221"/>
      <c r="B126" s="222"/>
      <c r="C126" s="268" t="s">
        <v>498</v>
      </c>
      <c r="D126" s="262"/>
      <c r="E126" s="263">
        <v>9.48</v>
      </c>
      <c r="F126" s="224"/>
      <c r="G126" s="224"/>
      <c r="H126" s="224"/>
      <c r="I126" s="224"/>
      <c r="J126" s="224"/>
      <c r="K126" s="224"/>
      <c r="L126" s="224"/>
      <c r="M126" s="224"/>
      <c r="N126" s="223"/>
      <c r="O126" s="223"/>
      <c r="P126" s="223"/>
      <c r="Q126" s="223"/>
      <c r="R126" s="224"/>
      <c r="S126" s="224"/>
      <c r="T126" s="224"/>
      <c r="U126" s="224"/>
      <c r="V126" s="224"/>
      <c r="W126" s="224"/>
      <c r="X126" s="224"/>
      <c r="Y126" s="224"/>
      <c r="Z126" s="214"/>
      <c r="AA126" s="214"/>
      <c r="AB126" s="214"/>
      <c r="AC126" s="214"/>
      <c r="AD126" s="214"/>
      <c r="AE126" s="214"/>
      <c r="AF126" s="214"/>
      <c r="AG126" s="214" t="s">
        <v>371</v>
      </c>
      <c r="AH126" s="214">
        <v>0</v>
      </c>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row>
    <row r="127" spans="1:60" outlineLevel="3" x14ac:dyDescent="0.2">
      <c r="A127" s="221"/>
      <c r="B127" s="222"/>
      <c r="C127" s="268" t="s">
        <v>499</v>
      </c>
      <c r="D127" s="262"/>
      <c r="E127" s="263">
        <v>4.59</v>
      </c>
      <c r="F127" s="224"/>
      <c r="G127" s="224"/>
      <c r="H127" s="224"/>
      <c r="I127" s="224"/>
      <c r="J127" s="224"/>
      <c r="K127" s="224"/>
      <c r="L127" s="224"/>
      <c r="M127" s="224"/>
      <c r="N127" s="223"/>
      <c r="O127" s="223"/>
      <c r="P127" s="223"/>
      <c r="Q127" s="223"/>
      <c r="R127" s="224"/>
      <c r="S127" s="224"/>
      <c r="T127" s="224"/>
      <c r="U127" s="224"/>
      <c r="V127" s="224"/>
      <c r="W127" s="224"/>
      <c r="X127" s="224"/>
      <c r="Y127" s="224"/>
      <c r="Z127" s="214"/>
      <c r="AA127" s="214"/>
      <c r="AB127" s="214"/>
      <c r="AC127" s="214"/>
      <c r="AD127" s="214"/>
      <c r="AE127" s="214"/>
      <c r="AF127" s="214"/>
      <c r="AG127" s="214" t="s">
        <v>371</v>
      </c>
      <c r="AH127" s="214">
        <v>0</v>
      </c>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row>
    <row r="128" spans="1:60" x14ac:dyDescent="0.2">
      <c r="A128" s="229" t="s">
        <v>310</v>
      </c>
      <c r="B128" s="230" t="s">
        <v>202</v>
      </c>
      <c r="C128" s="253" t="s">
        <v>203</v>
      </c>
      <c r="D128" s="231"/>
      <c r="E128" s="232"/>
      <c r="F128" s="233"/>
      <c r="G128" s="233">
        <f>SUMIF(AG129:AG133,"&lt;&gt;NOR",G129:G133)</f>
        <v>0</v>
      </c>
      <c r="H128" s="233"/>
      <c r="I128" s="233">
        <f>SUM(I129:I133)</f>
        <v>0</v>
      </c>
      <c r="J128" s="233"/>
      <c r="K128" s="233">
        <f>SUM(K129:K133)</f>
        <v>0</v>
      </c>
      <c r="L128" s="233"/>
      <c r="M128" s="233">
        <f>SUM(M129:M133)</f>
        <v>0</v>
      </c>
      <c r="N128" s="232"/>
      <c r="O128" s="232">
        <f>SUM(O129:O133)</f>
        <v>7.0000000000000007E-2</v>
      </c>
      <c r="P128" s="232"/>
      <c r="Q128" s="232">
        <f>SUM(Q129:Q133)</f>
        <v>0</v>
      </c>
      <c r="R128" s="233"/>
      <c r="S128" s="233"/>
      <c r="T128" s="234"/>
      <c r="U128" s="228"/>
      <c r="V128" s="228">
        <f>SUM(V129:V133)</f>
        <v>9.49</v>
      </c>
      <c r="W128" s="228"/>
      <c r="X128" s="228"/>
      <c r="Y128" s="228"/>
      <c r="AG128" t="s">
        <v>311</v>
      </c>
    </row>
    <row r="129" spans="1:60" outlineLevel="1" x14ac:dyDescent="0.2">
      <c r="A129" s="236">
        <v>30</v>
      </c>
      <c r="B129" s="237" t="s">
        <v>500</v>
      </c>
      <c r="C129" s="254" t="s">
        <v>501</v>
      </c>
      <c r="D129" s="238" t="s">
        <v>379</v>
      </c>
      <c r="E129" s="239">
        <v>45.17</v>
      </c>
      <c r="F129" s="240"/>
      <c r="G129" s="241">
        <f>ROUND(E129*F129,2)</f>
        <v>0</v>
      </c>
      <c r="H129" s="240"/>
      <c r="I129" s="241">
        <f>ROUND(E129*H129,2)</f>
        <v>0</v>
      </c>
      <c r="J129" s="240"/>
      <c r="K129" s="241">
        <f>ROUND(E129*J129,2)</f>
        <v>0</v>
      </c>
      <c r="L129" s="241">
        <v>12</v>
      </c>
      <c r="M129" s="241">
        <f>G129*(1+L129/100)</f>
        <v>0</v>
      </c>
      <c r="N129" s="239">
        <v>1.58E-3</v>
      </c>
      <c r="O129" s="239">
        <f>ROUND(E129*N129,2)</f>
        <v>7.0000000000000007E-2</v>
      </c>
      <c r="P129" s="239">
        <v>0</v>
      </c>
      <c r="Q129" s="239">
        <f>ROUND(E129*P129,2)</f>
        <v>0</v>
      </c>
      <c r="R129" s="241" t="s">
        <v>502</v>
      </c>
      <c r="S129" s="241" t="s">
        <v>315</v>
      </c>
      <c r="T129" s="242" t="s">
        <v>315</v>
      </c>
      <c r="U129" s="224">
        <v>0.21</v>
      </c>
      <c r="V129" s="224">
        <f>ROUND(E129*U129,2)</f>
        <v>9.49</v>
      </c>
      <c r="W129" s="224"/>
      <c r="X129" s="224" t="s">
        <v>336</v>
      </c>
      <c r="Y129" s="224" t="s">
        <v>317</v>
      </c>
      <c r="Z129" s="214"/>
      <c r="AA129" s="214"/>
      <c r="AB129" s="214"/>
      <c r="AC129" s="214"/>
      <c r="AD129" s="214"/>
      <c r="AE129" s="214"/>
      <c r="AF129" s="214"/>
      <c r="AG129" s="214" t="s">
        <v>367</v>
      </c>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row>
    <row r="130" spans="1:60" outlineLevel="2" x14ac:dyDescent="0.2">
      <c r="A130" s="221"/>
      <c r="B130" s="222"/>
      <c r="C130" s="268" t="s">
        <v>409</v>
      </c>
      <c r="D130" s="262"/>
      <c r="E130" s="263">
        <v>35.909999999999997</v>
      </c>
      <c r="F130" s="224"/>
      <c r="G130" s="224"/>
      <c r="H130" s="224"/>
      <c r="I130" s="224"/>
      <c r="J130" s="224"/>
      <c r="K130" s="224"/>
      <c r="L130" s="224"/>
      <c r="M130" s="224"/>
      <c r="N130" s="223"/>
      <c r="O130" s="223"/>
      <c r="P130" s="223"/>
      <c r="Q130" s="223"/>
      <c r="R130" s="224"/>
      <c r="S130" s="224"/>
      <c r="T130" s="224"/>
      <c r="U130" s="224"/>
      <c r="V130" s="224"/>
      <c r="W130" s="224"/>
      <c r="X130" s="224"/>
      <c r="Y130" s="224"/>
      <c r="Z130" s="214"/>
      <c r="AA130" s="214"/>
      <c r="AB130" s="214"/>
      <c r="AC130" s="214"/>
      <c r="AD130" s="214"/>
      <c r="AE130" s="214"/>
      <c r="AF130" s="214"/>
      <c r="AG130" s="214" t="s">
        <v>371</v>
      </c>
      <c r="AH130" s="214">
        <v>0</v>
      </c>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row>
    <row r="131" spans="1:60" outlineLevel="3" x14ac:dyDescent="0.2">
      <c r="A131" s="221"/>
      <c r="B131" s="222"/>
      <c r="C131" s="268" t="s">
        <v>410</v>
      </c>
      <c r="D131" s="262"/>
      <c r="E131" s="263">
        <v>3.42</v>
      </c>
      <c r="F131" s="224"/>
      <c r="G131" s="224"/>
      <c r="H131" s="224"/>
      <c r="I131" s="224"/>
      <c r="J131" s="224"/>
      <c r="K131" s="224"/>
      <c r="L131" s="224"/>
      <c r="M131" s="224"/>
      <c r="N131" s="223"/>
      <c r="O131" s="223"/>
      <c r="P131" s="223"/>
      <c r="Q131" s="223"/>
      <c r="R131" s="224"/>
      <c r="S131" s="224"/>
      <c r="T131" s="224"/>
      <c r="U131" s="224"/>
      <c r="V131" s="224"/>
      <c r="W131" s="224"/>
      <c r="X131" s="224"/>
      <c r="Y131" s="224"/>
      <c r="Z131" s="214"/>
      <c r="AA131" s="214"/>
      <c r="AB131" s="214"/>
      <c r="AC131" s="214"/>
      <c r="AD131" s="214"/>
      <c r="AE131" s="214"/>
      <c r="AF131" s="214"/>
      <c r="AG131" s="214" t="s">
        <v>371</v>
      </c>
      <c r="AH131" s="214">
        <v>0</v>
      </c>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row>
    <row r="132" spans="1:60" outlineLevel="3" x14ac:dyDescent="0.2">
      <c r="A132" s="221"/>
      <c r="B132" s="222"/>
      <c r="C132" s="268" t="s">
        <v>414</v>
      </c>
      <c r="D132" s="262"/>
      <c r="E132" s="263">
        <v>0.95</v>
      </c>
      <c r="F132" s="224"/>
      <c r="G132" s="224"/>
      <c r="H132" s="224"/>
      <c r="I132" s="224"/>
      <c r="J132" s="224"/>
      <c r="K132" s="224"/>
      <c r="L132" s="224"/>
      <c r="M132" s="224"/>
      <c r="N132" s="223"/>
      <c r="O132" s="223"/>
      <c r="P132" s="223"/>
      <c r="Q132" s="223"/>
      <c r="R132" s="224"/>
      <c r="S132" s="224"/>
      <c r="T132" s="224"/>
      <c r="U132" s="224"/>
      <c r="V132" s="224"/>
      <c r="W132" s="224"/>
      <c r="X132" s="224"/>
      <c r="Y132" s="224"/>
      <c r="Z132" s="214"/>
      <c r="AA132" s="214"/>
      <c r="AB132" s="214"/>
      <c r="AC132" s="214"/>
      <c r="AD132" s="214"/>
      <c r="AE132" s="214"/>
      <c r="AF132" s="214"/>
      <c r="AG132" s="214" t="s">
        <v>371</v>
      </c>
      <c r="AH132" s="214">
        <v>0</v>
      </c>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row>
    <row r="133" spans="1:60" outlineLevel="3" x14ac:dyDescent="0.2">
      <c r="A133" s="221"/>
      <c r="B133" s="222"/>
      <c r="C133" s="268" t="s">
        <v>415</v>
      </c>
      <c r="D133" s="262"/>
      <c r="E133" s="263">
        <v>4.8899999999999997</v>
      </c>
      <c r="F133" s="224"/>
      <c r="G133" s="224"/>
      <c r="H133" s="224"/>
      <c r="I133" s="224"/>
      <c r="J133" s="224"/>
      <c r="K133" s="224"/>
      <c r="L133" s="224"/>
      <c r="M133" s="224"/>
      <c r="N133" s="223"/>
      <c r="O133" s="223"/>
      <c r="P133" s="223"/>
      <c r="Q133" s="223"/>
      <c r="R133" s="224"/>
      <c r="S133" s="224"/>
      <c r="T133" s="224"/>
      <c r="U133" s="224"/>
      <c r="V133" s="224"/>
      <c r="W133" s="224"/>
      <c r="X133" s="224"/>
      <c r="Y133" s="224"/>
      <c r="Z133" s="214"/>
      <c r="AA133" s="214"/>
      <c r="AB133" s="214"/>
      <c r="AC133" s="214"/>
      <c r="AD133" s="214"/>
      <c r="AE133" s="214"/>
      <c r="AF133" s="214"/>
      <c r="AG133" s="214" t="s">
        <v>371</v>
      </c>
      <c r="AH133" s="214">
        <v>0</v>
      </c>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row>
    <row r="134" spans="1:60" x14ac:dyDescent="0.2">
      <c r="A134" s="229" t="s">
        <v>310</v>
      </c>
      <c r="B134" s="230" t="s">
        <v>204</v>
      </c>
      <c r="C134" s="253" t="s">
        <v>205</v>
      </c>
      <c r="D134" s="231"/>
      <c r="E134" s="232"/>
      <c r="F134" s="233"/>
      <c r="G134" s="233">
        <f>SUMIF(AG135:AG144,"&lt;&gt;NOR",G135:G144)</f>
        <v>0</v>
      </c>
      <c r="H134" s="233"/>
      <c r="I134" s="233">
        <f>SUM(I135:I144)</f>
        <v>0</v>
      </c>
      <c r="J134" s="233"/>
      <c r="K134" s="233">
        <f>SUM(K135:K144)</f>
        <v>0</v>
      </c>
      <c r="L134" s="233"/>
      <c r="M134" s="233">
        <f>SUM(M135:M144)</f>
        <v>0</v>
      </c>
      <c r="N134" s="232"/>
      <c r="O134" s="232">
        <f>SUM(O135:O144)</f>
        <v>0</v>
      </c>
      <c r="P134" s="232"/>
      <c r="Q134" s="232">
        <f>SUM(Q135:Q144)</f>
        <v>0</v>
      </c>
      <c r="R134" s="233"/>
      <c r="S134" s="233"/>
      <c r="T134" s="234"/>
      <c r="U134" s="228"/>
      <c r="V134" s="228">
        <f>SUM(V135:V144)</f>
        <v>13.93</v>
      </c>
      <c r="W134" s="228"/>
      <c r="X134" s="228"/>
      <c r="Y134" s="228"/>
      <c r="AG134" t="s">
        <v>311</v>
      </c>
    </row>
    <row r="135" spans="1:60" ht="56.25" outlineLevel="1" x14ac:dyDescent="0.2">
      <c r="A135" s="236">
        <v>31</v>
      </c>
      <c r="B135" s="237" t="s">
        <v>503</v>
      </c>
      <c r="C135" s="254" t="s">
        <v>504</v>
      </c>
      <c r="D135" s="238" t="s">
        <v>379</v>
      </c>
      <c r="E135" s="239">
        <v>45.17</v>
      </c>
      <c r="F135" s="240"/>
      <c r="G135" s="241">
        <f>ROUND(E135*F135,2)</f>
        <v>0</v>
      </c>
      <c r="H135" s="240"/>
      <c r="I135" s="241">
        <f>ROUND(E135*H135,2)</f>
        <v>0</v>
      </c>
      <c r="J135" s="240"/>
      <c r="K135" s="241">
        <f>ROUND(E135*J135,2)</f>
        <v>0</v>
      </c>
      <c r="L135" s="241">
        <v>12</v>
      </c>
      <c r="M135" s="241">
        <f>G135*(1+L135/100)</f>
        <v>0</v>
      </c>
      <c r="N135" s="239">
        <v>4.0000000000000003E-5</v>
      </c>
      <c r="O135" s="239">
        <f>ROUND(E135*N135,2)</f>
        <v>0</v>
      </c>
      <c r="P135" s="239">
        <v>0</v>
      </c>
      <c r="Q135" s="239">
        <f>ROUND(E135*P135,2)</f>
        <v>0</v>
      </c>
      <c r="R135" s="241" t="s">
        <v>380</v>
      </c>
      <c r="S135" s="241" t="s">
        <v>315</v>
      </c>
      <c r="T135" s="242" t="s">
        <v>315</v>
      </c>
      <c r="U135" s="224">
        <v>0.308</v>
      </c>
      <c r="V135" s="224">
        <f>ROUND(E135*U135,2)</f>
        <v>13.91</v>
      </c>
      <c r="W135" s="224"/>
      <c r="X135" s="224" t="s">
        <v>336</v>
      </c>
      <c r="Y135" s="224" t="s">
        <v>317</v>
      </c>
      <c r="Z135" s="214"/>
      <c r="AA135" s="214"/>
      <c r="AB135" s="214"/>
      <c r="AC135" s="214"/>
      <c r="AD135" s="214"/>
      <c r="AE135" s="214"/>
      <c r="AF135" s="214"/>
      <c r="AG135" s="214" t="s">
        <v>367</v>
      </c>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row>
    <row r="136" spans="1:60" outlineLevel="2" x14ac:dyDescent="0.2">
      <c r="A136" s="221"/>
      <c r="B136" s="222"/>
      <c r="C136" s="268" t="s">
        <v>505</v>
      </c>
      <c r="D136" s="262"/>
      <c r="E136" s="263"/>
      <c r="F136" s="224"/>
      <c r="G136" s="224"/>
      <c r="H136" s="224"/>
      <c r="I136" s="224"/>
      <c r="J136" s="224"/>
      <c r="K136" s="224"/>
      <c r="L136" s="224"/>
      <c r="M136" s="224"/>
      <c r="N136" s="223"/>
      <c r="O136" s="223"/>
      <c r="P136" s="223"/>
      <c r="Q136" s="223"/>
      <c r="R136" s="224"/>
      <c r="S136" s="224"/>
      <c r="T136" s="224"/>
      <c r="U136" s="224"/>
      <c r="V136" s="224"/>
      <c r="W136" s="224"/>
      <c r="X136" s="224"/>
      <c r="Y136" s="224"/>
      <c r="Z136" s="214"/>
      <c r="AA136" s="214"/>
      <c r="AB136" s="214"/>
      <c r="AC136" s="214"/>
      <c r="AD136" s="214"/>
      <c r="AE136" s="214"/>
      <c r="AF136" s="214"/>
      <c r="AG136" s="214" t="s">
        <v>371</v>
      </c>
      <c r="AH136" s="214">
        <v>0</v>
      </c>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row>
    <row r="137" spans="1:60" outlineLevel="3" x14ac:dyDescent="0.2">
      <c r="A137" s="221"/>
      <c r="B137" s="222"/>
      <c r="C137" s="268" t="s">
        <v>409</v>
      </c>
      <c r="D137" s="262"/>
      <c r="E137" s="263">
        <v>35.909999999999997</v>
      </c>
      <c r="F137" s="224"/>
      <c r="G137" s="224"/>
      <c r="H137" s="224"/>
      <c r="I137" s="224"/>
      <c r="J137" s="224"/>
      <c r="K137" s="224"/>
      <c r="L137" s="224"/>
      <c r="M137" s="224"/>
      <c r="N137" s="223"/>
      <c r="O137" s="223"/>
      <c r="P137" s="223"/>
      <c r="Q137" s="223"/>
      <c r="R137" s="224"/>
      <c r="S137" s="224"/>
      <c r="T137" s="224"/>
      <c r="U137" s="224"/>
      <c r="V137" s="224"/>
      <c r="W137" s="224"/>
      <c r="X137" s="224"/>
      <c r="Y137" s="224"/>
      <c r="Z137" s="214"/>
      <c r="AA137" s="214"/>
      <c r="AB137" s="214"/>
      <c r="AC137" s="214"/>
      <c r="AD137" s="214"/>
      <c r="AE137" s="214"/>
      <c r="AF137" s="214"/>
      <c r="AG137" s="214" t="s">
        <v>371</v>
      </c>
      <c r="AH137" s="214">
        <v>0</v>
      </c>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row>
    <row r="138" spans="1:60" outlineLevel="3" x14ac:dyDescent="0.2">
      <c r="A138" s="221"/>
      <c r="B138" s="222"/>
      <c r="C138" s="268" t="s">
        <v>410</v>
      </c>
      <c r="D138" s="262"/>
      <c r="E138" s="263">
        <v>3.42</v>
      </c>
      <c r="F138" s="224"/>
      <c r="G138" s="224"/>
      <c r="H138" s="224"/>
      <c r="I138" s="224"/>
      <c r="J138" s="224"/>
      <c r="K138" s="224"/>
      <c r="L138" s="224"/>
      <c r="M138" s="224"/>
      <c r="N138" s="223"/>
      <c r="O138" s="223"/>
      <c r="P138" s="223"/>
      <c r="Q138" s="223"/>
      <c r="R138" s="224"/>
      <c r="S138" s="224"/>
      <c r="T138" s="224"/>
      <c r="U138" s="224"/>
      <c r="V138" s="224"/>
      <c r="W138" s="224"/>
      <c r="X138" s="224"/>
      <c r="Y138" s="224"/>
      <c r="Z138" s="214"/>
      <c r="AA138" s="214"/>
      <c r="AB138" s="214"/>
      <c r="AC138" s="214"/>
      <c r="AD138" s="214"/>
      <c r="AE138" s="214"/>
      <c r="AF138" s="214"/>
      <c r="AG138" s="214" t="s">
        <v>371</v>
      </c>
      <c r="AH138" s="214">
        <v>0</v>
      </c>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row>
    <row r="139" spans="1:60" outlineLevel="3" x14ac:dyDescent="0.2">
      <c r="A139" s="221"/>
      <c r="B139" s="222"/>
      <c r="C139" s="268" t="s">
        <v>414</v>
      </c>
      <c r="D139" s="262"/>
      <c r="E139" s="263">
        <v>0.95</v>
      </c>
      <c r="F139" s="224"/>
      <c r="G139" s="224"/>
      <c r="H139" s="224"/>
      <c r="I139" s="224"/>
      <c r="J139" s="224"/>
      <c r="K139" s="224"/>
      <c r="L139" s="224"/>
      <c r="M139" s="224"/>
      <c r="N139" s="223"/>
      <c r="O139" s="223"/>
      <c r="P139" s="223"/>
      <c r="Q139" s="223"/>
      <c r="R139" s="224"/>
      <c r="S139" s="224"/>
      <c r="T139" s="224"/>
      <c r="U139" s="224"/>
      <c r="V139" s="224"/>
      <c r="W139" s="224"/>
      <c r="X139" s="224"/>
      <c r="Y139" s="224"/>
      <c r="Z139" s="214"/>
      <c r="AA139" s="214"/>
      <c r="AB139" s="214"/>
      <c r="AC139" s="214"/>
      <c r="AD139" s="214"/>
      <c r="AE139" s="214"/>
      <c r="AF139" s="214"/>
      <c r="AG139" s="214" t="s">
        <v>371</v>
      </c>
      <c r="AH139" s="214">
        <v>0</v>
      </c>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row>
    <row r="140" spans="1:60" outlineLevel="3" x14ac:dyDescent="0.2">
      <c r="A140" s="221"/>
      <c r="B140" s="222"/>
      <c r="C140" s="268" t="s">
        <v>415</v>
      </c>
      <c r="D140" s="262"/>
      <c r="E140" s="263">
        <v>4.8899999999999997</v>
      </c>
      <c r="F140" s="224"/>
      <c r="G140" s="224"/>
      <c r="H140" s="224"/>
      <c r="I140" s="224"/>
      <c r="J140" s="224"/>
      <c r="K140" s="224"/>
      <c r="L140" s="224"/>
      <c r="M140" s="224"/>
      <c r="N140" s="223"/>
      <c r="O140" s="223"/>
      <c r="P140" s="223"/>
      <c r="Q140" s="223"/>
      <c r="R140" s="224"/>
      <c r="S140" s="224"/>
      <c r="T140" s="224"/>
      <c r="U140" s="224"/>
      <c r="V140" s="224"/>
      <c r="W140" s="224"/>
      <c r="X140" s="224"/>
      <c r="Y140" s="224"/>
      <c r="Z140" s="214"/>
      <c r="AA140" s="214"/>
      <c r="AB140" s="214"/>
      <c r="AC140" s="214"/>
      <c r="AD140" s="214"/>
      <c r="AE140" s="214"/>
      <c r="AF140" s="214"/>
      <c r="AG140" s="214" t="s">
        <v>371</v>
      </c>
      <c r="AH140" s="214">
        <v>0</v>
      </c>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row>
    <row r="141" spans="1:60" outlineLevel="1" x14ac:dyDescent="0.2">
      <c r="A141" s="236">
        <v>32</v>
      </c>
      <c r="B141" s="237" t="s">
        <v>506</v>
      </c>
      <c r="C141" s="254" t="s">
        <v>507</v>
      </c>
      <c r="D141" s="238" t="s">
        <v>330</v>
      </c>
      <c r="E141" s="239">
        <v>1</v>
      </c>
      <c r="F141" s="240"/>
      <c r="G141" s="241">
        <f>ROUND(E141*F141,2)</f>
        <v>0</v>
      </c>
      <c r="H141" s="240"/>
      <c r="I141" s="241">
        <f>ROUND(E141*H141,2)</f>
        <v>0</v>
      </c>
      <c r="J141" s="240"/>
      <c r="K141" s="241">
        <f>ROUND(E141*J141,2)</f>
        <v>0</v>
      </c>
      <c r="L141" s="241">
        <v>12</v>
      </c>
      <c r="M141" s="241">
        <f>G141*(1+L141/100)</f>
        <v>0</v>
      </c>
      <c r="N141" s="239">
        <v>0</v>
      </c>
      <c r="O141" s="239">
        <f>ROUND(E141*N141,2)</f>
        <v>0</v>
      </c>
      <c r="P141" s="239">
        <v>0</v>
      </c>
      <c r="Q141" s="239">
        <f>ROUND(E141*P141,2)</f>
        <v>0</v>
      </c>
      <c r="R141" s="241" t="s">
        <v>366</v>
      </c>
      <c r="S141" s="241" t="s">
        <v>315</v>
      </c>
      <c r="T141" s="242" t="s">
        <v>316</v>
      </c>
      <c r="U141" s="224">
        <v>0.02</v>
      </c>
      <c r="V141" s="224">
        <f>ROUND(E141*U141,2)</f>
        <v>0.02</v>
      </c>
      <c r="W141" s="224"/>
      <c r="X141" s="224" t="s">
        <v>336</v>
      </c>
      <c r="Y141" s="224" t="s">
        <v>317</v>
      </c>
      <c r="Z141" s="214"/>
      <c r="AA141" s="214"/>
      <c r="AB141" s="214"/>
      <c r="AC141" s="214"/>
      <c r="AD141" s="214"/>
      <c r="AE141" s="214"/>
      <c r="AF141" s="214"/>
      <c r="AG141" s="214" t="s">
        <v>337</v>
      </c>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row>
    <row r="142" spans="1:60" outlineLevel="2" x14ac:dyDescent="0.2">
      <c r="A142" s="221"/>
      <c r="B142" s="222"/>
      <c r="C142" s="268" t="s">
        <v>508</v>
      </c>
      <c r="D142" s="262"/>
      <c r="E142" s="263">
        <v>1</v>
      </c>
      <c r="F142" s="224"/>
      <c r="G142" s="224"/>
      <c r="H142" s="224"/>
      <c r="I142" s="224"/>
      <c r="J142" s="224"/>
      <c r="K142" s="224"/>
      <c r="L142" s="224"/>
      <c r="M142" s="224"/>
      <c r="N142" s="223"/>
      <c r="O142" s="223"/>
      <c r="P142" s="223"/>
      <c r="Q142" s="223"/>
      <c r="R142" s="224"/>
      <c r="S142" s="224"/>
      <c r="T142" s="224"/>
      <c r="U142" s="224"/>
      <c r="V142" s="224"/>
      <c r="W142" s="224"/>
      <c r="X142" s="224"/>
      <c r="Y142" s="224"/>
      <c r="Z142" s="214"/>
      <c r="AA142" s="214"/>
      <c r="AB142" s="214"/>
      <c r="AC142" s="214"/>
      <c r="AD142" s="214"/>
      <c r="AE142" s="214"/>
      <c r="AF142" s="214"/>
      <c r="AG142" s="214" t="s">
        <v>371</v>
      </c>
      <c r="AH142" s="214">
        <v>0</v>
      </c>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row>
    <row r="143" spans="1:60" ht="22.5" outlineLevel="1" x14ac:dyDescent="0.2">
      <c r="A143" s="236">
        <v>33</v>
      </c>
      <c r="B143" s="237" t="s">
        <v>509</v>
      </c>
      <c r="C143" s="254" t="s">
        <v>510</v>
      </c>
      <c r="D143" s="238" t="s">
        <v>375</v>
      </c>
      <c r="E143" s="239">
        <v>1</v>
      </c>
      <c r="F143" s="240"/>
      <c r="G143" s="241">
        <f>ROUND(E143*F143,2)</f>
        <v>0</v>
      </c>
      <c r="H143" s="240"/>
      <c r="I143" s="241">
        <f>ROUND(E143*H143,2)</f>
        <v>0</v>
      </c>
      <c r="J143" s="240"/>
      <c r="K143" s="241">
        <f>ROUND(E143*J143,2)</f>
        <v>0</v>
      </c>
      <c r="L143" s="241">
        <v>12</v>
      </c>
      <c r="M143" s="241">
        <f>G143*(1+L143/100)</f>
        <v>0</v>
      </c>
      <c r="N143" s="239">
        <v>0</v>
      </c>
      <c r="O143" s="239">
        <f>ROUND(E143*N143,2)</f>
        <v>0</v>
      </c>
      <c r="P143" s="239">
        <v>0</v>
      </c>
      <c r="Q143" s="239">
        <f>ROUND(E143*P143,2)</f>
        <v>0</v>
      </c>
      <c r="R143" s="241"/>
      <c r="S143" s="241" t="s">
        <v>331</v>
      </c>
      <c r="T143" s="242" t="s">
        <v>316</v>
      </c>
      <c r="U143" s="224">
        <v>0</v>
      </c>
      <c r="V143" s="224">
        <f>ROUND(E143*U143,2)</f>
        <v>0</v>
      </c>
      <c r="W143" s="224"/>
      <c r="X143" s="224" t="s">
        <v>336</v>
      </c>
      <c r="Y143" s="224" t="s">
        <v>317</v>
      </c>
      <c r="Z143" s="214"/>
      <c r="AA143" s="214"/>
      <c r="AB143" s="214"/>
      <c r="AC143" s="214"/>
      <c r="AD143" s="214"/>
      <c r="AE143" s="214"/>
      <c r="AF143" s="214"/>
      <c r="AG143" s="214" t="s">
        <v>367</v>
      </c>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row>
    <row r="144" spans="1:60" outlineLevel="2" x14ac:dyDescent="0.2">
      <c r="A144" s="221"/>
      <c r="B144" s="222"/>
      <c r="C144" s="268" t="s">
        <v>511</v>
      </c>
      <c r="D144" s="262"/>
      <c r="E144" s="263">
        <v>1</v>
      </c>
      <c r="F144" s="224"/>
      <c r="G144" s="224"/>
      <c r="H144" s="224"/>
      <c r="I144" s="224"/>
      <c r="J144" s="224"/>
      <c r="K144" s="224"/>
      <c r="L144" s="224"/>
      <c r="M144" s="224"/>
      <c r="N144" s="223"/>
      <c r="O144" s="223"/>
      <c r="P144" s="223"/>
      <c r="Q144" s="223"/>
      <c r="R144" s="224"/>
      <c r="S144" s="224"/>
      <c r="T144" s="224"/>
      <c r="U144" s="224"/>
      <c r="V144" s="224"/>
      <c r="W144" s="224"/>
      <c r="X144" s="224"/>
      <c r="Y144" s="224"/>
      <c r="Z144" s="214"/>
      <c r="AA144" s="214"/>
      <c r="AB144" s="214"/>
      <c r="AC144" s="214"/>
      <c r="AD144" s="214"/>
      <c r="AE144" s="214"/>
      <c r="AF144" s="214"/>
      <c r="AG144" s="214" t="s">
        <v>371</v>
      </c>
      <c r="AH144" s="214">
        <v>0</v>
      </c>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row>
    <row r="145" spans="1:60" x14ac:dyDescent="0.2">
      <c r="A145" s="229" t="s">
        <v>310</v>
      </c>
      <c r="B145" s="230" t="s">
        <v>207</v>
      </c>
      <c r="C145" s="253" t="s">
        <v>208</v>
      </c>
      <c r="D145" s="231"/>
      <c r="E145" s="232"/>
      <c r="F145" s="233"/>
      <c r="G145" s="233">
        <f>SUMIF(AG146:AG150,"&lt;&gt;NOR",G146:G150)</f>
        <v>0</v>
      </c>
      <c r="H145" s="233"/>
      <c r="I145" s="233">
        <f>SUM(I146:I150)</f>
        <v>0</v>
      </c>
      <c r="J145" s="233"/>
      <c r="K145" s="233">
        <f>SUM(K146:K150)</f>
        <v>0</v>
      </c>
      <c r="L145" s="233"/>
      <c r="M145" s="233">
        <f>SUM(M146:M150)</f>
        <v>0</v>
      </c>
      <c r="N145" s="232"/>
      <c r="O145" s="232">
        <f>SUM(O146:O150)</f>
        <v>0</v>
      </c>
      <c r="P145" s="232"/>
      <c r="Q145" s="232">
        <f>SUM(Q146:Q150)</f>
        <v>0</v>
      </c>
      <c r="R145" s="233"/>
      <c r="S145" s="233"/>
      <c r="T145" s="234"/>
      <c r="U145" s="228"/>
      <c r="V145" s="228">
        <f>SUM(V146:V150)</f>
        <v>0</v>
      </c>
      <c r="W145" s="228"/>
      <c r="X145" s="228"/>
      <c r="Y145" s="228"/>
      <c r="AG145" t="s">
        <v>311</v>
      </c>
    </row>
    <row r="146" spans="1:60" outlineLevel="1" x14ac:dyDescent="0.2">
      <c r="A146" s="236">
        <v>34</v>
      </c>
      <c r="B146" s="237" t="s">
        <v>512</v>
      </c>
      <c r="C146" s="254" t="s">
        <v>513</v>
      </c>
      <c r="D146" s="238" t="s">
        <v>375</v>
      </c>
      <c r="E146" s="239">
        <v>1</v>
      </c>
      <c r="F146" s="240"/>
      <c r="G146" s="241">
        <f>ROUND(E146*F146,2)</f>
        <v>0</v>
      </c>
      <c r="H146" s="240"/>
      <c r="I146" s="241">
        <f>ROUND(E146*H146,2)</f>
        <v>0</v>
      </c>
      <c r="J146" s="240"/>
      <c r="K146" s="241">
        <f>ROUND(E146*J146,2)</f>
        <v>0</v>
      </c>
      <c r="L146" s="241">
        <v>12</v>
      </c>
      <c r="M146" s="241">
        <f>G146*(1+L146/100)</f>
        <v>0</v>
      </c>
      <c r="N146" s="239">
        <v>0</v>
      </c>
      <c r="O146" s="239">
        <f>ROUND(E146*N146,2)</f>
        <v>0</v>
      </c>
      <c r="P146" s="239">
        <v>0</v>
      </c>
      <c r="Q146" s="239">
        <f>ROUND(E146*P146,2)</f>
        <v>0</v>
      </c>
      <c r="R146" s="241"/>
      <c r="S146" s="241" t="s">
        <v>331</v>
      </c>
      <c r="T146" s="242" t="s">
        <v>316</v>
      </c>
      <c r="U146" s="224">
        <v>0</v>
      </c>
      <c r="V146" s="224">
        <f>ROUND(E146*U146,2)</f>
        <v>0</v>
      </c>
      <c r="W146" s="224"/>
      <c r="X146" s="224" t="s">
        <v>336</v>
      </c>
      <c r="Y146" s="224" t="s">
        <v>317</v>
      </c>
      <c r="Z146" s="214"/>
      <c r="AA146" s="214"/>
      <c r="AB146" s="214"/>
      <c r="AC146" s="214"/>
      <c r="AD146" s="214"/>
      <c r="AE146" s="214"/>
      <c r="AF146" s="214"/>
      <c r="AG146" s="214" t="s">
        <v>337</v>
      </c>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row>
    <row r="147" spans="1:60" outlineLevel="2" x14ac:dyDescent="0.2">
      <c r="A147" s="221"/>
      <c r="B147" s="222"/>
      <c r="C147" s="255" t="s">
        <v>514</v>
      </c>
      <c r="D147" s="243"/>
      <c r="E147" s="243"/>
      <c r="F147" s="243"/>
      <c r="G147" s="243"/>
      <c r="H147" s="224"/>
      <c r="I147" s="224"/>
      <c r="J147" s="224"/>
      <c r="K147" s="224"/>
      <c r="L147" s="224"/>
      <c r="M147" s="224"/>
      <c r="N147" s="223"/>
      <c r="O147" s="223"/>
      <c r="P147" s="223"/>
      <c r="Q147" s="223"/>
      <c r="R147" s="224"/>
      <c r="S147" s="224"/>
      <c r="T147" s="224"/>
      <c r="U147" s="224"/>
      <c r="V147" s="224"/>
      <c r="W147" s="224"/>
      <c r="X147" s="224"/>
      <c r="Y147" s="224"/>
      <c r="Z147" s="214"/>
      <c r="AA147" s="214"/>
      <c r="AB147" s="214"/>
      <c r="AC147" s="214"/>
      <c r="AD147" s="214"/>
      <c r="AE147" s="214"/>
      <c r="AF147" s="214"/>
      <c r="AG147" s="214" t="s">
        <v>320</v>
      </c>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row>
    <row r="148" spans="1:60" outlineLevel="3" x14ac:dyDescent="0.2">
      <c r="A148" s="221"/>
      <c r="B148" s="222"/>
      <c r="C148" s="258" t="s">
        <v>955</v>
      </c>
      <c r="D148" s="252"/>
      <c r="E148" s="252"/>
      <c r="F148" s="252"/>
      <c r="G148" s="252"/>
      <c r="H148" s="224"/>
      <c r="I148" s="224"/>
      <c r="J148" s="224"/>
      <c r="K148" s="224"/>
      <c r="L148" s="224"/>
      <c r="M148" s="224"/>
      <c r="N148" s="223"/>
      <c r="O148" s="223"/>
      <c r="P148" s="223"/>
      <c r="Q148" s="223"/>
      <c r="R148" s="224"/>
      <c r="S148" s="224"/>
      <c r="T148" s="224"/>
      <c r="U148" s="224"/>
      <c r="V148" s="224"/>
      <c r="W148" s="224"/>
      <c r="X148" s="224"/>
      <c r="Y148" s="224"/>
      <c r="Z148" s="214"/>
      <c r="AA148" s="214"/>
      <c r="AB148" s="214"/>
      <c r="AC148" s="214"/>
      <c r="AD148" s="214"/>
      <c r="AE148" s="214"/>
      <c r="AF148" s="214"/>
      <c r="AG148" s="214" t="s">
        <v>320</v>
      </c>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row>
    <row r="149" spans="1:60" outlineLevel="3" x14ac:dyDescent="0.2">
      <c r="A149" s="221"/>
      <c r="B149" s="222"/>
      <c r="C149" s="258" t="s">
        <v>515</v>
      </c>
      <c r="D149" s="252"/>
      <c r="E149" s="252"/>
      <c r="F149" s="252"/>
      <c r="G149" s="252"/>
      <c r="H149" s="224"/>
      <c r="I149" s="224"/>
      <c r="J149" s="224"/>
      <c r="K149" s="224"/>
      <c r="L149" s="224"/>
      <c r="M149" s="224"/>
      <c r="N149" s="223"/>
      <c r="O149" s="223"/>
      <c r="P149" s="223"/>
      <c r="Q149" s="223"/>
      <c r="R149" s="224"/>
      <c r="S149" s="224"/>
      <c r="T149" s="224"/>
      <c r="U149" s="224"/>
      <c r="V149" s="224"/>
      <c r="W149" s="224"/>
      <c r="X149" s="224"/>
      <c r="Y149" s="224"/>
      <c r="Z149" s="214"/>
      <c r="AA149" s="214"/>
      <c r="AB149" s="214"/>
      <c r="AC149" s="214"/>
      <c r="AD149" s="214"/>
      <c r="AE149" s="214"/>
      <c r="AF149" s="214"/>
      <c r="AG149" s="214" t="s">
        <v>320</v>
      </c>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row>
    <row r="150" spans="1:60" outlineLevel="2" x14ac:dyDescent="0.2">
      <c r="A150" s="221"/>
      <c r="B150" s="222"/>
      <c r="C150" s="268" t="s">
        <v>516</v>
      </c>
      <c r="D150" s="262"/>
      <c r="E150" s="263">
        <v>1</v>
      </c>
      <c r="F150" s="224"/>
      <c r="G150" s="224"/>
      <c r="H150" s="224"/>
      <c r="I150" s="224"/>
      <c r="J150" s="224"/>
      <c r="K150" s="224"/>
      <c r="L150" s="224"/>
      <c r="M150" s="224"/>
      <c r="N150" s="223"/>
      <c r="O150" s="223"/>
      <c r="P150" s="223"/>
      <c r="Q150" s="223"/>
      <c r="R150" s="224"/>
      <c r="S150" s="224"/>
      <c r="T150" s="224"/>
      <c r="U150" s="224"/>
      <c r="V150" s="224"/>
      <c r="W150" s="224"/>
      <c r="X150" s="224"/>
      <c r="Y150" s="224"/>
      <c r="Z150" s="214"/>
      <c r="AA150" s="214"/>
      <c r="AB150" s="214"/>
      <c r="AC150" s="214"/>
      <c r="AD150" s="214"/>
      <c r="AE150" s="214"/>
      <c r="AF150" s="214"/>
      <c r="AG150" s="214" t="s">
        <v>371</v>
      </c>
      <c r="AH150" s="214">
        <v>0</v>
      </c>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row>
    <row r="151" spans="1:60" x14ac:dyDescent="0.2">
      <c r="A151" s="229" t="s">
        <v>310</v>
      </c>
      <c r="B151" s="230" t="s">
        <v>209</v>
      </c>
      <c r="C151" s="253" t="s">
        <v>210</v>
      </c>
      <c r="D151" s="231"/>
      <c r="E151" s="232"/>
      <c r="F151" s="233"/>
      <c r="G151" s="233">
        <f>SUMIF(AG152:AG214,"&lt;&gt;NOR",G152:G214)</f>
        <v>0</v>
      </c>
      <c r="H151" s="233"/>
      <c r="I151" s="233">
        <f>SUM(I152:I214)</f>
        <v>0</v>
      </c>
      <c r="J151" s="233"/>
      <c r="K151" s="233">
        <f>SUM(K152:K214)</f>
        <v>0</v>
      </c>
      <c r="L151" s="233"/>
      <c r="M151" s="233">
        <f>SUM(M152:M214)</f>
        <v>0</v>
      </c>
      <c r="N151" s="232"/>
      <c r="O151" s="232">
        <f>SUM(O152:O214)</f>
        <v>0.04</v>
      </c>
      <c r="P151" s="232"/>
      <c r="Q151" s="232">
        <f>SUM(Q152:Q214)</f>
        <v>19.23</v>
      </c>
      <c r="R151" s="233"/>
      <c r="S151" s="233"/>
      <c r="T151" s="234"/>
      <c r="U151" s="228"/>
      <c r="V151" s="228">
        <f>SUM(V152:V214)</f>
        <v>70.56</v>
      </c>
      <c r="W151" s="228"/>
      <c r="X151" s="228"/>
      <c r="Y151" s="228"/>
      <c r="AG151" t="s">
        <v>311</v>
      </c>
    </row>
    <row r="152" spans="1:60" outlineLevel="1" x14ac:dyDescent="0.2">
      <c r="A152" s="236">
        <v>35</v>
      </c>
      <c r="B152" s="237" t="s">
        <v>517</v>
      </c>
      <c r="C152" s="254" t="s">
        <v>518</v>
      </c>
      <c r="D152" s="238" t="s">
        <v>379</v>
      </c>
      <c r="E152" s="239">
        <v>13.3324</v>
      </c>
      <c r="F152" s="240"/>
      <c r="G152" s="241">
        <f>ROUND(E152*F152,2)</f>
        <v>0</v>
      </c>
      <c r="H152" s="240"/>
      <c r="I152" s="241">
        <f>ROUND(E152*H152,2)</f>
        <v>0</v>
      </c>
      <c r="J152" s="240"/>
      <c r="K152" s="241">
        <f>ROUND(E152*J152,2)</f>
        <v>0</v>
      </c>
      <c r="L152" s="241">
        <v>12</v>
      </c>
      <c r="M152" s="241">
        <f>G152*(1+L152/100)</f>
        <v>0</v>
      </c>
      <c r="N152" s="239">
        <v>6.7000000000000002E-4</v>
      </c>
      <c r="O152" s="239">
        <f>ROUND(E152*N152,2)</f>
        <v>0.01</v>
      </c>
      <c r="P152" s="239">
        <v>0.184</v>
      </c>
      <c r="Q152" s="239">
        <f>ROUND(E152*P152,2)</f>
        <v>2.4500000000000002</v>
      </c>
      <c r="R152" s="241" t="s">
        <v>519</v>
      </c>
      <c r="S152" s="241" t="s">
        <v>315</v>
      </c>
      <c r="T152" s="242" t="s">
        <v>315</v>
      </c>
      <c r="U152" s="224">
        <v>0.22700000000000001</v>
      </c>
      <c r="V152" s="224">
        <f>ROUND(E152*U152,2)</f>
        <v>3.03</v>
      </c>
      <c r="W152" s="224"/>
      <c r="X152" s="224" t="s">
        <v>336</v>
      </c>
      <c r="Y152" s="224" t="s">
        <v>317</v>
      </c>
      <c r="Z152" s="214"/>
      <c r="AA152" s="214"/>
      <c r="AB152" s="214"/>
      <c r="AC152" s="214"/>
      <c r="AD152" s="214"/>
      <c r="AE152" s="214"/>
      <c r="AF152" s="214"/>
      <c r="AG152" s="214" t="s">
        <v>367</v>
      </c>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row>
    <row r="153" spans="1:60" ht="22.5" outlineLevel="2" x14ac:dyDescent="0.2">
      <c r="A153" s="221"/>
      <c r="B153" s="222"/>
      <c r="C153" s="267" t="s">
        <v>520</v>
      </c>
      <c r="D153" s="266"/>
      <c r="E153" s="266"/>
      <c r="F153" s="266"/>
      <c r="G153" s="266"/>
      <c r="H153" s="224"/>
      <c r="I153" s="224"/>
      <c r="J153" s="224"/>
      <c r="K153" s="224"/>
      <c r="L153" s="224"/>
      <c r="M153" s="224"/>
      <c r="N153" s="223"/>
      <c r="O153" s="223"/>
      <c r="P153" s="223"/>
      <c r="Q153" s="223"/>
      <c r="R153" s="224"/>
      <c r="S153" s="224"/>
      <c r="T153" s="224"/>
      <c r="U153" s="224"/>
      <c r="V153" s="224"/>
      <c r="W153" s="224"/>
      <c r="X153" s="224"/>
      <c r="Y153" s="224"/>
      <c r="Z153" s="214"/>
      <c r="AA153" s="214"/>
      <c r="AB153" s="214"/>
      <c r="AC153" s="214"/>
      <c r="AD153" s="214"/>
      <c r="AE153" s="214"/>
      <c r="AF153" s="214"/>
      <c r="AG153" s="214" t="s">
        <v>369</v>
      </c>
      <c r="AH153" s="214"/>
      <c r="AI153" s="214"/>
      <c r="AJ153" s="214"/>
      <c r="AK153" s="214"/>
      <c r="AL153" s="214"/>
      <c r="AM153" s="214"/>
      <c r="AN153" s="214"/>
      <c r="AO153" s="214"/>
      <c r="AP153" s="214"/>
      <c r="AQ153" s="214"/>
      <c r="AR153" s="214"/>
      <c r="AS153" s="214"/>
      <c r="AT153" s="214"/>
      <c r="AU153" s="214"/>
      <c r="AV153" s="214"/>
      <c r="AW153" s="214"/>
      <c r="AX153" s="214"/>
      <c r="AY153" s="214"/>
      <c r="AZ153" s="214"/>
      <c r="BA153" s="244" t="str">
        <f>C153</f>
        <v>nebo vybourání otvorů průřezové plochy přes 4 m2 v příčkách, včetně pomocného lešení o výšce podlahy do 1900 mm a pro zatížení do 1,5 kPa  (150 kg/m2),</v>
      </c>
      <c r="BB153" s="214"/>
      <c r="BC153" s="214"/>
      <c r="BD153" s="214"/>
      <c r="BE153" s="214"/>
      <c r="BF153" s="214"/>
      <c r="BG153" s="214"/>
      <c r="BH153" s="214"/>
    </row>
    <row r="154" spans="1:60" outlineLevel="2" x14ac:dyDescent="0.2">
      <c r="A154" s="221"/>
      <c r="B154" s="222"/>
      <c r="C154" s="268" t="s">
        <v>521</v>
      </c>
      <c r="D154" s="262"/>
      <c r="E154" s="263">
        <v>13.3324</v>
      </c>
      <c r="F154" s="224"/>
      <c r="G154" s="224"/>
      <c r="H154" s="224"/>
      <c r="I154" s="224"/>
      <c r="J154" s="224"/>
      <c r="K154" s="224"/>
      <c r="L154" s="224"/>
      <c r="M154" s="224"/>
      <c r="N154" s="223"/>
      <c r="O154" s="223"/>
      <c r="P154" s="223"/>
      <c r="Q154" s="223"/>
      <c r="R154" s="224"/>
      <c r="S154" s="224"/>
      <c r="T154" s="224"/>
      <c r="U154" s="224"/>
      <c r="V154" s="224"/>
      <c r="W154" s="224"/>
      <c r="X154" s="224"/>
      <c r="Y154" s="224"/>
      <c r="Z154" s="214"/>
      <c r="AA154" s="214"/>
      <c r="AB154" s="214"/>
      <c r="AC154" s="214"/>
      <c r="AD154" s="214"/>
      <c r="AE154" s="214"/>
      <c r="AF154" s="214"/>
      <c r="AG154" s="214" t="s">
        <v>371</v>
      </c>
      <c r="AH154" s="214">
        <v>0</v>
      </c>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row>
    <row r="155" spans="1:60" ht="22.5" outlineLevel="1" x14ac:dyDescent="0.2">
      <c r="A155" s="236">
        <v>36</v>
      </c>
      <c r="B155" s="237" t="s">
        <v>522</v>
      </c>
      <c r="C155" s="254" t="s">
        <v>523</v>
      </c>
      <c r="D155" s="238" t="s">
        <v>365</v>
      </c>
      <c r="E155" s="239">
        <v>0.15040000000000001</v>
      </c>
      <c r="F155" s="240"/>
      <c r="G155" s="241">
        <f>ROUND(E155*F155,2)</f>
        <v>0</v>
      </c>
      <c r="H155" s="240"/>
      <c r="I155" s="241">
        <f>ROUND(E155*H155,2)</f>
        <v>0</v>
      </c>
      <c r="J155" s="240"/>
      <c r="K155" s="241">
        <f>ROUND(E155*J155,2)</f>
        <v>0</v>
      </c>
      <c r="L155" s="241">
        <v>12</v>
      </c>
      <c r="M155" s="241">
        <f>G155*(1+L155/100)</f>
        <v>0</v>
      </c>
      <c r="N155" s="239">
        <v>0</v>
      </c>
      <c r="O155" s="239">
        <f>ROUND(E155*N155,2)</f>
        <v>0</v>
      </c>
      <c r="P155" s="239">
        <v>1.4</v>
      </c>
      <c r="Q155" s="239">
        <f>ROUND(E155*P155,2)</f>
        <v>0.21</v>
      </c>
      <c r="R155" s="241" t="s">
        <v>519</v>
      </c>
      <c r="S155" s="241" t="s">
        <v>315</v>
      </c>
      <c r="T155" s="242" t="s">
        <v>315</v>
      </c>
      <c r="U155" s="224">
        <v>1.151</v>
      </c>
      <c r="V155" s="224">
        <f>ROUND(E155*U155,2)</f>
        <v>0.17</v>
      </c>
      <c r="W155" s="224"/>
      <c r="X155" s="224" t="s">
        <v>336</v>
      </c>
      <c r="Y155" s="224" t="s">
        <v>317</v>
      </c>
      <c r="Z155" s="214"/>
      <c r="AA155" s="214"/>
      <c r="AB155" s="214"/>
      <c r="AC155" s="214"/>
      <c r="AD155" s="214"/>
      <c r="AE155" s="214"/>
      <c r="AF155" s="214"/>
      <c r="AG155" s="214" t="s">
        <v>337</v>
      </c>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row>
    <row r="156" spans="1:60" outlineLevel="2" x14ac:dyDescent="0.2">
      <c r="A156" s="221"/>
      <c r="B156" s="222"/>
      <c r="C156" s="268" t="s">
        <v>524</v>
      </c>
      <c r="D156" s="262"/>
      <c r="E156" s="263"/>
      <c r="F156" s="224"/>
      <c r="G156" s="224"/>
      <c r="H156" s="224"/>
      <c r="I156" s="224"/>
      <c r="J156" s="224"/>
      <c r="K156" s="224"/>
      <c r="L156" s="224"/>
      <c r="M156" s="224"/>
      <c r="N156" s="223"/>
      <c r="O156" s="223"/>
      <c r="P156" s="223"/>
      <c r="Q156" s="223"/>
      <c r="R156" s="224"/>
      <c r="S156" s="224"/>
      <c r="T156" s="224"/>
      <c r="U156" s="224"/>
      <c r="V156" s="224"/>
      <c r="W156" s="224"/>
      <c r="X156" s="224"/>
      <c r="Y156" s="224"/>
      <c r="Z156" s="214"/>
      <c r="AA156" s="214"/>
      <c r="AB156" s="214"/>
      <c r="AC156" s="214"/>
      <c r="AD156" s="214"/>
      <c r="AE156" s="214"/>
      <c r="AF156" s="214"/>
      <c r="AG156" s="214" t="s">
        <v>371</v>
      </c>
      <c r="AH156" s="214">
        <v>0</v>
      </c>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row>
    <row r="157" spans="1:60" outlineLevel="3" x14ac:dyDescent="0.2">
      <c r="A157" s="221"/>
      <c r="B157" s="222"/>
      <c r="C157" s="269" t="s">
        <v>480</v>
      </c>
      <c r="D157" s="264"/>
      <c r="E157" s="265"/>
      <c r="F157" s="224"/>
      <c r="G157" s="224"/>
      <c r="H157" s="224"/>
      <c r="I157" s="224"/>
      <c r="J157" s="224"/>
      <c r="K157" s="224"/>
      <c r="L157" s="224"/>
      <c r="M157" s="224"/>
      <c r="N157" s="223"/>
      <c r="O157" s="223"/>
      <c r="P157" s="223"/>
      <c r="Q157" s="223"/>
      <c r="R157" s="224"/>
      <c r="S157" s="224"/>
      <c r="T157" s="224"/>
      <c r="U157" s="224"/>
      <c r="V157" s="224"/>
      <c r="W157" s="224"/>
      <c r="X157" s="224"/>
      <c r="Y157" s="224"/>
      <c r="Z157" s="214"/>
      <c r="AA157" s="214"/>
      <c r="AB157" s="214"/>
      <c r="AC157" s="214"/>
      <c r="AD157" s="214"/>
      <c r="AE157" s="214"/>
      <c r="AF157" s="214"/>
      <c r="AG157" s="214" t="s">
        <v>371</v>
      </c>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row>
    <row r="158" spans="1:60" outlineLevel="3" x14ac:dyDescent="0.2">
      <c r="A158" s="221"/>
      <c r="B158" s="222"/>
      <c r="C158" s="270" t="s">
        <v>525</v>
      </c>
      <c r="D158" s="264"/>
      <c r="E158" s="265">
        <v>0.94</v>
      </c>
      <c r="F158" s="224"/>
      <c r="G158" s="224"/>
      <c r="H158" s="224"/>
      <c r="I158" s="224"/>
      <c r="J158" s="224"/>
      <c r="K158" s="224"/>
      <c r="L158" s="224"/>
      <c r="M158" s="224"/>
      <c r="N158" s="223"/>
      <c r="O158" s="223"/>
      <c r="P158" s="223"/>
      <c r="Q158" s="223"/>
      <c r="R158" s="224"/>
      <c r="S158" s="224"/>
      <c r="T158" s="224"/>
      <c r="U158" s="224"/>
      <c r="V158" s="224"/>
      <c r="W158" s="224"/>
      <c r="X158" s="224"/>
      <c r="Y158" s="224"/>
      <c r="Z158" s="214"/>
      <c r="AA158" s="214"/>
      <c r="AB158" s="214"/>
      <c r="AC158" s="214"/>
      <c r="AD158" s="214"/>
      <c r="AE158" s="214"/>
      <c r="AF158" s="214"/>
      <c r="AG158" s="214" t="s">
        <v>371</v>
      </c>
      <c r="AH158" s="214">
        <v>2</v>
      </c>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row>
    <row r="159" spans="1:60" outlineLevel="3" x14ac:dyDescent="0.2">
      <c r="A159" s="221"/>
      <c r="B159" s="222"/>
      <c r="C159" s="269" t="s">
        <v>483</v>
      </c>
      <c r="D159" s="264"/>
      <c r="E159" s="265"/>
      <c r="F159" s="224"/>
      <c r="G159" s="224"/>
      <c r="H159" s="224"/>
      <c r="I159" s="224"/>
      <c r="J159" s="224"/>
      <c r="K159" s="224"/>
      <c r="L159" s="224"/>
      <c r="M159" s="224"/>
      <c r="N159" s="223"/>
      <c r="O159" s="223"/>
      <c r="P159" s="223"/>
      <c r="Q159" s="223"/>
      <c r="R159" s="224"/>
      <c r="S159" s="224"/>
      <c r="T159" s="224"/>
      <c r="U159" s="224"/>
      <c r="V159" s="224"/>
      <c r="W159" s="224"/>
      <c r="X159" s="224"/>
      <c r="Y159" s="224"/>
      <c r="Z159" s="214"/>
      <c r="AA159" s="214"/>
      <c r="AB159" s="214"/>
      <c r="AC159" s="214"/>
      <c r="AD159" s="214"/>
      <c r="AE159" s="214"/>
      <c r="AF159" s="214"/>
      <c r="AG159" s="214" t="s">
        <v>371</v>
      </c>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row>
    <row r="160" spans="1:60" outlineLevel="3" x14ac:dyDescent="0.2">
      <c r="A160" s="221"/>
      <c r="B160" s="222"/>
      <c r="C160" s="268" t="s">
        <v>526</v>
      </c>
      <c r="D160" s="262"/>
      <c r="E160" s="263">
        <v>0.15040000000000001</v>
      </c>
      <c r="F160" s="224"/>
      <c r="G160" s="224"/>
      <c r="H160" s="224"/>
      <c r="I160" s="224"/>
      <c r="J160" s="224"/>
      <c r="K160" s="224"/>
      <c r="L160" s="224"/>
      <c r="M160" s="224"/>
      <c r="N160" s="223"/>
      <c r="O160" s="223"/>
      <c r="P160" s="223"/>
      <c r="Q160" s="223"/>
      <c r="R160" s="224"/>
      <c r="S160" s="224"/>
      <c r="T160" s="224"/>
      <c r="U160" s="224"/>
      <c r="V160" s="224"/>
      <c r="W160" s="224"/>
      <c r="X160" s="224"/>
      <c r="Y160" s="224"/>
      <c r="Z160" s="214"/>
      <c r="AA160" s="214"/>
      <c r="AB160" s="214"/>
      <c r="AC160" s="214"/>
      <c r="AD160" s="214"/>
      <c r="AE160" s="214"/>
      <c r="AF160" s="214"/>
      <c r="AG160" s="214" t="s">
        <v>371</v>
      </c>
      <c r="AH160" s="214">
        <v>0</v>
      </c>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row>
    <row r="161" spans="1:60" ht="22.5" outlineLevel="1" x14ac:dyDescent="0.2">
      <c r="A161" s="236">
        <v>37</v>
      </c>
      <c r="B161" s="237" t="s">
        <v>527</v>
      </c>
      <c r="C161" s="254" t="s">
        <v>528</v>
      </c>
      <c r="D161" s="238" t="s">
        <v>365</v>
      </c>
      <c r="E161" s="239">
        <v>7.0624000000000002</v>
      </c>
      <c r="F161" s="240"/>
      <c r="G161" s="241">
        <f>ROUND(E161*F161,2)</f>
        <v>0</v>
      </c>
      <c r="H161" s="240"/>
      <c r="I161" s="241">
        <f>ROUND(E161*H161,2)</f>
        <v>0</v>
      </c>
      <c r="J161" s="240"/>
      <c r="K161" s="241">
        <f>ROUND(E161*J161,2)</f>
        <v>0</v>
      </c>
      <c r="L161" s="241">
        <v>12</v>
      </c>
      <c r="M161" s="241">
        <f>G161*(1+L161/100)</f>
        <v>0</v>
      </c>
      <c r="N161" s="239">
        <v>0</v>
      </c>
      <c r="O161" s="239">
        <f>ROUND(E161*N161,2)</f>
        <v>0</v>
      </c>
      <c r="P161" s="239">
        <v>1.4</v>
      </c>
      <c r="Q161" s="239">
        <f>ROUND(E161*P161,2)</f>
        <v>9.89</v>
      </c>
      <c r="R161" s="241" t="s">
        <v>519</v>
      </c>
      <c r="S161" s="241" t="s">
        <v>315</v>
      </c>
      <c r="T161" s="242" t="s">
        <v>315</v>
      </c>
      <c r="U161" s="224">
        <v>1.0509999999999999</v>
      </c>
      <c r="V161" s="224">
        <f>ROUND(E161*U161,2)</f>
        <v>7.42</v>
      </c>
      <c r="W161" s="224"/>
      <c r="X161" s="224" t="s">
        <v>336</v>
      </c>
      <c r="Y161" s="224" t="s">
        <v>317</v>
      </c>
      <c r="Z161" s="214"/>
      <c r="AA161" s="214"/>
      <c r="AB161" s="214"/>
      <c r="AC161" s="214"/>
      <c r="AD161" s="214"/>
      <c r="AE161" s="214"/>
      <c r="AF161" s="214"/>
      <c r="AG161" s="214" t="s">
        <v>337</v>
      </c>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row>
    <row r="162" spans="1:60" outlineLevel="2" x14ac:dyDescent="0.2">
      <c r="A162" s="221"/>
      <c r="B162" s="222"/>
      <c r="C162" s="268" t="s">
        <v>524</v>
      </c>
      <c r="D162" s="262"/>
      <c r="E162" s="263"/>
      <c r="F162" s="224"/>
      <c r="G162" s="224"/>
      <c r="H162" s="224"/>
      <c r="I162" s="224"/>
      <c r="J162" s="224"/>
      <c r="K162" s="224"/>
      <c r="L162" s="224"/>
      <c r="M162" s="224"/>
      <c r="N162" s="223"/>
      <c r="O162" s="223"/>
      <c r="P162" s="223"/>
      <c r="Q162" s="223"/>
      <c r="R162" s="224"/>
      <c r="S162" s="224"/>
      <c r="T162" s="224"/>
      <c r="U162" s="224"/>
      <c r="V162" s="224"/>
      <c r="W162" s="224"/>
      <c r="X162" s="224"/>
      <c r="Y162" s="224"/>
      <c r="Z162" s="214"/>
      <c r="AA162" s="214"/>
      <c r="AB162" s="214"/>
      <c r="AC162" s="214"/>
      <c r="AD162" s="214"/>
      <c r="AE162" s="214"/>
      <c r="AF162" s="214"/>
      <c r="AG162" s="214" t="s">
        <v>371</v>
      </c>
      <c r="AH162" s="214">
        <v>0</v>
      </c>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row>
    <row r="163" spans="1:60" outlineLevel="3" x14ac:dyDescent="0.2">
      <c r="A163" s="221"/>
      <c r="B163" s="222"/>
      <c r="C163" s="269" t="s">
        <v>480</v>
      </c>
      <c r="D163" s="264"/>
      <c r="E163" s="265"/>
      <c r="F163" s="224"/>
      <c r="G163" s="224"/>
      <c r="H163" s="224"/>
      <c r="I163" s="224"/>
      <c r="J163" s="224"/>
      <c r="K163" s="224"/>
      <c r="L163" s="224"/>
      <c r="M163" s="224"/>
      <c r="N163" s="223"/>
      <c r="O163" s="223"/>
      <c r="P163" s="223"/>
      <c r="Q163" s="223"/>
      <c r="R163" s="224"/>
      <c r="S163" s="224"/>
      <c r="T163" s="224"/>
      <c r="U163" s="224"/>
      <c r="V163" s="224"/>
      <c r="W163" s="224"/>
      <c r="X163" s="224"/>
      <c r="Y163" s="224"/>
      <c r="Z163" s="214"/>
      <c r="AA163" s="214"/>
      <c r="AB163" s="214"/>
      <c r="AC163" s="214"/>
      <c r="AD163" s="214"/>
      <c r="AE163" s="214"/>
      <c r="AF163" s="214"/>
      <c r="AG163" s="214" t="s">
        <v>371</v>
      </c>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row>
    <row r="164" spans="1:60" outlineLevel="3" x14ac:dyDescent="0.2">
      <c r="A164" s="221"/>
      <c r="B164" s="222"/>
      <c r="C164" s="270" t="s">
        <v>529</v>
      </c>
      <c r="D164" s="264"/>
      <c r="E164" s="265">
        <v>2.3199999999999998</v>
      </c>
      <c r="F164" s="224"/>
      <c r="G164" s="224"/>
      <c r="H164" s="224"/>
      <c r="I164" s="224"/>
      <c r="J164" s="224"/>
      <c r="K164" s="224"/>
      <c r="L164" s="224"/>
      <c r="M164" s="224"/>
      <c r="N164" s="223"/>
      <c r="O164" s="223"/>
      <c r="P164" s="223"/>
      <c r="Q164" s="223"/>
      <c r="R164" s="224"/>
      <c r="S164" s="224"/>
      <c r="T164" s="224"/>
      <c r="U164" s="224"/>
      <c r="V164" s="224"/>
      <c r="W164" s="224"/>
      <c r="X164" s="224"/>
      <c r="Y164" s="224"/>
      <c r="Z164" s="214"/>
      <c r="AA164" s="214"/>
      <c r="AB164" s="214"/>
      <c r="AC164" s="214"/>
      <c r="AD164" s="214"/>
      <c r="AE164" s="214"/>
      <c r="AF164" s="214"/>
      <c r="AG164" s="214" t="s">
        <v>371</v>
      </c>
      <c r="AH164" s="214">
        <v>2</v>
      </c>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row>
    <row r="165" spans="1:60" outlineLevel="3" x14ac:dyDescent="0.2">
      <c r="A165" s="221"/>
      <c r="B165" s="222"/>
      <c r="C165" s="270" t="s">
        <v>530</v>
      </c>
      <c r="D165" s="264"/>
      <c r="E165" s="265">
        <v>9.17</v>
      </c>
      <c r="F165" s="224"/>
      <c r="G165" s="224"/>
      <c r="H165" s="224"/>
      <c r="I165" s="224"/>
      <c r="J165" s="224"/>
      <c r="K165" s="224"/>
      <c r="L165" s="224"/>
      <c r="M165" s="224"/>
      <c r="N165" s="223"/>
      <c r="O165" s="223"/>
      <c r="P165" s="223"/>
      <c r="Q165" s="223"/>
      <c r="R165" s="224"/>
      <c r="S165" s="224"/>
      <c r="T165" s="224"/>
      <c r="U165" s="224"/>
      <c r="V165" s="224"/>
      <c r="W165" s="224"/>
      <c r="X165" s="224"/>
      <c r="Y165" s="224"/>
      <c r="Z165" s="214"/>
      <c r="AA165" s="214"/>
      <c r="AB165" s="214"/>
      <c r="AC165" s="214"/>
      <c r="AD165" s="214"/>
      <c r="AE165" s="214"/>
      <c r="AF165" s="214"/>
      <c r="AG165" s="214" t="s">
        <v>371</v>
      </c>
      <c r="AH165" s="214">
        <v>2</v>
      </c>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row>
    <row r="166" spans="1:60" outlineLevel="3" x14ac:dyDescent="0.2">
      <c r="A166" s="221"/>
      <c r="B166" s="222"/>
      <c r="C166" s="270" t="s">
        <v>531</v>
      </c>
      <c r="D166" s="264"/>
      <c r="E166" s="265">
        <v>32.65</v>
      </c>
      <c r="F166" s="224"/>
      <c r="G166" s="224"/>
      <c r="H166" s="224"/>
      <c r="I166" s="224"/>
      <c r="J166" s="224"/>
      <c r="K166" s="224"/>
      <c r="L166" s="224"/>
      <c r="M166" s="224"/>
      <c r="N166" s="223"/>
      <c r="O166" s="223"/>
      <c r="P166" s="223"/>
      <c r="Q166" s="223"/>
      <c r="R166" s="224"/>
      <c r="S166" s="224"/>
      <c r="T166" s="224"/>
      <c r="U166" s="224"/>
      <c r="V166" s="224"/>
      <c r="W166" s="224"/>
      <c r="X166" s="224"/>
      <c r="Y166" s="224"/>
      <c r="Z166" s="214"/>
      <c r="AA166" s="214"/>
      <c r="AB166" s="214"/>
      <c r="AC166" s="214"/>
      <c r="AD166" s="214"/>
      <c r="AE166" s="214"/>
      <c r="AF166" s="214"/>
      <c r="AG166" s="214" t="s">
        <v>371</v>
      </c>
      <c r="AH166" s="214">
        <v>2</v>
      </c>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row>
    <row r="167" spans="1:60" outlineLevel="3" x14ac:dyDescent="0.2">
      <c r="A167" s="221"/>
      <c r="B167" s="222"/>
      <c r="C167" s="269" t="s">
        <v>483</v>
      </c>
      <c r="D167" s="264"/>
      <c r="E167" s="265"/>
      <c r="F167" s="224"/>
      <c r="G167" s="224"/>
      <c r="H167" s="224"/>
      <c r="I167" s="224"/>
      <c r="J167" s="224"/>
      <c r="K167" s="224"/>
      <c r="L167" s="224"/>
      <c r="M167" s="224"/>
      <c r="N167" s="223"/>
      <c r="O167" s="223"/>
      <c r="P167" s="223"/>
      <c r="Q167" s="223"/>
      <c r="R167" s="224"/>
      <c r="S167" s="224"/>
      <c r="T167" s="224"/>
      <c r="U167" s="224"/>
      <c r="V167" s="224"/>
      <c r="W167" s="224"/>
      <c r="X167" s="224"/>
      <c r="Y167" s="224"/>
      <c r="Z167" s="214"/>
      <c r="AA167" s="214"/>
      <c r="AB167" s="214"/>
      <c r="AC167" s="214"/>
      <c r="AD167" s="214"/>
      <c r="AE167" s="214"/>
      <c r="AF167" s="214"/>
      <c r="AG167" s="214" t="s">
        <v>371</v>
      </c>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row>
    <row r="168" spans="1:60" outlineLevel="3" x14ac:dyDescent="0.2">
      <c r="A168" s="221"/>
      <c r="B168" s="222"/>
      <c r="C168" s="268" t="s">
        <v>532</v>
      </c>
      <c r="D168" s="262"/>
      <c r="E168" s="263">
        <v>7.0624000000000002</v>
      </c>
      <c r="F168" s="224"/>
      <c r="G168" s="224"/>
      <c r="H168" s="224"/>
      <c r="I168" s="224"/>
      <c r="J168" s="224"/>
      <c r="K168" s="224"/>
      <c r="L168" s="224"/>
      <c r="M168" s="224"/>
      <c r="N168" s="223"/>
      <c r="O168" s="223"/>
      <c r="P168" s="223"/>
      <c r="Q168" s="223"/>
      <c r="R168" s="224"/>
      <c r="S168" s="224"/>
      <c r="T168" s="224"/>
      <c r="U168" s="224"/>
      <c r="V168" s="224"/>
      <c r="W168" s="224"/>
      <c r="X168" s="224"/>
      <c r="Y168" s="224"/>
      <c r="Z168" s="214"/>
      <c r="AA168" s="214"/>
      <c r="AB168" s="214"/>
      <c r="AC168" s="214"/>
      <c r="AD168" s="214"/>
      <c r="AE168" s="214"/>
      <c r="AF168" s="214"/>
      <c r="AG168" s="214" t="s">
        <v>371</v>
      </c>
      <c r="AH168" s="214">
        <v>0</v>
      </c>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row>
    <row r="169" spans="1:60" outlineLevel="1" x14ac:dyDescent="0.2">
      <c r="A169" s="236">
        <v>38</v>
      </c>
      <c r="B169" s="237" t="s">
        <v>533</v>
      </c>
      <c r="C169" s="254" t="s">
        <v>534</v>
      </c>
      <c r="D169" s="238" t="s">
        <v>379</v>
      </c>
      <c r="E169" s="239">
        <v>9.17</v>
      </c>
      <c r="F169" s="240"/>
      <c r="G169" s="241">
        <f>ROUND(E169*F169,2)</f>
        <v>0</v>
      </c>
      <c r="H169" s="240"/>
      <c r="I169" s="241">
        <f>ROUND(E169*H169,2)</f>
        <v>0</v>
      </c>
      <c r="J169" s="240"/>
      <c r="K169" s="241">
        <f>ROUND(E169*J169,2)</f>
        <v>0</v>
      </c>
      <c r="L169" s="241">
        <v>12</v>
      </c>
      <c r="M169" s="241">
        <f>G169*(1+L169/100)</f>
        <v>0</v>
      </c>
      <c r="N169" s="239">
        <v>0</v>
      </c>
      <c r="O169" s="239">
        <f>ROUND(E169*N169,2)</f>
        <v>0</v>
      </c>
      <c r="P169" s="239">
        <v>3.9E-2</v>
      </c>
      <c r="Q169" s="239">
        <f>ROUND(E169*P169,2)</f>
        <v>0.36</v>
      </c>
      <c r="R169" s="241" t="s">
        <v>519</v>
      </c>
      <c r="S169" s="241" t="s">
        <v>315</v>
      </c>
      <c r="T169" s="242" t="s">
        <v>315</v>
      </c>
      <c r="U169" s="224">
        <v>0.81299999999999994</v>
      </c>
      <c r="V169" s="224">
        <f>ROUND(E169*U169,2)</f>
        <v>7.46</v>
      </c>
      <c r="W169" s="224"/>
      <c r="X169" s="224" t="s">
        <v>336</v>
      </c>
      <c r="Y169" s="224" t="s">
        <v>317</v>
      </c>
      <c r="Z169" s="214"/>
      <c r="AA169" s="214"/>
      <c r="AB169" s="214"/>
      <c r="AC169" s="214"/>
      <c r="AD169" s="214"/>
      <c r="AE169" s="214"/>
      <c r="AF169" s="214"/>
      <c r="AG169" s="214" t="s">
        <v>367</v>
      </c>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row>
    <row r="170" spans="1:60" outlineLevel="2" x14ac:dyDescent="0.2">
      <c r="A170" s="221"/>
      <c r="B170" s="222"/>
      <c r="C170" s="267" t="s">
        <v>535</v>
      </c>
      <c r="D170" s="266"/>
      <c r="E170" s="266"/>
      <c r="F170" s="266"/>
      <c r="G170" s="266"/>
      <c r="H170" s="224"/>
      <c r="I170" s="224"/>
      <c r="J170" s="224"/>
      <c r="K170" s="224"/>
      <c r="L170" s="224"/>
      <c r="M170" s="224"/>
      <c r="N170" s="223"/>
      <c r="O170" s="223"/>
      <c r="P170" s="223"/>
      <c r="Q170" s="223"/>
      <c r="R170" s="224"/>
      <c r="S170" s="224"/>
      <c r="T170" s="224"/>
      <c r="U170" s="224"/>
      <c r="V170" s="224"/>
      <c r="W170" s="224"/>
      <c r="X170" s="224"/>
      <c r="Y170" s="224"/>
      <c r="Z170" s="214"/>
      <c r="AA170" s="214"/>
      <c r="AB170" s="214"/>
      <c r="AC170" s="214"/>
      <c r="AD170" s="214"/>
      <c r="AE170" s="214"/>
      <c r="AF170" s="214"/>
      <c r="AG170" s="214" t="s">
        <v>369</v>
      </c>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row>
    <row r="171" spans="1:60" outlineLevel="2" x14ac:dyDescent="0.2">
      <c r="A171" s="221"/>
      <c r="B171" s="222"/>
      <c r="C171" s="268" t="s">
        <v>536</v>
      </c>
      <c r="D171" s="262"/>
      <c r="E171" s="263"/>
      <c r="F171" s="224"/>
      <c r="G171" s="224"/>
      <c r="H171" s="224"/>
      <c r="I171" s="224"/>
      <c r="J171" s="224"/>
      <c r="K171" s="224"/>
      <c r="L171" s="224"/>
      <c r="M171" s="224"/>
      <c r="N171" s="223"/>
      <c r="O171" s="223"/>
      <c r="P171" s="223"/>
      <c r="Q171" s="223"/>
      <c r="R171" s="224"/>
      <c r="S171" s="224"/>
      <c r="T171" s="224"/>
      <c r="U171" s="224"/>
      <c r="V171" s="224"/>
      <c r="W171" s="224"/>
      <c r="X171" s="224"/>
      <c r="Y171" s="224"/>
      <c r="Z171" s="214"/>
      <c r="AA171" s="214"/>
      <c r="AB171" s="214"/>
      <c r="AC171" s="214"/>
      <c r="AD171" s="214"/>
      <c r="AE171" s="214"/>
      <c r="AF171" s="214"/>
      <c r="AG171" s="214" t="s">
        <v>371</v>
      </c>
      <c r="AH171" s="214">
        <v>0</v>
      </c>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row>
    <row r="172" spans="1:60" outlineLevel="3" x14ac:dyDescent="0.2">
      <c r="A172" s="221"/>
      <c r="B172" s="222"/>
      <c r="C172" s="268" t="s">
        <v>537</v>
      </c>
      <c r="D172" s="262"/>
      <c r="E172" s="263">
        <v>9.17</v>
      </c>
      <c r="F172" s="224"/>
      <c r="G172" s="224"/>
      <c r="H172" s="224"/>
      <c r="I172" s="224"/>
      <c r="J172" s="224"/>
      <c r="K172" s="224"/>
      <c r="L172" s="224"/>
      <c r="M172" s="224"/>
      <c r="N172" s="223"/>
      <c r="O172" s="223"/>
      <c r="P172" s="223"/>
      <c r="Q172" s="223"/>
      <c r="R172" s="224"/>
      <c r="S172" s="224"/>
      <c r="T172" s="224"/>
      <c r="U172" s="224"/>
      <c r="V172" s="224"/>
      <c r="W172" s="224"/>
      <c r="X172" s="224"/>
      <c r="Y172" s="224"/>
      <c r="Z172" s="214"/>
      <c r="AA172" s="214"/>
      <c r="AB172" s="214"/>
      <c r="AC172" s="214"/>
      <c r="AD172" s="214"/>
      <c r="AE172" s="214"/>
      <c r="AF172" s="214"/>
      <c r="AG172" s="214" t="s">
        <v>371</v>
      </c>
      <c r="AH172" s="214">
        <v>0</v>
      </c>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row>
    <row r="173" spans="1:60" outlineLevel="1" x14ac:dyDescent="0.2">
      <c r="A173" s="236">
        <v>39</v>
      </c>
      <c r="B173" s="237" t="s">
        <v>538</v>
      </c>
      <c r="C173" s="254" t="s">
        <v>539</v>
      </c>
      <c r="D173" s="238" t="s">
        <v>375</v>
      </c>
      <c r="E173" s="239">
        <v>4</v>
      </c>
      <c r="F173" s="240"/>
      <c r="G173" s="241">
        <f>ROUND(E173*F173,2)</f>
        <v>0</v>
      </c>
      <c r="H173" s="240"/>
      <c r="I173" s="241">
        <f>ROUND(E173*H173,2)</f>
        <v>0</v>
      </c>
      <c r="J173" s="240"/>
      <c r="K173" s="241">
        <f>ROUND(E173*J173,2)</f>
        <v>0</v>
      </c>
      <c r="L173" s="241">
        <v>12</v>
      </c>
      <c r="M173" s="241">
        <f>G173*(1+L173/100)</f>
        <v>0</v>
      </c>
      <c r="N173" s="239">
        <v>0</v>
      </c>
      <c r="O173" s="239">
        <f>ROUND(E173*N173,2)</f>
        <v>0</v>
      </c>
      <c r="P173" s="239">
        <v>0</v>
      </c>
      <c r="Q173" s="239">
        <f>ROUND(E173*P173,2)</f>
        <v>0</v>
      </c>
      <c r="R173" s="241" t="s">
        <v>519</v>
      </c>
      <c r="S173" s="241" t="s">
        <v>315</v>
      </c>
      <c r="T173" s="242" t="s">
        <v>315</v>
      </c>
      <c r="U173" s="224">
        <v>0.05</v>
      </c>
      <c r="V173" s="224">
        <f>ROUND(E173*U173,2)</f>
        <v>0.2</v>
      </c>
      <c r="W173" s="224"/>
      <c r="X173" s="224" t="s">
        <v>336</v>
      </c>
      <c r="Y173" s="224" t="s">
        <v>317</v>
      </c>
      <c r="Z173" s="214"/>
      <c r="AA173" s="214"/>
      <c r="AB173" s="214"/>
      <c r="AC173" s="214"/>
      <c r="AD173" s="214"/>
      <c r="AE173" s="214"/>
      <c r="AF173" s="214"/>
      <c r="AG173" s="214" t="s">
        <v>367</v>
      </c>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row>
    <row r="174" spans="1:60" outlineLevel="2" x14ac:dyDescent="0.2">
      <c r="A174" s="221"/>
      <c r="B174" s="222"/>
      <c r="C174" s="267" t="s">
        <v>540</v>
      </c>
      <c r="D174" s="266"/>
      <c r="E174" s="266"/>
      <c r="F174" s="266"/>
      <c r="G174" s="266"/>
      <c r="H174" s="224"/>
      <c r="I174" s="224"/>
      <c r="J174" s="224"/>
      <c r="K174" s="224"/>
      <c r="L174" s="224"/>
      <c r="M174" s="224"/>
      <c r="N174" s="223"/>
      <c r="O174" s="223"/>
      <c r="P174" s="223"/>
      <c r="Q174" s="223"/>
      <c r="R174" s="224"/>
      <c r="S174" s="224"/>
      <c r="T174" s="224"/>
      <c r="U174" s="224"/>
      <c r="V174" s="224"/>
      <c r="W174" s="224"/>
      <c r="X174" s="224"/>
      <c r="Y174" s="224"/>
      <c r="Z174" s="214"/>
      <c r="AA174" s="214"/>
      <c r="AB174" s="214"/>
      <c r="AC174" s="214"/>
      <c r="AD174" s="214"/>
      <c r="AE174" s="214"/>
      <c r="AF174" s="214"/>
      <c r="AG174" s="214" t="s">
        <v>369</v>
      </c>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row>
    <row r="175" spans="1:60" outlineLevel="2" x14ac:dyDescent="0.2">
      <c r="A175" s="221"/>
      <c r="B175" s="222"/>
      <c r="C175" s="268" t="s">
        <v>541</v>
      </c>
      <c r="D175" s="262"/>
      <c r="E175" s="263">
        <v>2</v>
      </c>
      <c r="F175" s="224"/>
      <c r="G175" s="224"/>
      <c r="H175" s="224"/>
      <c r="I175" s="224"/>
      <c r="J175" s="224"/>
      <c r="K175" s="224"/>
      <c r="L175" s="224"/>
      <c r="M175" s="224"/>
      <c r="N175" s="223"/>
      <c r="O175" s="223"/>
      <c r="P175" s="223"/>
      <c r="Q175" s="223"/>
      <c r="R175" s="224"/>
      <c r="S175" s="224"/>
      <c r="T175" s="224"/>
      <c r="U175" s="224"/>
      <c r="V175" s="224"/>
      <c r="W175" s="224"/>
      <c r="X175" s="224"/>
      <c r="Y175" s="224"/>
      <c r="Z175" s="214"/>
      <c r="AA175" s="214"/>
      <c r="AB175" s="214"/>
      <c r="AC175" s="214"/>
      <c r="AD175" s="214"/>
      <c r="AE175" s="214"/>
      <c r="AF175" s="214"/>
      <c r="AG175" s="214" t="s">
        <v>371</v>
      </c>
      <c r="AH175" s="214">
        <v>0</v>
      </c>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row>
    <row r="176" spans="1:60" outlineLevel="3" x14ac:dyDescent="0.2">
      <c r="A176" s="221"/>
      <c r="B176" s="222"/>
      <c r="C176" s="268" t="s">
        <v>542</v>
      </c>
      <c r="D176" s="262"/>
      <c r="E176" s="263">
        <v>1</v>
      </c>
      <c r="F176" s="224"/>
      <c r="G176" s="224"/>
      <c r="H176" s="224"/>
      <c r="I176" s="224"/>
      <c r="J176" s="224"/>
      <c r="K176" s="224"/>
      <c r="L176" s="224"/>
      <c r="M176" s="224"/>
      <c r="N176" s="223"/>
      <c r="O176" s="223"/>
      <c r="P176" s="223"/>
      <c r="Q176" s="223"/>
      <c r="R176" s="224"/>
      <c r="S176" s="224"/>
      <c r="T176" s="224"/>
      <c r="U176" s="224"/>
      <c r="V176" s="224"/>
      <c r="W176" s="224"/>
      <c r="X176" s="224"/>
      <c r="Y176" s="224"/>
      <c r="Z176" s="214"/>
      <c r="AA176" s="214"/>
      <c r="AB176" s="214"/>
      <c r="AC176" s="214"/>
      <c r="AD176" s="214"/>
      <c r="AE176" s="214"/>
      <c r="AF176" s="214"/>
      <c r="AG176" s="214" t="s">
        <v>371</v>
      </c>
      <c r="AH176" s="214">
        <v>0</v>
      </c>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row>
    <row r="177" spans="1:60" outlineLevel="3" x14ac:dyDescent="0.2">
      <c r="A177" s="221"/>
      <c r="B177" s="222"/>
      <c r="C177" s="268" t="s">
        <v>543</v>
      </c>
      <c r="D177" s="262"/>
      <c r="E177" s="263">
        <v>1</v>
      </c>
      <c r="F177" s="224"/>
      <c r="G177" s="224"/>
      <c r="H177" s="224"/>
      <c r="I177" s="224"/>
      <c r="J177" s="224"/>
      <c r="K177" s="224"/>
      <c r="L177" s="224"/>
      <c r="M177" s="224"/>
      <c r="N177" s="223"/>
      <c r="O177" s="223"/>
      <c r="P177" s="223"/>
      <c r="Q177" s="223"/>
      <c r="R177" s="224"/>
      <c r="S177" s="224"/>
      <c r="T177" s="224"/>
      <c r="U177" s="224"/>
      <c r="V177" s="224"/>
      <c r="W177" s="224"/>
      <c r="X177" s="224"/>
      <c r="Y177" s="224"/>
      <c r="Z177" s="214"/>
      <c r="AA177" s="214"/>
      <c r="AB177" s="214"/>
      <c r="AC177" s="214"/>
      <c r="AD177" s="214"/>
      <c r="AE177" s="214"/>
      <c r="AF177" s="214"/>
      <c r="AG177" s="214" t="s">
        <v>371</v>
      </c>
      <c r="AH177" s="214">
        <v>0</v>
      </c>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row>
    <row r="178" spans="1:60" ht="33.75" outlineLevel="1" x14ac:dyDescent="0.2">
      <c r="A178" s="236">
        <v>40</v>
      </c>
      <c r="B178" s="237" t="s">
        <v>544</v>
      </c>
      <c r="C178" s="254" t="s">
        <v>545</v>
      </c>
      <c r="D178" s="238" t="s">
        <v>379</v>
      </c>
      <c r="E178" s="239">
        <v>7.07</v>
      </c>
      <c r="F178" s="240"/>
      <c r="G178" s="241">
        <f>ROUND(E178*F178,2)</f>
        <v>0</v>
      </c>
      <c r="H178" s="240"/>
      <c r="I178" s="241">
        <f>ROUND(E178*H178,2)</f>
        <v>0</v>
      </c>
      <c r="J178" s="240"/>
      <c r="K178" s="241">
        <f>ROUND(E178*J178,2)</f>
        <v>0</v>
      </c>
      <c r="L178" s="241">
        <v>12</v>
      </c>
      <c r="M178" s="241">
        <f>G178*(1+L178/100)</f>
        <v>0</v>
      </c>
      <c r="N178" s="239">
        <v>1.17E-3</v>
      </c>
      <c r="O178" s="239">
        <f>ROUND(E178*N178,2)</f>
        <v>0.01</v>
      </c>
      <c r="P178" s="239">
        <v>7.5999999999999998E-2</v>
      </c>
      <c r="Q178" s="239">
        <f>ROUND(E178*P178,2)</f>
        <v>0.54</v>
      </c>
      <c r="R178" s="241" t="s">
        <v>519</v>
      </c>
      <c r="S178" s="241" t="s">
        <v>315</v>
      </c>
      <c r="T178" s="242" t="s">
        <v>315</v>
      </c>
      <c r="U178" s="224">
        <v>0.93899999999999995</v>
      </c>
      <c r="V178" s="224">
        <f>ROUND(E178*U178,2)</f>
        <v>6.64</v>
      </c>
      <c r="W178" s="224"/>
      <c r="X178" s="224" t="s">
        <v>336</v>
      </c>
      <c r="Y178" s="224" t="s">
        <v>317</v>
      </c>
      <c r="Z178" s="214"/>
      <c r="AA178" s="214"/>
      <c r="AB178" s="214"/>
      <c r="AC178" s="214"/>
      <c r="AD178" s="214"/>
      <c r="AE178" s="214"/>
      <c r="AF178" s="214"/>
      <c r="AG178" s="214" t="s">
        <v>367</v>
      </c>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row>
    <row r="179" spans="1:60" outlineLevel="2" x14ac:dyDescent="0.2">
      <c r="A179" s="221"/>
      <c r="B179" s="222"/>
      <c r="C179" s="268" t="s">
        <v>546</v>
      </c>
      <c r="D179" s="262"/>
      <c r="E179" s="263">
        <v>7.07</v>
      </c>
      <c r="F179" s="224"/>
      <c r="G179" s="224"/>
      <c r="H179" s="224"/>
      <c r="I179" s="224"/>
      <c r="J179" s="224"/>
      <c r="K179" s="224"/>
      <c r="L179" s="224"/>
      <c r="M179" s="224"/>
      <c r="N179" s="223"/>
      <c r="O179" s="223"/>
      <c r="P179" s="223"/>
      <c r="Q179" s="223"/>
      <c r="R179" s="224"/>
      <c r="S179" s="224"/>
      <c r="T179" s="224"/>
      <c r="U179" s="224"/>
      <c r="V179" s="224"/>
      <c r="W179" s="224"/>
      <c r="X179" s="224"/>
      <c r="Y179" s="224"/>
      <c r="Z179" s="214"/>
      <c r="AA179" s="214"/>
      <c r="AB179" s="214"/>
      <c r="AC179" s="214"/>
      <c r="AD179" s="214"/>
      <c r="AE179" s="214"/>
      <c r="AF179" s="214"/>
      <c r="AG179" s="214" t="s">
        <v>371</v>
      </c>
      <c r="AH179" s="214">
        <v>0</v>
      </c>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row>
    <row r="180" spans="1:60" outlineLevel="1" x14ac:dyDescent="0.2">
      <c r="A180" s="236">
        <v>41</v>
      </c>
      <c r="B180" s="237" t="s">
        <v>547</v>
      </c>
      <c r="C180" s="254" t="s">
        <v>548</v>
      </c>
      <c r="D180" s="238" t="s">
        <v>403</v>
      </c>
      <c r="E180" s="239">
        <v>18</v>
      </c>
      <c r="F180" s="240"/>
      <c r="G180" s="241">
        <f>ROUND(E180*F180,2)</f>
        <v>0</v>
      </c>
      <c r="H180" s="240"/>
      <c r="I180" s="241">
        <f>ROUND(E180*H180,2)</f>
        <v>0</v>
      </c>
      <c r="J180" s="240"/>
      <c r="K180" s="241">
        <f>ROUND(E180*J180,2)</f>
        <v>0</v>
      </c>
      <c r="L180" s="241">
        <v>12</v>
      </c>
      <c r="M180" s="241">
        <f>G180*(1+L180/100)</f>
        <v>0</v>
      </c>
      <c r="N180" s="239">
        <v>3.8000000000000002E-4</v>
      </c>
      <c r="O180" s="239">
        <f>ROUND(E180*N180,2)</f>
        <v>0.01</v>
      </c>
      <c r="P180" s="239">
        <v>1.2999999999999999E-2</v>
      </c>
      <c r="Q180" s="239">
        <f>ROUND(E180*P180,2)</f>
        <v>0.23</v>
      </c>
      <c r="R180" s="241" t="s">
        <v>519</v>
      </c>
      <c r="S180" s="241" t="s">
        <v>315</v>
      </c>
      <c r="T180" s="242" t="s">
        <v>315</v>
      </c>
      <c r="U180" s="224">
        <v>0.107</v>
      </c>
      <c r="V180" s="224">
        <f>ROUND(E180*U180,2)</f>
        <v>1.93</v>
      </c>
      <c r="W180" s="224"/>
      <c r="X180" s="224" t="s">
        <v>336</v>
      </c>
      <c r="Y180" s="224" t="s">
        <v>317</v>
      </c>
      <c r="Z180" s="214"/>
      <c r="AA180" s="214"/>
      <c r="AB180" s="214"/>
      <c r="AC180" s="214"/>
      <c r="AD180" s="214"/>
      <c r="AE180" s="214"/>
      <c r="AF180" s="214"/>
      <c r="AG180" s="214" t="s">
        <v>337</v>
      </c>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row>
    <row r="181" spans="1:60" outlineLevel="2" x14ac:dyDescent="0.2">
      <c r="A181" s="221"/>
      <c r="B181" s="222"/>
      <c r="C181" s="267" t="s">
        <v>549</v>
      </c>
      <c r="D181" s="266"/>
      <c r="E181" s="266"/>
      <c r="F181" s="266"/>
      <c r="G181" s="266"/>
      <c r="H181" s="224"/>
      <c r="I181" s="224"/>
      <c r="J181" s="224"/>
      <c r="K181" s="224"/>
      <c r="L181" s="224"/>
      <c r="M181" s="224"/>
      <c r="N181" s="223"/>
      <c r="O181" s="223"/>
      <c r="P181" s="223"/>
      <c r="Q181" s="223"/>
      <c r="R181" s="224"/>
      <c r="S181" s="224"/>
      <c r="T181" s="224"/>
      <c r="U181" s="224"/>
      <c r="V181" s="224"/>
      <c r="W181" s="224"/>
      <c r="X181" s="224"/>
      <c r="Y181" s="224"/>
      <c r="Z181" s="214"/>
      <c r="AA181" s="214"/>
      <c r="AB181" s="214"/>
      <c r="AC181" s="214"/>
      <c r="AD181" s="214"/>
      <c r="AE181" s="214"/>
      <c r="AF181" s="214"/>
      <c r="AG181" s="214" t="s">
        <v>369</v>
      </c>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row>
    <row r="182" spans="1:60" outlineLevel="2" x14ac:dyDescent="0.2">
      <c r="A182" s="221"/>
      <c r="B182" s="222"/>
      <c r="C182" s="268" t="s">
        <v>550</v>
      </c>
      <c r="D182" s="262"/>
      <c r="E182" s="263"/>
      <c r="F182" s="224"/>
      <c r="G182" s="224"/>
      <c r="H182" s="224"/>
      <c r="I182" s="224"/>
      <c r="J182" s="224"/>
      <c r="K182" s="224"/>
      <c r="L182" s="224"/>
      <c r="M182" s="224"/>
      <c r="N182" s="223"/>
      <c r="O182" s="223"/>
      <c r="P182" s="223"/>
      <c r="Q182" s="223"/>
      <c r="R182" s="224"/>
      <c r="S182" s="224"/>
      <c r="T182" s="224"/>
      <c r="U182" s="224"/>
      <c r="V182" s="224"/>
      <c r="W182" s="224"/>
      <c r="X182" s="224"/>
      <c r="Y182" s="224"/>
      <c r="Z182" s="214"/>
      <c r="AA182" s="214"/>
      <c r="AB182" s="214"/>
      <c r="AC182" s="214"/>
      <c r="AD182" s="214"/>
      <c r="AE182" s="214"/>
      <c r="AF182" s="214"/>
      <c r="AG182" s="214" t="s">
        <v>371</v>
      </c>
      <c r="AH182" s="214">
        <v>0</v>
      </c>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row>
    <row r="183" spans="1:60" outlineLevel="3" x14ac:dyDescent="0.2">
      <c r="A183" s="221"/>
      <c r="B183" s="222"/>
      <c r="C183" s="268" t="s">
        <v>551</v>
      </c>
      <c r="D183" s="262"/>
      <c r="E183" s="263">
        <v>18</v>
      </c>
      <c r="F183" s="224"/>
      <c r="G183" s="224"/>
      <c r="H183" s="224"/>
      <c r="I183" s="224"/>
      <c r="J183" s="224"/>
      <c r="K183" s="224"/>
      <c r="L183" s="224"/>
      <c r="M183" s="224"/>
      <c r="N183" s="223"/>
      <c r="O183" s="223"/>
      <c r="P183" s="223"/>
      <c r="Q183" s="223"/>
      <c r="R183" s="224"/>
      <c r="S183" s="224"/>
      <c r="T183" s="224"/>
      <c r="U183" s="224"/>
      <c r="V183" s="224"/>
      <c r="W183" s="224"/>
      <c r="X183" s="224"/>
      <c r="Y183" s="224"/>
      <c r="Z183" s="214"/>
      <c r="AA183" s="214"/>
      <c r="AB183" s="214"/>
      <c r="AC183" s="214"/>
      <c r="AD183" s="214"/>
      <c r="AE183" s="214"/>
      <c r="AF183" s="214"/>
      <c r="AG183" s="214" t="s">
        <v>371</v>
      </c>
      <c r="AH183" s="214">
        <v>0</v>
      </c>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row>
    <row r="184" spans="1:60" ht="22.5" outlineLevel="1" x14ac:dyDescent="0.2">
      <c r="A184" s="236">
        <v>42</v>
      </c>
      <c r="B184" s="237" t="s">
        <v>552</v>
      </c>
      <c r="C184" s="254" t="s">
        <v>553</v>
      </c>
      <c r="D184" s="238" t="s">
        <v>379</v>
      </c>
      <c r="E184" s="239">
        <v>45.08</v>
      </c>
      <c r="F184" s="240"/>
      <c r="G184" s="241">
        <f>ROUND(E184*F184,2)</f>
        <v>0</v>
      </c>
      <c r="H184" s="240"/>
      <c r="I184" s="241">
        <f>ROUND(E184*H184,2)</f>
        <v>0</v>
      </c>
      <c r="J184" s="240"/>
      <c r="K184" s="241">
        <f>ROUND(E184*J184,2)</f>
        <v>0</v>
      </c>
      <c r="L184" s="241">
        <v>12</v>
      </c>
      <c r="M184" s="241">
        <f>G184*(1+L184/100)</f>
        <v>0</v>
      </c>
      <c r="N184" s="239">
        <v>0</v>
      </c>
      <c r="O184" s="239">
        <f>ROUND(E184*N184,2)</f>
        <v>0</v>
      </c>
      <c r="P184" s="239">
        <v>0.05</v>
      </c>
      <c r="Q184" s="239">
        <f>ROUND(E184*P184,2)</f>
        <v>2.25</v>
      </c>
      <c r="R184" s="241" t="s">
        <v>519</v>
      </c>
      <c r="S184" s="241" t="s">
        <v>315</v>
      </c>
      <c r="T184" s="242" t="s">
        <v>315</v>
      </c>
      <c r="U184" s="224">
        <v>0.46</v>
      </c>
      <c r="V184" s="224">
        <f>ROUND(E184*U184,2)</f>
        <v>20.74</v>
      </c>
      <c r="W184" s="224"/>
      <c r="X184" s="224" t="s">
        <v>336</v>
      </c>
      <c r="Y184" s="224" t="s">
        <v>317</v>
      </c>
      <c r="Z184" s="214"/>
      <c r="AA184" s="214"/>
      <c r="AB184" s="214"/>
      <c r="AC184" s="214"/>
      <c r="AD184" s="214"/>
      <c r="AE184" s="214"/>
      <c r="AF184" s="214"/>
      <c r="AG184" s="214" t="s">
        <v>367</v>
      </c>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row>
    <row r="185" spans="1:60" outlineLevel="2" x14ac:dyDescent="0.2">
      <c r="A185" s="221"/>
      <c r="B185" s="222"/>
      <c r="C185" s="268" t="s">
        <v>524</v>
      </c>
      <c r="D185" s="262"/>
      <c r="E185" s="263"/>
      <c r="F185" s="224"/>
      <c r="G185" s="224"/>
      <c r="H185" s="224"/>
      <c r="I185" s="224"/>
      <c r="J185" s="224"/>
      <c r="K185" s="224"/>
      <c r="L185" s="224"/>
      <c r="M185" s="224"/>
      <c r="N185" s="223"/>
      <c r="O185" s="223"/>
      <c r="P185" s="223"/>
      <c r="Q185" s="223"/>
      <c r="R185" s="224"/>
      <c r="S185" s="224"/>
      <c r="T185" s="224"/>
      <c r="U185" s="224"/>
      <c r="V185" s="224"/>
      <c r="W185" s="224"/>
      <c r="X185" s="224"/>
      <c r="Y185" s="224"/>
      <c r="Z185" s="214"/>
      <c r="AA185" s="214"/>
      <c r="AB185" s="214"/>
      <c r="AC185" s="214"/>
      <c r="AD185" s="214"/>
      <c r="AE185" s="214"/>
      <c r="AF185" s="214"/>
      <c r="AG185" s="214" t="s">
        <v>371</v>
      </c>
      <c r="AH185" s="214">
        <v>0</v>
      </c>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row>
    <row r="186" spans="1:60" outlineLevel="3" x14ac:dyDescent="0.2">
      <c r="A186" s="221"/>
      <c r="B186" s="222"/>
      <c r="C186" s="268" t="s">
        <v>554</v>
      </c>
      <c r="D186" s="262"/>
      <c r="E186" s="263">
        <v>2.3199999999999998</v>
      </c>
      <c r="F186" s="224"/>
      <c r="G186" s="224"/>
      <c r="H186" s="224"/>
      <c r="I186" s="224"/>
      <c r="J186" s="224"/>
      <c r="K186" s="224"/>
      <c r="L186" s="224"/>
      <c r="M186" s="224"/>
      <c r="N186" s="223"/>
      <c r="O186" s="223"/>
      <c r="P186" s="223"/>
      <c r="Q186" s="223"/>
      <c r="R186" s="224"/>
      <c r="S186" s="224"/>
      <c r="T186" s="224"/>
      <c r="U186" s="224"/>
      <c r="V186" s="224"/>
      <c r="W186" s="224"/>
      <c r="X186" s="224"/>
      <c r="Y186" s="224"/>
      <c r="Z186" s="214"/>
      <c r="AA186" s="214"/>
      <c r="AB186" s="214"/>
      <c r="AC186" s="214"/>
      <c r="AD186" s="214"/>
      <c r="AE186" s="214"/>
      <c r="AF186" s="214"/>
      <c r="AG186" s="214" t="s">
        <v>371</v>
      </c>
      <c r="AH186" s="214">
        <v>0</v>
      </c>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row>
    <row r="187" spans="1:60" outlineLevel="3" x14ac:dyDescent="0.2">
      <c r="A187" s="221"/>
      <c r="B187" s="222"/>
      <c r="C187" s="268" t="s">
        <v>555</v>
      </c>
      <c r="D187" s="262"/>
      <c r="E187" s="263">
        <v>0.94</v>
      </c>
      <c r="F187" s="224"/>
      <c r="G187" s="224"/>
      <c r="H187" s="224"/>
      <c r="I187" s="224"/>
      <c r="J187" s="224"/>
      <c r="K187" s="224"/>
      <c r="L187" s="224"/>
      <c r="M187" s="224"/>
      <c r="N187" s="223"/>
      <c r="O187" s="223"/>
      <c r="P187" s="223"/>
      <c r="Q187" s="223"/>
      <c r="R187" s="224"/>
      <c r="S187" s="224"/>
      <c r="T187" s="224"/>
      <c r="U187" s="224"/>
      <c r="V187" s="224"/>
      <c r="W187" s="224"/>
      <c r="X187" s="224"/>
      <c r="Y187" s="224"/>
      <c r="Z187" s="214"/>
      <c r="AA187" s="214"/>
      <c r="AB187" s="214"/>
      <c r="AC187" s="214"/>
      <c r="AD187" s="214"/>
      <c r="AE187" s="214"/>
      <c r="AF187" s="214"/>
      <c r="AG187" s="214" t="s">
        <v>371</v>
      </c>
      <c r="AH187" s="214">
        <v>0</v>
      </c>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row>
    <row r="188" spans="1:60" outlineLevel="3" x14ac:dyDescent="0.2">
      <c r="A188" s="221"/>
      <c r="B188" s="222"/>
      <c r="C188" s="268" t="s">
        <v>537</v>
      </c>
      <c r="D188" s="262"/>
      <c r="E188" s="263">
        <v>9.17</v>
      </c>
      <c r="F188" s="224"/>
      <c r="G188" s="224"/>
      <c r="H188" s="224"/>
      <c r="I188" s="224"/>
      <c r="J188" s="224"/>
      <c r="K188" s="224"/>
      <c r="L188" s="224"/>
      <c r="M188" s="224"/>
      <c r="N188" s="223"/>
      <c r="O188" s="223"/>
      <c r="P188" s="223"/>
      <c r="Q188" s="223"/>
      <c r="R188" s="224"/>
      <c r="S188" s="224"/>
      <c r="T188" s="224"/>
      <c r="U188" s="224"/>
      <c r="V188" s="224"/>
      <c r="W188" s="224"/>
      <c r="X188" s="224"/>
      <c r="Y188" s="224"/>
      <c r="Z188" s="214"/>
      <c r="AA188" s="214"/>
      <c r="AB188" s="214"/>
      <c r="AC188" s="214"/>
      <c r="AD188" s="214"/>
      <c r="AE188" s="214"/>
      <c r="AF188" s="214"/>
      <c r="AG188" s="214" t="s">
        <v>371</v>
      </c>
      <c r="AH188" s="214">
        <v>0</v>
      </c>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row>
    <row r="189" spans="1:60" outlineLevel="3" x14ac:dyDescent="0.2">
      <c r="A189" s="221"/>
      <c r="B189" s="222"/>
      <c r="C189" s="268" t="s">
        <v>556</v>
      </c>
      <c r="D189" s="262"/>
      <c r="E189" s="263">
        <v>32.65</v>
      </c>
      <c r="F189" s="224"/>
      <c r="G189" s="224"/>
      <c r="H189" s="224"/>
      <c r="I189" s="224"/>
      <c r="J189" s="224"/>
      <c r="K189" s="224"/>
      <c r="L189" s="224"/>
      <c r="M189" s="224"/>
      <c r="N189" s="223"/>
      <c r="O189" s="223"/>
      <c r="P189" s="223"/>
      <c r="Q189" s="223"/>
      <c r="R189" s="224"/>
      <c r="S189" s="224"/>
      <c r="T189" s="224"/>
      <c r="U189" s="224"/>
      <c r="V189" s="224"/>
      <c r="W189" s="224"/>
      <c r="X189" s="224"/>
      <c r="Y189" s="224"/>
      <c r="Z189" s="214"/>
      <c r="AA189" s="214"/>
      <c r="AB189" s="214"/>
      <c r="AC189" s="214"/>
      <c r="AD189" s="214"/>
      <c r="AE189" s="214"/>
      <c r="AF189" s="214"/>
      <c r="AG189" s="214" t="s">
        <v>371</v>
      </c>
      <c r="AH189" s="214">
        <v>0</v>
      </c>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row>
    <row r="190" spans="1:60" ht="22.5" outlineLevel="1" x14ac:dyDescent="0.2">
      <c r="A190" s="236">
        <v>43</v>
      </c>
      <c r="B190" s="237" t="s">
        <v>557</v>
      </c>
      <c r="C190" s="254" t="s">
        <v>558</v>
      </c>
      <c r="D190" s="238" t="s">
        <v>379</v>
      </c>
      <c r="E190" s="239">
        <v>139.00280000000001</v>
      </c>
      <c r="F190" s="240"/>
      <c r="G190" s="241">
        <f>ROUND(E190*F190,2)</f>
        <v>0</v>
      </c>
      <c r="H190" s="240"/>
      <c r="I190" s="241">
        <f>ROUND(E190*H190,2)</f>
        <v>0</v>
      </c>
      <c r="J190" s="240"/>
      <c r="K190" s="241">
        <f>ROUND(E190*J190,2)</f>
        <v>0</v>
      </c>
      <c r="L190" s="241">
        <v>12</v>
      </c>
      <c r="M190" s="241">
        <f>G190*(1+L190/100)</f>
        <v>0</v>
      </c>
      <c r="N190" s="239">
        <v>0</v>
      </c>
      <c r="O190" s="239">
        <f>ROUND(E190*N190,2)</f>
        <v>0</v>
      </c>
      <c r="P190" s="239">
        <v>0.02</v>
      </c>
      <c r="Q190" s="239">
        <f>ROUND(E190*P190,2)</f>
        <v>2.78</v>
      </c>
      <c r="R190" s="241" t="s">
        <v>519</v>
      </c>
      <c r="S190" s="241" t="s">
        <v>315</v>
      </c>
      <c r="T190" s="242" t="s">
        <v>315</v>
      </c>
      <c r="U190" s="224">
        <v>0.13</v>
      </c>
      <c r="V190" s="224">
        <f>ROUND(E190*U190,2)</f>
        <v>18.07</v>
      </c>
      <c r="W190" s="224"/>
      <c r="X190" s="224" t="s">
        <v>336</v>
      </c>
      <c r="Y190" s="224" t="s">
        <v>317</v>
      </c>
      <c r="Z190" s="214"/>
      <c r="AA190" s="214"/>
      <c r="AB190" s="214"/>
      <c r="AC190" s="214"/>
      <c r="AD190" s="214"/>
      <c r="AE190" s="214"/>
      <c r="AF190" s="214"/>
      <c r="AG190" s="214" t="s">
        <v>367</v>
      </c>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row>
    <row r="191" spans="1:60" outlineLevel="2" x14ac:dyDescent="0.2">
      <c r="A191" s="221"/>
      <c r="B191" s="222"/>
      <c r="C191" s="255" t="s">
        <v>559</v>
      </c>
      <c r="D191" s="243"/>
      <c r="E191" s="243"/>
      <c r="F191" s="243"/>
      <c r="G191" s="243"/>
      <c r="H191" s="224"/>
      <c r="I191" s="224"/>
      <c r="J191" s="224"/>
      <c r="K191" s="224"/>
      <c r="L191" s="224"/>
      <c r="M191" s="224"/>
      <c r="N191" s="223"/>
      <c r="O191" s="223"/>
      <c r="P191" s="223"/>
      <c r="Q191" s="223"/>
      <c r="R191" s="224"/>
      <c r="S191" s="224"/>
      <c r="T191" s="224"/>
      <c r="U191" s="224"/>
      <c r="V191" s="224"/>
      <c r="W191" s="224"/>
      <c r="X191" s="224"/>
      <c r="Y191" s="224"/>
      <c r="Z191" s="214"/>
      <c r="AA191" s="214"/>
      <c r="AB191" s="214"/>
      <c r="AC191" s="214"/>
      <c r="AD191" s="214"/>
      <c r="AE191" s="214"/>
      <c r="AF191" s="214"/>
      <c r="AG191" s="214" t="s">
        <v>320</v>
      </c>
      <c r="AH191" s="214"/>
      <c r="AI191" s="214"/>
      <c r="AJ191" s="214"/>
      <c r="AK191" s="214"/>
      <c r="AL191" s="214"/>
      <c r="AM191" s="214"/>
      <c r="AN191" s="214"/>
      <c r="AO191" s="214"/>
      <c r="AP191" s="214"/>
      <c r="AQ191" s="214"/>
      <c r="AR191" s="214"/>
      <c r="AS191" s="214"/>
      <c r="AT191" s="214"/>
      <c r="AU191" s="214"/>
      <c r="AV191" s="214"/>
      <c r="AW191" s="214"/>
      <c r="AX191" s="214"/>
      <c r="AY191" s="214"/>
      <c r="AZ191" s="214"/>
      <c r="BA191" s="244" t="str">
        <f>C191</f>
        <v>V položkách otlučení omítek stěn vnitřních i vnějších je započteno i vyškrabání spár a očištění zdiva.</v>
      </c>
      <c r="BB191" s="214"/>
      <c r="BC191" s="214"/>
      <c r="BD191" s="214"/>
      <c r="BE191" s="214"/>
      <c r="BF191" s="214"/>
      <c r="BG191" s="214"/>
      <c r="BH191" s="214"/>
    </row>
    <row r="192" spans="1:60" outlineLevel="2" x14ac:dyDescent="0.2">
      <c r="A192" s="221"/>
      <c r="B192" s="222"/>
      <c r="C192" s="268" t="s">
        <v>524</v>
      </c>
      <c r="D192" s="262"/>
      <c r="E192" s="263"/>
      <c r="F192" s="224"/>
      <c r="G192" s="224"/>
      <c r="H192" s="224"/>
      <c r="I192" s="224"/>
      <c r="J192" s="224"/>
      <c r="K192" s="224"/>
      <c r="L192" s="224"/>
      <c r="M192" s="224"/>
      <c r="N192" s="223"/>
      <c r="O192" s="223"/>
      <c r="P192" s="223"/>
      <c r="Q192" s="223"/>
      <c r="R192" s="224"/>
      <c r="S192" s="224"/>
      <c r="T192" s="224"/>
      <c r="U192" s="224"/>
      <c r="V192" s="224"/>
      <c r="W192" s="224"/>
      <c r="X192" s="224"/>
      <c r="Y192" s="224"/>
      <c r="Z192" s="214"/>
      <c r="AA192" s="214"/>
      <c r="AB192" s="214"/>
      <c r="AC192" s="214"/>
      <c r="AD192" s="214"/>
      <c r="AE192" s="214"/>
      <c r="AF192" s="214"/>
      <c r="AG192" s="214" t="s">
        <v>371</v>
      </c>
      <c r="AH192" s="214">
        <v>0</v>
      </c>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row>
    <row r="193" spans="1:60" outlineLevel="3" x14ac:dyDescent="0.2">
      <c r="A193" s="221"/>
      <c r="B193" s="222"/>
      <c r="C193" s="268" t="s">
        <v>560</v>
      </c>
      <c r="D193" s="262"/>
      <c r="E193" s="263">
        <v>17.947800000000001</v>
      </c>
      <c r="F193" s="224"/>
      <c r="G193" s="224"/>
      <c r="H193" s="224"/>
      <c r="I193" s="224"/>
      <c r="J193" s="224"/>
      <c r="K193" s="224"/>
      <c r="L193" s="224"/>
      <c r="M193" s="224"/>
      <c r="N193" s="223"/>
      <c r="O193" s="223"/>
      <c r="P193" s="223"/>
      <c r="Q193" s="223"/>
      <c r="R193" s="224"/>
      <c r="S193" s="224"/>
      <c r="T193" s="224"/>
      <c r="U193" s="224"/>
      <c r="V193" s="224"/>
      <c r="W193" s="224"/>
      <c r="X193" s="224"/>
      <c r="Y193" s="224"/>
      <c r="Z193" s="214"/>
      <c r="AA193" s="214"/>
      <c r="AB193" s="214"/>
      <c r="AC193" s="214"/>
      <c r="AD193" s="214"/>
      <c r="AE193" s="214"/>
      <c r="AF193" s="214"/>
      <c r="AG193" s="214" t="s">
        <v>371</v>
      </c>
      <c r="AH193" s="214">
        <v>0</v>
      </c>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row>
    <row r="194" spans="1:60" outlineLevel="3" x14ac:dyDescent="0.2">
      <c r="A194" s="221"/>
      <c r="B194" s="222"/>
      <c r="C194" s="268" t="s">
        <v>443</v>
      </c>
      <c r="D194" s="262"/>
      <c r="E194" s="263">
        <v>1.5</v>
      </c>
      <c r="F194" s="224"/>
      <c r="G194" s="224"/>
      <c r="H194" s="224"/>
      <c r="I194" s="224"/>
      <c r="J194" s="224"/>
      <c r="K194" s="224"/>
      <c r="L194" s="224"/>
      <c r="M194" s="224"/>
      <c r="N194" s="223"/>
      <c r="O194" s="223"/>
      <c r="P194" s="223"/>
      <c r="Q194" s="223"/>
      <c r="R194" s="224"/>
      <c r="S194" s="224"/>
      <c r="T194" s="224"/>
      <c r="U194" s="224"/>
      <c r="V194" s="224"/>
      <c r="W194" s="224"/>
      <c r="X194" s="224"/>
      <c r="Y194" s="224"/>
      <c r="Z194" s="214"/>
      <c r="AA194" s="214"/>
      <c r="AB194" s="214"/>
      <c r="AC194" s="214"/>
      <c r="AD194" s="214"/>
      <c r="AE194" s="214"/>
      <c r="AF194" s="214"/>
      <c r="AG194" s="214" t="s">
        <v>371</v>
      </c>
      <c r="AH194" s="214">
        <v>0</v>
      </c>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row>
    <row r="195" spans="1:60" outlineLevel="3" x14ac:dyDescent="0.2">
      <c r="A195" s="221"/>
      <c r="B195" s="222"/>
      <c r="C195" s="268" t="s">
        <v>561</v>
      </c>
      <c r="D195" s="262"/>
      <c r="E195" s="263">
        <v>-6.1070000000000002</v>
      </c>
      <c r="F195" s="224"/>
      <c r="G195" s="224"/>
      <c r="H195" s="224"/>
      <c r="I195" s="224"/>
      <c r="J195" s="224"/>
      <c r="K195" s="224"/>
      <c r="L195" s="224"/>
      <c r="M195" s="224"/>
      <c r="N195" s="223"/>
      <c r="O195" s="223"/>
      <c r="P195" s="223"/>
      <c r="Q195" s="223"/>
      <c r="R195" s="224"/>
      <c r="S195" s="224"/>
      <c r="T195" s="224"/>
      <c r="U195" s="224"/>
      <c r="V195" s="224"/>
      <c r="W195" s="224"/>
      <c r="X195" s="224"/>
      <c r="Y195" s="224"/>
      <c r="Z195" s="214"/>
      <c r="AA195" s="214"/>
      <c r="AB195" s="214"/>
      <c r="AC195" s="214"/>
      <c r="AD195" s="214"/>
      <c r="AE195" s="214"/>
      <c r="AF195" s="214"/>
      <c r="AG195" s="214" t="s">
        <v>371</v>
      </c>
      <c r="AH195" s="214">
        <v>0</v>
      </c>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row>
    <row r="196" spans="1:60" outlineLevel="3" x14ac:dyDescent="0.2">
      <c r="A196" s="221"/>
      <c r="B196" s="222"/>
      <c r="C196" s="268" t="s">
        <v>562</v>
      </c>
      <c r="D196" s="262"/>
      <c r="E196" s="263">
        <v>12.39</v>
      </c>
      <c r="F196" s="224"/>
      <c r="G196" s="224"/>
      <c r="H196" s="224"/>
      <c r="I196" s="224"/>
      <c r="J196" s="224"/>
      <c r="K196" s="224"/>
      <c r="L196" s="224"/>
      <c r="M196" s="224"/>
      <c r="N196" s="223"/>
      <c r="O196" s="223"/>
      <c r="P196" s="223"/>
      <c r="Q196" s="223"/>
      <c r="R196" s="224"/>
      <c r="S196" s="224"/>
      <c r="T196" s="224"/>
      <c r="U196" s="224"/>
      <c r="V196" s="224"/>
      <c r="W196" s="224"/>
      <c r="X196" s="224"/>
      <c r="Y196" s="224"/>
      <c r="Z196" s="214"/>
      <c r="AA196" s="214"/>
      <c r="AB196" s="214"/>
      <c r="AC196" s="214"/>
      <c r="AD196" s="214"/>
      <c r="AE196" s="214"/>
      <c r="AF196" s="214"/>
      <c r="AG196" s="214" t="s">
        <v>371</v>
      </c>
      <c r="AH196" s="214">
        <v>0</v>
      </c>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row>
    <row r="197" spans="1:60" outlineLevel="3" x14ac:dyDescent="0.2">
      <c r="A197" s="221"/>
      <c r="B197" s="222"/>
      <c r="C197" s="268" t="s">
        <v>563</v>
      </c>
      <c r="D197" s="262"/>
      <c r="E197" s="263">
        <v>-1.1819999999999999</v>
      </c>
      <c r="F197" s="224"/>
      <c r="G197" s="224"/>
      <c r="H197" s="224"/>
      <c r="I197" s="224"/>
      <c r="J197" s="224"/>
      <c r="K197" s="224"/>
      <c r="L197" s="224"/>
      <c r="M197" s="224"/>
      <c r="N197" s="223"/>
      <c r="O197" s="223"/>
      <c r="P197" s="223"/>
      <c r="Q197" s="223"/>
      <c r="R197" s="224"/>
      <c r="S197" s="224"/>
      <c r="T197" s="224"/>
      <c r="U197" s="224"/>
      <c r="V197" s="224"/>
      <c r="W197" s="224"/>
      <c r="X197" s="224"/>
      <c r="Y197" s="224"/>
      <c r="Z197" s="214"/>
      <c r="AA197" s="214"/>
      <c r="AB197" s="214"/>
      <c r="AC197" s="214"/>
      <c r="AD197" s="214"/>
      <c r="AE197" s="214"/>
      <c r="AF197" s="214"/>
      <c r="AG197" s="214" t="s">
        <v>371</v>
      </c>
      <c r="AH197" s="214">
        <v>0</v>
      </c>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row>
    <row r="198" spans="1:60" outlineLevel="3" x14ac:dyDescent="0.2">
      <c r="A198" s="221"/>
      <c r="B198" s="222"/>
      <c r="C198" s="268" t="s">
        <v>564</v>
      </c>
      <c r="D198" s="262"/>
      <c r="E198" s="263">
        <v>36.653750000000002</v>
      </c>
      <c r="F198" s="224"/>
      <c r="G198" s="224"/>
      <c r="H198" s="224"/>
      <c r="I198" s="224"/>
      <c r="J198" s="224"/>
      <c r="K198" s="224"/>
      <c r="L198" s="224"/>
      <c r="M198" s="224"/>
      <c r="N198" s="223"/>
      <c r="O198" s="223"/>
      <c r="P198" s="223"/>
      <c r="Q198" s="223"/>
      <c r="R198" s="224"/>
      <c r="S198" s="224"/>
      <c r="T198" s="224"/>
      <c r="U198" s="224"/>
      <c r="V198" s="224"/>
      <c r="W198" s="224"/>
      <c r="X198" s="224"/>
      <c r="Y198" s="224"/>
      <c r="Z198" s="214"/>
      <c r="AA198" s="214"/>
      <c r="AB198" s="214"/>
      <c r="AC198" s="214"/>
      <c r="AD198" s="214"/>
      <c r="AE198" s="214"/>
      <c r="AF198" s="214"/>
      <c r="AG198" s="214" t="s">
        <v>371</v>
      </c>
      <c r="AH198" s="214">
        <v>0</v>
      </c>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row>
    <row r="199" spans="1:60" outlineLevel="3" x14ac:dyDescent="0.2">
      <c r="A199" s="221"/>
      <c r="B199" s="222"/>
      <c r="C199" s="268" t="s">
        <v>450</v>
      </c>
      <c r="D199" s="262"/>
      <c r="E199" s="263">
        <v>3.2625000000000002</v>
      </c>
      <c r="F199" s="224"/>
      <c r="G199" s="224"/>
      <c r="H199" s="224"/>
      <c r="I199" s="224"/>
      <c r="J199" s="224"/>
      <c r="K199" s="224"/>
      <c r="L199" s="224"/>
      <c r="M199" s="224"/>
      <c r="N199" s="223"/>
      <c r="O199" s="223"/>
      <c r="P199" s="223"/>
      <c r="Q199" s="223"/>
      <c r="R199" s="224"/>
      <c r="S199" s="224"/>
      <c r="T199" s="224"/>
      <c r="U199" s="224"/>
      <c r="V199" s="224"/>
      <c r="W199" s="224"/>
      <c r="X199" s="224"/>
      <c r="Y199" s="224"/>
      <c r="Z199" s="214"/>
      <c r="AA199" s="214"/>
      <c r="AB199" s="214"/>
      <c r="AC199" s="214"/>
      <c r="AD199" s="214"/>
      <c r="AE199" s="214"/>
      <c r="AF199" s="214"/>
      <c r="AG199" s="214" t="s">
        <v>371</v>
      </c>
      <c r="AH199" s="214">
        <v>0</v>
      </c>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row>
    <row r="200" spans="1:60" outlineLevel="3" x14ac:dyDescent="0.2">
      <c r="A200" s="221"/>
      <c r="B200" s="222"/>
      <c r="C200" s="268" t="s">
        <v>565</v>
      </c>
      <c r="D200" s="262"/>
      <c r="E200" s="263">
        <v>-4.3310000000000004</v>
      </c>
      <c r="F200" s="224"/>
      <c r="G200" s="224"/>
      <c r="H200" s="224"/>
      <c r="I200" s="224"/>
      <c r="J200" s="224"/>
      <c r="K200" s="224"/>
      <c r="L200" s="224"/>
      <c r="M200" s="224"/>
      <c r="N200" s="223"/>
      <c r="O200" s="223"/>
      <c r="P200" s="223"/>
      <c r="Q200" s="223"/>
      <c r="R200" s="224"/>
      <c r="S200" s="224"/>
      <c r="T200" s="224"/>
      <c r="U200" s="224"/>
      <c r="V200" s="224"/>
      <c r="W200" s="224"/>
      <c r="X200" s="224"/>
      <c r="Y200" s="224"/>
      <c r="Z200" s="214"/>
      <c r="AA200" s="214"/>
      <c r="AB200" s="214"/>
      <c r="AC200" s="214"/>
      <c r="AD200" s="214"/>
      <c r="AE200" s="214"/>
      <c r="AF200" s="214"/>
      <c r="AG200" s="214" t="s">
        <v>371</v>
      </c>
      <c r="AH200" s="214">
        <v>0</v>
      </c>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row>
    <row r="201" spans="1:60" outlineLevel="3" x14ac:dyDescent="0.2">
      <c r="A201" s="221"/>
      <c r="B201" s="222"/>
      <c r="C201" s="268" t="s">
        <v>566</v>
      </c>
      <c r="D201" s="262"/>
      <c r="E201" s="263">
        <v>78.484750000000005</v>
      </c>
      <c r="F201" s="224"/>
      <c r="G201" s="224"/>
      <c r="H201" s="224"/>
      <c r="I201" s="224"/>
      <c r="J201" s="224"/>
      <c r="K201" s="224"/>
      <c r="L201" s="224"/>
      <c r="M201" s="224"/>
      <c r="N201" s="223"/>
      <c r="O201" s="223"/>
      <c r="P201" s="223"/>
      <c r="Q201" s="223"/>
      <c r="R201" s="224"/>
      <c r="S201" s="224"/>
      <c r="T201" s="224"/>
      <c r="U201" s="224"/>
      <c r="V201" s="224"/>
      <c r="W201" s="224"/>
      <c r="X201" s="224"/>
      <c r="Y201" s="224"/>
      <c r="Z201" s="214"/>
      <c r="AA201" s="214"/>
      <c r="AB201" s="214"/>
      <c r="AC201" s="214"/>
      <c r="AD201" s="214"/>
      <c r="AE201" s="214"/>
      <c r="AF201" s="214"/>
      <c r="AG201" s="214" t="s">
        <v>371</v>
      </c>
      <c r="AH201" s="214">
        <v>0</v>
      </c>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row>
    <row r="202" spans="1:60" outlineLevel="3" x14ac:dyDescent="0.2">
      <c r="A202" s="221"/>
      <c r="B202" s="222"/>
      <c r="C202" s="268" t="s">
        <v>567</v>
      </c>
      <c r="D202" s="262"/>
      <c r="E202" s="263">
        <v>6.14</v>
      </c>
      <c r="F202" s="224"/>
      <c r="G202" s="224"/>
      <c r="H202" s="224"/>
      <c r="I202" s="224"/>
      <c r="J202" s="224"/>
      <c r="K202" s="224"/>
      <c r="L202" s="224"/>
      <c r="M202" s="224"/>
      <c r="N202" s="223"/>
      <c r="O202" s="223"/>
      <c r="P202" s="223"/>
      <c r="Q202" s="223"/>
      <c r="R202" s="224"/>
      <c r="S202" s="224"/>
      <c r="T202" s="224"/>
      <c r="U202" s="224"/>
      <c r="V202" s="224"/>
      <c r="W202" s="224"/>
      <c r="X202" s="224"/>
      <c r="Y202" s="224"/>
      <c r="Z202" s="214"/>
      <c r="AA202" s="214"/>
      <c r="AB202" s="214"/>
      <c r="AC202" s="214"/>
      <c r="AD202" s="214"/>
      <c r="AE202" s="214"/>
      <c r="AF202" s="214"/>
      <c r="AG202" s="214" t="s">
        <v>371</v>
      </c>
      <c r="AH202" s="214">
        <v>0</v>
      </c>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row>
    <row r="203" spans="1:60" outlineLevel="3" x14ac:dyDescent="0.2">
      <c r="A203" s="221"/>
      <c r="B203" s="222"/>
      <c r="C203" s="268" t="s">
        <v>568</v>
      </c>
      <c r="D203" s="262"/>
      <c r="E203" s="263">
        <v>-5.7560000000000002</v>
      </c>
      <c r="F203" s="224"/>
      <c r="G203" s="224"/>
      <c r="H203" s="224"/>
      <c r="I203" s="224"/>
      <c r="J203" s="224"/>
      <c r="K203" s="224"/>
      <c r="L203" s="224"/>
      <c r="M203" s="224"/>
      <c r="N203" s="223"/>
      <c r="O203" s="223"/>
      <c r="P203" s="223"/>
      <c r="Q203" s="223"/>
      <c r="R203" s="224"/>
      <c r="S203" s="224"/>
      <c r="T203" s="224"/>
      <c r="U203" s="224"/>
      <c r="V203" s="224"/>
      <c r="W203" s="224"/>
      <c r="X203" s="224"/>
      <c r="Y203" s="224"/>
      <c r="Z203" s="214"/>
      <c r="AA203" s="214"/>
      <c r="AB203" s="214"/>
      <c r="AC203" s="214"/>
      <c r="AD203" s="214"/>
      <c r="AE203" s="214"/>
      <c r="AF203" s="214"/>
      <c r="AG203" s="214" t="s">
        <v>371</v>
      </c>
      <c r="AH203" s="214">
        <v>0</v>
      </c>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row>
    <row r="204" spans="1:60" outlineLevel="1" x14ac:dyDescent="0.2">
      <c r="A204" s="236">
        <v>44</v>
      </c>
      <c r="B204" s="237" t="s">
        <v>569</v>
      </c>
      <c r="C204" s="254" t="s">
        <v>570</v>
      </c>
      <c r="D204" s="238" t="s">
        <v>330</v>
      </c>
      <c r="E204" s="239">
        <v>1</v>
      </c>
      <c r="F204" s="240"/>
      <c r="G204" s="241">
        <f>ROUND(E204*F204,2)</f>
        <v>0</v>
      </c>
      <c r="H204" s="240"/>
      <c r="I204" s="241">
        <f>ROUND(E204*H204,2)</f>
        <v>0</v>
      </c>
      <c r="J204" s="240"/>
      <c r="K204" s="241">
        <f>ROUND(E204*J204,2)</f>
        <v>0</v>
      </c>
      <c r="L204" s="241">
        <v>12</v>
      </c>
      <c r="M204" s="241">
        <f>G204*(1+L204/100)</f>
        <v>0</v>
      </c>
      <c r="N204" s="239">
        <v>0</v>
      </c>
      <c r="O204" s="239">
        <f>ROUND(E204*N204,2)</f>
        <v>0</v>
      </c>
      <c r="P204" s="239">
        <v>0</v>
      </c>
      <c r="Q204" s="239">
        <f>ROUND(E204*P204,2)</f>
        <v>0</v>
      </c>
      <c r="R204" s="241"/>
      <c r="S204" s="241" t="s">
        <v>331</v>
      </c>
      <c r="T204" s="242" t="s">
        <v>316</v>
      </c>
      <c r="U204" s="224">
        <v>0</v>
      </c>
      <c r="V204" s="224">
        <f>ROUND(E204*U204,2)</f>
        <v>0</v>
      </c>
      <c r="W204" s="224"/>
      <c r="X204" s="224" t="s">
        <v>336</v>
      </c>
      <c r="Y204" s="224" t="s">
        <v>317</v>
      </c>
      <c r="Z204" s="214"/>
      <c r="AA204" s="214"/>
      <c r="AB204" s="214"/>
      <c r="AC204" s="214"/>
      <c r="AD204" s="214"/>
      <c r="AE204" s="214"/>
      <c r="AF204" s="214"/>
      <c r="AG204" s="214" t="s">
        <v>337</v>
      </c>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row>
    <row r="205" spans="1:60" outlineLevel="2" x14ac:dyDescent="0.2">
      <c r="A205" s="221"/>
      <c r="B205" s="222"/>
      <c r="C205" s="268" t="s">
        <v>571</v>
      </c>
      <c r="D205" s="262"/>
      <c r="E205" s="263">
        <v>1</v>
      </c>
      <c r="F205" s="224"/>
      <c r="G205" s="224"/>
      <c r="H205" s="224"/>
      <c r="I205" s="224"/>
      <c r="J205" s="224"/>
      <c r="K205" s="224"/>
      <c r="L205" s="224"/>
      <c r="M205" s="224"/>
      <c r="N205" s="223"/>
      <c r="O205" s="223"/>
      <c r="P205" s="223"/>
      <c r="Q205" s="223"/>
      <c r="R205" s="224"/>
      <c r="S205" s="224"/>
      <c r="T205" s="224"/>
      <c r="U205" s="224"/>
      <c r="V205" s="224"/>
      <c r="W205" s="224"/>
      <c r="X205" s="224"/>
      <c r="Y205" s="224"/>
      <c r="Z205" s="214"/>
      <c r="AA205" s="214"/>
      <c r="AB205" s="214"/>
      <c r="AC205" s="214"/>
      <c r="AD205" s="214"/>
      <c r="AE205" s="214"/>
      <c r="AF205" s="214"/>
      <c r="AG205" s="214" t="s">
        <v>371</v>
      </c>
      <c r="AH205" s="214">
        <v>0</v>
      </c>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row>
    <row r="206" spans="1:60" outlineLevel="3" x14ac:dyDescent="0.2">
      <c r="A206" s="221"/>
      <c r="B206" s="222"/>
      <c r="C206" s="268" t="s">
        <v>572</v>
      </c>
      <c r="D206" s="262"/>
      <c r="E206" s="263"/>
      <c r="F206" s="224"/>
      <c r="G206" s="224"/>
      <c r="H206" s="224"/>
      <c r="I206" s="224"/>
      <c r="J206" s="224"/>
      <c r="K206" s="224"/>
      <c r="L206" s="224"/>
      <c r="M206" s="224"/>
      <c r="N206" s="223"/>
      <c r="O206" s="223"/>
      <c r="P206" s="223"/>
      <c r="Q206" s="223"/>
      <c r="R206" s="224"/>
      <c r="S206" s="224"/>
      <c r="T206" s="224"/>
      <c r="U206" s="224"/>
      <c r="V206" s="224"/>
      <c r="W206" s="224"/>
      <c r="X206" s="224"/>
      <c r="Y206" s="224"/>
      <c r="Z206" s="214"/>
      <c r="AA206" s="214"/>
      <c r="AB206" s="214"/>
      <c r="AC206" s="214"/>
      <c r="AD206" s="214"/>
      <c r="AE206" s="214"/>
      <c r="AF206" s="214"/>
      <c r="AG206" s="214" t="s">
        <v>371</v>
      </c>
      <c r="AH206" s="214">
        <v>0</v>
      </c>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row>
    <row r="207" spans="1:60" outlineLevel="3" x14ac:dyDescent="0.2">
      <c r="A207" s="221"/>
      <c r="B207" s="222"/>
      <c r="C207" s="268" t="s">
        <v>573</v>
      </c>
      <c r="D207" s="262"/>
      <c r="E207" s="263"/>
      <c r="F207" s="224"/>
      <c r="G207" s="224"/>
      <c r="H207" s="224"/>
      <c r="I207" s="224"/>
      <c r="J207" s="224"/>
      <c r="K207" s="224"/>
      <c r="L207" s="224"/>
      <c r="M207" s="224"/>
      <c r="N207" s="223"/>
      <c r="O207" s="223"/>
      <c r="P207" s="223"/>
      <c r="Q207" s="223"/>
      <c r="R207" s="224"/>
      <c r="S207" s="224"/>
      <c r="T207" s="224"/>
      <c r="U207" s="224"/>
      <c r="V207" s="224"/>
      <c r="W207" s="224"/>
      <c r="X207" s="224"/>
      <c r="Y207" s="224"/>
      <c r="Z207" s="214"/>
      <c r="AA207" s="214"/>
      <c r="AB207" s="214"/>
      <c r="AC207" s="214"/>
      <c r="AD207" s="214"/>
      <c r="AE207" s="214"/>
      <c r="AF207" s="214"/>
      <c r="AG207" s="214" t="s">
        <v>371</v>
      </c>
      <c r="AH207" s="214">
        <v>0</v>
      </c>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row>
    <row r="208" spans="1:60" outlineLevel="3" x14ac:dyDescent="0.2">
      <c r="A208" s="221"/>
      <c r="B208" s="222"/>
      <c r="C208" s="268" t="s">
        <v>574</v>
      </c>
      <c r="D208" s="262"/>
      <c r="E208" s="263"/>
      <c r="F208" s="224"/>
      <c r="G208" s="224"/>
      <c r="H208" s="224"/>
      <c r="I208" s="224"/>
      <c r="J208" s="224"/>
      <c r="K208" s="224"/>
      <c r="L208" s="224"/>
      <c r="M208" s="224"/>
      <c r="N208" s="223"/>
      <c r="O208" s="223"/>
      <c r="P208" s="223"/>
      <c r="Q208" s="223"/>
      <c r="R208" s="224"/>
      <c r="S208" s="224"/>
      <c r="T208" s="224"/>
      <c r="U208" s="224"/>
      <c r="V208" s="224"/>
      <c r="W208" s="224"/>
      <c r="X208" s="224"/>
      <c r="Y208" s="224"/>
      <c r="Z208" s="214"/>
      <c r="AA208" s="214"/>
      <c r="AB208" s="214"/>
      <c r="AC208" s="214"/>
      <c r="AD208" s="214"/>
      <c r="AE208" s="214"/>
      <c r="AF208" s="214"/>
      <c r="AG208" s="214" t="s">
        <v>371</v>
      </c>
      <c r="AH208" s="214">
        <v>0</v>
      </c>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row>
    <row r="209" spans="1:60" outlineLevel="1" x14ac:dyDescent="0.2">
      <c r="A209" s="236">
        <v>45</v>
      </c>
      <c r="B209" s="237" t="s">
        <v>547</v>
      </c>
      <c r="C209" s="254" t="s">
        <v>548</v>
      </c>
      <c r="D209" s="238" t="s">
        <v>403</v>
      </c>
      <c r="E209" s="239">
        <v>25</v>
      </c>
      <c r="F209" s="240"/>
      <c r="G209" s="241">
        <f>ROUND(E209*F209,2)</f>
        <v>0</v>
      </c>
      <c r="H209" s="240"/>
      <c r="I209" s="241">
        <f>ROUND(E209*H209,2)</f>
        <v>0</v>
      </c>
      <c r="J209" s="240"/>
      <c r="K209" s="241">
        <f>ROUND(E209*J209,2)</f>
        <v>0</v>
      </c>
      <c r="L209" s="241">
        <v>12</v>
      </c>
      <c r="M209" s="241">
        <f>G209*(1+L209/100)</f>
        <v>0</v>
      </c>
      <c r="N209" s="239">
        <v>3.8000000000000002E-4</v>
      </c>
      <c r="O209" s="239">
        <f>ROUND(E209*N209,2)</f>
        <v>0.01</v>
      </c>
      <c r="P209" s="239">
        <v>1.2999999999999999E-2</v>
      </c>
      <c r="Q209" s="239">
        <f>ROUND(E209*P209,2)</f>
        <v>0.33</v>
      </c>
      <c r="R209" s="241" t="s">
        <v>519</v>
      </c>
      <c r="S209" s="241" t="s">
        <v>315</v>
      </c>
      <c r="T209" s="242" t="s">
        <v>315</v>
      </c>
      <c r="U209" s="224">
        <v>0.107</v>
      </c>
      <c r="V209" s="224">
        <f>ROUND(E209*U209,2)</f>
        <v>2.68</v>
      </c>
      <c r="W209" s="224"/>
      <c r="X209" s="224" t="s">
        <v>336</v>
      </c>
      <c r="Y209" s="224" t="s">
        <v>317</v>
      </c>
      <c r="Z209" s="214"/>
      <c r="AA209" s="214"/>
      <c r="AB209" s="214"/>
      <c r="AC209" s="214"/>
      <c r="AD209" s="214"/>
      <c r="AE209" s="214"/>
      <c r="AF209" s="214"/>
      <c r="AG209" s="214" t="s">
        <v>337</v>
      </c>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row>
    <row r="210" spans="1:60" outlineLevel="2" x14ac:dyDescent="0.2">
      <c r="A210" s="221"/>
      <c r="B210" s="222"/>
      <c r="C210" s="267" t="s">
        <v>549</v>
      </c>
      <c r="D210" s="266"/>
      <c r="E210" s="266"/>
      <c r="F210" s="266"/>
      <c r="G210" s="266"/>
      <c r="H210" s="224"/>
      <c r="I210" s="224"/>
      <c r="J210" s="224"/>
      <c r="K210" s="224"/>
      <c r="L210" s="224"/>
      <c r="M210" s="224"/>
      <c r="N210" s="223"/>
      <c r="O210" s="223"/>
      <c r="P210" s="223"/>
      <c r="Q210" s="223"/>
      <c r="R210" s="224"/>
      <c r="S210" s="224"/>
      <c r="T210" s="224"/>
      <c r="U210" s="224"/>
      <c r="V210" s="224"/>
      <c r="W210" s="224"/>
      <c r="X210" s="224"/>
      <c r="Y210" s="224"/>
      <c r="Z210" s="214"/>
      <c r="AA210" s="214"/>
      <c r="AB210" s="214"/>
      <c r="AC210" s="214"/>
      <c r="AD210" s="214"/>
      <c r="AE210" s="214"/>
      <c r="AF210" s="214"/>
      <c r="AG210" s="214" t="s">
        <v>369</v>
      </c>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row>
    <row r="211" spans="1:60" outlineLevel="2" x14ac:dyDescent="0.2">
      <c r="A211" s="221"/>
      <c r="B211" s="222"/>
      <c r="C211" s="268" t="s">
        <v>575</v>
      </c>
      <c r="D211" s="262"/>
      <c r="E211" s="263">
        <v>5</v>
      </c>
      <c r="F211" s="224"/>
      <c r="G211" s="224"/>
      <c r="H211" s="224"/>
      <c r="I211" s="224"/>
      <c r="J211" s="224"/>
      <c r="K211" s="224"/>
      <c r="L211" s="224"/>
      <c r="M211" s="224"/>
      <c r="N211" s="223"/>
      <c r="O211" s="223"/>
      <c r="P211" s="223"/>
      <c r="Q211" s="223"/>
      <c r="R211" s="224"/>
      <c r="S211" s="224"/>
      <c r="T211" s="224"/>
      <c r="U211" s="224"/>
      <c r="V211" s="224"/>
      <c r="W211" s="224"/>
      <c r="X211" s="224"/>
      <c r="Y211" s="224"/>
      <c r="Z211" s="214"/>
      <c r="AA211" s="214"/>
      <c r="AB211" s="214"/>
      <c r="AC211" s="214"/>
      <c r="AD211" s="214"/>
      <c r="AE211" s="214"/>
      <c r="AF211" s="214"/>
      <c r="AG211" s="214" t="s">
        <v>371</v>
      </c>
      <c r="AH211" s="214">
        <v>0</v>
      </c>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row>
    <row r="212" spans="1:60" outlineLevel="3" x14ac:dyDescent="0.2">
      <c r="A212" s="221"/>
      <c r="B212" s="222"/>
      <c r="C212" s="268" t="s">
        <v>576</v>
      </c>
      <c r="D212" s="262"/>
      <c r="E212" s="263">
        <v>20</v>
      </c>
      <c r="F212" s="224"/>
      <c r="G212" s="224"/>
      <c r="H212" s="224"/>
      <c r="I212" s="224"/>
      <c r="J212" s="224"/>
      <c r="K212" s="224"/>
      <c r="L212" s="224"/>
      <c r="M212" s="224"/>
      <c r="N212" s="223"/>
      <c r="O212" s="223"/>
      <c r="P212" s="223"/>
      <c r="Q212" s="223"/>
      <c r="R212" s="224"/>
      <c r="S212" s="224"/>
      <c r="T212" s="224"/>
      <c r="U212" s="224"/>
      <c r="V212" s="224"/>
      <c r="W212" s="224"/>
      <c r="X212" s="224"/>
      <c r="Y212" s="224"/>
      <c r="Z212" s="214"/>
      <c r="AA212" s="214"/>
      <c r="AB212" s="214"/>
      <c r="AC212" s="214"/>
      <c r="AD212" s="214"/>
      <c r="AE212" s="214"/>
      <c r="AF212" s="214"/>
      <c r="AG212" s="214" t="s">
        <v>371</v>
      </c>
      <c r="AH212" s="214">
        <v>0</v>
      </c>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row>
    <row r="213" spans="1:60" outlineLevel="1" x14ac:dyDescent="0.2">
      <c r="A213" s="236">
        <v>46</v>
      </c>
      <c r="B213" s="237" t="s">
        <v>577</v>
      </c>
      <c r="C213" s="254" t="s">
        <v>578</v>
      </c>
      <c r="D213" s="238" t="s">
        <v>403</v>
      </c>
      <c r="E213" s="239">
        <v>5</v>
      </c>
      <c r="F213" s="240"/>
      <c r="G213" s="241">
        <f>ROUND(E213*F213,2)</f>
        <v>0</v>
      </c>
      <c r="H213" s="240"/>
      <c r="I213" s="241">
        <f>ROUND(E213*H213,2)</f>
        <v>0</v>
      </c>
      <c r="J213" s="240"/>
      <c r="K213" s="241">
        <f>ROUND(E213*J213,2)</f>
        <v>0</v>
      </c>
      <c r="L213" s="241">
        <v>12</v>
      </c>
      <c r="M213" s="241">
        <f>G213*(1+L213/100)</f>
        <v>0</v>
      </c>
      <c r="N213" s="239">
        <v>5.9000000000000003E-4</v>
      </c>
      <c r="O213" s="239">
        <f>ROUND(E213*N213,2)</f>
        <v>0</v>
      </c>
      <c r="P213" s="239">
        <v>3.6999999999999998E-2</v>
      </c>
      <c r="Q213" s="239">
        <f>ROUND(E213*P213,2)</f>
        <v>0.19</v>
      </c>
      <c r="R213" s="241" t="s">
        <v>519</v>
      </c>
      <c r="S213" s="241" t="s">
        <v>315</v>
      </c>
      <c r="T213" s="242" t="s">
        <v>315</v>
      </c>
      <c r="U213" s="224">
        <v>0.443</v>
      </c>
      <c r="V213" s="224">
        <f>ROUND(E213*U213,2)</f>
        <v>2.2200000000000002</v>
      </c>
      <c r="W213" s="224"/>
      <c r="X213" s="224" t="s">
        <v>336</v>
      </c>
      <c r="Y213" s="224" t="s">
        <v>317</v>
      </c>
      <c r="Z213" s="214"/>
      <c r="AA213" s="214"/>
      <c r="AB213" s="214"/>
      <c r="AC213" s="214"/>
      <c r="AD213" s="214"/>
      <c r="AE213" s="214"/>
      <c r="AF213" s="214"/>
      <c r="AG213" s="214" t="s">
        <v>337</v>
      </c>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row>
    <row r="214" spans="1:60" outlineLevel="2" x14ac:dyDescent="0.2">
      <c r="A214" s="221"/>
      <c r="B214" s="222"/>
      <c r="C214" s="267" t="s">
        <v>549</v>
      </c>
      <c r="D214" s="266"/>
      <c r="E214" s="266"/>
      <c r="F214" s="266"/>
      <c r="G214" s="266"/>
      <c r="H214" s="224"/>
      <c r="I214" s="224"/>
      <c r="J214" s="224"/>
      <c r="K214" s="224"/>
      <c r="L214" s="224"/>
      <c r="M214" s="224"/>
      <c r="N214" s="223"/>
      <c r="O214" s="223"/>
      <c r="P214" s="223"/>
      <c r="Q214" s="223"/>
      <c r="R214" s="224"/>
      <c r="S214" s="224"/>
      <c r="T214" s="224"/>
      <c r="U214" s="224"/>
      <c r="V214" s="224"/>
      <c r="W214" s="224"/>
      <c r="X214" s="224"/>
      <c r="Y214" s="224"/>
      <c r="Z214" s="214"/>
      <c r="AA214" s="214"/>
      <c r="AB214" s="214"/>
      <c r="AC214" s="214"/>
      <c r="AD214" s="214"/>
      <c r="AE214" s="214"/>
      <c r="AF214" s="214"/>
      <c r="AG214" s="214" t="s">
        <v>369</v>
      </c>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row>
    <row r="215" spans="1:60" x14ac:dyDescent="0.2">
      <c r="A215" s="229" t="s">
        <v>310</v>
      </c>
      <c r="B215" s="230" t="s">
        <v>211</v>
      </c>
      <c r="C215" s="253" t="s">
        <v>212</v>
      </c>
      <c r="D215" s="231"/>
      <c r="E215" s="232"/>
      <c r="F215" s="233"/>
      <c r="G215" s="233">
        <f>SUMIF(AG216:AG217,"&lt;&gt;NOR",G216:G217)</f>
        <v>0</v>
      </c>
      <c r="H215" s="233"/>
      <c r="I215" s="233">
        <f>SUM(I216:I217)</f>
        <v>0</v>
      </c>
      <c r="J215" s="233"/>
      <c r="K215" s="233">
        <f>SUM(K216:K217)</f>
        <v>0</v>
      </c>
      <c r="L215" s="233"/>
      <c r="M215" s="233">
        <f>SUM(M216:M217)</f>
        <v>0</v>
      </c>
      <c r="N215" s="232"/>
      <c r="O215" s="232">
        <f>SUM(O216:O217)</f>
        <v>0</v>
      </c>
      <c r="P215" s="232"/>
      <c r="Q215" s="232">
        <f>SUM(Q216:Q217)</f>
        <v>0</v>
      </c>
      <c r="R215" s="233"/>
      <c r="S215" s="233"/>
      <c r="T215" s="234"/>
      <c r="U215" s="228"/>
      <c r="V215" s="228">
        <f>SUM(V216:V217)</f>
        <v>14.26</v>
      </c>
      <c r="W215" s="228"/>
      <c r="X215" s="228"/>
      <c r="Y215" s="228"/>
      <c r="AG215" t="s">
        <v>311</v>
      </c>
    </row>
    <row r="216" spans="1:60" ht="22.5" outlineLevel="1" x14ac:dyDescent="0.2">
      <c r="A216" s="236">
        <v>47</v>
      </c>
      <c r="B216" s="237" t="s">
        <v>579</v>
      </c>
      <c r="C216" s="254" t="s">
        <v>580</v>
      </c>
      <c r="D216" s="238" t="s">
        <v>581</v>
      </c>
      <c r="E216" s="239">
        <v>6.7918500000000002</v>
      </c>
      <c r="F216" s="240"/>
      <c r="G216" s="241">
        <f>ROUND(E216*F216,2)</f>
        <v>0</v>
      </c>
      <c r="H216" s="240"/>
      <c r="I216" s="241">
        <f>ROUND(E216*H216,2)</f>
        <v>0</v>
      </c>
      <c r="J216" s="240"/>
      <c r="K216" s="241">
        <f>ROUND(E216*J216,2)</f>
        <v>0</v>
      </c>
      <c r="L216" s="241">
        <v>12</v>
      </c>
      <c r="M216" s="241">
        <f>G216*(1+L216/100)</f>
        <v>0</v>
      </c>
      <c r="N216" s="239">
        <v>0</v>
      </c>
      <c r="O216" s="239">
        <f>ROUND(E216*N216,2)</f>
        <v>0</v>
      </c>
      <c r="P216" s="239">
        <v>0</v>
      </c>
      <c r="Q216" s="239">
        <f>ROUND(E216*P216,2)</f>
        <v>0</v>
      </c>
      <c r="R216" s="241" t="s">
        <v>366</v>
      </c>
      <c r="S216" s="241" t="s">
        <v>315</v>
      </c>
      <c r="T216" s="242" t="s">
        <v>315</v>
      </c>
      <c r="U216" s="224">
        <v>2.1</v>
      </c>
      <c r="V216" s="224">
        <f>ROUND(E216*U216,2)</f>
        <v>14.26</v>
      </c>
      <c r="W216" s="224"/>
      <c r="X216" s="224" t="s">
        <v>582</v>
      </c>
      <c r="Y216" s="224" t="s">
        <v>317</v>
      </c>
      <c r="Z216" s="214"/>
      <c r="AA216" s="214"/>
      <c r="AB216" s="214"/>
      <c r="AC216" s="214"/>
      <c r="AD216" s="214"/>
      <c r="AE216" s="214"/>
      <c r="AF216" s="214"/>
      <c r="AG216" s="214" t="s">
        <v>583</v>
      </c>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row>
    <row r="217" spans="1:60" outlineLevel="2" x14ac:dyDescent="0.2">
      <c r="A217" s="221"/>
      <c r="B217" s="222"/>
      <c r="C217" s="267" t="s">
        <v>584</v>
      </c>
      <c r="D217" s="266"/>
      <c r="E217" s="266"/>
      <c r="F217" s="266"/>
      <c r="G217" s="266"/>
      <c r="H217" s="224"/>
      <c r="I217" s="224"/>
      <c r="J217" s="224"/>
      <c r="K217" s="224"/>
      <c r="L217" s="224"/>
      <c r="M217" s="224"/>
      <c r="N217" s="223"/>
      <c r="O217" s="223"/>
      <c r="P217" s="223"/>
      <c r="Q217" s="223"/>
      <c r="R217" s="224"/>
      <c r="S217" s="224"/>
      <c r="T217" s="224"/>
      <c r="U217" s="224"/>
      <c r="V217" s="224"/>
      <c r="W217" s="224"/>
      <c r="X217" s="224"/>
      <c r="Y217" s="224"/>
      <c r="Z217" s="214"/>
      <c r="AA217" s="214"/>
      <c r="AB217" s="214"/>
      <c r="AC217" s="214"/>
      <c r="AD217" s="214"/>
      <c r="AE217" s="214"/>
      <c r="AF217" s="214"/>
      <c r="AG217" s="214" t="s">
        <v>369</v>
      </c>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row>
    <row r="218" spans="1:60" x14ac:dyDescent="0.2">
      <c r="A218" s="229" t="s">
        <v>310</v>
      </c>
      <c r="B218" s="230" t="s">
        <v>219</v>
      </c>
      <c r="C218" s="253" t="s">
        <v>220</v>
      </c>
      <c r="D218" s="231"/>
      <c r="E218" s="232"/>
      <c r="F218" s="233"/>
      <c r="G218" s="233">
        <f>SUMIF(AG219:AG224,"&lt;&gt;NOR",G219:G224)</f>
        <v>0</v>
      </c>
      <c r="H218" s="233"/>
      <c r="I218" s="233">
        <f>SUM(I219:I224)</f>
        <v>0</v>
      </c>
      <c r="J218" s="233"/>
      <c r="K218" s="233">
        <f>SUM(K219:K224)</f>
        <v>0</v>
      </c>
      <c r="L218" s="233"/>
      <c r="M218" s="233">
        <f>SUM(M219:M224)</f>
        <v>0</v>
      </c>
      <c r="N218" s="232"/>
      <c r="O218" s="232">
        <f>SUM(O219:O224)</f>
        <v>0.18</v>
      </c>
      <c r="P218" s="232"/>
      <c r="Q218" s="232">
        <f>SUM(Q219:Q224)</f>
        <v>0</v>
      </c>
      <c r="R218" s="233"/>
      <c r="S218" s="233"/>
      <c r="T218" s="234"/>
      <c r="U218" s="228"/>
      <c r="V218" s="228">
        <f>SUM(V219:V224)</f>
        <v>19.649999999999999</v>
      </c>
      <c r="W218" s="228"/>
      <c r="X218" s="228"/>
      <c r="Y218" s="228"/>
      <c r="AG218" t="s">
        <v>311</v>
      </c>
    </row>
    <row r="219" spans="1:60" ht="22.5" outlineLevel="1" x14ac:dyDescent="0.2">
      <c r="A219" s="236">
        <v>48</v>
      </c>
      <c r="B219" s="237" t="s">
        <v>585</v>
      </c>
      <c r="C219" s="254" t="s">
        <v>586</v>
      </c>
      <c r="D219" s="238" t="s">
        <v>379</v>
      </c>
      <c r="E219" s="239">
        <v>46.3155</v>
      </c>
      <c r="F219" s="240"/>
      <c r="G219" s="241">
        <f>ROUND(E219*F219,2)</f>
        <v>0</v>
      </c>
      <c r="H219" s="240"/>
      <c r="I219" s="241">
        <f>ROUND(E219*H219,2)</f>
        <v>0</v>
      </c>
      <c r="J219" s="240"/>
      <c r="K219" s="241">
        <f>ROUND(E219*J219,2)</f>
        <v>0</v>
      </c>
      <c r="L219" s="241">
        <v>12</v>
      </c>
      <c r="M219" s="241">
        <f>G219*(1+L219/100)</f>
        <v>0</v>
      </c>
      <c r="N219" s="239">
        <v>3.7799999999999999E-3</v>
      </c>
      <c r="O219" s="239">
        <f>ROUND(E219*N219,2)</f>
        <v>0.18</v>
      </c>
      <c r="P219" s="239">
        <v>0</v>
      </c>
      <c r="Q219" s="239">
        <f>ROUND(E219*P219,2)</f>
        <v>0</v>
      </c>
      <c r="R219" s="241" t="s">
        <v>587</v>
      </c>
      <c r="S219" s="241" t="s">
        <v>315</v>
      </c>
      <c r="T219" s="242" t="s">
        <v>315</v>
      </c>
      <c r="U219" s="224">
        <v>0.42419000000000001</v>
      </c>
      <c r="V219" s="224">
        <f>ROUND(E219*U219,2)</f>
        <v>19.649999999999999</v>
      </c>
      <c r="W219" s="224"/>
      <c r="X219" s="224" t="s">
        <v>588</v>
      </c>
      <c r="Y219" s="224" t="s">
        <v>317</v>
      </c>
      <c r="Z219" s="214"/>
      <c r="AA219" s="214"/>
      <c r="AB219" s="214"/>
      <c r="AC219" s="214"/>
      <c r="AD219" s="214"/>
      <c r="AE219" s="214"/>
      <c r="AF219" s="214"/>
      <c r="AG219" s="214" t="s">
        <v>589</v>
      </c>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row>
    <row r="220" spans="1:60" ht="22.5" outlineLevel="2" x14ac:dyDescent="0.2">
      <c r="A220" s="221"/>
      <c r="B220" s="222"/>
      <c r="C220" s="255" t="s">
        <v>590</v>
      </c>
      <c r="D220" s="243"/>
      <c r="E220" s="243"/>
      <c r="F220" s="243"/>
      <c r="G220" s="243"/>
      <c r="H220" s="224"/>
      <c r="I220" s="224"/>
      <c r="J220" s="224"/>
      <c r="K220" s="224"/>
      <c r="L220" s="224"/>
      <c r="M220" s="224"/>
      <c r="N220" s="223"/>
      <c r="O220" s="223"/>
      <c r="P220" s="223"/>
      <c r="Q220" s="223"/>
      <c r="R220" s="224"/>
      <c r="S220" s="224"/>
      <c r="T220" s="224"/>
      <c r="U220" s="224"/>
      <c r="V220" s="224"/>
      <c r="W220" s="224"/>
      <c r="X220" s="224"/>
      <c r="Y220" s="224"/>
      <c r="Z220" s="214"/>
      <c r="AA220" s="214"/>
      <c r="AB220" s="214"/>
      <c r="AC220" s="214"/>
      <c r="AD220" s="214"/>
      <c r="AE220" s="214"/>
      <c r="AF220" s="214"/>
      <c r="AG220" s="214" t="s">
        <v>320</v>
      </c>
      <c r="AH220" s="214"/>
      <c r="AI220" s="214"/>
      <c r="AJ220" s="214"/>
      <c r="AK220" s="214"/>
      <c r="AL220" s="214"/>
      <c r="AM220" s="214"/>
      <c r="AN220" s="214"/>
      <c r="AO220" s="214"/>
      <c r="AP220" s="214"/>
      <c r="AQ220" s="214"/>
      <c r="AR220" s="214"/>
      <c r="AS220" s="214"/>
      <c r="AT220" s="214"/>
      <c r="AU220" s="214"/>
      <c r="AV220" s="214"/>
      <c r="AW220" s="214"/>
      <c r="AX220" s="214"/>
      <c r="AY220" s="214"/>
      <c r="AZ220" s="214"/>
      <c r="BA220" s="244" t="str">
        <f>C220</f>
        <v>Nanesení hydroizolační stěrky ve dvou vrstvách. Vlepení těsnicí pásky do spoje podlaha-stěna, přitlačení a uhlazení, přetažení pásky další vrstvou izolační stěrky.</v>
      </c>
      <c r="BB220" s="214"/>
      <c r="BC220" s="214"/>
      <c r="BD220" s="214"/>
      <c r="BE220" s="214"/>
      <c r="BF220" s="214"/>
      <c r="BG220" s="214"/>
      <c r="BH220" s="214"/>
    </row>
    <row r="221" spans="1:60" outlineLevel="2" x14ac:dyDescent="0.2">
      <c r="A221" s="221"/>
      <c r="B221" s="222"/>
      <c r="C221" s="268" t="s">
        <v>591</v>
      </c>
      <c r="D221" s="262"/>
      <c r="E221" s="263"/>
      <c r="F221" s="224"/>
      <c r="G221" s="224"/>
      <c r="H221" s="224"/>
      <c r="I221" s="224"/>
      <c r="J221" s="224"/>
      <c r="K221" s="224"/>
      <c r="L221" s="224"/>
      <c r="M221" s="224"/>
      <c r="N221" s="223"/>
      <c r="O221" s="223"/>
      <c r="P221" s="223"/>
      <c r="Q221" s="223"/>
      <c r="R221" s="224"/>
      <c r="S221" s="224"/>
      <c r="T221" s="224"/>
      <c r="U221" s="224"/>
      <c r="V221" s="224"/>
      <c r="W221" s="224"/>
      <c r="X221" s="224"/>
      <c r="Y221" s="224"/>
      <c r="Z221" s="214"/>
      <c r="AA221" s="214"/>
      <c r="AB221" s="214"/>
      <c r="AC221" s="214"/>
      <c r="AD221" s="214"/>
      <c r="AE221" s="214"/>
      <c r="AF221" s="214"/>
      <c r="AG221" s="214" t="s">
        <v>371</v>
      </c>
      <c r="AH221" s="214">
        <v>0</v>
      </c>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row>
    <row r="222" spans="1:60" outlineLevel="3" x14ac:dyDescent="0.2">
      <c r="A222" s="221"/>
      <c r="B222" s="222"/>
      <c r="C222" s="268" t="s">
        <v>460</v>
      </c>
      <c r="D222" s="262"/>
      <c r="E222" s="263">
        <v>40.475499999999997</v>
      </c>
      <c r="F222" s="224"/>
      <c r="G222" s="224"/>
      <c r="H222" s="224"/>
      <c r="I222" s="224"/>
      <c r="J222" s="224"/>
      <c r="K222" s="224"/>
      <c r="L222" s="224"/>
      <c r="M222" s="224"/>
      <c r="N222" s="223"/>
      <c r="O222" s="223"/>
      <c r="P222" s="223"/>
      <c r="Q222" s="223"/>
      <c r="R222" s="224"/>
      <c r="S222" s="224"/>
      <c r="T222" s="224"/>
      <c r="U222" s="224"/>
      <c r="V222" s="224"/>
      <c r="W222" s="224"/>
      <c r="X222" s="224"/>
      <c r="Y222" s="224"/>
      <c r="Z222" s="214"/>
      <c r="AA222" s="214"/>
      <c r="AB222" s="214"/>
      <c r="AC222" s="214"/>
      <c r="AD222" s="214"/>
      <c r="AE222" s="214"/>
      <c r="AF222" s="214"/>
      <c r="AG222" s="214" t="s">
        <v>371</v>
      </c>
      <c r="AH222" s="214">
        <v>5</v>
      </c>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row>
    <row r="223" spans="1:60" outlineLevel="3" x14ac:dyDescent="0.2">
      <c r="A223" s="221"/>
      <c r="B223" s="222"/>
      <c r="C223" s="268" t="s">
        <v>592</v>
      </c>
      <c r="D223" s="262"/>
      <c r="E223" s="263"/>
      <c r="F223" s="224"/>
      <c r="G223" s="224"/>
      <c r="H223" s="224"/>
      <c r="I223" s="224"/>
      <c r="J223" s="224"/>
      <c r="K223" s="224"/>
      <c r="L223" s="224"/>
      <c r="M223" s="224"/>
      <c r="N223" s="223"/>
      <c r="O223" s="223"/>
      <c r="P223" s="223"/>
      <c r="Q223" s="223"/>
      <c r="R223" s="224"/>
      <c r="S223" s="224"/>
      <c r="T223" s="224"/>
      <c r="U223" s="224"/>
      <c r="V223" s="224"/>
      <c r="W223" s="224"/>
      <c r="X223" s="224"/>
      <c r="Y223" s="224"/>
      <c r="Z223" s="214"/>
      <c r="AA223" s="214"/>
      <c r="AB223" s="214"/>
      <c r="AC223" s="214"/>
      <c r="AD223" s="214"/>
      <c r="AE223" s="214"/>
      <c r="AF223" s="214"/>
      <c r="AG223" s="214" t="s">
        <v>371</v>
      </c>
      <c r="AH223" s="214">
        <v>0</v>
      </c>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row>
    <row r="224" spans="1:60" outlineLevel="3" x14ac:dyDescent="0.2">
      <c r="A224" s="221"/>
      <c r="B224" s="222"/>
      <c r="C224" s="268" t="s">
        <v>593</v>
      </c>
      <c r="D224" s="262"/>
      <c r="E224" s="263">
        <v>5.84</v>
      </c>
      <c r="F224" s="224"/>
      <c r="G224" s="224"/>
      <c r="H224" s="224"/>
      <c r="I224" s="224"/>
      <c r="J224" s="224"/>
      <c r="K224" s="224"/>
      <c r="L224" s="224"/>
      <c r="M224" s="224"/>
      <c r="N224" s="223"/>
      <c r="O224" s="223"/>
      <c r="P224" s="223"/>
      <c r="Q224" s="223"/>
      <c r="R224" s="224"/>
      <c r="S224" s="224"/>
      <c r="T224" s="224"/>
      <c r="U224" s="224"/>
      <c r="V224" s="224"/>
      <c r="W224" s="224"/>
      <c r="X224" s="224"/>
      <c r="Y224" s="224"/>
      <c r="Z224" s="214"/>
      <c r="AA224" s="214"/>
      <c r="AB224" s="214"/>
      <c r="AC224" s="214"/>
      <c r="AD224" s="214"/>
      <c r="AE224" s="214"/>
      <c r="AF224" s="214"/>
      <c r="AG224" s="214" t="s">
        <v>371</v>
      </c>
      <c r="AH224" s="214">
        <v>5</v>
      </c>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row>
    <row r="225" spans="1:60" x14ac:dyDescent="0.2">
      <c r="A225" s="229" t="s">
        <v>310</v>
      </c>
      <c r="B225" s="230" t="s">
        <v>221</v>
      </c>
      <c r="C225" s="253" t="s">
        <v>222</v>
      </c>
      <c r="D225" s="231"/>
      <c r="E225" s="232"/>
      <c r="F225" s="233"/>
      <c r="G225" s="233">
        <f>SUMIF(AG226:AG246,"&lt;&gt;NOR",G226:G246)</f>
        <v>0</v>
      </c>
      <c r="H225" s="233"/>
      <c r="I225" s="233">
        <f>SUM(I226:I246)</f>
        <v>0</v>
      </c>
      <c r="J225" s="233"/>
      <c r="K225" s="233">
        <f>SUM(K226:K246)</f>
        <v>0</v>
      </c>
      <c r="L225" s="233"/>
      <c r="M225" s="233">
        <f>SUM(M226:M246)</f>
        <v>0</v>
      </c>
      <c r="N225" s="232"/>
      <c r="O225" s="232">
        <f>SUM(O226:O246)</f>
        <v>0.24000000000000002</v>
      </c>
      <c r="P225" s="232"/>
      <c r="Q225" s="232">
        <f>SUM(Q226:Q246)</f>
        <v>0</v>
      </c>
      <c r="R225" s="233"/>
      <c r="S225" s="233"/>
      <c r="T225" s="234"/>
      <c r="U225" s="228"/>
      <c r="V225" s="228">
        <f>SUM(V226:V246)</f>
        <v>18.27</v>
      </c>
      <c r="W225" s="228"/>
      <c r="X225" s="228"/>
      <c r="Y225" s="228"/>
      <c r="AG225" t="s">
        <v>311</v>
      </c>
    </row>
    <row r="226" spans="1:60" ht="22.5" outlineLevel="1" x14ac:dyDescent="0.2">
      <c r="A226" s="236">
        <v>49</v>
      </c>
      <c r="B226" s="237" t="s">
        <v>594</v>
      </c>
      <c r="C226" s="254" t="s">
        <v>595</v>
      </c>
      <c r="D226" s="238" t="s">
        <v>379</v>
      </c>
      <c r="E226" s="239">
        <v>45.17</v>
      </c>
      <c r="F226" s="240"/>
      <c r="G226" s="241">
        <f>ROUND(E226*F226,2)</f>
        <v>0</v>
      </c>
      <c r="H226" s="240"/>
      <c r="I226" s="241">
        <f>ROUND(E226*H226,2)</f>
        <v>0</v>
      </c>
      <c r="J226" s="240"/>
      <c r="K226" s="241">
        <f>ROUND(E226*J226,2)</f>
        <v>0</v>
      </c>
      <c r="L226" s="241">
        <v>12</v>
      </c>
      <c r="M226" s="241">
        <f>G226*(1+L226/100)</f>
        <v>0</v>
      </c>
      <c r="N226" s="239">
        <v>1.6000000000000001E-4</v>
      </c>
      <c r="O226" s="239">
        <f>ROUND(E226*N226,2)</f>
        <v>0.01</v>
      </c>
      <c r="P226" s="239">
        <v>0</v>
      </c>
      <c r="Q226" s="239">
        <f>ROUND(E226*P226,2)</f>
        <v>0</v>
      </c>
      <c r="R226" s="241" t="s">
        <v>596</v>
      </c>
      <c r="S226" s="241" t="s">
        <v>315</v>
      </c>
      <c r="T226" s="242" t="s">
        <v>315</v>
      </c>
      <c r="U226" s="224">
        <v>0.16</v>
      </c>
      <c r="V226" s="224">
        <f>ROUND(E226*U226,2)</f>
        <v>7.23</v>
      </c>
      <c r="W226" s="224"/>
      <c r="X226" s="224" t="s">
        <v>336</v>
      </c>
      <c r="Y226" s="224" t="s">
        <v>317</v>
      </c>
      <c r="Z226" s="214"/>
      <c r="AA226" s="214"/>
      <c r="AB226" s="214"/>
      <c r="AC226" s="214"/>
      <c r="AD226" s="214"/>
      <c r="AE226" s="214"/>
      <c r="AF226" s="214"/>
      <c r="AG226" s="214" t="s">
        <v>367</v>
      </c>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row>
    <row r="227" spans="1:60" ht="22.5" outlineLevel="2" x14ac:dyDescent="0.2">
      <c r="A227" s="221"/>
      <c r="B227" s="222"/>
      <c r="C227" s="255" t="s">
        <v>597</v>
      </c>
      <c r="D227" s="243"/>
      <c r="E227" s="243"/>
      <c r="F227" s="243"/>
      <c r="G227" s="243"/>
      <c r="H227" s="224"/>
      <c r="I227" s="224"/>
      <c r="J227" s="224"/>
      <c r="K227" s="224"/>
      <c r="L227" s="224"/>
      <c r="M227" s="224"/>
      <c r="N227" s="223"/>
      <c r="O227" s="223"/>
      <c r="P227" s="223"/>
      <c r="Q227" s="223"/>
      <c r="R227" s="224"/>
      <c r="S227" s="224"/>
      <c r="T227" s="224"/>
      <c r="U227" s="224"/>
      <c r="V227" s="224"/>
      <c r="W227" s="224"/>
      <c r="X227" s="224"/>
      <c r="Y227" s="224"/>
      <c r="Z227" s="214"/>
      <c r="AA227" s="214"/>
      <c r="AB227" s="214"/>
      <c r="AC227" s="214"/>
      <c r="AD227" s="214"/>
      <c r="AE227" s="214"/>
      <c r="AF227" s="214"/>
      <c r="AG227" s="214" t="s">
        <v>320</v>
      </c>
      <c r="AH227" s="214"/>
      <c r="AI227" s="214"/>
      <c r="AJ227" s="214"/>
      <c r="AK227" s="214"/>
      <c r="AL227" s="214"/>
      <c r="AM227" s="214"/>
      <c r="AN227" s="214"/>
      <c r="AO227" s="214"/>
      <c r="AP227" s="214"/>
      <c r="AQ227" s="214"/>
      <c r="AR227" s="214"/>
      <c r="AS227" s="214"/>
      <c r="AT227" s="214"/>
      <c r="AU227" s="214"/>
      <c r="AV227" s="214"/>
      <c r="AW227" s="214"/>
      <c r="AX227" s="214"/>
      <c r="AY227" s="214"/>
      <c r="AZ227" s="214"/>
      <c r="BA227" s="244" t="str">
        <f>C227</f>
        <v>Položka je určena pro montáž fólie s přelepením spojů na zavěšený podhled před položením tepelné izolace a obsahuje pouze montážní práce a spojovací prostředky.</v>
      </c>
      <c r="BB227" s="214"/>
      <c r="BC227" s="214"/>
      <c r="BD227" s="214"/>
      <c r="BE227" s="214"/>
      <c r="BF227" s="214"/>
      <c r="BG227" s="214"/>
      <c r="BH227" s="214"/>
    </row>
    <row r="228" spans="1:60" outlineLevel="3" x14ac:dyDescent="0.2">
      <c r="A228" s="221"/>
      <c r="B228" s="222"/>
      <c r="C228" s="258" t="s">
        <v>598</v>
      </c>
      <c r="D228" s="252"/>
      <c r="E228" s="252"/>
      <c r="F228" s="252"/>
      <c r="G228" s="252"/>
      <c r="H228" s="224"/>
      <c r="I228" s="224"/>
      <c r="J228" s="224"/>
      <c r="K228" s="224"/>
      <c r="L228" s="224"/>
      <c r="M228" s="224"/>
      <c r="N228" s="223"/>
      <c r="O228" s="223"/>
      <c r="P228" s="223"/>
      <c r="Q228" s="223"/>
      <c r="R228" s="224"/>
      <c r="S228" s="224"/>
      <c r="T228" s="224"/>
      <c r="U228" s="224"/>
      <c r="V228" s="224"/>
      <c r="W228" s="224"/>
      <c r="X228" s="224"/>
      <c r="Y228" s="224"/>
      <c r="Z228" s="214"/>
      <c r="AA228" s="214"/>
      <c r="AB228" s="214"/>
      <c r="AC228" s="214"/>
      <c r="AD228" s="214"/>
      <c r="AE228" s="214"/>
      <c r="AF228" s="214"/>
      <c r="AG228" s="214" t="s">
        <v>320</v>
      </c>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row>
    <row r="229" spans="1:60" outlineLevel="2" x14ac:dyDescent="0.2">
      <c r="A229" s="221"/>
      <c r="B229" s="222"/>
      <c r="C229" s="268" t="s">
        <v>413</v>
      </c>
      <c r="D229" s="262"/>
      <c r="E229" s="263"/>
      <c r="F229" s="224"/>
      <c r="G229" s="224"/>
      <c r="H229" s="224"/>
      <c r="I229" s="224"/>
      <c r="J229" s="224"/>
      <c r="K229" s="224"/>
      <c r="L229" s="224"/>
      <c r="M229" s="224"/>
      <c r="N229" s="223"/>
      <c r="O229" s="223"/>
      <c r="P229" s="223"/>
      <c r="Q229" s="223"/>
      <c r="R229" s="224"/>
      <c r="S229" s="224"/>
      <c r="T229" s="224"/>
      <c r="U229" s="224"/>
      <c r="V229" s="224"/>
      <c r="W229" s="224"/>
      <c r="X229" s="224"/>
      <c r="Y229" s="224"/>
      <c r="Z229" s="214"/>
      <c r="AA229" s="214"/>
      <c r="AB229" s="214"/>
      <c r="AC229" s="214"/>
      <c r="AD229" s="214"/>
      <c r="AE229" s="214"/>
      <c r="AF229" s="214"/>
      <c r="AG229" s="214" t="s">
        <v>371</v>
      </c>
      <c r="AH229" s="214">
        <v>0</v>
      </c>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row>
    <row r="230" spans="1:60" outlineLevel="3" x14ac:dyDescent="0.2">
      <c r="A230" s="221"/>
      <c r="B230" s="222"/>
      <c r="C230" s="268" t="s">
        <v>381</v>
      </c>
      <c r="D230" s="262"/>
      <c r="E230" s="263"/>
      <c r="F230" s="224"/>
      <c r="G230" s="224"/>
      <c r="H230" s="224"/>
      <c r="I230" s="224"/>
      <c r="J230" s="224"/>
      <c r="K230" s="224"/>
      <c r="L230" s="224"/>
      <c r="M230" s="224"/>
      <c r="N230" s="223"/>
      <c r="O230" s="223"/>
      <c r="P230" s="223"/>
      <c r="Q230" s="223"/>
      <c r="R230" s="224"/>
      <c r="S230" s="224"/>
      <c r="T230" s="224"/>
      <c r="U230" s="224"/>
      <c r="V230" s="224"/>
      <c r="W230" s="224"/>
      <c r="X230" s="224"/>
      <c r="Y230" s="224"/>
      <c r="Z230" s="214"/>
      <c r="AA230" s="214"/>
      <c r="AB230" s="214"/>
      <c r="AC230" s="214"/>
      <c r="AD230" s="214"/>
      <c r="AE230" s="214"/>
      <c r="AF230" s="214"/>
      <c r="AG230" s="214" t="s">
        <v>371</v>
      </c>
      <c r="AH230" s="214">
        <v>0</v>
      </c>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row>
    <row r="231" spans="1:60" outlineLevel="3" x14ac:dyDescent="0.2">
      <c r="A231" s="221"/>
      <c r="B231" s="222"/>
      <c r="C231" s="268" t="s">
        <v>409</v>
      </c>
      <c r="D231" s="262"/>
      <c r="E231" s="263">
        <v>35.909999999999997</v>
      </c>
      <c r="F231" s="224"/>
      <c r="G231" s="224"/>
      <c r="H231" s="224"/>
      <c r="I231" s="224"/>
      <c r="J231" s="224"/>
      <c r="K231" s="224"/>
      <c r="L231" s="224"/>
      <c r="M231" s="224"/>
      <c r="N231" s="223"/>
      <c r="O231" s="223"/>
      <c r="P231" s="223"/>
      <c r="Q231" s="223"/>
      <c r="R231" s="224"/>
      <c r="S231" s="224"/>
      <c r="T231" s="224"/>
      <c r="U231" s="224"/>
      <c r="V231" s="224"/>
      <c r="W231" s="224"/>
      <c r="X231" s="224"/>
      <c r="Y231" s="224"/>
      <c r="Z231" s="214"/>
      <c r="AA231" s="214"/>
      <c r="AB231" s="214"/>
      <c r="AC231" s="214"/>
      <c r="AD231" s="214"/>
      <c r="AE231" s="214"/>
      <c r="AF231" s="214"/>
      <c r="AG231" s="214" t="s">
        <v>371</v>
      </c>
      <c r="AH231" s="214">
        <v>0</v>
      </c>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row>
    <row r="232" spans="1:60" outlineLevel="3" x14ac:dyDescent="0.2">
      <c r="A232" s="221"/>
      <c r="B232" s="222"/>
      <c r="C232" s="268" t="s">
        <v>410</v>
      </c>
      <c r="D232" s="262"/>
      <c r="E232" s="263">
        <v>3.42</v>
      </c>
      <c r="F232" s="224"/>
      <c r="G232" s="224"/>
      <c r="H232" s="224"/>
      <c r="I232" s="224"/>
      <c r="J232" s="224"/>
      <c r="K232" s="224"/>
      <c r="L232" s="224"/>
      <c r="M232" s="224"/>
      <c r="N232" s="223"/>
      <c r="O232" s="223"/>
      <c r="P232" s="223"/>
      <c r="Q232" s="223"/>
      <c r="R232" s="224"/>
      <c r="S232" s="224"/>
      <c r="T232" s="224"/>
      <c r="U232" s="224"/>
      <c r="V232" s="224"/>
      <c r="W232" s="224"/>
      <c r="X232" s="224"/>
      <c r="Y232" s="224"/>
      <c r="Z232" s="214"/>
      <c r="AA232" s="214"/>
      <c r="AB232" s="214"/>
      <c r="AC232" s="214"/>
      <c r="AD232" s="214"/>
      <c r="AE232" s="214"/>
      <c r="AF232" s="214"/>
      <c r="AG232" s="214" t="s">
        <v>371</v>
      </c>
      <c r="AH232" s="214">
        <v>0</v>
      </c>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row>
    <row r="233" spans="1:60" outlineLevel="3" x14ac:dyDescent="0.2">
      <c r="A233" s="221"/>
      <c r="B233" s="222"/>
      <c r="C233" s="268" t="s">
        <v>414</v>
      </c>
      <c r="D233" s="262"/>
      <c r="E233" s="263">
        <v>0.95</v>
      </c>
      <c r="F233" s="224"/>
      <c r="G233" s="224"/>
      <c r="H233" s="224"/>
      <c r="I233" s="224"/>
      <c r="J233" s="224"/>
      <c r="K233" s="224"/>
      <c r="L233" s="224"/>
      <c r="M233" s="224"/>
      <c r="N233" s="223"/>
      <c r="O233" s="223"/>
      <c r="P233" s="223"/>
      <c r="Q233" s="223"/>
      <c r="R233" s="224"/>
      <c r="S233" s="224"/>
      <c r="T233" s="224"/>
      <c r="U233" s="224"/>
      <c r="V233" s="224"/>
      <c r="W233" s="224"/>
      <c r="X233" s="224"/>
      <c r="Y233" s="224"/>
      <c r="Z233" s="214"/>
      <c r="AA233" s="214"/>
      <c r="AB233" s="214"/>
      <c r="AC233" s="214"/>
      <c r="AD233" s="214"/>
      <c r="AE233" s="214"/>
      <c r="AF233" s="214"/>
      <c r="AG233" s="214" t="s">
        <v>371</v>
      </c>
      <c r="AH233" s="214">
        <v>0</v>
      </c>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row>
    <row r="234" spans="1:60" outlineLevel="3" x14ac:dyDescent="0.2">
      <c r="A234" s="221"/>
      <c r="B234" s="222"/>
      <c r="C234" s="268" t="s">
        <v>415</v>
      </c>
      <c r="D234" s="262"/>
      <c r="E234" s="263">
        <v>4.8899999999999997</v>
      </c>
      <c r="F234" s="224"/>
      <c r="G234" s="224"/>
      <c r="H234" s="224"/>
      <c r="I234" s="224"/>
      <c r="J234" s="224"/>
      <c r="K234" s="224"/>
      <c r="L234" s="224"/>
      <c r="M234" s="224"/>
      <c r="N234" s="223"/>
      <c r="O234" s="223"/>
      <c r="P234" s="223"/>
      <c r="Q234" s="223"/>
      <c r="R234" s="224"/>
      <c r="S234" s="224"/>
      <c r="T234" s="224"/>
      <c r="U234" s="224"/>
      <c r="V234" s="224"/>
      <c r="W234" s="224"/>
      <c r="X234" s="224"/>
      <c r="Y234" s="224"/>
      <c r="Z234" s="214"/>
      <c r="AA234" s="214"/>
      <c r="AB234" s="214"/>
      <c r="AC234" s="214"/>
      <c r="AD234" s="214"/>
      <c r="AE234" s="214"/>
      <c r="AF234" s="214"/>
      <c r="AG234" s="214" t="s">
        <v>371</v>
      </c>
      <c r="AH234" s="214">
        <v>0</v>
      </c>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row>
    <row r="235" spans="1:60" ht="33.75" outlineLevel="1" x14ac:dyDescent="0.2">
      <c r="A235" s="236">
        <v>50</v>
      </c>
      <c r="B235" s="237" t="s">
        <v>599</v>
      </c>
      <c r="C235" s="254" t="s">
        <v>600</v>
      </c>
      <c r="D235" s="238" t="s">
        <v>379</v>
      </c>
      <c r="E235" s="239">
        <v>39.33</v>
      </c>
      <c r="F235" s="240"/>
      <c r="G235" s="241">
        <f>ROUND(E235*F235,2)</f>
        <v>0</v>
      </c>
      <c r="H235" s="240"/>
      <c r="I235" s="241">
        <f>ROUND(E235*H235,2)</f>
        <v>0</v>
      </c>
      <c r="J235" s="240"/>
      <c r="K235" s="241">
        <f>ROUND(E235*J235,2)</f>
        <v>0</v>
      </c>
      <c r="L235" s="241">
        <v>12</v>
      </c>
      <c r="M235" s="241">
        <f>G235*(1+L235/100)</f>
        <v>0</v>
      </c>
      <c r="N235" s="239">
        <v>5.8900000000000003E-3</v>
      </c>
      <c r="O235" s="239">
        <f>ROUND(E235*N235,2)</f>
        <v>0.23</v>
      </c>
      <c r="P235" s="239">
        <v>0</v>
      </c>
      <c r="Q235" s="239">
        <f>ROUND(E235*P235,2)</f>
        <v>0</v>
      </c>
      <c r="R235" s="241" t="s">
        <v>587</v>
      </c>
      <c r="S235" s="241" t="s">
        <v>315</v>
      </c>
      <c r="T235" s="242" t="s">
        <v>315</v>
      </c>
      <c r="U235" s="224">
        <v>0.14000000000000001</v>
      </c>
      <c r="V235" s="224">
        <f>ROUND(E235*U235,2)</f>
        <v>5.51</v>
      </c>
      <c r="W235" s="224"/>
      <c r="X235" s="224" t="s">
        <v>588</v>
      </c>
      <c r="Y235" s="224" t="s">
        <v>317</v>
      </c>
      <c r="Z235" s="214"/>
      <c r="AA235" s="214"/>
      <c r="AB235" s="214"/>
      <c r="AC235" s="214"/>
      <c r="AD235" s="214"/>
      <c r="AE235" s="214"/>
      <c r="AF235" s="214"/>
      <c r="AG235" s="214" t="s">
        <v>601</v>
      </c>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row>
    <row r="236" spans="1:60" outlineLevel="2" x14ac:dyDescent="0.2">
      <c r="A236" s="221"/>
      <c r="B236" s="222"/>
      <c r="C236" s="268" t="s">
        <v>408</v>
      </c>
      <c r="D236" s="262"/>
      <c r="E236" s="263"/>
      <c r="F236" s="224"/>
      <c r="G236" s="224"/>
      <c r="H236" s="224"/>
      <c r="I236" s="224"/>
      <c r="J236" s="224"/>
      <c r="K236" s="224"/>
      <c r="L236" s="224"/>
      <c r="M236" s="224"/>
      <c r="N236" s="223"/>
      <c r="O236" s="223"/>
      <c r="P236" s="223"/>
      <c r="Q236" s="223"/>
      <c r="R236" s="224"/>
      <c r="S236" s="224"/>
      <c r="T236" s="224"/>
      <c r="U236" s="224"/>
      <c r="V236" s="224"/>
      <c r="W236" s="224"/>
      <c r="X236" s="224"/>
      <c r="Y236" s="224"/>
      <c r="Z236" s="214"/>
      <c r="AA236" s="214"/>
      <c r="AB236" s="214"/>
      <c r="AC236" s="214"/>
      <c r="AD236" s="214"/>
      <c r="AE236" s="214"/>
      <c r="AF236" s="214"/>
      <c r="AG236" s="214" t="s">
        <v>371</v>
      </c>
      <c r="AH236" s="214">
        <v>0</v>
      </c>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row>
    <row r="237" spans="1:60" outlineLevel="3" x14ac:dyDescent="0.2">
      <c r="A237" s="221"/>
      <c r="B237" s="222"/>
      <c r="C237" s="268" t="s">
        <v>381</v>
      </c>
      <c r="D237" s="262"/>
      <c r="E237" s="263"/>
      <c r="F237" s="224"/>
      <c r="G237" s="224"/>
      <c r="H237" s="224"/>
      <c r="I237" s="224"/>
      <c r="J237" s="224"/>
      <c r="K237" s="224"/>
      <c r="L237" s="224"/>
      <c r="M237" s="224"/>
      <c r="N237" s="223"/>
      <c r="O237" s="223"/>
      <c r="P237" s="223"/>
      <c r="Q237" s="223"/>
      <c r="R237" s="224"/>
      <c r="S237" s="224"/>
      <c r="T237" s="224"/>
      <c r="U237" s="224"/>
      <c r="V237" s="224"/>
      <c r="W237" s="224"/>
      <c r="X237" s="224"/>
      <c r="Y237" s="224"/>
      <c r="Z237" s="214"/>
      <c r="AA237" s="214"/>
      <c r="AB237" s="214"/>
      <c r="AC237" s="214"/>
      <c r="AD237" s="214"/>
      <c r="AE237" s="214"/>
      <c r="AF237" s="214"/>
      <c r="AG237" s="214" t="s">
        <v>371</v>
      </c>
      <c r="AH237" s="214">
        <v>0</v>
      </c>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row>
    <row r="238" spans="1:60" outlineLevel="3" x14ac:dyDescent="0.2">
      <c r="A238" s="221"/>
      <c r="B238" s="222"/>
      <c r="C238" s="268" t="s">
        <v>409</v>
      </c>
      <c r="D238" s="262"/>
      <c r="E238" s="263">
        <v>35.909999999999997</v>
      </c>
      <c r="F238" s="224"/>
      <c r="G238" s="224"/>
      <c r="H238" s="224"/>
      <c r="I238" s="224"/>
      <c r="J238" s="224"/>
      <c r="K238" s="224"/>
      <c r="L238" s="224"/>
      <c r="M238" s="224"/>
      <c r="N238" s="223"/>
      <c r="O238" s="223"/>
      <c r="P238" s="223"/>
      <c r="Q238" s="223"/>
      <c r="R238" s="224"/>
      <c r="S238" s="224"/>
      <c r="T238" s="224"/>
      <c r="U238" s="224"/>
      <c r="V238" s="224"/>
      <c r="W238" s="224"/>
      <c r="X238" s="224"/>
      <c r="Y238" s="224"/>
      <c r="Z238" s="214"/>
      <c r="AA238" s="214"/>
      <c r="AB238" s="214"/>
      <c r="AC238" s="214"/>
      <c r="AD238" s="214"/>
      <c r="AE238" s="214"/>
      <c r="AF238" s="214"/>
      <c r="AG238" s="214" t="s">
        <v>371</v>
      </c>
      <c r="AH238" s="214">
        <v>0</v>
      </c>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row>
    <row r="239" spans="1:60" outlineLevel="3" x14ac:dyDescent="0.2">
      <c r="A239" s="221"/>
      <c r="B239" s="222"/>
      <c r="C239" s="268" t="s">
        <v>410</v>
      </c>
      <c r="D239" s="262"/>
      <c r="E239" s="263">
        <v>3.42</v>
      </c>
      <c r="F239" s="224"/>
      <c r="G239" s="224"/>
      <c r="H239" s="224"/>
      <c r="I239" s="224"/>
      <c r="J239" s="224"/>
      <c r="K239" s="224"/>
      <c r="L239" s="224"/>
      <c r="M239" s="224"/>
      <c r="N239" s="223"/>
      <c r="O239" s="223"/>
      <c r="P239" s="223"/>
      <c r="Q239" s="223"/>
      <c r="R239" s="224"/>
      <c r="S239" s="224"/>
      <c r="T239" s="224"/>
      <c r="U239" s="224"/>
      <c r="V239" s="224"/>
      <c r="W239" s="224"/>
      <c r="X239" s="224"/>
      <c r="Y239" s="224"/>
      <c r="Z239" s="214"/>
      <c r="AA239" s="214"/>
      <c r="AB239" s="214"/>
      <c r="AC239" s="214"/>
      <c r="AD239" s="214"/>
      <c r="AE239" s="214"/>
      <c r="AF239" s="214"/>
      <c r="AG239" s="214" t="s">
        <v>371</v>
      </c>
      <c r="AH239" s="214">
        <v>0</v>
      </c>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row>
    <row r="240" spans="1:60" ht="22.5" outlineLevel="1" x14ac:dyDescent="0.2">
      <c r="A240" s="236">
        <v>51</v>
      </c>
      <c r="B240" s="237" t="s">
        <v>602</v>
      </c>
      <c r="C240" s="254" t="s">
        <v>603</v>
      </c>
      <c r="D240" s="238" t="s">
        <v>379</v>
      </c>
      <c r="E240" s="239">
        <v>78.66</v>
      </c>
      <c r="F240" s="240"/>
      <c r="G240" s="241">
        <f>ROUND(E240*F240,2)</f>
        <v>0</v>
      </c>
      <c r="H240" s="240"/>
      <c r="I240" s="241">
        <f>ROUND(E240*H240,2)</f>
        <v>0</v>
      </c>
      <c r="J240" s="240"/>
      <c r="K240" s="241">
        <f>ROUND(E240*J240,2)</f>
        <v>0</v>
      </c>
      <c r="L240" s="241">
        <v>12</v>
      </c>
      <c r="M240" s="241">
        <f>G240*(1+L240/100)</f>
        <v>0</v>
      </c>
      <c r="N240" s="239">
        <v>3.0000000000000001E-5</v>
      </c>
      <c r="O240" s="239">
        <f>ROUND(E240*N240,2)</f>
        <v>0</v>
      </c>
      <c r="P240" s="239">
        <v>0</v>
      </c>
      <c r="Q240" s="239">
        <f>ROUND(E240*P240,2)</f>
        <v>0</v>
      </c>
      <c r="R240" s="241" t="s">
        <v>596</v>
      </c>
      <c r="S240" s="241" t="s">
        <v>315</v>
      </c>
      <c r="T240" s="242" t="s">
        <v>315</v>
      </c>
      <c r="U240" s="224">
        <v>7.0000000000000007E-2</v>
      </c>
      <c r="V240" s="224">
        <f>ROUND(E240*U240,2)</f>
        <v>5.51</v>
      </c>
      <c r="W240" s="224"/>
      <c r="X240" s="224" t="s">
        <v>336</v>
      </c>
      <c r="Y240" s="224" t="s">
        <v>317</v>
      </c>
      <c r="Z240" s="214"/>
      <c r="AA240" s="214"/>
      <c r="AB240" s="214"/>
      <c r="AC240" s="214"/>
      <c r="AD240" s="214"/>
      <c r="AE240" s="214"/>
      <c r="AF240" s="214"/>
      <c r="AG240" s="214" t="s">
        <v>367</v>
      </c>
      <c r="AH240" s="214"/>
      <c r="AI240" s="214"/>
      <c r="AJ240" s="214"/>
      <c r="AK240" s="214"/>
      <c r="AL240" s="214"/>
      <c r="AM240" s="214"/>
      <c r="AN240" s="214"/>
      <c r="AO240" s="214"/>
      <c r="AP240" s="214"/>
      <c r="AQ240" s="214"/>
      <c r="AR240" s="214"/>
      <c r="AS240" s="214"/>
      <c r="AT240" s="214"/>
      <c r="AU240" s="214"/>
      <c r="AV240" s="214"/>
      <c r="AW240" s="214"/>
      <c r="AX240" s="214"/>
      <c r="AY240" s="214"/>
      <c r="AZ240" s="214"/>
      <c r="BA240" s="214"/>
      <c r="BB240" s="214"/>
      <c r="BC240" s="214"/>
      <c r="BD240" s="214"/>
      <c r="BE240" s="214"/>
      <c r="BF240" s="214"/>
      <c r="BG240" s="214"/>
      <c r="BH240" s="214"/>
    </row>
    <row r="241" spans="1:60" outlineLevel="2" x14ac:dyDescent="0.2">
      <c r="A241" s="221"/>
      <c r="B241" s="222"/>
      <c r="C241" s="268" t="s">
        <v>408</v>
      </c>
      <c r="D241" s="262"/>
      <c r="E241" s="263"/>
      <c r="F241" s="224"/>
      <c r="G241" s="224"/>
      <c r="H241" s="224"/>
      <c r="I241" s="224"/>
      <c r="J241" s="224"/>
      <c r="K241" s="224"/>
      <c r="L241" s="224"/>
      <c r="M241" s="224"/>
      <c r="N241" s="223"/>
      <c r="O241" s="223"/>
      <c r="P241" s="223"/>
      <c r="Q241" s="223"/>
      <c r="R241" s="224"/>
      <c r="S241" s="224"/>
      <c r="T241" s="224"/>
      <c r="U241" s="224"/>
      <c r="V241" s="224"/>
      <c r="W241" s="224"/>
      <c r="X241" s="224"/>
      <c r="Y241" s="224"/>
      <c r="Z241" s="214"/>
      <c r="AA241" s="214"/>
      <c r="AB241" s="214"/>
      <c r="AC241" s="214"/>
      <c r="AD241" s="214"/>
      <c r="AE241" s="214"/>
      <c r="AF241" s="214"/>
      <c r="AG241" s="214" t="s">
        <v>371</v>
      </c>
      <c r="AH241" s="214">
        <v>0</v>
      </c>
      <c r="AI241" s="214"/>
      <c r="AJ241" s="214"/>
      <c r="AK241" s="214"/>
      <c r="AL241" s="214"/>
      <c r="AM241" s="214"/>
      <c r="AN241" s="214"/>
      <c r="AO241" s="214"/>
      <c r="AP241" s="214"/>
      <c r="AQ241" s="214"/>
      <c r="AR241" s="214"/>
      <c r="AS241" s="214"/>
      <c r="AT241" s="214"/>
      <c r="AU241" s="214"/>
      <c r="AV241" s="214"/>
      <c r="AW241" s="214"/>
      <c r="AX241" s="214"/>
      <c r="AY241" s="214"/>
      <c r="AZ241" s="214"/>
      <c r="BA241" s="214"/>
      <c r="BB241" s="214"/>
      <c r="BC241" s="214"/>
      <c r="BD241" s="214"/>
      <c r="BE241" s="214"/>
      <c r="BF241" s="214"/>
      <c r="BG241" s="214"/>
      <c r="BH241" s="214"/>
    </row>
    <row r="242" spans="1:60" outlineLevel="3" x14ac:dyDescent="0.2">
      <c r="A242" s="221"/>
      <c r="B242" s="222"/>
      <c r="C242" s="268" t="s">
        <v>381</v>
      </c>
      <c r="D242" s="262"/>
      <c r="E242" s="263"/>
      <c r="F242" s="224"/>
      <c r="G242" s="224"/>
      <c r="H242" s="224"/>
      <c r="I242" s="224"/>
      <c r="J242" s="224"/>
      <c r="K242" s="224"/>
      <c r="L242" s="224"/>
      <c r="M242" s="224"/>
      <c r="N242" s="223"/>
      <c r="O242" s="223"/>
      <c r="P242" s="223"/>
      <c r="Q242" s="223"/>
      <c r="R242" s="224"/>
      <c r="S242" s="224"/>
      <c r="T242" s="224"/>
      <c r="U242" s="224"/>
      <c r="V242" s="224"/>
      <c r="W242" s="224"/>
      <c r="X242" s="224"/>
      <c r="Y242" s="224"/>
      <c r="Z242" s="214"/>
      <c r="AA242" s="214"/>
      <c r="AB242" s="214"/>
      <c r="AC242" s="214"/>
      <c r="AD242" s="214"/>
      <c r="AE242" s="214"/>
      <c r="AF242" s="214"/>
      <c r="AG242" s="214" t="s">
        <v>371</v>
      </c>
      <c r="AH242" s="214">
        <v>0</v>
      </c>
      <c r="AI242" s="214"/>
      <c r="AJ242" s="214"/>
      <c r="AK242" s="214"/>
      <c r="AL242" s="214"/>
      <c r="AM242" s="214"/>
      <c r="AN242" s="214"/>
      <c r="AO242" s="214"/>
      <c r="AP242" s="214"/>
      <c r="AQ242" s="214"/>
      <c r="AR242" s="214"/>
      <c r="AS242" s="214"/>
      <c r="AT242" s="214"/>
      <c r="AU242" s="214"/>
      <c r="AV242" s="214"/>
      <c r="AW242" s="214"/>
      <c r="AX242" s="214"/>
      <c r="AY242" s="214"/>
      <c r="AZ242" s="214"/>
      <c r="BA242" s="214"/>
      <c r="BB242" s="214"/>
      <c r="BC242" s="214"/>
      <c r="BD242" s="214"/>
      <c r="BE242" s="214"/>
      <c r="BF242" s="214"/>
      <c r="BG242" s="214"/>
      <c r="BH242" s="214"/>
    </row>
    <row r="243" spans="1:60" outlineLevel="3" x14ac:dyDescent="0.2">
      <c r="A243" s="221"/>
      <c r="B243" s="222"/>
      <c r="C243" s="268" t="s">
        <v>604</v>
      </c>
      <c r="D243" s="262"/>
      <c r="E243" s="263">
        <v>71.819999999999993</v>
      </c>
      <c r="F243" s="224"/>
      <c r="G243" s="224"/>
      <c r="H243" s="224"/>
      <c r="I243" s="224"/>
      <c r="J243" s="224"/>
      <c r="K243" s="224"/>
      <c r="L243" s="224"/>
      <c r="M243" s="224"/>
      <c r="N243" s="223"/>
      <c r="O243" s="223"/>
      <c r="P243" s="223"/>
      <c r="Q243" s="223"/>
      <c r="R243" s="224"/>
      <c r="S243" s="224"/>
      <c r="T243" s="224"/>
      <c r="U243" s="224"/>
      <c r="V243" s="224"/>
      <c r="W243" s="224"/>
      <c r="X243" s="224"/>
      <c r="Y243" s="224"/>
      <c r="Z243" s="214"/>
      <c r="AA243" s="214"/>
      <c r="AB243" s="214"/>
      <c r="AC243" s="214"/>
      <c r="AD243" s="214"/>
      <c r="AE243" s="214"/>
      <c r="AF243" s="214"/>
      <c r="AG243" s="214" t="s">
        <v>371</v>
      </c>
      <c r="AH243" s="214">
        <v>0</v>
      </c>
      <c r="AI243" s="214"/>
      <c r="AJ243" s="214"/>
      <c r="AK243" s="214"/>
      <c r="AL243" s="214"/>
      <c r="AM243" s="214"/>
      <c r="AN243" s="214"/>
      <c r="AO243" s="214"/>
      <c r="AP243" s="214"/>
      <c r="AQ243" s="214"/>
      <c r="AR243" s="214"/>
      <c r="AS243" s="214"/>
      <c r="AT243" s="214"/>
      <c r="AU243" s="214"/>
      <c r="AV243" s="214"/>
      <c r="AW243" s="214"/>
      <c r="AX243" s="214"/>
      <c r="AY243" s="214"/>
      <c r="AZ243" s="214"/>
      <c r="BA243" s="214"/>
      <c r="BB243" s="214"/>
      <c r="BC243" s="214"/>
      <c r="BD243" s="214"/>
      <c r="BE243" s="214"/>
      <c r="BF243" s="214"/>
      <c r="BG243" s="214"/>
      <c r="BH243" s="214"/>
    </row>
    <row r="244" spans="1:60" outlineLevel="3" x14ac:dyDescent="0.2">
      <c r="A244" s="221"/>
      <c r="B244" s="222"/>
      <c r="C244" s="268" t="s">
        <v>605</v>
      </c>
      <c r="D244" s="262"/>
      <c r="E244" s="263">
        <v>6.84</v>
      </c>
      <c r="F244" s="224"/>
      <c r="G244" s="224"/>
      <c r="H244" s="224"/>
      <c r="I244" s="224"/>
      <c r="J244" s="224"/>
      <c r="K244" s="224"/>
      <c r="L244" s="224"/>
      <c r="M244" s="224"/>
      <c r="N244" s="223"/>
      <c r="O244" s="223"/>
      <c r="P244" s="223"/>
      <c r="Q244" s="223"/>
      <c r="R244" s="224"/>
      <c r="S244" s="224"/>
      <c r="T244" s="224"/>
      <c r="U244" s="224"/>
      <c r="V244" s="224"/>
      <c r="W244" s="224"/>
      <c r="X244" s="224"/>
      <c r="Y244" s="224"/>
      <c r="Z244" s="214"/>
      <c r="AA244" s="214"/>
      <c r="AB244" s="214"/>
      <c r="AC244" s="214"/>
      <c r="AD244" s="214"/>
      <c r="AE244" s="214"/>
      <c r="AF244" s="214"/>
      <c r="AG244" s="214" t="s">
        <v>371</v>
      </c>
      <c r="AH244" s="214">
        <v>0</v>
      </c>
      <c r="AI244" s="214"/>
      <c r="AJ244" s="214"/>
      <c r="AK244" s="214"/>
      <c r="AL244" s="214"/>
      <c r="AM244" s="214"/>
      <c r="AN244" s="214"/>
      <c r="AO244" s="214"/>
      <c r="AP244" s="214"/>
      <c r="AQ244" s="214"/>
      <c r="AR244" s="214"/>
      <c r="AS244" s="214"/>
      <c r="AT244" s="214"/>
      <c r="AU244" s="214"/>
      <c r="AV244" s="214"/>
      <c r="AW244" s="214"/>
      <c r="AX244" s="214"/>
      <c r="AY244" s="214"/>
      <c r="AZ244" s="214"/>
      <c r="BA244" s="214"/>
      <c r="BB244" s="214"/>
      <c r="BC244" s="214"/>
      <c r="BD244" s="214"/>
      <c r="BE244" s="214"/>
      <c r="BF244" s="214"/>
      <c r="BG244" s="214"/>
      <c r="BH244" s="214"/>
    </row>
    <row r="245" spans="1:60" outlineLevel="1" x14ac:dyDescent="0.2">
      <c r="A245" s="236">
        <v>52</v>
      </c>
      <c r="B245" s="237" t="s">
        <v>606</v>
      </c>
      <c r="C245" s="254" t="s">
        <v>607</v>
      </c>
      <c r="D245" s="238" t="s">
        <v>581</v>
      </c>
      <c r="E245" s="239">
        <v>9.5899999999999996E-3</v>
      </c>
      <c r="F245" s="240"/>
      <c r="G245" s="241">
        <f>ROUND(E245*F245,2)</f>
        <v>0</v>
      </c>
      <c r="H245" s="240"/>
      <c r="I245" s="241">
        <f>ROUND(E245*H245,2)</f>
        <v>0</v>
      </c>
      <c r="J245" s="240"/>
      <c r="K245" s="241">
        <f>ROUND(E245*J245,2)</f>
        <v>0</v>
      </c>
      <c r="L245" s="241">
        <v>12</v>
      </c>
      <c r="M245" s="241">
        <f>G245*(1+L245/100)</f>
        <v>0</v>
      </c>
      <c r="N245" s="239">
        <v>0</v>
      </c>
      <c r="O245" s="239">
        <f>ROUND(E245*N245,2)</f>
        <v>0</v>
      </c>
      <c r="P245" s="239">
        <v>0</v>
      </c>
      <c r="Q245" s="239">
        <f>ROUND(E245*P245,2)</f>
        <v>0</v>
      </c>
      <c r="R245" s="241" t="s">
        <v>596</v>
      </c>
      <c r="S245" s="241" t="s">
        <v>315</v>
      </c>
      <c r="T245" s="242" t="s">
        <v>315</v>
      </c>
      <c r="U245" s="224">
        <v>1.74</v>
      </c>
      <c r="V245" s="224">
        <f>ROUND(E245*U245,2)</f>
        <v>0.02</v>
      </c>
      <c r="W245" s="224"/>
      <c r="X245" s="224" t="s">
        <v>582</v>
      </c>
      <c r="Y245" s="224" t="s">
        <v>317</v>
      </c>
      <c r="Z245" s="214"/>
      <c r="AA245" s="214"/>
      <c r="AB245" s="214"/>
      <c r="AC245" s="214"/>
      <c r="AD245" s="214"/>
      <c r="AE245" s="214"/>
      <c r="AF245" s="214"/>
      <c r="AG245" s="214" t="s">
        <v>583</v>
      </c>
      <c r="AH245" s="214"/>
      <c r="AI245" s="214"/>
      <c r="AJ245" s="214"/>
      <c r="AK245" s="214"/>
      <c r="AL245" s="214"/>
      <c r="AM245" s="214"/>
      <c r="AN245" s="214"/>
      <c r="AO245" s="214"/>
      <c r="AP245" s="214"/>
      <c r="AQ245" s="214"/>
      <c r="AR245" s="214"/>
      <c r="AS245" s="214"/>
      <c r="AT245" s="214"/>
      <c r="AU245" s="214"/>
      <c r="AV245" s="214"/>
      <c r="AW245" s="214"/>
      <c r="AX245" s="214"/>
      <c r="AY245" s="214"/>
      <c r="AZ245" s="214"/>
      <c r="BA245" s="214"/>
      <c r="BB245" s="214"/>
      <c r="BC245" s="214"/>
      <c r="BD245" s="214"/>
      <c r="BE245" s="214"/>
      <c r="BF245" s="214"/>
      <c r="BG245" s="214"/>
      <c r="BH245" s="214"/>
    </row>
    <row r="246" spans="1:60" outlineLevel="2" x14ac:dyDescent="0.2">
      <c r="A246" s="221"/>
      <c r="B246" s="222"/>
      <c r="C246" s="267" t="s">
        <v>608</v>
      </c>
      <c r="D246" s="266"/>
      <c r="E246" s="266"/>
      <c r="F246" s="266"/>
      <c r="G246" s="266"/>
      <c r="H246" s="224"/>
      <c r="I246" s="224"/>
      <c r="J246" s="224"/>
      <c r="K246" s="224"/>
      <c r="L246" s="224"/>
      <c r="M246" s="224"/>
      <c r="N246" s="223"/>
      <c r="O246" s="223"/>
      <c r="P246" s="223"/>
      <c r="Q246" s="223"/>
      <c r="R246" s="224"/>
      <c r="S246" s="224"/>
      <c r="T246" s="224"/>
      <c r="U246" s="224"/>
      <c r="V246" s="224"/>
      <c r="W246" s="224"/>
      <c r="X246" s="224"/>
      <c r="Y246" s="224"/>
      <c r="Z246" s="214"/>
      <c r="AA246" s="214"/>
      <c r="AB246" s="214"/>
      <c r="AC246" s="214"/>
      <c r="AD246" s="214"/>
      <c r="AE246" s="214"/>
      <c r="AF246" s="214"/>
      <c r="AG246" s="214" t="s">
        <v>369</v>
      </c>
      <c r="AH246" s="214"/>
      <c r="AI246" s="214"/>
      <c r="AJ246" s="214"/>
      <c r="AK246" s="214"/>
      <c r="AL246" s="214"/>
      <c r="AM246" s="214"/>
      <c r="AN246" s="214"/>
      <c r="AO246" s="214"/>
      <c r="AP246" s="214"/>
      <c r="AQ246" s="214"/>
      <c r="AR246" s="214"/>
      <c r="AS246" s="214"/>
      <c r="AT246" s="214"/>
      <c r="AU246" s="214"/>
      <c r="AV246" s="214"/>
      <c r="AW246" s="214"/>
      <c r="AX246" s="214"/>
      <c r="AY246" s="214"/>
      <c r="AZ246" s="214"/>
      <c r="BA246" s="214"/>
      <c r="BB246" s="214"/>
      <c r="BC246" s="214"/>
      <c r="BD246" s="214"/>
      <c r="BE246" s="214"/>
      <c r="BF246" s="214"/>
      <c r="BG246" s="214"/>
      <c r="BH246" s="214"/>
    </row>
    <row r="247" spans="1:60" x14ac:dyDescent="0.2">
      <c r="A247" s="229" t="s">
        <v>310</v>
      </c>
      <c r="B247" s="230" t="s">
        <v>223</v>
      </c>
      <c r="C247" s="253" t="s">
        <v>224</v>
      </c>
      <c r="D247" s="231"/>
      <c r="E247" s="232"/>
      <c r="F247" s="233"/>
      <c r="G247" s="233">
        <f>SUMIF(AG248:AG259,"&lt;&gt;NOR",G248:G259)</f>
        <v>0</v>
      </c>
      <c r="H247" s="233"/>
      <c r="I247" s="233">
        <f>SUM(I248:I259)</f>
        <v>0</v>
      </c>
      <c r="J247" s="233"/>
      <c r="K247" s="233">
        <f>SUM(K248:K259)</f>
        <v>0</v>
      </c>
      <c r="L247" s="233"/>
      <c r="M247" s="233">
        <f>SUM(M248:M259)</f>
        <v>0</v>
      </c>
      <c r="N247" s="232"/>
      <c r="O247" s="232">
        <f>SUM(O248:O259)</f>
        <v>0</v>
      </c>
      <c r="P247" s="232"/>
      <c r="Q247" s="232">
        <f>SUM(Q248:Q259)</f>
        <v>0</v>
      </c>
      <c r="R247" s="233"/>
      <c r="S247" s="233"/>
      <c r="T247" s="234"/>
      <c r="U247" s="228"/>
      <c r="V247" s="228">
        <f>SUM(V248:V259)</f>
        <v>0.95000000000000007</v>
      </c>
      <c r="W247" s="228"/>
      <c r="X247" s="228"/>
      <c r="Y247" s="228"/>
      <c r="AG247" t="s">
        <v>311</v>
      </c>
    </row>
    <row r="248" spans="1:60" outlineLevel="1" x14ac:dyDescent="0.2">
      <c r="A248" s="236">
        <v>53</v>
      </c>
      <c r="B248" s="237" t="s">
        <v>609</v>
      </c>
      <c r="C248" s="254" t="s">
        <v>610</v>
      </c>
      <c r="D248" s="238" t="s">
        <v>403</v>
      </c>
      <c r="E248" s="239">
        <v>1</v>
      </c>
      <c r="F248" s="240"/>
      <c r="G248" s="241">
        <f>ROUND(E248*F248,2)</f>
        <v>0</v>
      </c>
      <c r="H248" s="240"/>
      <c r="I248" s="241">
        <f>ROUND(E248*H248,2)</f>
        <v>0</v>
      </c>
      <c r="J248" s="240"/>
      <c r="K248" s="241">
        <f>ROUND(E248*J248,2)</f>
        <v>0</v>
      </c>
      <c r="L248" s="241">
        <v>12</v>
      </c>
      <c r="M248" s="241">
        <f>G248*(1+L248/100)</f>
        <v>0</v>
      </c>
      <c r="N248" s="239">
        <v>3.4000000000000002E-4</v>
      </c>
      <c r="O248" s="239">
        <f>ROUND(E248*N248,2)</f>
        <v>0</v>
      </c>
      <c r="P248" s="239">
        <v>0</v>
      </c>
      <c r="Q248" s="239">
        <f>ROUND(E248*P248,2)</f>
        <v>0</v>
      </c>
      <c r="R248" s="241" t="s">
        <v>611</v>
      </c>
      <c r="S248" s="241" t="s">
        <v>315</v>
      </c>
      <c r="T248" s="242" t="s">
        <v>315</v>
      </c>
      <c r="U248" s="224">
        <v>0.32</v>
      </c>
      <c r="V248" s="224">
        <f>ROUND(E248*U248,2)</f>
        <v>0.32</v>
      </c>
      <c r="W248" s="224"/>
      <c r="X248" s="224" t="s">
        <v>336</v>
      </c>
      <c r="Y248" s="224" t="s">
        <v>317</v>
      </c>
      <c r="Z248" s="214"/>
      <c r="AA248" s="214"/>
      <c r="AB248" s="214"/>
      <c r="AC248" s="214"/>
      <c r="AD248" s="214"/>
      <c r="AE248" s="214"/>
      <c r="AF248" s="214"/>
      <c r="AG248" s="214" t="s">
        <v>337</v>
      </c>
      <c r="AH248" s="214"/>
      <c r="AI248" s="214"/>
      <c r="AJ248" s="214"/>
      <c r="AK248" s="214"/>
      <c r="AL248" s="214"/>
      <c r="AM248" s="214"/>
      <c r="AN248" s="214"/>
      <c r="AO248" s="214"/>
      <c r="AP248" s="214"/>
      <c r="AQ248" s="214"/>
      <c r="AR248" s="214"/>
      <c r="AS248" s="214"/>
      <c r="AT248" s="214"/>
      <c r="AU248" s="214"/>
      <c r="AV248" s="214"/>
      <c r="AW248" s="214"/>
      <c r="AX248" s="214"/>
      <c r="AY248" s="214"/>
      <c r="AZ248" s="214"/>
      <c r="BA248" s="214"/>
      <c r="BB248" s="214"/>
      <c r="BC248" s="214"/>
      <c r="BD248" s="214"/>
      <c r="BE248" s="214"/>
      <c r="BF248" s="214"/>
      <c r="BG248" s="214"/>
      <c r="BH248" s="214"/>
    </row>
    <row r="249" spans="1:60" outlineLevel="2" x14ac:dyDescent="0.2">
      <c r="A249" s="221"/>
      <c r="B249" s="222"/>
      <c r="C249" s="267" t="s">
        <v>612</v>
      </c>
      <c r="D249" s="266"/>
      <c r="E249" s="266"/>
      <c r="F249" s="266"/>
      <c r="G249" s="266"/>
      <c r="H249" s="224"/>
      <c r="I249" s="224"/>
      <c r="J249" s="224"/>
      <c r="K249" s="224"/>
      <c r="L249" s="224"/>
      <c r="M249" s="224"/>
      <c r="N249" s="223"/>
      <c r="O249" s="223"/>
      <c r="P249" s="223"/>
      <c r="Q249" s="223"/>
      <c r="R249" s="224"/>
      <c r="S249" s="224"/>
      <c r="T249" s="224"/>
      <c r="U249" s="224"/>
      <c r="V249" s="224"/>
      <c r="W249" s="224"/>
      <c r="X249" s="224"/>
      <c r="Y249" s="224"/>
      <c r="Z249" s="214"/>
      <c r="AA249" s="214"/>
      <c r="AB249" s="214"/>
      <c r="AC249" s="214"/>
      <c r="AD249" s="214"/>
      <c r="AE249" s="214"/>
      <c r="AF249" s="214"/>
      <c r="AG249" s="214" t="s">
        <v>369</v>
      </c>
      <c r="AH249" s="214"/>
      <c r="AI249" s="214"/>
      <c r="AJ249" s="214"/>
      <c r="AK249" s="214"/>
      <c r="AL249" s="214"/>
      <c r="AM249" s="214"/>
      <c r="AN249" s="214"/>
      <c r="AO249" s="214"/>
      <c r="AP249" s="214"/>
      <c r="AQ249" s="214"/>
      <c r="AR249" s="214"/>
      <c r="AS249" s="214"/>
      <c r="AT249" s="214"/>
      <c r="AU249" s="214"/>
      <c r="AV249" s="214"/>
      <c r="AW249" s="214"/>
      <c r="AX249" s="214"/>
      <c r="AY249" s="214"/>
      <c r="AZ249" s="214"/>
      <c r="BA249" s="214"/>
      <c r="BB249" s="214"/>
      <c r="BC249" s="214"/>
      <c r="BD249" s="214"/>
      <c r="BE249" s="214"/>
      <c r="BF249" s="214"/>
      <c r="BG249" s="214"/>
      <c r="BH249" s="214"/>
    </row>
    <row r="250" spans="1:60" outlineLevel="2" x14ac:dyDescent="0.2">
      <c r="A250" s="221"/>
      <c r="B250" s="222"/>
      <c r="C250" s="258" t="s">
        <v>613</v>
      </c>
      <c r="D250" s="252"/>
      <c r="E250" s="252"/>
      <c r="F250" s="252"/>
      <c r="G250" s="252"/>
      <c r="H250" s="224"/>
      <c r="I250" s="224"/>
      <c r="J250" s="224"/>
      <c r="K250" s="224"/>
      <c r="L250" s="224"/>
      <c r="M250" s="224"/>
      <c r="N250" s="223"/>
      <c r="O250" s="223"/>
      <c r="P250" s="223"/>
      <c r="Q250" s="223"/>
      <c r="R250" s="224"/>
      <c r="S250" s="224"/>
      <c r="T250" s="224"/>
      <c r="U250" s="224"/>
      <c r="V250" s="224"/>
      <c r="W250" s="224"/>
      <c r="X250" s="224"/>
      <c r="Y250" s="224"/>
      <c r="Z250" s="214"/>
      <c r="AA250" s="214"/>
      <c r="AB250" s="214"/>
      <c r="AC250" s="214"/>
      <c r="AD250" s="214"/>
      <c r="AE250" s="214"/>
      <c r="AF250" s="214"/>
      <c r="AG250" s="214" t="s">
        <v>320</v>
      </c>
      <c r="AH250" s="214"/>
      <c r="AI250" s="214"/>
      <c r="AJ250" s="214"/>
      <c r="AK250" s="214"/>
      <c r="AL250" s="214"/>
      <c r="AM250" s="214"/>
      <c r="AN250" s="214"/>
      <c r="AO250" s="214"/>
      <c r="AP250" s="214"/>
      <c r="AQ250" s="214"/>
      <c r="AR250" s="214"/>
      <c r="AS250" s="214"/>
      <c r="AT250" s="214"/>
      <c r="AU250" s="214"/>
      <c r="AV250" s="214"/>
      <c r="AW250" s="214"/>
      <c r="AX250" s="214"/>
      <c r="AY250" s="214"/>
      <c r="AZ250" s="214"/>
      <c r="BA250" s="214"/>
      <c r="BB250" s="214"/>
      <c r="BC250" s="214"/>
      <c r="BD250" s="214"/>
      <c r="BE250" s="214"/>
      <c r="BF250" s="214"/>
      <c r="BG250" s="214"/>
      <c r="BH250" s="214"/>
    </row>
    <row r="251" spans="1:60" outlineLevel="1" x14ac:dyDescent="0.2">
      <c r="A251" s="236">
        <v>54</v>
      </c>
      <c r="B251" s="237" t="s">
        <v>614</v>
      </c>
      <c r="C251" s="254" t="s">
        <v>615</v>
      </c>
      <c r="D251" s="238" t="s">
        <v>403</v>
      </c>
      <c r="E251" s="239">
        <v>1</v>
      </c>
      <c r="F251" s="240"/>
      <c r="G251" s="241">
        <f>ROUND(E251*F251,2)</f>
        <v>0</v>
      </c>
      <c r="H251" s="240"/>
      <c r="I251" s="241">
        <f>ROUND(E251*H251,2)</f>
        <v>0</v>
      </c>
      <c r="J251" s="240"/>
      <c r="K251" s="241">
        <f>ROUND(E251*J251,2)</f>
        <v>0</v>
      </c>
      <c r="L251" s="241">
        <v>12</v>
      </c>
      <c r="M251" s="241">
        <f>G251*(1+L251/100)</f>
        <v>0</v>
      </c>
      <c r="N251" s="239">
        <v>3.8000000000000002E-4</v>
      </c>
      <c r="O251" s="239">
        <f>ROUND(E251*N251,2)</f>
        <v>0</v>
      </c>
      <c r="P251" s="239">
        <v>0</v>
      </c>
      <c r="Q251" s="239">
        <f>ROUND(E251*P251,2)</f>
        <v>0</v>
      </c>
      <c r="R251" s="241" t="s">
        <v>611</v>
      </c>
      <c r="S251" s="241" t="s">
        <v>315</v>
      </c>
      <c r="T251" s="242" t="s">
        <v>315</v>
      </c>
      <c r="U251" s="224">
        <v>0.32</v>
      </c>
      <c r="V251" s="224">
        <f>ROUND(E251*U251,2)</f>
        <v>0.32</v>
      </c>
      <c r="W251" s="224"/>
      <c r="X251" s="224" t="s">
        <v>336</v>
      </c>
      <c r="Y251" s="224" t="s">
        <v>317</v>
      </c>
      <c r="Z251" s="214"/>
      <c r="AA251" s="214"/>
      <c r="AB251" s="214"/>
      <c r="AC251" s="214"/>
      <c r="AD251" s="214"/>
      <c r="AE251" s="214"/>
      <c r="AF251" s="214"/>
      <c r="AG251" s="214" t="s">
        <v>337</v>
      </c>
      <c r="AH251" s="214"/>
      <c r="AI251" s="214"/>
      <c r="AJ251" s="214"/>
      <c r="AK251" s="214"/>
      <c r="AL251" s="214"/>
      <c r="AM251" s="214"/>
      <c r="AN251" s="214"/>
      <c r="AO251" s="214"/>
      <c r="AP251" s="214"/>
      <c r="AQ251" s="214"/>
      <c r="AR251" s="214"/>
      <c r="AS251" s="214"/>
      <c r="AT251" s="214"/>
      <c r="AU251" s="214"/>
      <c r="AV251" s="214"/>
      <c r="AW251" s="214"/>
      <c r="AX251" s="214"/>
      <c r="AY251" s="214"/>
      <c r="AZ251" s="214"/>
      <c r="BA251" s="214"/>
      <c r="BB251" s="214"/>
      <c r="BC251" s="214"/>
      <c r="BD251" s="214"/>
      <c r="BE251" s="214"/>
      <c r="BF251" s="214"/>
      <c r="BG251" s="214"/>
      <c r="BH251" s="214"/>
    </row>
    <row r="252" spans="1:60" outlineLevel="2" x14ac:dyDescent="0.2">
      <c r="A252" s="221"/>
      <c r="B252" s="222"/>
      <c r="C252" s="267" t="s">
        <v>612</v>
      </c>
      <c r="D252" s="266"/>
      <c r="E252" s="266"/>
      <c r="F252" s="266"/>
      <c r="G252" s="266"/>
      <c r="H252" s="224"/>
      <c r="I252" s="224"/>
      <c r="J252" s="224"/>
      <c r="K252" s="224"/>
      <c r="L252" s="224"/>
      <c r="M252" s="224"/>
      <c r="N252" s="223"/>
      <c r="O252" s="223"/>
      <c r="P252" s="223"/>
      <c r="Q252" s="223"/>
      <c r="R252" s="224"/>
      <c r="S252" s="224"/>
      <c r="T252" s="224"/>
      <c r="U252" s="224"/>
      <c r="V252" s="224"/>
      <c r="W252" s="224"/>
      <c r="X252" s="224"/>
      <c r="Y252" s="224"/>
      <c r="Z252" s="214"/>
      <c r="AA252" s="214"/>
      <c r="AB252" s="214"/>
      <c r="AC252" s="214"/>
      <c r="AD252" s="214"/>
      <c r="AE252" s="214"/>
      <c r="AF252" s="214"/>
      <c r="AG252" s="214" t="s">
        <v>369</v>
      </c>
      <c r="AH252" s="214"/>
      <c r="AI252" s="214"/>
      <c r="AJ252" s="214"/>
      <c r="AK252" s="214"/>
      <c r="AL252" s="214"/>
      <c r="AM252" s="214"/>
      <c r="AN252" s="214"/>
      <c r="AO252" s="214"/>
      <c r="AP252" s="214"/>
      <c r="AQ252" s="214"/>
      <c r="AR252" s="214"/>
      <c r="AS252" s="214"/>
      <c r="AT252" s="214"/>
      <c r="AU252" s="214"/>
      <c r="AV252" s="214"/>
      <c r="AW252" s="214"/>
      <c r="AX252" s="214"/>
      <c r="AY252" s="214"/>
      <c r="AZ252" s="214"/>
      <c r="BA252" s="214"/>
      <c r="BB252" s="214"/>
      <c r="BC252" s="214"/>
      <c r="BD252" s="214"/>
      <c r="BE252" s="214"/>
      <c r="BF252" s="214"/>
      <c r="BG252" s="214"/>
      <c r="BH252" s="214"/>
    </row>
    <row r="253" spans="1:60" outlineLevel="2" x14ac:dyDescent="0.2">
      <c r="A253" s="221"/>
      <c r="B253" s="222"/>
      <c r="C253" s="258" t="s">
        <v>613</v>
      </c>
      <c r="D253" s="252"/>
      <c r="E253" s="252"/>
      <c r="F253" s="252"/>
      <c r="G253" s="252"/>
      <c r="H253" s="224"/>
      <c r="I253" s="224"/>
      <c r="J253" s="224"/>
      <c r="K253" s="224"/>
      <c r="L253" s="224"/>
      <c r="M253" s="224"/>
      <c r="N253" s="223"/>
      <c r="O253" s="223"/>
      <c r="P253" s="223"/>
      <c r="Q253" s="223"/>
      <c r="R253" s="224"/>
      <c r="S253" s="224"/>
      <c r="T253" s="224"/>
      <c r="U253" s="224"/>
      <c r="V253" s="224"/>
      <c r="W253" s="224"/>
      <c r="X253" s="224"/>
      <c r="Y253" s="224"/>
      <c r="Z253" s="214"/>
      <c r="AA253" s="214"/>
      <c r="AB253" s="214"/>
      <c r="AC253" s="214"/>
      <c r="AD253" s="214"/>
      <c r="AE253" s="214"/>
      <c r="AF253" s="214"/>
      <c r="AG253" s="214" t="s">
        <v>320</v>
      </c>
      <c r="AH253" s="214"/>
      <c r="AI253" s="214"/>
      <c r="AJ253" s="214"/>
      <c r="AK253" s="214"/>
      <c r="AL253" s="214"/>
      <c r="AM253" s="214"/>
      <c r="AN253" s="214"/>
      <c r="AO253" s="214"/>
      <c r="AP253" s="214"/>
      <c r="AQ253" s="214"/>
      <c r="AR253" s="214"/>
      <c r="AS253" s="214"/>
      <c r="AT253" s="214"/>
      <c r="AU253" s="214"/>
      <c r="AV253" s="214"/>
      <c r="AW253" s="214"/>
      <c r="AX253" s="214"/>
      <c r="AY253" s="214"/>
      <c r="AZ253" s="214"/>
      <c r="BA253" s="214"/>
      <c r="BB253" s="214"/>
      <c r="BC253" s="214"/>
      <c r="BD253" s="214"/>
      <c r="BE253" s="214"/>
      <c r="BF253" s="214"/>
      <c r="BG253" s="214"/>
      <c r="BH253" s="214"/>
    </row>
    <row r="254" spans="1:60" outlineLevel="1" x14ac:dyDescent="0.2">
      <c r="A254" s="236">
        <v>55</v>
      </c>
      <c r="B254" s="237" t="s">
        <v>616</v>
      </c>
      <c r="C254" s="254" t="s">
        <v>617</v>
      </c>
      <c r="D254" s="238" t="s">
        <v>375</v>
      </c>
      <c r="E254" s="239">
        <v>1</v>
      </c>
      <c r="F254" s="240"/>
      <c r="G254" s="241">
        <f>ROUND(E254*F254,2)</f>
        <v>0</v>
      </c>
      <c r="H254" s="240"/>
      <c r="I254" s="241">
        <f>ROUND(E254*H254,2)</f>
        <v>0</v>
      </c>
      <c r="J254" s="240"/>
      <c r="K254" s="241">
        <f>ROUND(E254*J254,2)</f>
        <v>0</v>
      </c>
      <c r="L254" s="241">
        <v>12</v>
      </c>
      <c r="M254" s="241">
        <f>G254*(1+L254/100)</f>
        <v>0</v>
      </c>
      <c r="N254" s="239">
        <v>0</v>
      </c>
      <c r="O254" s="239">
        <f>ROUND(E254*N254,2)</f>
        <v>0</v>
      </c>
      <c r="P254" s="239">
        <v>0</v>
      </c>
      <c r="Q254" s="239">
        <f>ROUND(E254*P254,2)</f>
        <v>0</v>
      </c>
      <c r="R254" s="241" t="s">
        <v>611</v>
      </c>
      <c r="S254" s="241" t="s">
        <v>315</v>
      </c>
      <c r="T254" s="242" t="s">
        <v>315</v>
      </c>
      <c r="U254" s="224">
        <v>0.14799999999999999</v>
      </c>
      <c r="V254" s="224">
        <f>ROUND(E254*U254,2)</f>
        <v>0.15</v>
      </c>
      <c r="W254" s="224"/>
      <c r="X254" s="224" t="s">
        <v>336</v>
      </c>
      <c r="Y254" s="224" t="s">
        <v>317</v>
      </c>
      <c r="Z254" s="214"/>
      <c r="AA254" s="214"/>
      <c r="AB254" s="214"/>
      <c r="AC254" s="214"/>
      <c r="AD254" s="214"/>
      <c r="AE254" s="214"/>
      <c r="AF254" s="214"/>
      <c r="AG254" s="214" t="s">
        <v>337</v>
      </c>
      <c r="AH254" s="214"/>
      <c r="AI254" s="214"/>
      <c r="AJ254" s="214"/>
      <c r="AK254" s="214"/>
      <c r="AL254" s="214"/>
      <c r="AM254" s="214"/>
      <c r="AN254" s="214"/>
      <c r="AO254" s="214"/>
      <c r="AP254" s="214"/>
      <c r="AQ254" s="214"/>
      <c r="AR254" s="214"/>
      <c r="AS254" s="214"/>
      <c r="AT254" s="214"/>
      <c r="AU254" s="214"/>
      <c r="AV254" s="214"/>
      <c r="AW254" s="214"/>
      <c r="AX254" s="214"/>
      <c r="AY254" s="214"/>
      <c r="AZ254" s="214"/>
      <c r="BA254" s="214"/>
      <c r="BB254" s="214"/>
      <c r="BC254" s="214"/>
      <c r="BD254" s="214"/>
      <c r="BE254" s="214"/>
      <c r="BF254" s="214"/>
      <c r="BG254" s="214"/>
      <c r="BH254" s="214"/>
    </row>
    <row r="255" spans="1:60" outlineLevel="2" x14ac:dyDescent="0.2">
      <c r="A255" s="221"/>
      <c r="B255" s="222"/>
      <c r="C255" s="267" t="s">
        <v>618</v>
      </c>
      <c r="D255" s="266"/>
      <c r="E255" s="266"/>
      <c r="F255" s="266"/>
      <c r="G255" s="266"/>
      <c r="H255" s="224"/>
      <c r="I255" s="224"/>
      <c r="J255" s="224"/>
      <c r="K255" s="224"/>
      <c r="L255" s="224"/>
      <c r="M255" s="224"/>
      <c r="N255" s="223"/>
      <c r="O255" s="223"/>
      <c r="P255" s="223"/>
      <c r="Q255" s="223"/>
      <c r="R255" s="224"/>
      <c r="S255" s="224"/>
      <c r="T255" s="224"/>
      <c r="U255" s="224"/>
      <c r="V255" s="224"/>
      <c r="W255" s="224"/>
      <c r="X255" s="224"/>
      <c r="Y255" s="224"/>
      <c r="Z255" s="214"/>
      <c r="AA255" s="214"/>
      <c r="AB255" s="214"/>
      <c r="AC255" s="214"/>
      <c r="AD255" s="214"/>
      <c r="AE255" s="214"/>
      <c r="AF255" s="214"/>
      <c r="AG255" s="214" t="s">
        <v>369</v>
      </c>
      <c r="AH255" s="214"/>
      <c r="AI255" s="214"/>
      <c r="AJ255" s="214"/>
      <c r="AK255" s="214"/>
      <c r="AL255" s="214"/>
      <c r="AM255" s="214"/>
      <c r="AN255" s="214"/>
      <c r="AO255" s="214"/>
      <c r="AP255" s="214"/>
      <c r="AQ255" s="214"/>
      <c r="AR255" s="214"/>
      <c r="AS255" s="214"/>
      <c r="AT255" s="214"/>
      <c r="AU255" s="214"/>
      <c r="AV255" s="214"/>
      <c r="AW255" s="214"/>
      <c r="AX255" s="214"/>
      <c r="AY255" s="214"/>
      <c r="AZ255" s="214"/>
      <c r="BA255" s="214"/>
      <c r="BB255" s="214"/>
      <c r="BC255" s="214"/>
      <c r="BD255" s="214"/>
      <c r="BE255" s="214"/>
      <c r="BF255" s="214"/>
      <c r="BG255" s="214"/>
      <c r="BH255" s="214"/>
    </row>
    <row r="256" spans="1:60" outlineLevel="1" x14ac:dyDescent="0.2">
      <c r="A256" s="236">
        <v>56</v>
      </c>
      <c r="B256" s="237" t="s">
        <v>619</v>
      </c>
      <c r="C256" s="254" t="s">
        <v>620</v>
      </c>
      <c r="D256" s="238" t="s">
        <v>375</v>
      </c>
      <c r="E256" s="239">
        <v>1</v>
      </c>
      <c r="F256" s="240"/>
      <c r="G256" s="241">
        <f>ROUND(E256*F256,2)</f>
        <v>0</v>
      </c>
      <c r="H256" s="240"/>
      <c r="I256" s="241">
        <f>ROUND(E256*H256,2)</f>
        <v>0</v>
      </c>
      <c r="J256" s="240"/>
      <c r="K256" s="241">
        <f>ROUND(E256*J256,2)</f>
        <v>0</v>
      </c>
      <c r="L256" s="241">
        <v>12</v>
      </c>
      <c r="M256" s="241">
        <f>G256*(1+L256/100)</f>
        <v>0</v>
      </c>
      <c r="N256" s="239">
        <v>0</v>
      </c>
      <c r="O256" s="239">
        <f>ROUND(E256*N256,2)</f>
        <v>0</v>
      </c>
      <c r="P256" s="239">
        <v>0</v>
      </c>
      <c r="Q256" s="239">
        <f>ROUND(E256*P256,2)</f>
        <v>0</v>
      </c>
      <c r="R256" s="241" t="s">
        <v>611</v>
      </c>
      <c r="S256" s="241" t="s">
        <v>315</v>
      </c>
      <c r="T256" s="242" t="s">
        <v>315</v>
      </c>
      <c r="U256" s="224">
        <v>0.157</v>
      </c>
      <c r="V256" s="224">
        <f>ROUND(E256*U256,2)</f>
        <v>0.16</v>
      </c>
      <c r="W256" s="224"/>
      <c r="X256" s="224" t="s">
        <v>336</v>
      </c>
      <c r="Y256" s="224" t="s">
        <v>317</v>
      </c>
      <c r="Z256" s="214"/>
      <c r="AA256" s="214"/>
      <c r="AB256" s="214"/>
      <c r="AC256" s="214"/>
      <c r="AD256" s="214"/>
      <c r="AE256" s="214"/>
      <c r="AF256" s="214"/>
      <c r="AG256" s="214" t="s">
        <v>337</v>
      </c>
      <c r="AH256" s="214"/>
      <c r="AI256" s="214"/>
      <c r="AJ256" s="214"/>
      <c r="AK256" s="214"/>
      <c r="AL256" s="214"/>
      <c r="AM256" s="214"/>
      <c r="AN256" s="214"/>
      <c r="AO256" s="214"/>
      <c r="AP256" s="214"/>
      <c r="AQ256" s="214"/>
      <c r="AR256" s="214"/>
      <c r="AS256" s="214"/>
      <c r="AT256" s="214"/>
      <c r="AU256" s="214"/>
      <c r="AV256" s="214"/>
      <c r="AW256" s="214"/>
      <c r="AX256" s="214"/>
      <c r="AY256" s="214"/>
      <c r="AZ256" s="214"/>
      <c r="BA256" s="214"/>
      <c r="BB256" s="214"/>
      <c r="BC256" s="214"/>
      <c r="BD256" s="214"/>
      <c r="BE256" s="214"/>
      <c r="BF256" s="214"/>
      <c r="BG256" s="214"/>
      <c r="BH256" s="214"/>
    </row>
    <row r="257" spans="1:60" outlineLevel="2" x14ac:dyDescent="0.2">
      <c r="A257" s="221"/>
      <c r="B257" s="222"/>
      <c r="C257" s="267" t="s">
        <v>618</v>
      </c>
      <c r="D257" s="266"/>
      <c r="E257" s="266"/>
      <c r="F257" s="266"/>
      <c r="G257" s="266"/>
      <c r="H257" s="224"/>
      <c r="I257" s="224"/>
      <c r="J257" s="224"/>
      <c r="K257" s="224"/>
      <c r="L257" s="224"/>
      <c r="M257" s="224"/>
      <c r="N257" s="223"/>
      <c r="O257" s="223"/>
      <c r="P257" s="223"/>
      <c r="Q257" s="223"/>
      <c r="R257" s="224"/>
      <c r="S257" s="224"/>
      <c r="T257" s="224"/>
      <c r="U257" s="224"/>
      <c r="V257" s="224"/>
      <c r="W257" s="224"/>
      <c r="X257" s="224"/>
      <c r="Y257" s="224"/>
      <c r="Z257" s="214"/>
      <c r="AA257" s="214"/>
      <c r="AB257" s="214"/>
      <c r="AC257" s="214"/>
      <c r="AD257" s="214"/>
      <c r="AE257" s="214"/>
      <c r="AF257" s="214"/>
      <c r="AG257" s="214" t="s">
        <v>369</v>
      </c>
      <c r="AH257" s="214"/>
      <c r="AI257" s="214"/>
      <c r="AJ257" s="214"/>
      <c r="AK257" s="214"/>
      <c r="AL257" s="214"/>
      <c r="AM257" s="214"/>
      <c r="AN257" s="214"/>
      <c r="AO257" s="214"/>
      <c r="AP257" s="214"/>
      <c r="AQ257" s="214"/>
      <c r="AR257" s="214"/>
      <c r="AS257" s="214"/>
      <c r="AT257" s="214"/>
      <c r="AU257" s="214"/>
      <c r="AV257" s="214"/>
      <c r="AW257" s="214"/>
      <c r="AX257" s="214"/>
      <c r="AY257" s="214"/>
      <c r="AZ257" s="214"/>
      <c r="BA257" s="214"/>
      <c r="BB257" s="214"/>
      <c r="BC257" s="214"/>
      <c r="BD257" s="214"/>
      <c r="BE257" s="214"/>
      <c r="BF257" s="214"/>
      <c r="BG257" s="214"/>
      <c r="BH257" s="214"/>
    </row>
    <row r="258" spans="1:60" outlineLevel="1" x14ac:dyDescent="0.2">
      <c r="A258" s="236">
        <v>57</v>
      </c>
      <c r="B258" s="237" t="s">
        <v>621</v>
      </c>
      <c r="C258" s="254" t="s">
        <v>622</v>
      </c>
      <c r="D258" s="238" t="s">
        <v>581</v>
      </c>
      <c r="E258" s="239">
        <v>7.2000000000000005E-4</v>
      </c>
      <c r="F258" s="240"/>
      <c r="G258" s="241">
        <f>ROUND(E258*F258,2)</f>
        <v>0</v>
      </c>
      <c r="H258" s="240"/>
      <c r="I258" s="241">
        <f>ROUND(E258*H258,2)</f>
        <v>0</v>
      </c>
      <c r="J258" s="240"/>
      <c r="K258" s="241">
        <f>ROUND(E258*J258,2)</f>
        <v>0</v>
      </c>
      <c r="L258" s="241">
        <v>12</v>
      </c>
      <c r="M258" s="241">
        <f>G258*(1+L258/100)</f>
        <v>0</v>
      </c>
      <c r="N258" s="239">
        <v>0</v>
      </c>
      <c r="O258" s="239">
        <f>ROUND(E258*N258,2)</f>
        <v>0</v>
      </c>
      <c r="P258" s="239">
        <v>0</v>
      </c>
      <c r="Q258" s="239">
        <f>ROUND(E258*P258,2)</f>
        <v>0</v>
      </c>
      <c r="R258" s="241" t="s">
        <v>611</v>
      </c>
      <c r="S258" s="241" t="s">
        <v>315</v>
      </c>
      <c r="T258" s="242" t="s">
        <v>315</v>
      </c>
      <c r="U258" s="224">
        <v>1.47</v>
      </c>
      <c r="V258" s="224">
        <f>ROUND(E258*U258,2)</f>
        <v>0</v>
      </c>
      <c r="W258" s="224"/>
      <c r="X258" s="224" t="s">
        <v>582</v>
      </c>
      <c r="Y258" s="224" t="s">
        <v>317</v>
      </c>
      <c r="Z258" s="214"/>
      <c r="AA258" s="214"/>
      <c r="AB258" s="214"/>
      <c r="AC258" s="214"/>
      <c r="AD258" s="214"/>
      <c r="AE258" s="214"/>
      <c r="AF258" s="214"/>
      <c r="AG258" s="214" t="s">
        <v>583</v>
      </c>
      <c r="AH258" s="214"/>
      <c r="AI258" s="214"/>
      <c r="AJ258" s="214"/>
      <c r="AK258" s="214"/>
      <c r="AL258" s="214"/>
      <c r="AM258" s="214"/>
      <c r="AN258" s="214"/>
      <c r="AO258" s="214"/>
      <c r="AP258" s="214"/>
      <c r="AQ258" s="214"/>
      <c r="AR258" s="214"/>
      <c r="AS258" s="214"/>
      <c r="AT258" s="214"/>
      <c r="AU258" s="214"/>
      <c r="AV258" s="214"/>
      <c r="AW258" s="214"/>
      <c r="AX258" s="214"/>
      <c r="AY258" s="214"/>
      <c r="AZ258" s="214"/>
      <c r="BA258" s="214"/>
      <c r="BB258" s="214"/>
      <c r="BC258" s="214"/>
      <c r="BD258" s="214"/>
      <c r="BE258" s="214"/>
      <c r="BF258" s="214"/>
      <c r="BG258" s="214"/>
      <c r="BH258" s="214"/>
    </row>
    <row r="259" spans="1:60" outlineLevel="2" x14ac:dyDescent="0.2">
      <c r="A259" s="221"/>
      <c r="B259" s="222"/>
      <c r="C259" s="267" t="s">
        <v>623</v>
      </c>
      <c r="D259" s="266"/>
      <c r="E259" s="266"/>
      <c r="F259" s="266"/>
      <c r="G259" s="266"/>
      <c r="H259" s="224"/>
      <c r="I259" s="224"/>
      <c r="J259" s="224"/>
      <c r="K259" s="224"/>
      <c r="L259" s="224"/>
      <c r="M259" s="224"/>
      <c r="N259" s="223"/>
      <c r="O259" s="223"/>
      <c r="P259" s="223"/>
      <c r="Q259" s="223"/>
      <c r="R259" s="224"/>
      <c r="S259" s="224"/>
      <c r="T259" s="224"/>
      <c r="U259" s="224"/>
      <c r="V259" s="224"/>
      <c r="W259" s="224"/>
      <c r="X259" s="224"/>
      <c r="Y259" s="224"/>
      <c r="Z259" s="214"/>
      <c r="AA259" s="214"/>
      <c r="AB259" s="214"/>
      <c r="AC259" s="214"/>
      <c r="AD259" s="214"/>
      <c r="AE259" s="214"/>
      <c r="AF259" s="214"/>
      <c r="AG259" s="214" t="s">
        <v>369</v>
      </c>
      <c r="AH259" s="214"/>
      <c r="AI259" s="214"/>
      <c r="AJ259" s="214"/>
      <c r="AK259" s="214"/>
      <c r="AL259" s="214"/>
      <c r="AM259" s="214"/>
      <c r="AN259" s="214"/>
      <c r="AO259" s="214"/>
      <c r="AP259" s="214"/>
      <c r="AQ259" s="214"/>
      <c r="AR259" s="214"/>
      <c r="AS259" s="214"/>
      <c r="AT259" s="214"/>
      <c r="AU259" s="214"/>
      <c r="AV259" s="214"/>
      <c r="AW259" s="214"/>
      <c r="AX259" s="214"/>
      <c r="AY259" s="214"/>
      <c r="AZ259" s="214"/>
      <c r="BA259" s="214"/>
      <c r="BB259" s="214"/>
      <c r="BC259" s="214"/>
      <c r="BD259" s="214"/>
      <c r="BE259" s="214"/>
      <c r="BF259" s="214"/>
      <c r="BG259" s="214"/>
      <c r="BH259" s="214"/>
    </row>
    <row r="260" spans="1:60" x14ac:dyDescent="0.2">
      <c r="A260" s="229" t="s">
        <v>310</v>
      </c>
      <c r="B260" s="230" t="s">
        <v>225</v>
      </c>
      <c r="C260" s="253" t="s">
        <v>226</v>
      </c>
      <c r="D260" s="231"/>
      <c r="E260" s="232"/>
      <c r="F260" s="233"/>
      <c r="G260" s="233">
        <f>SUMIF(AG261:AG262,"&lt;&gt;NOR",G261:G262)</f>
        <v>0</v>
      </c>
      <c r="H260" s="233"/>
      <c r="I260" s="233">
        <f>SUM(I261:I262)</f>
        <v>0</v>
      </c>
      <c r="J260" s="233"/>
      <c r="K260" s="233">
        <f>SUM(K261:K262)</f>
        <v>0</v>
      </c>
      <c r="L260" s="233"/>
      <c r="M260" s="233">
        <f>SUM(M261:M262)</f>
        <v>0</v>
      </c>
      <c r="N260" s="232"/>
      <c r="O260" s="232">
        <f>SUM(O261:O262)</f>
        <v>0</v>
      </c>
      <c r="P260" s="232"/>
      <c r="Q260" s="232">
        <f>SUM(Q261:Q262)</f>
        <v>0</v>
      </c>
      <c r="R260" s="233"/>
      <c r="S260" s="233"/>
      <c r="T260" s="234"/>
      <c r="U260" s="228"/>
      <c r="V260" s="228">
        <f>SUM(V261:V262)</f>
        <v>0.86</v>
      </c>
      <c r="W260" s="228"/>
      <c r="X260" s="228"/>
      <c r="Y260" s="228"/>
      <c r="AG260" t="s">
        <v>311</v>
      </c>
    </row>
    <row r="261" spans="1:60" outlineLevel="1" x14ac:dyDescent="0.2">
      <c r="A261" s="245">
        <v>58</v>
      </c>
      <c r="B261" s="246" t="s">
        <v>624</v>
      </c>
      <c r="C261" s="256" t="s">
        <v>625</v>
      </c>
      <c r="D261" s="247" t="s">
        <v>375</v>
      </c>
      <c r="E261" s="248">
        <v>1</v>
      </c>
      <c r="F261" s="249"/>
      <c r="G261" s="250">
        <f>ROUND(E261*F261,2)</f>
        <v>0</v>
      </c>
      <c r="H261" s="249"/>
      <c r="I261" s="250">
        <f>ROUND(E261*H261,2)</f>
        <v>0</v>
      </c>
      <c r="J261" s="249"/>
      <c r="K261" s="250">
        <f>ROUND(E261*J261,2)</f>
        <v>0</v>
      </c>
      <c r="L261" s="250">
        <v>12</v>
      </c>
      <c r="M261" s="250">
        <f>G261*(1+L261/100)</f>
        <v>0</v>
      </c>
      <c r="N261" s="248">
        <v>0</v>
      </c>
      <c r="O261" s="248">
        <f>ROUND(E261*N261,2)</f>
        <v>0</v>
      </c>
      <c r="P261" s="248">
        <v>0</v>
      </c>
      <c r="Q261" s="248">
        <f>ROUND(E261*P261,2)</f>
        <v>0</v>
      </c>
      <c r="R261" s="250" t="s">
        <v>611</v>
      </c>
      <c r="S261" s="250" t="s">
        <v>315</v>
      </c>
      <c r="T261" s="251" t="s">
        <v>315</v>
      </c>
      <c r="U261" s="224">
        <v>0.42499999999999999</v>
      </c>
      <c r="V261" s="224">
        <f>ROUND(E261*U261,2)</f>
        <v>0.43</v>
      </c>
      <c r="W261" s="224"/>
      <c r="X261" s="224" t="s">
        <v>336</v>
      </c>
      <c r="Y261" s="224" t="s">
        <v>317</v>
      </c>
      <c r="Z261" s="214"/>
      <c r="AA261" s="214"/>
      <c r="AB261" s="214"/>
      <c r="AC261" s="214"/>
      <c r="AD261" s="214"/>
      <c r="AE261" s="214"/>
      <c r="AF261" s="214"/>
      <c r="AG261" s="214" t="s">
        <v>337</v>
      </c>
      <c r="AH261" s="214"/>
      <c r="AI261" s="214"/>
      <c r="AJ261" s="214"/>
      <c r="AK261" s="214"/>
      <c r="AL261" s="214"/>
      <c r="AM261" s="214"/>
      <c r="AN261" s="214"/>
      <c r="AO261" s="214"/>
      <c r="AP261" s="214"/>
      <c r="AQ261" s="214"/>
      <c r="AR261" s="214"/>
      <c r="AS261" s="214"/>
      <c r="AT261" s="214"/>
      <c r="AU261" s="214"/>
      <c r="AV261" s="214"/>
      <c r="AW261" s="214"/>
      <c r="AX261" s="214"/>
      <c r="AY261" s="214"/>
      <c r="AZ261" s="214"/>
      <c r="BA261" s="214"/>
      <c r="BB261" s="214"/>
      <c r="BC261" s="214"/>
      <c r="BD261" s="214"/>
      <c r="BE261" s="214"/>
      <c r="BF261" s="214"/>
      <c r="BG261" s="214"/>
      <c r="BH261" s="214"/>
    </row>
    <row r="262" spans="1:60" outlineLevel="1" x14ac:dyDescent="0.2">
      <c r="A262" s="245">
        <v>59</v>
      </c>
      <c r="B262" s="246" t="s">
        <v>626</v>
      </c>
      <c r="C262" s="256" t="s">
        <v>627</v>
      </c>
      <c r="D262" s="247" t="s">
        <v>375</v>
      </c>
      <c r="E262" s="248">
        <v>1</v>
      </c>
      <c r="F262" s="249"/>
      <c r="G262" s="250">
        <f>ROUND(E262*F262,2)</f>
        <v>0</v>
      </c>
      <c r="H262" s="249"/>
      <c r="I262" s="250">
        <f>ROUND(E262*H262,2)</f>
        <v>0</v>
      </c>
      <c r="J262" s="249"/>
      <c r="K262" s="250">
        <f>ROUND(E262*J262,2)</f>
        <v>0</v>
      </c>
      <c r="L262" s="250">
        <v>12</v>
      </c>
      <c r="M262" s="250">
        <f>G262*(1+L262/100)</f>
        <v>0</v>
      </c>
      <c r="N262" s="248">
        <v>0</v>
      </c>
      <c r="O262" s="248">
        <f>ROUND(E262*N262,2)</f>
        <v>0</v>
      </c>
      <c r="P262" s="248">
        <v>0</v>
      </c>
      <c r="Q262" s="248">
        <f>ROUND(E262*P262,2)</f>
        <v>0</v>
      </c>
      <c r="R262" s="250" t="s">
        <v>611</v>
      </c>
      <c r="S262" s="250" t="s">
        <v>315</v>
      </c>
      <c r="T262" s="251" t="s">
        <v>315</v>
      </c>
      <c r="U262" s="224">
        <v>0.42499999999999999</v>
      </c>
      <c r="V262" s="224">
        <f>ROUND(E262*U262,2)</f>
        <v>0.43</v>
      </c>
      <c r="W262" s="224"/>
      <c r="X262" s="224" t="s">
        <v>336</v>
      </c>
      <c r="Y262" s="224" t="s">
        <v>317</v>
      </c>
      <c r="Z262" s="214"/>
      <c r="AA262" s="214"/>
      <c r="AB262" s="214"/>
      <c r="AC262" s="214"/>
      <c r="AD262" s="214"/>
      <c r="AE262" s="214"/>
      <c r="AF262" s="214"/>
      <c r="AG262" s="214" t="s">
        <v>337</v>
      </c>
      <c r="AH262" s="214"/>
      <c r="AI262" s="214"/>
      <c r="AJ262" s="214"/>
      <c r="AK262" s="214"/>
      <c r="AL262" s="214"/>
      <c r="AM262" s="214"/>
      <c r="AN262" s="214"/>
      <c r="AO262" s="214"/>
      <c r="AP262" s="214"/>
      <c r="AQ262" s="214"/>
      <c r="AR262" s="214"/>
      <c r="AS262" s="214"/>
      <c r="AT262" s="214"/>
      <c r="AU262" s="214"/>
      <c r="AV262" s="214"/>
      <c r="AW262" s="214"/>
      <c r="AX262" s="214"/>
      <c r="AY262" s="214"/>
      <c r="AZ262" s="214"/>
      <c r="BA262" s="214"/>
      <c r="BB262" s="214"/>
      <c r="BC262" s="214"/>
      <c r="BD262" s="214"/>
      <c r="BE262" s="214"/>
      <c r="BF262" s="214"/>
      <c r="BG262" s="214"/>
      <c r="BH262" s="214"/>
    </row>
    <row r="263" spans="1:60" x14ac:dyDescent="0.2">
      <c r="A263" s="229" t="s">
        <v>310</v>
      </c>
      <c r="B263" s="230" t="s">
        <v>229</v>
      </c>
      <c r="C263" s="253" t="s">
        <v>230</v>
      </c>
      <c r="D263" s="231"/>
      <c r="E263" s="232"/>
      <c r="F263" s="233"/>
      <c r="G263" s="233">
        <f>SUMIF(AG264:AG303,"&lt;&gt;NOR",G264:G303)</f>
        <v>0</v>
      </c>
      <c r="H263" s="233"/>
      <c r="I263" s="233">
        <f>SUM(I264:I303)</f>
        <v>0</v>
      </c>
      <c r="J263" s="233"/>
      <c r="K263" s="233">
        <f>SUM(K264:K303)</f>
        <v>0</v>
      </c>
      <c r="L263" s="233"/>
      <c r="M263" s="233">
        <f>SUM(M264:M303)</f>
        <v>0</v>
      </c>
      <c r="N263" s="232"/>
      <c r="O263" s="232">
        <f>SUM(O264:O303)</f>
        <v>0.12000000000000001</v>
      </c>
      <c r="P263" s="232"/>
      <c r="Q263" s="232">
        <f>SUM(Q264:Q303)</f>
        <v>0.15000000000000002</v>
      </c>
      <c r="R263" s="233"/>
      <c r="S263" s="233"/>
      <c r="T263" s="234"/>
      <c r="U263" s="228"/>
      <c r="V263" s="228">
        <f>SUM(V264:V303)</f>
        <v>14.729999999999999</v>
      </c>
      <c r="W263" s="228"/>
      <c r="X263" s="228"/>
      <c r="Y263" s="228"/>
      <c r="AG263" t="s">
        <v>311</v>
      </c>
    </row>
    <row r="264" spans="1:60" ht="22.5" outlineLevel="1" x14ac:dyDescent="0.2">
      <c r="A264" s="236">
        <v>60</v>
      </c>
      <c r="B264" s="237" t="s">
        <v>628</v>
      </c>
      <c r="C264" s="254" t="s">
        <v>629</v>
      </c>
      <c r="D264" s="238" t="s">
        <v>375</v>
      </c>
      <c r="E264" s="239">
        <v>1</v>
      </c>
      <c r="F264" s="240"/>
      <c r="G264" s="241">
        <f>ROUND(E264*F264,2)</f>
        <v>0</v>
      </c>
      <c r="H264" s="240"/>
      <c r="I264" s="241">
        <f>ROUND(E264*H264,2)</f>
        <v>0</v>
      </c>
      <c r="J264" s="240"/>
      <c r="K264" s="241">
        <f>ROUND(E264*J264,2)</f>
        <v>0</v>
      </c>
      <c r="L264" s="241">
        <v>12</v>
      </c>
      <c r="M264" s="241">
        <f>G264*(1+L264/100)</f>
        <v>0</v>
      </c>
      <c r="N264" s="239">
        <v>8.8000000000000005E-3</v>
      </c>
      <c r="O264" s="239">
        <f>ROUND(E264*N264,2)</f>
        <v>0.01</v>
      </c>
      <c r="P264" s="239">
        <v>0</v>
      </c>
      <c r="Q264" s="239">
        <f>ROUND(E264*P264,2)</f>
        <v>0</v>
      </c>
      <c r="R264" s="241"/>
      <c r="S264" s="241" t="s">
        <v>331</v>
      </c>
      <c r="T264" s="242" t="s">
        <v>316</v>
      </c>
      <c r="U264" s="224">
        <v>0</v>
      </c>
      <c r="V264" s="224">
        <f>ROUND(E264*U264,2)</f>
        <v>0</v>
      </c>
      <c r="W264" s="224"/>
      <c r="X264" s="224" t="s">
        <v>429</v>
      </c>
      <c r="Y264" s="224" t="s">
        <v>317</v>
      </c>
      <c r="Z264" s="214"/>
      <c r="AA264" s="214"/>
      <c r="AB264" s="214"/>
      <c r="AC264" s="214"/>
      <c r="AD264" s="214"/>
      <c r="AE264" s="214"/>
      <c r="AF264" s="214"/>
      <c r="AG264" s="214" t="s">
        <v>430</v>
      </c>
      <c r="AH264" s="214"/>
      <c r="AI264" s="214"/>
      <c r="AJ264" s="214"/>
      <c r="AK264" s="214"/>
      <c r="AL264" s="214"/>
      <c r="AM264" s="214"/>
      <c r="AN264" s="214"/>
      <c r="AO264" s="214"/>
      <c r="AP264" s="214"/>
      <c r="AQ264" s="214"/>
      <c r="AR264" s="214"/>
      <c r="AS264" s="214"/>
      <c r="AT264" s="214"/>
      <c r="AU264" s="214"/>
      <c r="AV264" s="214"/>
      <c r="AW264" s="214"/>
      <c r="AX264" s="214"/>
      <c r="AY264" s="214"/>
      <c r="AZ264" s="214"/>
      <c r="BA264" s="214"/>
      <c r="BB264" s="214"/>
      <c r="BC264" s="214"/>
      <c r="BD264" s="214"/>
      <c r="BE264" s="214"/>
      <c r="BF264" s="214"/>
      <c r="BG264" s="214"/>
      <c r="BH264" s="214"/>
    </row>
    <row r="265" spans="1:60" outlineLevel="2" x14ac:dyDescent="0.2">
      <c r="A265" s="221"/>
      <c r="B265" s="222"/>
      <c r="C265" s="255" t="s">
        <v>630</v>
      </c>
      <c r="D265" s="243"/>
      <c r="E265" s="243"/>
      <c r="F265" s="243"/>
      <c r="G265" s="243"/>
      <c r="H265" s="224"/>
      <c r="I265" s="224"/>
      <c r="J265" s="224"/>
      <c r="K265" s="224"/>
      <c r="L265" s="224"/>
      <c r="M265" s="224"/>
      <c r="N265" s="223"/>
      <c r="O265" s="223"/>
      <c r="P265" s="223"/>
      <c r="Q265" s="223"/>
      <c r="R265" s="224"/>
      <c r="S265" s="224"/>
      <c r="T265" s="224"/>
      <c r="U265" s="224"/>
      <c r="V265" s="224"/>
      <c r="W265" s="224"/>
      <c r="X265" s="224"/>
      <c r="Y265" s="224"/>
      <c r="Z265" s="214"/>
      <c r="AA265" s="214"/>
      <c r="AB265" s="214"/>
      <c r="AC265" s="214"/>
      <c r="AD265" s="214"/>
      <c r="AE265" s="214"/>
      <c r="AF265" s="214"/>
      <c r="AG265" s="214" t="s">
        <v>320</v>
      </c>
      <c r="AH265" s="214"/>
      <c r="AI265" s="214"/>
      <c r="AJ265" s="214"/>
      <c r="AK265" s="214"/>
      <c r="AL265" s="214"/>
      <c r="AM265" s="214"/>
      <c r="AN265" s="214"/>
      <c r="AO265" s="214"/>
      <c r="AP265" s="214"/>
      <c r="AQ265" s="214"/>
      <c r="AR265" s="214"/>
      <c r="AS265" s="214"/>
      <c r="AT265" s="214"/>
      <c r="AU265" s="214"/>
      <c r="AV265" s="214"/>
      <c r="AW265" s="214"/>
      <c r="AX265" s="214"/>
      <c r="AY265" s="214"/>
      <c r="AZ265" s="214"/>
      <c r="BA265" s="214"/>
      <c r="BB265" s="214"/>
      <c r="BC265" s="214"/>
      <c r="BD265" s="214"/>
      <c r="BE265" s="214"/>
      <c r="BF265" s="214"/>
      <c r="BG265" s="214"/>
      <c r="BH265" s="214"/>
    </row>
    <row r="266" spans="1:60" outlineLevel="3" x14ac:dyDescent="0.2">
      <c r="A266" s="221"/>
      <c r="B266" s="222"/>
      <c r="C266" s="258" t="s">
        <v>631</v>
      </c>
      <c r="D266" s="252"/>
      <c r="E266" s="252"/>
      <c r="F266" s="252"/>
      <c r="G266" s="252"/>
      <c r="H266" s="224"/>
      <c r="I266" s="224"/>
      <c r="J266" s="224"/>
      <c r="K266" s="224"/>
      <c r="L266" s="224"/>
      <c r="M266" s="224"/>
      <c r="N266" s="223"/>
      <c r="O266" s="223"/>
      <c r="P266" s="223"/>
      <c r="Q266" s="223"/>
      <c r="R266" s="224"/>
      <c r="S266" s="224"/>
      <c r="T266" s="224"/>
      <c r="U266" s="224"/>
      <c r="V266" s="224"/>
      <c r="W266" s="224"/>
      <c r="X266" s="224"/>
      <c r="Y266" s="224"/>
      <c r="Z266" s="214"/>
      <c r="AA266" s="214"/>
      <c r="AB266" s="214"/>
      <c r="AC266" s="214"/>
      <c r="AD266" s="214"/>
      <c r="AE266" s="214"/>
      <c r="AF266" s="214"/>
      <c r="AG266" s="214" t="s">
        <v>320</v>
      </c>
      <c r="AH266" s="214"/>
      <c r="AI266" s="214"/>
      <c r="AJ266" s="214"/>
      <c r="AK266" s="214"/>
      <c r="AL266" s="214"/>
      <c r="AM266" s="214"/>
      <c r="AN266" s="214"/>
      <c r="AO266" s="214"/>
      <c r="AP266" s="214"/>
      <c r="AQ266" s="214"/>
      <c r="AR266" s="214"/>
      <c r="AS266" s="214"/>
      <c r="AT266" s="214"/>
      <c r="AU266" s="214"/>
      <c r="AV266" s="214"/>
      <c r="AW266" s="214"/>
      <c r="AX266" s="214"/>
      <c r="AY266" s="214"/>
      <c r="AZ266" s="214"/>
      <c r="BA266" s="214"/>
      <c r="BB266" s="214"/>
      <c r="BC266" s="214"/>
      <c r="BD266" s="214"/>
      <c r="BE266" s="214"/>
      <c r="BF266" s="214"/>
      <c r="BG266" s="214"/>
      <c r="BH266" s="214"/>
    </row>
    <row r="267" spans="1:60" outlineLevel="3" x14ac:dyDescent="0.2">
      <c r="A267" s="221"/>
      <c r="B267" s="222"/>
      <c r="C267" s="258" t="s">
        <v>632</v>
      </c>
      <c r="D267" s="252"/>
      <c r="E267" s="252"/>
      <c r="F267" s="252"/>
      <c r="G267" s="252"/>
      <c r="H267" s="224"/>
      <c r="I267" s="224"/>
      <c r="J267" s="224"/>
      <c r="K267" s="224"/>
      <c r="L267" s="224"/>
      <c r="M267" s="224"/>
      <c r="N267" s="223"/>
      <c r="O267" s="223"/>
      <c r="P267" s="223"/>
      <c r="Q267" s="223"/>
      <c r="R267" s="224"/>
      <c r="S267" s="224"/>
      <c r="T267" s="224"/>
      <c r="U267" s="224"/>
      <c r="V267" s="224"/>
      <c r="W267" s="224"/>
      <c r="X267" s="224"/>
      <c r="Y267" s="224"/>
      <c r="Z267" s="214"/>
      <c r="AA267" s="214"/>
      <c r="AB267" s="214"/>
      <c r="AC267" s="214"/>
      <c r="AD267" s="214"/>
      <c r="AE267" s="214"/>
      <c r="AF267" s="214"/>
      <c r="AG267" s="214" t="s">
        <v>320</v>
      </c>
      <c r="AH267" s="214"/>
      <c r="AI267" s="214"/>
      <c r="AJ267" s="214"/>
      <c r="AK267" s="214"/>
      <c r="AL267" s="214"/>
      <c r="AM267" s="214"/>
      <c r="AN267" s="214"/>
      <c r="AO267" s="214"/>
      <c r="AP267" s="214"/>
      <c r="AQ267" s="214"/>
      <c r="AR267" s="214"/>
      <c r="AS267" s="214"/>
      <c r="AT267" s="214"/>
      <c r="AU267" s="214"/>
      <c r="AV267" s="214"/>
      <c r="AW267" s="214"/>
      <c r="AX267" s="214"/>
      <c r="AY267" s="214"/>
      <c r="AZ267" s="214"/>
      <c r="BA267" s="214"/>
      <c r="BB267" s="214"/>
      <c r="BC267" s="214"/>
      <c r="BD267" s="214"/>
      <c r="BE267" s="214"/>
      <c r="BF267" s="214"/>
      <c r="BG267" s="214"/>
      <c r="BH267" s="214"/>
    </row>
    <row r="268" spans="1:60" outlineLevel="3" x14ac:dyDescent="0.2">
      <c r="A268" s="221"/>
      <c r="B268" s="222"/>
      <c r="C268" s="258" t="s">
        <v>633</v>
      </c>
      <c r="D268" s="252"/>
      <c r="E268" s="252"/>
      <c r="F268" s="252"/>
      <c r="G268" s="252"/>
      <c r="H268" s="224"/>
      <c r="I268" s="224"/>
      <c r="J268" s="224"/>
      <c r="K268" s="224"/>
      <c r="L268" s="224"/>
      <c r="M268" s="224"/>
      <c r="N268" s="223"/>
      <c r="O268" s="223"/>
      <c r="P268" s="223"/>
      <c r="Q268" s="223"/>
      <c r="R268" s="224"/>
      <c r="S268" s="224"/>
      <c r="T268" s="224"/>
      <c r="U268" s="224"/>
      <c r="V268" s="224"/>
      <c r="W268" s="224"/>
      <c r="X268" s="224"/>
      <c r="Y268" s="224"/>
      <c r="Z268" s="214"/>
      <c r="AA268" s="214"/>
      <c r="AB268" s="214"/>
      <c r="AC268" s="214"/>
      <c r="AD268" s="214"/>
      <c r="AE268" s="214"/>
      <c r="AF268" s="214"/>
      <c r="AG268" s="214" t="s">
        <v>320</v>
      </c>
      <c r="AH268" s="214"/>
      <c r="AI268" s="214"/>
      <c r="AJ268" s="214"/>
      <c r="AK268" s="214"/>
      <c r="AL268" s="214"/>
      <c r="AM268" s="214"/>
      <c r="AN268" s="214"/>
      <c r="AO268" s="214"/>
      <c r="AP268" s="214"/>
      <c r="AQ268" s="214"/>
      <c r="AR268" s="214"/>
      <c r="AS268" s="214"/>
      <c r="AT268" s="214"/>
      <c r="AU268" s="214"/>
      <c r="AV268" s="214"/>
      <c r="AW268" s="214"/>
      <c r="AX268" s="214"/>
      <c r="AY268" s="214"/>
      <c r="AZ268" s="214"/>
      <c r="BA268" s="214"/>
      <c r="BB268" s="214"/>
      <c r="BC268" s="214"/>
      <c r="BD268" s="214"/>
      <c r="BE268" s="214"/>
      <c r="BF268" s="214"/>
      <c r="BG268" s="214"/>
      <c r="BH268" s="214"/>
    </row>
    <row r="269" spans="1:60" outlineLevel="3" x14ac:dyDescent="0.2">
      <c r="A269" s="221"/>
      <c r="B269" s="222"/>
      <c r="C269" s="258" t="s">
        <v>634</v>
      </c>
      <c r="D269" s="252"/>
      <c r="E269" s="252"/>
      <c r="F269" s="252"/>
      <c r="G269" s="252"/>
      <c r="H269" s="224"/>
      <c r="I269" s="224"/>
      <c r="J269" s="224"/>
      <c r="K269" s="224"/>
      <c r="L269" s="224"/>
      <c r="M269" s="224"/>
      <c r="N269" s="223"/>
      <c r="O269" s="223"/>
      <c r="P269" s="223"/>
      <c r="Q269" s="223"/>
      <c r="R269" s="224"/>
      <c r="S269" s="224"/>
      <c r="T269" s="224"/>
      <c r="U269" s="224"/>
      <c r="V269" s="224"/>
      <c r="W269" s="224"/>
      <c r="X269" s="224"/>
      <c r="Y269" s="224"/>
      <c r="Z269" s="214"/>
      <c r="AA269" s="214"/>
      <c r="AB269" s="214"/>
      <c r="AC269" s="214"/>
      <c r="AD269" s="214"/>
      <c r="AE269" s="214"/>
      <c r="AF269" s="214"/>
      <c r="AG269" s="214" t="s">
        <v>320</v>
      </c>
      <c r="AH269" s="214"/>
      <c r="AI269" s="214"/>
      <c r="AJ269" s="214"/>
      <c r="AK269" s="214"/>
      <c r="AL269" s="214"/>
      <c r="AM269" s="214"/>
      <c r="AN269" s="214"/>
      <c r="AO269" s="214"/>
      <c r="AP269" s="214"/>
      <c r="AQ269" s="214"/>
      <c r="AR269" s="214"/>
      <c r="AS269" s="214"/>
      <c r="AT269" s="214"/>
      <c r="AU269" s="214"/>
      <c r="AV269" s="214"/>
      <c r="AW269" s="214"/>
      <c r="AX269" s="214"/>
      <c r="AY269" s="214"/>
      <c r="AZ269" s="214"/>
      <c r="BA269" s="214"/>
      <c r="BB269" s="214"/>
      <c r="BC269" s="214"/>
      <c r="BD269" s="214"/>
      <c r="BE269" s="214"/>
      <c r="BF269" s="214"/>
      <c r="BG269" s="214"/>
      <c r="BH269" s="214"/>
    </row>
    <row r="270" spans="1:60" outlineLevel="3" x14ac:dyDescent="0.2">
      <c r="A270" s="221"/>
      <c r="B270" s="222"/>
      <c r="C270" s="258" t="s">
        <v>635</v>
      </c>
      <c r="D270" s="252"/>
      <c r="E270" s="252"/>
      <c r="F270" s="252"/>
      <c r="G270" s="252"/>
      <c r="H270" s="224"/>
      <c r="I270" s="224"/>
      <c r="J270" s="224"/>
      <c r="K270" s="224"/>
      <c r="L270" s="224"/>
      <c r="M270" s="224"/>
      <c r="N270" s="223"/>
      <c r="O270" s="223"/>
      <c r="P270" s="223"/>
      <c r="Q270" s="223"/>
      <c r="R270" s="224"/>
      <c r="S270" s="224"/>
      <c r="T270" s="224"/>
      <c r="U270" s="224"/>
      <c r="V270" s="224"/>
      <c r="W270" s="224"/>
      <c r="X270" s="224"/>
      <c r="Y270" s="224"/>
      <c r="Z270" s="214"/>
      <c r="AA270" s="214"/>
      <c r="AB270" s="214"/>
      <c r="AC270" s="214"/>
      <c r="AD270" s="214"/>
      <c r="AE270" s="214"/>
      <c r="AF270" s="214"/>
      <c r="AG270" s="214" t="s">
        <v>320</v>
      </c>
      <c r="AH270" s="214"/>
      <c r="AI270" s="214"/>
      <c r="AJ270" s="214"/>
      <c r="AK270" s="214"/>
      <c r="AL270" s="214"/>
      <c r="AM270" s="214"/>
      <c r="AN270" s="214"/>
      <c r="AO270" s="214"/>
      <c r="AP270" s="214"/>
      <c r="AQ270" s="214"/>
      <c r="AR270" s="214"/>
      <c r="AS270" s="214"/>
      <c r="AT270" s="214"/>
      <c r="AU270" s="214"/>
      <c r="AV270" s="214"/>
      <c r="AW270" s="214"/>
      <c r="AX270" s="214"/>
      <c r="AY270" s="214"/>
      <c r="AZ270" s="214"/>
      <c r="BA270" s="214"/>
      <c r="BB270" s="214"/>
      <c r="BC270" s="214"/>
      <c r="BD270" s="214"/>
      <c r="BE270" s="214"/>
      <c r="BF270" s="214"/>
      <c r="BG270" s="214"/>
      <c r="BH270" s="214"/>
    </row>
    <row r="271" spans="1:60" outlineLevel="1" x14ac:dyDescent="0.2">
      <c r="A271" s="245">
        <v>61</v>
      </c>
      <c r="B271" s="246" t="s">
        <v>636</v>
      </c>
      <c r="C271" s="256" t="s">
        <v>637</v>
      </c>
      <c r="D271" s="247" t="s">
        <v>330</v>
      </c>
      <c r="E271" s="248">
        <v>1</v>
      </c>
      <c r="F271" s="249"/>
      <c r="G271" s="250">
        <f>ROUND(E271*F271,2)</f>
        <v>0</v>
      </c>
      <c r="H271" s="249"/>
      <c r="I271" s="250">
        <f>ROUND(E271*H271,2)</f>
        <v>0</v>
      </c>
      <c r="J271" s="249"/>
      <c r="K271" s="250">
        <f>ROUND(E271*J271,2)</f>
        <v>0</v>
      </c>
      <c r="L271" s="250">
        <v>12</v>
      </c>
      <c r="M271" s="250">
        <f>G271*(1+L271/100)</f>
        <v>0</v>
      </c>
      <c r="N271" s="248">
        <v>1.5310000000000001E-2</v>
      </c>
      <c r="O271" s="248">
        <f>ROUND(E271*N271,2)</f>
        <v>0.02</v>
      </c>
      <c r="P271" s="248">
        <v>0</v>
      </c>
      <c r="Q271" s="248">
        <f>ROUND(E271*P271,2)</f>
        <v>0</v>
      </c>
      <c r="R271" s="250" t="s">
        <v>611</v>
      </c>
      <c r="S271" s="250" t="s">
        <v>315</v>
      </c>
      <c r="T271" s="251" t="s">
        <v>315</v>
      </c>
      <c r="U271" s="224">
        <v>1.1890000000000001</v>
      </c>
      <c r="V271" s="224">
        <f>ROUND(E271*U271,2)</f>
        <v>1.19</v>
      </c>
      <c r="W271" s="224"/>
      <c r="X271" s="224" t="s">
        <v>336</v>
      </c>
      <c r="Y271" s="224" t="s">
        <v>317</v>
      </c>
      <c r="Z271" s="214"/>
      <c r="AA271" s="214"/>
      <c r="AB271" s="214"/>
      <c r="AC271" s="214"/>
      <c r="AD271" s="214"/>
      <c r="AE271" s="214"/>
      <c r="AF271" s="214"/>
      <c r="AG271" s="214" t="s">
        <v>337</v>
      </c>
      <c r="AH271" s="214"/>
      <c r="AI271" s="214"/>
      <c r="AJ271" s="214"/>
      <c r="AK271" s="214"/>
      <c r="AL271" s="214"/>
      <c r="AM271" s="214"/>
      <c r="AN271" s="214"/>
      <c r="AO271" s="214"/>
      <c r="AP271" s="214"/>
      <c r="AQ271" s="214"/>
      <c r="AR271" s="214"/>
      <c r="AS271" s="214"/>
      <c r="AT271" s="214"/>
      <c r="AU271" s="214"/>
      <c r="AV271" s="214"/>
      <c r="AW271" s="214"/>
      <c r="AX271" s="214"/>
      <c r="AY271" s="214"/>
      <c r="AZ271" s="214"/>
      <c r="BA271" s="214"/>
      <c r="BB271" s="214"/>
      <c r="BC271" s="214"/>
      <c r="BD271" s="214"/>
      <c r="BE271" s="214"/>
      <c r="BF271" s="214"/>
      <c r="BG271" s="214"/>
      <c r="BH271" s="214"/>
    </row>
    <row r="272" spans="1:60" outlineLevel="1" x14ac:dyDescent="0.2">
      <c r="A272" s="236">
        <v>62</v>
      </c>
      <c r="B272" s="237" t="s">
        <v>638</v>
      </c>
      <c r="C272" s="254" t="s">
        <v>639</v>
      </c>
      <c r="D272" s="238" t="s">
        <v>330</v>
      </c>
      <c r="E272" s="239">
        <v>1</v>
      </c>
      <c r="F272" s="240"/>
      <c r="G272" s="241">
        <f>ROUND(E272*F272,2)</f>
        <v>0</v>
      </c>
      <c r="H272" s="240"/>
      <c r="I272" s="241">
        <f>ROUND(E272*H272,2)</f>
        <v>0</v>
      </c>
      <c r="J272" s="240"/>
      <c r="K272" s="241">
        <f>ROUND(E272*J272,2)</f>
        <v>0</v>
      </c>
      <c r="L272" s="241">
        <v>12</v>
      </c>
      <c r="M272" s="241">
        <f>G272*(1+L272/100)</f>
        <v>0</v>
      </c>
      <c r="N272" s="239">
        <v>4.8999999999999998E-4</v>
      </c>
      <c r="O272" s="239">
        <f>ROUND(E272*N272,2)</f>
        <v>0</v>
      </c>
      <c r="P272" s="239">
        <v>0</v>
      </c>
      <c r="Q272" s="239">
        <f>ROUND(E272*P272,2)</f>
        <v>0</v>
      </c>
      <c r="R272" s="241" t="s">
        <v>611</v>
      </c>
      <c r="S272" s="241" t="s">
        <v>315</v>
      </c>
      <c r="T272" s="242" t="s">
        <v>315</v>
      </c>
      <c r="U272" s="224">
        <v>3.6</v>
      </c>
      <c r="V272" s="224">
        <f>ROUND(E272*U272,2)</f>
        <v>3.6</v>
      </c>
      <c r="W272" s="224"/>
      <c r="X272" s="224" t="s">
        <v>336</v>
      </c>
      <c r="Y272" s="224" t="s">
        <v>317</v>
      </c>
      <c r="Z272" s="214"/>
      <c r="AA272" s="214"/>
      <c r="AB272" s="214"/>
      <c r="AC272" s="214"/>
      <c r="AD272" s="214"/>
      <c r="AE272" s="214"/>
      <c r="AF272" s="214"/>
      <c r="AG272" s="214" t="s">
        <v>337</v>
      </c>
      <c r="AH272" s="214"/>
      <c r="AI272" s="214"/>
      <c r="AJ272" s="214"/>
      <c r="AK272" s="214"/>
      <c r="AL272" s="214"/>
      <c r="AM272" s="214"/>
      <c r="AN272" s="214"/>
      <c r="AO272" s="214"/>
      <c r="AP272" s="214"/>
      <c r="AQ272" s="214"/>
      <c r="AR272" s="214"/>
      <c r="AS272" s="214"/>
      <c r="AT272" s="214"/>
      <c r="AU272" s="214"/>
      <c r="AV272" s="214"/>
      <c r="AW272" s="214"/>
      <c r="AX272" s="214"/>
      <c r="AY272" s="214"/>
      <c r="AZ272" s="214"/>
      <c r="BA272" s="214"/>
      <c r="BB272" s="214"/>
      <c r="BC272" s="214"/>
      <c r="BD272" s="214"/>
      <c r="BE272" s="214"/>
      <c r="BF272" s="214"/>
      <c r="BG272" s="214"/>
      <c r="BH272" s="214"/>
    </row>
    <row r="273" spans="1:60" outlineLevel="2" x14ac:dyDescent="0.2">
      <c r="A273" s="221"/>
      <c r="B273" s="222"/>
      <c r="C273" s="255" t="s">
        <v>640</v>
      </c>
      <c r="D273" s="243"/>
      <c r="E273" s="243"/>
      <c r="F273" s="243"/>
      <c r="G273" s="243"/>
      <c r="H273" s="224"/>
      <c r="I273" s="224"/>
      <c r="J273" s="224"/>
      <c r="K273" s="224"/>
      <c r="L273" s="224"/>
      <c r="M273" s="224"/>
      <c r="N273" s="223"/>
      <c r="O273" s="223"/>
      <c r="P273" s="223"/>
      <c r="Q273" s="223"/>
      <c r="R273" s="224"/>
      <c r="S273" s="224"/>
      <c r="T273" s="224"/>
      <c r="U273" s="224"/>
      <c r="V273" s="224"/>
      <c r="W273" s="224"/>
      <c r="X273" s="224"/>
      <c r="Y273" s="224"/>
      <c r="Z273" s="214"/>
      <c r="AA273" s="214"/>
      <c r="AB273" s="214"/>
      <c r="AC273" s="214"/>
      <c r="AD273" s="214"/>
      <c r="AE273" s="214"/>
      <c r="AF273" s="214"/>
      <c r="AG273" s="214" t="s">
        <v>320</v>
      </c>
      <c r="AH273" s="214"/>
      <c r="AI273" s="214"/>
      <c r="AJ273" s="214"/>
      <c r="AK273" s="214"/>
      <c r="AL273" s="214"/>
      <c r="AM273" s="214"/>
      <c r="AN273" s="214"/>
      <c r="AO273" s="214"/>
      <c r="AP273" s="214"/>
      <c r="AQ273" s="214"/>
      <c r="AR273" s="214"/>
      <c r="AS273" s="214"/>
      <c r="AT273" s="214"/>
      <c r="AU273" s="214"/>
      <c r="AV273" s="214"/>
      <c r="AW273" s="214"/>
      <c r="AX273" s="214"/>
      <c r="AY273" s="214"/>
      <c r="AZ273" s="214"/>
      <c r="BA273" s="214"/>
      <c r="BB273" s="214"/>
      <c r="BC273" s="214"/>
      <c r="BD273" s="214"/>
      <c r="BE273" s="214"/>
      <c r="BF273" s="214"/>
      <c r="BG273" s="214"/>
      <c r="BH273" s="214"/>
    </row>
    <row r="274" spans="1:60" ht="22.5" outlineLevel="1" x14ac:dyDescent="0.2">
      <c r="A274" s="245">
        <v>63</v>
      </c>
      <c r="B274" s="246" t="s">
        <v>641</v>
      </c>
      <c r="C274" s="256" t="s">
        <v>642</v>
      </c>
      <c r="D274" s="247" t="s">
        <v>330</v>
      </c>
      <c r="E274" s="248">
        <v>1</v>
      </c>
      <c r="F274" s="249"/>
      <c r="G274" s="250">
        <f>ROUND(E274*F274,2)</f>
        <v>0</v>
      </c>
      <c r="H274" s="249"/>
      <c r="I274" s="250">
        <f>ROUND(E274*H274,2)</f>
        <v>0</v>
      </c>
      <c r="J274" s="249"/>
      <c r="K274" s="250">
        <f>ROUND(E274*J274,2)</f>
        <v>0</v>
      </c>
      <c r="L274" s="250">
        <v>12</v>
      </c>
      <c r="M274" s="250">
        <f>G274*(1+L274/100)</f>
        <v>0</v>
      </c>
      <c r="N274" s="248">
        <v>7.084E-2</v>
      </c>
      <c r="O274" s="248">
        <f>ROUND(E274*N274,2)</f>
        <v>7.0000000000000007E-2</v>
      </c>
      <c r="P274" s="248">
        <v>0</v>
      </c>
      <c r="Q274" s="248">
        <f>ROUND(E274*P274,2)</f>
        <v>0</v>
      </c>
      <c r="R274" s="250" t="s">
        <v>611</v>
      </c>
      <c r="S274" s="250" t="s">
        <v>315</v>
      </c>
      <c r="T274" s="251" t="s">
        <v>315</v>
      </c>
      <c r="U274" s="224">
        <v>2.96</v>
      </c>
      <c r="V274" s="224">
        <f>ROUND(E274*U274,2)</f>
        <v>2.96</v>
      </c>
      <c r="W274" s="224"/>
      <c r="X274" s="224" t="s">
        <v>336</v>
      </c>
      <c r="Y274" s="224" t="s">
        <v>317</v>
      </c>
      <c r="Z274" s="214"/>
      <c r="AA274" s="214"/>
      <c r="AB274" s="214"/>
      <c r="AC274" s="214"/>
      <c r="AD274" s="214"/>
      <c r="AE274" s="214"/>
      <c r="AF274" s="214"/>
      <c r="AG274" s="214" t="s">
        <v>367</v>
      </c>
      <c r="AH274" s="214"/>
      <c r="AI274" s="214"/>
      <c r="AJ274" s="214"/>
      <c r="AK274" s="214"/>
      <c r="AL274" s="214"/>
      <c r="AM274" s="214"/>
      <c r="AN274" s="214"/>
      <c r="AO274" s="214"/>
      <c r="AP274" s="214"/>
      <c r="AQ274" s="214"/>
      <c r="AR274" s="214"/>
      <c r="AS274" s="214"/>
      <c r="AT274" s="214"/>
      <c r="AU274" s="214"/>
      <c r="AV274" s="214"/>
      <c r="AW274" s="214"/>
      <c r="AX274" s="214"/>
      <c r="AY274" s="214"/>
      <c r="AZ274" s="214"/>
      <c r="BA274" s="214"/>
      <c r="BB274" s="214"/>
      <c r="BC274" s="214"/>
      <c r="BD274" s="214"/>
      <c r="BE274" s="214"/>
      <c r="BF274" s="214"/>
      <c r="BG274" s="214"/>
      <c r="BH274" s="214"/>
    </row>
    <row r="275" spans="1:60" outlineLevel="1" x14ac:dyDescent="0.2">
      <c r="A275" s="245">
        <v>64</v>
      </c>
      <c r="B275" s="246" t="s">
        <v>643</v>
      </c>
      <c r="C275" s="256" t="s">
        <v>644</v>
      </c>
      <c r="D275" s="247" t="s">
        <v>330</v>
      </c>
      <c r="E275" s="248">
        <v>8</v>
      </c>
      <c r="F275" s="249"/>
      <c r="G275" s="250">
        <f>ROUND(E275*F275,2)</f>
        <v>0</v>
      </c>
      <c r="H275" s="249"/>
      <c r="I275" s="250">
        <f>ROUND(E275*H275,2)</f>
        <v>0</v>
      </c>
      <c r="J275" s="249"/>
      <c r="K275" s="250">
        <f>ROUND(E275*J275,2)</f>
        <v>0</v>
      </c>
      <c r="L275" s="250">
        <v>12</v>
      </c>
      <c r="M275" s="250">
        <f>G275*(1+L275/100)</f>
        <v>0</v>
      </c>
      <c r="N275" s="248">
        <v>2.4000000000000001E-4</v>
      </c>
      <c r="O275" s="248">
        <f>ROUND(E275*N275,2)</f>
        <v>0</v>
      </c>
      <c r="P275" s="248">
        <v>0</v>
      </c>
      <c r="Q275" s="248">
        <f>ROUND(E275*P275,2)</f>
        <v>0</v>
      </c>
      <c r="R275" s="250" t="s">
        <v>611</v>
      </c>
      <c r="S275" s="250" t="s">
        <v>315</v>
      </c>
      <c r="T275" s="251" t="s">
        <v>315</v>
      </c>
      <c r="U275" s="224">
        <v>0.124</v>
      </c>
      <c r="V275" s="224">
        <f>ROUND(E275*U275,2)</f>
        <v>0.99</v>
      </c>
      <c r="W275" s="224"/>
      <c r="X275" s="224" t="s">
        <v>336</v>
      </c>
      <c r="Y275" s="224" t="s">
        <v>317</v>
      </c>
      <c r="Z275" s="214"/>
      <c r="AA275" s="214"/>
      <c r="AB275" s="214"/>
      <c r="AC275" s="214"/>
      <c r="AD275" s="214"/>
      <c r="AE275" s="214"/>
      <c r="AF275" s="214"/>
      <c r="AG275" s="214" t="s">
        <v>337</v>
      </c>
      <c r="AH275" s="214"/>
      <c r="AI275" s="214"/>
      <c r="AJ275" s="214"/>
      <c r="AK275" s="214"/>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row>
    <row r="276" spans="1:60" ht="22.5" outlineLevel="1" x14ac:dyDescent="0.2">
      <c r="A276" s="236">
        <v>65</v>
      </c>
      <c r="B276" s="237" t="s">
        <v>645</v>
      </c>
      <c r="C276" s="254" t="s">
        <v>646</v>
      </c>
      <c r="D276" s="238" t="s">
        <v>330</v>
      </c>
      <c r="E276" s="239">
        <v>2</v>
      </c>
      <c r="F276" s="240"/>
      <c r="G276" s="241">
        <f>ROUND(E276*F276,2)</f>
        <v>0</v>
      </c>
      <c r="H276" s="240"/>
      <c r="I276" s="241">
        <f>ROUND(E276*H276,2)</f>
        <v>0</v>
      </c>
      <c r="J276" s="240"/>
      <c r="K276" s="241">
        <f>ROUND(E276*J276,2)</f>
        <v>0</v>
      </c>
      <c r="L276" s="241">
        <v>12</v>
      </c>
      <c r="M276" s="241">
        <f>G276*(1+L276/100)</f>
        <v>0</v>
      </c>
      <c r="N276" s="239">
        <v>2.4000000000000001E-4</v>
      </c>
      <c r="O276" s="239">
        <f>ROUND(E276*N276,2)</f>
        <v>0</v>
      </c>
      <c r="P276" s="239">
        <v>0</v>
      </c>
      <c r="Q276" s="239">
        <f>ROUND(E276*P276,2)</f>
        <v>0</v>
      </c>
      <c r="R276" s="241" t="s">
        <v>611</v>
      </c>
      <c r="S276" s="241" t="s">
        <v>315</v>
      </c>
      <c r="T276" s="242" t="s">
        <v>315</v>
      </c>
      <c r="U276" s="224">
        <v>0.124</v>
      </c>
      <c r="V276" s="224">
        <f>ROUND(E276*U276,2)</f>
        <v>0.25</v>
      </c>
      <c r="W276" s="224"/>
      <c r="X276" s="224" t="s">
        <v>336</v>
      </c>
      <c r="Y276" s="224" t="s">
        <v>317</v>
      </c>
      <c r="Z276" s="214"/>
      <c r="AA276" s="214"/>
      <c r="AB276" s="214"/>
      <c r="AC276" s="214"/>
      <c r="AD276" s="214"/>
      <c r="AE276" s="214"/>
      <c r="AF276" s="214"/>
      <c r="AG276" s="214" t="s">
        <v>337</v>
      </c>
      <c r="AH276" s="214"/>
      <c r="AI276" s="214"/>
      <c r="AJ276" s="214"/>
      <c r="AK276" s="214"/>
      <c r="AL276" s="214"/>
      <c r="AM276" s="214"/>
      <c r="AN276" s="214"/>
      <c r="AO276" s="214"/>
      <c r="AP276" s="214"/>
      <c r="AQ276" s="214"/>
      <c r="AR276" s="214"/>
      <c r="AS276" s="214"/>
      <c r="AT276" s="214"/>
      <c r="AU276" s="214"/>
      <c r="AV276" s="214"/>
      <c r="AW276" s="214"/>
      <c r="AX276" s="214"/>
      <c r="AY276" s="214"/>
      <c r="AZ276" s="214"/>
      <c r="BA276" s="214"/>
      <c r="BB276" s="214"/>
      <c r="BC276" s="214"/>
      <c r="BD276" s="214"/>
      <c r="BE276" s="214"/>
      <c r="BF276" s="214"/>
      <c r="BG276" s="214"/>
      <c r="BH276" s="214"/>
    </row>
    <row r="277" spans="1:60" outlineLevel="2" x14ac:dyDescent="0.2">
      <c r="A277" s="221"/>
      <c r="B277" s="222"/>
      <c r="C277" s="268" t="s">
        <v>647</v>
      </c>
      <c r="D277" s="262"/>
      <c r="E277" s="263">
        <v>2</v>
      </c>
      <c r="F277" s="224"/>
      <c r="G277" s="224"/>
      <c r="H277" s="224"/>
      <c r="I277" s="224"/>
      <c r="J277" s="224"/>
      <c r="K277" s="224"/>
      <c r="L277" s="224"/>
      <c r="M277" s="224"/>
      <c r="N277" s="223"/>
      <c r="O277" s="223"/>
      <c r="P277" s="223"/>
      <c r="Q277" s="223"/>
      <c r="R277" s="224"/>
      <c r="S277" s="224"/>
      <c r="T277" s="224"/>
      <c r="U277" s="224"/>
      <c r="V277" s="224"/>
      <c r="W277" s="224"/>
      <c r="X277" s="224"/>
      <c r="Y277" s="224"/>
      <c r="Z277" s="214"/>
      <c r="AA277" s="214"/>
      <c r="AB277" s="214"/>
      <c r="AC277" s="214"/>
      <c r="AD277" s="214"/>
      <c r="AE277" s="214"/>
      <c r="AF277" s="214"/>
      <c r="AG277" s="214" t="s">
        <v>371</v>
      </c>
      <c r="AH277" s="214">
        <v>0</v>
      </c>
      <c r="AI277" s="214"/>
      <c r="AJ277" s="214"/>
      <c r="AK277" s="214"/>
      <c r="AL277" s="214"/>
      <c r="AM277" s="214"/>
      <c r="AN277" s="214"/>
      <c r="AO277" s="214"/>
      <c r="AP277" s="214"/>
      <c r="AQ277" s="214"/>
      <c r="AR277" s="214"/>
      <c r="AS277" s="214"/>
      <c r="AT277" s="214"/>
      <c r="AU277" s="214"/>
      <c r="AV277" s="214"/>
      <c r="AW277" s="214"/>
      <c r="AX277" s="214"/>
      <c r="AY277" s="214"/>
      <c r="AZ277" s="214"/>
      <c r="BA277" s="214"/>
      <c r="BB277" s="214"/>
      <c r="BC277" s="214"/>
      <c r="BD277" s="214"/>
      <c r="BE277" s="214"/>
      <c r="BF277" s="214"/>
      <c r="BG277" s="214"/>
      <c r="BH277" s="214"/>
    </row>
    <row r="278" spans="1:60" outlineLevel="3" x14ac:dyDescent="0.2">
      <c r="A278" s="221"/>
      <c r="B278" s="222"/>
      <c r="C278" s="268" t="s">
        <v>648</v>
      </c>
      <c r="D278" s="262"/>
      <c r="E278" s="263"/>
      <c r="F278" s="224"/>
      <c r="G278" s="224"/>
      <c r="H278" s="224"/>
      <c r="I278" s="224"/>
      <c r="J278" s="224"/>
      <c r="K278" s="224"/>
      <c r="L278" s="224"/>
      <c r="M278" s="224"/>
      <c r="N278" s="223"/>
      <c r="O278" s="223"/>
      <c r="P278" s="223"/>
      <c r="Q278" s="223"/>
      <c r="R278" s="224"/>
      <c r="S278" s="224"/>
      <c r="T278" s="224"/>
      <c r="U278" s="224"/>
      <c r="V278" s="224"/>
      <c r="W278" s="224"/>
      <c r="X278" s="224"/>
      <c r="Y278" s="224"/>
      <c r="Z278" s="214"/>
      <c r="AA278" s="214"/>
      <c r="AB278" s="214"/>
      <c r="AC278" s="214"/>
      <c r="AD278" s="214"/>
      <c r="AE278" s="214"/>
      <c r="AF278" s="214"/>
      <c r="AG278" s="214" t="s">
        <v>371</v>
      </c>
      <c r="AH278" s="214">
        <v>0</v>
      </c>
      <c r="AI278" s="214"/>
      <c r="AJ278" s="214"/>
      <c r="AK278" s="214"/>
      <c r="AL278" s="214"/>
      <c r="AM278" s="214"/>
      <c r="AN278" s="214"/>
      <c r="AO278" s="214"/>
      <c r="AP278" s="214"/>
      <c r="AQ278" s="214"/>
      <c r="AR278" s="214"/>
      <c r="AS278" s="214"/>
      <c r="AT278" s="214"/>
      <c r="AU278" s="214"/>
      <c r="AV278" s="214"/>
      <c r="AW278" s="214"/>
      <c r="AX278" s="214"/>
      <c r="AY278" s="214"/>
      <c r="AZ278" s="214"/>
      <c r="BA278" s="214"/>
      <c r="BB278" s="214"/>
      <c r="BC278" s="214"/>
      <c r="BD278" s="214"/>
      <c r="BE278" s="214"/>
      <c r="BF278" s="214"/>
      <c r="BG278" s="214"/>
      <c r="BH278" s="214"/>
    </row>
    <row r="279" spans="1:60" outlineLevel="1" x14ac:dyDescent="0.2">
      <c r="A279" s="245">
        <v>66</v>
      </c>
      <c r="B279" s="246" t="s">
        <v>649</v>
      </c>
      <c r="C279" s="256" t="s">
        <v>650</v>
      </c>
      <c r="D279" s="247" t="s">
        <v>375</v>
      </c>
      <c r="E279" s="248">
        <v>2</v>
      </c>
      <c r="F279" s="249"/>
      <c r="G279" s="250">
        <f>ROUND(E279*F279,2)</f>
        <v>0</v>
      </c>
      <c r="H279" s="249"/>
      <c r="I279" s="250">
        <f>ROUND(E279*H279,2)</f>
        <v>0</v>
      </c>
      <c r="J279" s="249"/>
      <c r="K279" s="250">
        <f>ROUND(E279*J279,2)</f>
        <v>0</v>
      </c>
      <c r="L279" s="250">
        <v>12</v>
      </c>
      <c r="M279" s="250">
        <f>G279*(1+L279/100)</f>
        <v>0</v>
      </c>
      <c r="N279" s="248">
        <v>4.0000000000000003E-5</v>
      </c>
      <c r="O279" s="248">
        <f>ROUND(E279*N279,2)</f>
        <v>0</v>
      </c>
      <c r="P279" s="248">
        <v>0</v>
      </c>
      <c r="Q279" s="248">
        <f>ROUND(E279*P279,2)</f>
        <v>0</v>
      </c>
      <c r="R279" s="250" t="s">
        <v>611</v>
      </c>
      <c r="S279" s="250" t="s">
        <v>315</v>
      </c>
      <c r="T279" s="251" t="s">
        <v>315</v>
      </c>
      <c r="U279" s="224">
        <v>0.44500000000000001</v>
      </c>
      <c r="V279" s="224">
        <f>ROUND(E279*U279,2)</f>
        <v>0.89</v>
      </c>
      <c r="W279" s="224"/>
      <c r="X279" s="224" t="s">
        <v>336</v>
      </c>
      <c r="Y279" s="224" t="s">
        <v>317</v>
      </c>
      <c r="Z279" s="214"/>
      <c r="AA279" s="214"/>
      <c r="AB279" s="214"/>
      <c r="AC279" s="214"/>
      <c r="AD279" s="214"/>
      <c r="AE279" s="214"/>
      <c r="AF279" s="214"/>
      <c r="AG279" s="214" t="s">
        <v>337</v>
      </c>
      <c r="AH279" s="214"/>
      <c r="AI279" s="214"/>
      <c r="AJ279" s="214"/>
      <c r="AK279" s="214"/>
      <c r="AL279" s="214"/>
      <c r="AM279" s="214"/>
      <c r="AN279" s="214"/>
      <c r="AO279" s="214"/>
      <c r="AP279" s="214"/>
      <c r="AQ279" s="214"/>
      <c r="AR279" s="214"/>
      <c r="AS279" s="214"/>
      <c r="AT279" s="214"/>
      <c r="AU279" s="214"/>
      <c r="AV279" s="214"/>
      <c r="AW279" s="214"/>
      <c r="AX279" s="214"/>
      <c r="AY279" s="214"/>
      <c r="AZ279" s="214"/>
      <c r="BA279" s="214"/>
      <c r="BB279" s="214"/>
      <c r="BC279" s="214"/>
      <c r="BD279" s="214"/>
      <c r="BE279" s="214"/>
      <c r="BF279" s="214"/>
      <c r="BG279" s="214"/>
      <c r="BH279" s="214"/>
    </row>
    <row r="280" spans="1:60" outlineLevel="1" x14ac:dyDescent="0.2">
      <c r="A280" s="245">
        <v>67</v>
      </c>
      <c r="B280" s="246" t="s">
        <v>651</v>
      </c>
      <c r="C280" s="256" t="s">
        <v>652</v>
      </c>
      <c r="D280" s="247" t="s">
        <v>375</v>
      </c>
      <c r="E280" s="248">
        <v>1</v>
      </c>
      <c r="F280" s="249"/>
      <c r="G280" s="250">
        <f>ROUND(E280*F280,2)</f>
        <v>0</v>
      </c>
      <c r="H280" s="249"/>
      <c r="I280" s="250">
        <f>ROUND(E280*H280,2)</f>
        <v>0</v>
      </c>
      <c r="J280" s="249"/>
      <c r="K280" s="250">
        <f>ROUND(E280*J280,2)</f>
        <v>0</v>
      </c>
      <c r="L280" s="250">
        <v>12</v>
      </c>
      <c r="M280" s="250">
        <f>G280*(1+L280/100)</f>
        <v>0</v>
      </c>
      <c r="N280" s="248">
        <v>1.2999999999999999E-4</v>
      </c>
      <c r="O280" s="248">
        <f>ROUND(E280*N280,2)</f>
        <v>0</v>
      </c>
      <c r="P280" s="248">
        <v>0</v>
      </c>
      <c r="Q280" s="248">
        <f>ROUND(E280*P280,2)</f>
        <v>0</v>
      </c>
      <c r="R280" s="250" t="s">
        <v>611</v>
      </c>
      <c r="S280" s="250" t="s">
        <v>315</v>
      </c>
      <c r="T280" s="251" t="s">
        <v>315</v>
      </c>
      <c r="U280" s="224">
        <v>0.65500000000000003</v>
      </c>
      <c r="V280" s="224">
        <f>ROUND(E280*U280,2)</f>
        <v>0.66</v>
      </c>
      <c r="W280" s="224"/>
      <c r="X280" s="224" t="s">
        <v>336</v>
      </c>
      <c r="Y280" s="224" t="s">
        <v>317</v>
      </c>
      <c r="Z280" s="214"/>
      <c r="AA280" s="214"/>
      <c r="AB280" s="214"/>
      <c r="AC280" s="214"/>
      <c r="AD280" s="214"/>
      <c r="AE280" s="214"/>
      <c r="AF280" s="214"/>
      <c r="AG280" s="214" t="s">
        <v>337</v>
      </c>
      <c r="AH280" s="214"/>
      <c r="AI280" s="214"/>
      <c r="AJ280" s="214"/>
      <c r="AK280" s="214"/>
      <c r="AL280" s="214"/>
      <c r="AM280" s="214"/>
      <c r="AN280" s="214"/>
      <c r="AO280" s="214"/>
      <c r="AP280" s="214"/>
      <c r="AQ280" s="214"/>
      <c r="AR280" s="214"/>
      <c r="AS280" s="214"/>
      <c r="AT280" s="214"/>
      <c r="AU280" s="214"/>
      <c r="AV280" s="214"/>
      <c r="AW280" s="214"/>
      <c r="AX280" s="214"/>
      <c r="AY280" s="214"/>
      <c r="AZ280" s="214"/>
      <c r="BA280" s="214"/>
      <c r="BB280" s="214"/>
      <c r="BC280" s="214"/>
      <c r="BD280" s="214"/>
      <c r="BE280" s="214"/>
      <c r="BF280" s="214"/>
      <c r="BG280" s="214"/>
      <c r="BH280" s="214"/>
    </row>
    <row r="281" spans="1:60" outlineLevel="1" x14ac:dyDescent="0.2">
      <c r="A281" s="245">
        <v>68</v>
      </c>
      <c r="B281" s="246" t="s">
        <v>653</v>
      </c>
      <c r="C281" s="256" t="s">
        <v>654</v>
      </c>
      <c r="D281" s="247" t="s">
        <v>375</v>
      </c>
      <c r="E281" s="248">
        <v>1</v>
      </c>
      <c r="F281" s="249"/>
      <c r="G281" s="250">
        <f>ROUND(E281*F281,2)</f>
        <v>0</v>
      </c>
      <c r="H281" s="249"/>
      <c r="I281" s="250">
        <f>ROUND(E281*H281,2)</f>
        <v>0</v>
      </c>
      <c r="J281" s="249"/>
      <c r="K281" s="250">
        <f>ROUND(E281*J281,2)</f>
        <v>0</v>
      </c>
      <c r="L281" s="250">
        <v>12</v>
      </c>
      <c r="M281" s="250">
        <f>G281*(1+L281/100)</f>
        <v>0</v>
      </c>
      <c r="N281" s="248">
        <v>2.0000000000000002E-5</v>
      </c>
      <c r="O281" s="248">
        <f>ROUND(E281*N281,2)</f>
        <v>0</v>
      </c>
      <c r="P281" s="248">
        <v>0</v>
      </c>
      <c r="Q281" s="248">
        <f>ROUND(E281*P281,2)</f>
        <v>0</v>
      </c>
      <c r="R281" s="250" t="s">
        <v>611</v>
      </c>
      <c r="S281" s="250" t="s">
        <v>315</v>
      </c>
      <c r="T281" s="251" t="s">
        <v>315</v>
      </c>
      <c r="U281" s="224">
        <v>0.16800000000000001</v>
      </c>
      <c r="V281" s="224">
        <f>ROUND(E281*U281,2)</f>
        <v>0.17</v>
      </c>
      <c r="W281" s="224"/>
      <c r="X281" s="224" t="s">
        <v>336</v>
      </c>
      <c r="Y281" s="224" t="s">
        <v>317</v>
      </c>
      <c r="Z281" s="214"/>
      <c r="AA281" s="214"/>
      <c r="AB281" s="214"/>
      <c r="AC281" s="214"/>
      <c r="AD281" s="214"/>
      <c r="AE281" s="214"/>
      <c r="AF281" s="214"/>
      <c r="AG281" s="214" t="s">
        <v>337</v>
      </c>
      <c r="AH281" s="214"/>
      <c r="AI281" s="214"/>
      <c r="AJ281" s="214"/>
      <c r="AK281" s="214"/>
      <c r="AL281" s="214"/>
      <c r="AM281" s="214"/>
      <c r="AN281" s="214"/>
      <c r="AO281" s="214"/>
      <c r="AP281" s="214"/>
      <c r="AQ281" s="214"/>
      <c r="AR281" s="214"/>
      <c r="AS281" s="214"/>
      <c r="AT281" s="214"/>
      <c r="AU281" s="214"/>
      <c r="AV281" s="214"/>
      <c r="AW281" s="214"/>
      <c r="AX281" s="214"/>
      <c r="AY281" s="214"/>
      <c r="AZ281" s="214"/>
      <c r="BA281" s="214"/>
      <c r="BB281" s="214"/>
      <c r="BC281" s="214"/>
      <c r="BD281" s="214"/>
      <c r="BE281" s="214"/>
      <c r="BF281" s="214"/>
      <c r="BG281" s="214"/>
      <c r="BH281" s="214"/>
    </row>
    <row r="282" spans="1:60" ht="22.5" outlineLevel="1" x14ac:dyDescent="0.2">
      <c r="A282" s="245">
        <v>69</v>
      </c>
      <c r="B282" s="246" t="s">
        <v>655</v>
      </c>
      <c r="C282" s="256" t="s">
        <v>656</v>
      </c>
      <c r="D282" s="247" t="s">
        <v>375</v>
      </c>
      <c r="E282" s="248">
        <v>2</v>
      </c>
      <c r="F282" s="249"/>
      <c r="G282" s="250">
        <f>ROUND(E282*F282,2)</f>
        <v>0</v>
      </c>
      <c r="H282" s="249"/>
      <c r="I282" s="250">
        <f>ROUND(E282*H282,2)</f>
        <v>0</v>
      </c>
      <c r="J282" s="249"/>
      <c r="K282" s="250">
        <f>ROUND(E282*J282,2)</f>
        <v>0</v>
      </c>
      <c r="L282" s="250">
        <v>12</v>
      </c>
      <c r="M282" s="250">
        <f>G282*(1+L282/100)</f>
        <v>0</v>
      </c>
      <c r="N282" s="248">
        <v>4.0000000000000002E-4</v>
      </c>
      <c r="O282" s="248">
        <f>ROUND(E282*N282,2)</f>
        <v>0</v>
      </c>
      <c r="P282" s="248">
        <v>0</v>
      </c>
      <c r="Q282" s="248">
        <f>ROUND(E282*P282,2)</f>
        <v>0</v>
      </c>
      <c r="R282" s="250" t="s">
        <v>611</v>
      </c>
      <c r="S282" s="250" t="s">
        <v>315</v>
      </c>
      <c r="T282" s="251" t="s">
        <v>315</v>
      </c>
      <c r="U282" s="224">
        <v>0.246</v>
      </c>
      <c r="V282" s="224">
        <f>ROUND(E282*U282,2)</f>
        <v>0.49</v>
      </c>
      <c r="W282" s="224"/>
      <c r="X282" s="224" t="s">
        <v>336</v>
      </c>
      <c r="Y282" s="224" t="s">
        <v>317</v>
      </c>
      <c r="Z282" s="214"/>
      <c r="AA282" s="214"/>
      <c r="AB282" s="214"/>
      <c r="AC282" s="214"/>
      <c r="AD282" s="214"/>
      <c r="AE282" s="214"/>
      <c r="AF282" s="214"/>
      <c r="AG282" s="214" t="s">
        <v>337</v>
      </c>
      <c r="AH282" s="214"/>
      <c r="AI282" s="214"/>
      <c r="AJ282" s="214"/>
      <c r="AK282" s="214"/>
      <c r="AL282" s="214"/>
      <c r="AM282" s="214"/>
      <c r="AN282" s="214"/>
      <c r="AO282" s="214"/>
      <c r="AP282" s="214"/>
      <c r="AQ282" s="214"/>
      <c r="AR282" s="214"/>
      <c r="AS282" s="214"/>
      <c r="AT282" s="214"/>
      <c r="AU282" s="214"/>
      <c r="AV282" s="214"/>
      <c r="AW282" s="214"/>
      <c r="AX282" s="214"/>
      <c r="AY282" s="214"/>
      <c r="AZ282" s="214"/>
      <c r="BA282" s="214"/>
      <c r="BB282" s="214"/>
      <c r="BC282" s="214"/>
      <c r="BD282" s="214"/>
      <c r="BE282" s="214"/>
      <c r="BF282" s="214"/>
      <c r="BG282" s="214"/>
      <c r="BH282" s="214"/>
    </row>
    <row r="283" spans="1:60" outlineLevel="1" x14ac:dyDescent="0.2">
      <c r="A283" s="245">
        <v>70</v>
      </c>
      <c r="B283" s="246" t="s">
        <v>657</v>
      </c>
      <c r="C283" s="256" t="s">
        <v>658</v>
      </c>
      <c r="D283" s="247" t="s">
        <v>375</v>
      </c>
      <c r="E283" s="248">
        <v>1</v>
      </c>
      <c r="F283" s="249"/>
      <c r="G283" s="250">
        <f>ROUND(E283*F283,2)</f>
        <v>0</v>
      </c>
      <c r="H283" s="249"/>
      <c r="I283" s="250">
        <f>ROUND(E283*H283,2)</f>
        <v>0</v>
      </c>
      <c r="J283" s="249"/>
      <c r="K283" s="250">
        <f>ROUND(E283*J283,2)</f>
        <v>0</v>
      </c>
      <c r="L283" s="250">
        <v>12</v>
      </c>
      <c r="M283" s="250">
        <f>G283*(1+L283/100)</f>
        <v>0</v>
      </c>
      <c r="N283" s="248">
        <v>8.0000000000000004E-4</v>
      </c>
      <c r="O283" s="248">
        <f>ROUND(E283*N283,2)</f>
        <v>0</v>
      </c>
      <c r="P283" s="248">
        <v>0</v>
      </c>
      <c r="Q283" s="248">
        <f>ROUND(E283*P283,2)</f>
        <v>0</v>
      </c>
      <c r="R283" s="250" t="s">
        <v>611</v>
      </c>
      <c r="S283" s="250" t="s">
        <v>315</v>
      </c>
      <c r="T283" s="251" t="s">
        <v>315</v>
      </c>
      <c r="U283" s="224">
        <v>0.37</v>
      </c>
      <c r="V283" s="224">
        <f>ROUND(E283*U283,2)</f>
        <v>0.37</v>
      </c>
      <c r="W283" s="224"/>
      <c r="X283" s="224" t="s">
        <v>336</v>
      </c>
      <c r="Y283" s="224" t="s">
        <v>317</v>
      </c>
      <c r="Z283" s="214"/>
      <c r="AA283" s="214"/>
      <c r="AB283" s="214"/>
      <c r="AC283" s="214"/>
      <c r="AD283" s="214"/>
      <c r="AE283" s="214"/>
      <c r="AF283" s="214"/>
      <c r="AG283" s="214" t="s">
        <v>337</v>
      </c>
      <c r="AH283" s="214"/>
      <c r="AI283" s="214"/>
      <c r="AJ283" s="214"/>
      <c r="AK283" s="214"/>
      <c r="AL283" s="214"/>
      <c r="AM283" s="214"/>
      <c r="AN283" s="214"/>
      <c r="AO283" s="214"/>
      <c r="AP283" s="214"/>
      <c r="AQ283" s="214"/>
      <c r="AR283" s="214"/>
      <c r="AS283" s="214"/>
      <c r="AT283" s="214"/>
      <c r="AU283" s="214"/>
      <c r="AV283" s="214"/>
      <c r="AW283" s="214"/>
      <c r="AX283" s="214"/>
      <c r="AY283" s="214"/>
      <c r="AZ283" s="214"/>
      <c r="BA283" s="214"/>
      <c r="BB283" s="214"/>
      <c r="BC283" s="214"/>
      <c r="BD283" s="214"/>
      <c r="BE283" s="214"/>
      <c r="BF283" s="214"/>
      <c r="BG283" s="214"/>
      <c r="BH283" s="214"/>
    </row>
    <row r="284" spans="1:60" outlineLevel="1" x14ac:dyDescent="0.2">
      <c r="A284" s="236">
        <v>71</v>
      </c>
      <c r="B284" s="237" t="s">
        <v>659</v>
      </c>
      <c r="C284" s="254" t="s">
        <v>660</v>
      </c>
      <c r="D284" s="238" t="s">
        <v>375</v>
      </c>
      <c r="E284" s="239">
        <v>2</v>
      </c>
      <c r="F284" s="240"/>
      <c r="G284" s="241">
        <f>ROUND(E284*F284,2)</f>
        <v>0</v>
      </c>
      <c r="H284" s="240"/>
      <c r="I284" s="241">
        <f>ROUND(E284*H284,2)</f>
        <v>0</v>
      </c>
      <c r="J284" s="240"/>
      <c r="K284" s="241">
        <f>ROUND(E284*J284,2)</f>
        <v>0</v>
      </c>
      <c r="L284" s="241">
        <v>12</v>
      </c>
      <c r="M284" s="241">
        <f>G284*(1+L284/100)</f>
        <v>0</v>
      </c>
      <c r="N284" s="239">
        <v>0</v>
      </c>
      <c r="O284" s="239">
        <f>ROUND(E284*N284,2)</f>
        <v>0</v>
      </c>
      <c r="P284" s="239">
        <v>0</v>
      </c>
      <c r="Q284" s="239">
        <f>ROUND(E284*P284,2)</f>
        <v>0</v>
      </c>
      <c r="R284" s="241" t="s">
        <v>611</v>
      </c>
      <c r="S284" s="241" t="s">
        <v>315</v>
      </c>
      <c r="T284" s="242" t="s">
        <v>315</v>
      </c>
      <c r="U284" s="224">
        <v>0.37</v>
      </c>
      <c r="V284" s="224">
        <f>ROUND(E284*U284,2)</f>
        <v>0.74</v>
      </c>
      <c r="W284" s="224"/>
      <c r="X284" s="224" t="s">
        <v>336</v>
      </c>
      <c r="Y284" s="224" t="s">
        <v>317</v>
      </c>
      <c r="Z284" s="214"/>
      <c r="AA284" s="214"/>
      <c r="AB284" s="214"/>
      <c r="AC284" s="214"/>
      <c r="AD284" s="214"/>
      <c r="AE284" s="214"/>
      <c r="AF284" s="214"/>
      <c r="AG284" s="214" t="s">
        <v>337</v>
      </c>
      <c r="AH284" s="214"/>
      <c r="AI284" s="214"/>
      <c r="AJ284" s="214"/>
      <c r="AK284" s="214"/>
      <c r="AL284" s="214"/>
      <c r="AM284" s="214"/>
      <c r="AN284" s="214"/>
      <c r="AO284" s="214"/>
      <c r="AP284" s="214"/>
      <c r="AQ284" s="214"/>
      <c r="AR284" s="214"/>
      <c r="AS284" s="214"/>
      <c r="AT284" s="214"/>
      <c r="AU284" s="214"/>
      <c r="AV284" s="214"/>
      <c r="AW284" s="214"/>
      <c r="AX284" s="214"/>
      <c r="AY284" s="214"/>
      <c r="AZ284" s="214"/>
      <c r="BA284" s="214"/>
      <c r="BB284" s="214"/>
      <c r="BC284" s="214"/>
      <c r="BD284" s="214"/>
      <c r="BE284" s="214"/>
      <c r="BF284" s="214"/>
      <c r="BG284" s="214"/>
      <c r="BH284" s="214"/>
    </row>
    <row r="285" spans="1:60" outlineLevel="2" x14ac:dyDescent="0.2">
      <c r="A285" s="221"/>
      <c r="B285" s="222"/>
      <c r="C285" s="268" t="s">
        <v>661</v>
      </c>
      <c r="D285" s="262"/>
      <c r="E285" s="263">
        <v>2</v>
      </c>
      <c r="F285" s="224"/>
      <c r="G285" s="224"/>
      <c r="H285" s="224"/>
      <c r="I285" s="224"/>
      <c r="J285" s="224"/>
      <c r="K285" s="224"/>
      <c r="L285" s="224"/>
      <c r="M285" s="224"/>
      <c r="N285" s="223"/>
      <c r="O285" s="223"/>
      <c r="P285" s="223"/>
      <c r="Q285" s="223"/>
      <c r="R285" s="224"/>
      <c r="S285" s="224"/>
      <c r="T285" s="224"/>
      <c r="U285" s="224"/>
      <c r="V285" s="224"/>
      <c r="W285" s="224"/>
      <c r="X285" s="224"/>
      <c r="Y285" s="224"/>
      <c r="Z285" s="214"/>
      <c r="AA285" s="214"/>
      <c r="AB285" s="214"/>
      <c r="AC285" s="214"/>
      <c r="AD285" s="214"/>
      <c r="AE285" s="214"/>
      <c r="AF285" s="214"/>
      <c r="AG285" s="214" t="s">
        <v>371</v>
      </c>
      <c r="AH285" s="214">
        <v>0</v>
      </c>
      <c r="AI285" s="214"/>
      <c r="AJ285" s="214"/>
      <c r="AK285" s="214"/>
      <c r="AL285" s="214"/>
      <c r="AM285" s="214"/>
      <c r="AN285" s="214"/>
      <c r="AO285" s="214"/>
      <c r="AP285" s="214"/>
      <c r="AQ285" s="214"/>
      <c r="AR285" s="214"/>
      <c r="AS285" s="214"/>
      <c r="AT285" s="214"/>
      <c r="AU285" s="214"/>
      <c r="AV285" s="214"/>
      <c r="AW285" s="214"/>
      <c r="AX285" s="214"/>
      <c r="AY285" s="214"/>
      <c r="AZ285" s="214"/>
      <c r="BA285" s="214"/>
      <c r="BB285" s="214"/>
      <c r="BC285" s="214"/>
      <c r="BD285" s="214"/>
      <c r="BE285" s="214"/>
      <c r="BF285" s="214"/>
      <c r="BG285" s="214"/>
      <c r="BH285" s="214"/>
    </row>
    <row r="286" spans="1:60" ht="22.5" outlineLevel="1" x14ac:dyDescent="0.2">
      <c r="A286" s="245">
        <v>72</v>
      </c>
      <c r="B286" s="246" t="s">
        <v>662</v>
      </c>
      <c r="C286" s="256" t="s">
        <v>663</v>
      </c>
      <c r="D286" s="247" t="s">
        <v>375</v>
      </c>
      <c r="E286" s="248">
        <v>2</v>
      </c>
      <c r="F286" s="249"/>
      <c r="G286" s="250">
        <f>ROUND(E286*F286,2)</f>
        <v>0</v>
      </c>
      <c r="H286" s="249"/>
      <c r="I286" s="250">
        <f>ROUND(E286*H286,2)</f>
        <v>0</v>
      </c>
      <c r="J286" s="249"/>
      <c r="K286" s="250">
        <f>ROUND(E286*J286,2)</f>
        <v>0</v>
      </c>
      <c r="L286" s="250">
        <v>12</v>
      </c>
      <c r="M286" s="250">
        <f>G286*(1+L286/100)</f>
        <v>0</v>
      </c>
      <c r="N286" s="248">
        <v>1.1999999999999999E-3</v>
      </c>
      <c r="O286" s="248">
        <f>ROUND(E286*N286,2)</f>
        <v>0</v>
      </c>
      <c r="P286" s="248">
        <v>0</v>
      </c>
      <c r="Q286" s="248">
        <f>ROUND(E286*P286,2)</f>
        <v>0</v>
      </c>
      <c r="R286" s="250" t="s">
        <v>428</v>
      </c>
      <c r="S286" s="250" t="s">
        <v>315</v>
      </c>
      <c r="T286" s="251" t="s">
        <v>315</v>
      </c>
      <c r="U286" s="224">
        <v>0</v>
      </c>
      <c r="V286" s="224">
        <f>ROUND(E286*U286,2)</f>
        <v>0</v>
      </c>
      <c r="W286" s="224"/>
      <c r="X286" s="224" t="s">
        <v>429</v>
      </c>
      <c r="Y286" s="224" t="s">
        <v>317</v>
      </c>
      <c r="Z286" s="214"/>
      <c r="AA286" s="214"/>
      <c r="AB286" s="214"/>
      <c r="AC286" s="214"/>
      <c r="AD286" s="214"/>
      <c r="AE286" s="214"/>
      <c r="AF286" s="214"/>
      <c r="AG286" s="214" t="s">
        <v>430</v>
      </c>
      <c r="AH286" s="214"/>
      <c r="AI286" s="214"/>
      <c r="AJ286" s="214"/>
      <c r="AK286" s="214"/>
      <c r="AL286" s="214"/>
      <c r="AM286" s="214"/>
      <c r="AN286" s="214"/>
      <c r="AO286" s="214"/>
      <c r="AP286" s="214"/>
      <c r="AQ286" s="214"/>
      <c r="AR286" s="214"/>
      <c r="AS286" s="214"/>
      <c r="AT286" s="214"/>
      <c r="AU286" s="214"/>
      <c r="AV286" s="214"/>
      <c r="AW286" s="214"/>
      <c r="AX286" s="214"/>
      <c r="AY286" s="214"/>
      <c r="AZ286" s="214"/>
      <c r="BA286" s="214"/>
      <c r="BB286" s="214"/>
      <c r="BC286" s="214"/>
      <c r="BD286" s="214"/>
      <c r="BE286" s="214"/>
      <c r="BF286" s="214"/>
      <c r="BG286" s="214"/>
      <c r="BH286" s="214"/>
    </row>
    <row r="287" spans="1:60" ht="22.5" outlineLevel="1" x14ac:dyDescent="0.2">
      <c r="A287" s="245">
        <v>73</v>
      </c>
      <c r="B287" s="246" t="s">
        <v>664</v>
      </c>
      <c r="C287" s="256" t="s">
        <v>665</v>
      </c>
      <c r="D287" s="247" t="s">
        <v>375</v>
      </c>
      <c r="E287" s="248">
        <v>1</v>
      </c>
      <c r="F287" s="249"/>
      <c r="G287" s="250">
        <f>ROUND(E287*F287,2)</f>
        <v>0</v>
      </c>
      <c r="H287" s="249"/>
      <c r="I287" s="250">
        <f>ROUND(E287*H287,2)</f>
        <v>0</v>
      </c>
      <c r="J287" s="249"/>
      <c r="K287" s="250">
        <f>ROUND(E287*J287,2)</f>
        <v>0</v>
      </c>
      <c r="L287" s="250">
        <v>12</v>
      </c>
      <c r="M287" s="250">
        <f>G287*(1+L287/100)</f>
        <v>0</v>
      </c>
      <c r="N287" s="248">
        <v>1.2999999999999999E-3</v>
      </c>
      <c r="O287" s="248">
        <f>ROUND(E287*N287,2)</f>
        <v>0</v>
      </c>
      <c r="P287" s="248">
        <v>0</v>
      </c>
      <c r="Q287" s="248">
        <f>ROUND(E287*P287,2)</f>
        <v>0</v>
      </c>
      <c r="R287" s="250" t="s">
        <v>428</v>
      </c>
      <c r="S287" s="250" t="s">
        <v>315</v>
      </c>
      <c r="T287" s="251" t="s">
        <v>315</v>
      </c>
      <c r="U287" s="224">
        <v>0</v>
      </c>
      <c r="V287" s="224">
        <f>ROUND(E287*U287,2)</f>
        <v>0</v>
      </c>
      <c r="W287" s="224"/>
      <c r="X287" s="224" t="s">
        <v>429</v>
      </c>
      <c r="Y287" s="224" t="s">
        <v>317</v>
      </c>
      <c r="Z287" s="214"/>
      <c r="AA287" s="214"/>
      <c r="AB287" s="214"/>
      <c r="AC287" s="214"/>
      <c r="AD287" s="214"/>
      <c r="AE287" s="214"/>
      <c r="AF287" s="214"/>
      <c r="AG287" s="214" t="s">
        <v>430</v>
      </c>
      <c r="AH287" s="214"/>
      <c r="AI287" s="214"/>
      <c r="AJ287" s="214"/>
      <c r="AK287" s="214"/>
      <c r="AL287" s="214"/>
      <c r="AM287" s="214"/>
      <c r="AN287" s="214"/>
      <c r="AO287" s="214"/>
      <c r="AP287" s="214"/>
      <c r="AQ287" s="214"/>
      <c r="AR287" s="214"/>
      <c r="AS287" s="214"/>
      <c r="AT287" s="214"/>
      <c r="AU287" s="214"/>
      <c r="AV287" s="214"/>
      <c r="AW287" s="214"/>
      <c r="AX287" s="214"/>
      <c r="AY287" s="214"/>
      <c r="AZ287" s="214"/>
      <c r="BA287" s="214"/>
      <c r="BB287" s="214"/>
      <c r="BC287" s="214"/>
      <c r="BD287" s="214"/>
      <c r="BE287" s="214"/>
      <c r="BF287" s="214"/>
      <c r="BG287" s="214"/>
      <c r="BH287" s="214"/>
    </row>
    <row r="288" spans="1:60" outlineLevel="1" x14ac:dyDescent="0.2">
      <c r="A288" s="245">
        <v>74</v>
      </c>
      <c r="B288" s="246" t="s">
        <v>666</v>
      </c>
      <c r="C288" s="256" t="s">
        <v>667</v>
      </c>
      <c r="D288" s="247" t="s">
        <v>375</v>
      </c>
      <c r="E288" s="248">
        <v>1</v>
      </c>
      <c r="F288" s="249"/>
      <c r="G288" s="250">
        <f>ROUND(E288*F288,2)</f>
        <v>0</v>
      </c>
      <c r="H288" s="249"/>
      <c r="I288" s="250">
        <f>ROUND(E288*H288,2)</f>
        <v>0</v>
      </c>
      <c r="J288" s="249"/>
      <c r="K288" s="250">
        <f>ROUND(E288*J288,2)</f>
        <v>0</v>
      </c>
      <c r="L288" s="250">
        <v>12</v>
      </c>
      <c r="M288" s="250">
        <f>G288*(1+L288/100)</f>
        <v>0</v>
      </c>
      <c r="N288" s="248">
        <v>0</v>
      </c>
      <c r="O288" s="248">
        <f>ROUND(E288*N288,2)</f>
        <v>0</v>
      </c>
      <c r="P288" s="248">
        <v>0</v>
      </c>
      <c r="Q288" s="248">
        <f>ROUND(E288*P288,2)</f>
        <v>0</v>
      </c>
      <c r="R288" s="250" t="s">
        <v>428</v>
      </c>
      <c r="S288" s="250" t="s">
        <v>315</v>
      </c>
      <c r="T288" s="251" t="s">
        <v>316</v>
      </c>
      <c r="U288" s="224">
        <v>0</v>
      </c>
      <c r="V288" s="224">
        <f>ROUND(E288*U288,2)</f>
        <v>0</v>
      </c>
      <c r="W288" s="224"/>
      <c r="X288" s="224" t="s">
        <v>429</v>
      </c>
      <c r="Y288" s="224" t="s">
        <v>317</v>
      </c>
      <c r="Z288" s="214"/>
      <c r="AA288" s="214"/>
      <c r="AB288" s="214"/>
      <c r="AC288" s="214"/>
      <c r="AD288" s="214"/>
      <c r="AE288" s="214"/>
      <c r="AF288" s="214"/>
      <c r="AG288" s="214" t="s">
        <v>430</v>
      </c>
      <c r="AH288" s="214"/>
      <c r="AI288" s="214"/>
      <c r="AJ288" s="214"/>
      <c r="AK288" s="214"/>
      <c r="AL288" s="214"/>
      <c r="AM288" s="214"/>
      <c r="AN288" s="214"/>
      <c r="AO288" s="214"/>
      <c r="AP288" s="214"/>
      <c r="AQ288" s="214"/>
      <c r="AR288" s="214"/>
      <c r="AS288" s="214"/>
      <c r="AT288" s="214"/>
      <c r="AU288" s="214"/>
      <c r="AV288" s="214"/>
      <c r="AW288" s="214"/>
      <c r="AX288" s="214"/>
      <c r="AY288" s="214"/>
      <c r="AZ288" s="214"/>
      <c r="BA288" s="214"/>
      <c r="BB288" s="214"/>
      <c r="BC288" s="214"/>
      <c r="BD288" s="214"/>
      <c r="BE288" s="214"/>
      <c r="BF288" s="214"/>
      <c r="BG288" s="214"/>
      <c r="BH288" s="214"/>
    </row>
    <row r="289" spans="1:60" outlineLevel="1" x14ac:dyDescent="0.2">
      <c r="A289" s="245">
        <v>75</v>
      </c>
      <c r="B289" s="246" t="s">
        <v>668</v>
      </c>
      <c r="C289" s="256" t="s">
        <v>669</v>
      </c>
      <c r="D289" s="247" t="s">
        <v>375</v>
      </c>
      <c r="E289" s="248">
        <v>1</v>
      </c>
      <c r="F289" s="249"/>
      <c r="G289" s="250">
        <f>ROUND(E289*F289,2)</f>
        <v>0</v>
      </c>
      <c r="H289" s="249"/>
      <c r="I289" s="250">
        <f>ROUND(E289*H289,2)</f>
        <v>0</v>
      </c>
      <c r="J289" s="249"/>
      <c r="K289" s="250">
        <f>ROUND(E289*J289,2)</f>
        <v>0</v>
      </c>
      <c r="L289" s="250">
        <v>12</v>
      </c>
      <c r="M289" s="250">
        <f>G289*(1+L289/100)</f>
        <v>0</v>
      </c>
      <c r="N289" s="248">
        <v>1.9300000000000001E-2</v>
      </c>
      <c r="O289" s="248">
        <f>ROUND(E289*N289,2)</f>
        <v>0.02</v>
      </c>
      <c r="P289" s="248">
        <v>0</v>
      </c>
      <c r="Q289" s="248">
        <f>ROUND(E289*P289,2)</f>
        <v>0</v>
      </c>
      <c r="R289" s="250" t="s">
        <v>428</v>
      </c>
      <c r="S289" s="250" t="s">
        <v>670</v>
      </c>
      <c r="T289" s="251" t="s">
        <v>670</v>
      </c>
      <c r="U289" s="224">
        <v>0</v>
      </c>
      <c r="V289" s="224">
        <f>ROUND(E289*U289,2)</f>
        <v>0</v>
      </c>
      <c r="W289" s="224"/>
      <c r="X289" s="224" t="s">
        <v>429</v>
      </c>
      <c r="Y289" s="224" t="s">
        <v>317</v>
      </c>
      <c r="Z289" s="214"/>
      <c r="AA289" s="214"/>
      <c r="AB289" s="214"/>
      <c r="AC289" s="214"/>
      <c r="AD289" s="214"/>
      <c r="AE289" s="214"/>
      <c r="AF289" s="214"/>
      <c r="AG289" s="214" t="s">
        <v>430</v>
      </c>
      <c r="AH289" s="214"/>
      <c r="AI289" s="214"/>
      <c r="AJ289" s="214"/>
      <c r="AK289" s="214"/>
      <c r="AL289" s="214"/>
      <c r="AM289" s="214"/>
      <c r="AN289" s="214"/>
      <c r="AO289" s="214"/>
      <c r="AP289" s="214"/>
      <c r="AQ289" s="214"/>
      <c r="AR289" s="214"/>
      <c r="AS289" s="214"/>
      <c r="AT289" s="214"/>
      <c r="AU289" s="214"/>
      <c r="AV289" s="214"/>
      <c r="AW289" s="214"/>
      <c r="AX289" s="214"/>
      <c r="AY289" s="214"/>
      <c r="AZ289" s="214"/>
      <c r="BA289" s="214"/>
      <c r="BB289" s="214"/>
      <c r="BC289" s="214"/>
      <c r="BD289" s="214"/>
      <c r="BE289" s="214"/>
      <c r="BF289" s="214"/>
      <c r="BG289" s="214"/>
      <c r="BH289" s="214"/>
    </row>
    <row r="290" spans="1:60" ht="22.5" outlineLevel="1" x14ac:dyDescent="0.2">
      <c r="A290" s="236">
        <v>76</v>
      </c>
      <c r="B290" s="237" t="s">
        <v>671</v>
      </c>
      <c r="C290" s="254" t="s">
        <v>672</v>
      </c>
      <c r="D290" s="238" t="s">
        <v>375</v>
      </c>
      <c r="E290" s="239">
        <v>1</v>
      </c>
      <c r="F290" s="240"/>
      <c r="G290" s="241">
        <f>ROUND(E290*F290,2)</f>
        <v>0</v>
      </c>
      <c r="H290" s="240"/>
      <c r="I290" s="241">
        <f>ROUND(E290*H290,2)</f>
        <v>0</v>
      </c>
      <c r="J290" s="240"/>
      <c r="K290" s="241">
        <f>ROUND(E290*J290,2)</f>
        <v>0</v>
      </c>
      <c r="L290" s="241">
        <v>12</v>
      </c>
      <c r="M290" s="241">
        <f>G290*(1+L290/100)</f>
        <v>0</v>
      </c>
      <c r="N290" s="239">
        <v>1.8E-3</v>
      </c>
      <c r="O290" s="239">
        <f>ROUND(E290*N290,2)</f>
        <v>0</v>
      </c>
      <c r="P290" s="239">
        <v>0</v>
      </c>
      <c r="Q290" s="239">
        <f>ROUND(E290*P290,2)</f>
        <v>0</v>
      </c>
      <c r="R290" s="241" t="s">
        <v>428</v>
      </c>
      <c r="S290" s="241" t="s">
        <v>315</v>
      </c>
      <c r="T290" s="242" t="s">
        <v>315</v>
      </c>
      <c r="U290" s="224">
        <v>0</v>
      </c>
      <c r="V290" s="224">
        <f>ROUND(E290*U290,2)</f>
        <v>0</v>
      </c>
      <c r="W290" s="224"/>
      <c r="X290" s="224" t="s">
        <v>429</v>
      </c>
      <c r="Y290" s="224" t="s">
        <v>317</v>
      </c>
      <c r="Z290" s="214"/>
      <c r="AA290" s="214"/>
      <c r="AB290" s="214"/>
      <c r="AC290" s="214"/>
      <c r="AD290" s="214"/>
      <c r="AE290" s="214"/>
      <c r="AF290" s="214"/>
      <c r="AG290" s="214" t="s">
        <v>430</v>
      </c>
      <c r="AH290" s="214"/>
      <c r="AI290" s="214"/>
      <c r="AJ290" s="214"/>
      <c r="AK290" s="214"/>
      <c r="AL290" s="214"/>
      <c r="AM290" s="214"/>
      <c r="AN290" s="214"/>
      <c r="AO290" s="214"/>
      <c r="AP290" s="214"/>
      <c r="AQ290" s="214"/>
      <c r="AR290" s="214"/>
      <c r="AS290" s="214"/>
      <c r="AT290" s="214"/>
      <c r="AU290" s="214"/>
      <c r="AV290" s="214"/>
      <c r="AW290" s="214"/>
      <c r="AX290" s="214"/>
      <c r="AY290" s="214"/>
      <c r="AZ290" s="214"/>
      <c r="BA290" s="214"/>
      <c r="BB290" s="214"/>
      <c r="BC290" s="214"/>
      <c r="BD290" s="214"/>
      <c r="BE290" s="214"/>
      <c r="BF290" s="214"/>
      <c r="BG290" s="214"/>
      <c r="BH290" s="214"/>
    </row>
    <row r="291" spans="1:60" outlineLevel="2" x14ac:dyDescent="0.2">
      <c r="A291" s="221"/>
      <c r="B291" s="222"/>
      <c r="C291" s="268" t="s">
        <v>673</v>
      </c>
      <c r="D291" s="262"/>
      <c r="E291" s="263">
        <v>1</v>
      </c>
      <c r="F291" s="224"/>
      <c r="G291" s="224"/>
      <c r="H291" s="224"/>
      <c r="I291" s="224"/>
      <c r="J291" s="224"/>
      <c r="K291" s="224"/>
      <c r="L291" s="224"/>
      <c r="M291" s="224"/>
      <c r="N291" s="223"/>
      <c r="O291" s="223"/>
      <c r="P291" s="223"/>
      <c r="Q291" s="223"/>
      <c r="R291" s="224"/>
      <c r="S291" s="224"/>
      <c r="T291" s="224"/>
      <c r="U291" s="224"/>
      <c r="V291" s="224"/>
      <c r="W291" s="224"/>
      <c r="X291" s="224"/>
      <c r="Y291" s="224"/>
      <c r="Z291" s="214"/>
      <c r="AA291" s="214"/>
      <c r="AB291" s="214"/>
      <c r="AC291" s="214"/>
      <c r="AD291" s="214"/>
      <c r="AE291" s="214"/>
      <c r="AF291" s="214"/>
      <c r="AG291" s="214" t="s">
        <v>371</v>
      </c>
      <c r="AH291" s="214">
        <v>0</v>
      </c>
      <c r="AI291" s="214"/>
      <c r="AJ291" s="214"/>
      <c r="AK291" s="214"/>
      <c r="AL291" s="214"/>
      <c r="AM291" s="214"/>
      <c r="AN291" s="214"/>
      <c r="AO291" s="214"/>
      <c r="AP291" s="214"/>
      <c r="AQ291" s="214"/>
      <c r="AR291" s="214"/>
      <c r="AS291" s="214"/>
      <c r="AT291" s="214"/>
      <c r="AU291" s="214"/>
      <c r="AV291" s="214"/>
      <c r="AW291" s="214"/>
      <c r="AX291" s="214"/>
      <c r="AY291" s="214"/>
      <c r="AZ291" s="214"/>
      <c r="BA291" s="214"/>
      <c r="BB291" s="214"/>
      <c r="BC291" s="214"/>
      <c r="BD291" s="214"/>
      <c r="BE291" s="214"/>
      <c r="BF291" s="214"/>
      <c r="BG291" s="214"/>
      <c r="BH291" s="214"/>
    </row>
    <row r="292" spans="1:60" ht="22.5" outlineLevel="1" x14ac:dyDescent="0.2">
      <c r="A292" s="236">
        <v>77</v>
      </c>
      <c r="B292" s="237" t="s">
        <v>674</v>
      </c>
      <c r="C292" s="254" t="s">
        <v>675</v>
      </c>
      <c r="D292" s="238" t="s">
        <v>375</v>
      </c>
      <c r="E292" s="239">
        <v>1</v>
      </c>
      <c r="F292" s="240"/>
      <c r="G292" s="241">
        <f>ROUND(E292*F292,2)</f>
        <v>0</v>
      </c>
      <c r="H292" s="240"/>
      <c r="I292" s="241">
        <f>ROUND(E292*H292,2)</f>
        <v>0</v>
      </c>
      <c r="J292" s="240"/>
      <c r="K292" s="241">
        <f>ROUND(E292*J292,2)</f>
        <v>0</v>
      </c>
      <c r="L292" s="241">
        <v>12</v>
      </c>
      <c r="M292" s="241">
        <f>G292*(1+L292/100)</f>
        <v>0</v>
      </c>
      <c r="N292" s="239">
        <v>1.6000000000000001E-3</v>
      </c>
      <c r="O292" s="239">
        <f>ROUND(E292*N292,2)</f>
        <v>0</v>
      </c>
      <c r="P292" s="239">
        <v>0</v>
      </c>
      <c r="Q292" s="239">
        <f>ROUND(E292*P292,2)</f>
        <v>0</v>
      </c>
      <c r="R292" s="241" t="s">
        <v>428</v>
      </c>
      <c r="S292" s="241" t="s">
        <v>670</v>
      </c>
      <c r="T292" s="242" t="s">
        <v>670</v>
      </c>
      <c r="U292" s="224">
        <v>0</v>
      </c>
      <c r="V292" s="224">
        <f>ROUND(E292*U292,2)</f>
        <v>0</v>
      </c>
      <c r="W292" s="224"/>
      <c r="X292" s="224" t="s">
        <v>429</v>
      </c>
      <c r="Y292" s="224" t="s">
        <v>317</v>
      </c>
      <c r="Z292" s="214"/>
      <c r="AA292" s="214"/>
      <c r="AB292" s="214"/>
      <c r="AC292" s="214"/>
      <c r="AD292" s="214"/>
      <c r="AE292" s="214"/>
      <c r="AF292" s="214"/>
      <c r="AG292" s="214" t="s">
        <v>430</v>
      </c>
      <c r="AH292" s="214"/>
      <c r="AI292" s="214"/>
      <c r="AJ292" s="214"/>
      <c r="AK292" s="214"/>
      <c r="AL292" s="214"/>
      <c r="AM292" s="214"/>
      <c r="AN292" s="214"/>
      <c r="AO292" s="214"/>
      <c r="AP292" s="214"/>
      <c r="AQ292" s="214"/>
      <c r="AR292" s="214"/>
      <c r="AS292" s="214"/>
      <c r="AT292" s="214"/>
      <c r="AU292" s="214"/>
      <c r="AV292" s="214"/>
      <c r="AW292" s="214"/>
      <c r="AX292" s="214"/>
      <c r="AY292" s="214"/>
      <c r="AZ292" s="214"/>
      <c r="BA292" s="214"/>
      <c r="BB292" s="214"/>
      <c r="BC292" s="214"/>
      <c r="BD292" s="214"/>
      <c r="BE292" s="214"/>
      <c r="BF292" s="214"/>
      <c r="BG292" s="214"/>
      <c r="BH292" s="214"/>
    </row>
    <row r="293" spans="1:60" outlineLevel="2" x14ac:dyDescent="0.2">
      <c r="A293" s="221"/>
      <c r="B293" s="222"/>
      <c r="C293" s="268" t="s">
        <v>673</v>
      </c>
      <c r="D293" s="262"/>
      <c r="E293" s="263">
        <v>1</v>
      </c>
      <c r="F293" s="224"/>
      <c r="G293" s="224"/>
      <c r="H293" s="224"/>
      <c r="I293" s="224"/>
      <c r="J293" s="224"/>
      <c r="K293" s="224"/>
      <c r="L293" s="224"/>
      <c r="M293" s="224"/>
      <c r="N293" s="223"/>
      <c r="O293" s="223"/>
      <c r="P293" s="223"/>
      <c r="Q293" s="223"/>
      <c r="R293" s="224"/>
      <c r="S293" s="224"/>
      <c r="T293" s="224"/>
      <c r="U293" s="224"/>
      <c r="V293" s="224"/>
      <c r="W293" s="224"/>
      <c r="X293" s="224"/>
      <c r="Y293" s="224"/>
      <c r="Z293" s="214"/>
      <c r="AA293" s="214"/>
      <c r="AB293" s="214"/>
      <c r="AC293" s="214"/>
      <c r="AD293" s="214"/>
      <c r="AE293" s="214"/>
      <c r="AF293" s="214"/>
      <c r="AG293" s="214" t="s">
        <v>371</v>
      </c>
      <c r="AH293" s="214">
        <v>0</v>
      </c>
      <c r="AI293" s="214"/>
      <c r="AJ293" s="214"/>
      <c r="AK293" s="214"/>
      <c r="AL293" s="214"/>
      <c r="AM293" s="214"/>
      <c r="AN293" s="214"/>
      <c r="AO293" s="214"/>
      <c r="AP293" s="214"/>
      <c r="AQ293" s="214"/>
      <c r="AR293" s="214"/>
      <c r="AS293" s="214"/>
      <c r="AT293" s="214"/>
      <c r="AU293" s="214"/>
      <c r="AV293" s="214"/>
      <c r="AW293" s="214"/>
      <c r="AX293" s="214"/>
      <c r="AY293" s="214"/>
      <c r="AZ293" s="214"/>
      <c r="BA293" s="214"/>
      <c r="BB293" s="214"/>
      <c r="BC293" s="214"/>
      <c r="BD293" s="214"/>
      <c r="BE293" s="214"/>
      <c r="BF293" s="214"/>
      <c r="BG293" s="214"/>
      <c r="BH293" s="214"/>
    </row>
    <row r="294" spans="1:60" outlineLevel="1" x14ac:dyDescent="0.2">
      <c r="A294" s="245">
        <v>78</v>
      </c>
      <c r="B294" s="246" t="s">
        <v>676</v>
      </c>
      <c r="C294" s="256" t="s">
        <v>677</v>
      </c>
      <c r="D294" s="247" t="s">
        <v>330</v>
      </c>
      <c r="E294" s="248">
        <v>1</v>
      </c>
      <c r="F294" s="249"/>
      <c r="G294" s="250">
        <f>ROUND(E294*F294,2)</f>
        <v>0</v>
      </c>
      <c r="H294" s="249"/>
      <c r="I294" s="250">
        <f>ROUND(E294*H294,2)</f>
        <v>0</v>
      </c>
      <c r="J294" s="249"/>
      <c r="K294" s="250">
        <f>ROUND(E294*J294,2)</f>
        <v>0</v>
      </c>
      <c r="L294" s="250">
        <v>12</v>
      </c>
      <c r="M294" s="250">
        <f>G294*(1+L294/100)</f>
        <v>0</v>
      </c>
      <c r="N294" s="248">
        <v>0</v>
      </c>
      <c r="O294" s="248">
        <f>ROUND(E294*N294,2)</f>
        <v>0</v>
      </c>
      <c r="P294" s="248">
        <v>1.933E-2</v>
      </c>
      <c r="Q294" s="248">
        <f>ROUND(E294*P294,2)</f>
        <v>0.02</v>
      </c>
      <c r="R294" s="250" t="s">
        <v>611</v>
      </c>
      <c r="S294" s="250" t="s">
        <v>315</v>
      </c>
      <c r="T294" s="251" t="s">
        <v>315</v>
      </c>
      <c r="U294" s="224">
        <v>0.59</v>
      </c>
      <c r="V294" s="224">
        <f>ROUND(E294*U294,2)</f>
        <v>0.59</v>
      </c>
      <c r="W294" s="224"/>
      <c r="X294" s="224" t="s">
        <v>336</v>
      </c>
      <c r="Y294" s="224" t="s">
        <v>317</v>
      </c>
      <c r="Z294" s="214"/>
      <c r="AA294" s="214"/>
      <c r="AB294" s="214"/>
      <c r="AC294" s="214"/>
      <c r="AD294" s="214"/>
      <c r="AE294" s="214"/>
      <c r="AF294" s="214"/>
      <c r="AG294" s="214" t="s">
        <v>337</v>
      </c>
      <c r="AH294" s="214"/>
      <c r="AI294" s="214"/>
      <c r="AJ294" s="214"/>
      <c r="AK294" s="214"/>
      <c r="AL294" s="214"/>
      <c r="AM294" s="214"/>
      <c r="AN294" s="214"/>
      <c r="AO294" s="214"/>
      <c r="AP294" s="214"/>
      <c r="AQ294" s="214"/>
      <c r="AR294" s="214"/>
      <c r="AS294" s="214"/>
      <c r="AT294" s="214"/>
      <c r="AU294" s="214"/>
      <c r="AV294" s="214"/>
      <c r="AW294" s="214"/>
      <c r="AX294" s="214"/>
      <c r="AY294" s="214"/>
      <c r="AZ294" s="214"/>
      <c r="BA294" s="214"/>
      <c r="BB294" s="214"/>
      <c r="BC294" s="214"/>
      <c r="BD294" s="214"/>
      <c r="BE294" s="214"/>
      <c r="BF294" s="214"/>
      <c r="BG294" s="214"/>
      <c r="BH294" s="214"/>
    </row>
    <row r="295" spans="1:60" outlineLevel="1" x14ac:dyDescent="0.2">
      <c r="A295" s="236">
        <v>79</v>
      </c>
      <c r="B295" s="237" t="s">
        <v>678</v>
      </c>
      <c r="C295" s="254" t="s">
        <v>679</v>
      </c>
      <c r="D295" s="238" t="s">
        <v>330</v>
      </c>
      <c r="E295" s="239">
        <v>1</v>
      </c>
      <c r="F295" s="240"/>
      <c r="G295" s="241">
        <f>ROUND(E295*F295,2)</f>
        <v>0</v>
      </c>
      <c r="H295" s="240"/>
      <c r="I295" s="241">
        <f>ROUND(E295*H295,2)</f>
        <v>0</v>
      </c>
      <c r="J295" s="240"/>
      <c r="K295" s="241">
        <f>ROUND(E295*J295,2)</f>
        <v>0</v>
      </c>
      <c r="L295" s="241">
        <v>12</v>
      </c>
      <c r="M295" s="241">
        <f>G295*(1+L295/100)</f>
        <v>0</v>
      </c>
      <c r="N295" s="239">
        <v>0</v>
      </c>
      <c r="O295" s="239">
        <f>ROUND(E295*N295,2)</f>
        <v>0</v>
      </c>
      <c r="P295" s="239">
        <v>1.7069999999999998E-2</v>
      </c>
      <c r="Q295" s="239">
        <f>ROUND(E295*P295,2)</f>
        <v>0.02</v>
      </c>
      <c r="R295" s="241" t="s">
        <v>611</v>
      </c>
      <c r="S295" s="241" t="s">
        <v>315</v>
      </c>
      <c r="T295" s="242" t="s">
        <v>315</v>
      </c>
      <c r="U295" s="224">
        <v>0.36199999999999999</v>
      </c>
      <c r="V295" s="224">
        <f>ROUND(E295*U295,2)</f>
        <v>0.36</v>
      </c>
      <c r="W295" s="224"/>
      <c r="X295" s="224" t="s">
        <v>336</v>
      </c>
      <c r="Y295" s="224" t="s">
        <v>317</v>
      </c>
      <c r="Z295" s="214"/>
      <c r="AA295" s="214"/>
      <c r="AB295" s="214"/>
      <c r="AC295" s="214"/>
      <c r="AD295" s="214"/>
      <c r="AE295" s="214"/>
      <c r="AF295" s="214"/>
      <c r="AG295" s="214" t="s">
        <v>337</v>
      </c>
      <c r="AH295" s="214"/>
      <c r="AI295" s="214"/>
      <c r="AJ295" s="214"/>
      <c r="AK295" s="214"/>
      <c r="AL295" s="214"/>
      <c r="AM295" s="214"/>
      <c r="AN295" s="214"/>
      <c r="AO295" s="214"/>
      <c r="AP295" s="214"/>
      <c r="AQ295" s="214"/>
      <c r="AR295" s="214"/>
      <c r="AS295" s="214"/>
      <c r="AT295" s="214"/>
      <c r="AU295" s="214"/>
      <c r="AV295" s="214"/>
      <c r="AW295" s="214"/>
      <c r="AX295" s="214"/>
      <c r="AY295" s="214"/>
      <c r="AZ295" s="214"/>
      <c r="BA295" s="214"/>
      <c r="BB295" s="214"/>
      <c r="BC295" s="214"/>
      <c r="BD295" s="214"/>
      <c r="BE295" s="214"/>
      <c r="BF295" s="214"/>
      <c r="BG295" s="214"/>
      <c r="BH295" s="214"/>
    </row>
    <row r="296" spans="1:60" outlineLevel="2" x14ac:dyDescent="0.2">
      <c r="A296" s="221"/>
      <c r="B296" s="222"/>
      <c r="C296" s="267" t="s">
        <v>680</v>
      </c>
      <c r="D296" s="266"/>
      <c r="E296" s="266"/>
      <c r="F296" s="266"/>
      <c r="G296" s="266"/>
      <c r="H296" s="224"/>
      <c r="I296" s="224"/>
      <c r="J296" s="224"/>
      <c r="K296" s="224"/>
      <c r="L296" s="224"/>
      <c r="M296" s="224"/>
      <c r="N296" s="223"/>
      <c r="O296" s="223"/>
      <c r="P296" s="223"/>
      <c r="Q296" s="223"/>
      <c r="R296" s="224"/>
      <c r="S296" s="224"/>
      <c r="T296" s="224"/>
      <c r="U296" s="224"/>
      <c r="V296" s="224"/>
      <c r="W296" s="224"/>
      <c r="X296" s="224"/>
      <c r="Y296" s="224"/>
      <c r="Z296" s="214"/>
      <c r="AA296" s="214"/>
      <c r="AB296" s="214"/>
      <c r="AC296" s="214"/>
      <c r="AD296" s="214"/>
      <c r="AE296" s="214"/>
      <c r="AF296" s="214"/>
      <c r="AG296" s="214" t="s">
        <v>369</v>
      </c>
      <c r="AH296" s="214"/>
      <c r="AI296" s="214"/>
      <c r="AJ296" s="214"/>
      <c r="AK296" s="214"/>
      <c r="AL296" s="214"/>
      <c r="AM296" s="214"/>
      <c r="AN296" s="214"/>
      <c r="AO296" s="214"/>
      <c r="AP296" s="214"/>
      <c r="AQ296" s="214"/>
      <c r="AR296" s="214"/>
      <c r="AS296" s="214"/>
      <c r="AT296" s="214"/>
      <c r="AU296" s="214"/>
      <c r="AV296" s="214"/>
      <c r="AW296" s="214"/>
      <c r="AX296" s="214"/>
      <c r="AY296" s="214"/>
      <c r="AZ296" s="214"/>
      <c r="BA296" s="214"/>
      <c r="BB296" s="214"/>
      <c r="BC296" s="214"/>
      <c r="BD296" s="214"/>
      <c r="BE296" s="214"/>
      <c r="BF296" s="214"/>
      <c r="BG296" s="214"/>
      <c r="BH296" s="214"/>
    </row>
    <row r="297" spans="1:60" outlineLevel="1" x14ac:dyDescent="0.2">
      <c r="A297" s="245">
        <v>80</v>
      </c>
      <c r="B297" s="246" t="s">
        <v>681</v>
      </c>
      <c r="C297" s="256" t="s">
        <v>682</v>
      </c>
      <c r="D297" s="247" t="s">
        <v>330</v>
      </c>
      <c r="E297" s="248">
        <v>1</v>
      </c>
      <c r="F297" s="249"/>
      <c r="G297" s="250">
        <f>ROUND(E297*F297,2)</f>
        <v>0</v>
      </c>
      <c r="H297" s="249"/>
      <c r="I297" s="250">
        <f>ROUND(E297*H297,2)</f>
        <v>0</v>
      </c>
      <c r="J297" s="249"/>
      <c r="K297" s="250">
        <f>ROUND(E297*J297,2)</f>
        <v>0</v>
      </c>
      <c r="L297" s="250">
        <v>12</v>
      </c>
      <c r="M297" s="250">
        <f>G297*(1+L297/100)</f>
        <v>0</v>
      </c>
      <c r="N297" s="248">
        <v>0</v>
      </c>
      <c r="O297" s="248">
        <f>ROUND(E297*N297,2)</f>
        <v>0</v>
      </c>
      <c r="P297" s="248">
        <v>1.56E-3</v>
      </c>
      <c r="Q297" s="248">
        <f>ROUND(E297*P297,2)</f>
        <v>0</v>
      </c>
      <c r="R297" s="250" t="s">
        <v>611</v>
      </c>
      <c r="S297" s="250" t="s">
        <v>315</v>
      </c>
      <c r="T297" s="251" t="s">
        <v>315</v>
      </c>
      <c r="U297" s="224">
        <v>0.217</v>
      </c>
      <c r="V297" s="224">
        <f>ROUND(E297*U297,2)</f>
        <v>0.22</v>
      </c>
      <c r="W297" s="224"/>
      <c r="X297" s="224" t="s">
        <v>336</v>
      </c>
      <c r="Y297" s="224" t="s">
        <v>317</v>
      </c>
      <c r="Z297" s="214"/>
      <c r="AA297" s="214"/>
      <c r="AB297" s="214"/>
      <c r="AC297" s="214"/>
      <c r="AD297" s="214"/>
      <c r="AE297" s="214"/>
      <c r="AF297" s="214"/>
      <c r="AG297" s="214" t="s">
        <v>337</v>
      </c>
      <c r="AH297" s="214"/>
      <c r="AI297" s="214"/>
      <c r="AJ297" s="214"/>
      <c r="AK297" s="214"/>
      <c r="AL297" s="214"/>
      <c r="AM297" s="214"/>
      <c r="AN297" s="214"/>
      <c r="AO297" s="214"/>
      <c r="AP297" s="214"/>
      <c r="AQ297" s="214"/>
      <c r="AR297" s="214"/>
      <c r="AS297" s="214"/>
      <c r="AT297" s="214"/>
      <c r="AU297" s="214"/>
      <c r="AV297" s="214"/>
      <c r="AW297" s="214"/>
      <c r="AX297" s="214"/>
      <c r="AY297" s="214"/>
      <c r="AZ297" s="214"/>
      <c r="BA297" s="214"/>
      <c r="BB297" s="214"/>
      <c r="BC297" s="214"/>
      <c r="BD297" s="214"/>
      <c r="BE297" s="214"/>
      <c r="BF297" s="214"/>
      <c r="BG297" s="214"/>
      <c r="BH297" s="214"/>
    </row>
    <row r="298" spans="1:60" outlineLevel="1" x14ac:dyDescent="0.2">
      <c r="A298" s="245">
        <v>81</v>
      </c>
      <c r="B298" s="246" t="s">
        <v>683</v>
      </c>
      <c r="C298" s="256" t="s">
        <v>684</v>
      </c>
      <c r="D298" s="247" t="s">
        <v>375</v>
      </c>
      <c r="E298" s="248">
        <v>1</v>
      </c>
      <c r="F298" s="249"/>
      <c r="G298" s="250">
        <f>ROUND(E298*F298,2)</f>
        <v>0</v>
      </c>
      <c r="H298" s="249"/>
      <c r="I298" s="250">
        <f>ROUND(E298*H298,2)</f>
        <v>0</v>
      </c>
      <c r="J298" s="249"/>
      <c r="K298" s="250">
        <f>ROUND(E298*J298,2)</f>
        <v>0</v>
      </c>
      <c r="L298" s="250">
        <v>12</v>
      </c>
      <c r="M298" s="250">
        <f>G298*(1+L298/100)</f>
        <v>0</v>
      </c>
      <c r="N298" s="248">
        <v>0</v>
      </c>
      <c r="O298" s="248">
        <f>ROUND(E298*N298,2)</f>
        <v>0</v>
      </c>
      <c r="P298" s="248">
        <v>8.4999999999999995E-4</v>
      </c>
      <c r="Q298" s="248">
        <f>ROUND(E298*P298,2)</f>
        <v>0</v>
      </c>
      <c r="R298" s="250" t="s">
        <v>611</v>
      </c>
      <c r="S298" s="250" t="s">
        <v>315</v>
      </c>
      <c r="T298" s="251" t="s">
        <v>315</v>
      </c>
      <c r="U298" s="224">
        <v>3.7999999999999999E-2</v>
      </c>
      <c r="V298" s="224">
        <f>ROUND(E298*U298,2)</f>
        <v>0.04</v>
      </c>
      <c r="W298" s="224"/>
      <c r="X298" s="224" t="s">
        <v>336</v>
      </c>
      <c r="Y298" s="224" t="s">
        <v>317</v>
      </c>
      <c r="Z298" s="214"/>
      <c r="AA298" s="214"/>
      <c r="AB298" s="214"/>
      <c r="AC298" s="214"/>
      <c r="AD298" s="214"/>
      <c r="AE298" s="214"/>
      <c r="AF298" s="214"/>
      <c r="AG298" s="214" t="s">
        <v>337</v>
      </c>
      <c r="AH298" s="214"/>
      <c r="AI298" s="214"/>
      <c r="AJ298" s="214"/>
      <c r="AK298" s="214"/>
      <c r="AL298" s="214"/>
      <c r="AM298" s="214"/>
      <c r="AN298" s="214"/>
      <c r="AO298" s="214"/>
      <c r="AP298" s="214"/>
      <c r="AQ298" s="214"/>
      <c r="AR298" s="214"/>
      <c r="AS298" s="214"/>
      <c r="AT298" s="214"/>
      <c r="AU298" s="214"/>
      <c r="AV298" s="214"/>
      <c r="AW298" s="214"/>
      <c r="AX298" s="214"/>
      <c r="AY298" s="214"/>
      <c r="AZ298" s="214"/>
      <c r="BA298" s="214"/>
      <c r="BB298" s="214"/>
      <c r="BC298" s="214"/>
      <c r="BD298" s="214"/>
      <c r="BE298" s="214"/>
      <c r="BF298" s="214"/>
      <c r="BG298" s="214"/>
      <c r="BH298" s="214"/>
    </row>
    <row r="299" spans="1:60" outlineLevel="1" x14ac:dyDescent="0.2">
      <c r="A299" s="245">
        <v>82</v>
      </c>
      <c r="B299" s="246" t="s">
        <v>685</v>
      </c>
      <c r="C299" s="256" t="s">
        <v>686</v>
      </c>
      <c r="D299" s="247" t="s">
        <v>330</v>
      </c>
      <c r="E299" s="248">
        <v>1</v>
      </c>
      <c r="F299" s="249"/>
      <c r="G299" s="250">
        <f>ROUND(E299*F299,2)</f>
        <v>0</v>
      </c>
      <c r="H299" s="249"/>
      <c r="I299" s="250">
        <f>ROUND(E299*H299,2)</f>
        <v>0</v>
      </c>
      <c r="J299" s="249"/>
      <c r="K299" s="250">
        <f>ROUND(E299*J299,2)</f>
        <v>0</v>
      </c>
      <c r="L299" s="250">
        <v>12</v>
      </c>
      <c r="M299" s="250">
        <f>G299*(1+L299/100)</f>
        <v>0</v>
      </c>
      <c r="N299" s="248">
        <v>0</v>
      </c>
      <c r="O299" s="248">
        <f>ROUND(E299*N299,2)</f>
        <v>0</v>
      </c>
      <c r="P299" s="248">
        <v>6.7000000000000004E-2</v>
      </c>
      <c r="Q299" s="248">
        <f>ROUND(E299*P299,2)</f>
        <v>7.0000000000000007E-2</v>
      </c>
      <c r="R299" s="250" t="s">
        <v>611</v>
      </c>
      <c r="S299" s="250" t="s">
        <v>315</v>
      </c>
      <c r="T299" s="251" t="s">
        <v>315</v>
      </c>
      <c r="U299" s="224">
        <v>0.31</v>
      </c>
      <c r="V299" s="224">
        <f>ROUND(E299*U299,2)</f>
        <v>0.31</v>
      </c>
      <c r="W299" s="224"/>
      <c r="X299" s="224" t="s">
        <v>336</v>
      </c>
      <c r="Y299" s="224" t="s">
        <v>317</v>
      </c>
      <c r="Z299" s="214"/>
      <c r="AA299" s="214"/>
      <c r="AB299" s="214"/>
      <c r="AC299" s="214"/>
      <c r="AD299" s="214"/>
      <c r="AE299" s="214"/>
      <c r="AF299" s="214"/>
      <c r="AG299" s="214" t="s">
        <v>367</v>
      </c>
      <c r="AH299" s="214"/>
      <c r="AI299" s="214"/>
      <c r="AJ299" s="214"/>
      <c r="AK299" s="214"/>
      <c r="AL299" s="214"/>
      <c r="AM299" s="214"/>
      <c r="AN299" s="214"/>
      <c r="AO299" s="214"/>
      <c r="AP299" s="214"/>
      <c r="AQ299" s="214"/>
      <c r="AR299" s="214"/>
      <c r="AS299" s="214"/>
      <c r="AT299" s="214"/>
      <c r="AU299" s="214"/>
      <c r="AV299" s="214"/>
      <c r="AW299" s="214"/>
      <c r="AX299" s="214"/>
      <c r="AY299" s="214"/>
      <c r="AZ299" s="214"/>
      <c r="BA299" s="214"/>
      <c r="BB299" s="214"/>
      <c r="BC299" s="214"/>
      <c r="BD299" s="214"/>
      <c r="BE299" s="214"/>
      <c r="BF299" s="214"/>
      <c r="BG299" s="214"/>
      <c r="BH299" s="214"/>
    </row>
    <row r="300" spans="1:60" outlineLevel="1" x14ac:dyDescent="0.2">
      <c r="A300" s="236">
        <v>83</v>
      </c>
      <c r="B300" s="237" t="s">
        <v>687</v>
      </c>
      <c r="C300" s="254" t="s">
        <v>688</v>
      </c>
      <c r="D300" s="238" t="s">
        <v>330</v>
      </c>
      <c r="E300" s="239">
        <v>1</v>
      </c>
      <c r="F300" s="240"/>
      <c r="G300" s="241">
        <f>ROUND(E300*F300,2)</f>
        <v>0</v>
      </c>
      <c r="H300" s="240"/>
      <c r="I300" s="241">
        <f>ROUND(E300*H300,2)</f>
        <v>0</v>
      </c>
      <c r="J300" s="240"/>
      <c r="K300" s="241">
        <f>ROUND(E300*J300,2)</f>
        <v>0</v>
      </c>
      <c r="L300" s="241">
        <v>12</v>
      </c>
      <c r="M300" s="241">
        <f>G300*(1+L300/100)</f>
        <v>0</v>
      </c>
      <c r="N300" s="239">
        <v>0</v>
      </c>
      <c r="O300" s="239">
        <f>ROUND(E300*N300,2)</f>
        <v>0</v>
      </c>
      <c r="P300" s="239">
        <v>4.3499999999999997E-2</v>
      </c>
      <c r="Q300" s="239">
        <f>ROUND(E300*P300,2)</f>
        <v>0.04</v>
      </c>
      <c r="R300" s="241" t="s">
        <v>611</v>
      </c>
      <c r="S300" s="241" t="s">
        <v>315</v>
      </c>
      <c r="T300" s="242" t="s">
        <v>315</v>
      </c>
      <c r="U300" s="224">
        <v>0.71299999999999997</v>
      </c>
      <c r="V300" s="224">
        <f>ROUND(E300*U300,2)</f>
        <v>0.71</v>
      </c>
      <c r="W300" s="224"/>
      <c r="X300" s="224" t="s">
        <v>336</v>
      </c>
      <c r="Y300" s="224" t="s">
        <v>317</v>
      </c>
      <c r="Z300" s="214"/>
      <c r="AA300" s="214"/>
      <c r="AB300" s="214"/>
      <c r="AC300" s="214"/>
      <c r="AD300" s="214"/>
      <c r="AE300" s="214"/>
      <c r="AF300" s="214"/>
      <c r="AG300" s="214" t="s">
        <v>337</v>
      </c>
      <c r="AH300" s="214"/>
      <c r="AI300" s="214"/>
      <c r="AJ300" s="214"/>
      <c r="AK300" s="214"/>
      <c r="AL300" s="214"/>
      <c r="AM300" s="214"/>
      <c r="AN300" s="214"/>
      <c r="AO300" s="214"/>
      <c r="AP300" s="214"/>
      <c r="AQ300" s="214"/>
      <c r="AR300" s="214"/>
      <c r="AS300" s="214"/>
      <c r="AT300" s="214"/>
      <c r="AU300" s="214"/>
      <c r="AV300" s="214"/>
      <c r="AW300" s="214"/>
      <c r="AX300" s="214"/>
      <c r="AY300" s="214"/>
      <c r="AZ300" s="214"/>
      <c r="BA300" s="214"/>
      <c r="BB300" s="214"/>
      <c r="BC300" s="214"/>
      <c r="BD300" s="214"/>
      <c r="BE300" s="214"/>
      <c r="BF300" s="214"/>
      <c r="BG300" s="214"/>
      <c r="BH300" s="214"/>
    </row>
    <row r="301" spans="1:60" outlineLevel="2" x14ac:dyDescent="0.2">
      <c r="A301" s="221"/>
      <c r="B301" s="222"/>
      <c r="C301" s="255" t="s">
        <v>689</v>
      </c>
      <c r="D301" s="243"/>
      <c r="E301" s="243"/>
      <c r="F301" s="243"/>
      <c r="G301" s="243"/>
      <c r="H301" s="224"/>
      <c r="I301" s="224"/>
      <c r="J301" s="224"/>
      <c r="K301" s="224"/>
      <c r="L301" s="224"/>
      <c r="M301" s="224"/>
      <c r="N301" s="223"/>
      <c r="O301" s="223"/>
      <c r="P301" s="223"/>
      <c r="Q301" s="223"/>
      <c r="R301" s="224"/>
      <c r="S301" s="224"/>
      <c r="T301" s="224"/>
      <c r="U301" s="224"/>
      <c r="V301" s="224"/>
      <c r="W301" s="224"/>
      <c r="X301" s="224"/>
      <c r="Y301" s="224"/>
      <c r="Z301" s="214"/>
      <c r="AA301" s="214"/>
      <c r="AB301" s="214"/>
      <c r="AC301" s="214"/>
      <c r="AD301" s="214"/>
      <c r="AE301" s="214"/>
      <c r="AF301" s="214"/>
      <c r="AG301" s="214" t="s">
        <v>320</v>
      </c>
      <c r="AH301" s="214"/>
      <c r="AI301" s="214"/>
      <c r="AJ301" s="214"/>
      <c r="AK301" s="214"/>
      <c r="AL301" s="214"/>
      <c r="AM301" s="214"/>
      <c r="AN301" s="214"/>
      <c r="AO301" s="214"/>
      <c r="AP301" s="214"/>
      <c r="AQ301" s="214"/>
      <c r="AR301" s="214"/>
      <c r="AS301" s="214"/>
      <c r="AT301" s="214"/>
      <c r="AU301" s="214"/>
      <c r="AV301" s="214"/>
      <c r="AW301" s="214"/>
      <c r="AX301" s="214"/>
      <c r="AY301" s="214"/>
      <c r="AZ301" s="214"/>
      <c r="BA301" s="214"/>
      <c r="BB301" s="214"/>
      <c r="BC301" s="214"/>
      <c r="BD301" s="214"/>
      <c r="BE301" s="214"/>
      <c r="BF301" s="214"/>
      <c r="BG301" s="214"/>
      <c r="BH301" s="214"/>
    </row>
    <row r="302" spans="1:60" outlineLevel="1" x14ac:dyDescent="0.2">
      <c r="A302" s="236">
        <v>84</v>
      </c>
      <c r="B302" s="237" t="s">
        <v>690</v>
      </c>
      <c r="C302" s="254" t="s">
        <v>691</v>
      </c>
      <c r="D302" s="238" t="s">
        <v>581</v>
      </c>
      <c r="E302" s="239">
        <v>0.12606999999999999</v>
      </c>
      <c r="F302" s="240"/>
      <c r="G302" s="241">
        <f>ROUND(E302*F302,2)</f>
        <v>0</v>
      </c>
      <c r="H302" s="240"/>
      <c r="I302" s="241">
        <f>ROUND(E302*H302,2)</f>
        <v>0</v>
      </c>
      <c r="J302" s="240"/>
      <c r="K302" s="241">
        <f>ROUND(E302*J302,2)</f>
        <v>0</v>
      </c>
      <c r="L302" s="241">
        <v>12</v>
      </c>
      <c r="M302" s="241">
        <f>G302*(1+L302/100)</f>
        <v>0</v>
      </c>
      <c r="N302" s="239">
        <v>0</v>
      </c>
      <c r="O302" s="239">
        <f>ROUND(E302*N302,2)</f>
        <v>0</v>
      </c>
      <c r="P302" s="239">
        <v>0</v>
      </c>
      <c r="Q302" s="239">
        <f>ROUND(E302*P302,2)</f>
        <v>0</v>
      </c>
      <c r="R302" s="241" t="s">
        <v>611</v>
      </c>
      <c r="S302" s="241" t="s">
        <v>315</v>
      </c>
      <c r="T302" s="242" t="s">
        <v>315</v>
      </c>
      <c r="U302" s="224">
        <v>1.5169999999999999</v>
      </c>
      <c r="V302" s="224">
        <f>ROUND(E302*U302,2)</f>
        <v>0.19</v>
      </c>
      <c r="W302" s="224"/>
      <c r="X302" s="224" t="s">
        <v>582</v>
      </c>
      <c r="Y302" s="224" t="s">
        <v>317</v>
      </c>
      <c r="Z302" s="214"/>
      <c r="AA302" s="214"/>
      <c r="AB302" s="214"/>
      <c r="AC302" s="214"/>
      <c r="AD302" s="214"/>
      <c r="AE302" s="214"/>
      <c r="AF302" s="214"/>
      <c r="AG302" s="214" t="s">
        <v>583</v>
      </c>
      <c r="AH302" s="214"/>
      <c r="AI302" s="214"/>
      <c r="AJ302" s="214"/>
      <c r="AK302" s="214"/>
      <c r="AL302" s="214"/>
      <c r="AM302" s="214"/>
      <c r="AN302" s="214"/>
      <c r="AO302" s="214"/>
      <c r="AP302" s="214"/>
      <c r="AQ302" s="214"/>
      <c r="AR302" s="214"/>
      <c r="AS302" s="214"/>
      <c r="AT302" s="214"/>
      <c r="AU302" s="214"/>
      <c r="AV302" s="214"/>
      <c r="AW302" s="214"/>
      <c r="AX302" s="214"/>
      <c r="AY302" s="214"/>
      <c r="AZ302" s="214"/>
      <c r="BA302" s="214"/>
      <c r="BB302" s="214"/>
      <c r="BC302" s="214"/>
      <c r="BD302" s="214"/>
      <c r="BE302" s="214"/>
      <c r="BF302" s="214"/>
      <c r="BG302" s="214"/>
      <c r="BH302" s="214"/>
    </row>
    <row r="303" spans="1:60" outlineLevel="2" x14ac:dyDescent="0.2">
      <c r="A303" s="221"/>
      <c r="B303" s="222"/>
      <c r="C303" s="267" t="s">
        <v>692</v>
      </c>
      <c r="D303" s="266"/>
      <c r="E303" s="266"/>
      <c r="F303" s="266"/>
      <c r="G303" s="266"/>
      <c r="H303" s="224"/>
      <c r="I303" s="224"/>
      <c r="J303" s="224"/>
      <c r="K303" s="224"/>
      <c r="L303" s="224"/>
      <c r="M303" s="224"/>
      <c r="N303" s="223"/>
      <c r="O303" s="223"/>
      <c r="P303" s="223"/>
      <c r="Q303" s="223"/>
      <c r="R303" s="224"/>
      <c r="S303" s="224"/>
      <c r="T303" s="224"/>
      <c r="U303" s="224"/>
      <c r="V303" s="224"/>
      <c r="W303" s="224"/>
      <c r="X303" s="224"/>
      <c r="Y303" s="224"/>
      <c r="Z303" s="214"/>
      <c r="AA303" s="214"/>
      <c r="AB303" s="214"/>
      <c r="AC303" s="214"/>
      <c r="AD303" s="214"/>
      <c r="AE303" s="214"/>
      <c r="AF303" s="214"/>
      <c r="AG303" s="214" t="s">
        <v>369</v>
      </c>
      <c r="AH303" s="214"/>
      <c r="AI303" s="214"/>
      <c r="AJ303" s="214"/>
      <c r="AK303" s="214"/>
      <c r="AL303" s="214"/>
      <c r="AM303" s="214"/>
      <c r="AN303" s="214"/>
      <c r="AO303" s="214"/>
      <c r="AP303" s="214"/>
      <c r="AQ303" s="214"/>
      <c r="AR303" s="214"/>
      <c r="AS303" s="214"/>
      <c r="AT303" s="214"/>
      <c r="AU303" s="214"/>
      <c r="AV303" s="214"/>
      <c r="AW303" s="214"/>
      <c r="AX303" s="214"/>
      <c r="AY303" s="214"/>
      <c r="AZ303" s="214"/>
      <c r="BA303" s="214"/>
      <c r="BB303" s="214"/>
      <c r="BC303" s="214"/>
      <c r="BD303" s="214"/>
      <c r="BE303" s="214"/>
      <c r="BF303" s="214"/>
      <c r="BG303" s="214"/>
      <c r="BH303" s="214"/>
    </row>
    <row r="304" spans="1:60" x14ac:dyDescent="0.2">
      <c r="A304" s="229" t="s">
        <v>310</v>
      </c>
      <c r="B304" s="230" t="s">
        <v>244</v>
      </c>
      <c r="C304" s="253" t="s">
        <v>245</v>
      </c>
      <c r="D304" s="231"/>
      <c r="E304" s="232"/>
      <c r="F304" s="233"/>
      <c r="G304" s="233">
        <f>SUMIF(AG305:AG341,"&lt;&gt;NOR",G305:G341)</f>
        <v>0</v>
      </c>
      <c r="H304" s="233"/>
      <c r="I304" s="233">
        <f>SUM(I305:I341)</f>
        <v>0</v>
      </c>
      <c r="J304" s="233"/>
      <c r="K304" s="233">
        <f>SUM(K305:K341)</f>
        <v>0</v>
      </c>
      <c r="L304" s="233"/>
      <c r="M304" s="233">
        <f>SUM(M305:M341)</f>
        <v>0</v>
      </c>
      <c r="N304" s="232"/>
      <c r="O304" s="232">
        <f>SUM(O305:O341)</f>
        <v>1.47</v>
      </c>
      <c r="P304" s="232"/>
      <c r="Q304" s="232">
        <f>SUM(Q305:Q341)</f>
        <v>2.0700000000000003</v>
      </c>
      <c r="R304" s="233"/>
      <c r="S304" s="233"/>
      <c r="T304" s="234"/>
      <c r="U304" s="228"/>
      <c r="V304" s="228">
        <f>SUM(V305:V341)</f>
        <v>50.57</v>
      </c>
      <c r="W304" s="228"/>
      <c r="X304" s="228"/>
      <c r="Y304" s="228"/>
      <c r="AG304" t="s">
        <v>311</v>
      </c>
    </row>
    <row r="305" spans="1:60" ht="22.5" outlineLevel="1" x14ac:dyDescent="0.2">
      <c r="A305" s="236">
        <v>85</v>
      </c>
      <c r="B305" s="237" t="s">
        <v>693</v>
      </c>
      <c r="C305" s="254" t="s">
        <v>694</v>
      </c>
      <c r="D305" s="238" t="s">
        <v>379</v>
      </c>
      <c r="E305" s="239">
        <v>39.33</v>
      </c>
      <c r="F305" s="240"/>
      <c r="G305" s="241">
        <f>ROUND(E305*F305,2)</f>
        <v>0</v>
      </c>
      <c r="H305" s="240"/>
      <c r="I305" s="241">
        <f>ROUND(E305*H305,2)</f>
        <v>0</v>
      </c>
      <c r="J305" s="240"/>
      <c r="K305" s="241">
        <f>ROUND(E305*J305,2)</f>
        <v>0</v>
      </c>
      <c r="L305" s="241">
        <v>12</v>
      </c>
      <c r="M305" s="241">
        <f>G305*(1+L305/100)</f>
        <v>0</v>
      </c>
      <c r="N305" s="239">
        <v>0</v>
      </c>
      <c r="O305" s="239">
        <f>ROUND(E305*N305,2)</f>
        <v>0</v>
      </c>
      <c r="P305" s="239">
        <v>0</v>
      </c>
      <c r="Q305" s="239">
        <f>ROUND(E305*P305,2)</f>
        <v>0</v>
      </c>
      <c r="R305" s="241" t="s">
        <v>695</v>
      </c>
      <c r="S305" s="241" t="s">
        <v>315</v>
      </c>
      <c r="T305" s="242" t="s">
        <v>315</v>
      </c>
      <c r="U305" s="224">
        <v>0.48</v>
      </c>
      <c r="V305" s="224">
        <f>ROUND(E305*U305,2)</f>
        <v>18.88</v>
      </c>
      <c r="W305" s="224"/>
      <c r="X305" s="224" t="s">
        <v>336</v>
      </c>
      <c r="Y305" s="224" t="s">
        <v>317</v>
      </c>
      <c r="Z305" s="214"/>
      <c r="AA305" s="214"/>
      <c r="AB305" s="214"/>
      <c r="AC305" s="214"/>
      <c r="AD305" s="214"/>
      <c r="AE305" s="214"/>
      <c r="AF305" s="214"/>
      <c r="AG305" s="214" t="s">
        <v>337</v>
      </c>
      <c r="AH305" s="214"/>
      <c r="AI305" s="214"/>
      <c r="AJ305" s="214"/>
      <c r="AK305" s="214"/>
      <c r="AL305" s="214"/>
      <c r="AM305" s="214"/>
      <c r="AN305" s="214"/>
      <c r="AO305" s="214"/>
      <c r="AP305" s="214"/>
      <c r="AQ305" s="214"/>
      <c r="AR305" s="214"/>
      <c r="AS305" s="214"/>
      <c r="AT305" s="214"/>
      <c r="AU305" s="214"/>
      <c r="AV305" s="214"/>
      <c r="AW305" s="214"/>
      <c r="AX305" s="214"/>
      <c r="AY305" s="214"/>
      <c r="AZ305" s="214"/>
      <c r="BA305" s="214"/>
      <c r="BB305" s="214"/>
      <c r="BC305" s="214"/>
      <c r="BD305" s="214"/>
      <c r="BE305" s="214"/>
      <c r="BF305" s="214"/>
      <c r="BG305" s="214"/>
      <c r="BH305" s="214"/>
    </row>
    <row r="306" spans="1:60" outlineLevel="2" x14ac:dyDescent="0.2">
      <c r="A306" s="221"/>
      <c r="B306" s="222"/>
      <c r="C306" s="268" t="s">
        <v>408</v>
      </c>
      <c r="D306" s="262"/>
      <c r="E306" s="263"/>
      <c r="F306" s="224"/>
      <c r="G306" s="224"/>
      <c r="H306" s="224"/>
      <c r="I306" s="224"/>
      <c r="J306" s="224"/>
      <c r="K306" s="224"/>
      <c r="L306" s="224"/>
      <c r="M306" s="224"/>
      <c r="N306" s="223"/>
      <c r="O306" s="223"/>
      <c r="P306" s="223"/>
      <c r="Q306" s="223"/>
      <c r="R306" s="224"/>
      <c r="S306" s="224"/>
      <c r="T306" s="224"/>
      <c r="U306" s="224"/>
      <c r="V306" s="224"/>
      <c r="W306" s="224"/>
      <c r="X306" s="224"/>
      <c r="Y306" s="224"/>
      <c r="Z306" s="214"/>
      <c r="AA306" s="214"/>
      <c r="AB306" s="214"/>
      <c r="AC306" s="214"/>
      <c r="AD306" s="214"/>
      <c r="AE306" s="214"/>
      <c r="AF306" s="214"/>
      <c r="AG306" s="214" t="s">
        <v>371</v>
      </c>
      <c r="AH306" s="214">
        <v>0</v>
      </c>
      <c r="AI306" s="214"/>
      <c r="AJ306" s="214"/>
      <c r="AK306" s="214"/>
      <c r="AL306" s="214"/>
      <c r="AM306" s="214"/>
      <c r="AN306" s="214"/>
      <c r="AO306" s="214"/>
      <c r="AP306" s="214"/>
      <c r="AQ306" s="214"/>
      <c r="AR306" s="214"/>
      <c r="AS306" s="214"/>
      <c r="AT306" s="214"/>
      <c r="AU306" s="214"/>
      <c r="AV306" s="214"/>
      <c r="AW306" s="214"/>
      <c r="AX306" s="214"/>
      <c r="AY306" s="214"/>
      <c r="AZ306" s="214"/>
      <c r="BA306" s="214"/>
      <c r="BB306" s="214"/>
      <c r="BC306" s="214"/>
      <c r="BD306" s="214"/>
      <c r="BE306" s="214"/>
      <c r="BF306" s="214"/>
      <c r="BG306" s="214"/>
      <c r="BH306" s="214"/>
    </row>
    <row r="307" spans="1:60" outlineLevel="3" x14ac:dyDescent="0.2">
      <c r="A307" s="221"/>
      <c r="B307" s="222"/>
      <c r="C307" s="268" t="s">
        <v>381</v>
      </c>
      <c r="D307" s="262"/>
      <c r="E307" s="263"/>
      <c r="F307" s="224"/>
      <c r="G307" s="224"/>
      <c r="H307" s="224"/>
      <c r="I307" s="224"/>
      <c r="J307" s="224"/>
      <c r="K307" s="224"/>
      <c r="L307" s="224"/>
      <c r="M307" s="224"/>
      <c r="N307" s="223"/>
      <c r="O307" s="223"/>
      <c r="P307" s="223"/>
      <c r="Q307" s="223"/>
      <c r="R307" s="224"/>
      <c r="S307" s="224"/>
      <c r="T307" s="224"/>
      <c r="U307" s="224"/>
      <c r="V307" s="224"/>
      <c r="W307" s="224"/>
      <c r="X307" s="224"/>
      <c r="Y307" s="224"/>
      <c r="Z307" s="214"/>
      <c r="AA307" s="214"/>
      <c r="AB307" s="214"/>
      <c r="AC307" s="214"/>
      <c r="AD307" s="214"/>
      <c r="AE307" s="214"/>
      <c r="AF307" s="214"/>
      <c r="AG307" s="214" t="s">
        <v>371</v>
      </c>
      <c r="AH307" s="214">
        <v>0</v>
      </c>
      <c r="AI307" s="214"/>
      <c r="AJ307" s="214"/>
      <c r="AK307" s="214"/>
      <c r="AL307" s="214"/>
      <c r="AM307" s="214"/>
      <c r="AN307" s="214"/>
      <c r="AO307" s="214"/>
      <c r="AP307" s="214"/>
      <c r="AQ307" s="214"/>
      <c r="AR307" s="214"/>
      <c r="AS307" s="214"/>
      <c r="AT307" s="214"/>
      <c r="AU307" s="214"/>
      <c r="AV307" s="214"/>
      <c r="AW307" s="214"/>
      <c r="AX307" s="214"/>
      <c r="AY307" s="214"/>
      <c r="AZ307" s="214"/>
      <c r="BA307" s="214"/>
      <c r="BB307" s="214"/>
      <c r="BC307" s="214"/>
      <c r="BD307" s="214"/>
      <c r="BE307" s="214"/>
      <c r="BF307" s="214"/>
      <c r="BG307" s="214"/>
      <c r="BH307" s="214"/>
    </row>
    <row r="308" spans="1:60" outlineLevel="3" x14ac:dyDescent="0.2">
      <c r="A308" s="221"/>
      <c r="B308" s="222"/>
      <c r="C308" s="268" t="s">
        <v>696</v>
      </c>
      <c r="D308" s="262"/>
      <c r="E308" s="263"/>
      <c r="F308" s="224"/>
      <c r="G308" s="224"/>
      <c r="H308" s="224"/>
      <c r="I308" s="224"/>
      <c r="J308" s="224"/>
      <c r="K308" s="224"/>
      <c r="L308" s="224"/>
      <c r="M308" s="224"/>
      <c r="N308" s="223"/>
      <c r="O308" s="223"/>
      <c r="P308" s="223"/>
      <c r="Q308" s="223"/>
      <c r="R308" s="224"/>
      <c r="S308" s="224"/>
      <c r="T308" s="224"/>
      <c r="U308" s="224"/>
      <c r="V308" s="224"/>
      <c r="W308" s="224"/>
      <c r="X308" s="224"/>
      <c r="Y308" s="224"/>
      <c r="Z308" s="214"/>
      <c r="AA308" s="214"/>
      <c r="AB308" s="214"/>
      <c r="AC308" s="214"/>
      <c r="AD308" s="214"/>
      <c r="AE308" s="214"/>
      <c r="AF308" s="214"/>
      <c r="AG308" s="214" t="s">
        <v>371</v>
      </c>
      <c r="AH308" s="214">
        <v>0</v>
      </c>
      <c r="AI308" s="214"/>
      <c r="AJ308" s="214"/>
      <c r="AK308" s="214"/>
      <c r="AL308" s="214"/>
      <c r="AM308" s="214"/>
      <c r="AN308" s="214"/>
      <c r="AO308" s="214"/>
      <c r="AP308" s="214"/>
      <c r="AQ308" s="214"/>
      <c r="AR308" s="214"/>
      <c r="AS308" s="214"/>
      <c r="AT308" s="214"/>
      <c r="AU308" s="214"/>
      <c r="AV308" s="214"/>
      <c r="AW308" s="214"/>
      <c r="AX308" s="214"/>
      <c r="AY308" s="214"/>
      <c r="AZ308" s="214"/>
      <c r="BA308" s="214"/>
      <c r="BB308" s="214"/>
      <c r="BC308" s="214"/>
      <c r="BD308" s="214"/>
      <c r="BE308" s="214"/>
      <c r="BF308" s="214"/>
      <c r="BG308" s="214"/>
      <c r="BH308" s="214"/>
    </row>
    <row r="309" spans="1:60" outlineLevel="3" x14ac:dyDescent="0.2">
      <c r="A309" s="221"/>
      <c r="B309" s="222"/>
      <c r="C309" s="268" t="s">
        <v>409</v>
      </c>
      <c r="D309" s="262"/>
      <c r="E309" s="263">
        <v>35.909999999999997</v>
      </c>
      <c r="F309" s="224"/>
      <c r="G309" s="224"/>
      <c r="H309" s="224"/>
      <c r="I309" s="224"/>
      <c r="J309" s="224"/>
      <c r="K309" s="224"/>
      <c r="L309" s="224"/>
      <c r="M309" s="224"/>
      <c r="N309" s="223"/>
      <c r="O309" s="223"/>
      <c r="P309" s="223"/>
      <c r="Q309" s="223"/>
      <c r="R309" s="224"/>
      <c r="S309" s="224"/>
      <c r="T309" s="224"/>
      <c r="U309" s="224"/>
      <c r="V309" s="224"/>
      <c r="W309" s="224"/>
      <c r="X309" s="224"/>
      <c r="Y309" s="224"/>
      <c r="Z309" s="214"/>
      <c r="AA309" s="214"/>
      <c r="AB309" s="214"/>
      <c r="AC309" s="214"/>
      <c r="AD309" s="214"/>
      <c r="AE309" s="214"/>
      <c r="AF309" s="214"/>
      <c r="AG309" s="214" t="s">
        <v>371</v>
      </c>
      <c r="AH309" s="214">
        <v>0</v>
      </c>
      <c r="AI309" s="214"/>
      <c r="AJ309" s="214"/>
      <c r="AK309" s="214"/>
      <c r="AL309" s="214"/>
      <c r="AM309" s="214"/>
      <c r="AN309" s="214"/>
      <c r="AO309" s="214"/>
      <c r="AP309" s="214"/>
      <c r="AQ309" s="214"/>
      <c r="AR309" s="214"/>
      <c r="AS309" s="214"/>
      <c r="AT309" s="214"/>
      <c r="AU309" s="214"/>
      <c r="AV309" s="214"/>
      <c r="AW309" s="214"/>
      <c r="AX309" s="214"/>
      <c r="AY309" s="214"/>
      <c r="AZ309" s="214"/>
      <c r="BA309" s="214"/>
      <c r="BB309" s="214"/>
      <c r="BC309" s="214"/>
      <c r="BD309" s="214"/>
      <c r="BE309" s="214"/>
      <c r="BF309" s="214"/>
      <c r="BG309" s="214"/>
      <c r="BH309" s="214"/>
    </row>
    <row r="310" spans="1:60" outlineLevel="3" x14ac:dyDescent="0.2">
      <c r="A310" s="221"/>
      <c r="B310" s="222"/>
      <c r="C310" s="268" t="s">
        <v>410</v>
      </c>
      <c r="D310" s="262"/>
      <c r="E310" s="263">
        <v>3.42</v>
      </c>
      <c r="F310" s="224"/>
      <c r="G310" s="224"/>
      <c r="H310" s="224"/>
      <c r="I310" s="224"/>
      <c r="J310" s="224"/>
      <c r="K310" s="224"/>
      <c r="L310" s="224"/>
      <c r="M310" s="224"/>
      <c r="N310" s="223"/>
      <c r="O310" s="223"/>
      <c r="P310" s="223"/>
      <c r="Q310" s="223"/>
      <c r="R310" s="224"/>
      <c r="S310" s="224"/>
      <c r="T310" s="224"/>
      <c r="U310" s="224"/>
      <c r="V310" s="224"/>
      <c r="W310" s="224"/>
      <c r="X310" s="224"/>
      <c r="Y310" s="224"/>
      <c r="Z310" s="214"/>
      <c r="AA310" s="214"/>
      <c r="AB310" s="214"/>
      <c r="AC310" s="214"/>
      <c r="AD310" s="214"/>
      <c r="AE310" s="214"/>
      <c r="AF310" s="214"/>
      <c r="AG310" s="214" t="s">
        <v>371</v>
      </c>
      <c r="AH310" s="214">
        <v>0</v>
      </c>
      <c r="AI310" s="214"/>
      <c r="AJ310" s="214"/>
      <c r="AK310" s="214"/>
      <c r="AL310" s="214"/>
      <c r="AM310" s="214"/>
      <c r="AN310" s="214"/>
      <c r="AO310" s="214"/>
      <c r="AP310" s="214"/>
      <c r="AQ310" s="214"/>
      <c r="AR310" s="214"/>
      <c r="AS310" s="214"/>
      <c r="AT310" s="214"/>
      <c r="AU310" s="214"/>
      <c r="AV310" s="214"/>
      <c r="AW310" s="214"/>
      <c r="AX310" s="214"/>
      <c r="AY310" s="214"/>
      <c r="AZ310" s="214"/>
      <c r="BA310" s="214"/>
      <c r="BB310" s="214"/>
      <c r="BC310" s="214"/>
      <c r="BD310" s="214"/>
      <c r="BE310" s="214"/>
      <c r="BF310" s="214"/>
      <c r="BG310" s="214"/>
      <c r="BH310" s="214"/>
    </row>
    <row r="311" spans="1:60" ht="22.5" outlineLevel="1" x14ac:dyDescent="0.2">
      <c r="A311" s="236">
        <v>86</v>
      </c>
      <c r="B311" s="237" t="s">
        <v>697</v>
      </c>
      <c r="C311" s="254" t="s">
        <v>698</v>
      </c>
      <c r="D311" s="238" t="s">
        <v>379</v>
      </c>
      <c r="E311" s="239">
        <v>84.952799999999996</v>
      </c>
      <c r="F311" s="240"/>
      <c r="G311" s="241">
        <f>ROUND(E311*F311,2)</f>
        <v>0</v>
      </c>
      <c r="H311" s="240"/>
      <c r="I311" s="241">
        <f>ROUND(E311*H311,2)</f>
        <v>0</v>
      </c>
      <c r="J311" s="240"/>
      <c r="K311" s="241">
        <f>ROUND(E311*J311,2)</f>
        <v>0</v>
      </c>
      <c r="L311" s="241">
        <v>12</v>
      </c>
      <c r="M311" s="241">
        <f>G311*(1+L311/100)</f>
        <v>0</v>
      </c>
      <c r="N311" s="239">
        <v>1.6199999999999999E-2</v>
      </c>
      <c r="O311" s="239">
        <f>ROUND(E311*N311,2)</f>
        <v>1.38</v>
      </c>
      <c r="P311" s="239">
        <v>0</v>
      </c>
      <c r="Q311" s="239">
        <f>ROUND(E311*P311,2)</f>
        <v>0</v>
      </c>
      <c r="R311" s="241" t="s">
        <v>428</v>
      </c>
      <c r="S311" s="241" t="s">
        <v>315</v>
      </c>
      <c r="T311" s="242" t="s">
        <v>315</v>
      </c>
      <c r="U311" s="224">
        <v>0</v>
      </c>
      <c r="V311" s="224">
        <f>ROUND(E311*U311,2)</f>
        <v>0</v>
      </c>
      <c r="W311" s="224"/>
      <c r="X311" s="224" t="s">
        <v>429</v>
      </c>
      <c r="Y311" s="224" t="s">
        <v>317</v>
      </c>
      <c r="Z311" s="214"/>
      <c r="AA311" s="214"/>
      <c r="AB311" s="214"/>
      <c r="AC311" s="214"/>
      <c r="AD311" s="214"/>
      <c r="AE311" s="214"/>
      <c r="AF311" s="214"/>
      <c r="AG311" s="214" t="s">
        <v>430</v>
      </c>
      <c r="AH311" s="214"/>
      <c r="AI311" s="214"/>
      <c r="AJ311" s="214"/>
      <c r="AK311" s="214"/>
      <c r="AL311" s="214"/>
      <c r="AM311" s="214"/>
      <c r="AN311" s="214"/>
      <c r="AO311" s="214"/>
      <c r="AP311" s="214"/>
      <c r="AQ311" s="214"/>
      <c r="AR311" s="214"/>
      <c r="AS311" s="214"/>
      <c r="AT311" s="214"/>
      <c r="AU311" s="214"/>
      <c r="AV311" s="214"/>
      <c r="AW311" s="214"/>
      <c r="AX311" s="214"/>
      <c r="AY311" s="214"/>
      <c r="AZ311" s="214"/>
      <c r="BA311" s="214"/>
      <c r="BB311" s="214"/>
      <c r="BC311" s="214"/>
      <c r="BD311" s="214"/>
      <c r="BE311" s="214"/>
      <c r="BF311" s="214"/>
      <c r="BG311" s="214"/>
      <c r="BH311" s="214"/>
    </row>
    <row r="312" spans="1:60" outlineLevel="2" x14ac:dyDescent="0.2">
      <c r="A312" s="221"/>
      <c r="B312" s="222"/>
      <c r="C312" s="268" t="s">
        <v>699</v>
      </c>
      <c r="D312" s="262"/>
      <c r="E312" s="263">
        <v>84.952799999999996</v>
      </c>
      <c r="F312" s="224"/>
      <c r="G312" s="224"/>
      <c r="H312" s="224"/>
      <c r="I312" s="224"/>
      <c r="J312" s="224"/>
      <c r="K312" s="224"/>
      <c r="L312" s="224"/>
      <c r="M312" s="224"/>
      <c r="N312" s="223"/>
      <c r="O312" s="223"/>
      <c r="P312" s="223"/>
      <c r="Q312" s="223"/>
      <c r="R312" s="224"/>
      <c r="S312" s="224"/>
      <c r="T312" s="224"/>
      <c r="U312" s="224"/>
      <c r="V312" s="224"/>
      <c r="W312" s="224"/>
      <c r="X312" s="224"/>
      <c r="Y312" s="224"/>
      <c r="Z312" s="214"/>
      <c r="AA312" s="214"/>
      <c r="AB312" s="214"/>
      <c r="AC312" s="214"/>
      <c r="AD312" s="214"/>
      <c r="AE312" s="214"/>
      <c r="AF312" s="214"/>
      <c r="AG312" s="214" t="s">
        <v>371</v>
      </c>
      <c r="AH312" s="214">
        <v>0</v>
      </c>
      <c r="AI312" s="214"/>
      <c r="AJ312" s="214"/>
      <c r="AK312" s="214"/>
      <c r="AL312" s="214"/>
      <c r="AM312" s="214"/>
      <c r="AN312" s="214"/>
      <c r="AO312" s="214"/>
      <c r="AP312" s="214"/>
      <c r="AQ312" s="214"/>
      <c r="AR312" s="214"/>
      <c r="AS312" s="214"/>
      <c r="AT312" s="214"/>
      <c r="AU312" s="214"/>
      <c r="AV312" s="214"/>
      <c r="AW312" s="214"/>
      <c r="AX312" s="214"/>
      <c r="AY312" s="214"/>
      <c r="AZ312" s="214"/>
      <c r="BA312" s="214"/>
      <c r="BB312" s="214"/>
      <c r="BC312" s="214"/>
      <c r="BD312" s="214"/>
      <c r="BE312" s="214"/>
      <c r="BF312" s="214"/>
      <c r="BG312" s="214"/>
      <c r="BH312" s="214"/>
    </row>
    <row r="313" spans="1:60" outlineLevel="1" x14ac:dyDescent="0.2">
      <c r="A313" s="236">
        <v>87</v>
      </c>
      <c r="B313" s="237" t="s">
        <v>700</v>
      </c>
      <c r="C313" s="254" t="s">
        <v>701</v>
      </c>
      <c r="D313" s="238" t="s">
        <v>379</v>
      </c>
      <c r="E313" s="239">
        <v>39.33</v>
      </c>
      <c r="F313" s="240"/>
      <c r="G313" s="241">
        <f>ROUND(E313*F313,2)</f>
        <v>0</v>
      </c>
      <c r="H313" s="240"/>
      <c r="I313" s="241">
        <f>ROUND(E313*H313,2)</f>
        <v>0</v>
      </c>
      <c r="J313" s="240"/>
      <c r="K313" s="241">
        <f>ROUND(E313*J313,2)</f>
        <v>0</v>
      </c>
      <c r="L313" s="241">
        <v>12</v>
      </c>
      <c r="M313" s="241">
        <f>G313*(1+L313/100)</f>
        <v>0</v>
      </c>
      <c r="N313" s="239">
        <v>0</v>
      </c>
      <c r="O313" s="239">
        <f>ROUND(E313*N313,2)</f>
        <v>0</v>
      </c>
      <c r="P313" s="239">
        <v>0</v>
      </c>
      <c r="Q313" s="239">
        <f>ROUND(E313*P313,2)</f>
        <v>0</v>
      </c>
      <c r="R313" s="241" t="s">
        <v>695</v>
      </c>
      <c r="S313" s="241" t="s">
        <v>315</v>
      </c>
      <c r="T313" s="242" t="s">
        <v>315</v>
      </c>
      <c r="U313" s="224">
        <v>0.29899999999999999</v>
      </c>
      <c r="V313" s="224">
        <f>ROUND(E313*U313,2)</f>
        <v>11.76</v>
      </c>
      <c r="W313" s="224"/>
      <c r="X313" s="224" t="s">
        <v>336</v>
      </c>
      <c r="Y313" s="224" t="s">
        <v>317</v>
      </c>
      <c r="Z313" s="214"/>
      <c r="AA313" s="214"/>
      <c r="AB313" s="214"/>
      <c r="AC313" s="214"/>
      <c r="AD313" s="214"/>
      <c r="AE313" s="214"/>
      <c r="AF313" s="214"/>
      <c r="AG313" s="214" t="s">
        <v>337</v>
      </c>
      <c r="AH313" s="214"/>
      <c r="AI313" s="214"/>
      <c r="AJ313" s="214"/>
      <c r="AK313" s="214"/>
      <c r="AL313" s="214"/>
      <c r="AM313" s="214"/>
      <c r="AN313" s="214"/>
      <c r="AO313" s="214"/>
      <c r="AP313" s="214"/>
      <c r="AQ313" s="214"/>
      <c r="AR313" s="214"/>
      <c r="AS313" s="214"/>
      <c r="AT313" s="214"/>
      <c r="AU313" s="214"/>
      <c r="AV313" s="214"/>
      <c r="AW313" s="214"/>
      <c r="AX313" s="214"/>
      <c r="AY313" s="214"/>
      <c r="AZ313" s="214"/>
      <c r="BA313" s="214"/>
      <c r="BB313" s="214"/>
      <c r="BC313" s="214"/>
      <c r="BD313" s="214"/>
      <c r="BE313" s="214"/>
      <c r="BF313" s="214"/>
      <c r="BG313" s="214"/>
      <c r="BH313" s="214"/>
    </row>
    <row r="314" spans="1:60" outlineLevel="2" x14ac:dyDescent="0.2">
      <c r="A314" s="221"/>
      <c r="B314" s="222"/>
      <c r="C314" s="268" t="s">
        <v>702</v>
      </c>
      <c r="D314" s="262"/>
      <c r="E314" s="263"/>
      <c r="F314" s="224"/>
      <c r="G314" s="224"/>
      <c r="H314" s="224"/>
      <c r="I314" s="224"/>
      <c r="J314" s="224"/>
      <c r="K314" s="224"/>
      <c r="L314" s="224"/>
      <c r="M314" s="224"/>
      <c r="N314" s="223"/>
      <c r="O314" s="223"/>
      <c r="P314" s="223"/>
      <c r="Q314" s="223"/>
      <c r="R314" s="224"/>
      <c r="S314" s="224"/>
      <c r="T314" s="224"/>
      <c r="U314" s="224"/>
      <c r="V314" s="224"/>
      <c r="W314" s="224"/>
      <c r="X314" s="224"/>
      <c r="Y314" s="224"/>
      <c r="Z314" s="214"/>
      <c r="AA314" s="214"/>
      <c r="AB314" s="214"/>
      <c r="AC314" s="214"/>
      <c r="AD314" s="214"/>
      <c r="AE314" s="214"/>
      <c r="AF314" s="214"/>
      <c r="AG314" s="214" t="s">
        <v>371</v>
      </c>
      <c r="AH314" s="214">
        <v>0</v>
      </c>
      <c r="AI314" s="214"/>
      <c r="AJ314" s="214"/>
      <c r="AK314" s="214"/>
      <c r="AL314" s="214"/>
      <c r="AM314" s="214"/>
      <c r="AN314" s="214"/>
      <c r="AO314" s="214"/>
      <c r="AP314" s="214"/>
      <c r="AQ314" s="214"/>
      <c r="AR314" s="214"/>
      <c r="AS314" s="214"/>
      <c r="AT314" s="214"/>
      <c r="AU314" s="214"/>
      <c r="AV314" s="214"/>
      <c r="AW314" s="214"/>
      <c r="AX314" s="214"/>
      <c r="AY314" s="214"/>
      <c r="AZ314" s="214"/>
      <c r="BA314" s="214"/>
      <c r="BB314" s="214"/>
      <c r="BC314" s="214"/>
      <c r="BD314" s="214"/>
      <c r="BE314" s="214"/>
      <c r="BF314" s="214"/>
      <c r="BG314" s="214"/>
      <c r="BH314" s="214"/>
    </row>
    <row r="315" spans="1:60" outlineLevel="3" x14ac:dyDescent="0.2">
      <c r="A315" s="221"/>
      <c r="B315" s="222"/>
      <c r="C315" s="268" t="s">
        <v>703</v>
      </c>
      <c r="D315" s="262"/>
      <c r="E315" s="263"/>
      <c r="F315" s="224"/>
      <c r="G315" s="224"/>
      <c r="H315" s="224"/>
      <c r="I315" s="224"/>
      <c r="J315" s="224"/>
      <c r="K315" s="224"/>
      <c r="L315" s="224"/>
      <c r="M315" s="224"/>
      <c r="N315" s="223"/>
      <c r="O315" s="223"/>
      <c r="P315" s="223"/>
      <c r="Q315" s="223"/>
      <c r="R315" s="224"/>
      <c r="S315" s="224"/>
      <c r="T315" s="224"/>
      <c r="U315" s="224"/>
      <c r="V315" s="224"/>
      <c r="W315" s="224"/>
      <c r="X315" s="224"/>
      <c r="Y315" s="224"/>
      <c r="Z315" s="214"/>
      <c r="AA315" s="214"/>
      <c r="AB315" s="214"/>
      <c r="AC315" s="214"/>
      <c r="AD315" s="214"/>
      <c r="AE315" s="214"/>
      <c r="AF315" s="214"/>
      <c r="AG315" s="214" t="s">
        <v>371</v>
      </c>
      <c r="AH315" s="214">
        <v>0</v>
      </c>
      <c r="AI315" s="214"/>
      <c r="AJ315" s="214"/>
      <c r="AK315" s="214"/>
      <c r="AL315" s="214"/>
      <c r="AM315" s="214"/>
      <c r="AN315" s="214"/>
      <c r="AO315" s="214"/>
      <c r="AP315" s="214"/>
      <c r="AQ315" s="214"/>
      <c r="AR315" s="214"/>
      <c r="AS315" s="214"/>
      <c r="AT315" s="214"/>
      <c r="AU315" s="214"/>
      <c r="AV315" s="214"/>
      <c r="AW315" s="214"/>
      <c r="AX315" s="214"/>
      <c r="AY315" s="214"/>
      <c r="AZ315" s="214"/>
      <c r="BA315" s="214"/>
      <c r="BB315" s="214"/>
      <c r="BC315" s="214"/>
      <c r="BD315" s="214"/>
      <c r="BE315" s="214"/>
      <c r="BF315" s="214"/>
      <c r="BG315" s="214"/>
      <c r="BH315" s="214"/>
    </row>
    <row r="316" spans="1:60" outlineLevel="3" x14ac:dyDescent="0.2">
      <c r="A316" s="221"/>
      <c r="B316" s="222"/>
      <c r="C316" s="268" t="s">
        <v>704</v>
      </c>
      <c r="D316" s="262"/>
      <c r="E316" s="263">
        <v>39.33</v>
      </c>
      <c r="F316" s="224"/>
      <c r="G316" s="224"/>
      <c r="H316" s="224"/>
      <c r="I316" s="224"/>
      <c r="J316" s="224"/>
      <c r="K316" s="224"/>
      <c r="L316" s="224"/>
      <c r="M316" s="224"/>
      <c r="N316" s="223"/>
      <c r="O316" s="223"/>
      <c r="P316" s="223"/>
      <c r="Q316" s="223"/>
      <c r="R316" s="224"/>
      <c r="S316" s="224"/>
      <c r="T316" s="224"/>
      <c r="U316" s="224"/>
      <c r="V316" s="224"/>
      <c r="W316" s="224"/>
      <c r="X316" s="224"/>
      <c r="Y316" s="224"/>
      <c r="Z316" s="214"/>
      <c r="AA316" s="214"/>
      <c r="AB316" s="214"/>
      <c r="AC316" s="214"/>
      <c r="AD316" s="214"/>
      <c r="AE316" s="214"/>
      <c r="AF316" s="214"/>
      <c r="AG316" s="214" t="s">
        <v>371</v>
      </c>
      <c r="AH316" s="214">
        <v>5</v>
      </c>
      <c r="AI316" s="214"/>
      <c r="AJ316" s="214"/>
      <c r="AK316" s="214"/>
      <c r="AL316" s="214"/>
      <c r="AM316" s="214"/>
      <c r="AN316" s="214"/>
      <c r="AO316" s="214"/>
      <c r="AP316" s="214"/>
      <c r="AQ316" s="214"/>
      <c r="AR316" s="214"/>
      <c r="AS316" s="214"/>
      <c r="AT316" s="214"/>
      <c r="AU316" s="214"/>
      <c r="AV316" s="214"/>
      <c r="AW316" s="214"/>
      <c r="AX316" s="214"/>
      <c r="AY316" s="214"/>
      <c r="AZ316" s="214"/>
      <c r="BA316" s="214"/>
      <c r="BB316" s="214"/>
      <c r="BC316" s="214"/>
      <c r="BD316" s="214"/>
      <c r="BE316" s="214"/>
      <c r="BF316" s="214"/>
      <c r="BG316" s="214"/>
      <c r="BH316" s="214"/>
    </row>
    <row r="317" spans="1:60" ht="22.5" outlineLevel="1" x14ac:dyDescent="0.2">
      <c r="A317" s="236">
        <v>88</v>
      </c>
      <c r="B317" s="237" t="s">
        <v>705</v>
      </c>
      <c r="C317" s="254" t="s">
        <v>706</v>
      </c>
      <c r="D317" s="238" t="s">
        <v>365</v>
      </c>
      <c r="E317" s="239">
        <v>0.16566</v>
      </c>
      <c r="F317" s="240"/>
      <c r="G317" s="241">
        <f>ROUND(E317*F317,2)</f>
        <v>0</v>
      </c>
      <c r="H317" s="240"/>
      <c r="I317" s="241">
        <f>ROUND(E317*H317,2)</f>
        <v>0</v>
      </c>
      <c r="J317" s="240"/>
      <c r="K317" s="241">
        <f>ROUND(E317*J317,2)</f>
        <v>0</v>
      </c>
      <c r="L317" s="241">
        <v>12</v>
      </c>
      <c r="M317" s="241">
        <f>G317*(1+L317/100)</f>
        <v>0</v>
      </c>
      <c r="N317" s="239">
        <v>0.5</v>
      </c>
      <c r="O317" s="239">
        <f>ROUND(E317*N317,2)</f>
        <v>0.08</v>
      </c>
      <c r="P317" s="239">
        <v>0</v>
      </c>
      <c r="Q317" s="239">
        <f>ROUND(E317*P317,2)</f>
        <v>0</v>
      </c>
      <c r="R317" s="241" t="s">
        <v>428</v>
      </c>
      <c r="S317" s="241" t="s">
        <v>315</v>
      </c>
      <c r="T317" s="242" t="s">
        <v>315</v>
      </c>
      <c r="U317" s="224">
        <v>0</v>
      </c>
      <c r="V317" s="224">
        <f>ROUND(E317*U317,2)</f>
        <v>0</v>
      </c>
      <c r="W317" s="224"/>
      <c r="X317" s="224" t="s">
        <v>429</v>
      </c>
      <c r="Y317" s="224" t="s">
        <v>317</v>
      </c>
      <c r="Z317" s="214"/>
      <c r="AA317" s="214"/>
      <c r="AB317" s="214"/>
      <c r="AC317" s="214"/>
      <c r="AD317" s="214"/>
      <c r="AE317" s="214"/>
      <c r="AF317" s="214"/>
      <c r="AG317" s="214" t="s">
        <v>430</v>
      </c>
      <c r="AH317" s="214"/>
      <c r="AI317" s="214"/>
      <c r="AJ317" s="214"/>
      <c r="AK317" s="214"/>
      <c r="AL317" s="214"/>
      <c r="AM317" s="214"/>
      <c r="AN317" s="214"/>
      <c r="AO317" s="214"/>
      <c r="AP317" s="214"/>
      <c r="AQ317" s="214"/>
      <c r="AR317" s="214"/>
      <c r="AS317" s="214"/>
      <c r="AT317" s="214"/>
      <c r="AU317" s="214"/>
      <c r="AV317" s="214"/>
      <c r="AW317" s="214"/>
      <c r="AX317" s="214"/>
      <c r="AY317" s="214"/>
      <c r="AZ317" s="214"/>
      <c r="BA317" s="214"/>
      <c r="BB317" s="214"/>
      <c r="BC317" s="214"/>
      <c r="BD317" s="214"/>
      <c r="BE317" s="214"/>
      <c r="BF317" s="214"/>
      <c r="BG317" s="214"/>
      <c r="BH317" s="214"/>
    </row>
    <row r="318" spans="1:60" outlineLevel="2" x14ac:dyDescent="0.2">
      <c r="A318" s="221"/>
      <c r="B318" s="222"/>
      <c r="C318" s="268" t="s">
        <v>707</v>
      </c>
      <c r="D318" s="262"/>
      <c r="E318" s="263"/>
      <c r="F318" s="224"/>
      <c r="G318" s="224"/>
      <c r="H318" s="224"/>
      <c r="I318" s="224"/>
      <c r="J318" s="224"/>
      <c r="K318" s="224"/>
      <c r="L318" s="224"/>
      <c r="M318" s="224"/>
      <c r="N318" s="223"/>
      <c r="O318" s="223"/>
      <c r="P318" s="223"/>
      <c r="Q318" s="223"/>
      <c r="R318" s="224"/>
      <c r="S318" s="224"/>
      <c r="T318" s="224"/>
      <c r="U318" s="224"/>
      <c r="V318" s="224"/>
      <c r="W318" s="224"/>
      <c r="X318" s="224"/>
      <c r="Y318" s="224"/>
      <c r="Z318" s="214"/>
      <c r="AA318" s="214"/>
      <c r="AB318" s="214"/>
      <c r="AC318" s="214"/>
      <c r="AD318" s="214"/>
      <c r="AE318" s="214"/>
      <c r="AF318" s="214"/>
      <c r="AG318" s="214" t="s">
        <v>371</v>
      </c>
      <c r="AH318" s="214">
        <v>0</v>
      </c>
      <c r="AI318" s="214"/>
      <c r="AJ318" s="214"/>
      <c r="AK318" s="214"/>
      <c r="AL318" s="214"/>
      <c r="AM318" s="214"/>
      <c r="AN318" s="214"/>
      <c r="AO318" s="214"/>
      <c r="AP318" s="214"/>
      <c r="AQ318" s="214"/>
      <c r="AR318" s="214"/>
      <c r="AS318" s="214"/>
      <c r="AT318" s="214"/>
      <c r="AU318" s="214"/>
      <c r="AV318" s="214"/>
      <c r="AW318" s="214"/>
      <c r="AX318" s="214"/>
      <c r="AY318" s="214"/>
      <c r="AZ318" s="214"/>
      <c r="BA318" s="214"/>
      <c r="BB318" s="214"/>
      <c r="BC318" s="214"/>
      <c r="BD318" s="214"/>
      <c r="BE318" s="214"/>
      <c r="BF318" s="214"/>
      <c r="BG318" s="214"/>
      <c r="BH318" s="214"/>
    </row>
    <row r="319" spans="1:60" outlineLevel="3" x14ac:dyDescent="0.2">
      <c r="A319" s="221"/>
      <c r="B319" s="222"/>
      <c r="C319" s="268" t="s">
        <v>708</v>
      </c>
      <c r="D319" s="262"/>
      <c r="E319" s="263">
        <v>0.16566</v>
      </c>
      <c r="F319" s="224"/>
      <c r="G319" s="224"/>
      <c r="H319" s="224"/>
      <c r="I319" s="224"/>
      <c r="J319" s="224"/>
      <c r="K319" s="224"/>
      <c r="L319" s="224"/>
      <c r="M319" s="224"/>
      <c r="N319" s="223"/>
      <c r="O319" s="223"/>
      <c r="P319" s="223"/>
      <c r="Q319" s="223"/>
      <c r="R319" s="224"/>
      <c r="S319" s="224"/>
      <c r="T319" s="224"/>
      <c r="U319" s="224"/>
      <c r="V319" s="224"/>
      <c r="W319" s="224"/>
      <c r="X319" s="224"/>
      <c r="Y319" s="224"/>
      <c r="Z319" s="214"/>
      <c r="AA319" s="214"/>
      <c r="AB319" s="214"/>
      <c r="AC319" s="214"/>
      <c r="AD319" s="214"/>
      <c r="AE319" s="214"/>
      <c r="AF319" s="214"/>
      <c r="AG319" s="214" t="s">
        <v>371</v>
      </c>
      <c r="AH319" s="214">
        <v>0</v>
      </c>
      <c r="AI319" s="214"/>
      <c r="AJ319" s="214"/>
      <c r="AK319" s="214"/>
      <c r="AL319" s="214"/>
      <c r="AM319" s="214"/>
      <c r="AN319" s="214"/>
      <c r="AO319" s="214"/>
      <c r="AP319" s="214"/>
      <c r="AQ319" s="214"/>
      <c r="AR319" s="214"/>
      <c r="AS319" s="214"/>
      <c r="AT319" s="214"/>
      <c r="AU319" s="214"/>
      <c r="AV319" s="214"/>
      <c r="AW319" s="214"/>
      <c r="AX319" s="214"/>
      <c r="AY319" s="214"/>
      <c r="AZ319" s="214"/>
      <c r="BA319" s="214"/>
      <c r="BB319" s="214"/>
      <c r="BC319" s="214"/>
      <c r="BD319" s="214"/>
      <c r="BE319" s="214"/>
      <c r="BF319" s="214"/>
      <c r="BG319" s="214"/>
      <c r="BH319" s="214"/>
    </row>
    <row r="320" spans="1:60" outlineLevel="1" x14ac:dyDescent="0.2">
      <c r="A320" s="245">
        <v>89</v>
      </c>
      <c r="B320" s="246" t="s">
        <v>709</v>
      </c>
      <c r="C320" s="256" t="s">
        <v>710</v>
      </c>
      <c r="D320" s="247" t="s">
        <v>365</v>
      </c>
      <c r="E320" s="248">
        <v>0.16566</v>
      </c>
      <c r="F320" s="249"/>
      <c r="G320" s="250">
        <f>ROUND(E320*F320,2)</f>
        <v>0</v>
      </c>
      <c r="H320" s="249"/>
      <c r="I320" s="250">
        <f>ROUND(E320*H320,2)</f>
        <v>0</v>
      </c>
      <c r="J320" s="249"/>
      <c r="K320" s="250">
        <f>ROUND(E320*J320,2)</f>
        <v>0</v>
      </c>
      <c r="L320" s="250">
        <v>12</v>
      </c>
      <c r="M320" s="250">
        <f>G320*(1+L320/100)</f>
        <v>0</v>
      </c>
      <c r="N320" s="248">
        <v>2.9499999999999999E-3</v>
      </c>
      <c r="O320" s="248">
        <f>ROUND(E320*N320,2)</f>
        <v>0</v>
      </c>
      <c r="P320" s="248">
        <v>0</v>
      </c>
      <c r="Q320" s="248">
        <f>ROUND(E320*P320,2)</f>
        <v>0</v>
      </c>
      <c r="R320" s="250" t="s">
        <v>695</v>
      </c>
      <c r="S320" s="250" t="s">
        <v>315</v>
      </c>
      <c r="T320" s="251" t="s">
        <v>315</v>
      </c>
      <c r="U320" s="224">
        <v>0</v>
      </c>
      <c r="V320" s="224">
        <f>ROUND(E320*U320,2)</f>
        <v>0</v>
      </c>
      <c r="W320" s="224"/>
      <c r="X320" s="224" t="s">
        <v>336</v>
      </c>
      <c r="Y320" s="224" t="s">
        <v>317</v>
      </c>
      <c r="Z320" s="214"/>
      <c r="AA320" s="214"/>
      <c r="AB320" s="214"/>
      <c r="AC320" s="214"/>
      <c r="AD320" s="214"/>
      <c r="AE320" s="214"/>
      <c r="AF320" s="214"/>
      <c r="AG320" s="214" t="s">
        <v>337</v>
      </c>
      <c r="AH320" s="214"/>
      <c r="AI320" s="214"/>
      <c r="AJ320" s="214"/>
      <c r="AK320" s="214"/>
      <c r="AL320" s="214"/>
      <c r="AM320" s="214"/>
      <c r="AN320" s="214"/>
      <c r="AO320" s="214"/>
      <c r="AP320" s="214"/>
      <c r="AQ320" s="214"/>
      <c r="AR320" s="214"/>
      <c r="AS320" s="214"/>
      <c r="AT320" s="214"/>
      <c r="AU320" s="214"/>
      <c r="AV320" s="214"/>
      <c r="AW320" s="214"/>
      <c r="AX320" s="214"/>
      <c r="AY320" s="214"/>
      <c r="AZ320" s="214"/>
      <c r="BA320" s="214"/>
      <c r="BB320" s="214"/>
      <c r="BC320" s="214"/>
      <c r="BD320" s="214"/>
      <c r="BE320" s="214"/>
      <c r="BF320" s="214"/>
      <c r="BG320" s="214"/>
      <c r="BH320" s="214"/>
    </row>
    <row r="321" spans="1:60" outlineLevel="1" x14ac:dyDescent="0.2">
      <c r="A321" s="236">
        <v>90</v>
      </c>
      <c r="B321" s="237" t="s">
        <v>711</v>
      </c>
      <c r="C321" s="254" t="s">
        <v>712</v>
      </c>
      <c r="D321" s="238" t="s">
        <v>379</v>
      </c>
      <c r="E321" s="239">
        <v>45.08</v>
      </c>
      <c r="F321" s="240"/>
      <c r="G321" s="241">
        <f>ROUND(E321*F321,2)</f>
        <v>0</v>
      </c>
      <c r="H321" s="240"/>
      <c r="I321" s="241">
        <f>ROUND(E321*H321,2)</f>
        <v>0</v>
      </c>
      <c r="J321" s="240"/>
      <c r="K321" s="241">
        <f>ROUND(E321*J321,2)</f>
        <v>0</v>
      </c>
      <c r="L321" s="241">
        <v>12</v>
      </c>
      <c r="M321" s="241">
        <f>G321*(1+L321/100)</f>
        <v>0</v>
      </c>
      <c r="N321" s="239">
        <v>1.6000000000000001E-4</v>
      </c>
      <c r="O321" s="239">
        <f>ROUND(E321*N321,2)</f>
        <v>0.01</v>
      </c>
      <c r="P321" s="239">
        <v>1.4E-2</v>
      </c>
      <c r="Q321" s="239">
        <f>ROUND(E321*P321,2)</f>
        <v>0.63</v>
      </c>
      <c r="R321" s="241" t="s">
        <v>695</v>
      </c>
      <c r="S321" s="241" t="s">
        <v>315</v>
      </c>
      <c r="T321" s="242" t="s">
        <v>315</v>
      </c>
      <c r="U321" s="224">
        <v>0.11</v>
      </c>
      <c r="V321" s="224">
        <f>ROUND(E321*U321,2)</f>
        <v>4.96</v>
      </c>
      <c r="W321" s="224"/>
      <c r="X321" s="224" t="s">
        <v>336</v>
      </c>
      <c r="Y321" s="224" t="s">
        <v>317</v>
      </c>
      <c r="Z321" s="214"/>
      <c r="AA321" s="214"/>
      <c r="AB321" s="214"/>
      <c r="AC321" s="214"/>
      <c r="AD321" s="214"/>
      <c r="AE321" s="214"/>
      <c r="AF321" s="214"/>
      <c r="AG321" s="214" t="s">
        <v>367</v>
      </c>
      <c r="AH321" s="214"/>
      <c r="AI321" s="214"/>
      <c r="AJ321" s="214"/>
      <c r="AK321" s="214"/>
      <c r="AL321" s="214"/>
      <c r="AM321" s="214"/>
      <c r="AN321" s="214"/>
      <c r="AO321" s="214"/>
      <c r="AP321" s="214"/>
      <c r="AQ321" s="214"/>
      <c r="AR321" s="214"/>
      <c r="AS321" s="214"/>
      <c r="AT321" s="214"/>
      <c r="AU321" s="214"/>
      <c r="AV321" s="214"/>
      <c r="AW321" s="214"/>
      <c r="AX321" s="214"/>
      <c r="AY321" s="214"/>
      <c r="AZ321" s="214"/>
      <c r="BA321" s="214"/>
      <c r="BB321" s="214"/>
      <c r="BC321" s="214"/>
      <c r="BD321" s="214"/>
      <c r="BE321" s="214"/>
      <c r="BF321" s="214"/>
      <c r="BG321" s="214"/>
      <c r="BH321" s="214"/>
    </row>
    <row r="322" spans="1:60" outlineLevel="2" x14ac:dyDescent="0.2">
      <c r="A322" s="221"/>
      <c r="B322" s="222"/>
      <c r="C322" s="268" t="s">
        <v>536</v>
      </c>
      <c r="D322" s="262"/>
      <c r="E322" s="263"/>
      <c r="F322" s="224"/>
      <c r="G322" s="224"/>
      <c r="H322" s="224"/>
      <c r="I322" s="224"/>
      <c r="J322" s="224"/>
      <c r="K322" s="224"/>
      <c r="L322" s="224"/>
      <c r="M322" s="224"/>
      <c r="N322" s="223"/>
      <c r="O322" s="223"/>
      <c r="P322" s="223"/>
      <c r="Q322" s="223"/>
      <c r="R322" s="224"/>
      <c r="S322" s="224"/>
      <c r="T322" s="224"/>
      <c r="U322" s="224"/>
      <c r="V322" s="224"/>
      <c r="W322" s="224"/>
      <c r="X322" s="224"/>
      <c r="Y322" s="224"/>
      <c r="Z322" s="214"/>
      <c r="AA322" s="214"/>
      <c r="AB322" s="214"/>
      <c r="AC322" s="214"/>
      <c r="AD322" s="214"/>
      <c r="AE322" s="214"/>
      <c r="AF322" s="214"/>
      <c r="AG322" s="214" t="s">
        <v>371</v>
      </c>
      <c r="AH322" s="214">
        <v>0</v>
      </c>
      <c r="AI322" s="214"/>
      <c r="AJ322" s="214"/>
      <c r="AK322" s="214"/>
      <c r="AL322" s="214"/>
      <c r="AM322" s="214"/>
      <c r="AN322" s="214"/>
      <c r="AO322" s="214"/>
      <c r="AP322" s="214"/>
      <c r="AQ322" s="214"/>
      <c r="AR322" s="214"/>
      <c r="AS322" s="214"/>
      <c r="AT322" s="214"/>
      <c r="AU322" s="214"/>
      <c r="AV322" s="214"/>
      <c r="AW322" s="214"/>
      <c r="AX322" s="214"/>
      <c r="AY322" s="214"/>
      <c r="AZ322" s="214"/>
      <c r="BA322" s="214"/>
      <c r="BB322" s="214"/>
      <c r="BC322" s="214"/>
      <c r="BD322" s="214"/>
      <c r="BE322" s="214"/>
      <c r="BF322" s="214"/>
      <c r="BG322" s="214"/>
      <c r="BH322" s="214"/>
    </row>
    <row r="323" spans="1:60" outlineLevel="3" x14ac:dyDescent="0.2">
      <c r="A323" s="221"/>
      <c r="B323" s="222"/>
      <c r="C323" s="268" t="s">
        <v>713</v>
      </c>
      <c r="D323" s="262"/>
      <c r="E323" s="263"/>
      <c r="F323" s="224"/>
      <c r="G323" s="224"/>
      <c r="H323" s="224"/>
      <c r="I323" s="224"/>
      <c r="J323" s="224"/>
      <c r="K323" s="224"/>
      <c r="L323" s="224"/>
      <c r="M323" s="224"/>
      <c r="N323" s="223"/>
      <c r="O323" s="223"/>
      <c r="P323" s="223"/>
      <c r="Q323" s="223"/>
      <c r="R323" s="224"/>
      <c r="S323" s="224"/>
      <c r="T323" s="224"/>
      <c r="U323" s="224"/>
      <c r="V323" s="224"/>
      <c r="W323" s="224"/>
      <c r="X323" s="224"/>
      <c r="Y323" s="224"/>
      <c r="Z323" s="214"/>
      <c r="AA323" s="214"/>
      <c r="AB323" s="214"/>
      <c r="AC323" s="214"/>
      <c r="AD323" s="214"/>
      <c r="AE323" s="214"/>
      <c r="AF323" s="214"/>
      <c r="AG323" s="214" t="s">
        <v>371</v>
      </c>
      <c r="AH323" s="214">
        <v>0</v>
      </c>
      <c r="AI323" s="214"/>
      <c r="AJ323" s="214"/>
      <c r="AK323" s="214"/>
      <c r="AL323" s="214"/>
      <c r="AM323" s="214"/>
      <c r="AN323" s="214"/>
      <c r="AO323" s="214"/>
      <c r="AP323" s="214"/>
      <c r="AQ323" s="214"/>
      <c r="AR323" s="214"/>
      <c r="AS323" s="214"/>
      <c r="AT323" s="214"/>
      <c r="AU323" s="214"/>
      <c r="AV323" s="214"/>
      <c r="AW323" s="214"/>
      <c r="AX323" s="214"/>
      <c r="AY323" s="214"/>
      <c r="AZ323" s="214"/>
      <c r="BA323" s="214"/>
      <c r="BB323" s="214"/>
      <c r="BC323" s="214"/>
      <c r="BD323" s="214"/>
      <c r="BE323" s="214"/>
      <c r="BF323" s="214"/>
      <c r="BG323" s="214"/>
      <c r="BH323" s="214"/>
    </row>
    <row r="324" spans="1:60" outlineLevel="3" x14ac:dyDescent="0.2">
      <c r="A324" s="221"/>
      <c r="B324" s="222"/>
      <c r="C324" s="268" t="s">
        <v>554</v>
      </c>
      <c r="D324" s="262"/>
      <c r="E324" s="263">
        <v>2.3199999999999998</v>
      </c>
      <c r="F324" s="224"/>
      <c r="G324" s="224"/>
      <c r="H324" s="224"/>
      <c r="I324" s="224"/>
      <c r="J324" s="224"/>
      <c r="K324" s="224"/>
      <c r="L324" s="224"/>
      <c r="M324" s="224"/>
      <c r="N324" s="223"/>
      <c r="O324" s="223"/>
      <c r="P324" s="223"/>
      <c r="Q324" s="223"/>
      <c r="R324" s="224"/>
      <c r="S324" s="224"/>
      <c r="T324" s="224"/>
      <c r="U324" s="224"/>
      <c r="V324" s="224"/>
      <c r="W324" s="224"/>
      <c r="X324" s="224"/>
      <c r="Y324" s="224"/>
      <c r="Z324" s="214"/>
      <c r="AA324" s="214"/>
      <c r="AB324" s="214"/>
      <c r="AC324" s="214"/>
      <c r="AD324" s="214"/>
      <c r="AE324" s="214"/>
      <c r="AF324" s="214"/>
      <c r="AG324" s="214" t="s">
        <v>371</v>
      </c>
      <c r="AH324" s="214">
        <v>0</v>
      </c>
      <c r="AI324" s="214"/>
      <c r="AJ324" s="214"/>
      <c r="AK324" s="214"/>
      <c r="AL324" s="214"/>
      <c r="AM324" s="214"/>
      <c r="AN324" s="214"/>
      <c r="AO324" s="214"/>
      <c r="AP324" s="214"/>
      <c r="AQ324" s="214"/>
      <c r="AR324" s="214"/>
      <c r="AS324" s="214"/>
      <c r="AT324" s="214"/>
      <c r="AU324" s="214"/>
      <c r="AV324" s="214"/>
      <c r="AW324" s="214"/>
      <c r="AX324" s="214"/>
      <c r="AY324" s="214"/>
      <c r="AZ324" s="214"/>
      <c r="BA324" s="214"/>
      <c r="BB324" s="214"/>
      <c r="BC324" s="214"/>
      <c r="BD324" s="214"/>
      <c r="BE324" s="214"/>
      <c r="BF324" s="214"/>
      <c r="BG324" s="214"/>
      <c r="BH324" s="214"/>
    </row>
    <row r="325" spans="1:60" outlineLevel="3" x14ac:dyDescent="0.2">
      <c r="A325" s="221"/>
      <c r="B325" s="222"/>
      <c r="C325" s="268" t="s">
        <v>555</v>
      </c>
      <c r="D325" s="262"/>
      <c r="E325" s="263">
        <v>0.94</v>
      </c>
      <c r="F325" s="224"/>
      <c r="G325" s="224"/>
      <c r="H325" s="224"/>
      <c r="I325" s="224"/>
      <c r="J325" s="224"/>
      <c r="K325" s="224"/>
      <c r="L325" s="224"/>
      <c r="M325" s="224"/>
      <c r="N325" s="223"/>
      <c r="O325" s="223"/>
      <c r="P325" s="223"/>
      <c r="Q325" s="223"/>
      <c r="R325" s="224"/>
      <c r="S325" s="224"/>
      <c r="T325" s="224"/>
      <c r="U325" s="224"/>
      <c r="V325" s="224"/>
      <c r="W325" s="224"/>
      <c r="X325" s="224"/>
      <c r="Y325" s="224"/>
      <c r="Z325" s="214"/>
      <c r="AA325" s="214"/>
      <c r="AB325" s="214"/>
      <c r="AC325" s="214"/>
      <c r="AD325" s="214"/>
      <c r="AE325" s="214"/>
      <c r="AF325" s="214"/>
      <c r="AG325" s="214" t="s">
        <v>371</v>
      </c>
      <c r="AH325" s="214">
        <v>0</v>
      </c>
      <c r="AI325" s="214"/>
      <c r="AJ325" s="214"/>
      <c r="AK325" s="214"/>
      <c r="AL325" s="214"/>
      <c r="AM325" s="214"/>
      <c r="AN325" s="214"/>
      <c r="AO325" s="214"/>
      <c r="AP325" s="214"/>
      <c r="AQ325" s="214"/>
      <c r="AR325" s="214"/>
      <c r="AS325" s="214"/>
      <c r="AT325" s="214"/>
      <c r="AU325" s="214"/>
      <c r="AV325" s="214"/>
      <c r="AW325" s="214"/>
      <c r="AX325" s="214"/>
      <c r="AY325" s="214"/>
      <c r="AZ325" s="214"/>
      <c r="BA325" s="214"/>
      <c r="BB325" s="214"/>
      <c r="BC325" s="214"/>
      <c r="BD325" s="214"/>
      <c r="BE325" s="214"/>
      <c r="BF325" s="214"/>
      <c r="BG325" s="214"/>
      <c r="BH325" s="214"/>
    </row>
    <row r="326" spans="1:60" outlineLevel="3" x14ac:dyDescent="0.2">
      <c r="A326" s="221"/>
      <c r="B326" s="222"/>
      <c r="C326" s="268" t="s">
        <v>537</v>
      </c>
      <c r="D326" s="262"/>
      <c r="E326" s="263">
        <v>9.17</v>
      </c>
      <c r="F326" s="224"/>
      <c r="G326" s="224"/>
      <c r="H326" s="224"/>
      <c r="I326" s="224"/>
      <c r="J326" s="224"/>
      <c r="K326" s="224"/>
      <c r="L326" s="224"/>
      <c r="M326" s="224"/>
      <c r="N326" s="223"/>
      <c r="O326" s="223"/>
      <c r="P326" s="223"/>
      <c r="Q326" s="223"/>
      <c r="R326" s="224"/>
      <c r="S326" s="224"/>
      <c r="T326" s="224"/>
      <c r="U326" s="224"/>
      <c r="V326" s="224"/>
      <c r="W326" s="224"/>
      <c r="X326" s="224"/>
      <c r="Y326" s="224"/>
      <c r="Z326" s="214"/>
      <c r="AA326" s="214"/>
      <c r="AB326" s="214"/>
      <c r="AC326" s="214"/>
      <c r="AD326" s="214"/>
      <c r="AE326" s="214"/>
      <c r="AF326" s="214"/>
      <c r="AG326" s="214" t="s">
        <v>371</v>
      </c>
      <c r="AH326" s="214">
        <v>0</v>
      </c>
      <c r="AI326" s="214"/>
      <c r="AJ326" s="214"/>
      <c r="AK326" s="214"/>
      <c r="AL326" s="214"/>
      <c r="AM326" s="214"/>
      <c r="AN326" s="214"/>
      <c r="AO326" s="214"/>
      <c r="AP326" s="214"/>
      <c r="AQ326" s="214"/>
      <c r="AR326" s="214"/>
      <c r="AS326" s="214"/>
      <c r="AT326" s="214"/>
      <c r="AU326" s="214"/>
      <c r="AV326" s="214"/>
      <c r="AW326" s="214"/>
      <c r="AX326" s="214"/>
      <c r="AY326" s="214"/>
      <c r="AZ326" s="214"/>
      <c r="BA326" s="214"/>
      <c r="BB326" s="214"/>
      <c r="BC326" s="214"/>
      <c r="BD326" s="214"/>
      <c r="BE326" s="214"/>
      <c r="BF326" s="214"/>
      <c r="BG326" s="214"/>
      <c r="BH326" s="214"/>
    </row>
    <row r="327" spans="1:60" outlineLevel="3" x14ac:dyDescent="0.2">
      <c r="A327" s="221"/>
      <c r="B327" s="222"/>
      <c r="C327" s="268" t="s">
        <v>556</v>
      </c>
      <c r="D327" s="262"/>
      <c r="E327" s="263">
        <v>32.65</v>
      </c>
      <c r="F327" s="224"/>
      <c r="G327" s="224"/>
      <c r="H327" s="224"/>
      <c r="I327" s="224"/>
      <c r="J327" s="224"/>
      <c r="K327" s="224"/>
      <c r="L327" s="224"/>
      <c r="M327" s="224"/>
      <c r="N327" s="223"/>
      <c r="O327" s="223"/>
      <c r="P327" s="223"/>
      <c r="Q327" s="223"/>
      <c r="R327" s="224"/>
      <c r="S327" s="224"/>
      <c r="T327" s="224"/>
      <c r="U327" s="224"/>
      <c r="V327" s="224"/>
      <c r="W327" s="224"/>
      <c r="X327" s="224"/>
      <c r="Y327" s="224"/>
      <c r="Z327" s="214"/>
      <c r="AA327" s="214"/>
      <c r="AB327" s="214"/>
      <c r="AC327" s="214"/>
      <c r="AD327" s="214"/>
      <c r="AE327" s="214"/>
      <c r="AF327" s="214"/>
      <c r="AG327" s="214" t="s">
        <v>371</v>
      </c>
      <c r="AH327" s="214">
        <v>0</v>
      </c>
      <c r="AI327" s="214"/>
      <c r="AJ327" s="214"/>
      <c r="AK327" s="214"/>
      <c r="AL327" s="214"/>
      <c r="AM327" s="214"/>
      <c r="AN327" s="214"/>
      <c r="AO327" s="214"/>
      <c r="AP327" s="214"/>
      <c r="AQ327" s="214"/>
      <c r="AR327" s="214"/>
      <c r="AS327" s="214"/>
      <c r="AT327" s="214"/>
      <c r="AU327" s="214"/>
      <c r="AV327" s="214"/>
      <c r="AW327" s="214"/>
      <c r="AX327" s="214"/>
      <c r="AY327" s="214"/>
      <c r="AZ327" s="214"/>
      <c r="BA327" s="214"/>
      <c r="BB327" s="214"/>
      <c r="BC327" s="214"/>
      <c r="BD327" s="214"/>
      <c r="BE327" s="214"/>
      <c r="BF327" s="214"/>
      <c r="BG327" s="214"/>
      <c r="BH327" s="214"/>
    </row>
    <row r="328" spans="1:60" outlineLevel="1" x14ac:dyDescent="0.2">
      <c r="A328" s="236">
        <v>91</v>
      </c>
      <c r="B328" s="237" t="s">
        <v>714</v>
      </c>
      <c r="C328" s="254" t="s">
        <v>715</v>
      </c>
      <c r="D328" s="238" t="s">
        <v>379</v>
      </c>
      <c r="E328" s="239">
        <v>45.08</v>
      </c>
      <c r="F328" s="240"/>
      <c r="G328" s="241">
        <f>ROUND(E328*F328,2)</f>
        <v>0</v>
      </c>
      <c r="H328" s="240"/>
      <c r="I328" s="241">
        <f>ROUND(E328*H328,2)</f>
        <v>0</v>
      </c>
      <c r="J328" s="240"/>
      <c r="K328" s="241">
        <f>ROUND(E328*J328,2)</f>
        <v>0</v>
      </c>
      <c r="L328" s="241">
        <v>12</v>
      </c>
      <c r="M328" s="241">
        <f>G328*(1+L328/100)</f>
        <v>0</v>
      </c>
      <c r="N328" s="239">
        <v>0</v>
      </c>
      <c r="O328" s="239">
        <f>ROUND(E328*N328,2)</f>
        <v>0</v>
      </c>
      <c r="P328" s="239">
        <v>1.4E-2</v>
      </c>
      <c r="Q328" s="239">
        <f>ROUND(E328*P328,2)</f>
        <v>0.63</v>
      </c>
      <c r="R328" s="241" t="s">
        <v>695</v>
      </c>
      <c r="S328" s="241" t="s">
        <v>315</v>
      </c>
      <c r="T328" s="242" t="s">
        <v>315</v>
      </c>
      <c r="U328" s="224">
        <v>0.08</v>
      </c>
      <c r="V328" s="224">
        <f>ROUND(E328*U328,2)</f>
        <v>3.61</v>
      </c>
      <c r="W328" s="224"/>
      <c r="X328" s="224" t="s">
        <v>336</v>
      </c>
      <c r="Y328" s="224" t="s">
        <v>317</v>
      </c>
      <c r="Z328" s="214"/>
      <c r="AA328" s="214"/>
      <c r="AB328" s="214"/>
      <c r="AC328" s="214"/>
      <c r="AD328" s="214"/>
      <c r="AE328" s="214"/>
      <c r="AF328" s="214"/>
      <c r="AG328" s="214" t="s">
        <v>367</v>
      </c>
      <c r="AH328" s="214"/>
      <c r="AI328" s="214"/>
      <c r="AJ328" s="214"/>
      <c r="AK328" s="214"/>
      <c r="AL328" s="214"/>
      <c r="AM328" s="214"/>
      <c r="AN328" s="214"/>
      <c r="AO328" s="214"/>
      <c r="AP328" s="214"/>
      <c r="AQ328" s="214"/>
      <c r="AR328" s="214"/>
      <c r="AS328" s="214"/>
      <c r="AT328" s="214"/>
      <c r="AU328" s="214"/>
      <c r="AV328" s="214"/>
      <c r="AW328" s="214"/>
      <c r="AX328" s="214"/>
      <c r="AY328" s="214"/>
      <c r="AZ328" s="214"/>
      <c r="BA328" s="214"/>
      <c r="BB328" s="214"/>
      <c r="BC328" s="214"/>
      <c r="BD328" s="214"/>
      <c r="BE328" s="214"/>
      <c r="BF328" s="214"/>
      <c r="BG328" s="214"/>
      <c r="BH328" s="214"/>
    </row>
    <row r="329" spans="1:60" outlineLevel="2" x14ac:dyDescent="0.2">
      <c r="A329" s="221"/>
      <c r="B329" s="222"/>
      <c r="C329" s="268" t="s">
        <v>524</v>
      </c>
      <c r="D329" s="262"/>
      <c r="E329" s="263"/>
      <c r="F329" s="224"/>
      <c r="G329" s="224"/>
      <c r="H329" s="224"/>
      <c r="I329" s="224"/>
      <c r="J329" s="224"/>
      <c r="K329" s="224"/>
      <c r="L329" s="224"/>
      <c r="M329" s="224"/>
      <c r="N329" s="223"/>
      <c r="O329" s="223"/>
      <c r="P329" s="223"/>
      <c r="Q329" s="223"/>
      <c r="R329" s="224"/>
      <c r="S329" s="224"/>
      <c r="T329" s="224"/>
      <c r="U329" s="224"/>
      <c r="V329" s="224"/>
      <c r="W329" s="224"/>
      <c r="X329" s="224"/>
      <c r="Y329" s="224"/>
      <c r="Z329" s="214"/>
      <c r="AA329" s="214"/>
      <c r="AB329" s="214"/>
      <c r="AC329" s="214"/>
      <c r="AD329" s="214"/>
      <c r="AE329" s="214"/>
      <c r="AF329" s="214"/>
      <c r="AG329" s="214" t="s">
        <v>371</v>
      </c>
      <c r="AH329" s="214">
        <v>0</v>
      </c>
      <c r="AI329" s="214"/>
      <c r="AJ329" s="214"/>
      <c r="AK329" s="214"/>
      <c r="AL329" s="214"/>
      <c r="AM329" s="214"/>
      <c r="AN329" s="214"/>
      <c r="AO329" s="214"/>
      <c r="AP329" s="214"/>
      <c r="AQ329" s="214"/>
      <c r="AR329" s="214"/>
      <c r="AS329" s="214"/>
      <c r="AT329" s="214"/>
      <c r="AU329" s="214"/>
      <c r="AV329" s="214"/>
      <c r="AW329" s="214"/>
      <c r="AX329" s="214"/>
      <c r="AY329" s="214"/>
      <c r="AZ329" s="214"/>
      <c r="BA329" s="214"/>
      <c r="BB329" s="214"/>
      <c r="BC329" s="214"/>
      <c r="BD329" s="214"/>
      <c r="BE329" s="214"/>
      <c r="BF329" s="214"/>
      <c r="BG329" s="214"/>
      <c r="BH329" s="214"/>
    </row>
    <row r="330" spans="1:60" outlineLevel="3" x14ac:dyDescent="0.2">
      <c r="A330" s="221"/>
      <c r="B330" s="222"/>
      <c r="C330" s="268" t="s">
        <v>554</v>
      </c>
      <c r="D330" s="262"/>
      <c r="E330" s="263">
        <v>2.3199999999999998</v>
      </c>
      <c r="F330" s="224"/>
      <c r="G330" s="224"/>
      <c r="H330" s="224"/>
      <c r="I330" s="224"/>
      <c r="J330" s="224"/>
      <c r="K330" s="224"/>
      <c r="L330" s="224"/>
      <c r="M330" s="224"/>
      <c r="N330" s="223"/>
      <c r="O330" s="223"/>
      <c r="P330" s="223"/>
      <c r="Q330" s="223"/>
      <c r="R330" s="224"/>
      <c r="S330" s="224"/>
      <c r="T330" s="224"/>
      <c r="U330" s="224"/>
      <c r="V330" s="224"/>
      <c r="W330" s="224"/>
      <c r="X330" s="224"/>
      <c r="Y330" s="224"/>
      <c r="Z330" s="214"/>
      <c r="AA330" s="214"/>
      <c r="AB330" s="214"/>
      <c r="AC330" s="214"/>
      <c r="AD330" s="214"/>
      <c r="AE330" s="214"/>
      <c r="AF330" s="214"/>
      <c r="AG330" s="214" t="s">
        <v>371</v>
      </c>
      <c r="AH330" s="214">
        <v>0</v>
      </c>
      <c r="AI330" s="214"/>
      <c r="AJ330" s="214"/>
      <c r="AK330" s="214"/>
      <c r="AL330" s="214"/>
      <c r="AM330" s="214"/>
      <c r="AN330" s="214"/>
      <c r="AO330" s="214"/>
      <c r="AP330" s="214"/>
      <c r="AQ330" s="214"/>
      <c r="AR330" s="214"/>
      <c r="AS330" s="214"/>
      <c r="AT330" s="214"/>
      <c r="AU330" s="214"/>
      <c r="AV330" s="214"/>
      <c r="AW330" s="214"/>
      <c r="AX330" s="214"/>
      <c r="AY330" s="214"/>
      <c r="AZ330" s="214"/>
      <c r="BA330" s="214"/>
      <c r="BB330" s="214"/>
      <c r="BC330" s="214"/>
      <c r="BD330" s="214"/>
      <c r="BE330" s="214"/>
      <c r="BF330" s="214"/>
      <c r="BG330" s="214"/>
      <c r="BH330" s="214"/>
    </row>
    <row r="331" spans="1:60" outlineLevel="3" x14ac:dyDescent="0.2">
      <c r="A331" s="221"/>
      <c r="B331" s="222"/>
      <c r="C331" s="268" t="s">
        <v>555</v>
      </c>
      <c r="D331" s="262"/>
      <c r="E331" s="263">
        <v>0.94</v>
      </c>
      <c r="F331" s="224"/>
      <c r="G331" s="224"/>
      <c r="H331" s="224"/>
      <c r="I331" s="224"/>
      <c r="J331" s="224"/>
      <c r="K331" s="224"/>
      <c r="L331" s="224"/>
      <c r="M331" s="224"/>
      <c r="N331" s="223"/>
      <c r="O331" s="223"/>
      <c r="P331" s="223"/>
      <c r="Q331" s="223"/>
      <c r="R331" s="224"/>
      <c r="S331" s="224"/>
      <c r="T331" s="224"/>
      <c r="U331" s="224"/>
      <c r="V331" s="224"/>
      <c r="W331" s="224"/>
      <c r="X331" s="224"/>
      <c r="Y331" s="224"/>
      <c r="Z331" s="214"/>
      <c r="AA331" s="214"/>
      <c r="AB331" s="214"/>
      <c r="AC331" s="214"/>
      <c r="AD331" s="214"/>
      <c r="AE331" s="214"/>
      <c r="AF331" s="214"/>
      <c r="AG331" s="214" t="s">
        <v>371</v>
      </c>
      <c r="AH331" s="214">
        <v>0</v>
      </c>
      <c r="AI331" s="214"/>
      <c r="AJ331" s="214"/>
      <c r="AK331" s="214"/>
      <c r="AL331" s="214"/>
      <c r="AM331" s="214"/>
      <c r="AN331" s="214"/>
      <c r="AO331" s="214"/>
      <c r="AP331" s="214"/>
      <c r="AQ331" s="214"/>
      <c r="AR331" s="214"/>
      <c r="AS331" s="214"/>
      <c r="AT331" s="214"/>
      <c r="AU331" s="214"/>
      <c r="AV331" s="214"/>
      <c r="AW331" s="214"/>
      <c r="AX331" s="214"/>
      <c r="AY331" s="214"/>
      <c r="AZ331" s="214"/>
      <c r="BA331" s="214"/>
      <c r="BB331" s="214"/>
      <c r="BC331" s="214"/>
      <c r="BD331" s="214"/>
      <c r="BE331" s="214"/>
      <c r="BF331" s="214"/>
      <c r="BG331" s="214"/>
      <c r="BH331" s="214"/>
    </row>
    <row r="332" spans="1:60" outlineLevel="3" x14ac:dyDescent="0.2">
      <c r="A332" s="221"/>
      <c r="B332" s="222"/>
      <c r="C332" s="268" t="s">
        <v>537</v>
      </c>
      <c r="D332" s="262"/>
      <c r="E332" s="263">
        <v>9.17</v>
      </c>
      <c r="F332" s="224"/>
      <c r="G332" s="224"/>
      <c r="H332" s="224"/>
      <c r="I332" s="224"/>
      <c r="J332" s="224"/>
      <c r="K332" s="224"/>
      <c r="L332" s="224"/>
      <c r="M332" s="224"/>
      <c r="N332" s="223"/>
      <c r="O332" s="223"/>
      <c r="P332" s="223"/>
      <c r="Q332" s="223"/>
      <c r="R332" s="224"/>
      <c r="S332" s="224"/>
      <c r="T332" s="224"/>
      <c r="U332" s="224"/>
      <c r="V332" s="224"/>
      <c r="W332" s="224"/>
      <c r="X332" s="224"/>
      <c r="Y332" s="224"/>
      <c r="Z332" s="214"/>
      <c r="AA332" s="214"/>
      <c r="AB332" s="214"/>
      <c r="AC332" s="214"/>
      <c r="AD332" s="214"/>
      <c r="AE332" s="214"/>
      <c r="AF332" s="214"/>
      <c r="AG332" s="214" t="s">
        <v>371</v>
      </c>
      <c r="AH332" s="214">
        <v>0</v>
      </c>
      <c r="AI332" s="214"/>
      <c r="AJ332" s="214"/>
      <c r="AK332" s="214"/>
      <c r="AL332" s="214"/>
      <c r="AM332" s="214"/>
      <c r="AN332" s="214"/>
      <c r="AO332" s="214"/>
      <c r="AP332" s="214"/>
      <c r="AQ332" s="214"/>
      <c r="AR332" s="214"/>
      <c r="AS332" s="214"/>
      <c r="AT332" s="214"/>
      <c r="AU332" s="214"/>
      <c r="AV332" s="214"/>
      <c r="AW332" s="214"/>
      <c r="AX332" s="214"/>
      <c r="AY332" s="214"/>
      <c r="AZ332" s="214"/>
      <c r="BA332" s="214"/>
      <c r="BB332" s="214"/>
      <c r="BC332" s="214"/>
      <c r="BD332" s="214"/>
      <c r="BE332" s="214"/>
      <c r="BF332" s="214"/>
      <c r="BG332" s="214"/>
      <c r="BH332" s="214"/>
    </row>
    <row r="333" spans="1:60" outlineLevel="3" x14ac:dyDescent="0.2">
      <c r="A333" s="221"/>
      <c r="B333" s="222"/>
      <c r="C333" s="268" t="s">
        <v>556</v>
      </c>
      <c r="D333" s="262"/>
      <c r="E333" s="263">
        <v>32.65</v>
      </c>
      <c r="F333" s="224"/>
      <c r="G333" s="224"/>
      <c r="H333" s="224"/>
      <c r="I333" s="224"/>
      <c r="J333" s="224"/>
      <c r="K333" s="224"/>
      <c r="L333" s="224"/>
      <c r="M333" s="224"/>
      <c r="N333" s="223"/>
      <c r="O333" s="223"/>
      <c r="P333" s="223"/>
      <c r="Q333" s="223"/>
      <c r="R333" s="224"/>
      <c r="S333" s="224"/>
      <c r="T333" s="224"/>
      <c r="U333" s="224"/>
      <c r="V333" s="224"/>
      <c r="W333" s="224"/>
      <c r="X333" s="224"/>
      <c r="Y333" s="224"/>
      <c r="Z333" s="214"/>
      <c r="AA333" s="214"/>
      <c r="AB333" s="214"/>
      <c r="AC333" s="214"/>
      <c r="AD333" s="214"/>
      <c r="AE333" s="214"/>
      <c r="AF333" s="214"/>
      <c r="AG333" s="214" t="s">
        <v>371</v>
      </c>
      <c r="AH333" s="214">
        <v>0</v>
      </c>
      <c r="AI333" s="214"/>
      <c r="AJ333" s="214"/>
      <c r="AK333" s="214"/>
      <c r="AL333" s="214"/>
      <c r="AM333" s="214"/>
      <c r="AN333" s="214"/>
      <c r="AO333" s="214"/>
      <c r="AP333" s="214"/>
      <c r="AQ333" s="214"/>
      <c r="AR333" s="214"/>
      <c r="AS333" s="214"/>
      <c r="AT333" s="214"/>
      <c r="AU333" s="214"/>
      <c r="AV333" s="214"/>
      <c r="AW333" s="214"/>
      <c r="AX333" s="214"/>
      <c r="AY333" s="214"/>
      <c r="AZ333" s="214"/>
      <c r="BA333" s="214"/>
      <c r="BB333" s="214"/>
      <c r="BC333" s="214"/>
      <c r="BD333" s="214"/>
      <c r="BE333" s="214"/>
      <c r="BF333" s="214"/>
      <c r="BG333" s="214"/>
      <c r="BH333" s="214"/>
    </row>
    <row r="334" spans="1:60" outlineLevel="1" x14ac:dyDescent="0.2">
      <c r="A334" s="236">
        <v>92</v>
      </c>
      <c r="B334" s="237" t="s">
        <v>716</v>
      </c>
      <c r="C334" s="254" t="s">
        <v>717</v>
      </c>
      <c r="D334" s="238" t="s">
        <v>379</v>
      </c>
      <c r="E334" s="239">
        <v>45.08</v>
      </c>
      <c r="F334" s="240"/>
      <c r="G334" s="241">
        <f>ROUND(E334*F334,2)</f>
        <v>0</v>
      </c>
      <c r="H334" s="240"/>
      <c r="I334" s="241">
        <f>ROUND(E334*H334,2)</f>
        <v>0</v>
      </c>
      <c r="J334" s="240"/>
      <c r="K334" s="241">
        <f>ROUND(E334*J334,2)</f>
        <v>0</v>
      </c>
      <c r="L334" s="241">
        <v>12</v>
      </c>
      <c r="M334" s="241">
        <f>G334*(1+L334/100)</f>
        <v>0</v>
      </c>
      <c r="N334" s="239">
        <v>0</v>
      </c>
      <c r="O334" s="239">
        <f>ROUND(E334*N334,2)</f>
        <v>0</v>
      </c>
      <c r="P334" s="239">
        <v>1.7999999999999999E-2</v>
      </c>
      <c r="Q334" s="239">
        <f>ROUND(E334*P334,2)</f>
        <v>0.81</v>
      </c>
      <c r="R334" s="241" t="s">
        <v>695</v>
      </c>
      <c r="S334" s="241" t="s">
        <v>315</v>
      </c>
      <c r="T334" s="242" t="s">
        <v>315</v>
      </c>
      <c r="U334" s="224">
        <v>0.19500000000000001</v>
      </c>
      <c r="V334" s="224">
        <f>ROUND(E334*U334,2)</f>
        <v>8.7899999999999991</v>
      </c>
      <c r="W334" s="224"/>
      <c r="X334" s="224" t="s">
        <v>336</v>
      </c>
      <c r="Y334" s="224" t="s">
        <v>317</v>
      </c>
      <c r="Z334" s="214"/>
      <c r="AA334" s="214"/>
      <c r="AB334" s="214"/>
      <c r="AC334" s="214"/>
      <c r="AD334" s="214"/>
      <c r="AE334" s="214"/>
      <c r="AF334" s="214"/>
      <c r="AG334" s="214" t="s">
        <v>367</v>
      </c>
      <c r="AH334" s="214"/>
      <c r="AI334" s="214"/>
      <c r="AJ334" s="214"/>
      <c r="AK334" s="214"/>
      <c r="AL334" s="214"/>
      <c r="AM334" s="214"/>
      <c r="AN334" s="214"/>
      <c r="AO334" s="214"/>
      <c r="AP334" s="214"/>
      <c r="AQ334" s="214"/>
      <c r="AR334" s="214"/>
      <c r="AS334" s="214"/>
      <c r="AT334" s="214"/>
      <c r="AU334" s="214"/>
      <c r="AV334" s="214"/>
      <c r="AW334" s="214"/>
      <c r="AX334" s="214"/>
      <c r="AY334" s="214"/>
      <c r="AZ334" s="214"/>
      <c r="BA334" s="214"/>
      <c r="BB334" s="214"/>
      <c r="BC334" s="214"/>
      <c r="BD334" s="214"/>
      <c r="BE334" s="214"/>
      <c r="BF334" s="214"/>
      <c r="BG334" s="214"/>
      <c r="BH334" s="214"/>
    </row>
    <row r="335" spans="1:60" outlineLevel="2" x14ac:dyDescent="0.2">
      <c r="A335" s="221"/>
      <c r="B335" s="222"/>
      <c r="C335" s="268" t="s">
        <v>524</v>
      </c>
      <c r="D335" s="262"/>
      <c r="E335" s="263"/>
      <c r="F335" s="224"/>
      <c r="G335" s="224"/>
      <c r="H335" s="224"/>
      <c r="I335" s="224"/>
      <c r="J335" s="224"/>
      <c r="K335" s="224"/>
      <c r="L335" s="224"/>
      <c r="M335" s="224"/>
      <c r="N335" s="223"/>
      <c r="O335" s="223"/>
      <c r="P335" s="223"/>
      <c r="Q335" s="223"/>
      <c r="R335" s="224"/>
      <c r="S335" s="224"/>
      <c r="T335" s="224"/>
      <c r="U335" s="224"/>
      <c r="V335" s="224"/>
      <c r="W335" s="224"/>
      <c r="X335" s="224"/>
      <c r="Y335" s="224"/>
      <c r="Z335" s="214"/>
      <c r="AA335" s="214"/>
      <c r="AB335" s="214"/>
      <c r="AC335" s="214"/>
      <c r="AD335" s="214"/>
      <c r="AE335" s="214"/>
      <c r="AF335" s="214"/>
      <c r="AG335" s="214" t="s">
        <v>371</v>
      </c>
      <c r="AH335" s="214">
        <v>0</v>
      </c>
      <c r="AI335" s="214"/>
      <c r="AJ335" s="214"/>
      <c r="AK335" s="214"/>
      <c r="AL335" s="214"/>
      <c r="AM335" s="214"/>
      <c r="AN335" s="214"/>
      <c r="AO335" s="214"/>
      <c r="AP335" s="214"/>
      <c r="AQ335" s="214"/>
      <c r="AR335" s="214"/>
      <c r="AS335" s="214"/>
      <c r="AT335" s="214"/>
      <c r="AU335" s="214"/>
      <c r="AV335" s="214"/>
      <c r="AW335" s="214"/>
      <c r="AX335" s="214"/>
      <c r="AY335" s="214"/>
      <c r="AZ335" s="214"/>
      <c r="BA335" s="214"/>
      <c r="BB335" s="214"/>
      <c r="BC335" s="214"/>
      <c r="BD335" s="214"/>
      <c r="BE335" s="214"/>
      <c r="BF335" s="214"/>
      <c r="BG335" s="214"/>
      <c r="BH335" s="214"/>
    </row>
    <row r="336" spans="1:60" outlineLevel="3" x14ac:dyDescent="0.2">
      <c r="A336" s="221"/>
      <c r="B336" s="222"/>
      <c r="C336" s="268" t="s">
        <v>554</v>
      </c>
      <c r="D336" s="262"/>
      <c r="E336" s="263">
        <v>2.3199999999999998</v>
      </c>
      <c r="F336" s="224"/>
      <c r="G336" s="224"/>
      <c r="H336" s="224"/>
      <c r="I336" s="224"/>
      <c r="J336" s="224"/>
      <c r="K336" s="224"/>
      <c r="L336" s="224"/>
      <c r="M336" s="224"/>
      <c r="N336" s="223"/>
      <c r="O336" s="223"/>
      <c r="P336" s="223"/>
      <c r="Q336" s="223"/>
      <c r="R336" s="224"/>
      <c r="S336" s="224"/>
      <c r="T336" s="224"/>
      <c r="U336" s="224"/>
      <c r="V336" s="224"/>
      <c r="W336" s="224"/>
      <c r="X336" s="224"/>
      <c r="Y336" s="224"/>
      <c r="Z336" s="214"/>
      <c r="AA336" s="214"/>
      <c r="AB336" s="214"/>
      <c r="AC336" s="214"/>
      <c r="AD336" s="214"/>
      <c r="AE336" s="214"/>
      <c r="AF336" s="214"/>
      <c r="AG336" s="214" t="s">
        <v>371</v>
      </c>
      <c r="AH336" s="214">
        <v>0</v>
      </c>
      <c r="AI336" s="214"/>
      <c r="AJ336" s="214"/>
      <c r="AK336" s="214"/>
      <c r="AL336" s="214"/>
      <c r="AM336" s="214"/>
      <c r="AN336" s="214"/>
      <c r="AO336" s="214"/>
      <c r="AP336" s="214"/>
      <c r="AQ336" s="214"/>
      <c r="AR336" s="214"/>
      <c r="AS336" s="214"/>
      <c r="AT336" s="214"/>
      <c r="AU336" s="214"/>
      <c r="AV336" s="214"/>
      <c r="AW336" s="214"/>
      <c r="AX336" s="214"/>
      <c r="AY336" s="214"/>
      <c r="AZ336" s="214"/>
      <c r="BA336" s="214"/>
      <c r="BB336" s="214"/>
      <c r="BC336" s="214"/>
      <c r="BD336" s="214"/>
      <c r="BE336" s="214"/>
      <c r="BF336" s="214"/>
      <c r="BG336" s="214"/>
      <c r="BH336" s="214"/>
    </row>
    <row r="337" spans="1:60" outlineLevel="3" x14ac:dyDescent="0.2">
      <c r="A337" s="221"/>
      <c r="B337" s="222"/>
      <c r="C337" s="268" t="s">
        <v>555</v>
      </c>
      <c r="D337" s="262"/>
      <c r="E337" s="263">
        <v>0.94</v>
      </c>
      <c r="F337" s="224"/>
      <c r="G337" s="224"/>
      <c r="H337" s="224"/>
      <c r="I337" s="224"/>
      <c r="J337" s="224"/>
      <c r="K337" s="224"/>
      <c r="L337" s="224"/>
      <c r="M337" s="224"/>
      <c r="N337" s="223"/>
      <c r="O337" s="223"/>
      <c r="P337" s="223"/>
      <c r="Q337" s="223"/>
      <c r="R337" s="224"/>
      <c r="S337" s="224"/>
      <c r="T337" s="224"/>
      <c r="U337" s="224"/>
      <c r="V337" s="224"/>
      <c r="W337" s="224"/>
      <c r="X337" s="224"/>
      <c r="Y337" s="224"/>
      <c r="Z337" s="214"/>
      <c r="AA337" s="214"/>
      <c r="AB337" s="214"/>
      <c r="AC337" s="214"/>
      <c r="AD337" s="214"/>
      <c r="AE337" s="214"/>
      <c r="AF337" s="214"/>
      <c r="AG337" s="214" t="s">
        <v>371</v>
      </c>
      <c r="AH337" s="214">
        <v>0</v>
      </c>
      <c r="AI337" s="214"/>
      <c r="AJ337" s="214"/>
      <c r="AK337" s="214"/>
      <c r="AL337" s="214"/>
      <c r="AM337" s="214"/>
      <c r="AN337" s="214"/>
      <c r="AO337" s="214"/>
      <c r="AP337" s="214"/>
      <c r="AQ337" s="214"/>
      <c r="AR337" s="214"/>
      <c r="AS337" s="214"/>
      <c r="AT337" s="214"/>
      <c r="AU337" s="214"/>
      <c r="AV337" s="214"/>
      <c r="AW337" s="214"/>
      <c r="AX337" s="214"/>
      <c r="AY337" s="214"/>
      <c r="AZ337" s="214"/>
      <c r="BA337" s="214"/>
      <c r="BB337" s="214"/>
      <c r="BC337" s="214"/>
      <c r="BD337" s="214"/>
      <c r="BE337" s="214"/>
      <c r="BF337" s="214"/>
      <c r="BG337" s="214"/>
      <c r="BH337" s="214"/>
    </row>
    <row r="338" spans="1:60" outlineLevel="3" x14ac:dyDescent="0.2">
      <c r="A338" s="221"/>
      <c r="B338" s="222"/>
      <c r="C338" s="268" t="s">
        <v>537</v>
      </c>
      <c r="D338" s="262"/>
      <c r="E338" s="263">
        <v>9.17</v>
      </c>
      <c r="F338" s="224"/>
      <c r="G338" s="224"/>
      <c r="H338" s="224"/>
      <c r="I338" s="224"/>
      <c r="J338" s="224"/>
      <c r="K338" s="224"/>
      <c r="L338" s="224"/>
      <c r="M338" s="224"/>
      <c r="N338" s="223"/>
      <c r="O338" s="223"/>
      <c r="P338" s="223"/>
      <c r="Q338" s="223"/>
      <c r="R338" s="224"/>
      <c r="S338" s="224"/>
      <c r="T338" s="224"/>
      <c r="U338" s="224"/>
      <c r="V338" s="224"/>
      <c r="W338" s="224"/>
      <c r="X338" s="224"/>
      <c r="Y338" s="224"/>
      <c r="Z338" s="214"/>
      <c r="AA338" s="214"/>
      <c r="AB338" s="214"/>
      <c r="AC338" s="214"/>
      <c r="AD338" s="214"/>
      <c r="AE338" s="214"/>
      <c r="AF338" s="214"/>
      <c r="AG338" s="214" t="s">
        <v>371</v>
      </c>
      <c r="AH338" s="214">
        <v>0</v>
      </c>
      <c r="AI338" s="214"/>
      <c r="AJ338" s="214"/>
      <c r="AK338" s="214"/>
      <c r="AL338" s="214"/>
      <c r="AM338" s="214"/>
      <c r="AN338" s="214"/>
      <c r="AO338" s="214"/>
      <c r="AP338" s="214"/>
      <c r="AQ338" s="214"/>
      <c r="AR338" s="214"/>
      <c r="AS338" s="214"/>
      <c r="AT338" s="214"/>
      <c r="AU338" s="214"/>
      <c r="AV338" s="214"/>
      <c r="AW338" s="214"/>
      <c r="AX338" s="214"/>
      <c r="AY338" s="214"/>
      <c r="AZ338" s="214"/>
      <c r="BA338" s="214"/>
      <c r="BB338" s="214"/>
      <c r="BC338" s="214"/>
      <c r="BD338" s="214"/>
      <c r="BE338" s="214"/>
      <c r="BF338" s="214"/>
      <c r="BG338" s="214"/>
      <c r="BH338" s="214"/>
    </row>
    <row r="339" spans="1:60" outlineLevel="3" x14ac:dyDescent="0.2">
      <c r="A339" s="221"/>
      <c r="B339" s="222"/>
      <c r="C339" s="268" t="s">
        <v>556</v>
      </c>
      <c r="D339" s="262"/>
      <c r="E339" s="263">
        <v>32.65</v>
      </c>
      <c r="F339" s="224"/>
      <c r="G339" s="224"/>
      <c r="H339" s="224"/>
      <c r="I339" s="224"/>
      <c r="J339" s="224"/>
      <c r="K339" s="224"/>
      <c r="L339" s="224"/>
      <c r="M339" s="224"/>
      <c r="N339" s="223"/>
      <c r="O339" s="223"/>
      <c r="P339" s="223"/>
      <c r="Q339" s="223"/>
      <c r="R339" s="224"/>
      <c r="S339" s="224"/>
      <c r="T339" s="224"/>
      <c r="U339" s="224"/>
      <c r="V339" s="224"/>
      <c r="W339" s="224"/>
      <c r="X339" s="224"/>
      <c r="Y339" s="224"/>
      <c r="Z339" s="214"/>
      <c r="AA339" s="214"/>
      <c r="AB339" s="214"/>
      <c r="AC339" s="214"/>
      <c r="AD339" s="214"/>
      <c r="AE339" s="214"/>
      <c r="AF339" s="214"/>
      <c r="AG339" s="214" t="s">
        <v>371</v>
      </c>
      <c r="AH339" s="214">
        <v>0</v>
      </c>
      <c r="AI339" s="214"/>
      <c r="AJ339" s="214"/>
      <c r="AK339" s="214"/>
      <c r="AL339" s="214"/>
      <c r="AM339" s="214"/>
      <c r="AN339" s="214"/>
      <c r="AO339" s="214"/>
      <c r="AP339" s="214"/>
      <c r="AQ339" s="214"/>
      <c r="AR339" s="214"/>
      <c r="AS339" s="214"/>
      <c r="AT339" s="214"/>
      <c r="AU339" s="214"/>
      <c r="AV339" s="214"/>
      <c r="AW339" s="214"/>
      <c r="AX339" s="214"/>
      <c r="AY339" s="214"/>
      <c r="AZ339" s="214"/>
      <c r="BA339" s="214"/>
      <c r="BB339" s="214"/>
      <c r="BC339" s="214"/>
      <c r="BD339" s="214"/>
      <c r="BE339" s="214"/>
      <c r="BF339" s="214"/>
      <c r="BG339" s="214"/>
      <c r="BH339" s="214"/>
    </row>
    <row r="340" spans="1:60" outlineLevel="1" x14ac:dyDescent="0.2">
      <c r="A340" s="236">
        <v>93</v>
      </c>
      <c r="B340" s="237" t="s">
        <v>718</v>
      </c>
      <c r="C340" s="254" t="s">
        <v>719</v>
      </c>
      <c r="D340" s="238" t="s">
        <v>581</v>
      </c>
      <c r="E340" s="239">
        <v>1.4667699999999999</v>
      </c>
      <c r="F340" s="240"/>
      <c r="G340" s="241">
        <f>ROUND(E340*F340,2)</f>
        <v>0</v>
      </c>
      <c r="H340" s="240"/>
      <c r="I340" s="241">
        <f>ROUND(E340*H340,2)</f>
        <v>0</v>
      </c>
      <c r="J340" s="240"/>
      <c r="K340" s="241">
        <f>ROUND(E340*J340,2)</f>
        <v>0</v>
      </c>
      <c r="L340" s="241">
        <v>12</v>
      </c>
      <c r="M340" s="241">
        <f>G340*(1+L340/100)</f>
        <v>0</v>
      </c>
      <c r="N340" s="239">
        <v>0</v>
      </c>
      <c r="O340" s="239">
        <f>ROUND(E340*N340,2)</f>
        <v>0</v>
      </c>
      <c r="P340" s="239">
        <v>0</v>
      </c>
      <c r="Q340" s="239">
        <f>ROUND(E340*P340,2)</f>
        <v>0</v>
      </c>
      <c r="R340" s="241" t="s">
        <v>695</v>
      </c>
      <c r="S340" s="241" t="s">
        <v>315</v>
      </c>
      <c r="T340" s="242" t="s">
        <v>315</v>
      </c>
      <c r="U340" s="224">
        <v>1.7509999999999999</v>
      </c>
      <c r="V340" s="224">
        <f>ROUND(E340*U340,2)</f>
        <v>2.57</v>
      </c>
      <c r="W340" s="224"/>
      <c r="X340" s="224" t="s">
        <v>582</v>
      </c>
      <c r="Y340" s="224" t="s">
        <v>317</v>
      </c>
      <c r="Z340" s="214"/>
      <c r="AA340" s="214"/>
      <c r="AB340" s="214"/>
      <c r="AC340" s="214"/>
      <c r="AD340" s="214"/>
      <c r="AE340" s="214"/>
      <c r="AF340" s="214"/>
      <c r="AG340" s="214" t="s">
        <v>583</v>
      </c>
      <c r="AH340" s="214"/>
      <c r="AI340" s="214"/>
      <c r="AJ340" s="214"/>
      <c r="AK340" s="214"/>
      <c r="AL340" s="214"/>
      <c r="AM340" s="214"/>
      <c r="AN340" s="214"/>
      <c r="AO340" s="214"/>
      <c r="AP340" s="214"/>
      <c r="AQ340" s="214"/>
      <c r="AR340" s="214"/>
      <c r="AS340" s="214"/>
      <c r="AT340" s="214"/>
      <c r="AU340" s="214"/>
      <c r="AV340" s="214"/>
      <c r="AW340" s="214"/>
      <c r="AX340" s="214"/>
      <c r="AY340" s="214"/>
      <c r="AZ340" s="214"/>
      <c r="BA340" s="214"/>
      <c r="BB340" s="214"/>
      <c r="BC340" s="214"/>
      <c r="BD340" s="214"/>
      <c r="BE340" s="214"/>
      <c r="BF340" s="214"/>
      <c r="BG340" s="214"/>
      <c r="BH340" s="214"/>
    </row>
    <row r="341" spans="1:60" outlineLevel="2" x14ac:dyDescent="0.2">
      <c r="A341" s="221"/>
      <c r="B341" s="222"/>
      <c r="C341" s="267" t="s">
        <v>608</v>
      </c>
      <c r="D341" s="266"/>
      <c r="E341" s="266"/>
      <c r="F341" s="266"/>
      <c r="G341" s="266"/>
      <c r="H341" s="224"/>
      <c r="I341" s="224"/>
      <c r="J341" s="224"/>
      <c r="K341" s="224"/>
      <c r="L341" s="224"/>
      <c r="M341" s="224"/>
      <c r="N341" s="223"/>
      <c r="O341" s="223"/>
      <c r="P341" s="223"/>
      <c r="Q341" s="223"/>
      <c r="R341" s="224"/>
      <c r="S341" s="224"/>
      <c r="T341" s="224"/>
      <c r="U341" s="224"/>
      <c r="V341" s="224"/>
      <c r="W341" s="224"/>
      <c r="X341" s="224"/>
      <c r="Y341" s="224"/>
      <c r="Z341" s="214"/>
      <c r="AA341" s="214"/>
      <c r="AB341" s="214"/>
      <c r="AC341" s="214"/>
      <c r="AD341" s="214"/>
      <c r="AE341" s="214"/>
      <c r="AF341" s="214"/>
      <c r="AG341" s="214" t="s">
        <v>369</v>
      </c>
      <c r="AH341" s="214"/>
      <c r="AI341" s="214"/>
      <c r="AJ341" s="214"/>
      <c r="AK341" s="214"/>
      <c r="AL341" s="214"/>
      <c r="AM341" s="214"/>
      <c r="AN341" s="214"/>
      <c r="AO341" s="214"/>
      <c r="AP341" s="214"/>
      <c r="AQ341" s="214"/>
      <c r="AR341" s="214"/>
      <c r="AS341" s="214"/>
      <c r="AT341" s="214"/>
      <c r="AU341" s="214"/>
      <c r="AV341" s="214"/>
      <c r="AW341" s="214"/>
      <c r="AX341" s="214"/>
      <c r="AY341" s="214"/>
      <c r="AZ341" s="214"/>
      <c r="BA341" s="214"/>
      <c r="BB341" s="214"/>
      <c r="BC341" s="214"/>
      <c r="BD341" s="214"/>
      <c r="BE341" s="214"/>
      <c r="BF341" s="214"/>
      <c r="BG341" s="214"/>
      <c r="BH341" s="214"/>
    </row>
    <row r="342" spans="1:60" x14ac:dyDescent="0.2">
      <c r="A342" s="229" t="s">
        <v>310</v>
      </c>
      <c r="B342" s="230" t="s">
        <v>246</v>
      </c>
      <c r="C342" s="253" t="s">
        <v>247</v>
      </c>
      <c r="D342" s="231"/>
      <c r="E342" s="232"/>
      <c r="F342" s="233"/>
      <c r="G342" s="233">
        <f>SUMIF(AG343:AG359,"&lt;&gt;NOR",G343:G359)</f>
        <v>0</v>
      </c>
      <c r="H342" s="233"/>
      <c r="I342" s="233">
        <f>SUM(I343:I359)</f>
        <v>0</v>
      </c>
      <c r="J342" s="233"/>
      <c r="K342" s="233">
        <f>SUM(K343:K359)</f>
        <v>0</v>
      </c>
      <c r="L342" s="233"/>
      <c r="M342" s="233">
        <f>SUM(M343:M359)</f>
        <v>0</v>
      </c>
      <c r="N342" s="232"/>
      <c r="O342" s="232">
        <f>SUM(O343:O359)</f>
        <v>1.1400000000000001</v>
      </c>
      <c r="P342" s="232"/>
      <c r="Q342" s="232">
        <f>SUM(Q343:Q359)</f>
        <v>0</v>
      </c>
      <c r="R342" s="233"/>
      <c r="S342" s="233"/>
      <c r="T342" s="234"/>
      <c r="U342" s="228"/>
      <c r="V342" s="228">
        <f>SUM(V343:V359)</f>
        <v>27</v>
      </c>
      <c r="W342" s="228"/>
      <c r="X342" s="228"/>
      <c r="Y342" s="228"/>
      <c r="AG342" t="s">
        <v>311</v>
      </c>
    </row>
    <row r="343" spans="1:60" ht="22.5" outlineLevel="1" x14ac:dyDescent="0.2">
      <c r="A343" s="236">
        <v>94</v>
      </c>
      <c r="B343" s="237" t="s">
        <v>720</v>
      </c>
      <c r="C343" s="254" t="s">
        <v>721</v>
      </c>
      <c r="D343" s="238" t="s">
        <v>379</v>
      </c>
      <c r="E343" s="239">
        <v>39.33</v>
      </c>
      <c r="F343" s="240"/>
      <c r="G343" s="241">
        <f>ROUND(E343*F343,2)</f>
        <v>0</v>
      </c>
      <c r="H343" s="240"/>
      <c r="I343" s="241">
        <f>ROUND(E343*H343,2)</f>
        <v>0</v>
      </c>
      <c r="J343" s="240"/>
      <c r="K343" s="241">
        <f>ROUND(E343*J343,2)</f>
        <v>0</v>
      </c>
      <c r="L343" s="241">
        <v>12</v>
      </c>
      <c r="M343" s="241">
        <f>G343*(1+L343/100)</f>
        <v>0</v>
      </c>
      <c r="N343" s="239">
        <v>1.465E-2</v>
      </c>
      <c r="O343" s="239">
        <f>ROUND(E343*N343,2)</f>
        <v>0.57999999999999996</v>
      </c>
      <c r="P343" s="239">
        <v>0</v>
      </c>
      <c r="Q343" s="239">
        <f>ROUND(E343*P343,2)</f>
        <v>0</v>
      </c>
      <c r="R343" s="241" t="s">
        <v>722</v>
      </c>
      <c r="S343" s="241" t="s">
        <v>315</v>
      </c>
      <c r="T343" s="242" t="s">
        <v>315</v>
      </c>
      <c r="U343" s="224">
        <v>0.22800000000000001</v>
      </c>
      <c r="V343" s="224">
        <f>ROUND(E343*U343,2)</f>
        <v>8.9700000000000006</v>
      </c>
      <c r="W343" s="224"/>
      <c r="X343" s="224" t="s">
        <v>336</v>
      </c>
      <c r="Y343" s="224" t="s">
        <v>317</v>
      </c>
      <c r="Z343" s="214"/>
      <c r="AA343" s="214"/>
      <c r="AB343" s="214"/>
      <c r="AC343" s="214"/>
      <c r="AD343" s="214"/>
      <c r="AE343" s="214"/>
      <c r="AF343" s="214"/>
      <c r="AG343" s="214" t="s">
        <v>337</v>
      </c>
      <c r="AH343" s="214"/>
      <c r="AI343" s="214"/>
      <c r="AJ343" s="214"/>
      <c r="AK343" s="214"/>
      <c r="AL343" s="214"/>
      <c r="AM343" s="214"/>
      <c r="AN343" s="214"/>
      <c r="AO343" s="214"/>
      <c r="AP343" s="214"/>
      <c r="AQ343" s="214"/>
      <c r="AR343" s="214"/>
      <c r="AS343" s="214"/>
      <c r="AT343" s="214"/>
      <c r="AU343" s="214"/>
      <c r="AV343" s="214"/>
      <c r="AW343" s="214"/>
      <c r="AX343" s="214"/>
      <c r="AY343" s="214"/>
      <c r="AZ343" s="214"/>
      <c r="BA343" s="214"/>
      <c r="BB343" s="214"/>
      <c r="BC343" s="214"/>
      <c r="BD343" s="214"/>
      <c r="BE343" s="214"/>
      <c r="BF343" s="214"/>
      <c r="BG343" s="214"/>
      <c r="BH343" s="214"/>
    </row>
    <row r="344" spans="1:60" outlineLevel="2" x14ac:dyDescent="0.2">
      <c r="A344" s="221"/>
      <c r="B344" s="222"/>
      <c r="C344" s="267" t="s">
        <v>723</v>
      </c>
      <c r="D344" s="266"/>
      <c r="E344" s="266"/>
      <c r="F344" s="266"/>
      <c r="G344" s="266"/>
      <c r="H344" s="224"/>
      <c r="I344" s="224"/>
      <c r="J344" s="224"/>
      <c r="K344" s="224"/>
      <c r="L344" s="224"/>
      <c r="M344" s="224"/>
      <c r="N344" s="223"/>
      <c r="O344" s="223"/>
      <c r="P344" s="223"/>
      <c r="Q344" s="223"/>
      <c r="R344" s="224"/>
      <c r="S344" s="224"/>
      <c r="T344" s="224"/>
      <c r="U344" s="224"/>
      <c r="V344" s="224"/>
      <c r="W344" s="224"/>
      <c r="X344" s="224"/>
      <c r="Y344" s="224"/>
      <c r="Z344" s="214"/>
      <c r="AA344" s="214"/>
      <c r="AB344" s="214"/>
      <c r="AC344" s="214"/>
      <c r="AD344" s="214"/>
      <c r="AE344" s="214"/>
      <c r="AF344" s="214"/>
      <c r="AG344" s="214" t="s">
        <v>369</v>
      </c>
      <c r="AH344" s="214"/>
      <c r="AI344" s="214"/>
      <c r="AJ344" s="214"/>
      <c r="AK344" s="214"/>
      <c r="AL344" s="214"/>
      <c r="AM344" s="214"/>
      <c r="AN344" s="214"/>
      <c r="AO344" s="214"/>
      <c r="AP344" s="214"/>
      <c r="AQ344" s="214"/>
      <c r="AR344" s="214"/>
      <c r="AS344" s="214"/>
      <c r="AT344" s="214"/>
      <c r="AU344" s="214"/>
      <c r="AV344" s="214"/>
      <c r="AW344" s="214"/>
      <c r="AX344" s="214"/>
      <c r="AY344" s="214"/>
      <c r="AZ344" s="214"/>
      <c r="BA344" s="214"/>
      <c r="BB344" s="214"/>
      <c r="BC344" s="214"/>
      <c r="BD344" s="214"/>
      <c r="BE344" s="214"/>
      <c r="BF344" s="214"/>
      <c r="BG344" s="214"/>
      <c r="BH344" s="214"/>
    </row>
    <row r="345" spans="1:60" outlineLevel="2" x14ac:dyDescent="0.2">
      <c r="A345" s="221"/>
      <c r="B345" s="222"/>
      <c r="C345" s="268" t="s">
        <v>408</v>
      </c>
      <c r="D345" s="262"/>
      <c r="E345" s="263"/>
      <c r="F345" s="224"/>
      <c r="G345" s="224"/>
      <c r="H345" s="224"/>
      <c r="I345" s="224"/>
      <c r="J345" s="224"/>
      <c r="K345" s="224"/>
      <c r="L345" s="224"/>
      <c r="M345" s="224"/>
      <c r="N345" s="223"/>
      <c r="O345" s="223"/>
      <c r="P345" s="223"/>
      <c r="Q345" s="223"/>
      <c r="R345" s="224"/>
      <c r="S345" s="224"/>
      <c r="T345" s="224"/>
      <c r="U345" s="224"/>
      <c r="V345" s="224"/>
      <c r="W345" s="224"/>
      <c r="X345" s="224"/>
      <c r="Y345" s="224"/>
      <c r="Z345" s="214"/>
      <c r="AA345" s="214"/>
      <c r="AB345" s="214"/>
      <c r="AC345" s="214"/>
      <c r="AD345" s="214"/>
      <c r="AE345" s="214"/>
      <c r="AF345" s="214"/>
      <c r="AG345" s="214" t="s">
        <v>371</v>
      </c>
      <c r="AH345" s="214">
        <v>0</v>
      </c>
      <c r="AI345" s="214"/>
      <c r="AJ345" s="214"/>
      <c r="AK345" s="214"/>
      <c r="AL345" s="214"/>
      <c r="AM345" s="214"/>
      <c r="AN345" s="214"/>
      <c r="AO345" s="214"/>
      <c r="AP345" s="214"/>
      <c r="AQ345" s="214"/>
      <c r="AR345" s="214"/>
      <c r="AS345" s="214"/>
      <c r="AT345" s="214"/>
      <c r="AU345" s="214"/>
      <c r="AV345" s="214"/>
      <c r="AW345" s="214"/>
      <c r="AX345" s="214"/>
      <c r="AY345" s="214"/>
      <c r="AZ345" s="214"/>
      <c r="BA345" s="214"/>
      <c r="BB345" s="214"/>
      <c r="BC345" s="214"/>
      <c r="BD345" s="214"/>
      <c r="BE345" s="214"/>
      <c r="BF345" s="214"/>
      <c r="BG345" s="214"/>
      <c r="BH345" s="214"/>
    </row>
    <row r="346" spans="1:60" outlineLevel="3" x14ac:dyDescent="0.2">
      <c r="A346" s="221"/>
      <c r="B346" s="222"/>
      <c r="C346" s="268" t="s">
        <v>381</v>
      </c>
      <c r="D346" s="262"/>
      <c r="E346" s="263"/>
      <c r="F346" s="224"/>
      <c r="G346" s="224"/>
      <c r="H346" s="224"/>
      <c r="I346" s="224"/>
      <c r="J346" s="224"/>
      <c r="K346" s="224"/>
      <c r="L346" s="224"/>
      <c r="M346" s="224"/>
      <c r="N346" s="223"/>
      <c r="O346" s="223"/>
      <c r="P346" s="223"/>
      <c r="Q346" s="223"/>
      <c r="R346" s="224"/>
      <c r="S346" s="224"/>
      <c r="T346" s="224"/>
      <c r="U346" s="224"/>
      <c r="V346" s="224"/>
      <c r="W346" s="224"/>
      <c r="X346" s="224"/>
      <c r="Y346" s="224"/>
      <c r="Z346" s="214"/>
      <c r="AA346" s="214"/>
      <c r="AB346" s="214"/>
      <c r="AC346" s="214"/>
      <c r="AD346" s="214"/>
      <c r="AE346" s="214"/>
      <c r="AF346" s="214"/>
      <c r="AG346" s="214" t="s">
        <v>371</v>
      </c>
      <c r="AH346" s="214">
        <v>0</v>
      </c>
      <c r="AI346" s="214"/>
      <c r="AJ346" s="214"/>
      <c r="AK346" s="214"/>
      <c r="AL346" s="214"/>
      <c r="AM346" s="214"/>
      <c r="AN346" s="214"/>
      <c r="AO346" s="214"/>
      <c r="AP346" s="214"/>
      <c r="AQ346" s="214"/>
      <c r="AR346" s="214"/>
      <c r="AS346" s="214"/>
      <c r="AT346" s="214"/>
      <c r="AU346" s="214"/>
      <c r="AV346" s="214"/>
      <c r="AW346" s="214"/>
      <c r="AX346" s="214"/>
      <c r="AY346" s="214"/>
      <c r="AZ346" s="214"/>
      <c r="BA346" s="214"/>
      <c r="BB346" s="214"/>
      <c r="BC346" s="214"/>
      <c r="BD346" s="214"/>
      <c r="BE346" s="214"/>
      <c r="BF346" s="214"/>
      <c r="BG346" s="214"/>
      <c r="BH346" s="214"/>
    </row>
    <row r="347" spans="1:60" outlineLevel="3" x14ac:dyDescent="0.2">
      <c r="A347" s="221"/>
      <c r="B347" s="222"/>
      <c r="C347" s="268" t="s">
        <v>409</v>
      </c>
      <c r="D347" s="262"/>
      <c r="E347" s="263">
        <v>35.909999999999997</v>
      </c>
      <c r="F347" s="224"/>
      <c r="G347" s="224"/>
      <c r="H347" s="224"/>
      <c r="I347" s="224"/>
      <c r="J347" s="224"/>
      <c r="K347" s="224"/>
      <c r="L347" s="224"/>
      <c r="M347" s="224"/>
      <c r="N347" s="223"/>
      <c r="O347" s="223"/>
      <c r="P347" s="223"/>
      <c r="Q347" s="223"/>
      <c r="R347" s="224"/>
      <c r="S347" s="224"/>
      <c r="T347" s="224"/>
      <c r="U347" s="224"/>
      <c r="V347" s="224"/>
      <c r="W347" s="224"/>
      <c r="X347" s="224"/>
      <c r="Y347" s="224"/>
      <c r="Z347" s="214"/>
      <c r="AA347" s="214"/>
      <c r="AB347" s="214"/>
      <c r="AC347" s="214"/>
      <c r="AD347" s="214"/>
      <c r="AE347" s="214"/>
      <c r="AF347" s="214"/>
      <c r="AG347" s="214" t="s">
        <v>371</v>
      </c>
      <c r="AH347" s="214">
        <v>0</v>
      </c>
      <c r="AI347" s="214"/>
      <c r="AJ347" s="214"/>
      <c r="AK347" s="214"/>
      <c r="AL347" s="214"/>
      <c r="AM347" s="214"/>
      <c r="AN347" s="214"/>
      <c r="AO347" s="214"/>
      <c r="AP347" s="214"/>
      <c r="AQ347" s="214"/>
      <c r="AR347" s="214"/>
      <c r="AS347" s="214"/>
      <c r="AT347" s="214"/>
      <c r="AU347" s="214"/>
      <c r="AV347" s="214"/>
      <c r="AW347" s="214"/>
      <c r="AX347" s="214"/>
      <c r="AY347" s="214"/>
      <c r="AZ347" s="214"/>
      <c r="BA347" s="214"/>
      <c r="BB347" s="214"/>
      <c r="BC347" s="214"/>
      <c r="BD347" s="214"/>
      <c r="BE347" s="214"/>
      <c r="BF347" s="214"/>
      <c r="BG347" s="214"/>
      <c r="BH347" s="214"/>
    </row>
    <row r="348" spans="1:60" outlineLevel="3" x14ac:dyDescent="0.2">
      <c r="A348" s="221"/>
      <c r="B348" s="222"/>
      <c r="C348" s="268" t="s">
        <v>410</v>
      </c>
      <c r="D348" s="262"/>
      <c r="E348" s="263">
        <v>3.42</v>
      </c>
      <c r="F348" s="224"/>
      <c r="G348" s="224"/>
      <c r="H348" s="224"/>
      <c r="I348" s="224"/>
      <c r="J348" s="224"/>
      <c r="K348" s="224"/>
      <c r="L348" s="224"/>
      <c r="M348" s="224"/>
      <c r="N348" s="223"/>
      <c r="O348" s="223"/>
      <c r="P348" s="223"/>
      <c r="Q348" s="223"/>
      <c r="R348" s="224"/>
      <c r="S348" s="224"/>
      <c r="T348" s="224"/>
      <c r="U348" s="224"/>
      <c r="V348" s="224"/>
      <c r="W348" s="224"/>
      <c r="X348" s="224"/>
      <c r="Y348" s="224"/>
      <c r="Z348" s="214"/>
      <c r="AA348" s="214"/>
      <c r="AB348" s="214"/>
      <c r="AC348" s="214"/>
      <c r="AD348" s="214"/>
      <c r="AE348" s="214"/>
      <c r="AF348" s="214"/>
      <c r="AG348" s="214" t="s">
        <v>371</v>
      </c>
      <c r="AH348" s="214">
        <v>0</v>
      </c>
      <c r="AI348" s="214"/>
      <c r="AJ348" s="214"/>
      <c r="AK348" s="214"/>
      <c r="AL348" s="214"/>
      <c r="AM348" s="214"/>
      <c r="AN348" s="214"/>
      <c r="AO348" s="214"/>
      <c r="AP348" s="214"/>
      <c r="AQ348" s="214"/>
      <c r="AR348" s="214"/>
      <c r="AS348" s="214"/>
      <c r="AT348" s="214"/>
      <c r="AU348" s="214"/>
      <c r="AV348" s="214"/>
      <c r="AW348" s="214"/>
      <c r="AX348" s="214"/>
      <c r="AY348" s="214"/>
      <c r="AZ348" s="214"/>
      <c r="BA348" s="214"/>
      <c r="BB348" s="214"/>
      <c r="BC348" s="214"/>
      <c r="BD348" s="214"/>
      <c r="BE348" s="214"/>
      <c r="BF348" s="214"/>
      <c r="BG348" s="214"/>
      <c r="BH348" s="214"/>
    </row>
    <row r="349" spans="1:60" outlineLevel="1" x14ac:dyDescent="0.2">
      <c r="A349" s="236">
        <v>95</v>
      </c>
      <c r="B349" s="237" t="s">
        <v>724</v>
      </c>
      <c r="C349" s="254" t="s">
        <v>725</v>
      </c>
      <c r="D349" s="238" t="s">
        <v>379</v>
      </c>
      <c r="E349" s="239">
        <v>45.17</v>
      </c>
      <c r="F349" s="240"/>
      <c r="G349" s="241">
        <f>ROUND(E349*F349,2)</f>
        <v>0</v>
      </c>
      <c r="H349" s="240"/>
      <c r="I349" s="241">
        <f>ROUND(E349*H349,2)</f>
        <v>0</v>
      </c>
      <c r="J349" s="240"/>
      <c r="K349" s="241">
        <f>ROUND(E349*J349,2)</f>
        <v>0</v>
      </c>
      <c r="L349" s="241">
        <v>12</v>
      </c>
      <c r="M349" s="241">
        <f>G349*(1+L349/100)</f>
        <v>0</v>
      </c>
      <c r="N349" s="239">
        <v>7.2999999999999996E-4</v>
      </c>
      <c r="O349" s="239">
        <f>ROUND(E349*N349,2)</f>
        <v>0.03</v>
      </c>
      <c r="P349" s="239">
        <v>0</v>
      </c>
      <c r="Q349" s="239">
        <f>ROUND(E349*P349,2)</f>
        <v>0</v>
      </c>
      <c r="R349" s="241" t="s">
        <v>722</v>
      </c>
      <c r="S349" s="241" t="s">
        <v>315</v>
      </c>
      <c r="T349" s="242" t="s">
        <v>315</v>
      </c>
      <c r="U349" s="224">
        <v>0.37</v>
      </c>
      <c r="V349" s="224">
        <f>ROUND(E349*U349,2)</f>
        <v>16.71</v>
      </c>
      <c r="W349" s="224"/>
      <c r="X349" s="224" t="s">
        <v>336</v>
      </c>
      <c r="Y349" s="224" t="s">
        <v>317</v>
      </c>
      <c r="Z349" s="214"/>
      <c r="AA349" s="214"/>
      <c r="AB349" s="214"/>
      <c r="AC349" s="214"/>
      <c r="AD349" s="214"/>
      <c r="AE349" s="214"/>
      <c r="AF349" s="214"/>
      <c r="AG349" s="214" t="s">
        <v>367</v>
      </c>
      <c r="AH349" s="214"/>
      <c r="AI349" s="214"/>
      <c r="AJ349" s="214"/>
      <c r="AK349" s="214"/>
      <c r="AL349" s="214"/>
      <c r="AM349" s="214"/>
      <c r="AN349" s="214"/>
      <c r="AO349" s="214"/>
      <c r="AP349" s="214"/>
      <c r="AQ349" s="214"/>
      <c r="AR349" s="214"/>
      <c r="AS349" s="214"/>
      <c r="AT349" s="214"/>
      <c r="AU349" s="214"/>
      <c r="AV349" s="214"/>
      <c r="AW349" s="214"/>
      <c r="AX349" s="214"/>
      <c r="AY349" s="214"/>
      <c r="AZ349" s="214"/>
      <c r="BA349" s="214"/>
      <c r="BB349" s="214"/>
      <c r="BC349" s="214"/>
      <c r="BD349" s="214"/>
      <c r="BE349" s="214"/>
      <c r="BF349" s="214"/>
      <c r="BG349" s="214"/>
      <c r="BH349" s="214"/>
    </row>
    <row r="350" spans="1:60" outlineLevel="2" x14ac:dyDescent="0.2">
      <c r="A350" s="221"/>
      <c r="B350" s="222"/>
      <c r="C350" s="267" t="s">
        <v>723</v>
      </c>
      <c r="D350" s="266"/>
      <c r="E350" s="266"/>
      <c r="F350" s="266"/>
      <c r="G350" s="266"/>
      <c r="H350" s="224"/>
      <c r="I350" s="224"/>
      <c r="J350" s="224"/>
      <c r="K350" s="224"/>
      <c r="L350" s="224"/>
      <c r="M350" s="224"/>
      <c r="N350" s="223"/>
      <c r="O350" s="223"/>
      <c r="P350" s="223"/>
      <c r="Q350" s="223"/>
      <c r="R350" s="224"/>
      <c r="S350" s="224"/>
      <c r="T350" s="224"/>
      <c r="U350" s="224"/>
      <c r="V350" s="224"/>
      <c r="W350" s="224"/>
      <c r="X350" s="224"/>
      <c r="Y350" s="224"/>
      <c r="Z350" s="214"/>
      <c r="AA350" s="214"/>
      <c r="AB350" s="214"/>
      <c r="AC350" s="214"/>
      <c r="AD350" s="214"/>
      <c r="AE350" s="214"/>
      <c r="AF350" s="214"/>
      <c r="AG350" s="214" t="s">
        <v>369</v>
      </c>
      <c r="AH350" s="214"/>
      <c r="AI350" s="214"/>
      <c r="AJ350" s="214"/>
      <c r="AK350" s="214"/>
      <c r="AL350" s="214"/>
      <c r="AM350" s="214"/>
      <c r="AN350" s="214"/>
      <c r="AO350" s="214"/>
      <c r="AP350" s="214"/>
      <c r="AQ350" s="214"/>
      <c r="AR350" s="214"/>
      <c r="AS350" s="214"/>
      <c r="AT350" s="214"/>
      <c r="AU350" s="214"/>
      <c r="AV350" s="214"/>
      <c r="AW350" s="214"/>
      <c r="AX350" s="214"/>
      <c r="AY350" s="214"/>
      <c r="AZ350" s="214"/>
      <c r="BA350" s="214"/>
      <c r="BB350" s="214"/>
      <c r="BC350" s="214"/>
      <c r="BD350" s="214"/>
      <c r="BE350" s="214"/>
      <c r="BF350" s="214"/>
      <c r="BG350" s="214"/>
      <c r="BH350" s="214"/>
    </row>
    <row r="351" spans="1:60" outlineLevel="2" x14ac:dyDescent="0.2">
      <c r="A351" s="221"/>
      <c r="B351" s="222"/>
      <c r="C351" s="268" t="s">
        <v>381</v>
      </c>
      <c r="D351" s="262"/>
      <c r="E351" s="263"/>
      <c r="F351" s="224"/>
      <c r="G351" s="224"/>
      <c r="H351" s="224"/>
      <c r="I351" s="224"/>
      <c r="J351" s="224"/>
      <c r="K351" s="224"/>
      <c r="L351" s="224"/>
      <c r="M351" s="224"/>
      <c r="N351" s="223"/>
      <c r="O351" s="223"/>
      <c r="P351" s="223"/>
      <c r="Q351" s="223"/>
      <c r="R351" s="224"/>
      <c r="S351" s="224"/>
      <c r="T351" s="224"/>
      <c r="U351" s="224"/>
      <c r="V351" s="224"/>
      <c r="W351" s="224"/>
      <c r="X351" s="224"/>
      <c r="Y351" s="224"/>
      <c r="Z351" s="214"/>
      <c r="AA351" s="214"/>
      <c r="AB351" s="214"/>
      <c r="AC351" s="214"/>
      <c r="AD351" s="214"/>
      <c r="AE351" s="214"/>
      <c r="AF351" s="214"/>
      <c r="AG351" s="214" t="s">
        <v>371</v>
      </c>
      <c r="AH351" s="214">
        <v>0</v>
      </c>
      <c r="AI351" s="214"/>
      <c r="AJ351" s="214"/>
      <c r="AK351" s="214"/>
      <c r="AL351" s="214"/>
      <c r="AM351" s="214"/>
      <c r="AN351" s="214"/>
      <c r="AO351" s="214"/>
      <c r="AP351" s="214"/>
      <c r="AQ351" s="214"/>
      <c r="AR351" s="214"/>
      <c r="AS351" s="214"/>
      <c r="AT351" s="214"/>
      <c r="AU351" s="214"/>
      <c r="AV351" s="214"/>
      <c r="AW351" s="214"/>
      <c r="AX351" s="214"/>
      <c r="AY351" s="214"/>
      <c r="AZ351" s="214"/>
      <c r="BA351" s="214"/>
      <c r="BB351" s="214"/>
      <c r="BC351" s="214"/>
      <c r="BD351" s="214"/>
      <c r="BE351" s="214"/>
      <c r="BF351" s="214"/>
      <c r="BG351" s="214"/>
      <c r="BH351" s="214"/>
    </row>
    <row r="352" spans="1:60" outlineLevel="3" x14ac:dyDescent="0.2">
      <c r="A352" s="221"/>
      <c r="B352" s="222"/>
      <c r="C352" s="268" t="s">
        <v>409</v>
      </c>
      <c r="D352" s="262"/>
      <c r="E352" s="263">
        <v>35.909999999999997</v>
      </c>
      <c r="F352" s="224"/>
      <c r="G352" s="224"/>
      <c r="H352" s="224"/>
      <c r="I352" s="224"/>
      <c r="J352" s="224"/>
      <c r="K352" s="224"/>
      <c r="L352" s="224"/>
      <c r="M352" s="224"/>
      <c r="N352" s="223"/>
      <c r="O352" s="223"/>
      <c r="P352" s="223"/>
      <c r="Q352" s="223"/>
      <c r="R352" s="224"/>
      <c r="S352" s="224"/>
      <c r="T352" s="224"/>
      <c r="U352" s="224"/>
      <c r="V352" s="224"/>
      <c r="W352" s="224"/>
      <c r="X352" s="224"/>
      <c r="Y352" s="224"/>
      <c r="Z352" s="214"/>
      <c r="AA352" s="214"/>
      <c r="AB352" s="214"/>
      <c r="AC352" s="214"/>
      <c r="AD352" s="214"/>
      <c r="AE352" s="214"/>
      <c r="AF352" s="214"/>
      <c r="AG352" s="214" t="s">
        <v>371</v>
      </c>
      <c r="AH352" s="214">
        <v>0</v>
      </c>
      <c r="AI352" s="214"/>
      <c r="AJ352" s="214"/>
      <c r="AK352" s="214"/>
      <c r="AL352" s="214"/>
      <c r="AM352" s="214"/>
      <c r="AN352" s="214"/>
      <c r="AO352" s="214"/>
      <c r="AP352" s="214"/>
      <c r="AQ352" s="214"/>
      <c r="AR352" s="214"/>
      <c r="AS352" s="214"/>
      <c r="AT352" s="214"/>
      <c r="AU352" s="214"/>
      <c r="AV352" s="214"/>
      <c r="AW352" s="214"/>
      <c r="AX352" s="214"/>
      <c r="AY352" s="214"/>
      <c r="AZ352" s="214"/>
      <c r="BA352" s="214"/>
      <c r="BB352" s="214"/>
      <c r="BC352" s="214"/>
      <c r="BD352" s="214"/>
      <c r="BE352" s="214"/>
      <c r="BF352" s="214"/>
      <c r="BG352" s="214"/>
      <c r="BH352" s="214"/>
    </row>
    <row r="353" spans="1:60" outlineLevel="3" x14ac:dyDescent="0.2">
      <c r="A353" s="221"/>
      <c r="B353" s="222"/>
      <c r="C353" s="268" t="s">
        <v>410</v>
      </c>
      <c r="D353" s="262"/>
      <c r="E353" s="263">
        <v>3.42</v>
      </c>
      <c r="F353" s="224"/>
      <c r="G353" s="224"/>
      <c r="H353" s="224"/>
      <c r="I353" s="224"/>
      <c r="J353" s="224"/>
      <c r="K353" s="224"/>
      <c r="L353" s="224"/>
      <c r="M353" s="224"/>
      <c r="N353" s="223"/>
      <c r="O353" s="223"/>
      <c r="P353" s="223"/>
      <c r="Q353" s="223"/>
      <c r="R353" s="224"/>
      <c r="S353" s="224"/>
      <c r="T353" s="224"/>
      <c r="U353" s="224"/>
      <c r="V353" s="224"/>
      <c r="W353" s="224"/>
      <c r="X353" s="224"/>
      <c r="Y353" s="224"/>
      <c r="Z353" s="214"/>
      <c r="AA353" s="214"/>
      <c r="AB353" s="214"/>
      <c r="AC353" s="214"/>
      <c r="AD353" s="214"/>
      <c r="AE353" s="214"/>
      <c r="AF353" s="214"/>
      <c r="AG353" s="214" t="s">
        <v>371</v>
      </c>
      <c r="AH353" s="214">
        <v>0</v>
      </c>
      <c r="AI353" s="214"/>
      <c r="AJ353" s="214"/>
      <c r="AK353" s="214"/>
      <c r="AL353" s="214"/>
      <c r="AM353" s="214"/>
      <c r="AN353" s="214"/>
      <c r="AO353" s="214"/>
      <c r="AP353" s="214"/>
      <c r="AQ353" s="214"/>
      <c r="AR353" s="214"/>
      <c r="AS353" s="214"/>
      <c r="AT353" s="214"/>
      <c r="AU353" s="214"/>
      <c r="AV353" s="214"/>
      <c r="AW353" s="214"/>
      <c r="AX353" s="214"/>
      <c r="AY353" s="214"/>
      <c r="AZ353" s="214"/>
      <c r="BA353" s="214"/>
      <c r="BB353" s="214"/>
      <c r="BC353" s="214"/>
      <c r="BD353" s="214"/>
      <c r="BE353" s="214"/>
      <c r="BF353" s="214"/>
      <c r="BG353" s="214"/>
      <c r="BH353" s="214"/>
    </row>
    <row r="354" spans="1:60" outlineLevel="3" x14ac:dyDescent="0.2">
      <c r="A354" s="221"/>
      <c r="B354" s="222"/>
      <c r="C354" s="268" t="s">
        <v>414</v>
      </c>
      <c r="D354" s="262"/>
      <c r="E354" s="263">
        <v>0.95</v>
      </c>
      <c r="F354" s="224"/>
      <c r="G354" s="224"/>
      <c r="H354" s="224"/>
      <c r="I354" s="224"/>
      <c r="J354" s="224"/>
      <c r="K354" s="224"/>
      <c r="L354" s="224"/>
      <c r="M354" s="224"/>
      <c r="N354" s="223"/>
      <c r="O354" s="223"/>
      <c r="P354" s="223"/>
      <c r="Q354" s="223"/>
      <c r="R354" s="224"/>
      <c r="S354" s="224"/>
      <c r="T354" s="224"/>
      <c r="U354" s="224"/>
      <c r="V354" s="224"/>
      <c r="W354" s="224"/>
      <c r="X354" s="224"/>
      <c r="Y354" s="224"/>
      <c r="Z354" s="214"/>
      <c r="AA354" s="214"/>
      <c r="AB354" s="214"/>
      <c r="AC354" s="214"/>
      <c r="AD354" s="214"/>
      <c r="AE354" s="214"/>
      <c r="AF354" s="214"/>
      <c r="AG354" s="214" t="s">
        <v>371</v>
      </c>
      <c r="AH354" s="214">
        <v>0</v>
      </c>
      <c r="AI354" s="214"/>
      <c r="AJ354" s="214"/>
      <c r="AK354" s="214"/>
      <c r="AL354" s="214"/>
      <c r="AM354" s="214"/>
      <c r="AN354" s="214"/>
      <c r="AO354" s="214"/>
      <c r="AP354" s="214"/>
      <c r="AQ354" s="214"/>
      <c r="AR354" s="214"/>
      <c r="AS354" s="214"/>
      <c r="AT354" s="214"/>
      <c r="AU354" s="214"/>
      <c r="AV354" s="214"/>
      <c r="AW354" s="214"/>
      <c r="AX354" s="214"/>
      <c r="AY354" s="214"/>
      <c r="AZ354" s="214"/>
      <c r="BA354" s="214"/>
      <c r="BB354" s="214"/>
      <c r="BC354" s="214"/>
      <c r="BD354" s="214"/>
      <c r="BE354" s="214"/>
      <c r="BF354" s="214"/>
      <c r="BG354" s="214"/>
      <c r="BH354" s="214"/>
    </row>
    <row r="355" spans="1:60" outlineLevel="3" x14ac:dyDescent="0.2">
      <c r="A355" s="221"/>
      <c r="B355" s="222"/>
      <c r="C355" s="268" t="s">
        <v>415</v>
      </c>
      <c r="D355" s="262"/>
      <c r="E355" s="263">
        <v>4.8899999999999997</v>
      </c>
      <c r="F355" s="224"/>
      <c r="G355" s="224"/>
      <c r="H355" s="224"/>
      <c r="I355" s="224"/>
      <c r="J355" s="224"/>
      <c r="K355" s="224"/>
      <c r="L355" s="224"/>
      <c r="M355" s="224"/>
      <c r="N355" s="223"/>
      <c r="O355" s="223"/>
      <c r="P355" s="223"/>
      <c r="Q355" s="223"/>
      <c r="R355" s="224"/>
      <c r="S355" s="224"/>
      <c r="T355" s="224"/>
      <c r="U355" s="224"/>
      <c r="V355" s="224"/>
      <c r="W355" s="224"/>
      <c r="X355" s="224"/>
      <c r="Y355" s="224"/>
      <c r="Z355" s="214"/>
      <c r="AA355" s="214"/>
      <c r="AB355" s="214"/>
      <c r="AC355" s="214"/>
      <c r="AD355" s="214"/>
      <c r="AE355" s="214"/>
      <c r="AF355" s="214"/>
      <c r="AG355" s="214" t="s">
        <v>371</v>
      </c>
      <c r="AH355" s="214">
        <v>0</v>
      </c>
      <c r="AI355" s="214"/>
      <c r="AJ355" s="214"/>
      <c r="AK355" s="214"/>
      <c r="AL355" s="214"/>
      <c r="AM355" s="214"/>
      <c r="AN355" s="214"/>
      <c r="AO355" s="214"/>
      <c r="AP355" s="214"/>
      <c r="AQ355" s="214"/>
      <c r="AR355" s="214"/>
      <c r="AS355" s="214"/>
      <c r="AT355" s="214"/>
      <c r="AU355" s="214"/>
      <c r="AV355" s="214"/>
      <c r="AW355" s="214"/>
      <c r="AX355" s="214"/>
      <c r="AY355" s="214"/>
      <c r="AZ355" s="214"/>
      <c r="BA355" s="214"/>
      <c r="BB355" s="214"/>
      <c r="BC355" s="214"/>
      <c r="BD355" s="214"/>
      <c r="BE355" s="214"/>
      <c r="BF355" s="214"/>
      <c r="BG355" s="214"/>
      <c r="BH355" s="214"/>
    </row>
    <row r="356" spans="1:60" outlineLevel="1" x14ac:dyDescent="0.2">
      <c r="A356" s="236">
        <v>96</v>
      </c>
      <c r="B356" s="237" t="s">
        <v>726</v>
      </c>
      <c r="C356" s="254" t="s">
        <v>727</v>
      </c>
      <c r="D356" s="238" t="s">
        <v>379</v>
      </c>
      <c r="E356" s="239">
        <v>48.7836</v>
      </c>
      <c r="F356" s="240"/>
      <c r="G356" s="241">
        <f>ROUND(E356*F356,2)</f>
        <v>0</v>
      </c>
      <c r="H356" s="240"/>
      <c r="I356" s="241">
        <f>ROUND(E356*H356,2)</f>
        <v>0</v>
      </c>
      <c r="J356" s="240"/>
      <c r="K356" s="241">
        <f>ROUND(E356*J356,2)</f>
        <v>0</v>
      </c>
      <c r="L356" s="241">
        <v>12</v>
      </c>
      <c r="M356" s="241">
        <f>G356*(1+L356/100)</f>
        <v>0</v>
      </c>
      <c r="N356" s="239">
        <v>1.09E-2</v>
      </c>
      <c r="O356" s="239">
        <f>ROUND(E356*N356,2)</f>
        <v>0.53</v>
      </c>
      <c r="P356" s="239">
        <v>0</v>
      </c>
      <c r="Q356" s="239">
        <f>ROUND(E356*P356,2)</f>
        <v>0</v>
      </c>
      <c r="R356" s="241" t="s">
        <v>428</v>
      </c>
      <c r="S356" s="241" t="s">
        <v>315</v>
      </c>
      <c r="T356" s="242" t="s">
        <v>315</v>
      </c>
      <c r="U356" s="224">
        <v>0</v>
      </c>
      <c r="V356" s="224">
        <f>ROUND(E356*U356,2)</f>
        <v>0</v>
      </c>
      <c r="W356" s="224"/>
      <c r="X356" s="224" t="s">
        <v>429</v>
      </c>
      <c r="Y356" s="224" t="s">
        <v>317</v>
      </c>
      <c r="Z356" s="214"/>
      <c r="AA356" s="214"/>
      <c r="AB356" s="214"/>
      <c r="AC356" s="214"/>
      <c r="AD356" s="214"/>
      <c r="AE356" s="214"/>
      <c r="AF356" s="214"/>
      <c r="AG356" s="214" t="s">
        <v>728</v>
      </c>
      <c r="AH356" s="214"/>
      <c r="AI356" s="214"/>
      <c r="AJ356" s="214"/>
      <c r="AK356" s="214"/>
      <c r="AL356" s="214"/>
      <c r="AM356" s="214"/>
      <c r="AN356" s="214"/>
      <c r="AO356" s="214"/>
      <c r="AP356" s="214"/>
      <c r="AQ356" s="214"/>
      <c r="AR356" s="214"/>
      <c r="AS356" s="214"/>
      <c r="AT356" s="214"/>
      <c r="AU356" s="214"/>
      <c r="AV356" s="214"/>
      <c r="AW356" s="214"/>
      <c r="AX356" s="214"/>
      <c r="AY356" s="214"/>
      <c r="AZ356" s="214"/>
      <c r="BA356" s="214"/>
      <c r="BB356" s="214"/>
      <c r="BC356" s="214"/>
      <c r="BD356" s="214"/>
      <c r="BE356" s="214"/>
      <c r="BF356" s="214"/>
      <c r="BG356" s="214"/>
      <c r="BH356" s="214"/>
    </row>
    <row r="357" spans="1:60" outlineLevel="2" x14ac:dyDescent="0.2">
      <c r="A357" s="221"/>
      <c r="B357" s="222"/>
      <c r="C357" s="268" t="s">
        <v>729</v>
      </c>
      <c r="D357" s="262"/>
      <c r="E357" s="263">
        <v>48.7836</v>
      </c>
      <c r="F357" s="224"/>
      <c r="G357" s="224"/>
      <c r="H357" s="224"/>
      <c r="I357" s="224"/>
      <c r="J357" s="224"/>
      <c r="K357" s="224"/>
      <c r="L357" s="224"/>
      <c r="M357" s="224"/>
      <c r="N357" s="223"/>
      <c r="O357" s="223"/>
      <c r="P357" s="223"/>
      <c r="Q357" s="223"/>
      <c r="R357" s="224"/>
      <c r="S357" s="224"/>
      <c r="T357" s="224"/>
      <c r="U357" s="224"/>
      <c r="V357" s="224"/>
      <c r="W357" s="224"/>
      <c r="X357" s="224"/>
      <c r="Y357" s="224"/>
      <c r="Z357" s="214"/>
      <c r="AA357" s="214"/>
      <c r="AB357" s="214"/>
      <c r="AC357" s="214"/>
      <c r="AD357" s="214"/>
      <c r="AE357" s="214"/>
      <c r="AF357" s="214"/>
      <c r="AG357" s="214" t="s">
        <v>371</v>
      </c>
      <c r="AH357" s="214">
        <v>0</v>
      </c>
      <c r="AI357" s="214"/>
      <c r="AJ357" s="214"/>
      <c r="AK357" s="214"/>
      <c r="AL357" s="214"/>
      <c r="AM357" s="214"/>
      <c r="AN357" s="214"/>
      <c r="AO357" s="214"/>
      <c r="AP357" s="214"/>
      <c r="AQ357" s="214"/>
      <c r="AR357" s="214"/>
      <c r="AS357" s="214"/>
      <c r="AT357" s="214"/>
      <c r="AU357" s="214"/>
      <c r="AV357" s="214"/>
      <c r="AW357" s="214"/>
      <c r="AX357" s="214"/>
      <c r="AY357" s="214"/>
      <c r="AZ357" s="214"/>
      <c r="BA357" s="214"/>
      <c r="BB357" s="214"/>
      <c r="BC357" s="214"/>
      <c r="BD357" s="214"/>
      <c r="BE357" s="214"/>
      <c r="BF357" s="214"/>
      <c r="BG357" s="214"/>
      <c r="BH357" s="214"/>
    </row>
    <row r="358" spans="1:60" outlineLevel="1" x14ac:dyDescent="0.2">
      <c r="A358" s="236">
        <v>97</v>
      </c>
      <c r="B358" s="237" t="s">
        <v>730</v>
      </c>
      <c r="C358" s="254" t="s">
        <v>731</v>
      </c>
      <c r="D358" s="238" t="s">
        <v>581</v>
      </c>
      <c r="E358" s="239">
        <v>1.1409</v>
      </c>
      <c r="F358" s="240"/>
      <c r="G358" s="241">
        <f>ROUND(E358*F358,2)</f>
        <v>0</v>
      </c>
      <c r="H358" s="240"/>
      <c r="I358" s="241">
        <f>ROUND(E358*H358,2)</f>
        <v>0</v>
      </c>
      <c r="J358" s="240"/>
      <c r="K358" s="241">
        <f>ROUND(E358*J358,2)</f>
        <v>0</v>
      </c>
      <c r="L358" s="241">
        <v>12</v>
      </c>
      <c r="M358" s="241">
        <f>G358*(1+L358/100)</f>
        <v>0</v>
      </c>
      <c r="N358" s="239">
        <v>0</v>
      </c>
      <c r="O358" s="239">
        <f>ROUND(E358*N358,2)</f>
        <v>0</v>
      </c>
      <c r="P358" s="239">
        <v>0</v>
      </c>
      <c r="Q358" s="239">
        <f>ROUND(E358*P358,2)</f>
        <v>0</v>
      </c>
      <c r="R358" s="241" t="s">
        <v>722</v>
      </c>
      <c r="S358" s="241" t="s">
        <v>315</v>
      </c>
      <c r="T358" s="242" t="s">
        <v>315</v>
      </c>
      <c r="U358" s="224">
        <v>1.1559999999999999</v>
      </c>
      <c r="V358" s="224">
        <f>ROUND(E358*U358,2)</f>
        <v>1.32</v>
      </c>
      <c r="W358" s="224"/>
      <c r="X358" s="224" t="s">
        <v>582</v>
      </c>
      <c r="Y358" s="224" t="s">
        <v>317</v>
      </c>
      <c r="Z358" s="214"/>
      <c r="AA358" s="214"/>
      <c r="AB358" s="214"/>
      <c r="AC358" s="214"/>
      <c r="AD358" s="214"/>
      <c r="AE358" s="214"/>
      <c r="AF358" s="214"/>
      <c r="AG358" s="214" t="s">
        <v>732</v>
      </c>
      <c r="AH358" s="214"/>
      <c r="AI358" s="214"/>
      <c r="AJ358" s="214"/>
      <c r="AK358" s="214"/>
      <c r="AL358" s="214"/>
      <c r="AM358" s="214"/>
      <c r="AN358" s="214"/>
      <c r="AO358" s="214"/>
      <c r="AP358" s="214"/>
      <c r="AQ358" s="214"/>
      <c r="AR358" s="214"/>
      <c r="AS358" s="214"/>
      <c r="AT358" s="214"/>
      <c r="AU358" s="214"/>
      <c r="AV358" s="214"/>
      <c r="AW358" s="214"/>
      <c r="AX358" s="214"/>
      <c r="AY358" s="214"/>
      <c r="AZ358" s="214"/>
      <c r="BA358" s="214"/>
      <c r="BB358" s="214"/>
      <c r="BC358" s="214"/>
      <c r="BD358" s="214"/>
      <c r="BE358" s="214"/>
      <c r="BF358" s="214"/>
      <c r="BG358" s="214"/>
      <c r="BH358" s="214"/>
    </row>
    <row r="359" spans="1:60" outlineLevel="2" x14ac:dyDescent="0.2">
      <c r="A359" s="221"/>
      <c r="B359" s="222"/>
      <c r="C359" s="267" t="s">
        <v>608</v>
      </c>
      <c r="D359" s="266"/>
      <c r="E359" s="266"/>
      <c r="F359" s="266"/>
      <c r="G359" s="266"/>
      <c r="H359" s="224"/>
      <c r="I359" s="224"/>
      <c r="J359" s="224"/>
      <c r="K359" s="224"/>
      <c r="L359" s="224"/>
      <c r="M359" s="224"/>
      <c r="N359" s="223"/>
      <c r="O359" s="223"/>
      <c r="P359" s="223"/>
      <c r="Q359" s="223"/>
      <c r="R359" s="224"/>
      <c r="S359" s="224"/>
      <c r="T359" s="224"/>
      <c r="U359" s="224"/>
      <c r="V359" s="224"/>
      <c r="W359" s="224"/>
      <c r="X359" s="224"/>
      <c r="Y359" s="224"/>
      <c r="Z359" s="214"/>
      <c r="AA359" s="214"/>
      <c r="AB359" s="214"/>
      <c r="AC359" s="214"/>
      <c r="AD359" s="214"/>
      <c r="AE359" s="214"/>
      <c r="AF359" s="214"/>
      <c r="AG359" s="214" t="s">
        <v>369</v>
      </c>
      <c r="AH359" s="214"/>
      <c r="AI359" s="214"/>
      <c r="AJ359" s="214"/>
      <c r="AK359" s="214"/>
      <c r="AL359" s="214"/>
      <c r="AM359" s="214"/>
      <c r="AN359" s="214"/>
      <c r="AO359" s="214"/>
      <c r="AP359" s="214"/>
      <c r="AQ359" s="214"/>
      <c r="AR359" s="214"/>
      <c r="AS359" s="214"/>
      <c r="AT359" s="214"/>
      <c r="AU359" s="214"/>
      <c r="AV359" s="214"/>
      <c r="AW359" s="214"/>
      <c r="AX359" s="214"/>
      <c r="AY359" s="214"/>
      <c r="AZ359" s="214"/>
      <c r="BA359" s="214"/>
      <c r="BB359" s="214"/>
      <c r="BC359" s="214"/>
      <c r="BD359" s="214"/>
      <c r="BE359" s="214"/>
      <c r="BF359" s="214"/>
      <c r="BG359" s="214"/>
      <c r="BH359" s="214"/>
    </row>
    <row r="360" spans="1:60" x14ac:dyDescent="0.2">
      <c r="A360" s="229" t="s">
        <v>310</v>
      </c>
      <c r="B360" s="230" t="s">
        <v>248</v>
      </c>
      <c r="C360" s="253" t="s">
        <v>249</v>
      </c>
      <c r="D360" s="231"/>
      <c r="E360" s="232"/>
      <c r="F360" s="233"/>
      <c r="G360" s="233">
        <f>SUMIF(AG361:AG413,"&lt;&gt;NOR",G361:G413)</f>
        <v>0</v>
      </c>
      <c r="H360" s="233"/>
      <c r="I360" s="233">
        <f>SUM(I361:I413)</f>
        <v>0</v>
      </c>
      <c r="J360" s="233"/>
      <c r="K360" s="233">
        <f>SUM(K361:K413)</f>
        <v>0</v>
      </c>
      <c r="L360" s="233"/>
      <c r="M360" s="233">
        <f>SUM(M361:M413)</f>
        <v>0</v>
      </c>
      <c r="N360" s="232"/>
      <c r="O360" s="232">
        <f>SUM(O361:O413)</f>
        <v>0.09</v>
      </c>
      <c r="P360" s="232"/>
      <c r="Q360" s="232">
        <f>SUM(Q361:Q413)</f>
        <v>0</v>
      </c>
      <c r="R360" s="233"/>
      <c r="S360" s="233"/>
      <c r="T360" s="234"/>
      <c r="U360" s="228"/>
      <c r="V360" s="228">
        <f>SUM(V361:V413)</f>
        <v>32.53</v>
      </c>
      <c r="W360" s="228"/>
      <c r="X360" s="228"/>
      <c r="Y360" s="228"/>
      <c r="AG360" t="s">
        <v>311</v>
      </c>
    </row>
    <row r="361" spans="1:60" outlineLevel="1" x14ac:dyDescent="0.2">
      <c r="A361" s="236">
        <v>98</v>
      </c>
      <c r="B361" s="237" t="s">
        <v>733</v>
      </c>
      <c r="C361" s="254" t="s">
        <v>734</v>
      </c>
      <c r="D361" s="238" t="s">
        <v>375</v>
      </c>
      <c r="E361" s="239">
        <v>3</v>
      </c>
      <c r="F361" s="240"/>
      <c r="G361" s="241">
        <f>ROUND(E361*F361,2)</f>
        <v>0</v>
      </c>
      <c r="H361" s="240"/>
      <c r="I361" s="241">
        <f>ROUND(E361*H361,2)</f>
        <v>0</v>
      </c>
      <c r="J361" s="240"/>
      <c r="K361" s="241">
        <f>ROUND(E361*J361,2)</f>
        <v>0</v>
      </c>
      <c r="L361" s="241">
        <v>12</v>
      </c>
      <c r="M361" s="241">
        <f>G361*(1+L361/100)</f>
        <v>0</v>
      </c>
      <c r="N361" s="239">
        <v>2.0000000000000002E-5</v>
      </c>
      <c r="O361" s="239">
        <f>ROUND(E361*N361,2)</f>
        <v>0</v>
      </c>
      <c r="P361" s="239">
        <v>0</v>
      </c>
      <c r="Q361" s="239">
        <f>ROUND(E361*P361,2)</f>
        <v>0</v>
      </c>
      <c r="R361" s="241" t="s">
        <v>735</v>
      </c>
      <c r="S361" s="241" t="s">
        <v>315</v>
      </c>
      <c r="T361" s="242" t="s">
        <v>315</v>
      </c>
      <c r="U361" s="224">
        <v>4.0199999999999996</v>
      </c>
      <c r="V361" s="224">
        <f>ROUND(E361*U361,2)</f>
        <v>12.06</v>
      </c>
      <c r="W361" s="224"/>
      <c r="X361" s="224" t="s">
        <v>336</v>
      </c>
      <c r="Y361" s="224" t="s">
        <v>317</v>
      </c>
      <c r="Z361" s="214"/>
      <c r="AA361" s="214"/>
      <c r="AB361" s="214"/>
      <c r="AC361" s="214"/>
      <c r="AD361" s="214"/>
      <c r="AE361" s="214"/>
      <c r="AF361" s="214"/>
      <c r="AG361" s="214" t="s">
        <v>337</v>
      </c>
      <c r="AH361" s="214"/>
      <c r="AI361" s="214"/>
      <c r="AJ361" s="214"/>
      <c r="AK361" s="214"/>
      <c r="AL361" s="214"/>
      <c r="AM361" s="214"/>
      <c r="AN361" s="214"/>
      <c r="AO361" s="214"/>
      <c r="AP361" s="214"/>
      <c r="AQ361" s="214"/>
      <c r="AR361" s="214"/>
      <c r="AS361" s="214"/>
      <c r="AT361" s="214"/>
      <c r="AU361" s="214"/>
      <c r="AV361" s="214"/>
      <c r="AW361" s="214"/>
      <c r="AX361" s="214"/>
      <c r="AY361" s="214"/>
      <c r="AZ361" s="214"/>
      <c r="BA361" s="214"/>
      <c r="BB361" s="214"/>
      <c r="BC361" s="214"/>
      <c r="BD361" s="214"/>
      <c r="BE361" s="214"/>
      <c r="BF361" s="214"/>
      <c r="BG361" s="214"/>
      <c r="BH361" s="214"/>
    </row>
    <row r="362" spans="1:60" outlineLevel="2" x14ac:dyDescent="0.2">
      <c r="A362" s="221"/>
      <c r="B362" s="222"/>
      <c r="C362" s="268" t="s">
        <v>736</v>
      </c>
      <c r="D362" s="262"/>
      <c r="E362" s="263"/>
      <c r="F362" s="224"/>
      <c r="G362" s="224"/>
      <c r="H362" s="224"/>
      <c r="I362" s="224"/>
      <c r="J362" s="224"/>
      <c r="K362" s="224"/>
      <c r="L362" s="224"/>
      <c r="M362" s="224"/>
      <c r="N362" s="223"/>
      <c r="O362" s="223"/>
      <c r="P362" s="223"/>
      <c r="Q362" s="223"/>
      <c r="R362" s="224"/>
      <c r="S362" s="224"/>
      <c r="T362" s="224"/>
      <c r="U362" s="224"/>
      <c r="V362" s="224"/>
      <c r="W362" s="224"/>
      <c r="X362" s="224"/>
      <c r="Y362" s="224"/>
      <c r="Z362" s="214"/>
      <c r="AA362" s="214"/>
      <c r="AB362" s="214"/>
      <c r="AC362" s="214"/>
      <c r="AD362" s="214"/>
      <c r="AE362" s="214"/>
      <c r="AF362" s="214"/>
      <c r="AG362" s="214" t="s">
        <v>371</v>
      </c>
      <c r="AH362" s="214">
        <v>0</v>
      </c>
      <c r="AI362" s="214"/>
      <c r="AJ362" s="214"/>
      <c r="AK362" s="214"/>
      <c r="AL362" s="214"/>
      <c r="AM362" s="214"/>
      <c r="AN362" s="214"/>
      <c r="AO362" s="214"/>
      <c r="AP362" s="214"/>
      <c r="AQ362" s="214"/>
      <c r="AR362" s="214"/>
      <c r="AS362" s="214"/>
      <c r="AT362" s="214"/>
      <c r="AU362" s="214"/>
      <c r="AV362" s="214"/>
      <c r="AW362" s="214"/>
      <c r="AX362" s="214"/>
      <c r="AY362" s="214"/>
      <c r="AZ362" s="214"/>
      <c r="BA362" s="214"/>
      <c r="BB362" s="214"/>
      <c r="BC362" s="214"/>
      <c r="BD362" s="214"/>
      <c r="BE362" s="214"/>
      <c r="BF362" s="214"/>
      <c r="BG362" s="214"/>
      <c r="BH362" s="214"/>
    </row>
    <row r="363" spans="1:60" outlineLevel="3" x14ac:dyDescent="0.2">
      <c r="A363" s="221"/>
      <c r="B363" s="222"/>
      <c r="C363" s="268" t="s">
        <v>737</v>
      </c>
      <c r="D363" s="262"/>
      <c r="E363" s="263">
        <v>1</v>
      </c>
      <c r="F363" s="224"/>
      <c r="G363" s="224"/>
      <c r="H363" s="224"/>
      <c r="I363" s="224"/>
      <c r="J363" s="224"/>
      <c r="K363" s="224"/>
      <c r="L363" s="224"/>
      <c r="M363" s="224"/>
      <c r="N363" s="223"/>
      <c r="O363" s="223"/>
      <c r="P363" s="223"/>
      <c r="Q363" s="223"/>
      <c r="R363" s="224"/>
      <c r="S363" s="224"/>
      <c r="T363" s="224"/>
      <c r="U363" s="224"/>
      <c r="V363" s="224"/>
      <c r="W363" s="224"/>
      <c r="X363" s="224"/>
      <c r="Y363" s="224"/>
      <c r="Z363" s="214"/>
      <c r="AA363" s="214"/>
      <c r="AB363" s="214"/>
      <c r="AC363" s="214"/>
      <c r="AD363" s="214"/>
      <c r="AE363" s="214"/>
      <c r="AF363" s="214"/>
      <c r="AG363" s="214" t="s">
        <v>371</v>
      </c>
      <c r="AH363" s="214">
        <v>0</v>
      </c>
      <c r="AI363" s="214"/>
      <c r="AJ363" s="214"/>
      <c r="AK363" s="214"/>
      <c r="AL363" s="214"/>
      <c r="AM363" s="214"/>
      <c r="AN363" s="214"/>
      <c r="AO363" s="214"/>
      <c r="AP363" s="214"/>
      <c r="AQ363" s="214"/>
      <c r="AR363" s="214"/>
      <c r="AS363" s="214"/>
      <c r="AT363" s="214"/>
      <c r="AU363" s="214"/>
      <c r="AV363" s="214"/>
      <c r="AW363" s="214"/>
      <c r="AX363" s="214"/>
      <c r="AY363" s="214"/>
      <c r="AZ363" s="214"/>
      <c r="BA363" s="214"/>
      <c r="BB363" s="214"/>
      <c r="BC363" s="214"/>
      <c r="BD363" s="214"/>
      <c r="BE363" s="214"/>
      <c r="BF363" s="214"/>
      <c r="BG363" s="214"/>
      <c r="BH363" s="214"/>
    </row>
    <row r="364" spans="1:60" outlineLevel="3" x14ac:dyDescent="0.2">
      <c r="A364" s="221"/>
      <c r="B364" s="222"/>
      <c r="C364" s="268" t="s">
        <v>738</v>
      </c>
      <c r="D364" s="262"/>
      <c r="E364" s="263">
        <v>1</v>
      </c>
      <c r="F364" s="224"/>
      <c r="G364" s="224"/>
      <c r="H364" s="224"/>
      <c r="I364" s="224"/>
      <c r="J364" s="224"/>
      <c r="K364" s="224"/>
      <c r="L364" s="224"/>
      <c r="M364" s="224"/>
      <c r="N364" s="223"/>
      <c r="O364" s="223"/>
      <c r="P364" s="223"/>
      <c r="Q364" s="223"/>
      <c r="R364" s="224"/>
      <c r="S364" s="224"/>
      <c r="T364" s="224"/>
      <c r="U364" s="224"/>
      <c r="V364" s="224"/>
      <c r="W364" s="224"/>
      <c r="X364" s="224"/>
      <c r="Y364" s="224"/>
      <c r="Z364" s="214"/>
      <c r="AA364" s="214"/>
      <c r="AB364" s="214"/>
      <c r="AC364" s="214"/>
      <c r="AD364" s="214"/>
      <c r="AE364" s="214"/>
      <c r="AF364" s="214"/>
      <c r="AG364" s="214" t="s">
        <v>371</v>
      </c>
      <c r="AH364" s="214">
        <v>0</v>
      </c>
      <c r="AI364" s="214"/>
      <c r="AJ364" s="214"/>
      <c r="AK364" s="214"/>
      <c r="AL364" s="214"/>
      <c r="AM364" s="214"/>
      <c r="AN364" s="214"/>
      <c r="AO364" s="214"/>
      <c r="AP364" s="214"/>
      <c r="AQ364" s="214"/>
      <c r="AR364" s="214"/>
      <c r="AS364" s="214"/>
      <c r="AT364" s="214"/>
      <c r="AU364" s="214"/>
      <c r="AV364" s="214"/>
      <c r="AW364" s="214"/>
      <c r="AX364" s="214"/>
      <c r="AY364" s="214"/>
      <c r="AZ364" s="214"/>
      <c r="BA364" s="214"/>
      <c r="BB364" s="214"/>
      <c r="BC364" s="214"/>
      <c r="BD364" s="214"/>
      <c r="BE364" s="214"/>
      <c r="BF364" s="214"/>
      <c r="BG364" s="214"/>
      <c r="BH364" s="214"/>
    </row>
    <row r="365" spans="1:60" outlineLevel="3" x14ac:dyDescent="0.2">
      <c r="A365" s="221"/>
      <c r="B365" s="222"/>
      <c r="C365" s="268" t="s">
        <v>739</v>
      </c>
      <c r="D365" s="262"/>
      <c r="E365" s="263">
        <v>1</v>
      </c>
      <c r="F365" s="224"/>
      <c r="G365" s="224"/>
      <c r="H365" s="224"/>
      <c r="I365" s="224"/>
      <c r="J365" s="224"/>
      <c r="K365" s="224"/>
      <c r="L365" s="224"/>
      <c r="M365" s="224"/>
      <c r="N365" s="223"/>
      <c r="O365" s="223"/>
      <c r="P365" s="223"/>
      <c r="Q365" s="223"/>
      <c r="R365" s="224"/>
      <c r="S365" s="224"/>
      <c r="T365" s="224"/>
      <c r="U365" s="224"/>
      <c r="V365" s="224"/>
      <c r="W365" s="224"/>
      <c r="X365" s="224"/>
      <c r="Y365" s="224"/>
      <c r="Z365" s="214"/>
      <c r="AA365" s="214"/>
      <c r="AB365" s="214"/>
      <c r="AC365" s="214"/>
      <c r="AD365" s="214"/>
      <c r="AE365" s="214"/>
      <c r="AF365" s="214"/>
      <c r="AG365" s="214" t="s">
        <v>371</v>
      </c>
      <c r="AH365" s="214">
        <v>0</v>
      </c>
      <c r="AI365" s="214"/>
      <c r="AJ365" s="214"/>
      <c r="AK365" s="214"/>
      <c r="AL365" s="214"/>
      <c r="AM365" s="214"/>
      <c r="AN365" s="214"/>
      <c r="AO365" s="214"/>
      <c r="AP365" s="214"/>
      <c r="AQ365" s="214"/>
      <c r="AR365" s="214"/>
      <c r="AS365" s="214"/>
      <c r="AT365" s="214"/>
      <c r="AU365" s="214"/>
      <c r="AV365" s="214"/>
      <c r="AW365" s="214"/>
      <c r="AX365" s="214"/>
      <c r="AY365" s="214"/>
      <c r="AZ365" s="214"/>
      <c r="BA365" s="214"/>
      <c r="BB365" s="214"/>
      <c r="BC365" s="214"/>
      <c r="BD365" s="214"/>
      <c r="BE365" s="214"/>
      <c r="BF365" s="214"/>
      <c r="BG365" s="214"/>
      <c r="BH365" s="214"/>
    </row>
    <row r="366" spans="1:60" ht="22.5" outlineLevel="1" x14ac:dyDescent="0.2">
      <c r="A366" s="236">
        <v>99</v>
      </c>
      <c r="B366" s="237" t="s">
        <v>740</v>
      </c>
      <c r="C366" s="254" t="s">
        <v>741</v>
      </c>
      <c r="D366" s="238" t="s">
        <v>375</v>
      </c>
      <c r="E366" s="239">
        <v>1</v>
      </c>
      <c r="F366" s="240"/>
      <c r="G366" s="241">
        <f>ROUND(E366*F366,2)</f>
        <v>0</v>
      </c>
      <c r="H366" s="240"/>
      <c r="I366" s="241">
        <f>ROUND(E366*H366,2)</f>
        <v>0</v>
      </c>
      <c r="J366" s="240"/>
      <c r="K366" s="241">
        <f>ROUND(E366*J366,2)</f>
        <v>0</v>
      </c>
      <c r="L366" s="241">
        <v>12</v>
      </c>
      <c r="M366" s="241">
        <f>G366*(1+L366/100)</f>
        <v>0</v>
      </c>
      <c r="N366" s="239">
        <v>2.5000000000000001E-2</v>
      </c>
      <c r="O366" s="239">
        <f>ROUND(E366*N366,2)</f>
        <v>0.03</v>
      </c>
      <c r="P366" s="239">
        <v>0</v>
      </c>
      <c r="Q366" s="239">
        <f>ROUND(E366*P366,2)</f>
        <v>0</v>
      </c>
      <c r="R366" s="241" t="s">
        <v>428</v>
      </c>
      <c r="S366" s="241" t="s">
        <v>315</v>
      </c>
      <c r="T366" s="242" t="s">
        <v>315</v>
      </c>
      <c r="U366" s="224">
        <v>0</v>
      </c>
      <c r="V366" s="224">
        <f>ROUND(E366*U366,2)</f>
        <v>0</v>
      </c>
      <c r="W366" s="224"/>
      <c r="X366" s="224" t="s">
        <v>429</v>
      </c>
      <c r="Y366" s="224" t="s">
        <v>317</v>
      </c>
      <c r="Z366" s="214"/>
      <c r="AA366" s="214"/>
      <c r="AB366" s="214"/>
      <c r="AC366" s="214"/>
      <c r="AD366" s="214"/>
      <c r="AE366" s="214"/>
      <c r="AF366" s="214"/>
      <c r="AG366" s="214" t="s">
        <v>430</v>
      </c>
      <c r="AH366" s="214"/>
      <c r="AI366" s="214"/>
      <c r="AJ366" s="214"/>
      <c r="AK366" s="214"/>
      <c r="AL366" s="214"/>
      <c r="AM366" s="214"/>
      <c r="AN366" s="214"/>
      <c r="AO366" s="214"/>
      <c r="AP366" s="214"/>
      <c r="AQ366" s="214"/>
      <c r="AR366" s="214"/>
      <c r="AS366" s="214"/>
      <c r="AT366" s="214"/>
      <c r="AU366" s="214"/>
      <c r="AV366" s="214"/>
      <c r="AW366" s="214"/>
      <c r="AX366" s="214"/>
      <c r="AY366" s="214"/>
      <c r="AZ366" s="214"/>
      <c r="BA366" s="214"/>
      <c r="BB366" s="214"/>
      <c r="BC366" s="214"/>
      <c r="BD366" s="214"/>
      <c r="BE366" s="214"/>
      <c r="BF366" s="214"/>
      <c r="BG366" s="214"/>
      <c r="BH366" s="214"/>
    </row>
    <row r="367" spans="1:60" outlineLevel="2" x14ac:dyDescent="0.2">
      <c r="A367" s="221"/>
      <c r="B367" s="222"/>
      <c r="C367" s="268" t="s">
        <v>738</v>
      </c>
      <c r="D367" s="262"/>
      <c r="E367" s="263">
        <v>1</v>
      </c>
      <c r="F367" s="224"/>
      <c r="G367" s="224"/>
      <c r="H367" s="224"/>
      <c r="I367" s="224"/>
      <c r="J367" s="224"/>
      <c r="K367" s="224"/>
      <c r="L367" s="224"/>
      <c r="M367" s="224"/>
      <c r="N367" s="223"/>
      <c r="O367" s="223"/>
      <c r="P367" s="223"/>
      <c r="Q367" s="223"/>
      <c r="R367" s="224"/>
      <c r="S367" s="224"/>
      <c r="T367" s="224"/>
      <c r="U367" s="224"/>
      <c r="V367" s="224"/>
      <c r="W367" s="224"/>
      <c r="X367" s="224"/>
      <c r="Y367" s="224"/>
      <c r="Z367" s="214"/>
      <c r="AA367" s="214"/>
      <c r="AB367" s="214"/>
      <c r="AC367" s="214"/>
      <c r="AD367" s="214"/>
      <c r="AE367" s="214"/>
      <c r="AF367" s="214"/>
      <c r="AG367" s="214" t="s">
        <v>371</v>
      </c>
      <c r="AH367" s="214">
        <v>0</v>
      </c>
      <c r="AI367" s="214"/>
      <c r="AJ367" s="214"/>
      <c r="AK367" s="214"/>
      <c r="AL367" s="214"/>
      <c r="AM367" s="214"/>
      <c r="AN367" s="214"/>
      <c r="AO367" s="214"/>
      <c r="AP367" s="214"/>
      <c r="AQ367" s="214"/>
      <c r="AR367" s="214"/>
      <c r="AS367" s="214"/>
      <c r="AT367" s="214"/>
      <c r="AU367" s="214"/>
      <c r="AV367" s="214"/>
      <c r="AW367" s="214"/>
      <c r="AX367" s="214"/>
      <c r="AY367" s="214"/>
      <c r="AZ367" s="214"/>
      <c r="BA367" s="214"/>
      <c r="BB367" s="214"/>
      <c r="BC367" s="214"/>
      <c r="BD367" s="214"/>
      <c r="BE367" s="214"/>
      <c r="BF367" s="214"/>
      <c r="BG367" s="214"/>
      <c r="BH367" s="214"/>
    </row>
    <row r="368" spans="1:60" ht="22.5" outlineLevel="1" x14ac:dyDescent="0.2">
      <c r="A368" s="236">
        <v>100</v>
      </c>
      <c r="B368" s="237" t="s">
        <v>742</v>
      </c>
      <c r="C368" s="254" t="s">
        <v>743</v>
      </c>
      <c r="D368" s="238" t="s">
        <v>375</v>
      </c>
      <c r="E368" s="239">
        <v>1</v>
      </c>
      <c r="F368" s="240"/>
      <c r="G368" s="241">
        <f>ROUND(E368*F368,2)</f>
        <v>0</v>
      </c>
      <c r="H368" s="240"/>
      <c r="I368" s="241">
        <f>ROUND(E368*H368,2)</f>
        <v>0</v>
      </c>
      <c r="J368" s="240"/>
      <c r="K368" s="241">
        <f>ROUND(E368*J368,2)</f>
        <v>0</v>
      </c>
      <c r="L368" s="241">
        <v>12</v>
      </c>
      <c r="M368" s="241">
        <f>G368*(1+L368/100)</f>
        <v>0</v>
      </c>
      <c r="N368" s="239">
        <v>2.5000000000000001E-2</v>
      </c>
      <c r="O368" s="239">
        <f>ROUND(E368*N368,2)</f>
        <v>0.03</v>
      </c>
      <c r="P368" s="239">
        <v>0</v>
      </c>
      <c r="Q368" s="239">
        <f>ROUND(E368*P368,2)</f>
        <v>0</v>
      </c>
      <c r="R368" s="241" t="s">
        <v>428</v>
      </c>
      <c r="S368" s="241" t="s">
        <v>315</v>
      </c>
      <c r="T368" s="242" t="s">
        <v>315</v>
      </c>
      <c r="U368" s="224">
        <v>0</v>
      </c>
      <c r="V368" s="224">
        <f>ROUND(E368*U368,2)</f>
        <v>0</v>
      </c>
      <c r="W368" s="224"/>
      <c r="X368" s="224" t="s">
        <v>429</v>
      </c>
      <c r="Y368" s="224" t="s">
        <v>317</v>
      </c>
      <c r="Z368" s="214"/>
      <c r="AA368" s="214"/>
      <c r="AB368" s="214"/>
      <c r="AC368" s="214"/>
      <c r="AD368" s="214"/>
      <c r="AE368" s="214"/>
      <c r="AF368" s="214"/>
      <c r="AG368" s="214" t="s">
        <v>430</v>
      </c>
      <c r="AH368" s="214"/>
      <c r="AI368" s="214"/>
      <c r="AJ368" s="214"/>
      <c r="AK368" s="214"/>
      <c r="AL368" s="214"/>
      <c r="AM368" s="214"/>
      <c r="AN368" s="214"/>
      <c r="AO368" s="214"/>
      <c r="AP368" s="214"/>
      <c r="AQ368" s="214"/>
      <c r="AR368" s="214"/>
      <c r="AS368" s="214"/>
      <c r="AT368" s="214"/>
      <c r="AU368" s="214"/>
      <c r="AV368" s="214"/>
      <c r="AW368" s="214"/>
      <c r="AX368" s="214"/>
      <c r="AY368" s="214"/>
      <c r="AZ368" s="214"/>
      <c r="BA368" s="214"/>
      <c r="BB368" s="214"/>
      <c r="BC368" s="214"/>
      <c r="BD368" s="214"/>
      <c r="BE368" s="214"/>
      <c r="BF368" s="214"/>
      <c r="BG368" s="214"/>
      <c r="BH368" s="214"/>
    </row>
    <row r="369" spans="1:60" outlineLevel="2" x14ac:dyDescent="0.2">
      <c r="A369" s="221"/>
      <c r="B369" s="222"/>
      <c r="C369" s="268" t="s">
        <v>737</v>
      </c>
      <c r="D369" s="262"/>
      <c r="E369" s="263">
        <v>1</v>
      </c>
      <c r="F369" s="224"/>
      <c r="G369" s="224"/>
      <c r="H369" s="224"/>
      <c r="I369" s="224"/>
      <c r="J369" s="224"/>
      <c r="K369" s="224"/>
      <c r="L369" s="224"/>
      <c r="M369" s="224"/>
      <c r="N369" s="223"/>
      <c r="O369" s="223"/>
      <c r="P369" s="223"/>
      <c r="Q369" s="223"/>
      <c r="R369" s="224"/>
      <c r="S369" s="224"/>
      <c r="T369" s="224"/>
      <c r="U369" s="224"/>
      <c r="V369" s="224"/>
      <c r="W369" s="224"/>
      <c r="X369" s="224"/>
      <c r="Y369" s="224"/>
      <c r="Z369" s="214"/>
      <c r="AA369" s="214"/>
      <c r="AB369" s="214"/>
      <c r="AC369" s="214"/>
      <c r="AD369" s="214"/>
      <c r="AE369" s="214"/>
      <c r="AF369" s="214"/>
      <c r="AG369" s="214" t="s">
        <v>371</v>
      </c>
      <c r="AH369" s="214">
        <v>0</v>
      </c>
      <c r="AI369" s="214"/>
      <c r="AJ369" s="214"/>
      <c r="AK369" s="214"/>
      <c r="AL369" s="214"/>
      <c r="AM369" s="214"/>
      <c r="AN369" s="214"/>
      <c r="AO369" s="214"/>
      <c r="AP369" s="214"/>
      <c r="AQ369" s="214"/>
      <c r="AR369" s="214"/>
      <c r="AS369" s="214"/>
      <c r="AT369" s="214"/>
      <c r="AU369" s="214"/>
      <c r="AV369" s="214"/>
      <c r="AW369" s="214"/>
      <c r="AX369" s="214"/>
      <c r="AY369" s="214"/>
      <c r="AZ369" s="214"/>
      <c r="BA369" s="214"/>
      <c r="BB369" s="214"/>
      <c r="BC369" s="214"/>
      <c r="BD369" s="214"/>
      <c r="BE369" s="214"/>
      <c r="BF369" s="214"/>
      <c r="BG369" s="214"/>
      <c r="BH369" s="214"/>
    </row>
    <row r="370" spans="1:60" ht="22.5" outlineLevel="1" x14ac:dyDescent="0.2">
      <c r="A370" s="236">
        <v>101</v>
      </c>
      <c r="B370" s="237" t="s">
        <v>744</v>
      </c>
      <c r="C370" s="254" t="s">
        <v>745</v>
      </c>
      <c r="D370" s="238" t="s">
        <v>375</v>
      </c>
      <c r="E370" s="239">
        <v>1</v>
      </c>
      <c r="F370" s="240"/>
      <c r="G370" s="241">
        <f>ROUND(E370*F370,2)</f>
        <v>0</v>
      </c>
      <c r="H370" s="240"/>
      <c r="I370" s="241">
        <f>ROUND(E370*H370,2)</f>
        <v>0</v>
      </c>
      <c r="J370" s="240"/>
      <c r="K370" s="241">
        <f>ROUND(E370*J370,2)</f>
        <v>0</v>
      </c>
      <c r="L370" s="241">
        <v>12</v>
      </c>
      <c r="M370" s="241">
        <f>G370*(1+L370/100)</f>
        <v>0</v>
      </c>
      <c r="N370" s="239">
        <v>2.5000000000000001E-2</v>
      </c>
      <c r="O370" s="239">
        <f>ROUND(E370*N370,2)</f>
        <v>0.03</v>
      </c>
      <c r="P370" s="239">
        <v>0</v>
      </c>
      <c r="Q370" s="239">
        <f>ROUND(E370*P370,2)</f>
        <v>0</v>
      </c>
      <c r="R370" s="241" t="s">
        <v>428</v>
      </c>
      <c r="S370" s="241" t="s">
        <v>315</v>
      </c>
      <c r="T370" s="242" t="s">
        <v>315</v>
      </c>
      <c r="U370" s="224">
        <v>0</v>
      </c>
      <c r="V370" s="224">
        <f>ROUND(E370*U370,2)</f>
        <v>0</v>
      </c>
      <c r="W370" s="224"/>
      <c r="X370" s="224" t="s">
        <v>429</v>
      </c>
      <c r="Y370" s="224" t="s">
        <v>317</v>
      </c>
      <c r="Z370" s="214"/>
      <c r="AA370" s="214"/>
      <c r="AB370" s="214"/>
      <c r="AC370" s="214"/>
      <c r="AD370" s="214"/>
      <c r="AE370" s="214"/>
      <c r="AF370" s="214"/>
      <c r="AG370" s="214" t="s">
        <v>430</v>
      </c>
      <c r="AH370" s="214"/>
      <c r="AI370" s="214"/>
      <c r="AJ370" s="214"/>
      <c r="AK370" s="214"/>
      <c r="AL370" s="214"/>
      <c r="AM370" s="214"/>
      <c r="AN370" s="214"/>
      <c r="AO370" s="214"/>
      <c r="AP370" s="214"/>
      <c r="AQ370" s="214"/>
      <c r="AR370" s="214"/>
      <c r="AS370" s="214"/>
      <c r="AT370" s="214"/>
      <c r="AU370" s="214"/>
      <c r="AV370" s="214"/>
      <c r="AW370" s="214"/>
      <c r="AX370" s="214"/>
      <c r="AY370" s="214"/>
      <c r="AZ370" s="214"/>
      <c r="BA370" s="214"/>
      <c r="BB370" s="214"/>
      <c r="BC370" s="214"/>
      <c r="BD370" s="214"/>
      <c r="BE370" s="214"/>
      <c r="BF370" s="214"/>
      <c r="BG370" s="214"/>
      <c r="BH370" s="214"/>
    </row>
    <row r="371" spans="1:60" outlineLevel="2" x14ac:dyDescent="0.2">
      <c r="A371" s="221"/>
      <c r="B371" s="222"/>
      <c r="C371" s="255" t="s">
        <v>746</v>
      </c>
      <c r="D371" s="243"/>
      <c r="E371" s="243"/>
      <c r="F371" s="243"/>
      <c r="G371" s="243"/>
      <c r="H371" s="224"/>
      <c r="I371" s="224"/>
      <c r="J371" s="224"/>
      <c r="K371" s="224"/>
      <c r="L371" s="224"/>
      <c r="M371" s="224"/>
      <c r="N371" s="223"/>
      <c r="O371" s="223"/>
      <c r="P371" s="223"/>
      <c r="Q371" s="223"/>
      <c r="R371" s="224"/>
      <c r="S371" s="224"/>
      <c r="T371" s="224"/>
      <c r="U371" s="224"/>
      <c r="V371" s="224"/>
      <c r="W371" s="224"/>
      <c r="X371" s="224"/>
      <c r="Y371" s="224"/>
      <c r="Z371" s="214"/>
      <c r="AA371" s="214"/>
      <c r="AB371" s="214"/>
      <c r="AC371" s="214"/>
      <c r="AD371" s="214"/>
      <c r="AE371" s="214"/>
      <c r="AF371" s="214"/>
      <c r="AG371" s="214" t="s">
        <v>320</v>
      </c>
      <c r="AH371" s="214"/>
      <c r="AI371" s="214"/>
      <c r="AJ371" s="214"/>
      <c r="AK371" s="214"/>
      <c r="AL371" s="214"/>
      <c r="AM371" s="214"/>
      <c r="AN371" s="214"/>
      <c r="AO371" s="214"/>
      <c r="AP371" s="214"/>
      <c r="AQ371" s="214"/>
      <c r="AR371" s="214"/>
      <c r="AS371" s="214"/>
      <c r="AT371" s="214"/>
      <c r="AU371" s="214"/>
      <c r="AV371" s="214"/>
      <c r="AW371" s="214"/>
      <c r="AX371" s="214"/>
      <c r="AY371" s="214"/>
      <c r="AZ371" s="214"/>
      <c r="BA371" s="214"/>
      <c r="BB371" s="214"/>
      <c r="BC371" s="214"/>
      <c r="BD371" s="214"/>
      <c r="BE371" s="214"/>
      <c r="BF371" s="214"/>
      <c r="BG371" s="214"/>
      <c r="BH371" s="214"/>
    </row>
    <row r="372" spans="1:60" outlineLevel="2" x14ac:dyDescent="0.2">
      <c r="A372" s="221"/>
      <c r="B372" s="222"/>
      <c r="C372" s="268" t="s">
        <v>739</v>
      </c>
      <c r="D372" s="262"/>
      <c r="E372" s="263">
        <v>1</v>
      </c>
      <c r="F372" s="224"/>
      <c r="G372" s="224"/>
      <c r="H372" s="224"/>
      <c r="I372" s="224"/>
      <c r="J372" s="224"/>
      <c r="K372" s="224"/>
      <c r="L372" s="224"/>
      <c r="M372" s="224"/>
      <c r="N372" s="223"/>
      <c r="O372" s="223"/>
      <c r="P372" s="223"/>
      <c r="Q372" s="223"/>
      <c r="R372" s="224"/>
      <c r="S372" s="224"/>
      <c r="T372" s="224"/>
      <c r="U372" s="224"/>
      <c r="V372" s="224"/>
      <c r="W372" s="224"/>
      <c r="X372" s="224"/>
      <c r="Y372" s="224"/>
      <c r="Z372" s="214"/>
      <c r="AA372" s="214"/>
      <c r="AB372" s="214"/>
      <c r="AC372" s="214"/>
      <c r="AD372" s="214"/>
      <c r="AE372" s="214"/>
      <c r="AF372" s="214"/>
      <c r="AG372" s="214" t="s">
        <v>371</v>
      </c>
      <c r="AH372" s="214">
        <v>0</v>
      </c>
      <c r="AI372" s="214"/>
      <c r="AJ372" s="214"/>
      <c r="AK372" s="214"/>
      <c r="AL372" s="214"/>
      <c r="AM372" s="214"/>
      <c r="AN372" s="214"/>
      <c r="AO372" s="214"/>
      <c r="AP372" s="214"/>
      <c r="AQ372" s="214"/>
      <c r="AR372" s="214"/>
      <c r="AS372" s="214"/>
      <c r="AT372" s="214"/>
      <c r="AU372" s="214"/>
      <c r="AV372" s="214"/>
      <c r="AW372" s="214"/>
      <c r="AX372" s="214"/>
      <c r="AY372" s="214"/>
      <c r="AZ372" s="214"/>
      <c r="BA372" s="214"/>
      <c r="BB372" s="214"/>
      <c r="BC372" s="214"/>
      <c r="BD372" s="214"/>
      <c r="BE372" s="214"/>
      <c r="BF372" s="214"/>
      <c r="BG372" s="214"/>
      <c r="BH372" s="214"/>
    </row>
    <row r="373" spans="1:60" ht="22.5" outlineLevel="1" x14ac:dyDescent="0.2">
      <c r="A373" s="236">
        <v>102</v>
      </c>
      <c r="B373" s="237" t="s">
        <v>747</v>
      </c>
      <c r="C373" s="254" t="s">
        <v>748</v>
      </c>
      <c r="D373" s="238" t="s">
        <v>375</v>
      </c>
      <c r="E373" s="239">
        <v>1</v>
      </c>
      <c r="F373" s="240"/>
      <c r="G373" s="241">
        <f>ROUND(E373*F373,2)</f>
        <v>0</v>
      </c>
      <c r="H373" s="240"/>
      <c r="I373" s="241">
        <f>ROUND(E373*H373,2)</f>
        <v>0</v>
      </c>
      <c r="J373" s="240"/>
      <c r="K373" s="241">
        <f>ROUND(E373*J373,2)</f>
        <v>0</v>
      </c>
      <c r="L373" s="241">
        <v>12</v>
      </c>
      <c r="M373" s="241">
        <f>G373*(1+L373/100)</f>
        <v>0</v>
      </c>
      <c r="N373" s="239">
        <v>0</v>
      </c>
      <c r="O373" s="239">
        <f>ROUND(E373*N373,2)</f>
        <v>0</v>
      </c>
      <c r="P373" s="239">
        <v>0</v>
      </c>
      <c r="Q373" s="239">
        <f>ROUND(E373*P373,2)</f>
        <v>0</v>
      </c>
      <c r="R373" s="241"/>
      <c r="S373" s="241" t="s">
        <v>331</v>
      </c>
      <c r="T373" s="242" t="s">
        <v>316</v>
      </c>
      <c r="U373" s="224">
        <v>0</v>
      </c>
      <c r="V373" s="224">
        <f>ROUND(E373*U373,2)</f>
        <v>0</v>
      </c>
      <c r="W373" s="224"/>
      <c r="X373" s="224" t="s">
        <v>336</v>
      </c>
      <c r="Y373" s="224" t="s">
        <v>317</v>
      </c>
      <c r="Z373" s="214"/>
      <c r="AA373" s="214"/>
      <c r="AB373" s="214"/>
      <c r="AC373" s="214"/>
      <c r="AD373" s="214"/>
      <c r="AE373" s="214"/>
      <c r="AF373" s="214"/>
      <c r="AG373" s="214" t="s">
        <v>367</v>
      </c>
      <c r="AH373" s="214"/>
      <c r="AI373" s="214"/>
      <c r="AJ373" s="214"/>
      <c r="AK373" s="214"/>
      <c r="AL373" s="214"/>
      <c r="AM373" s="214"/>
      <c r="AN373" s="214"/>
      <c r="AO373" s="214"/>
      <c r="AP373" s="214"/>
      <c r="AQ373" s="214"/>
      <c r="AR373" s="214"/>
      <c r="AS373" s="214"/>
      <c r="AT373" s="214"/>
      <c r="AU373" s="214"/>
      <c r="AV373" s="214"/>
      <c r="AW373" s="214"/>
      <c r="AX373" s="214"/>
      <c r="AY373" s="214"/>
      <c r="AZ373" s="214"/>
      <c r="BA373" s="214"/>
      <c r="BB373" s="214"/>
      <c r="BC373" s="214"/>
      <c r="BD373" s="214"/>
      <c r="BE373" s="214"/>
      <c r="BF373" s="214"/>
      <c r="BG373" s="214"/>
      <c r="BH373" s="214"/>
    </row>
    <row r="374" spans="1:60" outlineLevel="2" x14ac:dyDescent="0.2">
      <c r="A374" s="221"/>
      <c r="B374" s="222"/>
      <c r="C374" s="255" t="s">
        <v>956</v>
      </c>
      <c r="D374" s="243"/>
      <c r="E374" s="243"/>
      <c r="F374" s="243"/>
      <c r="G374" s="243"/>
      <c r="H374" s="224"/>
      <c r="I374" s="224"/>
      <c r="J374" s="224"/>
      <c r="K374" s="224"/>
      <c r="L374" s="224"/>
      <c r="M374" s="224"/>
      <c r="N374" s="223"/>
      <c r="O374" s="223"/>
      <c r="P374" s="223"/>
      <c r="Q374" s="223"/>
      <c r="R374" s="224"/>
      <c r="S374" s="224"/>
      <c r="T374" s="224"/>
      <c r="U374" s="224"/>
      <c r="V374" s="224"/>
      <c r="W374" s="224"/>
      <c r="X374" s="224"/>
      <c r="Y374" s="224"/>
      <c r="Z374" s="214"/>
      <c r="AA374" s="214"/>
      <c r="AB374" s="214"/>
      <c r="AC374" s="214"/>
      <c r="AD374" s="214"/>
      <c r="AE374" s="214"/>
      <c r="AF374" s="214"/>
      <c r="AG374" s="214" t="s">
        <v>320</v>
      </c>
      <c r="AH374" s="214"/>
      <c r="AI374" s="214"/>
      <c r="AJ374" s="214"/>
      <c r="AK374" s="214"/>
      <c r="AL374" s="214"/>
      <c r="AM374" s="214"/>
      <c r="AN374" s="214"/>
      <c r="AO374" s="214"/>
      <c r="AP374" s="214"/>
      <c r="AQ374" s="214"/>
      <c r="AR374" s="214"/>
      <c r="AS374" s="214"/>
      <c r="AT374" s="214"/>
      <c r="AU374" s="214"/>
      <c r="AV374" s="214"/>
      <c r="AW374" s="214"/>
      <c r="AX374" s="214"/>
      <c r="AY374" s="214"/>
      <c r="AZ374" s="214"/>
      <c r="BA374" s="214"/>
      <c r="BB374" s="214"/>
      <c r="BC374" s="214"/>
      <c r="BD374" s="214"/>
      <c r="BE374" s="214"/>
      <c r="BF374" s="214"/>
      <c r="BG374" s="214"/>
      <c r="BH374" s="214"/>
    </row>
    <row r="375" spans="1:60" outlineLevel="3" x14ac:dyDescent="0.2">
      <c r="A375" s="221"/>
      <c r="B375" s="222"/>
      <c r="C375" s="258" t="s">
        <v>957</v>
      </c>
      <c r="D375" s="252"/>
      <c r="E375" s="252"/>
      <c r="F375" s="252"/>
      <c r="G375" s="252"/>
      <c r="H375" s="224"/>
      <c r="I375" s="224"/>
      <c r="J375" s="224"/>
      <c r="K375" s="224"/>
      <c r="L375" s="224"/>
      <c r="M375" s="224"/>
      <c r="N375" s="223"/>
      <c r="O375" s="223"/>
      <c r="P375" s="223"/>
      <c r="Q375" s="223"/>
      <c r="R375" s="224"/>
      <c r="S375" s="224"/>
      <c r="T375" s="224"/>
      <c r="U375" s="224"/>
      <c r="V375" s="224"/>
      <c r="W375" s="224"/>
      <c r="X375" s="224"/>
      <c r="Y375" s="224"/>
      <c r="Z375" s="214"/>
      <c r="AA375" s="214"/>
      <c r="AB375" s="214"/>
      <c r="AC375" s="214"/>
      <c r="AD375" s="214"/>
      <c r="AE375" s="214"/>
      <c r="AF375" s="214"/>
      <c r="AG375" s="214" t="s">
        <v>320</v>
      </c>
      <c r="AH375" s="214"/>
      <c r="AI375" s="214"/>
      <c r="AJ375" s="214"/>
      <c r="AK375" s="214"/>
      <c r="AL375" s="214"/>
      <c r="AM375" s="214"/>
      <c r="AN375" s="214"/>
      <c r="AO375" s="214"/>
      <c r="AP375" s="214"/>
      <c r="AQ375" s="214"/>
      <c r="AR375" s="214"/>
      <c r="AS375" s="214"/>
      <c r="AT375" s="214"/>
      <c r="AU375" s="214"/>
      <c r="AV375" s="214"/>
      <c r="AW375" s="214"/>
      <c r="AX375" s="214"/>
      <c r="AY375" s="214"/>
      <c r="AZ375" s="214"/>
      <c r="BA375" s="214"/>
      <c r="BB375" s="214"/>
      <c r="BC375" s="214"/>
      <c r="BD375" s="214"/>
      <c r="BE375" s="214"/>
      <c r="BF375" s="214"/>
      <c r="BG375" s="214"/>
      <c r="BH375" s="214"/>
    </row>
    <row r="376" spans="1:60" outlineLevel="3" x14ac:dyDescent="0.2">
      <c r="A376" s="221"/>
      <c r="B376" s="222"/>
      <c r="C376" s="258" t="s">
        <v>749</v>
      </c>
      <c r="D376" s="252"/>
      <c r="E376" s="252"/>
      <c r="F376" s="252"/>
      <c r="G376" s="252"/>
      <c r="H376" s="224"/>
      <c r="I376" s="224"/>
      <c r="J376" s="224"/>
      <c r="K376" s="224"/>
      <c r="L376" s="224"/>
      <c r="M376" s="224"/>
      <c r="N376" s="223"/>
      <c r="O376" s="223"/>
      <c r="P376" s="223"/>
      <c r="Q376" s="223"/>
      <c r="R376" s="224"/>
      <c r="S376" s="224"/>
      <c r="T376" s="224"/>
      <c r="U376" s="224"/>
      <c r="V376" s="224"/>
      <c r="W376" s="224"/>
      <c r="X376" s="224"/>
      <c r="Y376" s="224"/>
      <c r="Z376" s="214"/>
      <c r="AA376" s="214"/>
      <c r="AB376" s="214"/>
      <c r="AC376" s="214"/>
      <c r="AD376" s="214"/>
      <c r="AE376" s="214"/>
      <c r="AF376" s="214"/>
      <c r="AG376" s="214" t="s">
        <v>320</v>
      </c>
      <c r="AH376" s="214"/>
      <c r="AI376" s="214"/>
      <c r="AJ376" s="214"/>
      <c r="AK376" s="214"/>
      <c r="AL376" s="214"/>
      <c r="AM376" s="214"/>
      <c r="AN376" s="214"/>
      <c r="AO376" s="214"/>
      <c r="AP376" s="214"/>
      <c r="AQ376" s="214"/>
      <c r="AR376" s="214"/>
      <c r="AS376" s="214"/>
      <c r="AT376" s="214"/>
      <c r="AU376" s="214"/>
      <c r="AV376" s="214"/>
      <c r="AW376" s="214"/>
      <c r="AX376" s="214"/>
      <c r="AY376" s="214"/>
      <c r="AZ376" s="214"/>
      <c r="BA376" s="214"/>
      <c r="BB376" s="214"/>
      <c r="BC376" s="214"/>
      <c r="BD376" s="214"/>
      <c r="BE376" s="214"/>
      <c r="BF376" s="214"/>
      <c r="BG376" s="214"/>
      <c r="BH376" s="214"/>
    </row>
    <row r="377" spans="1:60" outlineLevel="3" x14ac:dyDescent="0.2">
      <c r="A377" s="221"/>
      <c r="B377" s="222"/>
      <c r="C377" s="258" t="s">
        <v>750</v>
      </c>
      <c r="D377" s="252"/>
      <c r="E377" s="252"/>
      <c r="F377" s="252"/>
      <c r="G377" s="252"/>
      <c r="H377" s="224"/>
      <c r="I377" s="224"/>
      <c r="J377" s="224"/>
      <c r="K377" s="224"/>
      <c r="L377" s="224"/>
      <c r="M377" s="224"/>
      <c r="N377" s="223"/>
      <c r="O377" s="223"/>
      <c r="P377" s="223"/>
      <c r="Q377" s="223"/>
      <c r="R377" s="224"/>
      <c r="S377" s="224"/>
      <c r="T377" s="224"/>
      <c r="U377" s="224"/>
      <c r="V377" s="224"/>
      <c r="W377" s="224"/>
      <c r="X377" s="224"/>
      <c r="Y377" s="224"/>
      <c r="Z377" s="214"/>
      <c r="AA377" s="214"/>
      <c r="AB377" s="214"/>
      <c r="AC377" s="214"/>
      <c r="AD377" s="214"/>
      <c r="AE377" s="214"/>
      <c r="AF377" s="214"/>
      <c r="AG377" s="214" t="s">
        <v>320</v>
      </c>
      <c r="AH377" s="214"/>
      <c r="AI377" s="214"/>
      <c r="AJ377" s="214"/>
      <c r="AK377" s="214"/>
      <c r="AL377" s="214"/>
      <c r="AM377" s="214"/>
      <c r="AN377" s="214"/>
      <c r="AO377" s="214"/>
      <c r="AP377" s="214"/>
      <c r="AQ377" s="214"/>
      <c r="AR377" s="214"/>
      <c r="AS377" s="214"/>
      <c r="AT377" s="214"/>
      <c r="AU377" s="214"/>
      <c r="AV377" s="214"/>
      <c r="AW377" s="214"/>
      <c r="AX377" s="214"/>
      <c r="AY377" s="214"/>
      <c r="AZ377" s="214"/>
      <c r="BA377" s="214"/>
      <c r="BB377" s="214"/>
      <c r="BC377" s="214"/>
      <c r="BD377" s="214"/>
      <c r="BE377" s="214"/>
      <c r="BF377" s="214"/>
      <c r="BG377" s="214"/>
      <c r="BH377" s="214"/>
    </row>
    <row r="378" spans="1:60" outlineLevel="3" x14ac:dyDescent="0.2">
      <c r="A378" s="221"/>
      <c r="B378" s="222"/>
      <c r="C378" s="258" t="s">
        <v>751</v>
      </c>
      <c r="D378" s="252"/>
      <c r="E378" s="252"/>
      <c r="F378" s="252"/>
      <c r="G378" s="252"/>
      <c r="H378" s="224"/>
      <c r="I378" s="224"/>
      <c r="J378" s="224"/>
      <c r="K378" s="224"/>
      <c r="L378" s="224"/>
      <c r="M378" s="224"/>
      <c r="N378" s="223"/>
      <c r="O378" s="223"/>
      <c r="P378" s="223"/>
      <c r="Q378" s="223"/>
      <c r="R378" s="224"/>
      <c r="S378" s="224"/>
      <c r="T378" s="224"/>
      <c r="U378" s="224"/>
      <c r="V378" s="224"/>
      <c r="W378" s="224"/>
      <c r="X378" s="224"/>
      <c r="Y378" s="224"/>
      <c r="Z378" s="214"/>
      <c r="AA378" s="214"/>
      <c r="AB378" s="214"/>
      <c r="AC378" s="214"/>
      <c r="AD378" s="214"/>
      <c r="AE378" s="214"/>
      <c r="AF378" s="214"/>
      <c r="AG378" s="214" t="s">
        <v>320</v>
      </c>
      <c r="AH378" s="214"/>
      <c r="AI378" s="214"/>
      <c r="AJ378" s="214"/>
      <c r="AK378" s="214"/>
      <c r="AL378" s="214"/>
      <c r="AM378" s="214"/>
      <c r="AN378" s="214"/>
      <c r="AO378" s="214"/>
      <c r="AP378" s="214"/>
      <c r="AQ378" s="214"/>
      <c r="AR378" s="214"/>
      <c r="AS378" s="214"/>
      <c r="AT378" s="214"/>
      <c r="AU378" s="214"/>
      <c r="AV378" s="214"/>
      <c r="AW378" s="214"/>
      <c r="AX378" s="214"/>
      <c r="AY378" s="214"/>
      <c r="AZ378" s="214"/>
      <c r="BA378" s="214"/>
      <c r="BB378" s="214"/>
      <c r="BC378" s="214"/>
      <c r="BD378" s="214"/>
      <c r="BE378" s="214"/>
      <c r="BF378" s="214"/>
      <c r="BG378" s="214"/>
      <c r="BH378" s="214"/>
    </row>
    <row r="379" spans="1:60" outlineLevel="3" x14ac:dyDescent="0.2">
      <c r="A379" s="221"/>
      <c r="B379" s="222"/>
      <c r="C379" s="258" t="s">
        <v>958</v>
      </c>
      <c r="D379" s="252"/>
      <c r="E379" s="252"/>
      <c r="F379" s="252"/>
      <c r="G379" s="252"/>
      <c r="H379" s="224"/>
      <c r="I379" s="224"/>
      <c r="J379" s="224"/>
      <c r="K379" s="224"/>
      <c r="L379" s="224"/>
      <c r="M379" s="224"/>
      <c r="N379" s="223"/>
      <c r="O379" s="223"/>
      <c r="P379" s="223"/>
      <c r="Q379" s="223"/>
      <c r="R379" s="224"/>
      <c r="S379" s="224"/>
      <c r="T379" s="224"/>
      <c r="U379" s="224"/>
      <c r="V379" s="224"/>
      <c r="W379" s="224"/>
      <c r="X379" s="224"/>
      <c r="Y379" s="224"/>
      <c r="Z379" s="214"/>
      <c r="AA379" s="214"/>
      <c r="AB379" s="214"/>
      <c r="AC379" s="214"/>
      <c r="AD379" s="214"/>
      <c r="AE379" s="214"/>
      <c r="AF379" s="214"/>
      <c r="AG379" s="214" t="s">
        <v>320</v>
      </c>
      <c r="AH379" s="214"/>
      <c r="AI379" s="214"/>
      <c r="AJ379" s="214"/>
      <c r="AK379" s="214"/>
      <c r="AL379" s="214"/>
      <c r="AM379" s="214"/>
      <c r="AN379" s="214"/>
      <c r="AO379" s="214"/>
      <c r="AP379" s="214"/>
      <c r="AQ379" s="214"/>
      <c r="AR379" s="214"/>
      <c r="AS379" s="214"/>
      <c r="AT379" s="214"/>
      <c r="AU379" s="214"/>
      <c r="AV379" s="214"/>
      <c r="AW379" s="214"/>
      <c r="AX379" s="214"/>
      <c r="AY379" s="214"/>
      <c r="AZ379" s="214"/>
      <c r="BA379" s="214"/>
      <c r="BB379" s="214"/>
      <c r="BC379" s="214"/>
      <c r="BD379" s="214"/>
      <c r="BE379" s="214"/>
      <c r="BF379" s="214"/>
      <c r="BG379" s="214"/>
      <c r="BH379" s="214"/>
    </row>
    <row r="380" spans="1:60" outlineLevel="3" x14ac:dyDescent="0.2">
      <c r="A380" s="221"/>
      <c r="B380" s="222"/>
      <c r="C380" s="258" t="s">
        <v>752</v>
      </c>
      <c r="D380" s="252"/>
      <c r="E380" s="252"/>
      <c r="F380" s="252"/>
      <c r="G380" s="252"/>
      <c r="H380" s="224"/>
      <c r="I380" s="224"/>
      <c r="J380" s="224"/>
      <c r="K380" s="224"/>
      <c r="L380" s="224"/>
      <c r="M380" s="224"/>
      <c r="N380" s="223"/>
      <c r="O380" s="223"/>
      <c r="P380" s="223"/>
      <c r="Q380" s="223"/>
      <c r="R380" s="224"/>
      <c r="S380" s="224"/>
      <c r="T380" s="224"/>
      <c r="U380" s="224"/>
      <c r="V380" s="224"/>
      <c r="W380" s="224"/>
      <c r="X380" s="224"/>
      <c r="Y380" s="224"/>
      <c r="Z380" s="214"/>
      <c r="AA380" s="214"/>
      <c r="AB380" s="214"/>
      <c r="AC380" s="214"/>
      <c r="AD380" s="214"/>
      <c r="AE380" s="214"/>
      <c r="AF380" s="214"/>
      <c r="AG380" s="214" t="s">
        <v>320</v>
      </c>
      <c r="AH380" s="214"/>
      <c r="AI380" s="214"/>
      <c r="AJ380" s="214"/>
      <c r="AK380" s="214"/>
      <c r="AL380" s="214"/>
      <c r="AM380" s="214"/>
      <c r="AN380" s="214"/>
      <c r="AO380" s="214"/>
      <c r="AP380" s="214"/>
      <c r="AQ380" s="214"/>
      <c r="AR380" s="214"/>
      <c r="AS380" s="214"/>
      <c r="AT380" s="214"/>
      <c r="AU380" s="214"/>
      <c r="AV380" s="214"/>
      <c r="AW380" s="214"/>
      <c r="AX380" s="214"/>
      <c r="AY380" s="214"/>
      <c r="AZ380" s="214"/>
      <c r="BA380" s="214"/>
      <c r="BB380" s="214"/>
      <c r="BC380" s="214"/>
      <c r="BD380" s="214"/>
      <c r="BE380" s="214"/>
      <c r="BF380" s="214"/>
      <c r="BG380" s="214"/>
      <c r="BH380" s="214"/>
    </row>
    <row r="381" spans="1:60" outlineLevel="3" x14ac:dyDescent="0.2">
      <c r="A381" s="221"/>
      <c r="B381" s="222"/>
      <c r="C381" s="257" t="s">
        <v>354</v>
      </c>
      <c r="D381" s="225"/>
      <c r="E381" s="226"/>
      <c r="F381" s="227"/>
      <c r="G381" s="227"/>
      <c r="H381" s="224"/>
      <c r="I381" s="224"/>
      <c r="J381" s="224"/>
      <c r="K381" s="224"/>
      <c r="L381" s="224"/>
      <c r="M381" s="224"/>
      <c r="N381" s="223"/>
      <c r="O381" s="223"/>
      <c r="P381" s="223"/>
      <c r="Q381" s="223"/>
      <c r="R381" s="224"/>
      <c r="S381" s="224"/>
      <c r="T381" s="224"/>
      <c r="U381" s="224"/>
      <c r="V381" s="224"/>
      <c r="W381" s="224"/>
      <c r="X381" s="224"/>
      <c r="Y381" s="224"/>
      <c r="Z381" s="214"/>
      <c r="AA381" s="214"/>
      <c r="AB381" s="214"/>
      <c r="AC381" s="214"/>
      <c r="AD381" s="214"/>
      <c r="AE381" s="214"/>
      <c r="AF381" s="214"/>
      <c r="AG381" s="214" t="s">
        <v>320</v>
      </c>
      <c r="AH381" s="214"/>
      <c r="AI381" s="214"/>
      <c r="AJ381" s="214"/>
      <c r="AK381" s="214"/>
      <c r="AL381" s="214"/>
      <c r="AM381" s="214"/>
      <c r="AN381" s="214"/>
      <c r="AO381" s="214"/>
      <c r="AP381" s="214"/>
      <c r="AQ381" s="214"/>
      <c r="AR381" s="214"/>
      <c r="AS381" s="214"/>
      <c r="AT381" s="214"/>
      <c r="AU381" s="214"/>
      <c r="AV381" s="214"/>
      <c r="AW381" s="214"/>
      <c r="AX381" s="214"/>
      <c r="AY381" s="214"/>
      <c r="AZ381" s="214"/>
      <c r="BA381" s="214"/>
      <c r="BB381" s="214"/>
      <c r="BC381" s="214"/>
      <c r="BD381" s="214"/>
      <c r="BE381" s="214"/>
      <c r="BF381" s="214"/>
      <c r="BG381" s="214"/>
      <c r="BH381" s="214"/>
    </row>
    <row r="382" spans="1:60" outlineLevel="3" x14ac:dyDescent="0.2">
      <c r="A382" s="221"/>
      <c r="B382" s="222"/>
      <c r="C382" s="258" t="s">
        <v>753</v>
      </c>
      <c r="D382" s="252"/>
      <c r="E382" s="252"/>
      <c r="F382" s="252"/>
      <c r="G382" s="252"/>
      <c r="H382" s="224"/>
      <c r="I382" s="224"/>
      <c r="J382" s="224"/>
      <c r="K382" s="224"/>
      <c r="L382" s="224"/>
      <c r="M382" s="224"/>
      <c r="N382" s="223"/>
      <c r="O382" s="223"/>
      <c r="P382" s="223"/>
      <c r="Q382" s="223"/>
      <c r="R382" s="224"/>
      <c r="S382" s="224"/>
      <c r="T382" s="224"/>
      <c r="U382" s="224"/>
      <c r="V382" s="224"/>
      <c r="W382" s="224"/>
      <c r="X382" s="224"/>
      <c r="Y382" s="224"/>
      <c r="Z382" s="214"/>
      <c r="AA382" s="214"/>
      <c r="AB382" s="214"/>
      <c r="AC382" s="214"/>
      <c r="AD382" s="214"/>
      <c r="AE382" s="214"/>
      <c r="AF382" s="214"/>
      <c r="AG382" s="214" t="s">
        <v>320</v>
      </c>
      <c r="AH382" s="214"/>
      <c r="AI382" s="214"/>
      <c r="AJ382" s="214"/>
      <c r="AK382" s="214"/>
      <c r="AL382" s="214"/>
      <c r="AM382" s="214"/>
      <c r="AN382" s="214"/>
      <c r="AO382" s="214"/>
      <c r="AP382" s="214"/>
      <c r="AQ382" s="214"/>
      <c r="AR382" s="214"/>
      <c r="AS382" s="214"/>
      <c r="AT382" s="214"/>
      <c r="AU382" s="214"/>
      <c r="AV382" s="214"/>
      <c r="AW382" s="214"/>
      <c r="AX382" s="214"/>
      <c r="AY382" s="214"/>
      <c r="AZ382" s="214"/>
      <c r="BA382" s="214"/>
      <c r="BB382" s="214"/>
      <c r="BC382" s="214"/>
      <c r="BD382" s="214"/>
      <c r="BE382" s="214"/>
      <c r="BF382" s="214"/>
      <c r="BG382" s="214"/>
      <c r="BH382" s="214"/>
    </row>
    <row r="383" spans="1:60" outlineLevel="2" x14ac:dyDescent="0.2">
      <c r="A383" s="221"/>
      <c r="B383" s="222"/>
      <c r="C383" s="268" t="s">
        <v>754</v>
      </c>
      <c r="D383" s="262"/>
      <c r="E383" s="263">
        <v>1</v>
      </c>
      <c r="F383" s="224"/>
      <c r="G383" s="224"/>
      <c r="H383" s="224"/>
      <c r="I383" s="224"/>
      <c r="J383" s="224"/>
      <c r="K383" s="224"/>
      <c r="L383" s="224"/>
      <c r="M383" s="224"/>
      <c r="N383" s="223"/>
      <c r="O383" s="223"/>
      <c r="P383" s="223"/>
      <c r="Q383" s="223"/>
      <c r="R383" s="224"/>
      <c r="S383" s="224"/>
      <c r="T383" s="224"/>
      <c r="U383" s="224"/>
      <c r="V383" s="224"/>
      <c r="W383" s="224"/>
      <c r="X383" s="224"/>
      <c r="Y383" s="224"/>
      <c r="Z383" s="214"/>
      <c r="AA383" s="214"/>
      <c r="AB383" s="214"/>
      <c r="AC383" s="214"/>
      <c r="AD383" s="214"/>
      <c r="AE383" s="214"/>
      <c r="AF383" s="214"/>
      <c r="AG383" s="214" t="s">
        <v>371</v>
      </c>
      <c r="AH383" s="214">
        <v>0</v>
      </c>
      <c r="AI383" s="214"/>
      <c r="AJ383" s="214"/>
      <c r="AK383" s="214"/>
      <c r="AL383" s="214"/>
      <c r="AM383" s="214"/>
      <c r="AN383" s="214"/>
      <c r="AO383" s="214"/>
      <c r="AP383" s="214"/>
      <c r="AQ383" s="214"/>
      <c r="AR383" s="214"/>
      <c r="AS383" s="214"/>
      <c r="AT383" s="214"/>
      <c r="AU383" s="214"/>
      <c r="AV383" s="214"/>
      <c r="AW383" s="214"/>
      <c r="AX383" s="214"/>
      <c r="AY383" s="214"/>
      <c r="AZ383" s="214"/>
      <c r="BA383" s="214"/>
      <c r="BB383" s="214"/>
      <c r="BC383" s="214"/>
      <c r="BD383" s="214"/>
      <c r="BE383" s="214"/>
      <c r="BF383" s="214"/>
      <c r="BG383" s="214"/>
      <c r="BH383" s="214"/>
    </row>
    <row r="384" spans="1:60" ht="22.5" outlineLevel="1" x14ac:dyDescent="0.2">
      <c r="A384" s="236">
        <v>103</v>
      </c>
      <c r="B384" s="237" t="s">
        <v>755</v>
      </c>
      <c r="C384" s="254" t="s">
        <v>756</v>
      </c>
      <c r="D384" s="238" t="s">
        <v>375</v>
      </c>
      <c r="E384" s="239">
        <v>1</v>
      </c>
      <c r="F384" s="240"/>
      <c r="G384" s="241">
        <f>ROUND(E384*F384,2)</f>
        <v>0</v>
      </c>
      <c r="H384" s="240"/>
      <c r="I384" s="241">
        <f>ROUND(E384*H384,2)</f>
        <v>0</v>
      </c>
      <c r="J384" s="240"/>
      <c r="K384" s="241">
        <f>ROUND(E384*J384,2)</f>
        <v>0</v>
      </c>
      <c r="L384" s="241">
        <v>12</v>
      </c>
      <c r="M384" s="241">
        <f>G384*(1+L384/100)</f>
        <v>0</v>
      </c>
      <c r="N384" s="239">
        <v>0</v>
      </c>
      <c r="O384" s="239">
        <f>ROUND(E384*N384,2)</f>
        <v>0</v>
      </c>
      <c r="P384" s="239">
        <v>0</v>
      </c>
      <c r="Q384" s="239">
        <f>ROUND(E384*P384,2)</f>
        <v>0</v>
      </c>
      <c r="R384" s="241"/>
      <c r="S384" s="241" t="s">
        <v>331</v>
      </c>
      <c r="T384" s="242" t="s">
        <v>316</v>
      </c>
      <c r="U384" s="224">
        <v>0</v>
      </c>
      <c r="V384" s="224">
        <f>ROUND(E384*U384,2)</f>
        <v>0</v>
      </c>
      <c r="W384" s="224"/>
      <c r="X384" s="224" t="s">
        <v>336</v>
      </c>
      <c r="Y384" s="224" t="s">
        <v>317</v>
      </c>
      <c r="Z384" s="214"/>
      <c r="AA384" s="214"/>
      <c r="AB384" s="214"/>
      <c r="AC384" s="214"/>
      <c r="AD384" s="214"/>
      <c r="AE384" s="214"/>
      <c r="AF384" s="214"/>
      <c r="AG384" s="214" t="s">
        <v>367</v>
      </c>
      <c r="AH384" s="214"/>
      <c r="AI384" s="214"/>
      <c r="AJ384" s="214"/>
      <c r="AK384" s="214"/>
      <c r="AL384" s="214"/>
      <c r="AM384" s="214"/>
      <c r="AN384" s="214"/>
      <c r="AO384" s="214"/>
      <c r="AP384" s="214"/>
      <c r="AQ384" s="214"/>
      <c r="AR384" s="214"/>
      <c r="AS384" s="214"/>
      <c r="AT384" s="214"/>
      <c r="AU384" s="214"/>
      <c r="AV384" s="214"/>
      <c r="AW384" s="214"/>
      <c r="AX384" s="214"/>
      <c r="AY384" s="214"/>
      <c r="AZ384" s="214"/>
      <c r="BA384" s="214"/>
      <c r="BB384" s="214"/>
      <c r="BC384" s="214"/>
      <c r="BD384" s="214"/>
      <c r="BE384" s="214"/>
      <c r="BF384" s="214"/>
      <c r="BG384" s="214"/>
      <c r="BH384" s="214"/>
    </row>
    <row r="385" spans="1:60" outlineLevel="2" x14ac:dyDescent="0.2">
      <c r="A385" s="221"/>
      <c r="B385" s="222"/>
      <c r="C385" s="255" t="s">
        <v>757</v>
      </c>
      <c r="D385" s="243"/>
      <c r="E385" s="243"/>
      <c r="F385" s="243"/>
      <c r="G385" s="243"/>
      <c r="H385" s="224"/>
      <c r="I385" s="224"/>
      <c r="J385" s="224"/>
      <c r="K385" s="224"/>
      <c r="L385" s="224"/>
      <c r="M385" s="224"/>
      <c r="N385" s="223"/>
      <c r="O385" s="223"/>
      <c r="P385" s="223"/>
      <c r="Q385" s="223"/>
      <c r="R385" s="224"/>
      <c r="S385" s="224"/>
      <c r="T385" s="224"/>
      <c r="U385" s="224"/>
      <c r="V385" s="224"/>
      <c r="W385" s="224"/>
      <c r="X385" s="224"/>
      <c r="Y385" s="224"/>
      <c r="Z385" s="214"/>
      <c r="AA385" s="214"/>
      <c r="AB385" s="214"/>
      <c r="AC385" s="214"/>
      <c r="AD385" s="214"/>
      <c r="AE385" s="214"/>
      <c r="AF385" s="214"/>
      <c r="AG385" s="214" t="s">
        <v>320</v>
      </c>
      <c r="AH385" s="214"/>
      <c r="AI385" s="214"/>
      <c r="AJ385" s="214"/>
      <c r="AK385" s="214"/>
      <c r="AL385" s="214"/>
      <c r="AM385" s="214"/>
      <c r="AN385" s="214"/>
      <c r="AO385" s="214"/>
      <c r="AP385" s="214"/>
      <c r="AQ385" s="214"/>
      <c r="AR385" s="214"/>
      <c r="AS385" s="214"/>
      <c r="AT385" s="214"/>
      <c r="AU385" s="214"/>
      <c r="AV385" s="214"/>
      <c r="AW385" s="214"/>
      <c r="AX385" s="214"/>
      <c r="AY385" s="214"/>
      <c r="AZ385" s="214"/>
      <c r="BA385" s="214"/>
      <c r="BB385" s="214"/>
      <c r="BC385" s="214"/>
      <c r="BD385" s="214"/>
      <c r="BE385" s="214"/>
      <c r="BF385" s="214"/>
      <c r="BG385" s="214"/>
      <c r="BH385" s="214"/>
    </row>
    <row r="386" spans="1:60" ht="22.5" outlineLevel="3" x14ac:dyDescent="0.2">
      <c r="A386" s="221"/>
      <c r="B386" s="222"/>
      <c r="C386" s="258" t="s">
        <v>758</v>
      </c>
      <c r="D386" s="252"/>
      <c r="E386" s="252"/>
      <c r="F386" s="252"/>
      <c r="G386" s="252"/>
      <c r="H386" s="224"/>
      <c r="I386" s="224"/>
      <c r="J386" s="224"/>
      <c r="K386" s="224"/>
      <c r="L386" s="224"/>
      <c r="M386" s="224"/>
      <c r="N386" s="223"/>
      <c r="O386" s="223"/>
      <c r="P386" s="223"/>
      <c r="Q386" s="223"/>
      <c r="R386" s="224"/>
      <c r="S386" s="224"/>
      <c r="T386" s="224"/>
      <c r="U386" s="224"/>
      <c r="V386" s="224"/>
      <c r="W386" s="224"/>
      <c r="X386" s="224"/>
      <c r="Y386" s="224"/>
      <c r="Z386" s="214"/>
      <c r="AA386" s="214"/>
      <c r="AB386" s="214"/>
      <c r="AC386" s="214"/>
      <c r="AD386" s="214"/>
      <c r="AE386" s="214"/>
      <c r="AF386" s="214"/>
      <c r="AG386" s="214" t="s">
        <v>320</v>
      </c>
      <c r="AH386" s="214"/>
      <c r="AI386" s="214"/>
      <c r="AJ386" s="214"/>
      <c r="AK386" s="214"/>
      <c r="AL386" s="214"/>
      <c r="AM386" s="214"/>
      <c r="AN386" s="214"/>
      <c r="AO386" s="214"/>
      <c r="AP386" s="214"/>
      <c r="AQ386" s="214"/>
      <c r="AR386" s="214"/>
      <c r="AS386" s="214"/>
      <c r="AT386" s="214"/>
      <c r="AU386" s="214"/>
      <c r="AV386" s="214"/>
      <c r="AW386" s="214"/>
      <c r="AX386" s="214"/>
      <c r="AY386" s="214"/>
      <c r="AZ386" s="214"/>
      <c r="BA386" s="244" t="str">
        <f>C386</f>
        <v>DEKOR OPLÁŠTĚNÍ DLE VÝBĚRU INVESTORA, KONSTRUKCE KŘÍDLA Z DESEK DTD, OPLÁŠTĚNÍ KAŠÍROVACÍ FÓLIÍ, KOVÁNÍ NEREZ MATNÉ ROZETOVÉ, NÁRAZNÍKY NA KLIKU.</v>
      </c>
      <c r="BB386" s="214"/>
      <c r="BC386" s="214"/>
      <c r="BD386" s="214"/>
      <c r="BE386" s="214"/>
      <c r="BF386" s="214"/>
      <c r="BG386" s="214"/>
      <c r="BH386" s="214"/>
    </row>
    <row r="387" spans="1:60" outlineLevel="3" x14ac:dyDescent="0.2">
      <c r="A387" s="221"/>
      <c r="B387" s="222"/>
      <c r="C387" s="257" t="s">
        <v>354</v>
      </c>
      <c r="D387" s="225"/>
      <c r="E387" s="226"/>
      <c r="F387" s="227"/>
      <c r="G387" s="227"/>
      <c r="H387" s="224"/>
      <c r="I387" s="224"/>
      <c r="J387" s="224"/>
      <c r="K387" s="224"/>
      <c r="L387" s="224"/>
      <c r="M387" s="224"/>
      <c r="N387" s="223"/>
      <c r="O387" s="223"/>
      <c r="P387" s="223"/>
      <c r="Q387" s="223"/>
      <c r="R387" s="224"/>
      <c r="S387" s="224"/>
      <c r="T387" s="224"/>
      <c r="U387" s="224"/>
      <c r="V387" s="224"/>
      <c r="W387" s="224"/>
      <c r="X387" s="224"/>
      <c r="Y387" s="224"/>
      <c r="Z387" s="214"/>
      <c r="AA387" s="214"/>
      <c r="AB387" s="214"/>
      <c r="AC387" s="214"/>
      <c r="AD387" s="214"/>
      <c r="AE387" s="214"/>
      <c r="AF387" s="214"/>
      <c r="AG387" s="214" t="s">
        <v>320</v>
      </c>
      <c r="AH387" s="214"/>
      <c r="AI387" s="214"/>
      <c r="AJ387" s="214"/>
      <c r="AK387" s="214"/>
      <c r="AL387" s="214"/>
      <c r="AM387" s="214"/>
      <c r="AN387" s="214"/>
      <c r="AO387" s="214"/>
      <c r="AP387" s="214"/>
      <c r="AQ387" s="214"/>
      <c r="AR387" s="214"/>
      <c r="AS387" s="214"/>
      <c r="AT387" s="214"/>
      <c r="AU387" s="214"/>
      <c r="AV387" s="214"/>
      <c r="AW387" s="214"/>
      <c r="AX387" s="214"/>
      <c r="AY387" s="214"/>
      <c r="AZ387" s="214"/>
      <c r="BA387" s="214"/>
      <c r="BB387" s="214"/>
      <c r="BC387" s="214"/>
      <c r="BD387" s="214"/>
      <c r="BE387" s="214"/>
      <c r="BF387" s="214"/>
      <c r="BG387" s="214"/>
      <c r="BH387" s="214"/>
    </row>
    <row r="388" spans="1:60" outlineLevel="3" x14ac:dyDescent="0.2">
      <c r="A388" s="221"/>
      <c r="B388" s="222"/>
      <c r="C388" s="258" t="s">
        <v>753</v>
      </c>
      <c r="D388" s="252"/>
      <c r="E388" s="252"/>
      <c r="F388" s="252"/>
      <c r="G388" s="252"/>
      <c r="H388" s="224"/>
      <c r="I388" s="224"/>
      <c r="J388" s="224"/>
      <c r="K388" s="224"/>
      <c r="L388" s="224"/>
      <c r="M388" s="224"/>
      <c r="N388" s="223"/>
      <c r="O388" s="223"/>
      <c r="P388" s="223"/>
      <c r="Q388" s="223"/>
      <c r="R388" s="224"/>
      <c r="S388" s="224"/>
      <c r="T388" s="224"/>
      <c r="U388" s="224"/>
      <c r="V388" s="224"/>
      <c r="W388" s="224"/>
      <c r="X388" s="224"/>
      <c r="Y388" s="224"/>
      <c r="Z388" s="214"/>
      <c r="AA388" s="214"/>
      <c r="AB388" s="214"/>
      <c r="AC388" s="214"/>
      <c r="AD388" s="214"/>
      <c r="AE388" s="214"/>
      <c r="AF388" s="214"/>
      <c r="AG388" s="214" t="s">
        <v>320</v>
      </c>
      <c r="AH388" s="214"/>
      <c r="AI388" s="214"/>
      <c r="AJ388" s="214"/>
      <c r="AK388" s="214"/>
      <c r="AL388" s="214"/>
      <c r="AM388" s="214"/>
      <c r="AN388" s="214"/>
      <c r="AO388" s="214"/>
      <c r="AP388" s="214"/>
      <c r="AQ388" s="214"/>
      <c r="AR388" s="214"/>
      <c r="AS388" s="214"/>
      <c r="AT388" s="214"/>
      <c r="AU388" s="214"/>
      <c r="AV388" s="214"/>
      <c r="AW388" s="214"/>
      <c r="AX388" s="214"/>
      <c r="AY388" s="214"/>
      <c r="AZ388" s="214"/>
      <c r="BA388" s="214"/>
      <c r="BB388" s="214"/>
      <c r="BC388" s="214"/>
      <c r="BD388" s="214"/>
      <c r="BE388" s="214"/>
      <c r="BF388" s="214"/>
      <c r="BG388" s="214"/>
      <c r="BH388" s="214"/>
    </row>
    <row r="389" spans="1:60" outlineLevel="2" x14ac:dyDescent="0.2">
      <c r="A389" s="221"/>
      <c r="B389" s="222"/>
      <c r="C389" s="268" t="s">
        <v>759</v>
      </c>
      <c r="D389" s="262"/>
      <c r="E389" s="263">
        <v>1</v>
      </c>
      <c r="F389" s="224"/>
      <c r="G389" s="224"/>
      <c r="H389" s="224"/>
      <c r="I389" s="224"/>
      <c r="J389" s="224"/>
      <c r="K389" s="224"/>
      <c r="L389" s="224"/>
      <c r="M389" s="224"/>
      <c r="N389" s="223"/>
      <c r="O389" s="223"/>
      <c r="P389" s="223"/>
      <c r="Q389" s="223"/>
      <c r="R389" s="224"/>
      <c r="S389" s="224"/>
      <c r="T389" s="224"/>
      <c r="U389" s="224"/>
      <c r="V389" s="224"/>
      <c r="W389" s="224"/>
      <c r="X389" s="224"/>
      <c r="Y389" s="224"/>
      <c r="Z389" s="214"/>
      <c r="AA389" s="214"/>
      <c r="AB389" s="214"/>
      <c r="AC389" s="214"/>
      <c r="AD389" s="214"/>
      <c r="AE389" s="214"/>
      <c r="AF389" s="214"/>
      <c r="AG389" s="214" t="s">
        <v>371</v>
      </c>
      <c r="AH389" s="214">
        <v>0</v>
      </c>
      <c r="AI389" s="214"/>
      <c r="AJ389" s="214"/>
      <c r="AK389" s="214"/>
      <c r="AL389" s="214"/>
      <c r="AM389" s="214"/>
      <c r="AN389" s="214"/>
      <c r="AO389" s="214"/>
      <c r="AP389" s="214"/>
      <c r="AQ389" s="214"/>
      <c r="AR389" s="214"/>
      <c r="AS389" s="214"/>
      <c r="AT389" s="214"/>
      <c r="AU389" s="214"/>
      <c r="AV389" s="214"/>
      <c r="AW389" s="214"/>
      <c r="AX389" s="214"/>
      <c r="AY389" s="214"/>
      <c r="AZ389" s="214"/>
      <c r="BA389" s="214"/>
      <c r="BB389" s="214"/>
      <c r="BC389" s="214"/>
      <c r="BD389" s="214"/>
      <c r="BE389" s="214"/>
      <c r="BF389" s="214"/>
      <c r="BG389" s="214"/>
      <c r="BH389" s="214"/>
    </row>
    <row r="390" spans="1:60" ht="22.5" outlineLevel="1" x14ac:dyDescent="0.2">
      <c r="A390" s="236">
        <v>104</v>
      </c>
      <c r="B390" s="237" t="s">
        <v>760</v>
      </c>
      <c r="C390" s="254" t="s">
        <v>761</v>
      </c>
      <c r="D390" s="238" t="s">
        <v>375</v>
      </c>
      <c r="E390" s="239">
        <v>1</v>
      </c>
      <c r="F390" s="240"/>
      <c r="G390" s="241">
        <f>ROUND(E390*F390,2)</f>
        <v>0</v>
      </c>
      <c r="H390" s="240"/>
      <c r="I390" s="241">
        <f>ROUND(E390*H390,2)</f>
        <v>0</v>
      </c>
      <c r="J390" s="240"/>
      <c r="K390" s="241">
        <f>ROUND(E390*J390,2)</f>
        <v>0</v>
      </c>
      <c r="L390" s="241">
        <v>12</v>
      </c>
      <c r="M390" s="241">
        <f>G390*(1+L390/100)</f>
        <v>0</v>
      </c>
      <c r="N390" s="239">
        <v>0</v>
      </c>
      <c r="O390" s="239">
        <f>ROUND(E390*N390,2)</f>
        <v>0</v>
      </c>
      <c r="P390" s="239">
        <v>0</v>
      </c>
      <c r="Q390" s="239">
        <f>ROUND(E390*P390,2)</f>
        <v>0</v>
      </c>
      <c r="R390" s="241"/>
      <c r="S390" s="241" t="s">
        <v>331</v>
      </c>
      <c r="T390" s="242" t="s">
        <v>316</v>
      </c>
      <c r="U390" s="224">
        <v>0</v>
      </c>
      <c r="V390" s="224">
        <f>ROUND(E390*U390,2)</f>
        <v>0</v>
      </c>
      <c r="W390" s="224"/>
      <c r="X390" s="224" t="s">
        <v>336</v>
      </c>
      <c r="Y390" s="224" t="s">
        <v>317</v>
      </c>
      <c r="Z390" s="214"/>
      <c r="AA390" s="214"/>
      <c r="AB390" s="214"/>
      <c r="AC390" s="214"/>
      <c r="AD390" s="214"/>
      <c r="AE390" s="214"/>
      <c r="AF390" s="214"/>
      <c r="AG390" s="214" t="s">
        <v>367</v>
      </c>
      <c r="AH390" s="214"/>
      <c r="AI390" s="214"/>
      <c r="AJ390" s="214"/>
      <c r="AK390" s="214"/>
      <c r="AL390" s="214"/>
      <c r="AM390" s="214"/>
      <c r="AN390" s="214"/>
      <c r="AO390" s="214"/>
      <c r="AP390" s="214"/>
      <c r="AQ390" s="214"/>
      <c r="AR390" s="214"/>
      <c r="AS390" s="214"/>
      <c r="AT390" s="214"/>
      <c r="AU390" s="214"/>
      <c r="AV390" s="214"/>
      <c r="AW390" s="214"/>
      <c r="AX390" s="214"/>
      <c r="AY390" s="214"/>
      <c r="AZ390" s="214"/>
      <c r="BA390" s="214"/>
      <c r="BB390" s="214"/>
      <c r="BC390" s="214"/>
      <c r="BD390" s="214"/>
      <c r="BE390" s="214"/>
      <c r="BF390" s="214"/>
      <c r="BG390" s="214"/>
      <c r="BH390" s="214"/>
    </row>
    <row r="391" spans="1:60" outlineLevel="2" x14ac:dyDescent="0.2">
      <c r="A391" s="221"/>
      <c r="B391" s="222"/>
      <c r="C391" s="255" t="s">
        <v>762</v>
      </c>
      <c r="D391" s="243"/>
      <c r="E391" s="243"/>
      <c r="F391" s="243"/>
      <c r="G391" s="243"/>
      <c r="H391" s="224"/>
      <c r="I391" s="224"/>
      <c r="J391" s="224"/>
      <c r="K391" s="224"/>
      <c r="L391" s="224"/>
      <c r="M391" s="224"/>
      <c r="N391" s="223"/>
      <c r="O391" s="223"/>
      <c r="P391" s="223"/>
      <c r="Q391" s="223"/>
      <c r="R391" s="224"/>
      <c r="S391" s="224"/>
      <c r="T391" s="224"/>
      <c r="U391" s="224"/>
      <c r="V391" s="224"/>
      <c r="W391" s="224"/>
      <c r="X391" s="224"/>
      <c r="Y391" s="224"/>
      <c r="Z391" s="214"/>
      <c r="AA391" s="214"/>
      <c r="AB391" s="214"/>
      <c r="AC391" s="214"/>
      <c r="AD391" s="214"/>
      <c r="AE391" s="214"/>
      <c r="AF391" s="214"/>
      <c r="AG391" s="214" t="s">
        <v>320</v>
      </c>
      <c r="AH391" s="214"/>
      <c r="AI391" s="214"/>
      <c r="AJ391" s="214"/>
      <c r="AK391" s="214"/>
      <c r="AL391" s="214"/>
      <c r="AM391" s="214"/>
      <c r="AN391" s="214"/>
      <c r="AO391" s="214"/>
      <c r="AP391" s="214"/>
      <c r="AQ391" s="214"/>
      <c r="AR391" s="214"/>
      <c r="AS391" s="214"/>
      <c r="AT391" s="214"/>
      <c r="AU391" s="214"/>
      <c r="AV391" s="214"/>
      <c r="AW391" s="214"/>
      <c r="AX391" s="214"/>
      <c r="AY391" s="214"/>
      <c r="AZ391" s="214"/>
      <c r="BA391" s="214"/>
      <c r="BB391" s="214"/>
      <c r="BC391" s="214"/>
      <c r="BD391" s="214"/>
      <c r="BE391" s="214"/>
      <c r="BF391" s="214"/>
      <c r="BG391" s="214"/>
      <c r="BH391" s="214"/>
    </row>
    <row r="392" spans="1:60" outlineLevel="3" x14ac:dyDescent="0.2">
      <c r="A392" s="221"/>
      <c r="B392" s="222"/>
      <c r="C392" s="258" t="s">
        <v>763</v>
      </c>
      <c r="D392" s="252"/>
      <c r="E392" s="252"/>
      <c r="F392" s="252"/>
      <c r="G392" s="252"/>
      <c r="H392" s="224"/>
      <c r="I392" s="224"/>
      <c r="J392" s="224"/>
      <c r="K392" s="224"/>
      <c r="L392" s="224"/>
      <c r="M392" s="224"/>
      <c r="N392" s="223"/>
      <c r="O392" s="223"/>
      <c r="P392" s="223"/>
      <c r="Q392" s="223"/>
      <c r="R392" s="224"/>
      <c r="S392" s="224"/>
      <c r="T392" s="224"/>
      <c r="U392" s="224"/>
      <c r="V392" s="224"/>
      <c r="W392" s="224"/>
      <c r="X392" s="224"/>
      <c r="Y392" s="224"/>
      <c r="Z392" s="214"/>
      <c r="AA392" s="214"/>
      <c r="AB392" s="214"/>
      <c r="AC392" s="214"/>
      <c r="AD392" s="214"/>
      <c r="AE392" s="214"/>
      <c r="AF392" s="214"/>
      <c r="AG392" s="214" t="s">
        <v>320</v>
      </c>
      <c r="AH392" s="214"/>
      <c r="AI392" s="214"/>
      <c r="AJ392" s="214"/>
      <c r="AK392" s="214"/>
      <c r="AL392" s="214"/>
      <c r="AM392" s="214"/>
      <c r="AN392" s="214"/>
      <c r="AO392" s="214"/>
      <c r="AP392" s="214"/>
      <c r="AQ392" s="214"/>
      <c r="AR392" s="214"/>
      <c r="AS392" s="214"/>
      <c r="AT392" s="214"/>
      <c r="AU392" s="214"/>
      <c r="AV392" s="214"/>
      <c r="AW392" s="214"/>
      <c r="AX392" s="214"/>
      <c r="AY392" s="214"/>
      <c r="AZ392" s="214"/>
      <c r="BA392" s="244" t="str">
        <f>C392</f>
        <v>KONSTRUKCE KŘÍDLA Z DESEK DTD, OPLÁŠTĚNÍ KAŠÍROVACÍ FÓLIÍ, KOVÁNÍ NEREZ MATNÉ ROZETOVÉ, NÁRAZNÍKY NA KLIKU.</v>
      </c>
      <c r="BB392" s="214"/>
      <c r="BC392" s="214"/>
      <c r="BD392" s="214"/>
      <c r="BE392" s="214"/>
      <c r="BF392" s="214"/>
      <c r="BG392" s="214"/>
      <c r="BH392" s="214"/>
    </row>
    <row r="393" spans="1:60" outlineLevel="3" x14ac:dyDescent="0.2">
      <c r="A393" s="221"/>
      <c r="B393" s="222"/>
      <c r="C393" s="257" t="s">
        <v>354</v>
      </c>
      <c r="D393" s="225"/>
      <c r="E393" s="226"/>
      <c r="F393" s="227"/>
      <c r="G393" s="227"/>
      <c r="H393" s="224"/>
      <c r="I393" s="224"/>
      <c r="J393" s="224"/>
      <c r="K393" s="224"/>
      <c r="L393" s="224"/>
      <c r="M393" s="224"/>
      <c r="N393" s="223"/>
      <c r="O393" s="223"/>
      <c r="P393" s="223"/>
      <c r="Q393" s="223"/>
      <c r="R393" s="224"/>
      <c r="S393" s="224"/>
      <c r="T393" s="224"/>
      <c r="U393" s="224"/>
      <c r="V393" s="224"/>
      <c r="W393" s="224"/>
      <c r="X393" s="224"/>
      <c r="Y393" s="224"/>
      <c r="Z393" s="214"/>
      <c r="AA393" s="214"/>
      <c r="AB393" s="214"/>
      <c r="AC393" s="214"/>
      <c r="AD393" s="214"/>
      <c r="AE393" s="214"/>
      <c r="AF393" s="214"/>
      <c r="AG393" s="214" t="s">
        <v>320</v>
      </c>
      <c r="AH393" s="214"/>
      <c r="AI393" s="214"/>
      <c r="AJ393" s="214"/>
      <c r="AK393" s="214"/>
      <c r="AL393" s="214"/>
      <c r="AM393" s="214"/>
      <c r="AN393" s="214"/>
      <c r="AO393" s="214"/>
      <c r="AP393" s="214"/>
      <c r="AQ393" s="214"/>
      <c r="AR393" s="214"/>
      <c r="AS393" s="214"/>
      <c r="AT393" s="214"/>
      <c r="AU393" s="214"/>
      <c r="AV393" s="214"/>
      <c r="AW393" s="214"/>
      <c r="AX393" s="214"/>
      <c r="AY393" s="214"/>
      <c r="AZ393" s="214"/>
      <c r="BA393" s="214"/>
      <c r="BB393" s="214"/>
      <c r="BC393" s="214"/>
      <c r="BD393" s="214"/>
      <c r="BE393" s="214"/>
      <c r="BF393" s="214"/>
      <c r="BG393" s="214"/>
      <c r="BH393" s="214"/>
    </row>
    <row r="394" spans="1:60" outlineLevel="3" x14ac:dyDescent="0.2">
      <c r="A394" s="221"/>
      <c r="B394" s="222"/>
      <c r="C394" s="258" t="s">
        <v>753</v>
      </c>
      <c r="D394" s="252"/>
      <c r="E394" s="252"/>
      <c r="F394" s="252"/>
      <c r="G394" s="252"/>
      <c r="H394" s="224"/>
      <c r="I394" s="224"/>
      <c r="J394" s="224"/>
      <c r="K394" s="224"/>
      <c r="L394" s="224"/>
      <c r="M394" s="224"/>
      <c r="N394" s="223"/>
      <c r="O394" s="223"/>
      <c r="P394" s="223"/>
      <c r="Q394" s="223"/>
      <c r="R394" s="224"/>
      <c r="S394" s="224"/>
      <c r="T394" s="224"/>
      <c r="U394" s="224"/>
      <c r="V394" s="224"/>
      <c r="W394" s="224"/>
      <c r="X394" s="224"/>
      <c r="Y394" s="224"/>
      <c r="Z394" s="214"/>
      <c r="AA394" s="214"/>
      <c r="AB394" s="214"/>
      <c r="AC394" s="214"/>
      <c r="AD394" s="214"/>
      <c r="AE394" s="214"/>
      <c r="AF394" s="214"/>
      <c r="AG394" s="214" t="s">
        <v>320</v>
      </c>
      <c r="AH394" s="214"/>
      <c r="AI394" s="214"/>
      <c r="AJ394" s="214"/>
      <c r="AK394" s="214"/>
      <c r="AL394" s="214"/>
      <c r="AM394" s="214"/>
      <c r="AN394" s="214"/>
      <c r="AO394" s="214"/>
      <c r="AP394" s="214"/>
      <c r="AQ394" s="214"/>
      <c r="AR394" s="214"/>
      <c r="AS394" s="214"/>
      <c r="AT394" s="214"/>
      <c r="AU394" s="214"/>
      <c r="AV394" s="214"/>
      <c r="AW394" s="214"/>
      <c r="AX394" s="214"/>
      <c r="AY394" s="214"/>
      <c r="AZ394" s="214"/>
      <c r="BA394" s="214"/>
      <c r="BB394" s="214"/>
      <c r="BC394" s="214"/>
      <c r="BD394" s="214"/>
      <c r="BE394" s="214"/>
      <c r="BF394" s="214"/>
      <c r="BG394" s="214"/>
      <c r="BH394" s="214"/>
    </row>
    <row r="395" spans="1:60" outlineLevel="2" x14ac:dyDescent="0.2">
      <c r="A395" s="221"/>
      <c r="B395" s="222"/>
      <c r="C395" s="268" t="s">
        <v>764</v>
      </c>
      <c r="D395" s="262"/>
      <c r="E395" s="263">
        <v>1</v>
      </c>
      <c r="F395" s="224"/>
      <c r="G395" s="224"/>
      <c r="H395" s="224"/>
      <c r="I395" s="224"/>
      <c r="J395" s="224"/>
      <c r="K395" s="224"/>
      <c r="L395" s="224"/>
      <c r="M395" s="224"/>
      <c r="N395" s="223"/>
      <c r="O395" s="223"/>
      <c r="P395" s="223"/>
      <c r="Q395" s="223"/>
      <c r="R395" s="224"/>
      <c r="S395" s="224"/>
      <c r="T395" s="224"/>
      <c r="U395" s="224"/>
      <c r="V395" s="224"/>
      <c r="W395" s="224"/>
      <c r="X395" s="224"/>
      <c r="Y395" s="224"/>
      <c r="Z395" s="214"/>
      <c r="AA395" s="214"/>
      <c r="AB395" s="214"/>
      <c r="AC395" s="214"/>
      <c r="AD395" s="214"/>
      <c r="AE395" s="214"/>
      <c r="AF395" s="214"/>
      <c r="AG395" s="214" t="s">
        <v>371</v>
      </c>
      <c r="AH395" s="214">
        <v>0</v>
      </c>
      <c r="AI395" s="214"/>
      <c r="AJ395" s="214"/>
      <c r="AK395" s="214"/>
      <c r="AL395" s="214"/>
      <c r="AM395" s="214"/>
      <c r="AN395" s="214"/>
      <c r="AO395" s="214"/>
      <c r="AP395" s="214"/>
      <c r="AQ395" s="214"/>
      <c r="AR395" s="214"/>
      <c r="AS395" s="214"/>
      <c r="AT395" s="214"/>
      <c r="AU395" s="214"/>
      <c r="AV395" s="214"/>
      <c r="AW395" s="214"/>
      <c r="AX395" s="214"/>
      <c r="AY395" s="214"/>
      <c r="AZ395" s="214"/>
      <c r="BA395" s="214"/>
      <c r="BB395" s="214"/>
      <c r="BC395" s="214"/>
      <c r="BD395" s="214"/>
      <c r="BE395" s="214"/>
      <c r="BF395" s="214"/>
      <c r="BG395" s="214"/>
      <c r="BH395" s="214"/>
    </row>
    <row r="396" spans="1:60" outlineLevel="1" x14ac:dyDescent="0.2">
      <c r="A396" s="236">
        <v>105</v>
      </c>
      <c r="B396" s="237" t="s">
        <v>765</v>
      </c>
      <c r="C396" s="254" t="s">
        <v>766</v>
      </c>
      <c r="D396" s="238" t="s">
        <v>375</v>
      </c>
      <c r="E396" s="239">
        <v>1</v>
      </c>
      <c r="F396" s="240"/>
      <c r="G396" s="241">
        <f>ROUND(E396*F396,2)</f>
        <v>0</v>
      </c>
      <c r="H396" s="240"/>
      <c r="I396" s="241">
        <f>ROUND(E396*H396,2)</f>
        <v>0</v>
      </c>
      <c r="J396" s="240"/>
      <c r="K396" s="241">
        <f>ROUND(E396*J396,2)</f>
        <v>0</v>
      </c>
      <c r="L396" s="241">
        <v>12</v>
      </c>
      <c r="M396" s="241">
        <f>G396*(1+L396/100)</f>
        <v>0</v>
      </c>
      <c r="N396" s="239">
        <v>0</v>
      </c>
      <c r="O396" s="239">
        <f>ROUND(E396*N396,2)</f>
        <v>0</v>
      </c>
      <c r="P396" s="239">
        <v>0</v>
      </c>
      <c r="Q396" s="239">
        <f>ROUND(E396*P396,2)</f>
        <v>0</v>
      </c>
      <c r="R396" s="241"/>
      <c r="S396" s="241" t="s">
        <v>331</v>
      </c>
      <c r="T396" s="242" t="s">
        <v>316</v>
      </c>
      <c r="U396" s="224">
        <v>0</v>
      </c>
      <c r="V396" s="224">
        <f>ROUND(E396*U396,2)</f>
        <v>0</v>
      </c>
      <c r="W396" s="224"/>
      <c r="X396" s="224" t="s">
        <v>336</v>
      </c>
      <c r="Y396" s="224" t="s">
        <v>317</v>
      </c>
      <c r="Z396" s="214"/>
      <c r="AA396" s="214"/>
      <c r="AB396" s="214"/>
      <c r="AC396" s="214"/>
      <c r="AD396" s="214"/>
      <c r="AE396" s="214"/>
      <c r="AF396" s="214"/>
      <c r="AG396" s="214" t="s">
        <v>367</v>
      </c>
      <c r="AH396" s="214"/>
      <c r="AI396" s="214"/>
      <c r="AJ396" s="214"/>
      <c r="AK396" s="214"/>
      <c r="AL396" s="214"/>
      <c r="AM396" s="214"/>
      <c r="AN396" s="214"/>
      <c r="AO396" s="214"/>
      <c r="AP396" s="214"/>
      <c r="AQ396" s="214"/>
      <c r="AR396" s="214"/>
      <c r="AS396" s="214"/>
      <c r="AT396" s="214"/>
      <c r="AU396" s="214"/>
      <c r="AV396" s="214"/>
      <c r="AW396" s="214"/>
      <c r="AX396" s="214"/>
      <c r="AY396" s="214"/>
      <c r="AZ396" s="214"/>
      <c r="BA396" s="214"/>
      <c r="BB396" s="214"/>
      <c r="BC396" s="214"/>
      <c r="BD396" s="214"/>
      <c r="BE396" s="214"/>
      <c r="BF396" s="214"/>
      <c r="BG396" s="214"/>
      <c r="BH396" s="214"/>
    </row>
    <row r="397" spans="1:60" outlineLevel="2" x14ac:dyDescent="0.2">
      <c r="A397" s="221"/>
      <c r="B397" s="222"/>
      <c r="C397" s="255" t="s">
        <v>959</v>
      </c>
      <c r="D397" s="243"/>
      <c r="E397" s="243"/>
      <c r="F397" s="243"/>
      <c r="G397" s="243"/>
      <c r="H397" s="224"/>
      <c r="I397" s="224"/>
      <c r="J397" s="224"/>
      <c r="K397" s="224"/>
      <c r="L397" s="224"/>
      <c r="M397" s="224"/>
      <c r="N397" s="223"/>
      <c r="O397" s="223"/>
      <c r="P397" s="223"/>
      <c r="Q397" s="223"/>
      <c r="R397" s="224"/>
      <c r="S397" s="224"/>
      <c r="T397" s="224"/>
      <c r="U397" s="224"/>
      <c r="V397" s="224"/>
      <c r="W397" s="224"/>
      <c r="X397" s="224"/>
      <c r="Y397" s="224"/>
      <c r="Z397" s="214"/>
      <c r="AA397" s="214"/>
      <c r="AB397" s="214"/>
      <c r="AC397" s="214"/>
      <c r="AD397" s="214"/>
      <c r="AE397" s="214"/>
      <c r="AF397" s="214"/>
      <c r="AG397" s="214" t="s">
        <v>320</v>
      </c>
      <c r="AH397" s="214"/>
      <c r="AI397" s="214"/>
      <c r="AJ397" s="214"/>
      <c r="AK397" s="214"/>
      <c r="AL397" s="214"/>
      <c r="AM397" s="214"/>
      <c r="AN397" s="214"/>
      <c r="AO397" s="214"/>
      <c r="AP397" s="214"/>
      <c r="AQ397" s="214"/>
      <c r="AR397" s="214"/>
      <c r="AS397" s="214"/>
      <c r="AT397" s="214"/>
      <c r="AU397" s="214"/>
      <c r="AV397" s="214"/>
      <c r="AW397" s="214"/>
      <c r="AX397" s="214"/>
      <c r="AY397" s="214"/>
      <c r="AZ397" s="214"/>
      <c r="BA397" s="214"/>
      <c r="BB397" s="214"/>
      <c r="BC397" s="214"/>
      <c r="BD397" s="214"/>
      <c r="BE397" s="214"/>
      <c r="BF397" s="214"/>
      <c r="BG397" s="214"/>
      <c r="BH397" s="214"/>
    </row>
    <row r="398" spans="1:60" ht="33.75" outlineLevel="3" x14ac:dyDescent="0.2">
      <c r="A398" s="221"/>
      <c r="B398" s="222"/>
      <c r="C398" s="258" t="s">
        <v>767</v>
      </c>
      <c r="D398" s="252"/>
      <c r="E398" s="252"/>
      <c r="F398" s="252"/>
      <c r="G398" s="252"/>
      <c r="H398" s="224"/>
      <c r="I398" s="224"/>
      <c r="J398" s="224"/>
      <c r="K398" s="224"/>
      <c r="L398" s="224"/>
      <c r="M398" s="224"/>
      <c r="N398" s="223"/>
      <c r="O398" s="223"/>
      <c r="P398" s="223"/>
      <c r="Q398" s="223"/>
      <c r="R398" s="224"/>
      <c r="S398" s="224"/>
      <c r="T398" s="224"/>
      <c r="U398" s="224"/>
      <c r="V398" s="224"/>
      <c r="W398" s="224"/>
      <c r="X398" s="224"/>
      <c r="Y398" s="224"/>
      <c r="Z398" s="214"/>
      <c r="AA398" s="214"/>
      <c r="AB398" s="214"/>
      <c r="AC398" s="214"/>
      <c r="AD398" s="214"/>
      <c r="AE398" s="214"/>
      <c r="AF398" s="214"/>
      <c r="AG398" s="214" t="s">
        <v>320</v>
      </c>
      <c r="AH398" s="214"/>
      <c r="AI398" s="214"/>
      <c r="AJ398" s="214"/>
      <c r="AK398" s="214"/>
      <c r="AL398" s="214"/>
      <c r="AM398" s="214"/>
      <c r="AN398" s="214"/>
      <c r="AO398" s="214"/>
      <c r="AP398" s="214"/>
      <c r="AQ398" s="214"/>
      <c r="AR398" s="214"/>
      <c r="AS398" s="214"/>
      <c r="AT398" s="214"/>
      <c r="AU398" s="214"/>
      <c r="AV398" s="214"/>
      <c r="AW398" s="214"/>
      <c r="AX398" s="214"/>
      <c r="AY398" s="214"/>
      <c r="AZ398" s="214"/>
      <c r="BA398" s="244" t="str">
        <f>C398</f>
        <v>DEKOR OPLÁŠTĚNÍ DLE VÝBĚRU INVESTORA, KONSTRUKCE KŘÍDLA Z DESEK HDF, DVEŘE SE LÁMOU V POLOVINĚ (SPOJ DVĚMA SKRYTÝMI ZÁVĚSY), POHYB DVEŘÍ PO KOLEJNIČCE, KTERÝ SE KOTVÍ K HORNÍ ČÁSTI ZÁRUBNĚ A DOLE NA TRNU PŘIŠROUBOVANÉM K PODLAZE, KOVÁNÍ NEREZ, ZAMYKÁNÍ ZÁPADKOU.</v>
      </c>
      <c r="BB398" s="214"/>
      <c r="BC398" s="214"/>
      <c r="BD398" s="214"/>
      <c r="BE398" s="214"/>
      <c r="BF398" s="214"/>
      <c r="BG398" s="214"/>
      <c r="BH398" s="214"/>
    </row>
    <row r="399" spans="1:60" outlineLevel="3" x14ac:dyDescent="0.2">
      <c r="A399" s="221"/>
      <c r="B399" s="222"/>
      <c r="C399" s="257" t="s">
        <v>354</v>
      </c>
      <c r="D399" s="225"/>
      <c r="E399" s="226"/>
      <c r="F399" s="227"/>
      <c r="G399" s="227"/>
      <c r="H399" s="224"/>
      <c r="I399" s="224"/>
      <c r="J399" s="224"/>
      <c r="K399" s="224"/>
      <c r="L399" s="224"/>
      <c r="M399" s="224"/>
      <c r="N399" s="223"/>
      <c r="O399" s="223"/>
      <c r="P399" s="223"/>
      <c r="Q399" s="223"/>
      <c r="R399" s="224"/>
      <c r="S399" s="224"/>
      <c r="T399" s="224"/>
      <c r="U399" s="224"/>
      <c r="V399" s="224"/>
      <c r="W399" s="224"/>
      <c r="X399" s="224"/>
      <c r="Y399" s="224"/>
      <c r="Z399" s="214"/>
      <c r="AA399" s="214"/>
      <c r="AB399" s="214"/>
      <c r="AC399" s="214"/>
      <c r="AD399" s="214"/>
      <c r="AE399" s="214"/>
      <c r="AF399" s="214"/>
      <c r="AG399" s="214" t="s">
        <v>320</v>
      </c>
      <c r="AH399" s="214"/>
      <c r="AI399" s="214"/>
      <c r="AJ399" s="214"/>
      <c r="AK399" s="214"/>
      <c r="AL399" s="214"/>
      <c r="AM399" s="214"/>
      <c r="AN399" s="214"/>
      <c r="AO399" s="214"/>
      <c r="AP399" s="214"/>
      <c r="AQ399" s="214"/>
      <c r="AR399" s="214"/>
      <c r="AS399" s="214"/>
      <c r="AT399" s="214"/>
      <c r="AU399" s="214"/>
      <c r="AV399" s="214"/>
      <c r="AW399" s="214"/>
      <c r="AX399" s="214"/>
      <c r="AY399" s="214"/>
      <c r="AZ399" s="214"/>
      <c r="BA399" s="214"/>
      <c r="BB399" s="214"/>
      <c r="BC399" s="214"/>
      <c r="BD399" s="214"/>
      <c r="BE399" s="214"/>
      <c r="BF399" s="214"/>
      <c r="BG399" s="214"/>
      <c r="BH399" s="214"/>
    </row>
    <row r="400" spans="1:60" outlineLevel="3" x14ac:dyDescent="0.2">
      <c r="A400" s="221"/>
      <c r="B400" s="222"/>
      <c r="C400" s="258" t="s">
        <v>753</v>
      </c>
      <c r="D400" s="252"/>
      <c r="E400" s="252"/>
      <c r="F400" s="252"/>
      <c r="G400" s="252"/>
      <c r="H400" s="224"/>
      <c r="I400" s="224"/>
      <c r="J400" s="224"/>
      <c r="K400" s="224"/>
      <c r="L400" s="224"/>
      <c r="M400" s="224"/>
      <c r="N400" s="223"/>
      <c r="O400" s="223"/>
      <c r="P400" s="223"/>
      <c r="Q400" s="223"/>
      <c r="R400" s="224"/>
      <c r="S400" s="224"/>
      <c r="T400" s="224"/>
      <c r="U400" s="224"/>
      <c r="V400" s="224"/>
      <c r="W400" s="224"/>
      <c r="X400" s="224"/>
      <c r="Y400" s="224"/>
      <c r="Z400" s="214"/>
      <c r="AA400" s="214"/>
      <c r="AB400" s="214"/>
      <c r="AC400" s="214"/>
      <c r="AD400" s="214"/>
      <c r="AE400" s="214"/>
      <c r="AF400" s="214"/>
      <c r="AG400" s="214" t="s">
        <v>320</v>
      </c>
      <c r="AH400" s="214"/>
      <c r="AI400" s="214"/>
      <c r="AJ400" s="214"/>
      <c r="AK400" s="214"/>
      <c r="AL400" s="214"/>
      <c r="AM400" s="214"/>
      <c r="AN400" s="214"/>
      <c r="AO400" s="214"/>
      <c r="AP400" s="214"/>
      <c r="AQ400" s="214"/>
      <c r="AR400" s="214"/>
      <c r="AS400" s="214"/>
      <c r="AT400" s="214"/>
      <c r="AU400" s="214"/>
      <c r="AV400" s="214"/>
      <c r="AW400" s="214"/>
      <c r="AX400" s="214"/>
      <c r="AY400" s="214"/>
      <c r="AZ400" s="214"/>
      <c r="BA400" s="214"/>
      <c r="BB400" s="214"/>
      <c r="BC400" s="214"/>
      <c r="BD400" s="214"/>
      <c r="BE400" s="214"/>
      <c r="BF400" s="214"/>
      <c r="BG400" s="214"/>
      <c r="BH400" s="214"/>
    </row>
    <row r="401" spans="1:60" outlineLevel="2" x14ac:dyDescent="0.2">
      <c r="A401" s="221"/>
      <c r="B401" s="222"/>
      <c r="C401" s="268" t="s">
        <v>768</v>
      </c>
      <c r="D401" s="262"/>
      <c r="E401" s="263">
        <v>1</v>
      </c>
      <c r="F401" s="224"/>
      <c r="G401" s="224"/>
      <c r="H401" s="224"/>
      <c r="I401" s="224"/>
      <c r="J401" s="224"/>
      <c r="K401" s="224"/>
      <c r="L401" s="224"/>
      <c r="M401" s="224"/>
      <c r="N401" s="223"/>
      <c r="O401" s="223"/>
      <c r="P401" s="223"/>
      <c r="Q401" s="223"/>
      <c r="R401" s="224"/>
      <c r="S401" s="224"/>
      <c r="T401" s="224"/>
      <c r="U401" s="224"/>
      <c r="V401" s="224"/>
      <c r="W401" s="224"/>
      <c r="X401" s="224"/>
      <c r="Y401" s="224"/>
      <c r="Z401" s="214"/>
      <c r="AA401" s="214"/>
      <c r="AB401" s="214"/>
      <c r="AC401" s="214"/>
      <c r="AD401" s="214"/>
      <c r="AE401" s="214"/>
      <c r="AF401" s="214"/>
      <c r="AG401" s="214" t="s">
        <v>371</v>
      </c>
      <c r="AH401" s="214">
        <v>0</v>
      </c>
      <c r="AI401" s="214"/>
      <c r="AJ401" s="214"/>
      <c r="AK401" s="214"/>
      <c r="AL401" s="214"/>
      <c r="AM401" s="214"/>
      <c r="AN401" s="214"/>
      <c r="AO401" s="214"/>
      <c r="AP401" s="214"/>
      <c r="AQ401" s="214"/>
      <c r="AR401" s="214"/>
      <c r="AS401" s="214"/>
      <c r="AT401" s="214"/>
      <c r="AU401" s="214"/>
      <c r="AV401" s="214"/>
      <c r="AW401" s="214"/>
      <c r="AX401" s="214"/>
      <c r="AY401" s="214"/>
      <c r="AZ401" s="214"/>
      <c r="BA401" s="214"/>
      <c r="BB401" s="214"/>
      <c r="BC401" s="214"/>
      <c r="BD401" s="214"/>
      <c r="BE401" s="214"/>
      <c r="BF401" s="214"/>
      <c r="BG401" s="214"/>
      <c r="BH401" s="214"/>
    </row>
    <row r="402" spans="1:60" outlineLevel="1" x14ac:dyDescent="0.2">
      <c r="A402" s="236">
        <v>106</v>
      </c>
      <c r="B402" s="237" t="s">
        <v>769</v>
      </c>
      <c r="C402" s="254" t="s">
        <v>770</v>
      </c>
      <c r="D402" s="238" t="s">
        <v>375</v>
      </c>
      <c r="E402" s="239">
        <v>1</v>
      </c>
      <c r="F402" s="240"/>
      <c r="G402" s="241">
        <f>ROUND(E402*F402,2)</f>
        <v>0</v>
      </c>
      <c r="H402" s="240"/>
      <c r="I402" s="241">
        <f>ROUND(E402*H402,2)</f>
        <v>0</v>
      </c>
      <c r="J402" s="240"/>
      <c r="K402" s="241">
        <f>ROUND(E402*J402,2)</f>
        <v>0</v>
      </c>
      <c r="L402" s="241">
        <v>12</v>
      </c>
      <c r="M402" s="241">
        <f>G402*(1+L402/100)</f>
        <v>0</v>
      </c>
      <c r="N402" s="239">
        <v>1.0000000000000001E-5</v>
      </c>
      <c r="O402" s="239">
        <f>ROUND(E402*N402,2)</f>
        <v>0</v>
      </c>
      <c r="P402" s="239">
        <v>0</v>
      </c>
      <c r="Q402" s="239">
        <f>ROUND(E402*P402,2)</f>
        <v>0</v>
      </c>
      <c r="R402" s="241" t="s">
        <v>735</v>
      </c>
      <c r="S402" s="241" t="s">
        <v>315</v>
      </c>
      <c r="T402" s="242" t="s">
        <v>315</v>
      </c>
      <c r="U402" s="224">
        <v>0.26</v>
      </c>
      <c r="V402" s="224">
        <f>ROUND(E402*U402,2)</f>
        <v>0.26</v>
      </c>
      <c r="W402" s="224"/>
      <c r="X402" s="224" t="s">
        <v>336</v>
      </c>
      <c r="Y402" s="224" t="s">
        <v>317</v>
      </c>
      <c r="Z402" s="214"/>
      <c r="AA402" s="214"/>
      <c r="AB402" s="214"/>
      <c r="AC402" s="214"/>
      <c r="AD402" s="214"/>
      <c r="AE402" s="214"/>
      <c r="AF402" s="214"/>
      <c r="AG402" s="214" t="s">
        <v>367</v>
      </c>
      <c r="AH402" s="214"/>
      <c r="AI402" s="214"/>
      <c r="AJ402" s="214"/>
      <c r="AK402" s="214"/>
      <c r="AL402" s="214"/>
      <c r="AM402" s="214"/>
      <c r="AN402" s="214"/>
      <c r="AO402" s="214"/>
      <c r="AP402" s="214"/>
      <c r="AQ402" s="214"/>
      <c r="AR402" s="214"/>
      <c r="AS402" s="214"/>
      <c r="AT402" s="214"/>
      <c r="AU402" s="214"/>
      <c r="AV402" s="214"/>
      <c r="AW402" s="214"/>
      <c r="AX402" s="214"/>
      <c r="AY402" s="214"/>
      <c r="AZ402" s="214"/>
      <c r="BA402" s="214"/>
      <c r="BB402" s="214"/>
      <c r="BC402" s="214"/>
      <c r="BD402" s="214"/>
      <c r="BE402" s="214"/>
      <c r="BF402" s="214"/>
      <c r="BG402" s="214"/>
      <c r="BH402" s="214"/>
    </row>
    <row r="403" spans="1:60" outlineLevel="2" x14ac:dyDescent="0.2">
      <c r="A403" s="221"/>
      <c r="B403" s="222"/>
      <c r="C403" s="268" t="s">
        <v>771</v>
      </c>
      <c r="D403" s="262"/>
      <c r="E403" s="263">
        <v>1</v>
      </c>
      <c r="F403" s="224"/>
      <c r="G403" s="224"/>
      <c r="H403" s="224"/>
      <c r="I403" s="224"/>
      <c r="J403" s="224"/>
      <c r="K403" s="224"/>
      <c r="L403" s="224"/>
      <c r="M403" s="224"/>
      <c r="N403" s="223"/>
      <c r="O403" s="223"/>
      <c r="P403" s="223"/>
      <c r="Q403" s="223"/>
      <c r="R403" s="224"/>
      <c r="S403" s="224"/>
      <c r="T403" s="224"/>
      <c r="U403" s="224"/>
      <c r="V403" s="224"/>
      <c r="W403" s="224"/>
      <c r="X403" s="224"/>
      <c r="Y403" s="224"/>
      <c r="Z403" s="214"/>
      <c r="AA403" s="214"/>
      <c r="AB403" s="214"/>
      <c r="AC403" s="214"/>
      <c r="AD403" s="214"/>
      <c r="AE403" s="214"/>
      <c r="AF403" s="214"/>
      <c r="AG403" s="214" t="s">
        <v>371</v>
      </c>
      <c r="AH403" s="214">
        <v>0</v>
      </c>
      <c r="AI403" s="214"/>
      <c r="AJ403" s="214"/>
      <c r="AK403" s="214"/>
      <c r="AL403" s="214"/>
      <c r="AM403" s="214"/>
      <c r="AN403" s="214"/>
      <c r="AO403" s="214"/>
      <c r="AP403" s="214"/>
      <c r="AQ403" s="214"/>
      <c r="AR403" s="214"/>
      <c r="AS403" s="214"/>
      <c r="AT403" s="214"/>
      <c r="AU403" s="214"/>
      <c r="AV403" s="214"/>
      <c r="AW403" s="214"/>
      <c r="AX403" s="214"/>
      <c r="AY403" s="214"/>
      <c r="AZ403" s="214"/>
      <c r="BA403" s="214"/>
      <c r="BB403" s="214"/>
      <c r="BC403" s="214"/>
      <c r="BD403" s="214"/>
      <c r="BE403" s="214"/>
      <c r="BF403" s="214"/>
      <c r="BG403" s="214"/>
      <c r="BH403" s="214"/>
    </row>
    <row r="404" spans="1:60" outlineLevel="1" x14ac:dyDescent="0.2">
      <c r="A404" s="236">
        <v>107</v>
      </c>
      <c r="B404" s="237" t="s">
        <v>772</v>
      </c>
      <c r="C404" s="254" t="s">
        <v>773</v>
      </c>
      <c r="D404" s="238" t="s">
        <v>403</v>
      </c>
      <c r="E404" s="239">
        <v>0.84</v>
      </c>
      <c r="F404" s="240"/>
      <c r="G404" s="241">
        <f>ROUND(E404*F404,2)</f>
        <v>0</v>
      </c>
      <c r="H404" s="240"/>
      <c r="I404" s="241">
        <f>ROUND(E404*H404,2)</f>
        <v>0</v>
      </c>
      <c r="J404" s="240"/>
      <c r="K404" s="241">
        <f>ROUND(E404*J404,2)</f>
        <v>0</v>
      </c>
      <c r="L404" s="241">
        <v>12</v>
      </c>
      <c r="M404" s="241">
        <f>G404*(1+L404/100)</f>
        <v>0</v>
      </c>
      <c r="N404" s="239">
        <v>1E-3</v>
      </c>
      <c r="O404" s="239">
        <f>ROUND(E404*N404,2)</f>
        <v>0</v>
      </c>
      <c r="P404" s="239">
        <v>0</v>
      </c>
      <c r="Q404" s="239">
        <f>ROUND(E404*P404,2)</f>
        <v>0</v>
      </c>
      <c r="R404" s="241" t="s">
        <v>428</v>
      </c>
      <c r="S404" s="241" t="s">
        <v>315</v>
      </c>
      <c r="T404" s="242" t="s">
        <v>315</v>
      </c>
      <c r="U404" s="224">
        <v>0</v>
      </c>
      <c r="V404" s="224">
        <f>ROUND(E404*U404,2)</f>
        <v>0</v>
      </c>
      <c r="W404" s="224"/>
      <c r="X404" s="224" t="s">
        <v>429</v>
      </c>
      <c r="Y404" s="224" t="s">
        <v>317</v>
      </c>
      <c r="Z404" s="214"/>
      <c r="AA404" s="214"/>
      <c r="AB404" s="214"/>
      <c r="AC404" s="214"/>
      <c r="AD404" s="214"/>
      <c r="AE404" s="214"/>
      <c r="AF404" s="214"/>
      <c r="AG404" s="214" t="s">
        <v>728</v>
      </c>
      <c r="AH404" s="214"/>
      <c r="AI404" s="214"/>
      <c r="AJ404" s="214"/>
      <c r="AK404" s="214"/>
      <c r="AL404" s="214"/>
      <c r="AM404" s="214"/>
      <c r="AN404" s="214"/>
      <c r="AO404" s="214"/>
      <c r="AP404" s="214"/>
      <c r="AQ404" s="214"/>
      <c r="AR404" s="214"/>
      <c r="AS404" s="214"/>
      <c r="AT404" s="214"/>
      <c r="AU404" s="214"/>
      <c r="AV404" s="214"/>
      <c r="AW404" s="214"/>
      <c r="AX404" s="214"/>
      <c r="AY404" s="214"/>
      <c r="AZ404" s="214"/>
      <c r="BA404" s="214"/>
      <c r="BB404" s="214"/>
      <c r="BC404" s="214"/>
      <c r="BD404" s="214"/>
      <c r="BE404" s="214"/>
      <c r="BF404" s="214"/>
      <c r="BG404" s="214"/>
      <c r="BH404" s="214"/>
    </row>
    <row r="405" spans="1:60" outlineLevel="2" x14ac:dyDescent="0.2">
      <c r="A405" s="221"/>
      <c r="B405" s="222"/>
      <c r="C405" s="255" t="s">
        <v>774</v>
      </c>
      <c r="D405" s="243"/>
      <c r="E405" s="243"/>
      <c r="F405" s="243"/>
      <c r="G405" s="243"/>
      <c r="H405" s="224"/>
      <c r="I405" s="224"/>
      <c r="J405" s="224"/>
      <c r="K405" s="224"/>
      <c r="L405" s="224"/>
      <c r="M405" s="224"/>
      <c r="N405" s="223"/>
      <c r="O405" s="223"/>
      <c r="P405" s="223"/>
      <c r="Q405" s="223"/>
      <c r="R405" s="224"/>
      <c r="S405" s="224"/>
      <c r="T405" s="224"/>
      <c r="U405" s="224"/>
      <c r="V405" s="224"/>
      <c r="W405" s="224"/>
      <c r="X405" s="224"/>
      <c r="Y405" s="224"/>
      <c r="Z405" s="214"/>
      <c r="AA405" s="214"/>
      <c r="AB405" s="214"/>
      <c r="AC405" s="214"/>
      <c r="AD405" s="214"/>
      <c r="AE405" s="214"/>
      <c r="AF405" s="214"/>
      <c r="AG405" s="214" t="s">
        <v>320</v>
      </c>
      <c r="AH405" s="214"/>
      <c r="AI405" s="214"/>
      <c r="AJ405" s="214"/>
      <c r="AK405" s="214"/>
      <c r="AL405" s="214"/>
      <c r="AM405" s="214"/>
      <c r="AN405" s="214"/>
      <c r="AO405" s="214"/>
      <c r="AP405" s="214"/>
      <c r="AQ405" s="214"/>
      <c r="AR405" s="214"/>
      <c r="AS405" s="214"/>
      <c r="AT405" s="214"/>
      <c r="AU405" s="214"/>
      <c r="AV405" s="214"/>
      <c r="AW405" s="214"/>
      <c r="AX405" s="214"/>
      <c r="AY405" s="214"/>
      <c r="AZ405" s="214"/>
      <c r="BA405" s="214"/>
      <c r="BB405" s="214"/>
      <c r="BC405" s="214"/>
      <c r="BD405" s="214"/>
      <c r="BE405" s="214"/>
      <c r="BF405" s="214"/>
      <c r="BG405" s="214"/>
      <c r="BH405" s="214"/>
    </row>
    <row r="406" spans="1:60" outlineLevel="3" x14ac:dyDescent="0.2">
      <c r="A406" s="221"/>
      <c r="B406" s="222"/>
      <c r="C406" s="258" t="s">
        <v>775</v>
      </c>
      <c r="D406" s="252"/>
      <c r="E406" s="252"/>
      <c r="F406" s="252"/>
      <c r="G406" s="252"/>
      <c r="H406" s="224"/>
      <c r="I406" s="224"/>
      <c r="J406" s="224"/>
      <c r="K406" s="224"/>
      <c r="L406" s="224"/>
      <c r="M406" s="224"/>
      <c r="N406" s="223"/>
      <c r="O406" s="223"/>
      <c r="P406" s="223"/>
      <c r="Q406" s="223"/>
      <c r="R406" s="224"/>
      <c r="S406" s="224"/>
      <c r="T406" s="224"/>
      <c r="U406" s="224"/>
      <c r="V406" s="224"/>
      <c r="W406" s="224"/>
      <c r="X406" s="224"/>
      <c r="Y406" s="224"/>
      <c r="Z406" s="214"/>
      <c r="AA406" s="214"/>
      <c r="AB406" s="214"/>
      <c r="AC406" s="214"/>
      <c r="AD406" s="214"/>
      <c r="AE406" s="214"/>
      <c r="AF406" s="214"/>
      <c r="AG406" s="214" t="s">
        <v>320</v>
      </c>
      <c r="AH406" s="214"/>
      <c r="AI406" s="214"/>
      <c r="AJ406" s="214"/>
      <c r="AK406" s="214"/>
      <c r="AL406" s="214"/>
      <c r="AM406" s="214"/>
      <c r="AN406" s="214"/>
      <c r="AO406" s="214"/>
      <c r="AP406" s="214"/>
      <c r="AQ406" s="214"/>
      <c r="AR406" s="214"/>
      <c r="AS406" s="214"/>
      <c r="AT406" s="214"/>
      <c r="AU406" s="214"/>
      <c r="AV406" s="214"/>
      <c r="AW406" s="214"/>
      <c r="AX406" s="214"/>
      <c r="AY406" s="214"/>
      <c r="AZ406" s="214"/>
      <c r="BA406" s="214"/>
      <c r="BB406" s="214"/>
      <c r="BC406" s="214"/>
      <c r="BD406" s="214"/>
      <c r="BE406" s="214"/>
      <c r="BF406" s="214"/>
      <c r="BG406" s="214"/>
      <c r="BH406" s="214"/>
    </row>
    <row r="407" spans="1:60" outlineLevel="2" x14ac:dyDescent="0.2">
      <c r="A407" s="221"/>
      <c r="B407" s="222"/>
      <c r="C407" s="268" t="s">
        <v>776</v>
      </c>
      <c r="D407" s="262"/>
      <c r="E407" s="263">
        <v>0.84</v>
      </c>
      <c r="F407" s="224"/>
      <c r="G407" s="224"/>
      <c r="H407" s="224"/>
      <c r="I407" s="224"/>
      <c r="J407" s="224"/>
      <c r="K407" s="224"/>
      <c r="L407" s="224"/>
      <c r="M407" s="224"/>
      <c r="N407" s="223"/>
      <c r="O407" s="223"/>
      <c r="P407" s="223"/>
      <c r="Q407" s="223"/>
      <c r="R407" s="224"/>
      <c r="S407" s="224"/>
      <c r="T407" s="224"/>
      <c r="U407" s="224"/>
      <c r="V407" s="224"/>
      <c r="W407" s="224"/>
      <c r="X407" s="224"/>
      <c r="Y407" s="224"/>
      <c r="Z407" s="214"/>
      <c r="AA407" s="214"/>
      <c r="AB407" s="214"/>
      <c r="AC407" s="214"/>
      <c r="AD407" s="214"/>
      <c r="AE407" s="214"/>
      <c r="AF407" s="214"/>
      <c r="AG407" s="214" t="s">
        <v>371</v>
      </c>
      <c r="AH407" s="214">
        <v>0</v>
      </c>
      <c r="AI407" s="214"/>
      <c r="AJ407" s="214"/>
      <c r="AK407" s="214"/>
      <c r="AL407" s="214"/>
      <c r="AM407" s="214"/>
      <c r="AN407" s="214"/>
      <c r="AO407" s="214"/>
      <c r="AP407" s="214"/>
      <c r="AQ407" s="214"/>
      <c r="AR407" s="214"/>
      <c r="AS407" s="214"/>
      <c r="AT407" s="214"/>
      <c r="AU407" s="214"/>
      <c r="AV407" s="214"/>
      <c r="AW407" s="214"/>
      <c r="AX407" s="214"/>
      <c r="AY407" s="214"/>
      <c r="AZ407" s="214"/>
      <c r="BA407" s="214"/>
      <c r="BB407" s="214"/>
      <c r="BC407" s="214"/>
      <c r="BD407" s="214"/>
      <c r="BE407" s="214"/>
      <c r="BF407" s="214"/>
      <c r="BG407" s="214"/>
      <c r="BH407" s="214"/>
    </row>
    <row r="408" spans="1:60" outlineLevel="1" x14ac:dyDescent="0.2">
      <c r="A408" s="236">
        <v>108</v>
      </c>
      <c r="B408" s="237" t="s">
        <v>777</v>
      </c>
      <c r="C408" s="254" t="s">
        <v>778</v>
      </c>
      <c r="D408" s="238" t="s">
        <v>379</v>
      </c>
      <c r="E408" s="239">
        <v>6.9349999999999996</v>
      </c>
      <c r="F408" s="240"/>
      <c r="G408" s="241">
        <f>ROUND(E408*F408,2)</f>
        <v>0</v>
      </c>
      <c r="H408" s="240"/>
      <c r="I408" s="241">
        <f>ROUND(E408*H408,2)</f>
        <v>0</v>
      </c>
      <c r="J408" s="240"/>
      <c r="K408" s="241">
        <f>ROUND(E408*J408,2)</f>
        <v>0</v>
      </c>
      <c r="L408" s="241">
        <v>12</v>
      </c>
      <c r="M408" s="241">
        <f>G408*(1+L408/100)</f>
        <v>0</v>
      </c>
      <c r="N408" s="239">
        <v>0</v>
      </c>
      <c r="O408" s="239">
        <f>ROUND(E408*N408,2)</f>
        <v>0</v>
      </c>
      <c r="P408" s="239">
        <v>0</v>
      </c>
      <c r="Q408" s="239">
        <f>ROUND(E408*P408,2)</f>
        <v>0</v>
      </c>
      <c r="R408" s="241"/>
      <c r="S408" s="241" t="s">
        <v>331</v>
      </c>
      <c r="T408" s="242" t="s">
        <v>316</v>
      </c>
      <c r="U408" s="224">
        <v>2.89</v>
      </c>
      <c r="V408" s="224">
        <f>ROUND(E408*U408,2)</f>
        <v>20.04</v>
      </c>
      <c r="W408" s="224"/>
      <c r="X408" s="224" t="s">
        <v>336</v>
      </c>
      <c r="Y408" s="224" t="s">
        <v>317</v>
      </c>
      <c r="Z408" s="214"/>
      <c r="AA408" s="214"/>
      <c r="AB408" s="214"/>
      <c r="AC408" s="214"/>
      <c r="AD408" s="214"/>
      <c r="AE408" s="214"/>
      <c r="AF408" s="214"/>
      <c r="AG408" s="214" t="s">
        <v>337</v>
      </c>
      <c r="AH408" s="214"/>
      <c r="AI408" s="214"/>
      <c r="AJ408" s="214"/>
      <c r="AK408" s="214"/>
      <c r="AL408" s="214"/>
      <c r="AM408" s="214"/>
      <c r="AN408" s="214"/>
      <c r="AO408" s="214"/>
      <c r="AP408" s="214"/>
      <c r="AQ408" s="214"/>
      <c r="AR408" s="214"/>
      <c r="AS408" s="214"/>
      <c r="AT408" s="214"/>
      <c r="AU408" s="214"/>
      <c r="AV408" s="214"/>
      <c r="AW408" s="214"/>
      <c r="AX408" s="214"/>
      <c r="AY408" s="214"/>
      <c r="AZ408" s="214"/>
      <c r="BA408" s="214"/>
      <c r="BB408" s="214"/>
      <c r="BC408" s="214"/>
      <c r="BD408" s="214"/>
      <c r="BE408" s="214"/>
      <c r="BF408" s="214"/>
      <c r="BG408" s="214"/>
      <c r="BH408" s="214"/>
    </row>
    <row r="409" spans="1:60" outlineLevel="2" x14ac:dyDescent="0.2">
      <c r="A409" s="221"/>
      <c r="B409" s="222"/>
      <c r="C409" s="255" t="s">
        <v>779</v>
      </c>
      <c r="D409" s="243"/>
      <c r="E409" s="243"/>
      <c r="F409" s="243"/>
      <c r="G409" s="243"/>
      <c r="H409" s="224"/>
      <c r="I409" s="224"/>
      <c r="J409" s="224"/>
      <c r="K409" s="224"/>
      <c r="L409" s="224"/>
      <c r="M409" s="224"/>
      <c r="N409" s="223"/>
      <c r="O409" s="223"/>
      <c r="P409" s="223"/>
      <c r="Q409" s="223"/>
      <c r="R409" s="224"/>
      <c r="S409" s="224"/>
      <c r="T409" s="224"/>
      <c r="U409" s="224"/>
      <c r="V409" s="224"/>
      <c r="W409" s="224"/>
      <c r="X409" s="224"/>
      <c r="Y409" s="224"/>
      <c r="Z409" s="214"/>
      <c r="AA409" s="214"/>
      <c r="AB409" s="214"/>
      <c r="AC409" s="214"/>
      <c r="AD409" s="214"/>
      <c r="AE409" s="214"/>
      <c r="AF409" s="214"/>
      <c r="AG409" s="214" t="s">
        <v>320</v>
      </c>
      <c r="AH409" s="214"/>
      <c r="AI409" s="214"/>
      <c r="AJ409" s="214"/>
      <c r="AK409" s="214"/>
      <c r="AL409" s="214"/>
      <c r="AM409" s="214"/>
      <c r="AN409" s="214"/>
      <c r="AO409" s="214"/>
      <c r="AP409" s="214"/>
      <c r="AQ409" s="214"/>
      <c r="AR409" s="214"/>
      <c r="AS409" s="214"/>
      <c r="AT409" s="214"/>
      <c r="AU409" s="214"/>
      <c r="AV409" s="214"/>
      <c r="AW409" s="214"/>
      <c r="AX409" s="214"/>
      <c r="AY409" s="214"/>
      <c r="AZ409" s="214"/>
      <c r="BA409" s="214"/>
      <c r="BB409" s="214"/>
      <c r="BC409" s="214"/>
      <c r="BD409" s="214"/>
      <c r="BE409" s="214"/>
      <c r="BF409" s="214"/>
      <c r="BG409" s="214"/>
      <c r="BH409" s="214"/>
    </row>
    <row r="410" spans="1:60" outlineLevel="2" x14ac:dyDescent="0.2">
      <c r="A410" s="221"/>
      <c r="B410" s="222"/>
      <c r="C410" s="268" t="s">
        <v>780</v>
      </c>
      <c r="D410" s="262"/>
      <c r="E410" s="263">
        <v>4.18</v>
      </c>
      <c r="F410" s="224"/>
      <c r="G410" s="224"/>
      <c r="H410" s="224"/>
      <c r="I410" s="224"/>
      <c r="J410" s="224"/>
      <c r="K410" s="224"/>
      <c r="L410" s="224"/>
      <c r="M410" s="224"/>
      <c r="N410" s="223"/>
      <c r="O410" s="223"/>
      <c r="P410" s="223"/>
      <c r="Q410" s="223"/>
      <c r="R410" s="224"/>
      <c r="S410" s="224"/>
      <c r="T410" s="224"/>
      <c r="U410" s="224"/>
      <c r="V410" s="224"/>
      <c r="W410" s="224"/>
      <c r="X410" s="224"/>
      <c r="Y410" s="224"/>
      <c r="Z410" s="214"/>
      <c r="AA410" s="214"/>
      <c r="AB410" s="214"/>
      <c r="AC410" s="214"/>
      <c r="AD410" s="214"/>
      <c r="AE410" s="214"/>
      <c r="AF410" s="214"/>
      <c r="AG410" s="214" t="s">
        <v>371</v>
      </c>
      <c r="AH410" s="214">
        <v>0</v>
      </c>
      <c r="AI410" s="214"/>
      <c r="AJ410" s="214"/>
      <c r="AK410" s="214"/>
      <c r="AL410" s="214"/>
      <c r="AM410" s="214"/>
      <c r="AN410" s="214"/>
      <c r="AO410" s="214"/>
      <c r="AP410" s="214"/>
      <c r="AQ410" s="214"/>
      <c r="AR410" s="214"/>
      <c r="AS410" s="214"/>
      <c r="AT410" s="214"/>
      <c r="AU410" s="214"/>
      <c r="AV410" s="214"/>
      <c r="AW410" s="214"/>
      <c r="AX410" s="214"/>
      <c r="AY410" s="214"/>
      <c r="AZ410" s="214"/>
      <c r="BA410" s="214"/>
      <c r="BB410" s="214"/>
      <c r="BC410" s="214"/>
      <c r="BD410" s="214"/>
      <c r="BE410" s="214"/>
      <c r="BF410" s="214"/>
      <c r="BG410" s="214"/>
      <c r="BH410" s="214"/>
    </row>
    <row r="411" spans="1:60" outlineLevel="3" x14ac:dyDescent="0.2">
      <c r="A411" s="221"/>
      <c r="B411" s="222"/>
      <c r="C411" s="268" t="s">
        <v>781</v>
      </c>
      <c r="D411" s="262"/>
      <c r="E411" s="263">
        <v>2.7549999999999999</v>
      </c>
      <c r="F411" s="224"/>
      <c r="G411" s="224"/>
      <c r="H411" s="224"/>
      <c r="I411" s="224"/>
      <c r="J411" s="224"/>
      <c r="K411" s="224"/>
      <c r="L411" s="224"/>
      <c r="M411" s="224"/>
      <c r="N411" s="223"/>
      <c r="O411" s="223"/>
      <c r="P411" s="223"/>
      <c r="Q411" s="223"/>
      <c r="R411" s="224"/>
      <c r="S411" s="224"/>
      <c r="T411" s="224"/>
      <c r="U411" s="224"/>
      <c r="V411" s="224"/>
      <c r="W411" s="224"/>
      <c r="X411" s="224"/>
      <c r="Y411" s="224"/>
      <c r="Z411" s="214"/>
      <c r="AA411" s="214"/>
      <c r="AB411" s="214"/>
      <c r="AC411" s="214"/>
      <c r="AD411" s="214"/>
      <c r="AE411" s="214"/>
      <c r="AF411" s="214"/>
      <c r="AG411" s="214" t="s">
        <v>371</v>
      </c>
      <c r="AH411" s="214">
        <v>0</v>
      </c>
      <c r="AI411" s="214"/>
      <c r="AJ411" s="214"/>
      <c r="AK411" s="214"/>
      <c r="AL411" s="214"/>
      <c r="AM411" s="214"/>
      <c r="AN411" s="214"/>
      <c r="AO411" s="214"/>
      <c r="AP411" s="214"/>
      <c r="AQ411" s="214"/>
      <c r="AR411" s="214"/>
      <c r="AS411" s="214"/>
      <c r="AT411" s="214"/>
      <c r="AU411" s="214"/>
      <c r="AV411" s="214"/>
      <c r="AW411" s="214"/>
      <c r="AX411" s="214"/>
      <c r="AY411" s="214"/>
      <c r="AZ411" s="214"/>
      <c r="BA411" s="214"/>
      <c r="BB411" s="214"/>
      <c r="BC411" s="214"/>
      <c r="BD411" s="214"/>
      <c r="BE411" s="214"/>
      <c r="BF411" s="214"/>
      <c r="BG411" s="214"/>
      <c r="BH411" s="214"/>
    </row>
    <row r="412" spans="1:60" outlineLevel="1" x14ac:dyDescent="0.2">
      <c r="A412" s="236">
        <v>109</v>
      </c>
      <c r="B412" s="237" t="s">
        <v>782</v>
      </c>
      <c r="C412" s="254" t="s">
        <v>783</v>
      </c>
      <c r="D412" s="238" t="s">
        <v>581</v>
      </c>
      <c r="E412" s="239">
        <v>7.5910000000000005E-2</v>
      </c>
      <c r="F412" s="240"/>
      <c r="G412" s="241">
        <f>ROUND(E412*F412,2)</f>
        <v>0</v>
      </c>
      <c r="H412" s="240"/>
      <c r="I412" s="241">
        <f>ROUND(E412*H412,2)</f>
        <v>0</v>
      </c>
      <c r="J412" s="240"/>
      <c r="K412" s="241">
        <f>ROUND(E412*J412,2)</f>
        <v>0</v>
      </c>
      <c r="L412" s="241">
        <v>12</v>
      </c>
      <c r="M412" s="241">
        <f>G412*(1+L412/100)</f>
        <v>0</v>
      </c>
      <c r="N412" s="239">
        <v>0</v>
      </c>
      <c r="O412" s="239">
        <f>ROUND(E412*N412,2)</f>
        <v>0</v>
      </c>
      <c r="P412" s="239">
        <v>0</v>
      </c>
      <c r="Q412" s="239">
        <f>ROUND(E412*P412,2)</f>
        <v>0</v>
      </c>
      <c r="R412" s="241" t="s">
        <v>735</v>
      </c>
      <c r="S412" s="241" t="s">
        <v>315</v>
      </c>
      <c r="T412" s="242" t="s">
        <v>315</v>
      </c>
      <c r="U412" s="224">
        <v>2.2549999999999999</v>
      </c>
      <c r="V412" s="224">
        <f>ROUND(E412*U412,2)</f>
        <v>0.17</v>
      </c>
      <c r="W412" s="224"/>
      <c r="X412" s="224" t="s">
        <v>582</v>
      </c>
      <c r="Y412" s="224" t="s">
        <v>317</v>
      </c>
      <c r="Z412" s="214"/>
      <c r="AA412" s="214"/>
      <c r="AB412" s="214"/>
      <c r="AC412" s="214"/>
      <c r="AD412" s="214"/>
      <c r="AE412" s="214"/>
      <c r="AF412" s="214"/>
      <c r="AG412" s="214" t="s">
        <v>583</v>
      </c>
      <c r="AH412" s="214"/>
      <c r="AI412" s="214"/>
      <c r="AJ412" s="214"/>
      <c r="AK412" s="214"/>
      <c r="AL412" s="214"/>
      <c r="AM412" s="214"/>
      <c r="AN412" s="214"/>
      <c r="AO412" s="214"/>
      <c r="AP412" s="214"/>
      <c r="AQ412" s="214"/>
      <c r="AR412" s="214"/>
      <c r="AS412" s="214"/>
      <c r="AT412" s="214"/>
      <c r="AU412" s="214"/>
      <c r="AV412" s="214"/>
      <c r="AW412" s="214"/>
      <c r="AX412" s="214"/>
      <c r="AY412" s="214"/>
      <c r="AZ412" s="214"/>
      <c r="BA412" s="214"/>
      <c r="BB412" s="214"/>
      <c r="BC412" s="214"/>
      <c r="BD412" s="214"/>
      <c r="BE412" s="214"/>
      <c r="BF412" s="214"/>
      <c r="BG412" s="214"/>
      <c r="BH412" s="214"/>
    </row>
    <row r="413" spans="1:60" outlineLevel="2" x14ac:dyDescent="0.2">
      <c r="A413" s="221"/>
      <c r="B413" s="222"/>
      <c r="C413" s="267" t="s">
        <v>608</v>
      </c>
      <c r="D413" s="266"/>
      <c r="E413" s="266"/>
      <c r="F413" s="266"/>
      <c r="G413" s="266"/>
      <c r="H413" s="224"/>
      <c r="I413" s="224"/>
      <c r="J413" s="224"/>
      <c r="K413" s="224"/>
      <c r="L413" s="224"/>
      <c r="M413" s="224"/>
      <c r="N413" s="223"/>
      <c r="O413" s="223"/>
      <c r="P413" s="223"/>
      <c r="Q413" s="223"/>
      <c r="R413" s="224"/>
      <c r="S413" s="224"/>
      <c r="T413" s="224"/>
      <c r="U413" s="224"/>
      <c r="V413" s="224"/>
      <c r="W413" s="224"/>
      <c r="X413" s="224"/>
      <c r="Y413" s="224"/>
      <c r="Z413" s="214"/>
      <c r="AA413" s="214"/>
      <c r="AB413" s="214"/>
      <c r="AC413" s="214"/>
      <c r="AD413" s="214"/>
      <c r="AE413" s="214"/>
      <c r="AF413" s="214"/>
      <c r="AG413" s="214" t="s">
        <v>369</v>
      </c>
      <c r="AH413" s="214"/>
      <c r="AI413" s="214"/>
      <c r="AJ413" s="214"/>
      <c r="AK413" s="214"/>
      <c r="AL413" s="214"/>
      <c r="AM413" s="214"/>
      <c r="AN413" s="214"/>
      <c r="AO413" s="214"/>
      <c r="AP413" s="214"/>
      <c r="AQ413" s="214"/>
      <c r="AR413" s="214"/>
      <c r="AS413" s="214"/>
      <c r="AT413" s="214"/>
      <c r="AU413" s="214"/>
      <c r="AV413" s="214"/>
      <c r="AW413" s="214"/>
      <c r="AX413" s="214"/>
      <c r="AY413" s="214"/>
      <c r="AZ413" s="214"/>
      <c r="BA413" s="214"/>
      <c r="BB413" s="214"/>
      <c r="BC413" s="214"/>
      <c r="BD413" s="214"/>
      <c r="BE413" s="214"/>
      <c r="BF413" s="214"/>
      <c r="BG413" s="214"/>
      <c r="BH413" s="214"/>
    </row>
    <row r="414" spans="1:60" x14ac:dyDescent="0.2">
      <c r="A414" s="229" t="s">
        <v>310</v>
      </c>
      <c r="B414" s="230" t="s">
        <v>252</v>
      </c>
      <c r="C414" s="253" t="s">
        <v>253</v>
      </c>
      <c r="D414" s="231"/>
      <c r="E414" s="232"/>
      <c r="F414" s="233"/>
      <c r="G414" s="233">
        <f>SUMIF(AG415:AG442,"&lt;&gt;NOR",G415:G442)</f>
        <v>0</v>
      </c>
      <c r="H414" s="233"/>
      <c r="I414" s="233">
        <f>SUM(I415:I442)</f>
        <v>0</v>
      </c>
      <c r="J414" s="233"/>
      <c r="K414" s="233">
        <f>SUM(K415:K442)</f>
        <v>0</v>
      </c>
      <c r="L414" s="233"/>
      <c r="M414" s="233">
        <f>SUM(M415:M442)</f>
        <v>0</v>
      </c>
      <c r="N414" s="232"/>
      <c r="O414" s="232">
        <f>SUM(O415:O442)</f>
        <v>0.19</v>
      </c>
      <c r="P414" s="232"/>
      <c r="Q414" s="232">
        <f>SUM(Q415:Q442)</f>
        <v>0</v>
      </c>
      <c r="R414" s="233"/>
      <c r="S414" s="233"/>
      <c r="T414" s="234"/>
      <c r="U414" s="228"/>
      <c r="V414" s="228">
        <f>SUM(V415:V442)</f>
        <v>8.9500000000000011</v>
      </c>
      <c r="W414" s="228"/>
      <c r="X414" s="228"/>
      <c r="Y414" s="228"/>
      <c r="AG414" t="s">
        <v>311</v>
      </c>
    </row>
    <row r="415" spans="1:60" ht="22.5" outlineLevel="1" x14ac:dyDescent="0.2">
      <c r="A415" s="236">
        <v>110</v>
      </c>
      <c r="B415" s="237" t="s">
        <v>784</v>
      </c>
      <c r="C415" s="254" t="s">
        <v>785</v>
      </c>
      <c r="D415" s="238" t="s">
        <v>379</v>
      </c>
      <c r="E415" s="239">
        <v>5.84</v>
      </c>
      <c r="F415" s="240"/>
      <c r="G415" s="241">
        <f>ROUND(E415*F415,2)</f>
        <v>0</v>
      </c>
      <c r="H415" s="240"/>
      <c r="I415" s="241">
        <f>ROUND(E415*H415,2)</f>
        <v>0</v>
      </c>
      <c r="J415" s="240"/>
      <c r="K415" s="241">
        <f>ROUND(E415*J415,2)</f>
        <v>0</v>
      </c>
      <c r="L415" s="241">
        <v>12</v>
      </c>
      <c r="M415" s="241">
        <f>G415*(1+L415/100)</f>
        <v>0</v>
      </c>
      <c r="N415" s="239">
        <v>0</v>
      </c>
      <c r="O415" s="239">
        <f>ROUND(E415*N415,2)</f>
        <v>0</v>
      </c>
      <c r="P415" s="239">
        <v>0</v>
      </c>
      <c r="Q415" s="239">
        <f>ROUND(E415*P415,2)</f>
        <v>0</v>
      </c>
      <c r="R415" s="241" t="s">
        <v>786</v>
      </c>
      <c r="S415" s="241" t="s">
        <v>315</v>
      </c>
      <c r="T415" s="242" t="s">
        <v>315</v>
      </c>
      <c r="U415" s="224">
        <v>1.6E-2</v>
      </c>
      <c r="V415" s="224">
        <f>ROUND(E415*U415,2)</f>
        <v>0.09</v>
      </c>
      <c r="W415" s="224"/>
      <c r="X415" s="224" t="s">
        <v>336</v>
      </c>
      <c r="Y415" s="224" t="s">
        <v>317</v>
      </c>
      <c r="Z415" s="214"/>
      <c r="AA415" s="214"/>
      <c r="AB415" s="214"/>
      <c r="AC415" s="214"/>
      <c r="AD415" s="214"/>
      <c r="AE415" s="214"/>
      <c r="AF415" s="214"/>
      <c r="AG415" s="214" t="s">
        <v>337</v>
      </c>
      <c r="AH415" s="214"/>
      <c r="AI415" s="214"/>
      <c r="AJ415" s="214"/>
      <c r="AK415" s="214"/>
      <c r="AL415" s="214"/>
      <c r="AM415" s="214"/>
      <c r="AN415" s="214"/>
      <c r="AO415" s="214"/>
      <c r="AP415" s="214"/>
      <c r="AQ415" s="214"/>
      <c r="AR415" s="214"/>
      <c r="AS415" s="214"/>
      <c r="AT415" s="214"/>
      <c r="AU415" s="214"/>
      <c r="AV415" s="214"/>
      <c r="AW415" s="214"/>
      <c r="AX415" s="214"/>
      <c r="AY415" s="214"/>
      <c r="AZ415" s="214"/>
      <c r="BA415" s="214"/>
      <c r="BB415" s="214"/>
      <c r="BC415" s="214"/>
      <c r="BD415" s="214"/>
      <c r="BE415" s="214"/>
      <c r="BF415" s="214"/>
      <c r="BG415" s="214"/>
      <c r="BH415" s="214"/>
    </row>
    <row r="416" spans="1:60" outlineLevel="2" x14ac:dyDescent="0.2">
      <c r="A416" s="221"/>
      <c r="B416" s="222"/>
      <c r="C416" s="268" t="s">
        <v>593</v>
      </c>
      <c r="D416" s="262"/>
      <c r="E416" s="263">
        <v>5.84</v>
      </c>
      <c r="F416" s="224"/>
      <c r="G416" s="224"/>
      <c r="H416" s="224"/>
      <c r="I416" s="224"/>
      <c r="J416" s="224"/>
      <c r="K416" s="224"/>
      <c r="L416" s="224"/>
      <c r="M416" s="224"/>
      <c r="N416" s="223"/>
      <c r="O416" s="223"/>
      <c r="P416" s="223"/>
      <c r="Q416" s="223"/>
      <c r="R416" s="224"/>
      <c r="S416" s="224"/>
      <c r="T416" s="224"/>
      <c r="U416" s="224"/>
      <c r="V416" s="224"/>
      <c r="W416" s="224"/>
      <c r="X416" s="224"/>
      <c r="Y416" s="224"/>
      <c r="Z416" s="214"/>
      <c r="AA416" s="214"/>
      <c r="AB416" s="214"/>
      <c r="AC416" s="214"/>
      <c r="AD416" s="214"/>
      <c r="AE416" s="214"/>
      <c r="AF416" s="214"/>
      <c r="AG416" s="214" t="s">
        <v>371</v>
      </c>
      <c r="AH416" s="214">
        <v>5</v>
      </c>
      <c r="AI416" s="214"/>
      <c r="AJ416" s="214"/>
      <c r="AK416" s="214"/>
      <c r="AL416" s="214"/>
      <c r="AM416" s="214"/>
      <c r="AN416" s="214"/>
      <c r="AO416" s="214"/>
      <c r="AP416" s="214"/>
      <c r="AQ416" s="214"/>
      <c r="AR416" s="214"/>
      <c r="AS416" s="214"/>
      <c r="AT416" s="214"/>
      <c r="AU416" s="214"/>
      <c r="AV416" s="214"/>
      <c r="AW416" s="214"/>
      <c r="AX416" s="214"/>
      <c r="AY416" s="214"/>
      <c r="AZ416" s="214"/>
      <c r="BA416" s="214"/>
      <c r="BB416" s="214"/>
      <c r="BC416" s="214"/>
      <c r="BD416" s="214"/>
      <c r="BE416" s="214"/>
      <c r="BF416" s="214"/>
      <c r="BG416" s="214"/>
      <c r="BH416" s="214"/>
    </row>
    <row r="417" spans="1:60" ht="22.5" outlineLevel="1" x14ac:dyDescent="0.2">
      <c r="A417" s="236">
        <v>111</v>
      </c>
      <c r="B417" s="237" t="s">
        <v>787</v>
      </c>
      <c r="C417" s="254" t="s">
        <v>788</v>
      </c>
      <c r="D417" s="238" t="s">
        <v>379</v>
      </c>
      <c r="E417" s="239">
        <v>5.84</v>
      </c>
      <c r="F417" s="240"/>
      <c r="G417" s="241">
        <f>ROUND(E417*F417,2)</f>
        <v>0</v>
      </c>
      <c r="H417" s="240"/>
      <c r="I417" s="241">
        <f>ROUND(E417*H417,2)</f>
        <v>0</v>
      </c>
      <c r="J417" s="240"/>
      <c r="K417" s="241">
        <f>ROUND(E417*J417,2)</f>
        <v>0</v>
      </c>
      <c r="L417" s="241">
        <v>12</v>
      </c>
      <c r="M417" s="241">
        <f>G417*(1+L417/100)</f>
        <v>0</v>
      </c>
      <c r="N417" s="239">
        <v>0</v>
      </c>
      <c r="O417" s="239">
        <f>ROUND(E417*N417,2)</f>
        <v>0</v>
      </c>
      <c r="P417" s="239">
        <v>0</v>
      </c>
      <c r="Q417" s="239">
        <f>ROUND(E417*P417,2)</f>
        <v>0</v>
      </c>
      <c r="R417" s="241" t="s">
        <v>786</v>
      </c>
      <c r="S417" s="241" t="s">
        <v>315</v>
      </c>
      <c r="T417" s="242" t="s">
        <v>315</v>
      </c>
      <c r="U417" s="224">
        <v>0.26</v>
      </c>
      <c r="V417" s="224">
        <f>ROUND(E417*U417,2)</f>
        <v>1.52</v>
      </c>
      <c r="W417" s="224"/>
      <c r="X417" s="224" t="s">
        <v>336</v>
      </c>
      <c r="Y417" s="224" t="s">
        <v>317</v>
      </c>
      <c r="Z417" s="214"/>
      <c r="AA417" s="214"/>
      <c r="AB417" s="214"/>
      <c r="AC417" s="214"/>
      <c r="AD417" s="214"/>
      <c r="AE417" s="214"/>
      <c r="AF417" s="214"/>
      <c r="AG417" s="214" t="s">
        <v>337</v>
      </c>
      <c r="AH417" s="214"/>
      <c r="AI417" s="214"/>
      <c r="AJ417" s="214"/>
      <c r="AK417" s="214"/>
      <c r="AL417" s="214"/>
      <c r="AM417" s="214"/>
      <c r="AN417" s="214"/>
      <c r="AO417" s="214"/>
      <c r="AP417" s="214"/>
      <c r="AQ417" s="214"/>
      <c r="AR417" s="214"/>
      <c r="AS417" s="214"/>
      <c r="AT417" s="214"/>
      <c r="AU417" s="214"/>
      <c r="AV417" s="214"/>
      <c r="AW417" s="214"/>
      <c r="AX417" s="214"/>
      <c r="AY417" s="214"/>
      <c r="AZ417" s="214"/>
      <c r="BA417" s="214"/>
      <c r="BB417" s="214"/>
      <c r="BC417" s="214"/>
      <c r="BD417" s="214"/>
      <c r="BE417" s="214"/>
      <c r="BF417" s="214"/>
      <c r="BG417" s="214"/>
      <c r="BH417" s="214"/>
    </row>
    <row r="418" spans="1:60" outlineLevel="2" x14ac:dyDescent="0.2">
      <c r="A418" s="221"/>
      <c r="B418" s="222"/>
      <c r="C418" s="255" t="s">
        <v>789</v>
      </c>
      <c r="D418" s="243"/>
      <c r="E418" s="243"/>
      <c r="F418" s="243"/>
      <c r="G418" s="243"/>
      <c r="H418" s="224"/>
      <c r="I418" s="224"/>
      <c r="J418" s="224"/>
      <c r="K418" s="224"/>
      <c r="L418" s="224"/>
      <c r="M418" s="224"/>
      <c r="N418" s="223"/>
      <c r="O418" s="223"/>
      <c r="P418" s="223"/>
      <c r="Q418" s="223"/>
      <c r="R418" s="224"/>
      <c r="S418" s="224"/>
      <c r="T418" s="224"/>
      <c r="U418" s="224"/>
      <c r="V418" s="224"/>
      <c r="W418" s="224"/>
      <c r="X418" s="224"/>
      <c r="Y418" s="224"/>
      <c r="Z418" s="214"/>
      <c r="AA418" s="214"/>
      <c r="AB418" s="214"/>
      <c r="AC418" s="214"/>
      <c r="AD418" s="214"/>
      <c r="AE418" s="214"/>
      <c r="AF418" s="214"/>
      <c r="AG418" s="214" t="s">
        <v>320</v>
      </c>
      <c r="AH418" s="214"/>
      <c r="AI418" s="214"/>
      <c r="AJ418" s="214"/>
      <c r="AK418" s="214"/>
      <c r="AL418" s="214"/>
      <c r="AM418" s="214"/>
      <c r="AN418" s="214"/>
      <c r="AO418" s="214"/>
      <c r="AP418" s="214"/>
      <c r="AQ418" s="214"/>
      <c r="AR418" s="214"/>
      <c r="AS418" s="214"/>
      <c r="AT418" s="214"/>
      <c r="AU418" s="214"/>
      <c r="AV418" s="214"/>
      <c r="AW418" s="214"/>
      <c r="AX418" s="214"/>
      <c r="AY418" s="214"/>
      <c r="AZ418" s="214"/>
      <c r="BA418" s="214"/>
      <c r="BB418" s="214"/>
      <c r="BC418" s="214"/>
      <c r="BD418" s="214"/>
      <c r="BE418" s="214"/>
      <c r="BF418" s="214"/>
      <c r="BG418" s="214"/>
      <c r="BH418" s="214"/>
    </row>
    <row r="419" spans="1:60" outlineLevel="3" x14ac:dyDescent="0.2">
      <c r="A419" s="221"/>
      <c r="B419" s="222"/>
      <c r="C419" s="258" t="s">
        <v>960</v>
      </c>
      <c r="D419" s="252"/>
      <c r="E419" s="252"/>
      <c r="F419" s="252"/>
      <c r="G419" s="252"/>
      <c r="H419" s="224"/>
      <c r="I419" s="224"/>
      <c r="J419" s="224"/>
      <c r="K419" s="224"/>
      <c r="L419" s="224"/>
      <c r="M419" s="224"/>
      <c r="N419" s="223"/>
      <c r="O419" s="223"/>
      <c r="P419" s="223"/>
      <c r="Q419" s="223"/>
      <c r="R419" s="224"/>
      <c r="S419" s="224"/>
      <c r="T419" s="224"/>
      <c r="U419" s="224"/>
      <c r="V419" s="224"/>
      <c r="W419" s="224"/>
      <c r="X419" s="224"/>
      <c r="Y419" s="224"/>
      <c r="Z419" s="214"/>
      <c r="AA419" s="214"/>
      <c r="AB419" s="214"/>
      <c r="AC419" s="214"/>
      <c r="AD419" s="214"/>
      <c r="AE419" s="214"/>
      <c r="AF419" s="214"/>
      <c r="AG419" s="214" t="s">
        <v>320</v>
      </c>
      <c r="AH419" s="214"/>
      <c r="AI419" s="214"/>
      <c r="AJ419" s="214"/>
      <c r="AK419" s="214"/>
      <c r="AL419" s="214"/>
      <c r="AM419" s="214"/>
      <c r="AN419" s="214"/>
      <c r="AO419" s="214"/>
      <c r="AP419" s="214"/>
      <c r="AQ419" s="214"/>
      <c r="AR419" s="214"/>
      <c r="AS419" s="214"/>
      <c r="AT419" s="214"/>
      <c r="AU419" s="214"/>
      <c r="AV419" s="214"/>
      <c r="AW419" s="214"/>
      <c r="AX419" s="214"/>
      <c r="AY419" s="214"/>
      <c r="AZ419" s="214"/>
      <c r="BA419" s="214"/>
      <c r="BB419" s="214"/>
      <c r="BC419" s="214"/>
      <c r="BD419" s="214"/>
      <c r="BE419" s="214"/>
      <c r="BF419" s="214"/>
      <c r="BG419" s="214"/>
      <c r="BH419" s="214"/>
    </row>
    <row r="420" spans="1:60" outlineLevel="3" x14ac:dyDescent="0.2">
      <c r="A420" s="221"/>
      <c r="B420" s="222"/>
      <c r="C420" s="258" t="s">
        <v>790</v>
      </c>
      <c r="D420" s="252"/>
      <c r="E420" s="252"/>
      <c r="F420" s="252"/>
      <c r="G420" s="252"/>
      <c r="H420" s="224"/>
      <c r="I420" s="224"/>
      <c r="J420" s="224"/>
      <c r="K420" s="224"/>
      <c r="L420" s="224"/>
      <c r="M420" s="224"/>
      <c r="N420" s="223"/>
      <c r="O420" s="223"/>
      <c r="P420" s="223"/>
      <c r="Q420" s="223"/>
      <c r="R420" s="224"/>
      <c r="S420" s="224"/>
      <c r="T420" s="224"/>
      <c r="U420" s="224"/>
      <c r="V420" s="224"/>
      <c r="W420" s="224"/>
      <c r="X420" s="224"/>
      <c r="Y420" s="224"/>
      <c r="Z420" s="214"/>
      <c r="AA420" s="214"/>
      <c r="AB420" s="214"/>
      <c r="AC420" s="214"/>
      <c r="AD420" s="214"/>
      <c r="AE420" s="214"/>
      <c r="AF420" s="214"/>
      <c r="AG420" s="214" t="s">
        <v>320</v>
      </c>
      <c r="AH420" s="214"/>
      <c r="AI420" s="214"/>
      <c r="AJ420" s="214"/>
      <c r="AK420" s="214"/>
      <c r="AL420" s="214"/>
      <c r="AM420" s="214"/>
      <c r="AN420" s="214"/>
      <c r="AO420" s="214"/>
      <c r="AP420" s="214"/>
      <c r="AQ420" s="214"/>
      <c r="AR420" s="214"/>
      <c r="AS420" s="214"/>
      <c r="AT420" s="214"/>
      <c r="AU420" s="214"/>
      <c r="AV420" s="214"/>
      <c r="AW420" s="214"/>
      <c r="AX420" s="214"/>
      <c r="AY420" s="214"/>
      <c r="AZ420" s="214"/>
      <c r="BA420" s="214"/>
      <c r="BB420" s="214"/>
      <c r="BC420" s="214"/>
      <c r="BD420" s="214"/>
      <c r="BE420" s="214"/>
      <c r="BF420" s="214"/>
      <c r="BG420" s="214"/>
      <c r="BH420" s="214"/>
    </row>
    <row r="421" spans="1:60" outlineLevel="3" x14ac:dyDescent="0.2">
      <c r="A421" s="221"/>
      <c r="B421" s="222"/>
      <c r="C421" s="258" t="s">
        <v>791</v>
      </c>
      <c r="D421" s="252"/>
      <c r="E421" s="252"/>
      <c r="F421" s="252"/>
      <c r="G421" s="252"/>
      <c r="H421" s="224"/>
      <c r="I421" s="224"/>
      <c r="J421" s="224"/>
      <c r="K421" s="224"/>
      <c r="L421" s="224"/>
      <c r="M421" s="224"/>
      <c r="N421" s="223"/>
      <c r="O421" s="223"/>
      <c r="P421" s="223"/>
      <c r="Q421" s="223"/>
      <c r="R421" s="224"/>
      <c r="S421" s="224"/>
      <c r="T421" s="224"/>
      <c r="U421" s="224"/>
      <c r="V421" s="224"/>
      <c r="W421" s="224"/>
      <c r="X421" s="224"/>
      <c r="Y421" s="224"/>
      <c r="Z421" s="214"/>
      <c r="AA421" s="214"/>
      <c r="AB421" s="214"/>
      <c r="AC421" s="214"/>
      <c r="AD421" s="214"/>
      <c r="AE421" s="214"/>
      <c r="AF421" s="214"/>
      <c r="AG421" s="214" t="s">
        <v>320</v>
      </c>
      <c r="AH421" s="214"/>
      <c r="AI421" s="214"/>
      <c r="AJ421" s="214"/>
      <c r="AK421" s="214"/>
      <c r="AL421" s="214"/>
      <c r="AM421" s="214"/>
      <c r="AN421" s="214"/>
      <c r="AO421" s="214"/>
      <c r="AP421" s="214"/>
      <c r="AQ421" s="214"/>
      <c r="AR421" s="214"/>
      <c r="AS421" s="214"/>
      <c r="AT421" s="214"/>
      <c r="AU421" s="214"/>
      <c r="AV421" s="214"/>
      <c r="AW421" s="214"/>
      <c r="AX421" s="214"/>
      <c r="AY421" s="214"/>
      <c r="AZ421" s="214"/>
      <c r="BA421" s="214"/>
      <c r="BB421" s="214"/>
      <c r="BC421" s="214"/>
      <c r="BD421" s="214"/>
      <c r="BE421" s="214"/>
      <c r="BF421" s="214"/>
      <c r="BG421" s="214"/>
      <c r="BH421" s="214"/>
    </row>
    <row r="422" spans="1:60" outlineLevel="3" x14ac:dyDescent="0.2">
      <c r="A422" s="221"/>
      <c r="B422" s="222"/>
      <c r="C422" s="258" t="s">
        <v>792</v>
      </c>
      <c r="D422" s="252"/>
      <c r="E422" s="252"/>
      <c r="F422" s="252"/>
      <c r="G422" s="252"/>
      <c r="H422" s="224"/>
      <c r="I422" s="224"/>
      <c r="J422" s="224"/>
      <c r="K422" s="224"/>
      <c r="L422" s="224"/>
      <c r="M422" s="224"/>
      <c r="N422" s="223"/>
      <c r="O422" s="223"/>
      <c r="P422" s="223"/>
      <c r="Q422" s="223"/>
      <c r="R422" s="224"/>
      <c r="S422" s="224"/>
      <c r="T422" s="224"/>
      <c r="U422" s="224"/>
      <c r="V422" s="224"/>
      <c r="W422" s="224"/>
      <c r="X422" s="224"/>
      <c r="Y422" s="224"/>
      <c r="Z422" s="214"/>
      <c r="AA422" s="214"/>
      <c r="AB422" s="214"/>
      <c r="AC422" s="214"/>
      <c r="AD422" s="214"/>
      <c r="AE422" s="214"/>
      <c r="AF422" s="214"/>
      <c r="AG422" s="214" t="s">
        <v>320</v>
      </c>
      <c r="AH422" s="214"/>
      <c r="AI422" s="214"/>
      <c r="AJ422" s="214"/>
      <c r="AK422" s="214"/>
      <c r="AL422" s="214"/>
      <c r="AM422" s="214"/>
      <c r="AN422" s="214"/>
      <c r="AO422" s="214"/>
      <c r="AP422" s="214"/>
      <c r="AQ422" s="214"/>
      <c r="AR422" s="214"/>
      <c r="AS422" s="214"/>
      <c r="AT422" s="214"/>
      <c r="AU422" s="214"/>
      <c r="AV422" s="214"/>
      <c r="AW422" s="214"/>
      <c r="AX422" s="214"/>
      <c r="AY422" s="214"/>
      <c r="AZ422" s="214"/>
      <c r="BA422" s="214"/>
      <c r="BB422" s="214"/>
      <c r="BC422" s="214"/>
      <c r="BD422" s="214"/>
      <c r="BE422" s="214"/>
      <c r="BF422" s="214"/>
      <c r="BG422" s="214"/>
      <c r="BH422" s="214"/>
    </row>
    <row r="423" spans="1:60" outlineLevel="3" x14ac:dyDescent="0.2">
      <c r="A423" s="221"/>
      <c r="B423" s="222"/>
      <c r="C423" s="258" t="s">
        <v>793</v>
      </c>
      <c r="D423" s="252"/>
      <c r="E423" s="252"/>
      <c r="F423" s="252"/>
      <c r="G423" s="252"/>
      <c r="H423" s="224"/>
      <c r="I423" s="224"/>
      <c r="J423" s="224"/>
      <c r="K423" s="224"/>
      <c r="L423" s="224"/>
      <c r="M423" s="224"/>
      <c r="N423" s="223"/>
      <c r="O423" s="223"/>
      <c r="P423" s="223"/>
      <c r="Q423" s="223"/>
      <c r="R423" s="224"/>
      <c r="S423" s="224"/>
      <c r="T423" s="224"/>
      <c r="U423" s="224"/>
      <c r="V423" s="224"/>
      <c r="W423" s="224"/>
      <c r="X423" s="224"/>
      <c r="Y423" s="224"/>
      <c r="Z423" s="214"/>
      <c r="AA423" s="214"/>
      <c r="AB423" s="214"/>
      <c r="AC423" s="214"/>
      <c r="AD423" s="214"/>
      <c r="AE423" s="214"/>
      <c r="AF423" s="214"/>
      <c r="AG423" s="214" t="s">
        <v>320</v>
      </c>
      <c r="AH423" s="214"/>
      <c r="AI423" s="214"/>
      <c r="AJ423" s="214"/>
      <c r="AK423" s="214"/>
      <c r="AL423" s="214"/>
      <c r="AM423" s="214"/>
      <c r="AN423" s="214"/>
      <c r="AO423" s="214"/>
      <c r="AP423" s="214"/>
      <c r="AQ423" s="214"/>
      <c r="AR423" s="214"/>
      <c r="AS423" s="214"/>
      <c r="AT423" s="214"/>
      <c r="AU423" s="214"/>
      <c r="AV423" s="214"/>
      <c r="AW423" s="214"/>
      <c r="AX423" s="214"/>
      <c r="AY423" s="214"/>
      <c r="AZ423" s="214"/>
      <c r="BA423" s="214"/>
      <c r="BB423" s="214"/>
      <c r="BC423" s="214"/>
      <c r="BD423" s="214"/>
      <c r="BE423" s="214"/>
      <c r="BF423" s="214"/>
      <c r="BG423" s="214"/>
      <c r="BH423" s="214"/>
    </row>
    <row r="424" spans="1:60" outlineLevel="2" x14ac:dyDescent="0.2">
      <c r="A424" s="221"/>
      <c r="B424" s="222"/>
      <c r="C424" s="268" t="s">
        <v>593</v>
      </c>
      <c r="D424" s="262"/>
      <c r="E424" s="263">
        <v>5.84</v>
      </c>
      <c r="F424" s="224"/>
      <c r="G424" s="224"/>
      <c r="H424" s="224"/>
      <c r="I424" s="224"/>
      <c r="J424" s="224"/>
      <c r="K424" s="224"/>
      <c r="L424" s="224"/>
      <c r="M424" s="224"/>
      <c r="N424" s="223"/>
      <c r="O424" s="223"/>
      <c r="P424" s="223"/>
      <c r="Q424" s="223"/>
      <c r="R424" s="224"/>
      <c r="S424" s="224"/>
      <c r="T424" s="224"/>
      <c r="U424" s="224"/>
      <c r="V424" s="224"/>
      <c r="W424" s="224"/>
      <c r="X424" s="224"/>
      <c r="Y424" s="224"/>
      <c r="Z424" s="214"/>
      <c r="AA424" s="214"/>
      <c r="AB424" s="214"/>
      <c r="AC424" s="214"/>
      <c r="AD424" s="214"/>
      <c r="AE424" s="214"/>
      <c r="AF424" s="214"/>
      <c r="AG424" s="214" t="s">
        <v>371</v>
      </c>
      <c r="AH424" s="214">
        <v>5</v>
      </c>
      <c r="AI424" s="214"/>
      <c r="AJ424" s="214"/>
      <c r="AK424" s="214"/>
      <c r="AL424" s="214"/>
      <c r="AM424" s="214"/>
      <c r="AN424" s="214"/>
      <c r="AO424" s="214"/>
      <c r="AP424" s="214"/>
      <c r="AQ424" s="214"/>
      <c r="AR424" s="214"/>
      <c r="AS424" s="214"/>
      <c r="AT424" s="214"/>
      <c r="AU424" s="214"/>
      <c r="AV424" s="214"/>
      <c r="AW424" s="214"/>
      <c r="AX424" s="214"/>
      <c r="AY424" s="214"/>
      <c r="AZ424" s="214"/>
      <c r="BA424" s="214"/>
      <c r="BB424" s="214"/>
      <c r="BC424" s="214"/>
      <c r="BD424" s="214"/>
      <c r="BE424" s="214"/>
      <c r="BF424" s="214"/>
      <c r="BG424" s="214"/>
      <c r="BH424" s="214"/>
    </row>
    <row r="425" spans="1:60" outlineLevel="1" x14ac:dyDescent="0.2">
      <c r="A425" s="236">
        <v>112</v>
      </c>
      <c r="B425" s="237" t="s">
        <v>794</v>
      </c>
      <c r="C425" s="254" t="s">
        <v>795</v>
      </c>
      <c r="D425" s="238" t="s">
        <v>379</v>
      </c>
      <c r="E425" s="239">
        <v>5.84</v>
      </c>
      <c r="F425" s="240"/>
      <c r="G425" s="241">
        <f>ROUND(E425*F425,2)</f>
        <v>0</v>
      </c>
      <c r="H425" s="240"/>
      <c r="I425" s="241">
        <f>ROUND(E425*H425,2)</f>
        <v>0</v>
      </c>
      <c r="J425" s="240"/>
      <c r="K425" s="241">
        <f>ROUND(E425*J425,2)</f>
        <v>0</v>
      </c>
      <c r="L425" s="241">
        <v>12</v>
      </c>
      <c r="M425" s="241">
        <f>G425*(1+L425/100)</f>
        <v>0</v>
      </c>
      <c r="N425" s="239">
        <v>2.1000000000000001E-4</v>
      </c>
      <c r="O425" s="239">
        <f>ROUND(E425*N425,2)</f>
        <v>0</v>
      </c>
      <c r="P425" s="239">
        <v>0</v>
      </c>
      <c r="Q425" s="239">
        <f>ROUND(E425*P425,2)</f>
        <v>0</v>
      </c>
      <c r="R425" s="241" t="s">
        <v>786</v>
      </c>
      <c r="S425" s="241" t="s">
        <v>315</v>
      </c>
      <c r="T425" s="242" t="s">
        <v>315</v>
      </c>
      <c r="U425" s="224">
        <v>0.05</v>
      </c>
      <c r="V425" s="224">
        <f>ROUND(E425*U425,2)</f>
        <v>0.28999999999999998</v>
      </c>
      <c r="W425" s="224"/>
      <c r="X425" s="224" t="s">
        <v>336</v>
      </c>
      <c r="Y425" s="224" t="s">
        <v>317</v>
      </c>
      <c r="Z425" s="214"/>
      <c r="AA425" s="214"/>
      <c r="AB425" s="214"/>
      <c r="AC425" s="214"/>
      <c r="AD425" s="214"/>
      <c r="AE425" s="214"/>
      <c r="AF425" s="214"/>
      <c r="AG425" s="214" t="s">
        <v>337</v>
      </c>
      <c r="AH425" s="214"/>
      <c r="AI425" s="214"/>
      <c r="AJ425" s="214"/>
      <c r="AK425" s="214"/>
      <c r="AL425" s="214"/>
      <c r="AM425" s="214"/>
      <c r="AN425" s="214"/>
      <c r="AO425" s="214"/>
      <c r="AP425" s="214"/>
      <c r="AQ425" s="214"/>
      <c r="AR425" s="214"/>
      <c r="AS425" s="214"/>
      <c r="AT425" s="214"/>
      <c r="AU425" s="214"/>
      <c r="AV425" s="214"/>
      <c r="AW425" s="214"/>
      <c r="AX425" s="214"/>
      <c r="AY425" s="214"/>
      <c r="AZ425" s="214"/>
      <c r="BA425" s="214"/>
      <c r="BB425" s="214"/>
      <c r="BC425" s="214"/>
      <c r="BD425" s="214"/>
      <c r="BE425" s="214"/>
      <c r="BF425" s="214"/>
      <c r="BG425" s="214"/>
      <c r="BH425" s="214"/>
    </row>
    <row r="426" spans="1:60" outlineLevel="2" x14ac:dyDescent="0.2">
      <c r="A426" s="221"/>
      <c r="B426" s="222"/>
      <c r="C426" s="255" t="s">
        <v>796</v>
      </c>
      <c r="D426" s="243"/>
      <c r="E426" s="243"/>
      <c r="F426" s="243"/>
      <c r="G426" s="243"/>
      <c r="H426" s="224"/>
      <c r="I426" s="224"/>
      <c r="J426" s="224"/>
      <c r="K426" s="224"/>
      <c r="L426" s="224"/>
      <c r="M426" s="224"/>
      <c r="N426" s="223"/>
      <c r="O426" s="223"/>
      <c r="P426" s="223"/>
      <c r="Q426" s="223"/>
      <c r="R426" s="224"/>
      <c r="S426" s="224"/>
      <c r="T426" s="224"/>
      <c r="U426" s="224"/>
      <c r="V426" s="224"/>
      <c r="W426" s="224"/>
      <c r="X426" s="224"/>
      <c r="Y426" s="224"/>
      <c r="Z426" s="214"/>
      <c r="AA426" s="214"/>
      <c r="AB426" s="214"/>
      <c r="AC426" s="214"/>
      <c r="AD426" s="214"/>
      <c r="AE426" s="214"/>
      <c r="AF426" s="214"/>
      <c r="AG426" s="214" t="s">
        <v>320</v>
      </c>
      <c r="AH426" s="214"/>
      <c r="AI426" s="214"/>
      <c r="AJ426" s="214"/>
      <c r="AK426" s="214"/>
      <c r="AL426" s="214"/>
      <c r="AM426" s="214"/>
      <c r="AN426" s="214"/>
      <c r="AO426" s="214"/>
      <c r="AP426" s="214"/>
      <c r="AQ426" s="214"/>
      <c r="AR426" s="214"/>
      <c r="AS426" s="214"/>
      <c r="AT426" s="214"/>
      <c r="AU426" s="214"/>
      <c r="AV426" s="214"/>
      <c r="AW426" s="214"/>
      <c r="AX426" s="214"/>
      <c r="AY426" s="214"/>
      <c r="AZ426" s="214"/>
      <c r="BA426" s="214"/>
      <c r="BB426" s="214"/>
      <c r="BC426" s="214"/>
      <c r="BD426" s="214"/>
      <c r="BE426" s="214"/>
      <c r="BF426" s="214"/>
      <c r="BG426" s="214"/>
      <c r="BH426" s="214"/>
    </row>
    <row r="427" spans="1:60" outlineLevel="2" x14ac:dyDescent="0.2">
      <c r="A427" s="221"/>
      <c r="B427" s="222"/>
      <c r="C427" s="268" t="s">
        <v>593</v>
      </c>
      <c r="D427" s="262"/>
      <c r="E427" s="263">
        <v>5.84</v>
      </c>
      <c r="F427" s="224"/>
      <c r="G427" s="224"/>
      <c r="H427" s="224"/>
      <c r="I427" s="224"/>
      <c r="J427" s="224"/>
      <c r="K427" s="224"/>
      <c r="L427" s="224"/>
      <c r="M427" s="224"/>
      <c r="N427" s="223"/>
      <c r="O427" s="223"/>
      <c r="P427" s="223"/>
      <c r="Q427" s="223"/>
      <c r="R427" s="224"/>
      <c r="S427" s="224"/>
      <c r="T427" s="224"/>
      <c r="U427" s="224"/>
      <c r="V427" s="224"/>
      <c r="W427" s="224"/>
      <c r="X427" s="224"/>
      <c r="Y427" s="224"/>
      <c r="Z427" s="214"/>
      <c r="AA427" s="214"/>
      <c r="AB427" s="214"/>
      <c r="AC427" s="214"/>
      <c r="AD427" s="214"/>
      <c r="AE427" s="214"/>
      <c r="AF427" s="214"/>
      <c r="AG427" s="214" t="s">
        <v>371</v>
      </c>
      <c r="AH427" s="214">
        <v>5</v>
      </c>
      <c r="AI427" s="214"/>
      <c r="AJ427" s="214"/>
      <c r="AK427" s="214"/>
      <c r="AL427" s="214"/>
      <c r="AM427" s="214"/>
      <c r="AN427" s="214"/>
      <c r="AO427" s="214"/>
      <c r="AP427" s="214"/>
      <c r="AQ427" s="214"/>
      <c r="AR427" s="214"/>
      <c r="AS427" s="214"/>
      <c r="AT427" s="214"/>
      <c r="AU427" s="214"/>
      <c r="AV427" s="214"/>
      <c r="AW427" s="214"/>
      <c r="AX427" s="214"/>
      <c r="AY427" s="214"/>
      <c r="AZ427" s="214"/>
      <c r="BA427" s="214"/>
      <c r="BB427" s="214"/>
      <c r="BC427" s="214"/>
      <c r="BD427" s="214"/>
      <c r="BE427" s="214"/>
      <c r="BF427" s="214"/>
      <c r="BG427" s="214"/>
      <c r="BH427" s="214"/>
    </row>
    <row r="428" spans="1:60" ht="22.5" outlineLevel="1" x14ac:dyDescent="0.2">
      <c r="A428" s="236">
        <v>113</v>
      </c>
      <c r="B428" s="237" t="s">
        <v>797</v>
      </c>
      <c r="C428" s="254" t="s">
        <v>798</v>
      </c>
      <c r="D428" s="238" t="s">
        <v>379</v>
      </c>
      <c r="E428" s="239">
        <v>5.84</v>
      </c>
      <c r="F428" s="240"/>
      <c r="G428" s="241">
        <f>ROUND(E428*F428,2)</f>
        <v>0</v>
      </c>
      <c r="H428" s="240"/>
      <c r="I428" s="241">
        <f>ROUND(E428*H428,2)</f>
        <v>0</v>
      </c>
      <c r="J428" s="240"/>
      <c r="K428" s="241">
        <f>ROUND(E428*J428,2)</f>
        <v>0</v>
      </c>
      <c r="L428" s="241">
        <v>12</v>
      </c>
      <c r="M428" s="241">
        <f>G428*(1+L428/100)</f>
        <v>0</v>
      </c>
      <c r="N428" s="239">
        <v>5.0400000000000002E-3</v>
      </c>
      <c r="O428" s="239">
        <f>ROUND(E428*N428,2)</f>
        <v>0.03</v>
      </c>
      <c r="P428" s="239">
        <v>0</v>
      </c>
      <c r="Q428" s="239">
        <f>ROUND(E428*P428,2)</f>
        <v>0</v>
      </c>
      <c r="R428" s="241" t="s">
        <v>786</v>
      </c>
      <c r="S428" s="241" t="s">
        <v>315</v>
      </c>
      <c r="T428" s="242" t="s">
        <v>315</v>
      </c>
      <c r="U428" s="224">
        <v>0.97799999999999998</v>
      </c>
      <c r="V428" s="224">
        <f>ROUND(E428*U428,2)</f>
        <v>5.71</v>
      </c>
      <c r="W428" s="224"/>
      <c r="X428" s="224" t="s">
        <v>336</v>
      </c>
      <c r="Y428" s="224" t="s">
        <v>317</v>
      </c>
      <c r="Z428" s="214"/>
      <c r="AA428" s="214"/>
      <c r="AB428" s="214"/>
      <c r="AC428" s="214"/>
      <c r="AD428" s="214"/>
      <c r="AE428" s="214"/>
      <c r="AF428" s="214"/>
      <c r="AG428" s="214" t="s">
        <v>337</v>
      </c>
      <c r="AH428" s="214"/>
      <c r="AI428" s="214"/>
      <c r="AJ428" s="214"/>
      <c r="AK428" s="214"/>
      <c r="AL428" s="214"/>
      <c r="AM428" s="214"/>
      <c r="AN428" s="214"/>
      <c r="AO428" s="214"/>
      <c r="AP428" s="214"/>
      <c r="AQ428" s="214"/>
      <c r="AR428" s="214"/>
      <c r="AS428" s="214"/>
      <c r="AT428" s="214"/>
      <c r="AU428" s="214"/>
      <c r="AV428" s="214"/>
      <c r="AW428" s="214"/>
      <c r="AX428" s="214"/>
      <c r="AY428" s="214"/>
      <c r="AZ428" s="214"/>
      <c r="BA428" s="214"/>
      <c r="BB428" s="214"/>
      <c r="BC428" s="214"/>
      <c r="BD428" s="214"/>
      <c r="BE428" s="214"/>
      <c r="BF428" s="214"/>
      <c r="BG428" s="214"/>
      <c r="BH428" s="214"/>
    </row>
    <row r="429" spans="1:60" outlineLevel="2" x14ac:dyDescent="0.2">
      <c r="A429" s="221"/>
      <c r="B429" s="222"/>
      <c r="C429" s="268" t="s">
        <v>799</v>
      </c>
      <c r="D429" s="262"/>
      <c r="E429" s="263"/>
      <c r="F429" s="224"/>
      <c r="G429" s="224"/>
      <c r="H429" s="224"/>
      <c r="I429" s="224"/>
      <c r="J429" s="224"/>
      <c r="K429" s="224"/>
      <c r="L429" s="224"/>
      <c r="M429" s="224"/>
      <c r="N429" s="223"/>
      <c r="O429" s="223"/>
      <c r="P429" s="223"/>
      <c r="Q429" s="223"/>
      <c r="R429" s="224"/>
      <c r="S429" s="224"/>
      <c r="T429" s="224"/>
      <c r="U429" s="224"/>
      <c r="V429" s="224"/>
      <c r="W429" s="224"/>
      <c r="X429" s="224"/>
      <c r="Y429" s="224"/>
      <c r="Z429" s="214"/>
      <c r="AA429" s="214"/>
      <c r="AB429" s="214"/>
      <c r="AC429" s="214"/>
      <c r="AD429" s="214"/>
      <c r="AE429" s="214"/>
      <c r="AF429" s="214"/>
      <c r="AG429" s="214" t="s">
        <v>371</v>
      </c>
      <c r="AH429" s="214">
        <v>0</v>
      </c>
      <c r="AI429" s="214"/>
      <c r="AJ429" s="214"/>
      <c r="AK429" s="214"/>
      <c r="AL429" s="214"/>
      <c r="AM429" s="214"/>
      <c r="AN429" s="214"/>
      <c r="AO429" s="214"/>
      <c r="AP429" s="214"/>
      <c r="AQ429" s="214"/>
      <c r="AR429" s="214"/>
      <c r="AS429" s="214"/>
      <c r="AT429" s="214"/>
      <c r="AU429" s="214"/>
      <c r="AV429" s="214"/>
      <c r="AW429" s="214"/>
      <c r="AX429" s="214"/>
      <c r="AY429" s="214"/>
      <c r="AZ429" s="214"/>
      <c r="BA429" s="214"/>
      <c r="BB429" s="214"/>
      <c r="BC429" s="214"/>
      <c r="BD429" s="214"/>
      <c r="BE429" s="214"/>
      <c r="BF429" s="214"/>
      <c r="BG429" s="214"/>
      <c r="BH429" s="214"/>
    </row>
    <row r="430" spans="1:60" outlineLevel="3" x14ac:dyDescent="0.2">
      <c r="A430" s="221"/>
      <c r="B430" s="222"/>
      <c r="C430" s="268" t="s">
        <v>414</v>
      </c>
      <c r="D430" s="262"/>
      <c r="E430" s="263">
        <v>0.95</v>
      </c>
      <c r="F430" s="224"/>
      <c r="G430" s="224"/>
      <c r="H430" s="224"/>
      <c r="I430" s="224"/>
      <c r="J430" s="224"/>
      <c r="K430" s="224"/>
      <c r="L430" s="224"/>
      <c r="M430" s="224"/>
      <c r="N430" s="223"/>
      <c r="O430" s="223"/>
      <c r="P430" s="223"/>
      <c r="Q430" s="223"/>
      <c r="R430" s="224"/>
      <c r="S430" s="224"/>
      <c r="T430" s="224"/>
      <c r="U430" s="224"/>
      <c r="V430" s="224"/>
      <c r="W430" s="224"/>
      <c r="X430" s="224"/>
      <c r="Y430" s="224"/>
      <c r="Z430" s="214"/>
      <c r="AA430" s="214"/>
      <c r="AB430" s="214"/>
      <c r="AC430" s="214"/>
      <c r="AD430" s="214"/>
      <c r="AE430" s="214"/>
      <c r="AF430" s="214"/>
      <c r="AG430" s="214" t="s">
        <v>371</v>
      </c>
      <c r="AH430" s="214">
        <v>0</v>
      </c>
      <c r="AI430" s="214"/>
      <c r="AJ430" s="214"/>
      <c r="AK430" s="214"/>
      <c r="AL430" s="214"/>
      <c r="AM430" s="214"/>
      <c r="AN430" s="214"/>
      <c r="AO430" s="214"/>
      <c r="AP430" s="214"/>
      <c r="AQ430" s="214"/>
      <c r="AR430" s="214"/>
      <c r="AS430" s="214"/>
      <c r="AT430" s="214"/>
      <c r="AU430" s="214"/>
      <c r="AV430" s="214"/>
      <c r="AW430" s="214"/>
      <c r="AX430" s="214"/>
      <c r="AY430" s="214"/>
      <c r="AZ430" s="214"/>
      <c r="BA430" s="214"/>
      <c r="BB430" s="214"/>
      <c r="BC430" s="214"/>
      <c r="BD430" s="214"/>
      <c r="BE430" s="214"/>
      <c r="BF430" s="214"/>
      <c r="BG430" s="214"/>
      <c r="BH430" s="214"/>
    </row>
    <row r="431" spans="1:60" outlineLevel="3" x14ac:dyDescent="0.2">
      <c r="A431" s="221"/>
      <c r="B431" s="222"/>
      <c r="C431" s="268" t="s">
        <v>415</v>
      </c>
      <c r="D431" s="262"/>
      <c r="E431" s="263">
        <v>4.8899999999999997</v>
      </c>
      <c r="F431" s="224"/>
      <c r="G431" s="224"/>
      <c r="H431" s="224"/>
      <c r="I431" s="224"/>
      <c r="J431" s="224"/>
      <c r="K431" s="224"/>
      <c r="L431" s="224"/>
      <c r="M431" s="224"/>
      <c r="N431" s="223"/>
      <c r="O431" s="223"/>
      <c r="P431" s="223"/>
      <c r="Q431" s="223"/>
      <c r="R431" s="224"/>
      <c r="S431" s="224"/>
      <c r="T431" s="224"/>
      <c r="U431" s="224"/>
      <c r="V431" s="224"/>
      <c r="W431" s="224"/>
      <c r="X431" s="224"/>
      <c r="Y431" s="224"/>
      <c r="Z431" s="214"/>
      <c r="AA431" s="214"/>
      <c r="AB431" s="214"/>
      <c r="AC431" s="214"/>
      <c r="AD431" s="214"/>
      <c r="AE431" s="214"/>
      <c r="AF431" s="214"/>
      <c r="AG431" s="214" t="s">
        <v>371</v>
      </c>
      <c r="AH431" s="214">
        <v>0</v>
      </c>
      <c r="AI431" s="214"/>
      <c r="AJ431" s="214"/>
      <c r="AK431" s="214"/>
      <c r="AL431" s="214"/>
      <c r="AM431" s="214"/>
      <c r="AN431" s="214"/>
      <c r="AO431" s="214"/>
      <c r="AP431" s="214"/>
      <c r="AQ431" s="214"/>
      <c r="AR431" s="214"/>
      <c r="AS431" s="214"/>
      <c r="AT431" s="214"/>
      <c r="AU431" s="214"/>
      <c r="AV431" s="214"/>
      <c r="AW431" s="214"/>
      <c r="AX431" s="214"/>
      <c r="AY431" s="214"/>
      <c r="AZ431" s="214"/>
      <c r="BA431" s="214"/>
      <c r="BB431" s="214"/>
      <c r="BC431" s="214"/>
      <c r="BD431" s="214"/>
      <c r="BE431" s="214"/>
      <c r="BF431" s="214"/>
      <c r="BG431" s="214"/>
      <c r="BH431" s="214"/>
    </row>
    <row r="432" spans="1:60" outlineLevel="1" x14ac:dyDescent="0.2">
      <c r="A432" s="236">
        <v>114</v>
      </c>
      <c r="B432" s="237" t="s">
        <v>800</v>
      </c>
      <c r="C432" s="254" t="s">
        <v>801</v>
      </c>
      <c r="D432" s="238" t="s">
        <v>403</v>
      </c>
      <c r="E432" s="239">
        <v>14.67</v>
      </c>
      <c r="F432" s="240"/>
      <c r="G432" s="241">
        <f>ROUND(E432*F432,2)</f>
        <v>0</v>
      </c>
      <c r="H432" s="240"/>
      <c r="I432" s="241">
        <f>ROUND(E432*H432,2)</f>
        <v>0</v>
      </c>
      <c r="J432" s="240"/>
      <c r="K432" s="241">
        <f>ROUND(E432*J432,2)</f>
        <v>0</v>
      </c>
      <c r="L432" s="241">
        <v>12</v>
      </c>
      <c r="M432" s="241">
        <f>G432*(1+L432/100)</f>
        <v>0</v>
      </c>
      <c r="N432" s="239">
        <v>4.0000000000000003E-5</v>
      </c>
      <c r="O432" s="239">
        <f>ROUND(E432*N432,2)</f>
        <v>0</v>
      </c>
      <c r="P432" s="239">
        <v>0</v>
      </c>
      <c r="Q432" s="239">
        <f>ROUND(E432*P432,2)</f>
        <v>0</v>
      </c>
      <c r="R432" s="241" t="s">
        <v>786</v>
      </c>
      <c r="S432" s="241" t="s">
        <v>315</v>
      </c>
      <c r="T432" s="242" t="s">
        <v>315</v>
      </c>
      <c r="U432" s="224">
        <v>7.0000000000000007E-2</v>
      </c>
      <c r="V432" s="224">
        <f>ROUND(E432*U432,2)</f>
        <v>1.03</v>
      </c>
      <c r="W432" s="224"/>
      <c r="X432" s="224" t="s">
        <v>336</v>
      </c>
      <c r="Y432" s="224" t="s">
        <v>317</v>
      </c>
      <c r="Z432" s="214"/>
      <c r="AA432" s="214"/>
      <c r="AB432" s="214"/>
      <c r="AC432" s="214"/>
      <c r="AD432" s="214"/>
      <c r="AE432" s="214"/>
      <c r="AF432" s="214"/>
      <c r="AG432" s="214" t="s">
        <v>337</v>
      </c>
      <c r="AH432" s="214"/>
      <c r="AI432" s="214"/>
      <c r="AJ432" s="214"/>
      <c r="AK432" s="214"/>
      <c r="AL432" s="214"/>
      <c r="AM432" s="214"/>
      <c r="AN432" s="214"/>
      <c r="AO432" s="214"/>
      <c r="AP432" s="214"/>
      <c r="AQ432" s="214"/>
      <c r="AR432" s="214"/>
      <c r="AS432" s="214"/>
      <c r="AT432" s="214"/>
      <c r="AU432" s="214"/>
      <c r="AV432" s="214"/>
      <c r="AW432" s="214"/>
      <c r="AX432" s="214"/>
      <c r="AY432" s="214"/>
      <c r="AZ432" s="214"/>
      <c r="BA432" s="214"/>
      <c r="BB432" s="214"/>
      <c r="BC432" s="214"/>
      <c r="BD432" s="214"/>
      <c r="BE432" s="214"/>
      <c r="BF432" s="214"/>
      <c r="BG432" s="214"/>
      <c r="BH432" s="214"/>
    </row>
    <row r="433" spans="1:60" outlineLevel="2" x14ac:dyDescent="0.2">
      <c r="A433" s="221"/>
      <c r="B433" s="222"/>
      <c r="C433" s="255" t="s">
        <v>802</v>
      </c>
      <c r="D433" s="243"/>
      <c r="E433" s="243"/>
      <c r="F433" s="243"/>
      <c r="G433" s="243"/>
      <c r="H433" s="224"/>
      <c r="I433" s="224"/>
      <c r="J433" s="224"/>
      <c r="K433" s="224"/>
      <c r="L433" s="224"/>
      <c r="M433" s="224"/>
      <c r="N433" s="223"/>
      <c r="O433" s="223"/>
      <c r="P433" s="223"/>
      <c r="Q433" s="223"/>
      <c r="R433" s="224"/>
      <c r="S433" s="224"/>
      <c r="T433" s="224"/>
      <c r="U433" s="224"/>
      <c r="V433" s="224"/>
      <c r="W433" s="224"/>
      <c r="X433" s="224"/>
      <c r="Y433" s="224"/>
      <c r="Z433" s="214"/>
      <c r="AA433" s="214"/>
      <c r="AB433" s="214"/>
      <c r="AC433" s="214"/>
      <c r="AD433" s="214"/>
      <c r="AE433" s="214"/>
      <c r="AF433" s="214"/>
      <c r="AG433" s="214" t="s">
        <v>320</v>
      </c>
      <c r="AH433" s="214"/>
      <c r="AI433" s="214"/>
      <c r="AJ433" s="214"/>
      <c r="AK433" s="214"/>
      <c r="AL433" s="214"/>
      <c r="AM433" s="214"/>
      <c r="AN433" s="214"/>
      <c r="AO433" s="214"/>
      <c r="AP433" s="214"/>
      <c r="AQ433" s="214"/>
      <c r="AR433" s="214"/>
      <c r="AS433" s="214"/>
      <c r="AT433" s="214"/>
      <c r="AU433" s="214"/>
      <c r="AV433" s="214"/>
      <c r="AW433" s="214"/>
      <c r="AX433" s="214"/>
      <c r="AY433" s="214"/>
      <c r="AZ433" s="214"/>
      <c r="BA433" s="214"/>
      <c r="BB433" s="214"/>
      <c r="BC433" s="214"/>
      <c r="BD433" s="214"/>
      <c r="BE433" s="214"/>
      <c r="BF433" s="214"/>
      <c r="BG433" s="214"/>
      <c r="BH433" s="214"/>
    </row>
    <row r="434" spans="1:60" outlineLevel="2" x14ac:dyDescent="0.2">
      <c r="A434" s="221"/>
      <c r="B434" s="222"/>
      <c r="C434" s="268" t="s">
        <v>803</v>
      </c>
      <c r="D434" s="262"/>
      <c r="E434" s="263">
        <v>4.2</v>
      </c>
      <c r="F434" s="224"/>
      <c r="G434" s="224"/>
      <c r="H434" s="224"/>
      <c r="I434" s="224"/>
      <c r="J434" s="224"/>
      <c r="K434" s="224"/>
      <c r="L434" s="224"/>
      <c r="M434" s="224"/>
      <c r="N434" s="223"/>
      <c r="O434" s="223"/>
      <c r="P434" s="223"/>
      <c r="Q434" s="223"/>
      <c r="R434" s="224"/>
      <c r="S434" s="224"/>
      <c r="T434" s="224"/>
      <c r="U434" s="224"/>
      <c r="V434" s="224"/>
      <c r="W434" s="224"/>
      <c r="X434" s="224"/>
      <c r="Y434" s="224"/>
      <c r="Z434" s="214"/>
      <c r="AA434" s="214"/>
      <c r="AB434" s="214"/>
      <c r="AC434" s="214"/>
      <c r="AD434" s="214"/>
      <c r="AE434" s="214"/>
      <c r="AF434" s="214"/>
      <c r="AG434" s="214" t="s">
        <v>371</v>
      </c>
      <c r="AH434" s="214">
        <v>0</v>
      </c>
      <c r="AI434" s="214"/>
      <c r="AJ434" s="214"/>
      <c r="AK434" s="214"/>
      <c r="AL434" s="214"/>
      <c r="AM434" s="214"/>
      <c r="AN434" s="214"/>
      <c r="AO434" s="214"/>
      <c r="AP434" s="214"/>
      <c r="AQ434" s="214"/>
      <c r="AR434" s="214"/>
      <c r="AS434" s="214"/>
      <c r="AT434" s="214"/>
      <c r="AU434" s="214"/>
      <c r="AV434" s="214"/>
      <c r="AW434" s="214"/>
      <c r="AX434" s="214"/>
      <c r="AY434" s="214"/>
      <c r="AZ434" s="214"/>
      <c r="BA434" s="214"/>
      <c r="BB434" s="214"/>
      <c r="BC434" s="214"/>
      <c r="BD434" s="214"/>
      <c r="BE434" s="214"/>
      <c r="BF434" s="214"/>
      <c r="BG434" s="214"/>
      <c r="BH434" s="214"/>
    </row>
    <row r="435" spans="1:60" outlineLevel="3" x14ac:dyDescent="0.2">
      <c r="A435" s="221"/>
      <c r="B435" s="222"/>
      <c r="C435" s="268" t="s">
        <v>804</v>
      </c>
      <c r="D435" s="262"/>
      <c r="E435" s="263">
        <v>10.47</v>
      </c>
      <c r="F435" s="224"/>
      <c r="G435" s="224"/>
      <c r="H435" s="224"/>
      <c r="I435" s="224"/>
      <c r="J435" s="224"/>
      <c r="K435" s="224"/>
      <c r="L435" s="224"/>
      <c r="M435" s="224"/>
      <c r="N435" s="223"/>
      <c r="O435" s="223"/>
      <c r="P435" s="223"/>
      <c r="Q435" s="223"/>
      <c r="R435" s="224"/>
      <c r="S435" s="224"/>
      <c r="T435" s="224"/>
      <c r="U435" s="224"/>
      <c r="V435" s="224"/>
      <c r="W435" s="224"/>
      <c r="X435" s="224"/>
      <c r="Y435" s="224"/>
      <c r="Z435" s="214"/>
      <c r="AA435" s="214"/>
      <c r="AB435" s="214"/>
      <c r="AC435" s="214"/>
      <c r="AD435" s="214"/>
      <c r="AE435" s="214"/>
      <c r="AF435" s="214"/>
      <c r="AG435" s="214" t="s">
        <v>371</v>
      </c>
      <c r="AH435" s="214">
        <v>0</v>
      </c>
      <c r="AI435" s="214"/>
      <c r="AJ435" s="214"/>
      <c r="AK435" s="214"/>
      <c r="AL435" s="214"/>
      <c r="AM435" s="214"/>
      <c r="AN435" s="214"/>
      <c r="AO435" s="214"/>
      <c r="AP435" s="214"/>
      <c r="AQ435" s="214"/>
      <c r="AR435" s="214"/>
      <c r="AS435" s="214"/>
      <c r="AT435" s="214"/>
      <c r="AU435" s="214"/>
      <c r="AV435" s="214"/>
      <c r="AW435" s="214"/>
      <c r="AX435" s="214"/>
      <c r="AY435" s="214"/>
      <c r="AZ435" s="214"/>
      <c r="BA435" s="214"/>
      <c r="BB435" s="214"/>
      <c r="BC435" s="214"/>
      <c r="BD435" s="214"/>
      <c r="BE435" s="214"/>
      <c r="BF435" s="214"/>
      <c r="BG435" s="214"/>
      <c r="BH435" s="214"/>
    </row>
    <row r="436" spans="1:60" ht="22.5" outlineLevel="1" x14ac:dyDescent="0.2">
      <c r="A436" s="236">
        <v>115</v>
      </c>
      <c r="B436" s="237" t="s">
        <v>805</v>
      </c>
      <c r="C436" s="254" t="s">
        <v>806</v>
      </c>
      <c r="D436" s="238" t="s">
        <v>379</v>
      </c>
      <c r="E436" s="239">
        <v>6.4240000000000004</v>
      </c>
      <c r="F436" s="240"/>
      <c r="G436" s="241">
        <f>ROUND(E436*F436,2)</f>
        <v>0</v>
      </c>
      <c r="H436" s="240"/>
      <c r="I436" s="241">
        <f>ROUND(E436*H436,2)</f>
        <v>0</v>
      </c>
      <c r="J436" s="240"/>
      <c r="K436" s="241">
        <f>ROUND(E436*J436,2)</f>
        <v>0</v>
      </c>
      <c r="L436" s="241">
        <v>12</v>
      </c>
      <c r="M436" s="241">
        <f>G436*(1+L436/100)</f>
        <v>0</v>
      </c>
      <c r="N436" s="239">
        <v>1.7399999999999999E-2</v>
      </c>
      <c r="O436" s="239">
        <f>ROUND(E436*N436,2)</f>
        <v>0.11</v>
      </c>
      <c r="P436" s="239">
        <v>0</v>
      </c>
      <c r="Q436" s="239">
        <f>ROUND(E436*P436,2)</f>
        <v>0</v>
      </c>
      <c r="R436" s="241" t="s">
        <v>428</v>
      </c>
      <c r="S436" s="241" t="s">
        <v>315</v>
      </c>
      <c r="T436" s="242" t="s">
        <v>670</v>
      </c>
      <c r="U436" s="224">
        <v>0</v>
      </c>
      <c r="V436" s="224">
        <f>ROUND(E436*U436,2)</f>
        <v>0</v>
      </c>
      <c r="W436" s="224"/>
      <c r="X436" s="224" t="s">
        <v>429</v>
      </c>
      <c r="Y436" s="224" t="s">
        <v>317</v>
      </c>
      <c r="Z436" s="214"/>
      <c r="AA436" s="214"/>
      <c r="AB436" s="214"/>
      <c r="AC436" s="214"/>
      <c r="AD436" s="214"/>
      <c r="AE436" s="214"/>
      <c r="AF436" s="214"/>
      <c r="AG436" s="214" t="s">
        <v>728</v>
      </c>
      <c r="AH436" s="214"/>
      <c r="AI436" s="214"/>
      <c r="AJ436" s="214"/>
      <c r="AK436" s="214"/>
      <c r="AL436" s="214"/>
      <c r="AM436" s="214"/>
      <c r="AN436" s="214"/>
      <c r="AO436" s="214"/>
      <c r="AP436" s="214"/>
      <c r="AQ436" s="214"/>
      <c r="AR436" s="214"/>
      <c r="AS436" s="214"/>
      <c r="AT436" s="214"/>
      <c r="AU436" s="214"/>
      <c r="AV436" s="214"/>
      <c r="AW436" s="214"/>
      <c r="AX436" s="214"/>
      <c r="AY436" s="214"/>
      <c r="AZ436" s="214"/>
      <c r="BA436" s="214"/>
      <c r="BB436" s="214"/>
      <c r="BC436" s="214"/>
      <c r="BD436" s="214"/>
      <c r="BE436" s="214"/>
      <c r="BF436" s="214"/>
      <c r="BG436" s="214"/>
      <c r="BH436" s="214"/>
    </row>
    <row r="437" spans="1:60" outlineLevel="2" x14ac:dyDescent="0.2">
      <c r="A437" s="221"/>
      <c r="B437" s="222"/>
      <c r="C437" s="255" t="s">
        <v>807</v>
      </c>
      <c r="D437" s="243"/>
      <c r="E437" s="243"/>
      <c r="F437" s="243"/>
      <c r="G437" s="243"/>
      <c r="H437" s="224"/>
      <c r="I437" s="224"/>
      <c r="J437" s="224"/>
      <c r="K437" s="224"/>
      <c r="L437" s="224"/>
      <c r="M437" s="224"/>
      <c r="N437" s="223"/>
      <c r="O437" s="223"/>
      <c r="P437" s="223"/>
      <c r="Q437" s="223"/>
      <c r="R437" s="224"/>
      <c r="S437" s="224"/>
      <c r="T437" s="224"/>
      <c r="U437" s="224"/>
      <c r="V437" s="224"/>
      <c r="W437" s="224"/>
      <c r="X437" s="224"/>
      <c r="Y437" s="224"/>
      <c r="Z437" s="214"/>
      <c r="AA437" s="214"/>
      <c r="AB437" s="214"/>
      <c r="AC437" s="214"/>
      <c r="AD437" s="214"/>
      <c r="AE437" s="214"/>
      <c r="AF437" s="214"/>
      <c r="AG437" s="214" t="s">
        <v>320</v>
      </c>
      <c r="AH437" s="214"/>
      <c r="AI437" s="214"/>
      <c r="AJ437" s="214"/>
      <c r="AK437" s="214"/>
      <c r="AL437" s="214"/>
      <c r="AM437" s="214"/>
      <c r="AN437" s="214"/>
      <c r="AO437" s="214"/>
      <c r="AP437" s="214"/>
      <c r="AQ437" s="214"/>
      <c r="AR437" s="214"/>
      <c r="AS437" s="214"/>
      <c r="AT437" s="214"/>
      <c r="AU437" s="214"/>
      <c r="AV437" s="214"/>
      <c r="AW437" s="214"/>
      <c r="AX437" s="214"/>
      <c r="AY437" s="214"/>
      <c r="AZ437" s="214"/>
      <c r="BA437" s="214"/>
      <c r="BB437" s="214"/>
      <c r="BC437" s="214"/>
      <c r="BD437" s="214"/>
      <c r="BE437" s="214"/>
      <c r="BF437" s="214"/>
      <c r="BG437" s="214"/>
      <c r="BH437" s="214"/>
    </row>
    <row r="438" spans="1:60" outlineLevel="2" x14ac:dyDescent="0.2">
      <c r="A438" s="221"/>
      <c r="B438" s="222"/>
      <c r="C438" s="268" t="s">
        <v>808</v>
      </c>
      <c r="D438" s="262"/>
      <c r="E438" s="263">
        <v>6.4240000000000004</v>
      </c>
      <c r="F438" s="224"/>
      <c r="G438" s="224"/>
      <c r="H438" s="224"/>
      <c r="I438" s="224"/>
      <c r="J438" s="224"/>
      <c r="K438" s="224"/>
      <c r="L438" s="224"/>
      <c r="M438" s="224"/>
      <c r="N438" s="223"/>
      <c r="O438" s="223"/>
      <c r="P438" s="223"/>
      <c r="Q438" s="223"/>
      <c r="R438" s="224"/>
      <c r="S438" s="224"/>
      <c r="T438" s="224"/>
      <c r="U438" s="224"/>
      <c r="V438" s="224"/>
      <c r="W438" s="224"/>
      <c r="X438" s="224"/>
      <c r="Y438" s="224"/>
      <c r="Z438" s="214"/>
      <c r="AA438" s="214"/>
      <c r="AB438" s="214"/>
      <c r="AC438" s="214"/>
      <c r="AD438" s="214"/>
      <c r="AE438" s="214"/>
      <c r="AF438" s="214"/>
      <c r="AG438" s="214" t="s">
        <v>371</v>
      </c>
      <c r="AH438" s="214">
        <v>0</v>
      </c>
      <c r="AI438" s="214"/>
      <c r="AJ438" s="214"/>
      <c r="AK438" s="214"/>
      <c r="AL438" s="214"/>
      <c r="AM438" s="214"/>
      <c r="AN438" s="214"/>
      <c r="AO438" s="214"/>
      <c r="AP438" s="214"/>
      <c r="AQ438" s="214"/>
      <c r="AR438" s="214"/>
      <c r="AS438" s="214"/>
      <c r="AT438" s="214"/>
      <c r="AU438" s="214"/>
      <c r="AV438" s="214"/>
      <c r="AW438" s="214"/>
      <c r="AX438" s="214"/>
      <c r="AY438" s="214"/>
      <c r="AZ438" s="214"/>
      <c r="BA438" s="214"/>
      <c r="BB438" s="214"/>
      <c r="BC438" s="214"/>
      <c r="BD438" s="214"/>
      <c r="BE438" s="214"/>
      <c r="BF438" s="214"/>
      <c r="BG438" s="214"/>
      <c r="BH438" s="214"/>
    </row>
    <row r="439" spans="1:60" ht="22.5" outlineLevel="1" x14ac:dyDescent="0.2">
      <c r="A439" s="236">
        <v>116</v>
      </c>
      <c r="B439" s="237" t="s">
        <v>809</v>
      </c>
      <c r="C439" s="254" t="s">
        <v>810</v>
      </c>
      <c r="D439" s="238" t="s">
        <v>811</v>
      </c>
      <c r="E439" s="239">
        <v>49.64</v>
      </c>
      <c r="F439" s="240"/>
      <c r="G439" s="241">
        <f>ROUND(E439*F439,2)</f>
        <v>0</v>
      </c>
      <c r="H439" s="240"/>
      <c r="I439" s="241">
        <f>ROUND(E439*H439,2)</f>
        <v>0</v>
      </c>
      <c r="J439" s="240"/>
      <c r="K439" s="241">
        <f>ROUND(E439*J439,2)</f>
        <v>0</v>
      </c>
      <c r="L439" s="241">
        <v>12</v>
      </c>
      <c r="M439" s="241">
        <f>G439*(1+L439/100)</f>
        <v>0</v>
      </c>
      <c r="N439" s="239">
        <v>1E-3</v>
      </c>
      <c r="O439" s="239">
        <f>ROUND(E439*N439,2)</f>
        <v>0.05</v>
      </c>
      <c r="P439" s="239">
        <v>0</v>
      </c>
      <c r="Q439" s="239">
        <f>ROUND(E439*P439,2)</f>
        <v>0</v>
      </c>
      <c r="R439" s="241" t="s">
        <v>428</v>
      </c>
      <c r="S439" s="241" t="s">
        <v>315</v>
      </c>
      <c r="T439" s="242" t="s">
        <v>315</v>
      </c>
      <c r="U439" s="224">
        <v>0</v>
      </c>
      <c r="V439" s="224">
        <f>ROUND(E439*U439,2)</f>
        <v>0</v>
      </c>
      <c r="W439" s="224"/>
      <c r="X439" s="224" t="s">
        <v>429</v>
      </c>
      <c r="Y439" s="224" t="s">
        <v>317</v>
      </c>
      <c r="Z439" s="214"/>
      <c r="AA439" s="214"/>
      <c r="AB439" s="214"/>
      <c r="AC439" s="214"/>
      <c r="AD439" s="214"/>
      <c r="AE439" s="214"/>
      <c r="AF439" s="214"/>
      <c r="AG439" s="214" t="s">
        <v>430</v>
      </c>
      <c r="AH439" s="214"/>
      <c r="AI439" s="214"/>
      <c r="AJ439" s="214"/>
      <c r="AK439" s="214"/>
      <c r="AL439" s="214"/>
      <c r="AM439" s="214"/>
      <c r="AN439" s="214"/>
      <c r="AO439" s="214"/>
      <c r="AP439" s="214"/>
      <c r="AQ439" s="214"/>
      <c r="AR439" s="214"/>
      <c r="AS439" s="214"/>
      <c r="AT439" s="214"/>
      <c r="AU439" s="214"/>
      <c r="AV439" s="214"/>
      <c r="AW439" s="214"/>
      <c r="AX439" s="214"/>
      <c r="AY439" s="214"/>
      <c r="AZ439" s="214"/>
      <c r="BA439" s="214"/>
      <c r="BB439" s="214"/>
      <c r="BC439" s="214"/>
      <c r="BD439" s="214"/>
      <c r="BE439" s="214"/>
      <c r="BF439" s="214"/>
      <c r="BG439" s="214"/>
      <c r="BH439" s="214"/>
    </row>
    <row r="440" spans="1:60" outlineLevel="2" x14ac:dyDescent="0.2">
      <c r="A440" s="221"/>
      <c r="B440" s="222"/>
      <c r="C440" s="268" t="s">
        <v>812</v>
      </c>
      <c r="D440" s="262"/>
      <c r="E440" s="263">
        <v>49.64</v>
      </c>
      <c r="F440" s="224"/>
      <c r="G440" s="224"/>
      <c r="H440" s="224"/>
      <c r="I440" s="224"/>
      <c r="J440" s="224"/>
      <c r="K440" s="224"/>
      <c r="L440" s="224"/>
      <c r="M440" s="224"/>
      <c r="N440" s="223"/>
      <c r="O440" s="223"/>
      <c r="P440" s="223"/>
      <c r="Q440" s="223"/>
      <c r="R440" s="224"/>
      <c r="S440" s="224"/>
      <c r="T440" s="224"/>
      <c r="U440" s="224"/>
      <c r="V440" s="224"/>
      <c r="W440" s="224"/>
      <c r="X440" s="224"/>
      <c r="Y440" s="224"/>
      <c r="Z440" s="214"/>
      <c r="AA440" s="214"/>
      <c r="AB440" s="214"/>
      <c r="AC440" s="214"/>
      <c r="AD440" s="214"/>
      <c r="AE440" s="214"/>
      <c r="AF440" s="214"/>
      <c r="AG440" s="214" t="s">
        <v>371</v>
      </c>
      <c r="AH440" s="214">
        <v>0</v>
      </c>
      <c r="AI440" s="214"/>
      <c r="AJ440" s="214"/>
      <c r="AK440" s="214"/>
      <c r="AL440" s="214"/>
      <c r="AM440" s="214"/>
      <c r="AN440" s="214"/>
      <c r="AO440" s="214"/>
      <c r="AP440" s="214"/>
      <c r="AQ440" s="214"/>
      <c r="AR440" s="214"/>
      <c r="AS440" s="214"/>
      <c r="AT440" s="214"/>
      <c r="AU440" s="214"/>
      <c r="AV440" s="214"/>
      <c r="AW440" s="214"/>
      <c r="AX440" s="214"/>
      <c r="AY440" s="214"/>
      <c r="AZ440" s="214"/>
      <c r="BA440" s="214"/>
      <c r="BB440" s="214"/>
      <c r="BC440" s="214"/>
      <c r="BD440" s="214"/>
      <c r="BE440" s="214"/>
      <c r="BF440" s="214"/>
      <c r="BG440" s="214"/>
      <c r="BH440" s="214"/>
    </row>
    <row r="441" spans="1:60" outlineLevel="1" x14ac:dyDescent="0.2">
      <c r="A441" s="236">
        <v>117</v>
      </c>
      <c r="B441" s="237" t="s">
        <v>813</v>
      </c>
      <c r="C441" s="254" t="s">
        <v>814</v>
      </c>
      <c r="D441" s="238" t="s">
        <v>581</v>
      </c>
      <c r="E441" s="239">
        <v>0.19266</v>
      </c>
      <c r="F441" s="240"/>
      <c r="G441" s="241">
        <f>ROUND(E441*F441,2)</f>
        <v>0</v>
      </c>
      <c r="H441" s="240"/>
      <c r="I441" s="241">
        <f>ROUND(E441*H441,2)</f>
        <v>0</v>
      </c>
      <c r="J441" s="240"/>
      <c r="K441" s="241">
        <f>ROUND(E441*J441,2)</f>
        <v>0</v>
      </c>
      <c r="L441" s="241">
        <v>12</v>
      </c>
      <c r="M441" s="241">
        <f>G441*(1+L441/100)</f>
        <v>0</v>
      </c>
      <c r="N441" s="239">
        <v>0</v>
      </c>
      <c r="O441" s="239">
        <f>ROUND(E441*N441,2)</f>
        <v>0</v>
      </c>
      <c r="P441" s="239">
        <v>0</v>
      </c>
      <c r="Q441" s="239">
        <f>ROUND(E441*P441,2)</f>
        <v>0</v>
      </c>
      <c r="R441" s="241" t="s">
        <v>786</v>
      </c>
      <c r="S441" s="241" t="s">
        <v>315</v>
      </c>
      <c r="T441" s="242" t="s">
        <v>315</v>
      </c>
      <c r="U441" s="224">
        <v>1.5980000000000001</v>
      </c>
      <c r="V441" s="224">
        <f>ROUND(E441*U441,2)</f>
        <v>0.31</v>
      </c>
      <c r="W441" s="224"/>
      <c r="X441" s="224" t="s">
        <v>582</v>
      </c>
      <c r="Y441" s="224" t="s">
        <v>317</v>
      </c>
      <c r="Z441" s="214"/>
      <c r="AA441" s="214"/>
      <c r="AB441" s="214"/>
      <c r="AC441" s="214"/>
      <c r="AD441" s="214"/>
      <c r="AE441" s="214"/>
      <c r="AF441" s="214"/>
      <c r="AG441" s="214" t="s">
        <v>583</v>
      </c>
      <c r="AH441" s="214"/>
      <c r="AI441" s="214"/>
      <c r="AJ441" s="214"/>
      <c r="AK441" s="214"/>
      <c r="AL441" s="214"/>
      <c r="AM441" s="214"/>
      <c r="AN441" s="214"/>
      <c r="AO441" s="214"/>
      <c r="AP441" s="214"/>
      <c r="AQ441" s="214"/>
      <c r="AR441" s="214"/>
      <c r="AS441" s="214"/>
      <c r="AT441" s="214"/>
      <c r="AU441" s="214"/>
      <c r="AV441" s="214"/>
      <c r="AW441" s="214"/>
      <c r="AX441" s="214"/>
      <c r="AY441" s="214"/>
      <c r="AZ441" s="214"/>
      <c r="BA441" s="214"/>
      <c r="BB441" s="214"/>
      <c r="BC441" s="214"/>
      <c r="BD441" s="214"/>
      <c r="BE441" s="214"/>
      <c r="BF441" s="214"/>
      <c r="BG441" s="214"/>
      <c r="BH441" s="214"/>
    </row>
    <row r="442" spans="1:60" outlineLevel="2" x14ac:dyDescent="0.2">
      <c r="A442" s="221"/>
      <c r="B442" s="222"/>
      <c r="C442" s="267" t="s">
        <v>608</v>
      </c>
      <c r="D442" s="266"/>
      <c r="E442" s="266"/>
      <c r="F442" s="266"/>
      <c r="G442" s="266"/>
      <c r="H442" s="224"/>
      <c r="I442" s="224"/>
      <c r="J442" s="224"/>
      <c r="K442" s="224"/>
      <c r="L442" s="224"/>
      <c r="M442" s="224"/>
      <c r="N442" s="223"/>
      <c r="O442" s="223"/>
      <c r="P442" s="223"/>
      <c r="Q442" s="223"/>
      <c r="R442" s="224"/>
      <c r="S442" s="224"/>
      <c r="T442" s="224"/>
      <c r="U442" s="224"/>
      <c r="V442" s="224"/>
      <c r="W442" s="224"/>
      <c r="X442" s="224"/>
      <c r="Y442" s="224"/>
      <c r="Z442" s="214"/>
      <c r="AA442" s="214"/>
      <c r="AB442" s="214"/>
      <c r="AC442" s="214"/>
      <c r="AD442" s="214"/>
      <c r="AE442" s="214"/>
      <c r="AF442" s="214"/>
      <c r="AG442" s="214" t="s">
        <v>369</v>
      </c>
      <c r="AH442" s="214"/>
      <c r="AI442" s="214"/>
      <c r="AJ442" s="214"/>
      <c r="AK442" s="214"/>
      <c r="AL442" s="214"/>
      <c r="AM442" s="214"/>
      <c r="AN442" s="214"/>
      <c r="AO442" s="214"/>
      <c r="AP442" s="214"/>
      <c r="AQ442" s="214"/>
      <c r="AR442" s="214"/>
      <c r="AS442" s="214"/>
      <c r="AT442" s="214"/>
      <c r="AU442" s="214"/>
      <c r="AV442" s="214"/>
      <c r="AW442" s="214"/>
      <c r="AX442" s="214"/>
      <c r="AY442" s="214"/>
      <c r="AZ442" s="214"/>
      <c r="BA442" s="214"/>
      <c r="BB442" s="214"/>
      <c r="BC442" s="214"/>
      <c r="BD442" s="214"/>
      <c r="BE442" s="214"/>
      <c r="BF442" s="214"/>
      <c r="BG442" s="214"/>
      <c r="BH442" s="214"/>
    </row>
    <row r="443" spans="1:60" x14ac:dyDescent="0.2">
      <c r="A443" s="229" t="s">
        <v>310</v>
      </c>
      <c r="B443" s="230" t="s">
        <v>258</v>
      </c>
      <c r="C443" s="253" t="s">
        <v>259</v>
      </c>
      <c r="D443" s="231"/>
      <c r="E443" s="232"/>
      <c r="F443" s="233"/>
      <c r="G443" s="233">
        <f>SUMIF(AG444:AG492,"&lt;&gt;NOR",G444:G492)</f>
        <v>0</v>
      </c>
      <c r="H443" s="233"/>
      <c r="I443" s="233">
        <f>SUM(I444:I492)</f>
        <v>0</v>
      </c>
      <c r="J443" s="233"/>
      <c r="K443" s="233">
        <f>SUM(K444:K492)</f>
        <v>0</v>
      </c>
      <c r="L443" s="233"/>
      <c r="M443" s="233">
        <f>SUM(M444:M492)</f>
        <v>0</v>
      </c>
      <c r="N443" s="232"/>
      <c r="O443" s="232">
        <f>SUM(O444:O492)</f>
        <v>0.16</v>
      </c>
      <c r="P443" s="232"/>
      <c r="Q443" s="232">
        <f>SUM(Q444:Q492)</f>
        <v>0.13</v>
      </c>
      <c r="R443" s="233"/>
      <c r="S443" s="233"/>
      <c r="T443" s="234"/>
      <c r="U443" s="228"/>
      <c r="V443" s="228">
        <f>SUM(V444:V492)</f>
        <v>33.46</v>
      </c>
      <c r="W443" s="228"/>
      <c r="X443" s="228"/>
      <c r="Y443" s="228"/>
      <c r="AG443" t="s">
        <v>311</v>
      </c>
    </row>
    <row r="444" spans="1:60" ht="22.5" outlineLevel="1" x14ac:dyDescent="0.2">
      <c r="A444" s="236">
        <v>118</v>
      </c>
      <c r="B444" s="237" t="s">
        <v>815</v>
      </c>
      <c r="C444" s="254" t="s">
        <v>816</v>
      </c>
      <c r="D444" s="238" t="s">
        <v>379</v>
      </c>
      <c r="E444" s="239">
        <v>35.909999999999997</v>
      </c>
      <c r="F444" s="240"/>
      <c r="G444" s="241">
        <f>ROUND(E444*F444,2)</f>
        <v>0</v>
      </c>
      <c r="H444" s="240"/>
      <c r="I444" s="241">
        <f>ROUND(E444*H444,2)</f>
        <v>0</v>
      </c>
      <c r="J444" s="240"/>
      <c r="K444" s="241">
        <f>ROUND(E444*J444,2)</f>
        <v>0</v>
      </c>
      <c r="L444" s="241">
        <v>12</v>
      </c>
      <c r="M444" s="241">
        <f>G444*(1+L444/100)</f>
        <v>0</v>
      </c>
      <c r="N444" s="239">
        <v>0</v>
      </c>
      <c r="O444" s="239">
        <f>ROUND(E444*N444,2)</f>
        <v>0</v>
      </c>
      <c r="P444" s="239">
        <v>3.5000000000000001E-3</v>
      </c>
      <c r="Q444" s="239">
        <f>ROUND(E444*P444,2)</f>
        <v>0.13</v>
      </c>
      <c r="R444" s="241" t="s">
        <v>817</v>
      </c>
      <c r="S444" s="241" t="s">
        <v>315</v>
      </c>
      <c r="T444" s="242" t="s">
        <v>315</v>
      </c>
      <c r="U444" s="224">
        <v>0.13</v>
      </c>
      <c r="V444" s="224">
        <f>ROUND(E444*U444,2)</f>
        <v>4.67</v>
      </c>
      <c r="W444" s="224"/>
      <c r="X444" s="224" t="s">
        <v>336</v>
      </c>
      <c r="Y444" s="224" t="s">
        <v>317</v>
      </c>
      <c r="Z444" s="214"/>
      <c r="AA444" s="214"/>
      <c r="AB444" s="214"/>
      <c r="AC444" s="214"/>
      <c r="AD444" s="214"/>
      <c r="AE444" s="214"/>
      <c r="AF444" s="214"/>
      <c r="AG444" s="214" t="s">
        <v>367</v>
      </c>
      <c r="AH444" s="214"/>
      <c r="AI444" s="214"/>
      <c r="AJ444" s="214"/>
      <c r="AK444" s="214"/>
      <c r="AL444" s="214"/>
      <c r="AM444" s="214"/>
      <c r="AN444" s="214"/>
      <c r="AO444" s="214"/>
      <c r="AP444" s="214"/>
      <c r="AQ444" s="214"/>
      <c r="AR444" s="214"/>
      <c r="AS444" s="214"/>
      <c r="AT444" s="214"/>
      <c r="AU444" s="214"/>
      <c r="AV444" s="214"/>
      <c r="AW444" s="214"/>
      <c r="AX444" s="214"/>
      <c r="AY444" s="214"/>
      <c r="AZ444" s="214"/>
      <c r="BA444" s="214"/>
      <c r="BB444" s="214"/>
      <c r="BC444" s="214"/>
      <c r="BD444" s="214"/>
      <c r="BE444" s="214"/>
      <c r="BF444" s="214"/>
      <c r="BG444" s="214"/>
      <c r="BH444" s="214"/>
    </row>
    <row r="445" spans="1:60" outlineLevel="2" x14ac:dyDescent="0.2">
      <c r="A445" s="221"/>
      <c r="B445" s="222"/>
      <c r="C445" s="268" t="s">
        <v>536</v>
      </c>
      <c r="D445" s="262"/>
      <c r="E445" s="263"/>
      <c r="F445" s="224"/>
      <c r="G445" s="224"/>
      <c r="H445" s="224"/>
      <c r="I445" s="224"/>
      <c r="J445" s="224"/>
      <c r="K445" s="224"/>
      <c r="L445" s="224"/>
      <c r="M445" s="224"/>
      <c r="N445" s="223"/>
      <c r="O445" s="223"/>
      <c r="P445" s="223"/>
      <c r="Q445" s="223"/>
      <c r="R445" s="224"/>
      <c r="S445" s="224"/>
      <c r="T445" s="224"/>
      <c r="U445" s="224"/>
      <c r="V445" s="224"/>
      <c r="W445" s="224"/>
      <c r="X445" s="224"/>
      <c r="Y445" s="224"/>
      <c r="Z445" s="214"/>
      <c r="AA445" s="214"/>
      <c r="AB445" s="214"/>
      <c r="AC445" s="214"/>
      <c r="AD445" s="214"/>
      <c r="AE445" s="214"/>
      <c r="AF445" s="214"/>
      <c r="AG445" s="214" t="s">
        <v>371</v>
      </c>
      <c r="AH445" s="214">
        <v>0</v>
      </c>
      <c r="AI445" s="214"/>
      <c r="AJ445" s="214"/>
      <c r="AK445" s="214"/>
      <c r="AL445" s="214"/>
      <c r="AM445" s="214"/>
      <c r="AN445" s="214"/>
      <c r="AO445" s="214"/>
      <c r="AP445" s="214"/>
      <c r="AQ445" s="214"/>
      <c r="AR445" s="214"/>
      <c r="AS445" s="214"/>
      <c r="AT445" s="214"/>
      <c r="AU445" s="214"/>
      <c r="AV445" s="214"/>
      <c r="AW445" s="214"/>
      <c r="AX445" s="214"/>
      <c r="AY445" s="214"/>
      <c r="AZ445" s="214"/>
      <c r="BA445" s="214"/>
      <c r="BB445" s="214"/>
      <c r="BC445" s="214"/>
      <c r="BD445" s="214"/>
      <c r="BE445" s="214"/>
      <c r="BF445" s="214"/>
      <c r="BG445" s="214"/>
      <c r="BH445" s="214"/>
    </row>
    <row r="446" spans="1:60" outlineLevel="3" x14ac:dyDescent="0.2">
      <c r="A446" s="221"/>
      <c r="B446" s="222"/>
      <c r="C446" s="268" t="s">
        <v>713</v>
      </c>
      <c r="D446" s="262"/>
      <c r="E446" s="263"/>
      <c r="F446" s="224"/>
      <c r="G446" s="224"/>
      <c r="H446" s="224"/>
      <c r="I446" s="224"/>
      <c r="J446" s="224"/>
      <c r="K446" s="224"/>
      <c r="L446" s="224"/>
      <c r="M446" s="224"/>
      <c r="N446" s="223"/>
      <c r="O446" s="223"/>
      <c r="P446" s="223"/>
      <c r="Q446" s="223"/>
      <c r="R446" s="224"/>
      <c r="S446" s="224"/>
      <c r="T446" s="224"/>
      <c r="U446" s="224"/>
      <c r="V446" s="224"/>
      <c r="W446" s="224"/>
      <c r="X446" s="224"/>
      <c r="Y446" s="224"/>
      <c r="Z446" s="214"/>
      <c r="AA446" s="214"/>
      <c r="AB446" s="214"/>
      <c r="AC446" s="214"/>
      <c r="AD446" s="214"/>
      <c r="AE446" s="214"/>
      <c r="AF446" s="214"/>
      <c r="AG446" s="214" t="s">
        <v>371</v>
      </c>
      <c r="AH446" s="214">
        <v>0</v>
      </c>
      <c r="AI446" s="214"/>
      <c r="AJ446" s="214"/>
      <c r="AK446" s="214"/>
      <c r="AL446" s="214"/>
      <c r="AM446" s="214"/>
      <c r="AN446" s="214"/>
      <c r="AO446" s="214"/>
      <c r="AP446" s="214"/>
      <c r="AQ446" s="214"/>
      <c r="AR446" s="214"/>
      <c r="AS446" s="214"/>
      <c r="AT446" s="214"/>
      <c r="AU446" s="214"/>
      <c r="AV446" s="214"/>
      <c r="AW446" s="214"/>
      <c r="AX446" s="214"/>
      <c r="AY446" s="214"/>
      <c r="AZ446" s="214"/>
      <c r="BA446" s="214"/>
      <c r="BB446" s="214"/>
      <c r="BC446" s="214"/>
      <c r="BD446" s="214"/>
      <c r="BE446" s="214"/>
      <c r="BF446" s="214"/>
      <c r="BG446" s="214"/>
      <c r="BH446" s="214"/>
    </row>
    <row r="447" spans="1:60" outlineLevel="3" x14ac:dyDescent="0.2">
      <c r="A447" s="221"/>
      <c r="B447" s="222"/>
      <c r="C447" s="268" t="s">
        <v>554</v>
      </c>
      <c r="D447" s="262"/>
      <c r="E447" s="263">
        <v>2.3199999999999998</v>
      </c>
      <c r="F447" s="224"/>
      <c r="G447" s="224"/>
      <c r="H447" s="224"/>
      <c r="I447" s="224"/>
      <c r="J447" s="224"/>
      <c r="K447" s="224"/>
      <c r="L447" s="224"/>
      <c r="M447" s="224"/>
      <c r="N447" s="223"/>
      <c r="O447" s="223"/>
      <c r="P447" s="223"/>
      <c r="Q447" s="223"/>
      <c r="R447" s="224"/>
      <c r="S447" s="224"/>
      <c r="T447" s="224"/>
      <c r="U447" s="224"/>
      <c r="V447" s="224"/>
      <c r="W447" s="224"/>
      <c r="X447" s="224"/>
      <c r="Y447" s="224"/>
      <c r="Z447" s="214"/>
      <c r="AA447" s="214"/>
      <c r="AB447" s="214"/>
      <c r="AC447" s="214"/>
      <c r="AD447" s="214"/>
      <c r="AE447" s="214"/>
      <c r="AF447" s="214"/>
      <c r="AG447" s="214" t="s">
        <v>371</v>
      </c>
      <c r="AH447" s="214">
        <v>0</v>
      </c>
      <c r="AI447" s="214"/>
      <c r="AJ447" s="214"/>
      <c r="AK447" s="214"/>
      <c r="AL447" s="214"/>
      <c r="AM447" s="214"/>
      <c r="AN447" s="214"/>
      <c r="AO447" s="214"/>
      <c r="AP447" s="214"/>
      <c r="AQ447" s="214"/>
      <c r="AR447" s="214"/>
      <c r="AS447" s="214"/>
      <c r="AT447" s="214"/>
      <c r="AU447" s="214"/>
      <c r="AV447" s="214"/>
      <c r="AW447" s="214"/>
      <c r="AX447" s="214"/>
      <c r="AY447" s="214"/>
      <c r="AZ447" s="214"/>
      <c r="BA447" s="214"/>
      <c r="BB447" s="214"/>
      <c r="BC447" s="214"/>
      <c r="BD447" s="214"/>
      <c r="BE447" s="214"/>
      <c r="BF447" s="214"/>
      <c r="BG447" s="214"/>
      <c r="BH447" s="214"/>
    </row>
    <row r="448" spans="1:60" outlineLevel="3" x14ac:dyDescent="0.2">
      <c r="A448" s="221"/>
      <c r="B448" s="222"/>
      <c r="C448" s="268" t="s">
        <v>555</v>
      </c>
      <c r="D448" s="262"/>
      <c r="E448" s="263">
        <v>0.94</v>
      </c>
      <c r="F448" s="224"/>
      <c r="G448" s="224"/>
      <c r="H448" s="224"/>
      <c r="I448" s="224"/>
      <c r="J448" s="224"/>
      <c r="K448" s="224"/>
      <c r="L448" s="224"/>
      <c r="M448" s="224"/>
      <c r="N448" s="223"/>
      <c r="O448" s="223"/>
      <c r="P448" s="223"/>
      <c r="Q448" s="223"/>
      <c r="R448" s="224"/>
      <c r="S448" s="224"/>
      <c r="T448" s="224"/>
      <c r="U448" s="224"/>
      <c r="V448" s="224"/>
      <c r="W448" s="224"/>
      <c r="X448" s="224"/>
      <c r="Y448" s="224"/>
      <c r="Z448" s="214"/>
      <c r="AA448" s="214"/>
      <c r="AB448" s="214"/>
      <c r="AC448" s="214"/>
      <c r="AD448" s="214"/>
      <c r="AE448" s="214"/>
      <c r="AF448" s="214"/>
      <c r="AG448" s="214" t="s">
        <v>371</v>
      </c>
      <c r="AH448" s="214">
        <v>0</v>
      </c>
      <c r="AI448" s="214"/>
      <c r="AJ448" s="214"/>
      <c r="AK448" s="214"/>
      <c r="AL448" s="214"/>
      <c r="AM448" s="214"/>
      <c r="AN448" s="214"/>
      <c r="AO448" s="214"/>
      <c r="AP448" s="214"/>
      <c r="AQ448" s="214"/>
      <c r="AR448" s="214"/>
      <c r="AS448" s="214"/>
      <c r="AT448" s="214"/>
      <c r="AU448" s="214"/>
      <c r="AV448" s="214"/>
      <c r="AW448" s="214"/>
      <c r="AX448" s="214"/>
      <c r="AY448" s="214"/>
      <c r="AZ448" s="214"/>
      <c r="BA448" s="214"/>
      <c r="BB448" s="214"/>
      <c r="BC448" s="214"/>
      <c r="BD448" s="214"/>
      <c r="BE448" s="214"/>
      <c r="BF448" s="214"/>
      <c r="BG448" s="214"/>
      <c r="BH448" s="214"/>
    </row>
    <row r="449" spans="1:60" outlineLevel="3" x14ac:dyDescent="0.2">
      <c r="A449" s="221"/>
      <c r="B449" s="222"/>
      <c r="C449" s="268" t="s">
        <v>556</v>
      </c>
      <c r="D449" s="262"/>
      <c r="E449" s="263">
        <v>32.65</v>
      </c>
      <c r="F449" s="224"/>
      <c r="G449" s="224"/>
      <c r="H449" s="224"/>
      <c r="I449" s="224"/>
      <c r="J449" s="224"/>
      <c r="K449" s="224"/>
      <c r="L449" s="224"/>
      <c r="M449" s="224"/>
      <c r="N449" s="223"/>
      <c r="O449" s="223"/>
      <c r="P449" s="223"/>
      <c r="Q449" s="223"/>
      <c r="R449" s="224"/>
      <c r="S449" s="224"/>
      <c r="T449" s="224"/>
      <c r="U449" s="224"/>
      <c r="V449" s="224"/>
      <c r="W449" s="224"/>
      <c r="X449" s="224"/>
      <c r="Y449" s="224"/>
      <c r="Z449" s="214"/>
      <c r="AA449" s="214"/>
      <c r="AB449" s="214"/>
      <c r="AC449" s="214"/>
      <c r="AD449" s="214"/>
      <c r="AE449" s="214"/>
      <c r="AF449" s="214"/>
      <c r="AG449" s="214" t="s">
        <v>371</v>
      </c>
      <c r="AH449" s="214">
        <v>0</v>
      </c>
      <c r="AI449" s="214"/>
      <c r="AJ449" s="214"/>
      <c r="AK449" s="214"/>
      <c r="AL449" s="214"/>
      <c r="AM449" s="214"/>
      <c r="AN449" s="214"/>
      <c r="AO449" s="214"/>
      <c r="AP449" s="214"/>
      <c r="AQ449" s="214"/>
      <c r="AR449" s="214"/>
      <c r="AS449" s="214"/>
      <c r="AT449" s="214"/>
      <c r="AU449" s="214"/>
      <c r="AV449" s="214"/>
      <c r="AW449" s="214"/>
      <c r="AX449" s="214"/>
      <c r="AY449" s="214"/>
      <c r="AZ449" s="214"/>
      <c r="BA449" s="214"/>
      <c r="BB449" s="214"/>
      <c r="BC449" s="214"/>
      <c r="BD449" s="214"/>
      <c r="BE449" s="214"/>
      <c r="BF449" s="214"/>
      <c r="BG449" s="214"/>
      <c r="BH449" s="214"/>
    </row>
    <row r="450" spans="1:60" outlineLevel="1" x14ac:dyDescent="0.2">
      <c r="A450" s="236">
        <v>119</v>
      </c>
      <c r="B450" s="237" t="s">
        <v>818</v>
      </c>
      <c r="C450" s="254" t="s">
        <v>819</v>
      </c>
      <c r="D450" s="238" t="s">
        <v>403</v>
      </c>
      <c r="E450" s="239">
        <v>33.844000000000001</v>
      </c>
      <c r="F450" s="240"/>
      <c r="G450" s="241">
        <f>ROUND(E450*F450,2)</f>
        <v>0</v>
      </c>
      <c r="H450" s="240"/>
      <c r="I450" s="241">
        <f>ROUND(E450*H450,2)</f>
        <v>0</v>
      </c>
      <c r="J450" s="240"/>
      <c r="K450" s="241">
        <f>ROUND(E450*J450,2)</f>
        <v>0</v>
      </c>
      <c r="L450" s="241">
        <v>12</v>
      </c>
      <c r="M450" s="241">
        <f>G450*(1+L450/100)</f>
        <v>0</v>
      </c>
      <c r="N450" s="239">
        <v>0</v>
      </c>
      <c r="O450" s="239">
        <f>ROUND(E450*N450,2)</f>
        <v>0</v>
      </c>
      <c r="P450" s="239">
        <v>8.0000000000000007E-5</v>
      </c>
      <c r="Q450" s="239">
        <f>ROUND(E450*P450,2)</f>
        <v>0</v>
      </c>
      <c r="R450" s="241" t="s">
        <v>817</v>
      </c>
      <c r="S450" s="241" t="s">
        <v>315</v>
      </c>
      <c r="T450" s="242" t="s">
        <v>315</v>
      </c>
      <c r="U450" s="224">
        <v>3.5000000000000003E-2</v>
      </c>
      <c r="V450" s="224">
        <f>ROUND(E450*U450,2)</f>
        <v>1.18</v>
      </c>
      <c r="W450" s="224"/>
      <c r="X450" s="224" t="s">
        <v>336</v>
      </c>
      <c r="Y450" s="224" t="s">
        <v>317</v>
      </c>
      <c r="Z450" s="214"/>
      <c r="AA450" s="214"/>
      <c r="AB450" s="214"/>
      <c r="AC450" s="214"/>
      <c r="AD450" s="214"/>
      <c r="AE450" s="214"/>
      <c r="AF450" s="214"/>
      <c r="AG450" s="214" t="s">
        <v>337</v>
      </c>
      <c r="AH450" s="214"/>
      <c r="AI450" s="214"/>
      <c r="AJ450" s="214"/>
      <c r="AK450" s="214"/>
      <c r="AL450" s="214"/>
      <c r="AM450" s="214"/>
      <c r="AN450" s="214"/>
      <c r="AO450" s="214"/>
      <c r="AP450" s="214"/>
      <c r="AQ450" s="214"/>
      <c r="AR450" s="214"/>
      <c r="AS450" s="214"/>
      <c r="AT450" s="214"/>
      <c r="AU450" s="214"/>
      <c r="AV450" s="214"/>
      <c r="AW450" s="214"/>
      <c r="AX450" s="214"/>
      <c r="AY450" s="214"/>
      <c r="AZ450" s="214"/>
      <c r="BA450" s="214"/>
      <c r="BB450" s="214"/>
      <c r="BC450" s="214"/>
      <c r="BD450" s="214"/>
      <c r="BE450" s="214"/>
      <c r="BF450" s="214"/>
      <c r="BG450" s="214"/>
      <c r="BH450" s="214"/>
    </row>
    <row r="451" spans="1:60" outlineLevel="2" x14ac:dyDescent="0.2">
      <c r="A451" s="221"/>
      <c r="B451" s="222"/>
      <c r="C451" s="268" t="s">
        <v>536</v>
      </c>
      <c r="D451" s="262"/>
      <c r="E451" s="263"/>
      <c r="F451" s="224"/>
      <c r="G451" s="224"/>
      <c r="H451" s="224"/>
      <c r="I451" s="224"/>
      <c r="J451" s="224"/>
      <c r="K451" s="224"/>
      <c r="L451" s="224"/>
      <c r="M451" s="224"/>
      <c r="N451" s="223"/>
      <c r="O451" s="223"/>
      <c r="P451" s="223"/>
      <c r="Q451" s="223"/>
      <c r="R451" s="224"/>
      <c r="S451" s="224"/>
      <c r="T451" s="224"/>
      <c r="U451" s="224"/>
      <c r="V451" s="224"/>
      <c r="W451" s="224"/>
      <c r="X451" s="224"/>
      <c r="Y451" s="224"/>
      <c r="Z451" s="214"/>
      <c r="AA451" s="214"/>
      <c r="AB451" s="214"/>
      <c r="AC451" s="214"/>
      <c r="AD451" s="214"/>
      <c r="AE451" s="214"/>
      <c r="AF451" s="214"/>
      <c r="AG451" s="214" t="s">
        <v>371</v>
      </c>
      <c r="AH451" s="214">
        <v>0</v>
      </c>
      <c r="AI451" s="214"/>
      <c r="AJ451" s="214"/>
      <c r="AK451" s="214"/>
      <c r="AL451" s="214"/>
      <c r="AM451" s="214"/>
      <c r="AN451" s="214"/>
      <c r="AO451" s="214"/>
      <c r="AP451" s="214"/>
      <c r="AQ451" s="214"/>
      <c r="AR451" s="214"/>
      <c r="AS451" s="214"/>
      <c r="AT451" s="214"/>
      <c r="AU451" s="214"/>
      <c r="AV451" s="214"/>
      <c r="AW451" s="214"/>
      <c r="AX451" s="214"/>
      <c r="AY451" s="214"/>
      <c r="AZ451" s="214"/>
      <c r="BA451" s="214"/>
      <c r="BB451" s="214"/>
      <c r="BC451" s="214"/>
      <c r="BD451" s="214"/>
      <c r="BE451" s="214"/>
      <c r="BF451" s="214"/>
      <c r="BG451" s="214"/>
      <c r="BH451" s="214"/>
    </row>
    <row r="452" spans="1:60" outlineLevel="3" x14ac:dyDescent="0.2">
      <c r="A452" s="221"/>
      <c r="B452" s="222"/>
      <c r="C452" s="268" t="s">
        <v>713</v>
      </c>
      <c r="D452" s="262"/>
      <c r="E452" s="263"/>
      <c r="F452" s="224"/>
      <c r="G452" s="224"/>
      <c r="H452" s="224"/>
      <c r="I452" s="224"/>
      <c r="J452" s="224"/>
      <c r="K452" s="224"/>
      <c r="L452" s="224"/>
      <c r="M452" s="224"/>
      <c r="N452" s="223"/>
      <c r="O452" s="223"/>
      <c r="P452" s="223"/>
      <c r="Q452" s="223"/>
      <c r="R452" s="224"/>
      <c r="S452" s="224"/>
      <c r="T452" s="224"/>
      <c r="U452" s="224"/>
      <c r="V452" s="224"/>
      <c r="W452" s="224"/>
      <c r="X452" s="224"/>
      <c r="Y452" s="224"/>
      <c r="Z452" s="214"/>
      <c r="AA452" s="214"/>
      <c r="AB452" s="214"/>
      <c r="AC452" s="214"/>
      <c r="AD452" s="214"/>
      <c r="AE452" s="214"/>
      <c r="AF452" s="214"/>
      <c r="AG452" s="214" t="s">
        <v>371</v>
      </c>
      <c r="AH452" s="214">
        <v>0</v>
      </c>
      <c r="AI452" s="214"/>
      <c r="AJ452" s="214"/>
      <c r="AK452" s="214"/>
      <c r="AL452" s="214"/>
      <c r="AM452" s="214"/>
      <c r="AN452" s="214"/>
      <c r="AO452" s="214"/>
      <c r="AP452" s="214"/>
      <c r="AQ452" s="214"/>
      <c r="AR452" s="214"/>
      <c r="AS452" s="214"/>
      <c r="AT452" s="214"/>
      <c r="AU452" s="214"/>
      <c r="AV452" s="214"/>
      <c r="AW452" s="214"/>
      <c r="AX452" s="214"/>
      <c r="AY452" s="214"/>
      <c r="AZ452" s="214"/>
      <c r="BA452" s="214"/>
      <c r="BB452" s="214"/>
      <c r="BC452" s="214"/>
      <c r="BD452" s="214"/>
      <c r="BE452" s="214"/>
      <c r="BF452" s="214"/>
      <c r="BG452" s="214"/>
      <c r="BH452" s="214"/>
    </row>
    <row r="453" spans="1:60" outlineLevel="3" x14ac:dyDescent="0.2">
      <c r="A453" s="221"/>
      <c r="B453" s="222"/>
      <c r="C453" s="268" t="s">
        <v>820</v>
      </c>
      <c r="D453" s="262"/>
      <c r="E453" s="263">
        <v>27.46</v>
      </c>
      <c r="F453" s="224"/>
      <c r="G453" s="224"/>
      <c r="H453" s="224"/>
      <c r="I453" s="224"/>
      <c r="J453" s="224"/>
      <c r="K453" s="224"/>
      <c r="L453" s="224"/>
      <c r="M453" s="224"/>
      <c r="N453" s="223"/>
      <c r="O453" s="223"/>
      <c r="P453" s="223"/>
      <c r="Q453" s="223"/>
      <c r="R453" s="224"/>
      <c r="S453" s="224"/>
      <c r="T453" s="224"/>
      <c r="U453" s="224"/>
      <c r="V453" s="224"/>
      <c r="W453" s="224"/>
      <c r="X453" s="224"/>
      <c r="Y453" s="224"/>
      <c r="Z453" s="214"/>
      <c r="AA453" s="214"/>
      <c r="AB453" s="214"/>
      <c r="AC453" s="214"/>
      <c r="AD453" s="214"/>
      <c r="AE453" s="214"/>
      <c r="AF453" s="214"/>
      <c r="AG453" s="214" t="s">
        <v>371</v>
      </c>
      <c r="AH453" s="214">
        <v>0</v>
      </c>
      <c r="AI453" s="214"/>
      <c r="AJ453" s="214"/>
      <c r="AK453" s="214"/>
      <c r="AL453" s="214"/>
      <c r="AM453" s="214"/>
      <c r="AN453" s="214"/>
      <c r="AO453" s="214"/>
      <c r="AP453" s="214"/>
      <c r="AQ453" s="214"/>
      <c r="AR453" s="214"/>
      <c r="AS453" s="214"/>
      <c r="AT453" s="214"/>
      <c r="AU453" s="214"/>
      <c r="AV453" s="214"/>
      <c r="AW453" s="214"/>
      <c r="AX453" s="214"/>
      <c r="AY453" s="214"/>
      <c r="AZ453" s="214"/>
      <c r="BA453" s="214"/>
      <c r="BB453" s="214"/>
      <c r="BC453" s="214"/>
      <c r="BD453" s="214"/>
      <c r="BE453" s="214"/>
      <c r="BF453" s="214"/>
      <c r="BG453" s="214"/>
      <c r="BH453" s="214"/>
    </row>
    <row r="454" spans="1:60" outlineLevel="3" x14ac:dyDescent="0.2">
      <c r="A454" s="221"/>
      <c r="B454" s="222"/>
      <c r="C454" s="268" t="s">
        <v>821</v>
      </c>
      <c r="D454" s="262"/>
      <c r="E454" s="263">
        <v>3.4</v>
      </c>
      <c r="F454" s="224"/>
      <c r="G454" s="224"/>
      <c r="H454" s="224"/>
      <c r="I454" s="224"/>
      <c r="J454" s="224"/>
      <c r="K454" s="224"/>
      <c r="L454" s="224"/>
      <c r="M454" s="224"/>
      <c r="N454" s="223"/>
      <c r="O454" s="223"/>
      <c r="P454" s="223"/>
      <c r="Q454" s="223"/>
      <c r="R454" s="224"/>
      <c r="S454" s="224"/>
      <c r="T454" s="224"/>
      <c r="U454" s="224"/>
      <c r="V454" s="224"/>
      <c r="W454" s="224"/>
      <c r="X454" s="224"/>
      <c r="Y454" s="224"/>
      <c r="Z454" s="214"/>
      <c r="AA454" s="214"/>
      <c r="AB454" s="214"/>
      <c r="AC454" s="214"/>
      <c r="AD454" s="214"/>
      <c r="AE454" s="214"/>
      <c r="AF454" s="214"/>
      <c r="AG454" s="214" t="s">
        <v>371</v>
      </c>
      <c r="AH454" s="214">
        <v>0</v>
      </c>
      <c r="AI454" s="214"/>
      <c r="AJ454" s="214"/>
      <c r="AK454" s="214"/>
      <c r="AL454" s="214"/>
      <c r="AM454" s="214"/>
      <c r="AN454" s="214"/>
      <c r="AO454" s="214"/>
      <c r="AP454" s="214"/>
      <c r="AQ454" s="214"/>
      <c r="AR454" s="214"/>
      <c r="AS454" s="214"/>
      <c r="AT454" s="214"/>
      <c r="AU454" s="214"/>
      <c r="AV454" s="214"/>
      <c r="AW454" s="214"/>
      <c r="AX454" s="214"/>
      <c r="AY454" s="214"/>
      <c r="AZ454" s="214"/>
      <c r="BA454" s="214"/>
      <c r="BB454" s="214"/>
      <c r="BC454" s="214"/>
      <c r="BD454" s="214"/>
      <c r="BE454" s="214"/>
      <c r="BF454" s="214"/>
      <c r="BG454" s="214"/>
      <c r="BH454" s="214"/>
    </row>
    <row r="455" spans="1:60" outlineLevel="3" x14ac:dyDescent="0.2">
      <c r="A455" s="221"/>
      <c r="B455" s="222"/>
      <c r="C455" s="268" t="s">
        <v>822</v>
      </c>
      <c r="D455" s="262"/>
      <c r="E455" s="263">
        <v>2.984</v>
      </c>
      <c r="F455" s="224"/>
      <c r="G455" s="224"/>
      <c r="H455" s="224"/>
      <c r="I455" s="224"/>
      <c r="J455" s="224"/>
      <c r="K455" s="224"/>
      <c r="L455" s="224"/>
      <c r="M455" s="224"/>
      <c r="N455" s="223"/>
      <c r="O455" s="223"/>
      <c r="P455" s="223"/>
      <c r="Q455" s="223"/>
      <c r="R455" s="224"/>
      <c r="S455" s="224"/>
      <c r="T455" s="224"/>
      <c r="U455" s="224"/>
      <c r="V455" s="224"/>
      <c r="W455" s="224"/>
      <c r="X455" s="224"/>
      <c r="Y455" s="224"/>
      <c r="Z455" s="214"/>
      <c r="AA455" s="214"/>
      <c r="AB455" s="214"/>
      <c r="AC455" s="214"/>
      <c r="AD455" s="214"/>
      <c r="AE455" s="214"/>
      <c r="AF455" s="214"/>
      <c r="AG455" s="214" t="s">
        <v>371</v>
      </c>
      <c r="AH455" s="214">
        <v>0</v>
      </c>
      <c r="AI455" s="214"/>
      <c r="AJ455" s="214"/>
      <c r="AK455" s="214"/>
      <c r="AL455" s="214"/>
      <c r="AM455" s="214"/>
      <c r="AN455" s="214"/>
      <c r="AO455" s="214"/>
      <c r="AP455" s="214"/>
      <c r="AQ455" s="214"/>
      <c r="AR455" s="214"/>
      <c r="AS455" s="214"/>
      <c r="AT455" s="214"/>
      <c r="AU455" s="214"/>
      <c r="AV455" s="214"/>
      <c r="AW455" s="214"/>
      <c r="AX455" s="214"/>
      <c r="AY455" s="214"/>
      <c r="AZ455" s="214"/>
      <c r="BA455" s="214"/>
      <c r="BB455" s="214"/>
      <c r="BC455" s="214"/>
      <c r="BD455" s="214"/>
      <c r="BE455" s="214"/>
      <c r="BF455" s="214"/>
      <c r="BG455" s="214"/>
      <c r="BH455" s="214"/>
    </row>
    <row r="456" spans="1:60" outlineLevel="1" x14ac:dyDescent="0.2">
      <c r="A456" s="236">
        <v>120</v>
      </c>
      <c r="B456" s="237" t="s">
        <v>823</v>
      </c>
      <c r="C456" s="254" t="s">
        <v>824</v>
      </c>
      <c r="D456" s="238" t="s">
        <v>379</v>
      </c>
      <c r="E456" s="239">
        <v>39.33</v>
      </c>
      <c r="F456" s="240"/>
      <c r="G456" s="241">
        <f>ROUND(E456*F456,2)</f>
        <v>0</v>
      </c>
      <c r="H456" s="240"/>
      <c r="I456" s="241">
        <f>ROUND(E456*H456,2)</f>
        <v>0</v>
      </c>
      <c r="J456" s="240"/>
      <c r="K456" s="241">
        <f>ROUND(E456*J456,2)</f>
        <v>0</v>
      </c>
      <c r="L456" s="241">
        <v>12</v>
      </c>
      <c r="M456" s="241">
        <f>G456*(1+L456/100)</f>
        <v>0</v>
      </c>
      <c r="N456" s="239">
        <v>0</v>
      </c>
      <c r="O456" s="239">
        <f>ROUND(E456*N456,2)</f>
        <v>0</v>
      </c>
      <c r="P456" s="239">
        <v>0</v>
      </c>
      <c r="Q456" s="239">
        <f>ROUND(E456*P456,2)</f>
        <v>0</v>
      </c>
      <c r="R456" s="241" t="s">
        <v>817</v>
      </c>
      <c r="S456" s="241" t="s">
        <v>315</v>
      </c>
      <c r="T456" s="242" t="s">
        <v>315</v>
      </c>
      <c r="U456" s="224">
        <v>1.6E-2</v>
      </c>
      <c r="V456" s="224">
        <f>ROUND(E456*U456,2)</f>
        <v>0.63</v>
      </c>
      <c r="W456" s="224"/>
      <c r="X456" s="224" t="s">
        <v>336</v>
      </c>
      <c r="Y456" s="224" t="s">
        <v>317</v>
      </c>
      <c r="Z456" s="214"/>
      <c r="AA456" s="214"/>
      <c r="AB456" s="214"/>
      <c r="AC456" s="214"/>
      <c r="AD456" s="214"/>
      <c r="AE456" s="214"/>
      <c r="AF456" s="214"/>
      <c r="AG456" s="214" t="s">
        <v>337</v>
      </c>
      <c r="AH456" s="214"/>
      <c r="AI456" s="214"/>
      <c r="AJ456" s="214"/>
      <c r="AK456" s="214"/>
      <c r="AL456" s="214"/>
      <c r="AM456" s="214"/>
      <c r="AN456" s="214"/>
      <c r="AO456" s="214"/>
      <c r="AP456" s="214"/>
      <c r="AQ456" s="214"/>
      <c r="AR456" s="214"/>
      <c r="AS456" s="214"/>
      <c r="AT456" s="214"/>
      <c r="AU456" s="214"/>
      <c r="AV456" s="214"/>
      <c r="AW456" s="214"/>
      <c r="AX456" s="214"/>
      <c r="AY456" s="214"/>
      <c r="AZ456" s="214"/>
      <c r="BA456" s="214"/>
      <c r="BB456" s="214"/>
      <c r="BC456" s="214"/>
      <c r="BD456" s="214"/>
      <c r="BE456" s="214"/>
      <c r="BF456" s="214"/>
      <c r="BG456" s="214"/>
      <c r="BH456" s="214"/>
    </row>
    <row r="457" spans="1:60" outlineLevel="2" x14ac:dyDescent="0.2">
      <c r="A457" s="221"/>
      <c r="B457" s="222"/>
      <c r="C457" s="267" t="s">
        <v>825</v>
      </c>
      <c r="D457" s="266"/>
      <c r="E457" s="266"/>
      <c r="F457" s="266"/>
      <c r="G457" s="266"/>
      <c r="H457" s="224"/>
      <c r="I457" s="224"/>
      <c r="J457" s="224"/>
      <c r="K457" s="224"/>
      <c r="L457" s="224"/>
      <c r="M457" s="224"/>
      <c r="N457" s="223"/>
      <c r="O457" s="223"/>
      <c r="P457" s="223"/>
      <c r="Q457" s="223"/>
      <c r="R457" s="224"/>
      <c r="S457" s="224"/>
      <c r="T457" s="224"/>
      <c r="U457" s="224"/>
      <c r="V457" s="224"/>
      <c r="W457" s="224"/>
      <c r="X457" s="224"/>
      <c r="Y457" s="224"/>
      <c r="Z457" s="214"/>
      <c r="AA457" s="214"/>
      <c r="AB457" s="214"/>
      <c r="AC457" s="214"/>
      <c r="AD457" s="214"/>
      <c r="AE457" s="214"/>
      <c r="AF457" s="214"/>
      <c r="AG457" s="214" t="s">
        <v>369</v>
      </c>
      <c r="AH457" s="214"/>
      <c r="AI457" s="214"/>
      <c r="AJ457" s="214"/>
      <c r="AK457" s="214"/>
      <c r="AL457" s="214"/>
      <c r="AM457" s="214"/>
      <c r="AN457" s="214"/>
      <c r="AO457" s="214"/>
      <c r="AP457" s="214"/>
      <c r="AQ457" s="214"/>
      <c r="AR457" s="214"/>
      <c r="AS457" s="214"/>
      <c r="AT457" s="214"/>
      <c r="AU457" s="214"/>
      <c r="AV457" s="214"/>
      <c r="AW457" s="214"/>
      <c r="AX457" s="214"/>
      <c r="AY457" s="214"/>
      <c r="AZ457" s="214"/>
      <c r="BA457" s="214"/>
      <c r="BB457" s="214"/>
      <c r="BC457" s="214"/>
      <c r="BD457" s="214"/>
      <c r="BE457" s="214"/>
      <c r="BF457" s="214"/>
      <c r="BG457" s="214"/>
      <c r="BH457" s="214"/>
    </row>
    <row r="458" spans="1:60" outlineLevel="2" x14ac:dyDescent="0.2">
      <c r="A458" s="221"/>
      <c r="B458" s="222"/>
      <c r="C458" s="268" t="s">
        <v>826</v>
      </c>
      <c r="D458" s="262"/>
      <c r="E458" s="263">
        <v>39.33</v>
      </c>
      <c r="F458" s="224"/>
      <c r="G458" s="224"/>
      <c r="H458" s="224"/>
      <c r="I458" s="224"/>
      <c r="J458" s="224"/>
      <c r="K458" s="224"/>
      <c r="L458" s="224"/>
      <c r="M458" s="224"/>
      <c r="N458" s="223"/>
      <c r="O458" s="223"/>
      <c r="P458" s="223"/>
      <c r="Q458" s="223"/>
      <c r="R458" s="224"/>
      <c r="S458" s="224"/>
      <c r="T458" s="224"/>
      <c r="U458" s="224"/>
      <c r="V458" s="224"/>
      <c r="W458" s="224"/>
      <c r="X458" s="224"/>
      <c r="Y458" s="224"/>
      <c r="Z458" s="214"/>
      <c r="AA458" s="214"/>
      <c r="AB458" s="214"/>
      <c r="AC458" s="214"/>
      <c r="AD458" s="214"/>
      <c r="AE458" s="214"/>
      <c r="AF458" s="214"/>
      <c r="AG458" s="214" t="s">
        <v>371</v>
      </c>
      <c r="AH458" s="214">
        <v>5</v>
      </c>
      <c r="AI458" s="214"/>
      <c r="AJ458" s="214"/>
      <c r="AK458" s="214"/>
      <c r="AL458" s="214"/>
      <c r="AM458" s="214"/>
      <c r="AN458" s="214"/>
      <c r="AO458" s="214"/>
      <c r="AP458" s="214"/>
      <c r="AQ458" s="214"/>
      <c r="AR458" s="214"/>
      <c r="AS458" s="214"/>
      <c r="AT458" s="214"/>
      <c r="AU458" s="214"/>
      <c r="AV458" s="214"/>
      <c r="AW458" s="214"/>
      <c r="AX458" s="214"/>
      <c r="AY458" s="214"/>
      <c r="AZ458" s="214"/>
      <c r="BA458" s="214"/>
      <c r="BB458" s="214"/>
      <c r="BC458" s="214"/>
      <c r="BD458" s="214"/>
      <c r="BE458" s="214"/>
      <c r="BF458" s="214"/>
      <c r="BG458" s="214"/>
      <c r="BH458" s="214"/>
    </row>
    <row r="459" spans="1:60" outlineLevel="1" x14ac:dyDescent="0.2">
      <c r="A459" s="236">
        <v>121</v>
      </c>
      <c r="B459" s="237" t="s">
        <v>827</v>
      </c>
      <c r="C459" s="254" t="s">
        <v>828</v>
      </c>
      <c r="D459" s="238" t="s">
        <v>379</v>
      </c>
      <c r="E459" s="239">
        <v>39.33</v>
      </c>
      <c r="F459" s="240"/>
      <c r="G459" s="241">
        <f>ROUND(E459*F459,2)</f>
        <v>0</v>
      </c>
      <c r="H459" s="240"/>
      <c r="I459" s="241">
        <f>ROUND(E459*H459,2)</f>
        <v>0</v>
      </c>
      <c r="J459" s="240"/>
      <c r="K459" s="241">
        <f>ROUND(E459*J459,2)</f>
        <v>0</v>
      </c>
      <c r="L459" s="241">
        <v>12</v>
      </c>
      <c r="M459" s="241">
        <f>G459*(1+L459/100)</f>
        <v>0</v>
      </c>
      <c r="N459" s="239">
        <v>0</v>
      </c>
      <c r="O459" s="239">
        <f>ROUND(E459*N459,2)</f>
        <v>0</v>
      </c>
      <c r="P459" s="239">
        <v>0</v>
      </c>
      <c r="Q459" s="239">
        <f>ROUND(E459*P459,2)</f>
        <v>0</v>
      </c>
      <c r="R459" s="241" t="s">
        <v>817</v>
      </c>
      <c r="S459" s="241" t="s">
        <v>315</v>
      </c>
      <c r="T459" s="242" t="s">
        <v>315</v>
      </c>
      <c r="U459" s="224">
        <v>4.5999999999999999E-2</v>
      </c>
      <c r="V459" s="224">
        <f>ROUND(E459*U459,2)</f>
        <v>1.81</v>
      </c>
      <c r="W459" s="224"/>
      <c r="X459" s="224" t="s">
        <v>336</v>
      </c>
      <c r="Y459" s="224" t="s">
        <v>317</v>
      </c>
      <c r="Z459" s="214"/>
      <c r="AA459" s="214"/>
      <c r="AB459" s="214"/>
      <c r="AC459" s="214"/>
      <c r="AD459" s="214"/>
      <c r="AE459" s="214"/>
      <c r="AF459" s="214"/>
      <c r="AG459" s="214" t="s">
        <v>337</v>
      </c>
      <c r="AH459" s="214"/>
      <c r="AI459" s="214"/>
      <c r="AJ459" s="214"/>
      <c r="AK459" s="214"/>
      <c r="AL459" s="214"/>
      <c r="AM459" s="214"/>
      <c r="AN459" s="214"/>
      <c r="AO459" s="214"/>
      <c r="AP459" s="214"/>
      <c r="AQ459" s="214"/>
      <c r="AR459" s="214"/>
      <c r="AS459" s="214"/>
      <c r="AT459" s="214"/>
      <c r="AU459" s="214"/>
      <c r="AV459" s="214"/>
      <c r="AW459" s="214"/>
      <c r="AX459" s="214"/>
      <c r="AY459" s="214"/>
      <c r="AZ459" s="214"/>
      <c r="BA459" s="214"/>
      <c r="BB459" s="214"/>
      <c r="BC459" s="214"/>
      <c r="BD459" s="214"/>
      <c r="BE459" s="214"/>
      <c r="BF459" s="214"/>
      <c r="BG459" s="214"/>
      <c r="BH459" s="214"/>
    </row>
    <row r="460" spans="1:60" outlineLevel="2" x14ac:dyDescent="0.2">
      <c r="A460" s="221"/>
      <c r="B460" s="222"/>
      <c r="C460" s="267" t="s">
        <v>825</v>
      </c>
      <c r="D460" s="266"/>
      <c r="E460" s="266"/>
      <c r="F460" s="266"/>
      <c r="G460" s="266"/>
      <c r="H460" s="224"/>
      <c r="I460" s="224"/>
      <c r="J460" s="224"/>
      <c r="K460" s="224"/>
      <c r="L460" s="224"/>
      <c r="M460" s="224"/>
      <c r="N460" s="223"/>
      <c r="O460" s="223"/>
      <c r="P460" s="223"/>
      <c r="Q460" s="223"/>
      <c r="R460" s="224"/>
      <c r="S460" s="224"/>
      <c r="T460" s="224"/>
      <c r="U460" s="224"/>
      <c r="V460" s="224"/>
      <c r="W460" s="224"/>
      <c r="X460" s="224"/>
      <c r="Y460" s="224"/>
      <c r="Z460" s="214"/>
      <c r="AA460" s="214"/>
      <c r="AB460" s="214"/>
      <c r="AC460" s="214"/>
      <c r="AD460" s="214"/>
      <c r="AE460" s="214"/>
      <c r="AF460" s="214"/>
      <c r="AG460" s="214" t="s">
        <v>369</v>
      </c>
      <c r="AH460" s="214"/>
      <c r="AI460" s="214"/>
      <c r="AJ460" s="214"/>
      <c r="AK460" s="214"/>
      <c r="AL460" s="214"/>
      <c r="AM460" s="214"/>
      <c r="AN460" s="214"/>
      <c r="AO460" s="214"/>
      <c r="AP460" s="214"/>
      <c r="AQ460" s="214"/>
      <c r="AR460" s="214"/>
      <c r="AS460" s="214"/>
      <c r="AT460" s="214"/>
      <c r="AU460" s="214"/>
      <c r="AV460" s="214"/>
      <c r="AW460" s="214"/>
      <c r="AX460" s="214"/>
      <c r="AY460" s="214"/>
      <c r="AZ460" s="214"/>
      <c r="BA460" s="214"/>
      <c r="BB460" s="214"/>
      <c r="BC460" s="214"/>
      <c r="BD460" s="214"/>
      <c r="BE460" s="214"/>
      <c r="BF460" s="214"/>
      <c r="BG460" s="214"/>
      <c r="BH460" s="214"/>
    </row>
    <row r="461" spans="1:60" outlineLevel="2" x14ac:dyDescent="0.2">
      <c r="A461" s="221"/>
      <c r="B461" s="222"/>
      <c r="C461" s="268" t="s">
        <v>826</v>
      </c>
      <c r="D461" s="262"/>
      <c r="E461" s="263">
        <v>39.33</v>
      </c>
      <c r="F461" s="224"/>
      <c r="G461" s="224"/>
      <c r="H461" s="224"/>
      <c r="I461" s="224"/>
      <c r="J461" s="224"/>
      <c r="K461" s="224"/>
      <c r="L461" s="224"/>
      <c r="M461" s="224"/>
      <c r="N461" s="223"/>
      <c r="O461" s="223"/>
      <c r="P461" s="223"/>
      <c r="Q461" s="223"/>
      <c r="R461" s="224"/>
      <c r="S461" s="224"/>
      <c r="T461" s="224"/>
      <c r="U461" s="224"/>
      <c r="V461" s="224"/>
      <c r="W461" s="224"/>
      <c r="X461" s="224"/>
      <c r="Y461" s="224"/>
      <c r="Z461" s="214"/>
      <c r="AA461" s="214"/>
      <c r="AB461" s="214"/>
      <c r="AC461" s="214"/>
      <c r="AD461" s="214"/>
      <c r="AE461" s="214"/>
      <c r="AF461" s="214"/>
      <c r="AG461" s="214" t="s">
        <v>371</v>
      </c>
      <c r="AH461" s="214">
        <v>5</v>
      </c>
      <c r="AI461" s="214"/>
      <c r="AJ461" s="214"/>
      <c r="AK461" s="214"/>
      <c r="AL461" s="214"/>
      <c r="AM461" s="214"/>
      <c r="AN461" s="214"/>
      <c r="AO461" s="214"/>
      <c r="AP461" s="214"/>
      <c r="AQ461" s="214"/>
      <c r="AR461" s="214"/>
      <c r="AS461" s="214"/>
      <c r="AT461" s="214"/>
      <c r="AU461" s="214"/>
      <c r="AV461" s="214"/>
      <c r="AW461" s="214"/>
      <c r="AX461" s="214"/>
      <c r="AY461" s="214"/>
      <c r="AZ461" s="214"/>
      <c r="BA461" s="214"/>
      <c r="BB461" s="214"/>
      <c r="BC461" s="214"/>
      <c r="BD461" s="214"/>
      <c r="BE461" s="214"/>
      <c r="BF461" s="214"/>
      <c r="BG461" s="214"/>
      <c r="BH461" s="214"/>
    </row>
    <row r="462" spans="1:60" outlineLevel="1" x14ac:dyDescent="0.2">
      <c r="A462" s="236">
        <v>122</v>
      </c>
      <c r="B462" s="237" t="s">
        <v>829</v>
      </c>
      <c r="C462" s="254" t="s">
        <v>830</v>
      </c>
      <c r="D462" s="238" t="s">
        <v>379</v>
      </c>
      <c r="E462" s="239">
        <v>39.33</v>
      </c>
      <c r="F462" s="240"/>
      <c r="G462" s="241">
        <f>ROUND(E462*F462,2)</f>
        <v>0</v>
      </c>
      <c r="H462" s="240"/>
      <c r="I462" s="241">
        <f>ROUND(E462*H462,2)</f>
        <v>0</v>
      </c>
      <c r="J462" s="240"/>
      <c r="K462" s="241">
        <f>ROUND(E462*J462,2)</f>
        <v>0</v>
      </c>
      <c r="L462" s="241">
        <v>12</v>
      </c>
      <c r="M462" s="241">
        <f>G462*(1+L462/100)</f>
        <v>0</v>
      </c>
      <c r="N462" s="239">
        <v>0</v>
      </c>
      <c r="O462" s="239">
        <f>ROUND(E462*N462,2)</f>
        <v>0</v>
      </c>
      <c r="P462" s="239">
        <v>0</v>
      </c>
      <c r="Q462" s="239">
        <f>ROUND(E462*P462,2)</f>
        <v>0</v>
      </c>
      <c r="R462" s="241" t="s">
        <v>817</v>
      </c>
      <c r="S462" s="241" t="s">
        <v>315</v>
      </c>
      <c r="T462" s="242" t="s">
        <v>315</v>
      </c>
      <c r="U462" s="224">
        <v>0.02</v>
      </c>
      <c r="V462" s="224">
        <f>ROUND(E462*U462,2)</f>
        <v>0.79</v>
      </c>
      <c r="W462" s="224"/>
      <c r="X462" s="224" t="s">
        <v>336</v>
      </c>
      <c r="Y462" s="224" t="s">
        <v>317</v>
      </c>
      <c r="Z462" s="214"/>
      <c r="AA462" s="214"/>
      <c r="AB462" s="214"/>
      <c r="AC462" s="214"/>
      <c r="AD462" s="214"/>
      <c r="AE462" s="214"/>
      <c r="AF462" s="214"/>
      <c r="AG462" s="214" t="s">
        <v>337</v>
      </c>
      <c r="AH462" s="214"/>
      <c r="AI462" s="214"/>
      <c r="AJ462" s="214"/>
      <c r="AK462" s="214"/>
      <c r="AL462" s="214"/>
      <c r="AM462" s="214"/>
      <c r="AN462" s="214"/>
      <c r="AO462" s="214"/>
      <c r="AP462" s="214"/>
      <c r="AQ462" s="214"/>
      <c r="AR462" s="214"/>
      <c r="AS462" s="214"/>
      <c r="AT462" s="214"/>
      <c r="AU462" s="214"/>
      <c r="AV462" s="214"/>
      <c r="AW462" s="214"/>
      <c r="AX462" s="214"/>
      <c r="AY462" s="214"/>
      <c r="AZ462" s="214"/>
      <c r="BA462" s="214"/>
      <c r="BB462" s="214"/>
      <c r="BC462" s="214"/>
      <c r="BD462" s="214"/>
      <c r="BE462" s="214"/>
      <c r="BF462" s="214"/>
      <c r="BG462" s="214"/>
      <c r="BH462" s="214"/>
    </row>
    <row r="463" spans="1:60" outlineLevel="2" x14ac:dyDescent="0.2">
      <c r="A463" s="221"/>
      <c r="B463" s="222"/>
      <c r="C463" s="268" t="s">
        <v>826</v>
      </c>
      <c r="D463" s="262"/>
      <c r="E463" s="263">
        <v>39.33</v>
      </c>
      <c r="F463" s="224"/>
      <c r="G463" s="224"/>
      <c r="H463" s="224"/>
      <c r="I463" s="224"/>
      <c r="J463" s="224"/>
      <c r="K463" s="224"/>
      <c r="L463" s="224"/>
      <c r="M463" s="224"/>
      <c r="N463" s="223"/>
      <c r="O463" s="223"/>
      <c r="P463" s="223"/>
      <c r="Q463" s="223"/>
      <c r="R463" s="224"/>
      <c r="S463" s="224"/>
      <c r="T463" s="224"/>
      <c r="U463" s="224"/>
      <c r="V463" s="224"/>
      <c r="W463" s="224"/>
      <c r="X463" s="224"/>
      <c r="Y463" s="224"/>
      <c r="Z463" s="214"/>
      <c r="AA463" s="214"/>
      <c r="AB463" s="214"/>
      <c r="AC463" s="214"/>
      <c r="AD463" s="214"/>
      <c r="AE463" s="214"/>
      <c r="AF463" s="214"/>
      <c r="AG463" s="214" t="s">
        <v>371</v>
      </c>
      <c r="AH463" s="214">
        <v>5</v>
      </c>
      <c r="AI463" s="214"/>
      <c r="AJ463" s="214"/>
      <c r="AK463" s="214"/>
      <c r="AL463" s="214"/>
      <c r="AM463" s="214"/>
      <c r="AN463" s="214"/>
      <c r="AO463" s="214"/>
      <c r="AP463" s="214"/>
      <c r="AQ463" s="214"/>
      <c r="AR463" s="214"/>
      <c r="AS463" s="214"/>
      <c r="AT463" s="214"/>
      <c r="AU463" s="214"/>
      <c r="AV463" s="214"/>
      <c r="AW463" s="214"/>
      <c r="AX463" s="214"/>
      <c r="AY463" s="214"/>
      <c r="AZ463" s="214"/>
      <c r="BA463" s="214"/>
      <c r="BB463" s="214"/>
      <c r="BC463" s="214"/>
      <c r="BD463" s="214"/>
      <c r="BE463" s="214"/>
      <c r="BF463" s="214"/>
      <c r="BG463" s="214"/>
      <c r="BH463" s="214"/>
    </row>
    <row r="464" spans="1:60" ht="22.5" outlineLevel="1" x14ac:dyDescent="0.2">
      <c r="A464" s="236">
        <v>123</v>
      </c>
      <c r="B464" s="237" t="s">
        <v>831</v>
      </c>
      <c r="C464" s="254" t="s">
        <v>832</v>
      </c>
      <c r="D464" s="238" t="s">
        <v>379</v>
      </c>
      <c r="E464" s="239">
        <v>40.509900000000002</v>
      </c>
      <c r="F464" s="240"/>
      <c r="G464" s="241">
        <f>ROUND(E464*F464,2)</f>
        <v>0</v>
      </c>
      <c r="H464" s="240"/>
      <c r="I464" s="241">
        <f>ROUND(E464*H464,2)</f>
        <v>0</v>
      </c>
      <c r="J464" s="240"/>
      <c r="K464" s="241">
        <f>ROUND(E464*J464,2)</f>
        <v>0</v>
      </c>
      <c r="L464" s="241">
        <v>12</v>
      </c>
      <c r="M464" s="241">
        <f>G464*(1+L464/100)</f>
        <v>0</v>
      </c>
      <c r="N464" s="239">
        <v>2.0000000000000001E-4</v>
      </c>
      <c r="O464" s="239">
        <f>ROUND(E464*N464,2)</f>
        <v>0.01</v>
      </c>
      <c r="P464" s="239">
        <v>0</v>
      </c>
      <c r="Q464" s="239">
        <f>ROUND(E464*P464,2)</f>
        <v>0</v>
      </c>
      <c r="R464" s="241" t="s">
        <v>428</v>
      </c>
      <c r="S464" s="241" t="s">
        <v>315</v>
      </c>
      <c r="T464" s="242" t="s">
        <v>315</v>
      </c>
      <c r="U464" s="224">
        <v>0</v>
      </c>
      <c r="V464" s="224">
        <f>ROUND(E464*U464,2)</f>
        <v>0</v>
      </c>
      <c r="W464" s="224"/>
      <c r="X464" s="224" t="s">
        <v>429</v>
      </c>
      <c r="Y464" s="224" t="s">
        <v>317</v>
      </c>
      <c r="Z464" s="214"/>
      <c r="AA464" s="214"/>
      <c r="AB464" s="214"/>
      <c r="AC464" s="214"/>
      <c r="AD464" s="214"/>
      <c r="AE464" s="214"/>
      <c r="AF464" s="214"/>
      <c r="AG464" s="214" t="s">
        <v>430</v>
      </c>
      <c r="AH464" s="214"/>
      <c r="AI464" s="214"/>
      <c r="AJ464" s="214"/>
      <c r="AK464" s="214"/>
      <c r="AL464" s="214"/>
      <c r="AM464" s="214"/>
      <c r="AN464" s="214"/>
      <c r="AO464" s="214"/>
      <c r="AP464" s="214"/>
      <c r="AQ464" s="214"/>
      <c r="AR464" s="214"/>
      <c r="AS464" s="214"/>
      <c r="AT464" s="214"/>
      <c r="AU464" s="214"/>
      <c r="AV464" s="214"/>
      <c r="AW464" s="214"/>
      <c r="AX464" s="214"/>
      <c r="AY464" s="214"/>
      <c r="AZ464" s="214"/>
      <c r="BA464" s="214"/>
      <c r="BB464" s="214"/>
      <c r="BC464" s="214"/>
      <c r="BD464" s="214"/>
      <c r="BE464" s="214"/>
      <c r="BF464" s="214"/>
      <c r="BG464" s="214"/>
      <c r="BH464" s="214"/>
    </row>
    <row r="465" spans="1:60" outlineLevel="2" x14ac:dyDescent="0.2">
      <c r="A465" s="221"/>
      <c r="B465" s="222"/>
      <c r="C465" s="268" t="s">
        <v>833</v>
      </c>
      <c r="D465" s="262"/>
      <c r="E465" s="263"/>
      <c r="F465" s="224"/>
      <c r="G465" s="224"/>
      <c r="H465" s="224"/>
      <c r="I465" s="224"/>
      <c r="J465" s="224"/>
      <c r="K465" s="224"/>
      <c r="L465" s="224"/>
      <c r="M465" s="224"/>
      <c r="N465" s="223"/>
      <c r="O465" s="223"/>
      <c r="P465" s="223"/>
      <c r="Q465" s="223"/>
      <c r="R465" s="224"/>
      <c r="S465" s="224"/>
      <c r="T465" s="224"/>
      <c r="U465" s="224"/>
      <c r="V465" s="224"/>
      <c r="W465" s="224"/>
      <c r="X465" s="224"/>
      <c r="Y465" s="224"/>
      <c r="Z465" s="214"/>
      <c r="AA465" s="214"/>
      <c r="AB465" s="214"/>
      <c r="AC465" s="214"/>
      <c r="AD465" s="214"/>
      <c r="AE465" s="214"/>
      <c r="AF465" s="214"/>
      <c r="AG465" s="214" t="s">
        <v>371</v>
      </c>
      <c r="AH465" s="214">
        <v>0</v>
      </c>
      <c r="AI465" s="214"/>
      <c r="AJ465" s="214"/>
      <c r="AK465" s="214"/>
      <c r="AL465" s="214"/>
      <c r="AM465" s="214"/>
      <c r="AN465" s="214"/>
      <c r="AO465" s="214"/>
      <c r="AP465" s="214"/>
      <c r="AQ465" s="214"/>
      <c r="AR465" s="214"/>
      <c r="AS465" s="214"/>
      <c r="AT465" s="214"/>
      <c r="AU465" s="214"/>
      <c r="AV465" s="214"/>
      <c r="AW465" s="214"/>
      <c r="AX465" s="214"/>
      <c r="AY465" s="214"/>
      <c r="AZ465" s="214"/>
      <c r="BA465" s="214"/>
      <c r="BB465" s="214"/>
      <c r="BC465" s="214"/>
      <c r="BD465" s="214"/>
      <c r="BE465" s="214"/>
      <c r="BF465" s="214"/>
      <c r="BG465" s="214"/>
      <c r="BH465" s="214"/>
    </row>
    <row r="466" spans="1:60" outlineLevel="3" x14ac:dyDescent="0.2">
      <c r="A466" s="221"/>
      <c r="B466" s="222"/>
      <c r="C466" s="268" t="s">
        <v>834</v>
      </c>
      <c r="D466" s="262"/>
      <c r="E466" s="263">
        <v>40.509900000000002</v>
      </c>
      <c r="F466" s="224"/>
      <c r="G466" s="224"/>
      <c r="H466" s="224"/>
      <c r="I466" s="224"/>
      <c r="J466" s="224"/>
      <c r="K466" s="224"/>
      <c r="L466" s="224"/>
      <c r="M466" s="224"/>
      <c r="N466" s="223"/>
      <c r="O466" s="223"/>
      <c r="P466" s="223"/>
      <c r="Q466" s="223"/>
      <c r="R466" s="224"/>
      <c r="S466" s="224"/>
      <c r="T466" s="224"/>
      <c r="U466" s="224"/>
      <c r="V466" s="224"/>
      <c r="W466" s="224"/>
      <c r="X466" s="224"/>
      <c r="Y466" s="224"/>
      <c r="Z466" s="214"/>
      <c r="AA466" s="214"/>
      <c r="AB466" s="214"/>
      <c r="AC466" s="214"/>
      <c r="AD466" s="214"/>
      <c r="AE466" s="214"/>
      <c r="AF466" s="214"/>
      <c r="AG466" s="214" t="s">
        <v>371</v>
      </c>
      <c r="AH466" s="214">
        <v>5</v>
      </c>
      <c r="AI466" s="214"/>
      <c r="AJ466" s="214"/>
      <c r="AK466" s="214"/>
      <c r="AL466" s="214"/>
      <c r="AM466" s="214"/>
      <c r="AN466" s="214"/>
      <c r="AO466" s="214"/>
      <c r="AP466" s="214"/>
      <c r="AQ466" s="214"/>
      <c r="AR466" s="214"/>
      <c r="AS466" s="214"/>
      <c r="AT466" s="214"/>
      <c r="AU466" s="214"/>
      <c r="AV466" s="214"/>
      <c r="AW466" s="214"/>
      <c r="AX466" s="214"/>
      <c r="AY466" s="214"/>
      <c r="AZ466" s="214"/>
      <c r="BA466" s="214"/>
      <c r="BB466" s="214"/>
      <c r="BC466" s="214"/>
      <c r="BD466" s="214"/>
      <c r="BE466" s="214"/>
      <c r="BF466" s="214"/>
      <c r="BG466" s="214"/>
      <c r="BH466" s="214"/>
    </row>
    <row r="467" spans="1:60" ht="22.5" outlineLevel="1" x14ac:dyDescent="0.2">
      <c r="A467" s="236">
        <v>124</v>
      </c>
      <c r="B467" s="237" t="s">
        <v>835</v>
      </c>
      <c r="C467" s="254" t="s">
        <v>836</v>
      </c>
      <c r="D467" s="238" t="s">
        <v>403</v>
      </c>
      <c r="E467" s="239">
        <v>36.225000000000001</v>
      </c>
      <c r="F467" s="240"/>
      <c r="G467" s="241">
        <f>ROUND(E467*F467,2)</f>
        <v>0</v>
      </c>
      <c r="H467" s="240"/>
      <c r="I467" s="241">
        <f>ROUND(E467*H467,2)</f>
        <v>0</v>
      </c>
      <c r="J467" s="240"/>
      <c r="K467" s="241">
        <f>ROUND(E467*J467,2)</f>
        <v>0</v>
      </c>
      <c r="L467" s="241">
        <v>12</v>
      </c>
      <c r="M467" s="241">
        <f>G467*(1+L467/100)</f>
        <v>0</v>
      </c>
      <c r="N467" s="239">
        <v>3.0000000000000001E-5</v>
      </c>
      <c r="O467" s="239">
        <f>ROUND(E467*N467,2)</f>
        <v>0</v>
      </c>
      <c r="P467" s="239">
        <v>0</v>
      </c>
      <c r="Q467" s="239">
        <f>ROUND(E467*P467,2)</f>
        <v>0</v>
      </c>
      <c r="R467" s="241" t="s">
        <v>817</v>
      </c>
      <c r="S467" s="241" t="s">
        <v>315</v>
      </c>
      <c r="T467" s="242" t="s">
        <v>315</v>
      </c>
      <c r="U467" s="224">
        <v>0.14000000000000001</v>
      </c>
      <c r="V467" s="224">
        <f>ROUND(E467*U467,2)</f>
        <v>5.07</v>
      </c>
      <c r="W467" s="224"/>
      <c r="X467" s="224" t="s">
        <v>336</v>
      </c>
      <c r="Y467" s="224" t="s">
        <v>317</v>
      </c>
      <c r="Z467" s="214"/>
      <c r="AA467" s="214"/>
      <c r="AB467" s="214"/>
      <c r="AC467" s="214"/>
      <c r="AD467" s="214"/>
      <c r="AE467" s="214"/>
      <c r="AF467" s="214"/>
      <c r="AG467" s="214" t="s">
        <v>337</v>
      </c>
      <c r="AH467" s="214"/>
      <c r="AI467" s="214"/>
      <c r="AJ467" s="214"/>
      <c r="AK467" s="214"/>
      <c r="AL467" s="214"/>
      <c r="AM467" s="214"/>
      <c r="AN467" s="214"/>
      <c r="AO467" s="214"/>
      <c r="AP467" s="214"/>
      <c r="AQ467" s="214"/>
      <c r="AR467" s="214"/>
      <c r="AS467" s="214"/>
      <c r="AT467" s="214"/>
      <c r="AU467" s="214"/>
      <c r="AV467" s="214"/>
      <c r="AW467" s="214"/>
      <c r="AX467" s="214"/>
      <c r="AY467" s="214"/>
      <c r="AZ467" s="214"/>
      <c r="BA467" s="214"/>
      <c r="BB467" s="214"/>
      <c r="BC467" s="214"/>
      <c r="BD467" s="214"/>
      <c r="BE467" s="214"/>
      <c r="BF467" s="214"/>
      <c r="BG467" s="214"/>
      <c r="BH467" s="214"/>
    </row>
    <row r="468" spans="1:60" ht="22.5" outlineLevel="2" x14ac:dyDescent="0.2">
      <c r="A468" s="221"/>
      <c r="B468" s="222"/>
      <c r="C468" s="268" t="s">
        <v>837</v>
      </c>
      <c r="D468" s="262"/>
      <c r="E468" s="263">
        <v>29.734999999999999</v>
      </c>
      <c r="F468" s="224"/>
      <c r="G468" s="224"/>
      <c r="H468" s="224"/>
      <c r="I468" s="224"/>
      <c r="J468" s="224"/>
      <c r="K468" s="224"/>
      <c r="L468" s="224"/>
      <c r="M468" s="224"/>
      <c r="N468" s="223"/>
      <c r="O468" s="223"/>
      <c r="P468" s="223"/>
      <c r="Q468" s="223"/>
      <c r="R468" s="224"/>
      <c r="S468" s="224"/>
      <c r="T468" s="224"/>
      <c r="U468" s="224"/>
      <c r="V468" s="224"/>
      <c r="W468" s="224"/>
      <c r="X468" s="224"/>
      <c r="Y468" s="224"/>
      <c r="Z468" s="214"/>
      <c r="AA468" s="214"/>
      <c r="AB468" s="214"/>
      <c r="AC468" s="214"/>
      <c r="AD468" s="214"/>
      <c r="AE468" s="214"/>
      <c r="AF468" s="214"/>
      <c r="AG468" s="214" t="s">
        <v>371</v>
      </c>
      <c r="AH468" s="214">
        <v>0</v>
      </c>
      <c r="AI468" s="214"/>
      <c r="AJ468" s="214"/>
      <c r="AK468" s="214"/>
      <c r="AL468" s="214"/>
      <c r="AM468" s="214"/>
      <c r="AN468" s="214"/>
      <c r="AO468" s="214"/>
      <c r="AP468" s="214"/>
      <c r="AQ468" s="214"/>
      <c r="AR468" s="214"/>
      <c r="AS468" s="214"/>
      <c r="AT468" s="214"/>
      <c r="AU468" s="214"/>
      <c r="AV468" s="214"/>
      <c r="AW468" s="214"/>
      <c r="AX468" s="214"/>
      <c r="AY468" s="214"/>
      <c r="AZ468" s="214"/>
      <c r="BA468" s="214"/>
      <c r="BB468" s="214"/>
      <c r="BC468" s="214"/>
      <c r="BD468" s="214"/>
      <c r="BE468" s="214"/>
      <c r="BF468" s="214"/>
      <c r="BG468" s="214"/>
      <c r="BH468" s="214"/>
    </row>
    <row r="469" spans="1:60" outlineLevel="3" x14ac:dyDescent="0.2">
      <c r="A469" s="221"/>
      <c r="B469" s="222"/>
      <c r="C469" s="268" t="s">
        <v>838</v>
      </c>
      <c r="D469" s="262"/>
      <c r="E469" s="263">
        <v>1</v>
      </c>
      <c r="F469" s="224"/>
      <c r="G469" s="224"/>
      <c r="H469" s="224"/>
      <c r="I469" s="224"/>
      <c r="J469" s="224"/>
      <c r="K469" s="224"/>
      <c r="L469" s="224"/>
      <c r="M469" s="224"/>
      <c r="N469" s="223"/>
      <c r="O469" s="223"/>
      <c r="P469" s="223"/>
      <c r="Q469" s="223"/>
      <c r="R469" s="224"/>
      <c r="S469" s="224"/>
      <c r="T469" s="224"/>
      <c r="U469" s="224"/>
      <c r="V469" s="224"/>
      <c r="W469" s="224"/>
      <c r="X469" s="224"/>
      <c r="Y469" s="224"/>
      <c r="Z469" s="214"/>
      <c r="AA469" s="214"/>
      <c r="AB469" s="214"/>
      <c r="AC469" s="214"/>
      <c r="AD469" s="214"/>
      <c r="AE469" s="214"/>
      <c r="AF469" s="214"/>
      <c r="AG469" s="214" t="s">
        <v>371</v>
      </c>
      <c r="AH469" s="214">
        <v>0</v>
      </c>
      <c r="AI469" s="214"/>
      <c r="AJ469" s="214"/>
      <c r="AK469" s="214"/>
      <c r="AL469" s="214"/>
      <c r="AM469" s="214"/>
      <c r="AN469" s="214"/>
      <c r="AO469" s="214"/>
      <c r="AP469" s="214"/>
      <c r="AQ469" s="214"/>
      <c r="AR469" s="214"/>
      <c r="AS469" s="214"/>
      <c r="AT469" s="214"/>
      <c r="AU469" s="214"/>
      <c r="AV469" s="214"/>
      <c r="AW469" s="214"/>
      <c r="AX469" s="214"/>
      <c r="AY469" s="214"/>
      <c r="AZ469" s="214"/>
      <c r="BA469" s="214"/>
      <c r="BB469" s="214"/>
      <c r="BC469" s="214"/>
      <c r="BD469" s="214"/>
      <c r="BE469" s="214"/>
      <c r="BF469" s="214"/>
      <c r="BG469" s="214"/>
      <c r="BH469" s="214"/>
    </row>
    <row r="470" spans="1:60" outlineLevel="3" x14ac:dyDescent="0.2">
      <c r="A470" s="221"/>
      <c r="B470" s="222"/>
      <c r="C470" s="268" t="s">
        <v>839</v>
      </c>
      <c r="D470" s="262"/>
      <c r="E470" s="263">
        <v>4.49</v>
      </c>
      <c r="F470" s="224"/>
      <c r="G470" s="224"/>
      <c r="H470" s="224"/>
      <c r="I470" s="224"/>
      <c r="J470" s="224"/>
      <c r="K470" s="224"/>
      <c r="L470" s="224"/>
      <c r="M470" s="224"/>
      <c r="N470" s="223"/>
      <c r="O470" s="223"/>
      <c r="P470" s="223"/>
      <c r="Q470" s="223"/>
      <c r="R470" s="224"/>
      <c r="S470" s="224"/>
      <c r="T470" s="224"/>
      <c r="U470" s="224"/>
      <c r="V470" s="224"/>
      <c r="W470" s="224"/>
      <c r="X470" s="224"/>
      <c r="Y470" s="224"/>
      <c r="Z470" s="214"/>
      <c r="AA470" s="214"/>
      <c r="AB470" s="214"/>
      <c r="AC470" s="214"/>
      <c r="AD470" s="214"/>
      <c r="AE470" s="214"/>
      <c r="AF470" s="214"/>
      <c r="AG470" s="214" t="s">
        <v>371</v>
      </c>
      <c r="AH470" s="214">
        <v>0</v>
      </c>
      <c r="AI470" s="214"/>
      <c r="AJ470" s="214"/>
      <c r="AK470" s="214"/>
      <c r="AL470" s="214"/>
      <c r="AM470" s="214"/>
      <c r="AN470" s="214"/>
      <c r="AO470" s="214"/>
      <c r="AP470" s="214"/>
      <c r="AQ470" s="214"/>
      <c r="AR470" s="214"/>
      <c r="AS470" s="214"/>
      <c r="AT470" s="214"/>
      <c r="AU470" s="214"/>
      <c r="AV470" s="214"/>
      <c r="AW470" s="214"/>
      <c r="AX470" s="214"/>
      <c r="AY470" s="214"/>
      <c r="AZ470" s="214"/>
      <c r="BA470" s="214"/>
      <c r="BB470" s="214"/>
      <c r="BC470" s="214"/>
      <c r="BD470" s="214"/>
      <c r="BE470" s="214"/>
      <c r="BF470" s="214"/>
      <c r="BG470" s="214"/>
      <c r="BH470" s="214"/>
    </row>
    <row r="471" spans="1:60" outlineLevel="3" x14ac:dyDescent="0.2">
      <c r="A471" s="221"/>
      <c r="B471" s="222"/>
      <c r="C471" s="268" t="s">
        <v>840</v>
      </c>
      <c r="D471" s="262"/>
      <c r="E471" s="263">
        <v>1</v>
      </c>
      <c r="F471" s="224"/>
      <c r="G471" s="224"/>
      <c r="H471" s="224"/>
      <c r="I471" s="224"/>
      <c r="J471" s="224"/>
      <c r="K471" s="224"/>
      <c r="L471" s="224"/>
      <c r="M471" s="224"/>
      <c r="N471" s="223"/>
      <c r="O471" s="223"/>
      <c r="P471" s="223"/>
      <c r="Q471" s="223"/>
      <c r="R471" s="224"/>
      <c r="S471" s="224"/>
      <c r="T471" s="224"/>
      <c r="U471" s="224"/>
      <c r="V471" s="224"/>
      <c r="W471" s="224"/>
      <c r="X471" s="224"/>
      <c r="Y471" s="224"/>
      <c r="Z471" s="214"/>
      <c r="AA471" s="214"/>
      <c r="AB471" s="214"/>
      <c r="AC471" s="214"/>
      <c r="AD471" s="214"/>
      <c r="AE471" s="214"/>
      <c r="AF471" s="214"/>
      <c r="AG471" s="214" t="s">
        <v>371</v>
      </c>
      <c r="AH471" s="214">
        <v>0</v>
      </c>
      <c r="AI471" s="214"/>
      <c r="AJ471" s="214"/>
      <c r="AK471" s="214"/>
      <c r="AL471" s="214"/>
      <c r="AM471" s="214"/>
      <c r="AN471" s="214"/>
      <c r="AO471" s="214"/>
      <c r="AP471" s="214"/>
      <c r="AQ471" s="214"/>
      <c r="AR471" s="214"/>
      <c r="AS471" s="214"/>
      <c r="AT471" s="214"/>
      <c r="AU471" s="214"/>
      <c r="AV471" s="214"/>
      <c r="AW471" s="214"/>
      <c r="AX471" s="214"/>
      <c r="AY471" s="214"/>
      <c r="AZ471" s="214"/>
      <c r="BA471" s="214"/>
      <c r="BB471" s="214"/>
      <c r="BC471" s="214"/>
      <c r="BD471" s="214"/>
      <c r="BE471" s="214"/>
      <c r="BF471" s="214"/>
      <c r="BG471" s="214"/>
      <c r="BH471" s="214"/>
    </row>
    <row r="472" spans="1:60" ht="22.5" outlineLevel="1" x14ac:dyDescent="0.2">
      <c r="A472" s="236">
        <v>125</v>
      </c>
      <c r="B472" s="237" t="s">
        <v>841</v>
      </c>
      <c r="C472" s="254" t="s">
        <v>842</v>
      </c>
      <c r="D472" s="238" t="s">
        <v>379</v>
      </c>
      <c r="E472" s="239">
        <v>39.33</v>
      </c>
      <c r="F472" s="240"/>
      <c r="G472" s="241">
        <f>ROUND(E472*F472,2)</f>
        <v>0</v>
      </c>
      <c r="H472" s="240"/>
      <c r="I472" s="241">
        <f>ROUND(E472*H472,2)</f>
        <v>0</v>
      </c>
      <c r="J472" s="240"/>
      <c r="K472" s="241">
        <f>ROUND(E472*J472,2)</f>
        <v>0</v>
      </c>
      <c r="L472" s="241">
        <v>12</v>
      </c>
      <c r="M472" s="241">
        <f>G472*(1+L472/100)</f>
        <v>0</v>
      </c>
      <c r="N472" s="239">
        <v>2.4000000000000001E-4</v>
      </c>
      <c r="O472" s="239">
        <f>ROUND(E472*N472,2)</f>
        <v>0.01</v>
      </c>
      <c r="P472" s="239">
        <v>0</v>
      </c>
      <c r="Q472" s="239">
        <f>ROUND(E472*P472,2)</f>
        <v>0</v>
      </c>
      <c r="R472" s="241" t="s">
        <v>817</v>
      </c>
      <c r="S472" s="241" t="s">
        <v>315</v>
      </c>
      <c r="T472" s="242" t="s">
        <v>315</v>
      </c>
      <c r="U472" s="224">
        <v>0.45</v>
      </c>
      <c r="V472" s="224">
        <f>ROUND(E472*U472,2)</f>
        <v>17.7</v>
      </c>
      <c r="W472" s="224"/>
      <c r="X472" s="224" t="s">
        <v>336</v>
      </c>
      <c r="Y472" s="224" t="s">
        <v>317</v>
      </c>
      <c r="Z472" s="214"/>
      <c r="AA472" s="214"/>
      <c r="AB472" s="214"/>
      <c r="AC472" s="214"/>
      <c r="AD472" s="214"/>
      <c r="AE472" s="214"/>
      <c r="AF472" s="214"/>
      <c r="AG472" s="214" t="s">
        <v>337</v>
      </c>
      <c r="AH472" s="214"/>
      <c r="AI472" s="214"/>
      <c r="AJ472" s="214"/>
      <c r="AK472" s="214"/>
      <c r="AL472" s="214"/>
      <c r="AM472" s="214"/>
      <c r="AN472" s="214"/>
      <c r="AO472" s="214"/>
      <c r="AP472" s="214"/>
      <c r="AQ472" s="214"/>
      <c r="AR472" s="214"/>
      <c r="AS472" s="214"/>
      <c r="AT472" s="214"/>
      <c r="AU472" s="214"/>
      <c r="AV472" s="214"/>
      <c r="AW472" s="214"/>
      <c r="AX472" s="214"/>
      <c r="AY472" s="214"/>
      <c r="AZ472" s="214"/>
      <c r="BA472" s="214"/>
      <c r="BB472" s="214"/>
      <c r="BC472" s="214"/>
      <c r="BD472" s="214"/>
      <c r="BE472" s="214"/>
      <c r="BF472" s="214"/>
      <c r="BG472" s="214"/>
      <c r="BH472" s="214"/>
    </row>
    <row r="473" spans="1:60" outlineLevel="2" x14ac:dyDescent="0.2">
      <c r="A473" s="221"/>
      <c r="B473" s="222"/>
      <c r="C473" s="268" t="s">
        <v>408</v>
      </c>
      <c r="D473" s="262"/>
      <c r="E473" s="263"/>
      <c r="F473" s="224"/>
      <c r="G473" s="224"/>
      <c r="H473" s="224"/>
      <c r="I473" s="224"/>
      <c r="J473" s="224"/>
      <c r="K473" s="224"/>
      <c r="L473" s="224"/>
      <c r="M473" s="224"/>
      <c r="N473" s="223"/>
      <c r="O473" s="223"/>
      <c r="P473" s="223"/>
      <c r="Q473" s="223"/>
      <c r="R473" s="224"/>
      <c r="S473" s="224"/>
      <c r="T473" s="224"/>
      <c r="U473" s="224"/>
      <c r="V473" s="224"/>
      <c r="W473" s="224"/>
      <c r="X473" s="224"/>
      <c r="Y473" s="224"/>
      <c r="Z473" s="214"/>
      <c r="AA473" s="214"/>
      <c r="AB473" s="214"/>
      <c r="AC473" s="214"/>
      <c r="AD473" s="214"/>
      <c r="AE473" s="214"/>
      <c r="AF473" s="214"/>
      <c r="AG473" s="214" t="s">
        <v>371</v>
      </c>
      <c r="AH473" s="214">
        <v>0</v>
      </c>
      <c r="AI473" s="214"/>
      <c r="AJ473" s="214"/>
      <c r="AK473" s="214"/>
      <c r="AL473" s="214"/>
      <c r="AM473" s="214"/>
      <c r="AN473" s="214"/>
      <c r="AO473" s="214"/>
      <c r="AP473" s="214"/>
      <c r="AQ473" s="214"/>
      <c r="AR473" s="214"/>
      <c r="AS473" s="214"/>
      <c r="AT473" s="214"/>
      <c r="AU473" s="214"/>
      <c r="AV473" s="214"/>
      <c r="AW473" s="214"/>
      <c r="AX473" s="214"/>
      <c r="AY473" s="214"/>
      <c r="AZ473" s="214"/>
      <c r="BA473" s="214"/>
      <c r="BB473" s="214"/>
      <c r="BC473" s="214"/>
      <c r="BD473" s="214"/>
      <c r="BE473" s="214"/>
      <c r="BF473" s="214"/>
      <c r="BG473" s="214"/>
      <c r="BH473" s="214"/>
    </row>
    <row r="474" spans="1:60" outlineLevel="3" x14ac:dyDescent="0.2">
      <c r="A474" s="221"/>
      <c r="B474" s="222"/>
      <c r="C474" s="268" t="s">
        <v>381</v>
      </c>
      <c r="D474" s="262"/>
      <c r="E474" s="263"/>
      <c r="F474" s="224"/>
      <c r="G474" s="224"/>
      <c r="H474" s="224"/>
      <c r="I474" s="224"/>
      <c r="J474" s="224"/>
      <c r="K474" s="224"/>
      <c r="L474" s="224"/>
      <c r="M474" s="224"/>
      <c r="N474" s="223"/>
      <c r="O474" s="223"/>
      <c r="P474" s="223"/>
      <c r="Q474" s="223"/>
      <c r="R474" s="224"/>
      <c r="S474" s="224"/>
      <c r="T474" s="224"/>
      <c r="U474" s="224"/>
      <c r="V474" s="224"/>
      <c r="W474" s="224"/>
      <c r="X474" s="224"/>
      <c r="Y474" s="224"/>
      <c r="Z474" s="214"/>
      <c r="AA474" s="214"/>
      <c r="AB474" s="214"/>
      <c r="AC474" s="214"/>
      <c r="AD474" s="214"/>
      <c r="AE474" s="214"/>
      <c r="AF474" s="214"/>
      <c r="AG474" s="214" t="s">
        <v>371</v>
      </c>
      <c r="AH474" s="214">
        <v>0</v>
      </c>
      <c r="AI474" s="214"/>
      <c r="AJ474" s="214"/>
      <c r="AK474" s="214"/>
      <c r="AL474" s="214"/>
      <c r="AM474" s="214"/>
      <c r="AN474" s="214"/>
      <c r="AO474" s="214"/>
      <c r="AP474" s="214"/>
      <c r="AQ474" s="214"/>
      <c r="AR474" s="214"/>
      <c r="AS474" s="214"/>
      <c r="AT474" s="214"/>
      <c r="AU474" s="214"/>
      <c r="AV474" s="214"/>
      <c r="AW474" s="214"/>
      <c r="AX474" s="214"/>
      <c r="AY474" s="214"/>
      <c r="AZ474" s="214"/>
      <c r="BA474" s="214"/>
      <c r="BB474" s="214"/>
      <c r="BC474" s="214"/>
      <c r="BD474" s="214"/>
      <c r="BE474" s="214"/>
      <c r="BF474" s="214"/>
      <c r="BG474" s="214"/>
      <c r="BH474" s="214"/>
    </row>
    <row r="475" spans="1:60" outlineLevel="3" x14ac:dyDescent="0.2">
      <c r="A475" s="221"/>
      <c r="B475" s="222"/>
      <c r="C475" s="268" t="s">
        <v>409</v>
      </c>
      <c r="D475" s="262"/>
      <c r="E475" s="263">
        <v>35.909999999999997</v>
      </c>
      <c r="F475" s="224"/>
      <c r="G475" s="224"/>
      <c r="H475" s="224"/>
      <c r="I475" s="224"/>
      <c r="J475" s="224"/>
      <c r="K475" s="224"/>
      <c r="L475" s="224"/>
      <c r="M475" s="224"/>
      <c r="N475" s="223"/>
      <c r="O475" s="223"/>
      <c r="P475" s="223"/>
      <c r="Q475" s="223"/>
      <c r="R475" s="224"/>
      <c r="S475" s="224"/>
      <c r="T475" s="224"/>
      <c r="U475" s="224"/>
      <c r="V475" s="224"/>
      <c r="W475" s="224"/>
      <c r="X475" s="224"/>
      <c r="Y475" s="224"/>
      <c r="Z475" s="214"/>
      <c r="AA475" s="214"/>
      <c r="AB475" s="214"/>
      <c r="AC475" s="214"/>
      <c r="AD475" s="214"/>
      <c r="AE475" s="214"/>
      <c r="AF475" s="214"/>
      <c r="AG475" s="214" t="s">
        <v>371</v>
      </c>
      <c r="AH475" s="214">
        <v>0</v>
      </c>
      <c r="AI475" s="214"/>
      <c r="AJ475" s="214"/>
      <c r="AK475" s="214"/>
      <c r="AL475" s="214"/>
      <c r="AM475" s="214"/>
      <c r="AN475" s="214"/>
      <c r="AO475" s="214"/>
      <c r="AP475" s="214"/>
      <c r="AQ475" s="214"/>
      <c r="AR475" s="214"/>
      <c r="AS475" s="214"/>
      <c r="AT475" s="214"/>
      <c r="AU475" s="214"/>
      <c r="AV475" s="214"/>
      <c r="AW475" s="214"/>
      <c r="AX475" s="214"/>
      <c r="AY475" s="214"/>
      <c r="AZ475" s="214"/>
      <c r="BA475" s="214"/>
      <c r="BB475" s="214"/>
      <c r="BC475" s="214"/>
      <c r="BD475" s="214"/>
      <c r="BE475" s="214"/>
      <c r="BF475" s="214"/>
      <c r="BG475" s="214"/>
      <c r="BH475" s="214"/>
    </row>
    <row r="476" spans="1:60" outlineLevel="3" x14ac:dyDescent="0.2">
      <c r="A476" s="221"/>
      <c r="B476" s="222"/>
      <c r="C476" s="268" t="s">
        <v>410</v>
      </c>
      <c r="D476" s="262"/>
      <c r="E476" s="263">
        <v>3.42</v>
      </c>
      <c r="F476" s="224"/>
      <c r="G476" s="224"/>
      <c r="H476" s="224"/>
      <c r="I476" s="224"/>
      <c r="J476" s="224"/>
      <c r="K476" s="224"/>
      <c r="L476" s="224"/>
      <c r="M476" s="224"/>
      <c r="N476" s="223"/>
      <c r="O476" s="223"/>
      <c r="P476" s="223"/>
      <c r="Q476" s="223"/>
      <c r="R476" s="224"/>
      <c r="S476" s="224"/>
      <c r="T476" s="224"/>
      <c r="U476" s="224"/>
      <c r="V476" s="224"/>
      <c r="W476" s="224"/>
      <c r="X476" s="224"/>
      <c r="Y476" s="224"/>
      <c r="Z476" s="214"/>
      <c r="AA476" s="214"/>
      <c r="AB476" s="214"/>
      <c r="AC476" s="214"/>
      <c r="AD476" s="214"/>
      <c r="AE476" s="214"/>
      <c r="AF476" s="214"/>
      <c r="AG476" s="214" t="s">
        <v>371</v>
      </c>
      <c r="AH476" s="214">
        <v>0</v>
      </c>
      <c r="AI476" s="214"/>
      <c r="AJ476" s="214"/>
      <c r="AK476" s="214"/>
      <c r="AL476" s="214"/>
      <c r="AM476" s="214"/>
      <c r="AN476" s="214"/>
      <c r="AO476" s="214"/>
      <c r="AP476" s="214"/>
      <c r="AQ476" s="214"/>
      <c r="AR476" s="214"/>
      <c r="AS476" s="214"/>
      <c r="AT476" s="214"/>
      <c r="AU476" s="214"/>
      <c r="AV476" s="214"/>
      <c r="AW476" s="214"/>
      <c r="AX476" s="214"/>
      <c r="AY476" s="214"/>
      <c r="AZ476" s="214"/>
      <c r="BA476" s="214"/>
      <c r="BB476" s="214"/>
      <c r="BC476" s="214"/>
      <c r="BD476" s="214"/>
      <c r="BE476" s="214"/>
      <c r="BF476" s="214"/>
      <c r="BG476" s="214"/>
      <c r="BH476" s="214"/>
    </row>
    <row r="477" spans="1:60" ht="33.75" outlineLevel="1" x14ac:dyDescent="0.2">
      <c r="A477" s="236">
        <v>126</v>
      </c>
      <c r="B477" s="237" t="s">
        <v>843</v>
      </c>
      <c r="C477" s="254" t="s">
        <v>844</v>
      </c>
      <c r="D477" s="238" t="s">
        <v>379</v>
      </c>
      <c r="E477" s="239">
        <v>40.509900000000002</v>
      </c>
      <c r="F477" s="240"/>
      <c r="G477" s="241">
        <f>ROUND(E477*F477,2)</f>
        <v>0</v>
      </c>
      <c r="H477" s="240"/>
      <c r="I477" s="241">
        <f>ROUND(E477*H477,2)</f>
        <v>0</v>
      </c>
      <c r="J477" s="240"/>
      <c r="K477" s="241">
        <f>ROUND(E477*J477,2)</f>
        <v>0</v>
      </c>
      <c r="L477" s="241">
        <v>12</v>
      </c>
      <c r="M477" s="241">
        <f>G477*(1+L477/100)</f>
        <v>0</v>
      </c>
      <c r="N477" s="239">
        <v>3.0000000000000001E-3</v>
      </c>
      <c r="O477" s="239">
        <f>ROUND(E477*N477,2)</f>
        <v>0.12</v>
      </c>
      <c r="P477" s="239">
        <v>0</v>
      </c>
      <c r="Q477" s="239">
        <f>ROUND(E477*P477,2)</f>
        <v>0</v>
      </c>
      <c r="R477" s="241" t="s">
        <v>428</v>
      </c>
      <c r="S477" s="241" t="s">
        <v>315</v>
      </c>
      <c r="T477" s="242" t="s">
        <v>315</v>
      </c>
      <c r="U477" s="224">
        <v>0</v>
      </c>
      <c r="V477" s="224">
        <f>ROUND(E477*U477,2)</f>
        <v>0</v>
      </c>
      <c r="W477" s="224"/>
      <c r="X477" s="224" t="s">
        <v>429</v>
      </c>
      <c r="Y477" s="224" t="s">
        <v>317</v>
      </c>
      <c r="Z477" s="214"/>
      <c r="AA477" s="214"/>
      <c r="AB477" s="214"/>
      <c r="AC477" s="214"/>
      <c r="AD477" s="214"/>
      <c r="AE477" s="214"/>
      <c r="AF477" s="214"/>
      <c r="AG477" s="214" t="s">
        <v>430</v>
      </c>
      <c r="AH477" s="214"/>
      <c r="AI477" s="214"/>
      <c r="AJ477" s="214"/>
      <c r="AK477" s="214"/>
      <c r="AL477" s="214"/>
      <c r="AM477" s="214"/>
      <c r="AN477" s="214"/>
      <c r="AO477" s="214"/>
      <c r="AP477" s="214"/>
      <c r="AQ477" s="214"/>
      <c r="AR477" s="214"/>
      <c r="AS477" s="214"/>
      <c r="AT477" s="214"/>
      <c r="AU477" s="214"/>
      <c r="AV477" s="214"/>
      <c r="AW477" s="214"/>
      <c r="AX477" s="214"/>
      <c r="AY477" s="214"/>
      <c r="AZ477" s="214"/>
      <c r="BA477" s="214"/>
      <c r="BB477" s="214"/>
      <c r="BC477" s="214"/>
      <c r="BD477" s="214"/>
      <c r="BE477" s="214"/>
      <c r="BF477" s="214"/>
      <c r="BG477" s="214"/>
      <c r="BH477" s="214"/>
    </row>
    <row r="478" spans="1:60" outlineLevel="2" x14ac:dyDescent="0.2">
      <c r="A478" s="221"/>
      <c r="B478" s="222"/>
      <c r="C478" s="268" t="s">
        <v>408</v>
      </c>
      <c r="D478" s="262"/>
      <c r="E478" s="263"/>
      <c r="F478" s="224"/>
      <c r="G478" s="224"/>
      <c r="H478" s="224"/>
      <c r="I478" s="224"/>
      <c r="J478" s="224"/>
      <c r="K478" s="224"/>
      <c r="L478" s="224"/>
      <c r="M478" s="224"/>
      <c r="N478" s="223"/>
      <c r="O478" s="223"/>
      <c r="P478" s="223"/>
      <c r="Q478" s="223"/>
      <c r="R478" s="224"/>
      <c r="S478" s="224"/>
      <c r="T478" s="224"/>
      <c r="U478" s="224"/>
      <c r="V478" s="224"/>
      <c r="W478" s="224"/>
      <c r="X478" s="224"/>
      <c r="Y478" s="224"/>
      <c r="Z478" s="214"/>
      <c r="AA478" s="214"/>
      <c r="AB478" s="214"/>
      <c r="AC478" s="214"/>
      <c r="AD478" s="214"/>
      <c r="AE478" s="214"/>
      <c r="AF478" s="214"/>
      <c r="AG478" s="214" t="s">
        <v>371</v>
      </c>
      <c r="AH478" s="214">
        <v>0</v>
      </c>
      <c r="AI478" s="214"/>
      <c r="AJ478" s="214"/>
      <c r="AK478" s="214"/>
      <c r="AL478" s="214"/>
      <c r="AM478" s="214"/>
      <c r="AN478" s="214"/>
      <c r="AO478" s="214"/>
      <c r="AP478" s="214"/>
      <c r="AQ478" s="214"/>
      <c r="AR478" s="214"/>
      <c r="AS478" s="214"/>
      <c r="AT478" s="214"/>
      <c r="AU478" s="214"/>
      <c r="AV478" s="214"/>
      <c r="AW478" s="214"/>
      <c r="AX478" s="214"/>
      <c r="AY478" s="214"/>
      <c r="AZ478" s="214"/>
      <c r="BA478" s="214"/>
      <c r="BB478" s="214"/>
      <c r="BC478" s="214"/>
      <c r="BD478" s="214"/>
      <c r="BE478" s="214"/>
      <c r="BF478" s="214"/>
      <c r="BG478" s="214"/>
      <c r="BH478" s="214"/>
    </row>
    <row r="479" spans="1:60" outlineLevel="3" x14ac:dyDescent="0.2">
      <c r="A479" s="221"/>
      <c r="B479" s="222"/>
      <c r="C479" s="268" t="s">
        <v>381</v>
      </c>
      <c r="D479" s="262"/>
      <c r="E479" s="263"/>
      <c r="F479" s="224"/>
      <c r="G479" s="224"/>
      <c r="H479" s="224"/>
      <c r="I479" s="224"/>
      <c r="J479" s="224"/>
      <c r="K479" s="224"/>
      <c r="L479" s="224"/>
      <c r="M479" s="224"/>
      <c r="N479" s="223"/>
      <c r="O479" s="223"/>
      <c r="P479" s="223"/>
      <c r="Q479" s="223"/>
      <c r="R479" s="224"/>
      <c r="S479" s="224"/>
      <c r="T479" s="224"/>
      <c r="U479" s="224"/>
      <c r="V479" s="224"/>
      <c r="W479" s="224"/>
      <c r="X479" s="224"/>
      <c r="Y479" s="224"/>
      <c r="Z479" s="214"/>
      <c r="AA479" s="214"/>
      <c r="AB479" s="214"/>
      <c r="AC479" s="214"/>
      <c r="AD479" s="214"/>
      <c r="AE479" s="214"/>
      <c r="AF479" s="214"/>
      <c r="AG479" s="214" t="s">
        <v>371</v>
      </c>
      <c r="AH479" s="214">
        <v>0</v>
      </c>
      <c r="AI479" s="214"/>
      <c r="AJ479" s="214"/>
      <c r="AK479" s="214"/>
      <c r="AL479" s="214"/>
      <c r="AM479" s="214"/>
      <c r="AN479" s="214"/>
      <c r="AO479" s="214"/>
      <c r="AP479" s="214"/>
      <c r="AQ479" s="214"/>
      <c r="AR479" s="214"/>
      <c r="AS479" s="214"/>
      <c r="AT479" s="214"/>
      <c r="AU479" s="214"/>
      <c r="AV479" s="214"/>
      <c r="AW479" s="214"/>
      <c r="AX479" s="214"/>
      <c r="AY479" s="214"/>
      <c r="AZ479" s="214"/>
      <c r="BA479" s="214"/>
      <c r="BB479" s="214"/>
      <c r="BC479" s="214"/>
      <c r="BD479" s="214"/>
      <c r="BE479" s="214"/>
      <c r="BF479" s="214"/>
      <c r="BG479" s="214"/>
      <c r="BH479" s="214"/>
    </row>
    <row r="480" spans="1:60" outlineLevel="3" x14ac:dyDescent="0.2">
      <c r="A480" s="221"/>
      <c r="B480" s="222"/>
      <c r="C480" s="269" t="s">
        <v>480</v>
      </c>
      <c r="D480" s="264"/>
      <c r="E480" s="265"/>
      <c r="F480" s="224"/>
      <c r="G480" s="224"/>
      <c r="H480" s="224"/>
      <c r="I480" s="224"/>
      <c r="J480" s="224"/>
      <c r="K480" s="224"/>
      <c r="L480" s="224"/>
      <c r="M480" s="224"/>
      <c r="N480" s="223"/>
      <c r="O480" s="223"/>
      <c r="P480" s="223"/>
      <c r="Q480" s="223"/>
      <c r="R480" s="224"/>
      <c r="S480" s="224"/>
      <c r="T480" s="224"/>
      <c r="U480" s="224"/>
      <c r="V480" s="224"/>
      <c r="W480" s="224"/>
      <c r="X480" s="224"/>
      <c r="Y480" s="224"/>
      <c r="Z480" s="214"/>
      <c r="AA480" s="214"/>
      <c r="AB480" s="214"/>
      <c r="AC480" s="214"/>
      <c r="AD480" s="214"/>
      <c r="AE480" s="214"/>
      <c r="AF480" s="214"/>
      <c r="AG480" s="214" t="s">
        <v>371</v>
      </c>
      <c r="AH480" s="214"/>
      <c r="AI480" s="214"/>
      <c r="AJ480" s="214"/>
      <c r="AK480" s="214"/>
      <c r="AL480" s="214"/>
      <c r="AM480" s="214"/>
      <c r="AN480" s="214"/>
      <c r="AO480" s="214"/>
      <c r="AP480" s="214"/>
      <c r="AQ480" s="214"/>
      <c r="AR480" s="214"/>
      <c r="AS480" s="214"/>
      <c r="AT480" s="214"/>
      <c r="AU480" s="214"/>
      <c r="AV480" s="214"/>
      <c r="AW480" s="214"/>
      <c r="AX480" s="214"/>
      <c r="AY480" s="214"/>
      <c r="AZ480" s="214"/>
      <c r="BA480" s="214"/>
      <c r="BB480" s="214"/>
      <c r="BC480" s="214"/>
      <c r="BD480" s="214"/>
      <c r="BE480" s="214"/>
      <c r="BF480" s="214"/>
      <c r="BG480" s="214"/>
      <c r="BH480" s="214"/>
    </row>
    <row r="481" spans="1:60" outlineLevel="3" x14ac:dyDescent="0.2">
      <c r="A481" s="221"/>
      <c r="B481" s="222"/>
      <c r="C481" s="270" t="s">
        <v>481</v>
      </c>
      <c r="D481" s="264"/>
      <c r="E481" s="265">
        <v>35.909999999999997</v>
      </c>
      <c r="F481" s="224"/>
      <c r="G481" s="224"/>
      <c r="H481" s="224"/>
      <c r="I481" s="224"/>
      <c r="J481" s="224"/>
      <c r="K481" s="224"/>
      <c r="L481" s="224"/>
      <c r="M481" s="224"/>
      <c r="N481" s="223"/>
      <c r="O481" s="223"/>
      <c r="P481" s="223"/>
      <c r="Q481" s="223"/>
      <c r="R481" s="224"/>
      <c r="S481" s="224"/>
      <c r="T481" s="224"/>
      <c r="U481" s="224"/>
      <c r="V481" s="224"/>
      <c r="W481" s="224"/>
      <c r="X481" s="224"/>
      <c r="Y481" s="224"/>
      <c r="Z481" s="214"/>
      <c r="AA481" s="214"/>
      <c r="AB481" s="214"/>
      <c r="AC481" s="214"/>
      <c r="AD481" s="214"/>
      <c r="AE481" s="214"/>
      <c r="AF481" s="214"/>
      <c r="AG481" s="214" t="s">
        <v>371</v>
      </c>
      <c r="AH481" s="214">
        <v>2</v>
      </c>
      <c r="AI481" s="214"/>
      <c r="AJ481" s="214"/>
      <c r="AK481" s="214"/>
      <c r="AL481" s="214"/>
      <c r="AM481" s="214"/>
      <c r="AN481" s="214"/>
      <c r="AO481" s="214"/>
      <c r="AP481" s="214"/>
      <c r="AQ481" s="214"/>
      <c r="AR481" s="214"/>
      <c r="AS481" s="214"/>
      <c r="AT481" s="214"/>
      <c r="AU481" s="214"/>
      <c r="AV481" s="214"/>
      <c r="AW481" s="214"/>
      <c r="AX481" s="214"/>
      <c r="AY481" s="214"/>
      <c r="AZ481" s="214"/>
      <c r="BA481" s="214"/>
      <c r="BB481" s="214"/>
      <c r="BC481" s="214"/>
      <c r="BD481" s="214"/>
      <c r="BE481" s="214"/>
      <c r="BF481" s="214"/>
      <c r="BG481" s="214"/>
      <c r="BH481" s="214"/>
    </row>
    <row r="482" spans="1:60" outlineLevel="3" x14ac:dyDescent="0.2">
      <c r="A482" s="221"/>
      <c r="B482" s="222"/>
      <c r="C482" s="270" t="s">
        <v>482</v>
      </c>
      <c r="D482" s="264"/>
      <c r="E482" s="265">
        <v>3.42</v>
      </c>
      <c r="F482" s="224"/>
      <c r="G482" s="224"/>
      <c r="H482" s="224"/>
      <c r="I482" s="224"/>
      <c r="J482" s="224"/>
      <c r="K482" s="224"/>
      <c r="L482" s="224"/>
      <c r="M482" s="224"/>
      <c r="N482" s="223"/>
      <c r="O482" s="223"/>
      <c r="P482" s="223"/>
      <c r="Q482" s="223"/>
      <c r="R482" s="224"/>
      <c r="S482" s="224"/>
      <c r="T482" s="224"/>
      <c r="U482" s="224"/>
      <c r="V482" s="224"/>
      <c r="W482" s="224"/>
      <c r="X482" s="224"/>
      <c r="Y482" s="224"/>
      <c r="Z482" s="214"/>
      <c r="AA482" s="214"/>
      <c r="AB482" s="214"/>
      <c r="AC482" s="214"/>
      <c r="AD482" s="214"/>
      <c r="AE482" s="214"/>
      <c r="AF482" s="214"/>
      <c r="AG482" s="214" t="s">
        <v>371</v>
      </c>
      <c r="AH482" s="214">
        <v>2</v>
      </c>
      <c r="AI482" s="214"/>
      <c r="AJ482" s="214"/>
      <c r="AK482" s="214"/>
      <c r="AL482" s="214"/>
      <c r="AM482" s="214"/>
      <c r="AN482" s="214"/>
      <c r="AO482" s="214"/>
      <c r="AP482" s="214"/>
      <c r="AQ482" s="214"/>
      <c r="AR482" s="214"/>
      <c r="AS482" s="214"/>
      <c r="AT482" s="214"/>
      <c r="AU482" s="214"/>
      <c r="AV482" s="214"/>
      <c r="AW482" s="214"/>
      <c r="AX482" s="214"/>
      <c r="AY482" s="214"/>
      <c r="AZ482" s="214"/>
      <c r="BA482" s="214"/>
      <c r="BB482" s="214"/>
      <c r="BC482" s="214"/>
      <c r="BD482" s="214"/>
      <c r="BE482" s="214"/>
      <c r="BF482" s="214"/>
      <c r="BG482" s="214"/>
      <c r="BH482" s="214"/>
    </row>
    <row r="483" spans="1:60" outlineLevel="3" x14ac:dyDescent="0.2">
      <c r="A483" s="221"/>
      <c r="B483" s="222"/>
      <c r="C483" s="269" t="s">
        <v>483</v>
      </c>
      <c r="D483" s="264"/>
      <c r="E483" s="265"/>
      <c r="F483" s="224"/>
      <c r="G483" s="224"/>
      <c r="H483" s="224"/>
      <c r="I483" s="224"/>
      <c r="J483" s="224"/>
      <c r="K483" s="224"/>
      <c r="L483" s="224"/>
      <c r="M483" s="224"/>
      <c r="N483" s="223"/>
      <c r="O483" s="223"/>
      <c r="P483" s="223"/>
      <c r="Q483" s="223"/>
      <c r="R483" s="224"/>
      <c r="S483" s="224"/>
      <c r="T483" s="224"/>
      <c r="U483" s="224"/>
      <c r="V483" s="224"/>
      <c r="W483" s="224"/>
      <c r="X483" s="224"/>
      <c r="Y483" s="224"/>
      <c r="Z483" s="214"/>
      <c r="AA483" s="214"/>
      <c r="AB483" s="214"/>
      <c r="AC483" s="214"/>
      <c r="AD483" s="214"/>
      <c r="AE483" s="214"/>
      <c r="AF483" s="214"/>
      <c r="AG483" s="214" t="s">
        <v>371</v>
      </c>
      <c r="AH483" s="214"/>
      <c r="AI483" s="214"/>
      <c r="AJ483" s="214"/>
      <c r="AK483" s="214"/>
      <c r="AL483" s="214"/>
      <c r="AM483" s="214"/>
      <c r="AN483" s="214"/>
      <c r="AO483" s="214"/>
      <c r="AP483" s="214"/>
      <c r="AQ483" s="214"/>
      <c r="AR483" s="214"/>
      <c r="AS483" s="214"/>
      <c r="AT483" s="214"/>
      <c r="AU483" s="214"/>
      <c r="AV483" s="214"/>
      <c r="AW483" s="214"/>
      <c r="AX483" s="214"/>
      <c r="AY483" s="214"/>
      <c r="AZ483" s="214"/>
      <c r="BA483" s="214"/>
      <c r="BB483" s="214"/>
      <c r="BC483" s="214"/>
      <c r="BD483" s="214"/>
      <c r="BE483" s="214"/>
      <c r="BF483" s="214"/>
      <c r="BG483" s="214"/>
      <c r="BH483" s="214"/>
    </row>
    <row r="484" spans="1:60" outlineLevel="3" x14ac:dyDescent="0.2">
      <c r="A484" s="221"/>
      <c r="B484" s="222"/>
      <c r="C484" s="268" t="s">
        <v>845</v>
      </c>
      <c r="D484" s="262"/>
      <c r="E484" s="263">
        <v>40.509900000000002</v>
      </c>
      <c r="F484" s="224"/>
      <c r="G484" s="224"/>
      <c r="H484" s="224"/>
      <c r="I484" s="224"/>
      <c r="J484" s="224"/>
      <c r="K484" s="224"/>
      <c r="L484" s="224"/>
      <c r="M484" s="224"/>
      <c r="N484" s="223"/>
      <c r="O484" s="223"/>
      <c r="P484" s="223"/>
      <c r="Q484" s="223"/>
      <c r="R484" s="224"/>
      <c r="S484" s="224"/>
      <c r="T484" s="224"/>
      <c r="U484" s="224"/>
      <c r="V484" s="224"/>
      <c r="W484" s="224"/>
      <c r="X484" s="224"/>
      <c r="Y484" s="224"/>
      <c r="Z484" s="214"/>
      <c r="AA484" s="214"/>
      <c r="AB484" s="214"/>
      <c r="AC484" s="214"/>
      <c r="AD484" s="214"/>
      <c r="AE484" s="214"/>
      <c r="AF484" s="214"/>
      <c r="AG484" s="214" t="s">
        <v>371</v>
      </c>
      <c r="AH484" s="214">
        <v>0</v>
      </c>
      <c r="AI484" s="214"/>
      <c r="AJ484" s="214"/>
      <c r="AK484" s="214"/>
      <c r="AL484" s="214"/>
      <c r="AM484" s="214"/>
      <c r="AN484" s="214"/>
      <c r="AO484" s="214"/>
      <c r="AP484" s="214"/>
      <c r="AQ484" s="214"/>
      <c r="AR484" s="214"/>
      <c r="AS484" s="214"/>
      <c r="AT484" s="214"/>
      <c r="AU484" s="214"/>
      <c r="AV484" s="214"/>
      <c r="AW484" s="214"/>
      <c r="AX484" s="214"/>
      <c r="AY484" s="214"/>
      <c r="AZ484" s="214"/>
      <c r="BA484" s="214"/>
      <c r="BB484" s="214"/>
      <c r="BC484" s="214"/>
      <c r="BD484" s="214"/>
      <c r="BE484" s="214"/>
      <c r="BF484" s="214"/>
      <c r="BG484" s="214"/>
      <c r="BH484" s="214"/>
    </row>
    <row r="485" spans="1:60" outlineLevel="1" x14ac:dyDescent="0.2">
      <c r="A485" s="236">
        <v>127</v>
      </c>
      <c r="B485" s="237" t="s">
        <v>846</v>
      </c>
      <c r="C485" s="254" t="s">
        <v>847</v>
      </c>
      <c r="D485" s="238" t="s">
        <v>403</v>
      </c>
      <c r="E485" s="239">
        <v>36.9495</v>
      </c>
      <c r="F485" s="240"/>
      <c r="G485" s="241">
        <f>ROUND(E485*F485,2)</f>
        <v>0</v>
      </c>
      <c r="H485" s="240"/>
      <c r="I485" s="241">
        <f>ROUND(E485*H485,2)</f>
        <v>0</v>
      </c>
      <c r="J485" s="240"/>
      <c r="K485" s="241">
        <f>ROUND(E485*J485,2)</f>
        <v>0</v>
      </c>
      <c r="L485" s="241">
        <v>12</v>
      </c>
      <c r="M485" s="241">
        <f>G485*(1+L485/100)</f>
        <v>0</v>
      </c>
      <c r="N485" s="239">
        <v>2.9999999999999997E-4</v>
      </c>
      <c r="O485" s="239">
        <f>ROUND(E485*N485,2)</f>
        <v>0.01</v>
      </c>
      <c r="P485" s="239">
        <v>0</v>
      </c>
      <c r="Q485" s="239">
        <f>ROUND(E485*P485,2)</f>
        <v>0</v>
      </c>
      <c r="R485" s="241" t="s">
        <v>428</v>
      </c>
      <c r="S485" s="241" t="s">
        <v>315</v>
      </c>
      <c r="T485" s="242" t="s">
        <v>315</v>
      </c>
      <c r="U485" s="224">
        <v>0</v>
      </c>
      <c r="V485" s="224">
        <f>ROUND(E485*U485,2)</f>
        <v>0</v>
      </c>
      <c r="W485" s="224"/>
      <c r="X485" s="224" t="s">
        <v>429</v>
      </c>
      <c r="Y485" s="224" t="s">
        <v>317</v>
      </c>
      <c r="Z485" s="214"/>
      <c r="AA485" s="214"/>
      <c r="AB485" s="214"/>
      <c r="AC485" s="214"/>
      <c r="AD485" s="214"/>
      <c r="AE485" s="214"/>
      <c r="AF485" s="214"/>
      <c r="AG485" s="214" t="s">
        <v>430</v>
      </c>
      <c r="AH485" s="214"/>
      <c r="AI485" s="214"/>
      <c r="AJ485" s="214"/>
      <c r="AK485" s="214"/>
      <c r="AL485" s="214"/>
      <c r="AM485" s="214"/>
      <c r="AN485" s="214"/>
      <c r="AO485" s="214"/>
      <c r="AP485" s="214"/>
      <c r="AQ485" s="214"/>
      <c r="AR485" s="214"/>
      <c r="AS485" s="214"/>
      <c r="AT485" s="214"/>
      <c r="AU485" s="214"/>
      <c r="AV485" s="214"/>
      <c r="AW485" s="214"/>
      <c r="AX485" s="214"/>
      <c r="AY485" s="214"/>
      <c r="AZ485" s="214"/>
      <c r="BA485" s="214"/>
      <c r="BB485" s="214"/>
      <c r="BC485" s="214"/>
      <c r="BD485" s="214"/>
      <c r="BE485" s="214"/>
      <c r="BF485" s="214"/>
      <c r="BG485" s="214"/>
      <c r="BH485" s="214"/>
    </row>
    <row r="486" spans="1:60" outlineLevel="2" x14ac:dyDescent="0.2">
      <c r="A486" s="221"/>
      <c r="B486" s="222"/>
      <c r="C486" s="268" t="s">
        <v>848</v>
      </c>
      <c r="D486" s="262"/>
      <c r="E486" s="263">
        <v>36.9495</v>
      </c>
      <c r="F486" s="224"/>
      <c r="G486" s="224"/>
      <c r="H486" s="224"/>
      <c r="I486" s="224"/>
      <c r="J486" s="224"/>
      <c r="K486" s="224"/>
      <c r="L486" s="224"/>
      <c r="M486" s="224"/>
      <c r="N486" s="223"/>
      <c r="O486" s="223"/>
      <c r="P486" s="223"/>
      <c r="Q486" s="223"/>
      <c r="R486" s="224"/>
      <c r="S486" s="224"/>
      <c r="T486" s="224"/>
      <c r="U486" s="224"/>
      <c r="V486" s="224"/>
      <c r="W486" s="224"/>
      <c r="X486" s="224"/>
      <c r="Y486" s="224"/>
      <c r="Z486" s="214"/>
      <c r="AA486" s="214"/>
      <c r="AB486" s="214"/>
      <c r="AC486" s="214"/>
      <c r="AD486" s="214"/>
      <c r="AE486" s="214"/>
      <c r="AF486" s="214"/>
      <c r="AG486" s="214" t="s">
        <v>371</v>
      </c>
      <c r="AH486" s="214">
        <v>0</v>
      </c>
      <c r="AI486" s="214"/>
      <c r="AJ486" s="214"/>
      <c r="AK486" s="214"/>
      <c r="AL486" s="214"/>
      <c r="AM486" s="214"/>
      <c r="AN486" s="214"/>
      <c r="AO486" s="214"/>
      <c r="AP486" s="214"/>
      <c r="AQ486" s="214"/>
      <c r="AR486" s="214"/>
      <c r="AS486" s="214"/>
      <c r="AT486" s="214"/>
      <c r="AU486" s="214"/>
      <c r="AV486" s="214"/>
      <c r="AW486" s="214"/>
      <c r="AX486" s="214"/>
      <c r="AY486" s="214"/>
      <c r="AZ486" s="214"/>
      <c r="BA486" s="214"/>
      <c r="BB486" s="214"/>
      <c r="BC486" s="214"/>
      <c r="BD486" s="214"/>
      <c r="BE486" s="214"/>
      <c r="BF486" s="214"/>
      <c r="BG486" s="214"/>
      <c r="BH486" s="214"/>
    </row>
    <row r="487" spans="1:60" ht="33.75" outlineLevel="1" x14ac:dyDescent="0.2">
      <c r="A487" s="236">
        <v>128</v>
      </c>
      <c r="B487" s="237" t="s">
        <v>849</v>
      </c>
      <c r="C487" s="254" t="s">
        <v>850</v>
      </c>
      <c r="D487" s="238" t="s">
        <v>403</v>
      </c>
      <c r="E487" s="239">
        <v>5.1100000000000003</v>
      </c>
      <c r="F487" s="240"/>
      <c r="G487" s="241">
        <f>ROUND(E487*F487,2)</f>
        <v>0</v>
      </c>
      <c r="H487" s="240"/>
      <c r="I487" s="241">
        <f>ROUND(E487*H487,2)</f>
        <v>0</v>
      </c>
      <c r="J487" s="240"/>
      <c r="K487" s="241">
        <f>ROUND(E487*J487,2)</f>
        <v>0</v>
      </c>
      <c r="L487" s="241">
        <v>12</v>
      </c>
      <c r="M487" s="241">
        <f>G487*(1+L487/100)</f>
        <v>0</v>
      </c>
      <c r="N487" s="239">
        <v>4.4000000000000002E-4</v>
      </c>
      <c r="O487" s="239">
        <f>ROUND(E487*N487,2)</f>
        <v>0</v>
      </c>
      <c r="P487" s="239">
        <v>0</v>
      </c>
      <c r="Q487" s="239">
        <f>ROUND(E487*P487,2)</f>
        <v>0</v>
      </c>
      <c r="R487" s="241" t="s">
        <v>817</v>
      </c>
      <c r="S487" s="241" t="s">
        <v>315</v>
      </c>
      <c r="T487" s="242" t="s">
        <v>315</v>
      </c>
      <c r="U487" s="224">
        <v>0.28000000000000003</v>
      </c>
      <c r="V487" s="224">
        <f>ROUND(E487*U487,2)</f>
        <v>1.43</v>
      </c>
      <c r="W487" s="224"/>
      <c r="X487" s="224" t="s">
        <v>336</v>
      </c>
      <c r="Y487" s="224" t="s">
        <v>317</v>
      </c>
      <c r="Z487" s="214"/>
      <c r="AA487" s="214"/>
      <c r="AB487" s="214"/>
      <c r="AC487" s="214"/>
      <c r="AD487" s="214"/>
      <c r="AE487" s="214"/>
      <c r="AF487" s="214"/>
      <c r="AG487" s="214" t="s">
        <v>367</v>
      </c>
      <c r="AH487" s="214"/>
      <c r="AI487" s="214"/>
      <c r="AJ487" s="214"/>
      <c r="AK487" s="214"/>
      <c r="AL487" s="214"/>
      <c r="AM487" s="214"/>
      <c r="AN487" s="214"/>
      <c r="AO487" s="214"/>
      <c r="AP487" s="214"/>
      <c r="AQ487" s="214"/>
      <c r="AR487" s="214"/>
      <c r="AS487" s="214"/>
      <c r="AT487" s="214"/>
      <c r="AU487" s="214"/>
      <c r="AV487" s="214"/>
      <c r="AW487" s="214"/>
      <c r="AX487" s="214"/>
      <c r="AY487" s="214"/>
      <c r="AZ487" s="214"/>
      <c r="BA487" s="214"/>
      <c r="BB487" s="214"/>
      <c r="BC487" s="214"/>
      <c r="BD487" s="214"/>
      <c r="BE487" s="214"/>
      <c r="BF487" s="214"/>
      <c r="BG487" s="214"/>
      <c r="BH487" s="214"/>
    </row>
    <row r="488" spans="1:60" outlineLevel="2" x14ac:dyDescent="0.2">
      <c r="A488" s="221"/>
      <c r="B488" s="222"/>
      <c r="C488" s="268" t="s">
        <v>851</v>
      </c>
      <c r="D488" s="262"/>
      <c r="E488" s="263">
        <v>5.1100000000000003</v>
      </c>
      <c r="F488" s="224"/>
      <c r="G488" s="224"/>
      <c r="H488" s="224"/>
      <c r="I488" s="224"/>
      <c r="J488" s="224"/>
      <c r="K488" s="224"/>
      <c r="L488" s="224"/>
      <c r="M488" s="224"/>
      <c r="N488" s="223"/>
      <c r="O488" s="223"/>
      <c r="P488" s="223"/>
      <c r="Q488" s="223"/>
      <c r="R488" s="224"/>
      <c r="S488" s="224"/>
      <c r="T488" s="224"/>
      <c r="U488" s="224"/>
      <c r="V488" s="224"/>
      <c r="W488" s="224"/>
      <c r="X488" s="224"/>
      <c r="Y488" s="224"/>
      <c r="Z488" s="214"/>
      <c r="AA488" s="214"/>
      <c r="AB488" s="214"/>
      <c r="AC488" s="214"/>
      <c r="AD488" s="214"/>
      <c r="AE488" s="214"/>
      <c r="AF488" s="214"/>
      <c r="AG488" s="214" t="s">
        <v>371</v>
      </c>
      <c r="AH488" s="214">
        <v>0</v>
      </c>
      <c r="AI488" s="214"/>
      <c r="AJ488" s="214"/>
      <c r="AK488" s="214"/>
      <c r="AL488" s="214"/>
      <c r="AM488" s="214"/>
      <c r="AN488" s="214"/>
      <c r="AO488" s="214"/>
      <c r="AP488" s="214"/>
      <c r="AQ488" s="214"/>
      <c r="AR488" s="214"/>
      <c r="AS488" s="214"/>
      <c r="AT488" s="214"/>
      <c r="AU488" s="214"/>
      <c r="AV488" s="214"/>
      <c r="AW488" s="214"/>
      <c r="AX488" s="214"/>
      <c r="AY488" s="214"/>
      <c r="AZ488" s="214"/>
      <c r="BA488" s="214"/>
      <c r="BB488" s="214"/>
      <c r="BC488" s="214"/>
      <c r="BD488" s="214"/>
      <c r="BE488" s="214"/>
      <c r="BF488" s="214"/>
      <c r="BG488" s="214"/>
      <c r="BH488" s="214"/>
    </row>
    <row r="489" spans="1:60" ht="22.5" outlineLevel="1" x14ac:dyDescent="0.2">
      <c r="A489" s="236">
        <v>129</v>
      </c>
      <c r="B489" s="237" t="s">
        <v>852</v>
      </c>
      <c r="C489" s="254" t="s">
        <v>853</v>
      </c>
      <c r="D489" s="238" t="s">
        <v>811</v>
      </c>
      <c r="E489" s="239">
        <v>7.8659999999999997</v>
      </c>
      <c r="F489" s="240"/>
      <c r="G489" s="241">
        <f>ROUND(E489*F489,2)</f>
        <v>0</v>
      </c>
      <c r="H489" s="240"/>
      <c r="I489" s="241">
        <f>ROUND(E489*H489,2)</f>
        <v>0</v>
      </c>
      <c r="J489" s="240"/>
      <c r="K489" s="241">
        <f>ROUND(E489*J489,2)</f>
        <v>0</v>
      </c>
      <c r="L489" s="241">
        <v>12</v>
      </c>
      <c r="M489" s="241">
        <f>G489*(1+L489/100)</f>
        <v>0</v>
      </c>
      <c r="N489" s="239">
        <v>1E-3</v>
      </c>
      <c r="O489" s="239">
        <f>ROUND(E489*N489,2)</f>
        <v>0.01</v>
      </c>
      <c r="P489" s="239">
        <v>0</v>
      </c>
      <c r="Q489" s="239">
        <f>ROUND(E489*P489,2)</f>
        <v>0</v>
      </c>
      <c r="R489" s="241" t="s">
        <v>428</v>
      </c>
      <c r="S489" s="241" t="s">
        <v>315</v>
      </c>
      <c r="T489" s="242" t="s">
        <v>315</v>
      </c>
      <c r="U489" s="224">
        <v>0</v>
      </c>
      <c r="V489" s="224">
        <f>ROUND(E489*U489,2)</f>
        <v>0</v>
      </c>
      <c r="W489" s="224"/>
      <c r="X489" s="224" t="s">
        <v>429</v>
      </c>
      <c r="Y489" s="224" t="s">
        <v>317</v>
      </c>
      <c r="Z489" s="214"/>
      <c r="AA489" s="214"/>
      <c r="AB489" s="214"/>
      <c r="AC489" s="214"/>
      <c r="AD489" s="214"/>
      <c r="AE489" s="214"/>
      <c r="AF489" s="214"/>
      <c r="AG489" s="214" t="s">
        <v>430</v>
      </c>
      <c r="AH489" s="214"/>
      <c r="AI489" s="214"/>
      <c r="AJ489" s="214"/>
      <c r="AK489" s="214"/>
      <c r="AL489" s="214"/>
      <c r="AM489" s="214"/>
      <c r="AN489" s="214"/>
      <c r="AO489" s="214"/>
      <c r="AP489" s="214"/>
      <c r="AQ489" s="214"/>
      <c r="AR489" s="214"/>
      <c r="AS489" s="214"/>
      <c r="AT489" s="214"/>
      <c r="AU489" s="214"/>
      <c r="AV489" s="214"/>
      <c r="AW489" s="214"/>
      <c r="AX489" s="214"/>
      <c r="AY489" s="214"/>
      <c r="AZ489" s="214"/>
      <c r="BA489" s="214"/>
      <c r="BB489" s="214"/>
      <c r="BC489" s="214"/>
      <c r="BD489" s="214"/>
      <c r="BE489" s="214"/>
      <c r="BF489" s="214"/>
      <c r="BG489" s="214"/>
      <c r="BH489" s="214"/>
    </row>
    <row r="490" spans="1:60" outlineLevel="2" x14ac:dyDescent="0.2">
      <c r="A490" s="221"/>
      <c r="B490" s="222"/>
      <c r="C490" s="268" t="s">
        <v>854</v>
      </c>
      <c r="D490" s="262"/>
      <c r="E490" s="263">
        <v>7.8659999999999997</v>
      </c>
      <c r="F490" s="224"/>
      <c r="G490" s="224"/>
      <c r="H490" s="224"/>
      <c r="I490" s="224"/>
      <c r="J490" s="224"/>
      <c r="K490" s="224"/>
      <c r="L490" s="224"/>
      <c r="M490" s="224"/>
      <c r="N490" s="223"/>
      <c r="O490" s="223"/>
      <c r="P490" s="223"/>
      <c r="Q490" s="223"/>
      <c r="R490" s="224"/>
      <c r="S490" s="224"/>
      <c r="T490" s="224"/>
      <c r="U490" s="224"/>
      <c r="V490" s="224"/>
      <c r="W490" s="224"/>
      <c r="X490" s="224"/>
      <c r="Y490" s="224"/>
      <c r="Z490" s="214"/>
      <c r="AA490" s="214"/>
      <c r="AB490" s="214"/>
      <c r="AC490" s="214"/>
      <c r="AD490" s="214"/>
      <c r="AE490" s="214"/>
      <c r="AF490" s="214"/>
      <c r="AG490" s="214" t="s">
        <v>371</v>
      </c>
      <c r="AH490" s="214">
        <v>0</v>
      </c>
      <c r="AI490" s="214"/>
      <c r="AJ490" s="214"/>
      <c r="AK490" s="214"/>
      <c r="AL490" s="214"/>
      <c r="AM490" s="214"/>
      <c r="AN490" s="214"/>
      <c r="AO490" s="214"/>
      <c r="AP490" s="214"/>
      <c r="AQ490" s="214"/>
      <c r="AR490" s="214"/>
      <c r="AS490" s="214"/>
      <c r="AT490" s="214"/>
      <c r="AU490" s="214"/>
      <c r="AV490" s="214"/>
      <c r="AW490" s="214"/>
      <c r="AX490" s="214"/>
      <c r="AY490" s="214"/>
      <c r="AZ490" s="214"/>
      <c r="BA490" s="214"/>
      <c r="BB490" s="214"/>
      <c r="BC490" s="214"/>
      <c r="BD490" s="214"/>
      <c r="BE490" s="214"/>
      <c r="BF490" s="214"/>
      <c r="BG490" s="214"/>
      <c r="BH490" s="214"/>
    </row>
    <row r="491" spans="1:60" outlineLevel="1" x14ac:dyDescent="0.2">
      <c r="A491" s="236">
        <v>130</v>
      </c>
      <c r="B491" s="237" t="s">
        <v>855</v>
      </c>
      <c r="C491" s="254" t="s">
        <v>856</v>
      </c>
      <c r="D491" s="238" t="s">
        <v>581</v>
      </c>
      <c r="E491" s="239">
        <v>0.16136</v>
      </c>
      <c r="F491" s="240"/>
      <c r="G491" s="241">
        <f>ROUND(E491*F491,2)</f>
        <v>0</v>
      </c>
      <c r="H491" s="240"/>
      <c r="I491" s="241">
        <f>ROUND(E491*H491,2)</f>
        <v>0</v>
      </c>
      <c r="J491" s="240"/>
      <c r="K491" s="241">
        <f>ROUND(E491*J491,2)</f>
        <v>0</v>
      </c>
      <c r="L491" s="241">
        <v>12</v>
      </c>
      <c r="M491" s="241">
        <f>G491*(1+L491/100)</f>
        <v>0</v>
      </c>
      <c r="N491" s="239">
        <v>0</v>
      </c>
      <c r="O491" s="239">
        <f>ROUND(E491*N491,2)</f>
        <v>0</v>
      </c>
      <c r="P491" s="239">
        <v>0</v>
      </c>
      <c r="Q491" s="239">
        <f>ROUND(E491*P491,2)</f>
        <v>0</v>
      </c>
      <c r="R491" s="241" t="s">
        <v>817</v>
      </c>
      <c r="S491" s="241" t="s">
        <v>315</v>
      </c>
      <c r="T491" s="242" t="s">
        <v>315</v>
      </c>
      <c r="U491" s="224">
        <v>1.091</v>
      </c>
      <c r="V491" s="224">
        <f>ROUND(E491*U491,2)</f>
        <v>0.18</v>
      </c>
      <c r="W491" s="224"/>
      <c r="X491" s="224" t="s">
        <v>582</v>
      </c>
      <c r="Y491" s="224" t="s">
        <v>317</v>
      </c>
      <c r="Z491" s="214"/>
      <c r="AA491" s="214"/>
      <c r="AB491" s="214"/>
      <c r="AC491" s="214"/>
      <c r="AD491" s="214"/>
      <c r="AE491" s="214"/>
      <c r="AF491" s="214"/>
      <c r="AG491" s="214" t="s">
        <v>583</v>
      </c>
      <c r="AH491" s="214"/>
      <c r="AI491" s="214"/>
      <c r="AJ491" s="214"/>
      <c r="AK491" s="214"/>
      <c r="AL491" s="214"/>
      <c r="AM491" s="214"/>
      <c r="AN491" s="214"/>
      <c r="AO491" s="214"/>
      <c r="AP491" s="214"/>
      <c r="AQ491" s="214"/>
      <c r="AR491" s="214"/>
      <c r="AS491" s="214"/>
      <c r="AT491" s="214"/>
      <c r="AU491" s="214"/>
      <c r="AV491" s="214"/>
      <c r="AW491" s="214"/>
      <c r="AX491" s="214"/>
      <c r="AY491" s="214"/>
      <c r="AZ491" s="214"/>
      <c r="BA491" s="214"/>
      <c r="BB491" s="214"/>
      <c r="BC491" s="214"/>
      <c r="BD491" s="214"/>
      <c r="BE491" s="214"/>
      <c r="BF491" s="214"/>
      <c r="BG491" s="214"/>
      <c r="BH491" s="214"/>
    </row>
    <row r="492" spans="1:60" outlineLevel="2" x14ac:dyDescent="0.2">
      <c r="A492" s="221"/>
      <c r="B492" s="222"/>
      <c r="C492" s="267" t="s">
        <v>692</v>
      </c>
      <c r="D492" s="266"/>
      <c r="E492" s="266"/>
      <c r="F492" s="266"/>
      <c r="G492" s="266"/>
      <c r="H492" s="224"/>
      <c r="I492" s="224"/>
      <c r="J492" s="224"/>
      <c r="K492" s="224"/>
      <c r="L492" s="224"/>
      <c r="M492" s="224"/>
      <c r="N492" s="223"/>
      <c r="O492" s="223"/>
      <c r="P492" s="223"/>
      <c r="Q492" s="223"/>
      <c r="R492" s="224"/>
      <c r="S492" s="224"/>
      <c r="T492" s="224"/>
      <c r="U492" s="224"/>
      <c r="V492" s="224"/>
      <c r="W492" s="224"/>
      <c r="X492" s="224"/>
      <c r="Y492" s="224"/>
      <c r="Z492" s="214"/>
      <c r="AA492" s="214"/>
      <c r="AB492" s="214"/>
      <c r="AC492" s="214"/>
      <c r="AD492" s="214"/>
      <c r="AE492" s="214"/>
      <c r="AF492" s="214"/>
      <c r="AG492" s="214" t="s">
        <v>369</v>
      </c>
      <c r="AH492" s="214"/>
      <c r="AI492" s="214"/>
      <c r="AJ492" s="214"/>
      <c r="AK492" s="214"/>
      <c r="AL492" s="214"/>
      <c r="AM492" s="214"/>
      <c r="AN492" s="214"/>
      <c r="AO492" s="214"/>
      <c r="AP492" s="214"/>
      <c r="AQ492" s="214"/>
      <c r="AR492" s="214"/>
      <c r="AS492" s="214"/>
      <c r="AT492" s="214"/>
      <c r="AU492" s="214"/>
      <c r="AV492" s="214"/>
      <c r="AW492" s="214"/>
      <c r="AX492" s="214"/>
      <c r="AY492" s="214"/>
      <c r="AZ492" s="214"/>
      <c r="BA492" s="214"/>
      <c r="BB492" s="214"/>
      <c r="BC492" s="214"/>
      <c r="BD492" s="214"/>
      <c r="BE492" s="214"/>
      <c r="BF492" s="214"/>
      <c r="BG492" s="214"/>
      <c r="BH492" s="214"/>
    </row>
    <row r="493" spans="1:60" x14ac:dyDescent="0.2">
      <c r="A493" s="229" t="s">
        <v>310</v>
      </c>
      <c r="B493" s="230" t="s">
        <v>260</v>
      </c>
      <c r="C493" s="253" t="s">
        <v>261</v>
      </c>
      <c r="D493" s="231"/>
      <c r="E493" s="232"/>
      <c r="F493" s="233"/>
      <c r="G493" s="233">
        <f>SUMIF(AG494:AG507,"&lt;&gt;NOR",G494:G507)</f>
        <v>0</v>
      </c>
      <c r="H493" s="233"/>
      <c r="I493" s="233">
        <f>SUM(I494:I507)</f>
        <v>0</v>
      </c>
      <c r="J493" s="233"/>
      <c r="K493" s="233">
        <f>SUM(K494:K507)</f>
        <v>0</v>
      </c>
      <c r="L493" s="233"/>
      <c r="M493" s="233">
        <f>SUM(M494:M507)</f>
        <v>0</v>
      </c>
      <c r="N493" s="232"/>
      <c r="O493" s="232">
        <f>SUM(O494:O507)</f>
        <v>1.08</v>
      </c>
      <c r="P493" s="232"/>
      <c r="Q493" s="232">
        <f>SUM(Q494:Q507)</f>
        <v>0</v>
      </c>
      <c r="R493" s="233"/>
      <c r="S493" s="233"/>
      <c r="T493" s="234"/>
      <c r="U493" s="228"/>
      <c r="V493" s="228">
        <f>SUM(V494:V507)</f>
        <v>45.61</v>
      </c>
      <c r="W493" s="228"/>
      <c r="X493" s="228"/>
      <c r="Y493" s="228"/>
      <c r="AG493" t="s">
        <v>311</v>
      </c>
    </row>
    <row r="494" spans="1:60" outlineLevel="1" x14ac:dyDescent="0.2">
      <c r="A494" s="236">
        <v>131</v>
      </c>
      <c r="B494" s="237" t="s">
        <v>857</v>
      </c>
      <c r="C494" s="254" t="s">
        <v>858</v>
      </c>
      <c r="D494" s="238" t="s">
        <v>379</v>
      </c>
      <c r="E494" s="239">
        <v>40.475499999999997</v>
      </c>
      <c r="F494" s="240"/>
      <c r="G494" s="241">
        <f>ROUND(E494*F494,2)</f>
        <v>0</v>
      </c>
      <c r="H494" s="240"/>
      <c r="I494" s="241">
        <f>ROUND(E494*H494,2)</f>
        <v>0</v>
      </c>
      <c r="J494" s="240"/>
      <c r="K494" s="241">
        <f>ROUND(E494*J494,2)</f>
        <v>0</v>
      </c>
      <c r="L494" s="241">
        <v>12</v>
      </c>
      <c r="M494" s="241">
        <f>G494*(1+L494/100)</f>
        <v>0</v>
      </c>
      <c r="N494" s="239">
        <v>2.1000000000000001E-4</v>
      </c>
      <c r="O494" s="239">
        <f>ROUND(E494*N494,2)</f>
        <v>0.01</v>
      </c>
      <c r="P494" s="239">
        <v>0</v>
      </c>
      <c r="Q494" s="239">
        <f>ROUND(E494*P494,2)</f>
        <v>0</v>
      </c>
      <c r="R494" s="241" t="s">
        <v>786</v>
      </c>
      <c r="S494" s="241" t="s">
        <v>315</v>
      </c>
      <c r="T494" s="242" t="s">
        <v>315</v>
      </c>
      <c r="U494" s="224">
        <v>0.05</v>
      </c>
      <c r="V494" s="224">
        <f>ROUND(E494*U494,2)</f>
        <v>2.02</v>
      </c>
      <c r="W494" s="224"/>
      <c r="X494" s="224" t="s">
        <v>336</v>
      </c>
      <c r="Y494" s="224" t="s">
        <v>317</v>
      </c>
      <c r="Z494" s="214"/>
      <c r="AA494" s="214"/>
      <c r="AB494" s="214"/>
      <c r="AC494" s="214"/>
      <c r="AD494" s="214"/>
      <c r="AE494" s="214"/>
      <c r="AF494" s="214"/>
      <c r="AG494" s="214" t="s">
        <v>337</v>
      </c>
      <c r="AH494" s="214"/>
      <c r="AI494" s="214"/>
      <c r="AJ494" s="214"/>
      <c r="AK494" s="214"/>
      <c r="AL494" s="214"/>
      <c r="AM494" s="214"/>
      <c r="AN494" s="214"/>
      <c r="AO494" s="214"/>
      <c r="AP494" s="214"/>
      <c r="AQ494" s="214"/>
      <c r="AR494" s="214"/>
      <c r="AS494" s="214"/>
      <c r="AT494" s="214"/>
      <c r="AU494" s="214"/>
      <c r="AV494" s="214"/>
      <c r="AW494" s="214"/>
      <c r="AX494" s="214"/>
      <c r="AY494" s="214"/>
      <c r="AZ494" s="214"/>
      <c r="BA494" s="214"/>
      <c r="BB494" s="214"/>
      <c r="BC494" s="214"/>
      <c r="BD494" s="214"/>
      <c r="BE494" s="214"/>
      <c r="BF494" s="214"/>
      <c r="BG494" s="214"/>
      <c r="BH494" s="214"/>
    </row>
    <row r="495" spans="1:60" outlineLevel="2" x14ac:dyDescent="0.2">
      <c r="A495" s="221"/>
      <c r="B495" s="222"/>
      <c r="C495" s="255" t="s">
        <v>859</v>
      </c>
      <c r="D495" s="243"/>
      <c r="E495" s="243"/>
      <c r="F495" s="243"/>
      <c r="G495" s="243"/>
      <c r="H495" s="224"/>
      <c r="I495" s="224"/>
      <c r="J495" s="224"/>
      <c r="K495" s="224"/>
      <c r="L495" s="224"/>
      <c r="M495" s="224"/>
      <c r="N495" s="223"/>
      <c r="O495" s="223"/>
      <c r="P495" s="223"/>
      <c r="Q495" s="223"/>
      <c r="R495" s="224"/>
      <c r="S495" s="224"/>
      <c r="T495" s="224"/>
      <c r="U495" s="224"/>
      <c r="V495" s="224"/>
      <c r="W495" s="224"/>
      <c r="X495" s="224"/>
      <c r="Y495" s="224"/>
      <c r="Z495" s="214"/>
      <c r="AA495" s="214"/>
      <c r="AB495" s="214"/>
      <c r="AC495" s="214"/>
      <c r="AD495" s="214"/>
      <c r="AE495" s="214"/>
      <c r="AF495" s="214"/>
      <c r="AG495" s="214" t="s">
        <v>320</v>
      </c>
      <c r="AH495" s="214"/>
      <c r="AI495" s="214"/>
      <c r="AJ495" s="214"/>
      <c r="AK495" s="214"/>
      <c r="AL495" s="214"/>
      <c r="AM495" s="214"/>
      <c r="AN495" s="214"/>
      <c r="AO495" s="214"/>
      <c r="AP495" s="214"/>
      <c r="AQ495" s="214"/>
      <c r="AR495" s="214"/>
      <c r="AS495" s="214"/>
      <c r="AT495" s="214"/>
      <c r="AU495" s="214"/>
      <c r="AV495" s="214"/>
      <c r="AW495" s="214"/>
      <c r="AX495" s="214"/>
      <c r="AY495" s="214"/>
      <c r="AZ495" s="214"/>
      <c r="BA495" s="214"/>
      <c r="BB495" s="214"/>
      <c r="BC495" s="214"/>
      <c r="BD495" s="214"/>
      <c r="BE495" s="214"/>
      <c r="BF495" s="214"/>
      <c r="BG495" s="214"/>
      <c r="BH495" s="214"/>
    </row>
    <row r="496" spans="1:60" outlineLevel="2" x14ac:dyDescent="0.2">
      <c r="A496" s="221"/>
      <c r="B496" s="222"/>
      <c r="C496" s="268" t="s">
        <v>460</v>
      </c>
      <c r="D496" s="262"/>
      <c r="E496" s="263">
        <v>40.475499999999997</v>
      </c>
      <c r="F496" s="224"/>
      <c r="G496" s="224"/>
      <c r="H496" s="224"/>
      <c r="I496" s="224"/>
      <c r="J496" s="224"/>
      <c r="K496" s="224"/>
      <c r="L496" s="224"/>
      <c r="M496" s="224"/>
      <c r="N496" s="223"/>
      <c r="O496" s="223"/>
      <c r="P496" s="223"/>
      <c r="Q496" s="223"/>
      <c r="R496" s="224"/>
      <c r="S496" s="224"/>
      <c r="T496" s="224"/>
      <c r="U496" s="224"/>
      <c r="V496" s="224"/>
      <c r="W496" s="224"/>
      <c r="X496" s="224"/>
      <c r="Y496" s="224"/>
      <c r="Z496" s="214"/>
      <c r="AA496" s="214"/>
      <c r="AB496" s="214"/>
      <c r="AC496" s="214"/>
      <c r="AD496" s="214"/>
      <c r="AE496" s="214"/>
      <c r="AF496" s="214"/>
      <c r="AG496" s="214" t="s">
        <v>371</v>
      </c>
      <c r="AH496" s="214">
        <v>5</v>
      </c>
      <c r="AI496" s="214"/>
      <c r="AJ496" s="214"/>
      <c r="AK496" s="214"/>
      <c r="AL496" s="214"/>
      <c r="AM496" s="214"/>
      <c r="AN496" s="214"/>
      <c r="AO496" s="214"/>
      <c r="AP496" s="214"/>
      <c r="AQ496" s="214"/>
      <c r="AR496" s="214"/>
      <c r="AS496" s="214"/>
      <c r="AT496" s="214"/>
      <c r="AU496" s="214"/>
      <c r="AV496" s="214"/>
      <c r="AW496" s="214"/>
      <c r="AX496" s="214"/>
      <c r="AY496" s="214"/>
      <c r="AZ496" s="214"/>
      <c r="BA496" s="214"/>
      <c r="BB496" s="214"/>
      <c r="BC496" s="214"/>
      <c r="BD496" s="214"/>
      <c r="BE496" s="214"/>
      <c r="BF496" s="214"/>
      <c r="BG496" s="214"/>
      <c r="BH496" s="214"/>
    </row>
    <row r="497" spans="1:60" ht="22.5" outlineLevel="1" x14ac:dyDescent="0.2">
      <c r="A497" s="236">
        <v>132</v>
      </c>
      <c r="B497" s="237" t="s">
        <v>860</v>
      </c>
      <c r="C497" s="254" t="s">
        <v>861</v>
      </c>
      <c r="D497" s="238" t="s">
        <v>379</v>
      </c>
      <c r="E497" s="239">
        <v>40.475499999999997</v>
      </c>
      <c r="F497" s="240"/>
      <c r="G497" s="241">
        <f>ROUND(E497*F497,2)</f>
        <v>0</v>
      </c>
      <c r="H497" s="240"/>
      <c r="I497" s="241">
        <f>ROUND(E497*H497,2)</f>
        <v>0</v>
      </c>
      <c r="J497" s="240"/>
      <c r="K497" s="241">
        <f>ROUND(E497*J497,2)</f>
        <v>0</v>
      </c>
      <c r="L497" s="241">
        <v>12</v>
      </c>
      <c r="M497" s="241">
        <f>G497*(1+L497/100)</f>
        <v>0</v>
      </c>
      <c r="N497" s="239">
        <v>5.2399999999999999E-3</v>
      </c>
      <c r="O497" s="239">
        <f>ROUND(E497*N497,2)</f>
        <v>0.21</v>
      </c>
      <c r="P497" s="239">
        <v>0</v>
      </c>
      <c r="Q497" s="239">
        <f>ROUND(E497*P497,2)</f>
        <v>0</v>
      </c>
      <c r="R497" s="241" t="s">
        <v>786</v>
      </c>
      <c r="S497" s="241" t="s">
        <v>315</v>
      </c>
      <c r="T497" s="242" t="s">
        <v>315</v>
      </c>
      <c r="U497" s="224">
        <v>0.95840000000000003</v>
      </c>
      <c r="V497" s="224">
        <f>ROUND(E497*U497,2)</f>
        <v>38.79</v>
      </c>
      <c r="W497" s="224"/>
      <c r="X497" s="224" t="s">
        <v>336</v>
      </c>
      <c r="Y497" s="224" t="s">
        <v>317</v>
      </c>
      <c r="Z497" s="214"/>
      <c r="AA497" s="214"/>
      <c r="AB497" s="214"/>
      <c r="AC497" s="214"/>
      <c r="AD497" s="214"/>
      <c r="AE497" s="214"/>
      <c r="AF497" s="214"/>
      <c r="AG497" s="214" t="s">
        <v>337</v>
      </c>
      <c r="AH497" s="214"/>
      <c r="AI497" s="214"/>
      <c r="AJ497" s="214"/>
      <c r="AK497" s="214"/>
      <c r="AL497" s="214"/>
      <c r="AM497" s="214"/>
      <c r="AN497" s="214"/>
      <c r="AO497" s="214"/>
      <c r="AP497" s="214"/>
      <c r="AQ497" s="214"/>
      <c r="AR497" s="214"/>
      <c r="AS497" s="214"/>
      <c r="AT497" s="214"/>
      <c r="AU497" s="214"/>
      <c r="AV497" s="214"/>
      <c r="AW497" s="214"/>
      <c r="AX497" s="214"/>
      <c r="AY497" s="214"/>
      <c r="AZ497" s="214"/>
      <c r="BA497" s="214"/>
      <c r="BB497" s="214"/>
      <c r="BC497" s="214"/>
      <c r="BD497" s="214"/>
      <c r="BE497" s="214"/>
      <c r="BF497" s="214"/>
      <c r="BG497" s="214"/>
      <c r="BH497" s="214"/>
    </row>
    <row r="498" spans="1:60" outlineLevel="2" x14ac:dyDescent="0.2">
      <c r="A498" s="221"/>
      <c r="B498" s="222"/>
      <c r="C498" s="268" t="s">
        <v>438</v>
      </c>
      <c r="D498" s="262"/>
      <c r="E498" s="263"/>
      <c r="F498" s="224"/>
      <c r="G498" s="224"/>
      <c r="H498" s="224"/>
      <c r="I498" s="224"/>
      <c r="J498" s="224"/>
      <c r="K498" s="224"/>
      <c r="L498" s="224"/>
      <c r="M498" s="224"/>
      <c r="N498" s="223"/>
      <c r="O498" s="223"/>
      <c r="P498" s="223"/>
      <c r="Q498" s="223"/>
      <c r="R498" s="224"/>
      <c r="S498" s="224"/>
      <c r="T498" s="224"/>
      <c r="U498" s="224"/>
      <c r="V498" s="224"/>
      <c r="W498" s="224"/>
      <c r="X498" s="224"/>
      <c r="Y498" s="224"/>
      <c r="Z498" s="214"/>
      <c r="AA498" s="214"/>
      <c r="AB498" s="214"/>
      <c r="AC498" s="214"/>
      <c r="AD498" s="214"/>
      <c r="AE498" s="214"/>
      <c r="AF498" s="214"/>
      <c r="AG498" s="214" t="s">
        <v>371</v>
      </c>
      <c r="AH498" s="214">
        <v>0</v>
      </c>
      <c r="AI498" s="214"/>
      <c r="AJ498" s="214"/>
      <c r="AK498" s="214"/>
      <c r="AL498" s="214"/>
      <c r="AM498" s="214"/>
      <c r="AN498" s="214"/>
      <c r="AO498" s="214"/>
      <c r="AP498" s="214"/>
      <c r="AQ498" s="214"/>
      <c r="AR498" s="214"/>
      <c r="AS498" s="214"/>
      <c r="AT498" s="214"/>
      <c r="AU498" s="214"/>
      <c r="AV498" s="214"/>
      <c r="AW498" s="214"/>
      <c r="AX498" s="214"/>
      <c r="AY498" s="214"/>
      <c r="AZ498" s="214"/>
      <c r="BA498" s="214"/>
      <c r="BB498" s="214"/>
      <c r="BC498" s="214"/>
      <c r="BD498" s="214"/>
      <c r="BE498" s="214"/>
      <c r="BF498" s="214"/>
      <c r="BG498" s="214"/>
      <c r="BH498" s="214"/>
    </row>
    <row r="499" spans="1:60" outlineLevel="3" x14ac:dyDescent="0.2">
      <c r="A499" s="221"/>
      <c r="B499" s="222"/>
      <c r="C499" s="268" t="s">
        <v>448</v>
      </c>
      <c r="D499" s="262"/>
      <c r="E499" s="263">
        <v>10.984999999999999</v>
      </c>
      <c r="F499" s="224"/>
      <c r="G499" s="224"/>
      <c r="H499" s="224"/>
      <c r="I499" s="224"/>
      <c r="J499" s="224"/>
      <c r="K499" s="224"/>
      <c r="L499" s="224"/>
      <c r="M499" s="224"/>
      <c r="N499" s="223"/>
      <c r="O499" s="223"/>
      <c r="P499" s="223"/>
      <c r="Q499" s="223"/>
      <c r="R499" s="224"/>
      <c r="S499" s="224"/>
      <c r="T499" s="224"/>
      <c r="U499" s="224"/>
      <c r="V499" s="224"/>
      <c r="W499" s="224"/>
      <c r="X499" s="224"/>
      <c r="Y499" s="224"/>
      <c r="Z499" s="214"/>
      <c r="AA499" s="214"/>
      <c r="AB499" s="214"/>
      <c r="AC499" s="214"/>
      <c r="AD499" s="214"/>
      <c r="AE499" s="214"/>
      <c r="AF499" s="214"/>
      <c r="AG499" s="214" t="s">
        <v>371</v>
      </c>
      <c r="AH499" s="214">
        <v>0</v>
      </c>
      <c r="AI499" s="214"/>
      <c r="AJ499" s="214"/>
      <c r="AK499" s="214"/>
      <c r="AL499" s="214"/>
      <c r="AM499" s="214"/>
      <c r="AN499" s="214"/>
      <c r="AO499" s="214"/>
      <c r="AP499" s="214"/>
      <c r="AQ499" s="214"/>
      <c r="AR499" s="214"/>
      <c r="AS499" s="214"/>
      <c r="AT499" s="214"/>
      <c r="AU499" s="214"/>
      <c r="AV499" s="214"/>
      <c r="AW499" s="214"/>
      <c r="AX499" s="214"/>
      <c r="AY499" s="214"/>
      <c r="AZ499" s="214"/>
      <c r="BA499" s="214"/>
      <c r="BB499" s="214"/>
      <c r="BC499" s="214"/>
      <c r="BD499" s="214"/>
      <c r="BE499" s="214"/>
      <c r="BF499" s="214"/>
      <c r="BG499" s="214"/>
      <c r="BH499" s="214"/>
    </row>
    <row r="500" spans="1:60" outlineLevel="3" x14ac:dyDescent="0.2">
      <c r="A500" s="221"/>
      <c r="B500" s="222"/>
      <c r="C500" s="268" t="s">
        <v>449</v>
      </c>
      <c r="D500" s="262"/>
      <c r="E500" s="263">
        <v>26.228000000000002</v>
      </c>
      <c r="F500" s="224"/>
      <c r="G500" s="224"/>
      <c r="H500" s="224"/>
      <c r="I500" s="224"/>
      <c r="J500" s="224"/>
      <c r="K500" s="224"/>
      <c r="L500" s="224"/>
      <c r="M500" s="224"/>
      <c r="N500" s="223"/>
      <c r="O500" s="223"/>
      <c r="P500" s="223"/>
      <c r="Q500" s="223"/>
      <c r="R500" s="224"/>
      <c r="S500" s="224"/>
      <c r="T500" s="224"/>
      <c r="U500" s="224"/>
      <c r="V500" s="224"/>
      <c r="W500" s="224"/>
      <c r="X500" s="224"/>
      <c r="Y500" s="224"/>
      <c r="Z500" s="214"/>
      <c r="AA500" s="214"/>
      <c r="AB500" s="214"/>
      <c r="AC500" s="214"/>
      <c r="AD500" s="214"/>
      <c r="AE500" s="214"/>
      <c r="AF500" s="214"/>
      <c r="AG500" s="214" t="s">
        <v>371</v>
      </c>
      <c r="AH500" s="214">
        <v>0</v>
      </c>
      <c r="AI500" s="214"/>
      <c r="AJ500" s="214"/>
      <c r="AK500" s="214"/>
      <c r="AL500" s="214"/>
      <c r="AM500" s="214"/>
      <c r="AN500" s="214"/>
      <c r="AO500" s="214"/>
      <c r="AP500" s="214"/>
      <c r="AQ500" s="214"/>
      <c r="AR500" s="214"/>
      <c r="AS500" s="214"/>
      <c r="AT500" s="214"/>
      <c r="AU500" s="214"/>
      <c r="AV500" s="214"/>
      <c r="AW500" s="214"/>
      <c r="AX500" s="214"/>
      <c r="AY500" s="214"/>
      <c r="AZ500" s="214"/>
      <c r="BA500" s="214"/>
      <c r="BB500" s="214"/>
      <c r="BC500" s="214"/>
      <c r="BD500" s="214"/>
      <c r="BE500" s="214"/>
      <c r="BF500" s="214"/>
      <c r="BG500" s="214"/>
      <c r="BH500" s="214"/>
    </row>
    <row r="501" spans="1:60" outlineLevel="3" x14ac:dyDescent="0.2">
      <c r="A501" s="221"/>
      <c r="B501" s="222"/>
      <c r="C501" s="268" t="s">
        <v>450</v>
      </c>
      <c r="D501" s="262"/>
      <c r="E501" s="263">
        <v>3.2625000000000002</v>
      </c>
      <c r="F501" s="224"/>
      <c r="G501" s="224"/>
      <c r="H501" s="224"/>
      <c r="I501" s="224"/>
      <c r="J501" s="224"/>
      <c r="K501" s="224"/>
      <c r="L501" s="224"/>
      <c r="M501" s="224"/>
      <c r="N501" s="223"/>
      <c r="O501" s="223"/>
      <c r="P501" s="223"/>
      <c r="Q501" s="223"/>
      <c r="R501" s="224"/>
      <c r="S501" s="224"/>
      <c r="T501" s="224"/>
      <c r="U501" s="224"/>
      <c r="V501" s="224"/>
      <c r="W501" s="224"/>
      <c r="X501" s="224"/>
      <c r="Y501" s="224"/>
      <c r="Z501" s="214"/>
      <c r="AA501" s="214"/>
      <c r="AB501" s="214"/>
      <c r="AC501" s="214"/>
      <c r="AD501" s="214"/>
      <c r="AE501" s="214"/>
      <c r="AF501" s="214"/>
      <c r="AG501" s="214" t="s">
        <v>371</v>
      </c>
      <c r="AH501" s="214">
        <v>0</v>
      </c>
      <c r="AI501" s="214"/>
      <c r="AJ501" s="214"/>
      <c r="AK501" s="214"/>
      <c r="AL501" s="214"/>
      <c r="AM501" s="214"/>
      <c r="AN501" s="214"/>
      <c r="AO501" s="214"/>
      <c r="AP501" s="214"/>
      <c r="AQ501" s="214"/>
      <c r="AR501" s="214"/>
      <c r="AS501" s="214"/>
      <c r="AT501" s="214"/>
      <c r="AU501" s="214"/>
      <c r="AV501" s="214"/>
      <c r="AW501" s="214"/>
      <c r="AX501" s="214"/>
      <c r="AY501" s="214"/>
      <c r="AZ501" s="214"/>
      <c r="BA501" s="214"/>
      <c r="BB501" s="214"/>
      <c r="BC501" s="214"/>
      <c r="BD501" s="214"/>
      <c r="BE501" s="214"/>
      <c r="BF501" s="214"/>
      <c r="BG501" s="214"/>
      <c r="BH501" s="214"/>
    </row>
    <row r="502" spans="1:60" ht="22.5" outlineLevel="1" x14ac:dyDescent="0.2">
      <c r="A502" s="236">
        <v>133</v>
      </c>
      <c r="B502" s="237" t="s">
        <v>862</v>
      </c>
      <c r="C502" s="254" t="s">
        <v>863</v>
      </c>
      <c r="D502" s="238" t="s">
        <v>403</v>
      </c>
      <c r="E502" s="239">
        <v>25.65</v>
      </c>
      <c r="F502" s="240"/>
      <c r="G502" s="241">
        <f>ROUND(E502*F502,2)</f>
        <v>0</v>
      </c>
      <c r="H502" s="240"/>
      <c r="I502" s="241">
        <f>ROUND(E502*H502,2)</f>
        <v>0</v>
      </c>
      <c r="J502" s="240"/>
      <c r="K502" s="241">
        <f>ROUND(E502*J502,2)</f>
        <v>0</v>
      </c>
      <c r="L502" s="241">
        <v>12</v>
      </c>
      <c r="M502" s="241">
        <f>G502*(1+L502/100)</f>
        <v>0</v>
      </c>
      <c r="N502" s="239">
        <v>4.2000000000000002E-4</v>
      </c>
      <c r="O502" s="239">
        <f>ROUND(E502*N502,2)</f>
        <v>0.01</v>
      </c>
      <c r="P502" s="239">
        <v>0</v>
      </c>
      <c r="Q502" s="239">
        <f>ROUND(E502*P502,2)</f>
        <v>0</v>
      </c>
      <c r="R502" s="241" t="s">
        <v>786</v>
      </c>
      <c r="S502" s="241" t="s">
        <v>315</v>
      </c>
      <c r="T502" s="242" t="s">
        <v>315</v>
      </c>
      <c r="U502" s="224">
        <v>0.12</v>
      </c>
      <c r="V502" s="224">
        <f>ROUND(E502*U502,2)</f>
        <v>3.08</v>
      </c>
      <c r="W502" s="224"/>
      <c r="X502" s="224" t="s">
        <v>336</v>
      </c>
      <c r="Y502" s="224" t="s">
        <v>317</v>
      </c>
      <c r="Z502" s="214"/>
      <c r="AA502" s="214"/>
      <c r="AB502" s="214"/>
      <c r="AC502" s="214"/>
      <c r="AD502" s="214"/>
      <c r="AE502" s="214"/>
      <c r="AF502" s="214"/>
      <c r="AG502" s="214" t="s">
        <v>337</v>
      </c>
      <c r="AH502" s="214"/>
      <c r="AI502" s="214"/>
      <c r="AJ502" s="214"/>
      <c r="AK502" s="214"/>
      <c r="AL502" s="214"/>
      <c r="AM502" s="214"/>
      <c r="AN502" s="214"/>
      <c r="AO502" s="214"/>
      <c r="AP502" s="214"/>
      <c r="AQ502" s="214"/>
      <c r="AR502" s="214"/>
      <c r="AS502" s="214"/>
      <c r="AT502" s="214"/>
      <c r="AU502" s="214"/>
      <c r="AV502" s="214"/>
      <c r="AW502" s="214"/>
      <c r="AX502" s="214"/>
      <c r="AY502" s="214"/>
      <c r="AZ502" s="214"/>
      <c r="BA502" s="214"/>
      <c r="BB502" s="214"/>
      <c r="BC502" s="214"/>
      <c r="BD502" s="214"/>
      <c r="BE502" s="214"/>
      <c r="BF502" s="214"/>
      <c r="BG502" s="214"/>
      <c r="BH502" s="214"/>
    </row>
    <row r="503" spans="1:60" outlineLevel="2" x14ac:dyDescent="0.2">
      <c r="A503" s="221"/>
      <c r="B503" s="222"/>
      <c r="C503" s="268" t="s">
        <v>864</v>
      </c>
      <c r="D503" s="262"/>
      <c r="E503" s="263">
        <v>25.65</v>
      </c>
      <c r="F503" s="224"/>
      <c r="G503" s="224"/>
      <c r="H503" s="224"/>
      <c r="I503" s="224"/>
      <c r="J503" s="224"/>
      <c r="K503" s="224"/>
      <c r="L503" s="224"/>
      <c r="M503" s="224"/>
      <c r="N503" s="223"/>
      <c r="O503" s="223"/>
      <c r="P503" s="223"/>
      <c r="Q503" s="223"/>
      <c r="R503" s="224"/>
      <c r="S503" s="224"/>
      <c r="T503" s="224"/>
      <c r="U503" s="224"/>
      <c r="V503" s="224"/>
      <c r="W503" s="224"/>
      <c r="X503" s="224"/>
      <c r="Y503" s="224"/>
      <c r="Z503" s="214"/>
      <c r="AA503" s="214"/>
      <c r="AB503" s="214"/>
      <c r="AC503" s="214"/>
      <c r="AD503" s="214"/>
      <c r="AE503" s="214"/>
      <c r="AF503" s="214"/>
      <c r="AG503" s="214" t="s">
        <v>371</v>
      </c>
      <c r="AH503" s="214">
        <v>0</v>
      </c>
      <c r="AI503" s="214"/>
      <c r="AJ503" s="214"/>
      <c r="AK503" s="214"/>
      <c r="AL503" s="214"/>
      <c r="AM503" s="214"/>
      <c r="AN503" s="214"/>
      <c r="AO503" s="214"/>
      <c r="AP503" s="214"/>
      <c r="AQ503" s="214"/>
      <c r="AR503" s="214"/>
      <c r="AS503" s="214"/>
      <c r="AT503" s="214"/>
      <c r="AU503" s="214"/>
      <c r="AV503" s="214"/>
      <c r="AW503" s="214"/>
      <c r="AX503" s="214"/>
      <c r="AY503" s="214"/>
      <c r="AZ503" s="214"/>
      <c r="BA503" s="214"/>
      <c r="BB503" s="214"/>
      <c r="BC503" s="214"/>
      <c r="BD503" s="214"/>
      <c r="BE503" s="214"/>
      <c r="BF503" s="214"/>
      <c r="BG503" s="214"/>
      <c r="BH503" s="214"/>
    </row>
    <row r="504" spans="1:60" ht="22.5" outlineLevel="1" x14ac:dyDescent="0.2">
      <c r="A504" s="236">
        <v>134</v>
      </c>
      <c r="B504" s="237" t="s">
        <v>865</v>
      </c>
      <c r="C504" s="254" t="s">
        <v>866</v>
      </c>
      <c r="D504" s="238" t="s">
        <v>379</v>
      </c>
      <c r="E504" s="239">
        <v>44.523049999999998</v>
      </c>
      <c r="F504" s="240"/>
      <c r="G504" s="241">
        <f>ROUND(E504*F504,2)</f>
        <v>0</v>
      </c>
      <c r="H504" s="240"/>
      <c r="I504" s="241">
        <f>ROUND(E504*H504,2)</f>
        <v>0</v>
      </c>
      <c r="J504" s="240"/>
      <c r="K504" s="241">
        <f>ROUND(E504*J504,2)</f>
        <v>0</v>
      </c>
      <c r="L504" s="241">
        <v>12</v>
      </c>
      <c r="M504" s="241">
        <f>G504*(1+L504/100)</f>
        <v>0</v>
      </c>
      <c r="N504" s="239">
        <v>1.9E-2</v>
      </c>
      <c r="O504" s="239">
        <f>ROUND(E504*N504,2)</f>
        <v>0.85</v>
      </c>
      <c r="P504" s="239">
        <v>0</v>
      </c>
      <c r="Q504" s="239">
        <f>ROUND(E504*P504,2)</f>
        <v>0</v>
      </c>
      <c r="R504" s="241" t="s">
        <v>428</v>
      </c>
      <c r="S504" s="241" t="s">
        <v>315</v>
      </c>
      <c r="T504" s="242" t="s">
        <v>315</v>
      </c>
      <c r="U504" s="224">
        <v>0</v>
      </c>
      <c r="V504" s="224">
        <f>ROUND(E504*U504,2)</f>
        <v>0</v>
      </c>
      <c r="W504" s="224"/>
      <c r="X504" s="224" t="s">
        <v>429</v>
      </c>
      <c r="Y504" s="224" t="s">
        <v>317</v>
      </c>
      <c r="Z504" s="214"/>
      <c r="AA504" s="214"/>
      <c r="AB504" s="214"/>
      <c r="AC504" s="214"/>
      <c r="AD504" s="214"/>
      <c r="AE504" s="214"/>
      <c r="AF504" s="214"/>
      <c r="AG504" s="214" t="s">
        <v>430</v>
      </c>
      <c r="AH504" s="214"/>
      <c r="AI504" s="214"/>
      <c r="AJ504" s="214"/>
      <c r="AK504" s="214"/>
      <c r="AL504" s="214"/>
      <c r="AM504" s="214"/>
      <c r="AN504" s="214"/>
      <c r="AO504" s="214"/>
      <c r="AP504" s="214"/>
      <c r="AQ504" s="214"/>
      <c r="AR504" s="214"/>
      <c r="AS504" s="214"/>
      <c r="AT504" s="214"/>
      <c r="AU504" s="214"/>
      <c r="AV504" s="214"/>
      <c r="AW504" s="214"/>
      <c r="AX504" s="214"/>
      <c r="AY504" s="214"/>
      <c r="AZ504" s="214"/>
      <c r="BA504" s="214"/>
      <c r="BB504" s="214"/>
      <c r="BC504" s="214"/>
      <c r="BD504" s="214"/>
      <c r="BE504" s="214"/>
      <c r="BF504" s="214"/>
      <c r="BG504" s="214"/>
      <c r="BH504" s="214"/>
    </row>
    <row r="505" spans="1:60" outlineLevel="2" x14ac:dyDescent="0.2">
      <c r="A505" s="221"/>
      <c r="B505" s="222"/>
      <c r="C505" s="255" t="s">
        <v>807</v>
      </c>
      <c r="D505" s="243"/>
      <c r="E505" s="243"/>
      <c r="F505" s="243"/>
      <c r="G505" s="243"/>
      <c r="H505" s="224"/>
      <c r="I505" s="224"/>
      <c r="J505" s="224"/>
      <c r="K505" s="224"/>
      <c r="L505" s="224"/>
      <c r="M505" s="224"/>
      <c r="N505" s="223"/>
      <c r="O505" s="223"/>
      <c r="P505" s="223"/>
      <c r="Q505" s="223"/>
      <c r="R505" s="224"/>
      <c r="S505" s="224"/>
      <c r="T505" s="224"/>
      <c r="U505" s="224"/>
      <c r="V505" s="224"/>
      <c r="W505" s="224"/>
      <c r="X505" s="224"/>
      <c r="Y505" s="224"/>
      <c r="Z505" s="214"/>
      <c r="AA505" s="214"/>
      <c r="AB505" s="214"/>
      <c r="AC505" s="214"/>
      <c r="AD505" s="214"/>
      <c r="AE505" s="214"/>
      <c r="AF505" s="214"/>
      <c r="AG505" s="214" t="s">
        <v>320</v>
      </c>
      <c r="AH505" s="214"/>
      <c r="AI505" s="214"/>
      <c r="AJ505" s="214"/>
      <c r="AK505" s="214"/>
      <c r="AL505" s="214"/>
      <c r="AM505" s="214"/>
      <c r="AN505" s="214"/>
      <c r="AO505" s="214"/>
      <c r="AP505" s="214"/>
      <c r="AQ505" s="214"/>
      <c r="AR505" s="214"/>
      <c r="AS505" s="214"/>
      <c r="AT505" s="214"/>
      <c r="AU505" s="214"/>
      <c r="AV505" s="214"/>
      <c r="AW505" s="214"/>
      <c r="AX505" s="214"/>
      <c r="AY505" s="214"/>
      <c r="AZ505" s="214"/>
      <c r="BA505" s="214"/>
      <c r="BB505" s="214"/>
      <c r="BC505" s="214"/>
      <c r="BD505" s="214"/>
      <c r="BE505" s="214"/>
      <c r="BF505" s="214"/>
      <c r="BG505" s="214"/>
      <c r="BH505" s="214"/>
    </row>
    <row r="506" spans="1:60" outlineLevel="2" x14ac:dyDescent="0.2">
      <c r="A506" s="221"/>
      <c r="B506" s="222"/>
      <c r="C506" s="268" t="s">
        <v>867</v>
      </c>
      <c r="D506" s="262"/>
      <c r="E506" s="263">
        <v>44.523049999999998</v>
      </c>
      <c r="F506" s="224"/>
      <c r="G506" s="224"/>
      <c r="H506" s="224"/>
      <c r="I506" s="224"/>
      <c r="J506" s="224"/>
      <c r="K506" s="224"/>
      <c r="L506" s="224"/>
      <c r="M506" s="224"/>
      <c r="N506" s="223"/>
      <c r="O506" s="223"/>
      <c r="P506" s="223"/>
      <c r="Q506" s="223"/>
      <c r="R506" s="224"/>
      <c r="S506" s="224"/>
      <c r="T506" s="224"/>
      <c r="U506" s="224"/>
      <c r="V506" s="224"/>
      <c r="W506" s="224"/>
      <c r="X506" s="224"/>
      <c r="Y506" s="224"/>
      <c r="Z506" s="214"/>
      <c r="AA506" s="214"/>
      <c r="AB506" s="214"/>
      <c r="AC506" s="214"/>
      <c r="AD506" s="214"/>
      <c r="AE506" s="214"/>
      <c r="AF506" s="214"/>
      <c r="AG506" s="214" t="s">
        <v>371</v>
      </c>
      <c r="AH506" s="214">
        <v>0</v>
      </c>
      <c r="AI506" s="214"/>
      <c r="AJ506" s="214"/>
      <c r="AK506" s="214"/>
      <c r="AL506" s="214"/>
      <c r="AM506" s="214"/>
      <c r="AN506" s="214"/>
      <c r="AO506" s="214"/>
      <c r="AP506" s="214"/>
      <c r="AQ506" s="214"/>
      <c r="AR506" s="214"/>
      <c r="AS506" s="214"/>
      <c r="AT506" s="214"/>
      <c r="AU506" s="214"/>
      <c r="AV506" s="214"/>
      <c r="AW506" s="214"/>
      <c r="AX506" s="214"/>
      <c r="AY506" s="214"/>
      <c r="AZ506" s="214"/>
      <c r="BA506" s="214"/>
      <c r="BB506" s="214"/>
      <c r="BC506" s="214"/>
      <c r="BD506" s="214"/>
      <c r="BE506" s="214"/>
      <c r="BF506" s="214"/>
      <c r="BG506" s="214"/>
      <c r="BH506" s="214"/>
    </row>
    <row r="507" spans="1:60" outlineLevel="1" x14ac:dyDescent="0.2">
      <c r="A507" s="245">
        <v>135</v>
      </c>
      <c r="B507" s="246" t="s">
        <v>868</v>
      </c>
      <c r="C507" s="256" t="s">
        <v>869</v>
      </c>
      <c r="D507" s="247" t="s">
        <v>581</v>
      </c>
      <c r="E507" s="248">
        <v>1.0772999999999999</v>
      </c>
      <c r="F507" s="249"/>
      <c r="G507" s="250">
        <f>ROUND(E507*F507,2)</f>
        <v>0</v>
      </c>
      <c r="H507" s="249"/>
      <c r="I507" s="250">
        <f>ROUND(E507*H507,2)</f>
        <v>0</v>
      </c>
      <c r="J507" s="249"/>
      <c r="K507" s="250">
        <f>ROUND(E507*J507,2)</f>
        <v>0</v>
      </c>
      <c r="L507" s="250">
        <v>12</v>
      </c>
      <c r="M507" s="250">
        <f>G507*(1+L507/100)</f>
        <v>0</v>
      </c>
      <c r="N507" s="248">
        <v>0</v>
      </c>
      <c r="O507" s="248">
        <f>ROUND(E507*N507,2)</f>
        <v>0</v>
      </c>
      <c r="P507" s="248">
        <v>0</v>
      </c>
      <c r="Q507" s="248">
        <f>ROUND(E507*P507,2)</f>
        <v>0</v>
      </c>
      <c r="R507" s="250" t="s">
        <v>786</v>
      </c>
      <c r="S507" s="250" t="s">
        <v>315</v>
      </c>
      <c r="T507" s="251" t="s">
        <v>315</v>
      </c>
      <c r="U507" s="224">
        <v>1.5980000000000001</v>
      </c>
      <c r="V507" s="224">
        <f>ROUND(E507*U507,2)</f>
        <v>1.72</v>
      </c>
      <c r="W507" s="224"/>
      <c r="X507" s="224" t="s">
        <v>582</v>
      </c>
      <c r="Y507" s="224" t="s">
        <v>317</v>
      </c>
      <c r="Z507" s="214"/>
      <c r="AA507" s="214"/>
      <c r="AB507" s="214"/>
      <c r="AC507" s="214"/>
      <c r="AD507" s="214"/>
      <c r="AE507" s="214"/>
      <c r="AF507" s="214"/>
      <c r="AG507" s="214" t="s">
        <v>583</v>
      </c>
      <c r="AH507" s="214"/>
      <c r="AI507" s="214"/>
      <c r="AJ507" s="214"/>
      <c r="AK507" s="214"/>
      <c r="AL507" s="214"/>
      <c r="AM507" s="214"/>
      <c r="AN507" s="214"/>
      <c r="AO507" s="214"/>
      <c r="AP507" s="214"/>
      <c r="AQ507" s="214"/>
      <c r="AR507" s="214"/>
      <c r="AS507" s="214"/>
      <c r="AT507" s="214"/>
      <c r="AU507" s="214"/>
      <c r="AV507" s="214"/>
      <c r="AW507" s="214"/>
      <c r="AX507" s="214"/>
      <c r="AY507" s="214"/>
      <c r="AZ507" s="214"/>
      <c r="BA507" s="214"/>
      <c r="BB507" s="214"/>
      <c r="BC507" s="214"/>
      <c r="BD507" s="214"/>
      <c r="BE507" s="214"/>
      <c r="BF507" s="214"/>
      <c r="BG507" s="214"/>
      <c r="BH507" s="214"/>
    </row>
    <row r="508" spans="1:60" x14ac:dyDescent="0.2">
      <c r="A508" s="229" t="s">
        <v>310</v>
      </c>
      <c r="B508" s="230" t="s">
        <v>262</v>
      </c>
      <c r="C508" s="253" t="s">
        <v>263</v>
      </c>
      <c r="D508" s="231"/>
      <c r="E508" s="232"/>
      <c r="F508" s="233"/>
      <c r="G508" s="233">
        <f>SUMIF(AG509:AG511,"&lt;&gt;NOR",G509:G511)</f>
        <v>0</v>
      </c>
      <c r="H508" s="233"/>
      <c r="I508" s="233">
        <f>SUM(I509:I511)</f>
        <v>0</v>
      </c>
      <c r="J508" s="233"/>
      <c r="K508" s="233">
        <f>SUM(K509:K511)</f>
        <v>0</v>
      </c>
      <c r="L508" s="233"/>
      <c r="M508" s="233">
        <f>SUM(M509:M511)</f>
        <v>0</v>
      </c>
      <c r="N508" s="232"/>
      <c r="O508" s="232">
        <f>SUM(O509:O511)</f>
        <v>0</v>
      </c>
      <c r="P508" s="232"/>
      <c r="Q508" s="232">
        <f>SUM(Q509:Q511)</f>
        <v>0</v>
      </c>
      <c r="R508" s="233"/>
      <c r="S508" s="233"/>
      <c r="T508" s="234"/>
      <c r="U508" s="228"/>
      <c r="V508" s="228">
        <f>SUM(V509:V511)</f>
        <v>0.5</v>
      </c>
      <c r="W508" s="228"/>
      <c r="X508" s="228"/>
      <c r="Y508" s="228"/>
      <c r="AG508" t="s">
        <v>311</v>
      </c>
    </row>
    <row r="509" spans="1:60" ht="22.5" outlineLevel="1" x14ac:dyDescent="0.2">
      <c r="A509" s="236">
        <v>136</v>
      </c>
      <c r="B509" s="237" t="s">
        <v>870</v>
      </c>
      <c r="C509" s="254" t="s">
        <v>871</v>
      </c>
      <c r="D509" s="238" t="s">
        <v>379</v>
      </c>
      <c r="E509" s="239">
        <v>1.2350000000000001</v>
      </c>
      <c r="F509" s="240"/>
      <c r="G509" s="241">
        <f>ROUND(E509*F509,2)</f>
        <v>0</v>
      </c>
      <c r="H509" s="240"/>
      <c r="I509" s="241">
        <f>ROUND(E509*H509,2)</f>
        <v>0</v>
      </c>
      <c r="J509" s="240"/>
      <c r="K509" s="241">
        <f>ROUND(E509*J509,2)</f>
        <v>0</v>
      </c>
      <c r="L509" s="241">
        <v>12</v>
      </c>
      <c r="M509" s="241">
        <f>G509*(1+L509/100)</f>
        <v>0</v>
      </c>
      <c r="N509" s="239">
        <v>3.1E-4</v>
      </c>
      <c r="O509" s="239">
        <f>ROUND(E509*N509,2)</f>
        <v>0</v>
      </c>
      <c r="P509" s="239">
        <v>0</v>
      </c>
      <c r="Q509" s="239">
        <f>ROUND(E509*P509,2)</f>
        <v>0</v>
      </c>
      <c r="R509" s="241" t="s">
        <v>872</v>
      </c>
      <c r="S509" s="241" t="s">
        <v>315</v>
      </c>
      <c r="T509" s="242" t="s">
        <v>315</v>
      </c>
      <c r="U509" s="224">
        <v>0.40300000000000002</v>
      </c>
      <c r="V509" s="224">
        <f>ROUND(E509*U509,2)</f>
        <v>0.5</v>
      </c>
      <c r="W509" s="224"/>
      <c r="X509" s="224" t="s">
        <v>336</v>
      </c>
      <c r="Y509" s="224" t="s">
        <v>317</v>
      </c>
      <c r="Z509" s="214"/>
      <c r="AA509" s="214"/>
      <c r="AB509" s="214"/>
      <c r="AC509" s="214"/>
      <c r="AD509" s="214"/>
      <c r="AE509" s="214"/>
      <c r="AF509" s="214"/>
      <c r="AG509" s="214" t="s">
        <v>337</v>
      </c>
      <c r="AH509" s="214"/>
      <c r="AI509" s="214"/>
      <c r="AJ509" s="214"/>
      <c r="AK509" s="214"/>
      <c r="AL509" s="214"/>
      <c r="AM509" s="214"/>
      <c r="AN509" s="214"/>
      <c r="AO509" s="214"/>
      <c r="AP509" s="214"/>
      <c r="AQ509" s="214"/>
      <c r="AR509" s="214"/>
      <c r="AS509" s="214"/>
      <c r="AT509" s="214"/>
      <c r="AU509" s="214"/>
      <c r="AV509" s="214"/>
      <c r="AW509" s="214"/>
      <c r="AX509" s="214"/>
      <c r="AY509" s="214"/>
      <c r="AZ509" s="214"/>
      <c r="BA509" s="214"/>
      <c r="BB509" s="214"/>
      <c r="BC509" s="214"/>
      <c r="BD509" s="214"/>
      <c r="BE509" s="214"/>
      <c r="BF509" s="214"/>
      <c r="BG509" s="214"/>
      <c r="BH509" s="214"/>
    </row>
    <row r="510" spans="1:60" outlineLevel="2" x14ac:dyDescent="0.2">
      <c r="A510" s="221"/>
      <c r="B510" s="222"/>
      <c r="C510" s="255" t="s">
        <v>873</v>
      </c>
      <c r="D510" s="243"/>
      <c r="E510" s="243"/>
      <c r="F510" s="243"/>
      <c r="G510" s="243"/>
      <c r="H510" s="224"/>
      <c r="I510" s="224"/>
      <c r="J510" s="224"/>
      <c r="K510" s="224"/>
      <c r="L510" s="224"/>
      <c r="M510" s="224"/>
      <c r="N510" s="223"/>
      <c r="O510" s="223"/>
      <c r="P510" s="223"/>
      <c r="Q510" s="223"/>
      <c r="R510" s="224"/>
      <c r="S510" s="224"/>
      <c r="T510" s="224"/>
      <c r="U510" s="224"/>
      <c r="V510" s="224"/>
      <c r="W510" s="224"/>
      <c r="X510" s="224"/>
      <c r="Y510" s="224"/>
      <c r="Z510" s="214"/>
      <c r="AA510" s="214"/>
      <c r="AB510" s="214"/>
      <c r="AC510" s="214"/>
      <c r="AD510" s="214"/>
      <c r="AE510" s="214"/>
      <c r="AF510" s="214"/>
      <c r="AG510" s="214" t="s">
        <v>320</v>
      </c>
      <c r="AH510" s="214"/>
      <c r="AI510" s="214"/>
      <c r="AJ510" s="214"/>
      <c r="AK510" s="214"/>
      <c r="AL510" s="214"/>
      <c r="AM510" s="214"/>
      <c r="AN510" s="214"/>
      <c r="AO510" s="214"/>
      <c r="AP510" s="214"/>
      <c r="AQ510" s="214"/>
      <c r="AR510" s="214"/>
      <c r="AS510" s="214"/>
      <c r="AT510" s="214"/>
      <c r="AU510" s="214"/>
      <c r="AV510" s="214"/>
      <c r="AW510" s="214"/>
      <c r="AX510" s="214"/>
      <c r="AY510" s="214"/>
      <c r="AZ510" s="214"/>
      <c r="BA510" s="214"/>
      <c r="BB510" s="214"/>
      <c r="BC510" s="214"/>
      <c r="BD510" s="214"/>
      <c r="BE510" s="214"/>
      <c r="BF510" s="214"/>
      <c r="BG510" s="214"/>
      <c r="BH510" s="214"/>
    </row>
    <row r="511" spans="1:60" outlineLevel="2" x14ac:dyDescent="0.2">
      <c r="A511" s="221"/>
      <c r="B511" s="222"/>
      <c r="C511" s="268" t="s">
        <v>874</v>
      </c>
      <c r="D511" s="262"/>
      <c r="E511" s="263">
        <v>1.2350000000000001</v>
      </c>
      <c r="F511" s="224"/>
      <c r="G511" s="224"/>
      <c r="H511" s="224"/>
      <c r="I511" s="224"/>
      <c r="J511" s="224"/>
      <c r="K511" s="224"/>
      <c r="L511" s="224"/>
      <c r="M511" s="224"/>
      <c r="N511" s="223"/>
      <c r="O511" s="223"/>
      <c r="P511" s="223"/>
      <c r="Q511" s="223"/>
      <c r="R511" s="224"/>
      <c r="S511" s="224"/>
      <c r="T511" s="224"/>
      <c r="U511" s="224"/>
      <c r="V511" s="224"/>
      <c r="W511" s="224"/>
      <c r="X511" s="224"/>
      <c r="Y511" s="224"/>
      <c r="Z511" s="214"/>
      <c r="AA511" s="214"/>
      <c r="AB511" s="214"/>
      <c r="AC511" s="214"/>
      <c r="AD511" s="214"/>
      <c r="AE511" s="214"/>
      <c r="AF511" s="214"/>
      <c r="AG511" s="214" t="s">
        <v>371</v>
      </c>
      <c r="AH511" s="214">
        <v>0</v>
      </c>
      <c r="AI511" s="214"/>
      <c r="AJ511" s="214"/>
      <c r="AK511" s="214"/>
      <c r="AL511" s="214"/>
      <c r="AM511" s="214"/>
      <c r="AN511" s="214"/>
      <c r="AO511" s="214"/>
      <c r="AP511" s="214"/>
      <c r="AQ511" s="214"/>
      <c r="AR511" s="214"/>
      <c r="AS511" s="214"/>
      <c r="AT511" s="214"/>
      <c r="AU511" s="214"/>
      <c r="AV511" s="214"/>
      <c r="AW511" s="214"/>
      <c r="AX511" s="214"/>
      <c r="AY511" s="214"/>
      <c r="AZ511" s="214"/>
      <c r="BA511" s="214"/>
      <c r="BB511" s="214"/>
      <c r="BC511" s="214"/>
      <c r="BD511" s="214"/>
      <c r="BE511" s="214"/>
      <c r="BF511" s="214"/>
      <c r="BG511" s="214"/>
      <c r="BH511" s="214"/>
    </row>
    <row r="512" spans="1:60" x14ac:dyDescent="0.2">
      <c r="A512" s="229" t="s">
        <v>310</v>
      </c>
      <c r="B512" s="230" t="s">
        <v>264</v>
      </c>
      <c r="C512" s="253" t="s">
        <v>265</v>
      </c>
      <c r="D512" s="231"/>
      <c r="E512" s="232"/>
      <c r="F512" s="233"/>
      <c r="G512" s="233">
        <f>SUMIF(AG513:AG555,"&lt;&gt;NOR",G513:G555)</f>
        <v>0</v>
      </c>
      <c r="H512" s="233"/>
      <c r="I512" s="233">
        <f>SUM(I513:I555)</f>
        <v>0</v>
      </c>
      <c r="J512" s="233"/>
      <c r="K512" s="233">
        <f>SUM(K513:K555)</f>
        <v>0</v>
      </c>
      <c r="L512" s="233"/>
      <c r="M512" s="233">
        <f>SUM(M513:M555)</f>
        <v>0</v>
      </c>
      <c r="N512" s="232"/>
      <c r="O512" s="232">
        <f>SUM(O513:O555)</f>
        <v>7.0000000000000007E-2</v>
      </c>
      <c r="P512" s="232"/>
      <c r="Q512" s="232">
        <f>SUM(Q513:Q555)</f>
        <v>0.11</v>
      </c>
      <c r="R512" s="233"/>
      <c r="S512" s="233"/>
      <c r="T512" s="234"/>
      <c r="U512" s="228"/>
      <c r="V512" s="228">
        <f>SUM(V513:V555)</f>
        <v>28.990000000000002</v>
      </c>
      <c r="W512" s="228"/>
      <c r="X512" s="228"/>
      <c r="Y512" s="228"/>
      <c r="AG512" t="s">
        <v>311</v>
      </c>
    </row>
    <row r="513" spans="1:60" outlineLevel="1" x14ac:dyDescent="0.2">
      <c r="A513" s="236">
        <v>137</v>
      </c>
      <c r="B513" s="237" t="s">
        <v>875</v>
      </c>
      <c r="C513" s="254" t="s">
        <v>876</v>
      </c>
      <c r="D513" s="238" t="s">
        <v>379</v>
      </c>
      <c r="E513" s="239">
        <v>69.501400000000004</v>
      </c>
      <c r="F513" s="240"/>
      <c r="G513" s="241">
        <f>ROUND(E513*F513,2)</f>
        <v>0</v>
      </c>
      <c r="H513" s="240"/>
      <c r="I513" s="241">
        <f>ROUND(E513*H513,2)</f>
        <v>0</v>
      </c>
      <c r="J513" s="240"/>
      <c r="K513" s="241">
        <f>ROUND(E513*J513,2)</f>
        <v>0</v>
      </c>
      <c r="L513" s="241">
        <v>12</v>
      </c>
      <c r="M513" s="241">
        <f>G513*(1+L513/100)</f>
        <v>0</v>
      </c>
      <c r="N513" s="239">
        <v>0</v>
      </c>
      <c r="O513" s="239">
        <f>ROUND(E513*N513,2)</f>
        <v>0</v>
      </c>
      <c r="P513" s="239">
        <v>8.9999999999999998E-4</v>
      </c>
      <c r="Q513" s="239">
        <f>ROUND(E513*P513,2)</f>
        <v>0.06</v>
      </c>
      <c r="R513" s="241" t="s">
        <v>877</v>
      </c>
      <c r="S513" s="241" t="s">
        <v>315</v>
      </c>
      <c r="T513" s="242" t="s">
        <v>315</v>
      </c>
      <c r="U513" s="224">
        <v>0.08</v>
      </c>
      <c r="V513" s="224">
        <f>ROUND(E513*U513,2)</f>
        <v>5.56</v>
      </c>
      <c r="W513" s="224"/>
      <c r="X513" s="224" t="s">
        <v>336</v>
      </c>
      <c r="Y513" s="224" t="s">
        <v>317</v>
      </c>
      <c r="Z513" s="214"/>
      <c r="AA513" s="214"/>
      <c r="AB513" s="214"/>
      <c r="AC513" s="214"/>
      <c r="AD513" s="214"/>
      <c r="AE513" s="214"/>
      <c r="AF513" s="214"/>
      <c r="AG513" s="214" t="s">
        <v>367</v>
      </c>
      <c r="AH513" s="214"/>
      <c r="AI513" s="214"/>
      <c r="AJ513" s="214"/>
      <c r="AK513" s="214"/>
      <c r="AL513" s="214"/>
      <c r="AM513" s="214"/>
      <c r="AN513" s="214"/>
      <c r="AO513" s="214"/>
      <c r="AP513" s="214"/>
      <c r="AQ513" s="214"/>
      <c r="AR513" s="214"/>
      <c r="AS513" s="214"/>
      <c r="AT513" s="214"/>
      <c r="AU513" s="214"/>
      <c r="AV513" s="214"/>
      <c r="AW513" s="214"/>
      <c r="AX513" s="214"/>
      <c r="AY513" s="214"/>
      <c r="AZ513" s="214"/>
      <c r="BA513" s="214"/>
      <c r="BB513" s="214"/>
      <c r="BC513" s="214"/>
      <c r="BD513" s="214"/>
      <c r="BE513" s="214"/>
      <c r="BF513" s="214"/>
      <c r="BG513" s="214"/>
      <c r="BH513" s="214"/>
    </row>
    <row r="514" spans="1:60" outlineLevel="2" x14ac:dyDescent="0.2">
      <c r="A514" s="221"/>
      <c r="B514" s="222"/>
      <c r="C514" s="268" t="s">
        <v>878</v>
      </c>
      <c r="D514" s="262"/>
      <c r="E514" s="263"/>
      <c r="F514" s="224"/>
      <c r="G514" s="224"/>
      <c r="H514" s="224"/>
      <c r="I514" s="224"/>
      <c r="J514" s="224"/>
      <c r="K514" s="224"/>
      <c r="L514" s="224"/>
      <c r="M514" s="224"/>
      <c r="N514" s="223"/>
      <c r="O514" s="223"/>
      <c r="P514" s="223"/>
      <c r="Q514" s="223"/>
      <c r="R514" s="224"/>
      <c r="S514" s="224"/>
      <c r="T514" s="224"/>
      <c r="U514" s="224"/>
      <c r="V514" s="224"/>
      <c r="W514" s="224"/>
      <c r="X514" s="224"/>
      <c r="Y514" s="224"/>
      <c r="Z514" s="214"/>
      <c r="AA514" s="214"/>
      <c r="AB514" s="214"/>
      <c r="AC514" s="214"/>
      <c r="AD514" s="214"/>
      <c r="AE514" s="214"/>
      <c r="AF514" s="214"/>
      <c r="AG514" s="214" t="s">
        <v>371</v>
      </c>
      <c r="AH514" s="214">
        <v>0</v>
      </c>
      <c r="AI514" s="214"/>
      <c r="AJ514" s="214"/>
      <c r="AK514" s="214"/>
      <c r="AL514" s="214"/>
      <c r="AM514" s="214"/>
      <c r="AN514" s="214"/>
      <c r="AO514" s="214"/>
      <c r="AP514" s="214"/>
      <c r="AQ514" s="214"/>
      <c r="AR514" s="214"/>
      <c r="AS514" s="214"/>
      <c r="AT514" s="214"/>
      <c r="AU514" s="214"/>
      <c r="AV514" s="214"/>
      <c r="AW514" s="214"/>
      <c r="AX514" s="214"/>
      <c r="AY514" s="214"/>
      <c r="AZ514" s="214"/>
      <c r="BA514" s="214"/>
      <c r="BB514" s="214"/>
      <c r="BC514" s="214"/>
      <c r="BD514" s="214"/>
      <c r="BE514" s="214"/>
      <c r="BF514" s="214"/>
      <c r="BG514" s="214"/>
      <c r="BH514" s="214"/>
    </row>
    <row r="515" spans="1:60" outlineLevel="3" x14ac:dyDescent="0.2">
      <c r="A515" s="221"/>
      <c r="B515" s="222"/>
      <c r="C515" s="268" t="s">
        <v>879</v>
      </c>
      <c r="D515" s="262"/>
      <c r="E515" s="263"/>
      <c r="F515" s="224"/>
      <c r="G515" s="224"/>
      <c r="H515" s="224"/>
      <c r="I515" s="224"/>
      <c r="J515" s="224"/>
      <c r="K515" s="224"/>
      <c r="L515" s="224"/>
      <c r="M515" s="224"/>
      <c r="N515" s="223"/>
      <c r="O515" s="223"/>
      <c r="P515" s="223"/>
      <c r="Q515" s="223"/>
      <c r="R515" s="224"/>
      <c r="S515" s="224"/>
      <c r="T515" s="224"/>
      <c r="U515" s="224"/>
      <c r="V515" s="224"/>
      <c r="W515" s="224"/>
      <c r="X515" s="224"/>
      <c r="Y515" s="224"/>
      <c r="Z515" s="214"/>
      <c r="AA515" s="214"/>
      <c r="AB515" s="214"/>
      <c r="AC515" s="214"/>
      <c r="AD515" s="214"/>
      <c r="AE515" s="214"/>
      <c r="AF515" s="214"/>
      <c r="AG515" s="214" t="s">
        <v>371</v>
      </c>
      <c r="AH515" s="214">
        <v>0</v>
      </c>
      <c r="AI515" s="214"/>
      <c r="AJ515" s="214"/>
      <c r="AK515" s="214"/>
      <c r="AL515" s="214"/>
      <c r="AM515" s="214"/>
      <c r="AN515" s="214"/>
      <c r="AO515" s="214"/>
      <c r="AP515" s="214"/>
      <c r="AQ515" s="214"/>
      <c r="AR515" s="214"/>
      <c r="AS515" s="214"/>
      <c r="AT515" s="214"/>
      <c r="AU515" s="214"/>
      <c r="AV515" s="214"/>
      <c r="AW515" s="214"/>
      <c r="AX515" s="214"/>
      <c r="AY515" s="214"/>
      <c r="AZ515" s="214"/>
      <c r="BA515" s="214"/>
      <c r="BB515" s="214"/>
      <c r="BC515" s="214"/>
      <c r="BD515" s="214"/>
      <c r="BE515" s="214"/>
      <c r="BF515" s="214"/>
      <c r="BG515" s="214"/>
      <c r="BH515" s="214"/>
    </row>
    <row r="516" spans="1:60" outlineLevel="3" x14ac:dyDescent="0.2">
      <c r="A516" s="221"/>
      <c r="B516" s="222"/>
      <c r="C516" s="268" t="s">
        <v>880</v>
      </c>
      <c r="D516" s="262"/>
      <c r="E516" s="263">
        <v>69.501400000000004</v>
      </c>
      <c r="F516" s="224"/>
      <c r="G516" s="224"/>
      <c r="H516" s="224"/>
      <c r="I516" s="224"/>
      <c r="J516" s="224"/>
      <c r="K516" s="224"/>
      <c r="L516" s="224"/>
      <c r="M516" s="224"/>
      <c r="N516" s="223"/>
      <c r="O516" s="223"/>
      <c r="P516" s="223"/>
      <c r="Q516" s="223"/>
      <c r="R516" s="224"/>
      <c r="S516" s="224"/>
      <c r="T516" s="224"/>
      <c r="U516" s="224"/>
      <c r="V516" s="224"/>
      <c r="W516" s="224"/>
      <c r="X516" s="224"/>
      <c r="Y516" s="224"/>
      <c r="Z516" s="214"/>
      <c r="AA516" s="214"/>
      <c r="AB516" s="214"/>
      <c r="AC516" s="214"/>
      <c r="AD516" s="214"/>
      <c r="AE516" s="214"/>
      <c r="AF516" s="214"/>
      <c r="AG516" s="214" t="s">
        <v>371</v>
      </c>
      <c r="AH516" s="214">
        <v>5</v>
      </c>
      <c r="AI516" s="214"/>
      <c r="AJ516" s="214"/>
      <c r="AK516" s="214"/>
      <c r="AL516" s="214"/>
      <c r="AM516" s="214"/>
      <c r="AN516" s="214"/>
      <c r="AO516" s="214"/>
      <c r="AP516" s="214"/>
      <c r="AQ516" s="214"/>
      <c r="AR516" s="214"/>
      <c r="AS516" s="214"/>
      <c r="AT516" s="214"/>
      <c r="AU516" s="214"/>
      <c r="AV516" s="214"/>
      <c r="AW516" s="214"/>
      <c r="AX516" s="214"/>
      <c r="AY516" s="214"/>
      <c r="AZ516" s="214"/>
      <c r="BA516" s="214"/>
      <c r="BB516" s="214"/>
      <c r="BC516" s="214"/>
      <c r="BD516" s="214"/>
      <c r="BE516" s="214"/>
      <c r="BF516" s="214"/>
      <c r="BG516" s="214"/>
      <c r="BH516" s="214"/>
    </row>
    <row r="517" spans="1:60" outlineLevel="1" x14ac:dyDescent="0.2">
      <c r="A517" s="236">
        <v>138</v>
      </c>
      <c r="B517" s="237" t="s">
        <v>881</v>
      </c>
      <c r="C517" s="254" t="s">
        <v>882</v>
      </c>
      <c r="D517" s="238" t="s">
        <v>379</v>
      </c>
      <c r="E517" s="239">
        <v>18.449000000000002</v>
      </c>
      <c r="F517" s="240"/>
      <c r="G517" s="241">
        <f>ROUND(E517*F517,2)</f>
        <v>0</v>
      </c>
      <c r="H517" s="240"/>
      <c r="I517" s="241">
        <f>ROUND(E517*H517,2)</f>
        <v>0</v>
      </c>
      <c r="J517" s="240"/>
      <c r="K517" s="241">
        <f>ROUND(E517*J517,2)</f>
        <v>0</v>
      </c>
      <c r="L517" s="241">
        <v>12</v>
      </c>
      <c r="M517" s="241">
        <f>G517*(1+L517/100)</f>
        <v>0</v>
      </c>
      <c r="N517" s="239">
        <v>1.0000000000000001E-5</v>
      </c>
      <c r="O517" s="239">
        <f>ROUND(E517*N517,2)</f>
        <v>0</v>
      </c>
      <c r="P517" s="239">
        <v>0</v>
      </c>
      <c r="Q517" s="239">
        <f>ROUND(E517*P517,2)</f>
        <v>0</v>
      </c>
      <c r="R517" s="241" t="s">
        <v>877</v>
      </c>
      <c r="S517" s="241" t="s">
        <v>315</v>
      </c>
      <c r="T517" s="242" t="s">
        <v>315</v>
      </c>
      <c r="U517" s="224">
        <v>0.03</v>
      </c>
      <c r="V517" s="224">
        <f>ROUND(E517*U517,2)</f>
        <v>0.55000000000000004</v>
      </c>
      <c r="W517" s="224"/>
      <c r="X517" s="224" t="s">
        <v>336</v>
      </c>
      <c r="Y517" s="224" t="s">
        <v>317</v>
      </c>
      <c r="Z517" s="214"/>
      <c r="AA517" s="214"/>
      <c r="AB517" s="214"/>
      <c r="AC517" s="214"/>
      <c r="AD517" s="214"/>
      <c r="AE517" s="214"/>
      <c r="AF517" s="214"/>
      <c r="AG517" s="214" t="s">
        <v>367</v>
      </c>
      <c r="AH517" s="214"/>
      <c r="AI517" s="214"/>
      <c r="AJ517" s="214"/>
      <c r="AK517" s="214"/>
      <c r="AL517" s="214"/>
      <c r="AM517" s="214"/>
      <c r="AN517" s="214"/>
      <c r="AO517" s="214"/>
      <c r="AP517" s="214"/>
      <c r="AQ517" s="214"/>
      <c r="AR517" s="214"/>
      <c r="AS517" s="214"/>
      <c r="AT517" s="214"/>
      <c r="AU517" s="214"/>
      <c r="AV517" s="214"/>
      <c r="AW517" s="214"/>
      <c r="AX517" s="214"/>
      <c r="AY517" s="214"/>
      <c r="AZ517" s="214"/>
      <c r="BA517" s="214"/>
      <c r="BB517" s="214"/>
      <c r="BC517" s="214"/>
      <c r="BD517" s="214"/>
      <c r="BE517" s="214"/>
      <c r="BF517" s="214"/>
      <c r="BG517" s="214"/>
      <c r="BH517" s="214"/>
    </row>
    <row r="518" spans="1:60" outlineLevel="2" x14ac:dyDescent="0.2">
      <c r="A518" s="221"/>
      <c r="B518" s="222"/>
      <c r="C518" s="268" t="s">
        <v>883</v>
      </c>
      <c r="D518" s="262"/>
      <c r="E518" s="263">
        <v>6.9349999999999996</v>
      </c>
      <c r="F518" s="224"/>
      <c r="G518" s="224"/>
      <c r="H518" s="224"/>
      <c r="I518" s="224"/>
      <c r="J518" s="224"/>
      <c r="K518" s="224"/>
      <c r="L518" s="224"/>
      <c r="M518" s="224"/>
      <c r="N518" s="223"/>
      <c r="O518" s="223"/>
      <c r="P518" s="223"/>
      <c r="Q518" s="223"/>
      <c r="R518" s="224"/>
      <c r="S518" s="224"/>
      <c r="T518" s="224"/>
      <c r="U518" s="224"/>
      <c r="V518" s="224"/>
      <c r="W518" s="224"/>
      <c r="X518" s="224"/>
      <c r="Y518" s="224"/>
      <c r="Z518" s="214"/>
      <c r="AA518" s="214"/>
      <c r="AB518" s="214"/>
      <c r="AC518" s="214"/>
      <c r="AD518" s="214"/>
      <c r="AE518" s="214"/>
      <c r="AF518" s="214"/>
      <c r="AG518" s="214" t="s">
        <v>371</v>
      </c>
      <c r="AH518" s="214">
        <v>0</v>
      </c>
      <c r="AI518" s="214"/>
      <c r="AJ518" s="214"/>
      <c r="AK518" s="214"/>
      <c r="AL518" s="214"/>
      <c r="AM518" s="214"/>
      <c r="AN518" s="214"/>
      <c r="AO518" s="214"/>
      <c r="AP518" s="214"/>
      <c r="AQ518" s="214"/>
      <c r="AR518" s="214"/>
      <c r="AS518" s="214"/>
      <c r="AT518" s="214"/>
      <c r="AU518" s="214"/>
      <c r="AV518" s="214"/>
      <c r="AW518" s="214"/>
      <c r="AX518" s="214"/>
      <c r="AY518" s="214"/>
      <c r="AZ518" s="214"/>
      <c r="BA518" s="214"/>
      <c r="BB518" s="214"/>
      <c r="BC518" s="214"/>
      <c r="BD518" s="214"/>
      <c r="BE518" s="214"/>
      <c r="BF518" s="214"/>
      <c r="BG518" s="214"/>
      <c r="BH518" s="214"/>
    </row>
    <row r="519" spans="1:60" outlineLevel="3" x14ac:dyDescent="0.2">
      <c r="A519" s="221"/>
      <c r="B519" s="222"/>
      <c r="C519" s="268" t="s">
        <v>884</v>
      </c>
      <c r="D519" s="262"/>
      <c r="E519" s="263">
        <v>11.513999999999999</v>
      </c>
      <c r="F519" s="224"/>
      <c r="G519" s="224"/>
      <c r="H519" s="224"/>
      <c r="I519" s="224"/>
      <c r="J519" s="224"/>
      <c r="K519" s="224"/>
      <c r="L519" s="224"/>
      <c r="M519" s="224"/>
      <c r="N519" s="223"/>
      <c r="O519" s="223"/>
      <c r="P519" s="223"/>
      <c r="Q519" s="223"/>
      <c r="R519" s="224"/>
      <c r="S519" s="224"/>
      <c r="T519" s="224"/>
      <c r="U519" s="224"/>
      <c r="V519" s="224"/>
      <c r="W519" s="224"/>
      <c r="X519" s="224"/>
      <c r="Y519" s="224"/>
      <c r="Z519" s="214"/>
      <c r="AA519" s="214"/>
      <c r="AB519" s="214"/>
      <c r="AC519" s="214"/>
      <c r="AD519" s="214"/>
      <c r="AE519" s="214"/>
      <c r="AF519" s="214"/>
      <c r="AG519" s="214" t="s">
        <v>371</v>
      </c>
      <c r="AH519" s="214">
        <v>0</v>
      </c>
      <c r="AI519" s="214"/>
      <c r="AJ519" s="214"/>
      <c r="AK519" s="214"/>
      <c r="AL519" s="214"/>
      <c r="AM519" s="214"/>
      <c r="AN519" s="214"/>
      <c r="AO519" s="214"/>
      <c r="AP519" s="214"/>
      <c r="AQ519" s="214"/>
      <c r="AR519" s="214"/>
      <c r="AS519" s="214"/>
      <c r="AT519" s="214"/>
      <c r="AU519" s="214"/>
      <c r="AV519" s="214"/>
      <c r="AW519" s="214"/>
      <c r="AX519" s="214"/>
      <c r="AY519" s="214"/>
      <c r="AZ519" s="214"/>
      <c r="BA519" s="214"/>
      <c r="BB519" s="214"/>
      <c r="BC519" s="214"/>
      <c r="BD519" s="214"/>
      <c r="BE519" s="214"/>
      <c r="BF519" s="214"/>
      <c r="BG519" s="214"/>
      <c r="BH519" s="214"/>
    </row>
    <row r="520" spans="1:60" outlineLevel="1" x14ac:dyDescent="0.2">
      <c r="A520" s="236">
        <v>139</v>
      </c>
      <c r="B520" s="237" t="s">
        <v>885</v>
      </c>
      <c r="C520" s="254" t="s">
        <v>886</v>
      </c>
      <c r="D520" s="238" t="s">
        <v>379</v>
      </c>
      <c r="E520" s="239">
        <v>45.17</v>
      </c>
      <c r="F520" s="240"/>
      <c r="G520" s="241">
        <f>ROUND(E520*F520,2)</f>
        <v>0</v>
      </c>
      <c r="H520" s="240"/>
      <c r="I520" s="241">
        <f>ROUND(E520*H520,2)</f>
        <v>0</v>
      </c>
      <c r="J520" s="240"/>
      <c r="K520" s="241">
        <f>ROUND(E520*J520,2)</f>
        <v>0</v>
      </c>
      <c r="L520" s="241">
        <v>12</v>
      </c>
      <c r="M520" s="241">
        <f>G520*(1+L520/100)</f>
        <v>0</v>
      </c>
      <c r="N520" s="239">
        <v>3.5E-4</v>
      </c>
      <c r="O520" s="239">
        <f>ROUND(E520*N520,2)</f>
        <v>0.02</v>
      </c>
      <c r="P520" s="239">
        <v>0</v>
      </c>
      <c r="Q520" s="239">
        <f>ROUND(E520*P520,2)</f>
        <v>0</v>
      </c>
      <c r="R520" s="241" t="s">
        <v>877</v>
      </c>
      <c r="S520" s="241" t="s">
        <v>315</v>
      </c>
      <c r="T520" s="242" t="s">
        <v>315</v>
      </c>
      <c r="U520" s="224">
        <v>0.01</v>
      </c>
      <c r="V520" s="224">
        <f>ROUND(E520*U520,2)</f>
        <v>0.45</v>
      </c>
      <c r="W520" s="224"/>
      <c r="X520" s="224" t="s">
        <v>336</v>
      </c>
      <c r="Y520" s="224" t="s">
        <v>317</v>
      </c>
      <c r="Z520" s="214"/>
      <c r="AA520" s="214"/>
      <c r="AB520" s="214"/>
      <c r="AC520" s="214"/>
      <c r="AD520" s="214"/>
      <c r="AE520" s="214"/>
      <c r="AF520" s="214"/>
      <c r="AG520" s="214" t="s">
        <v>367</v>
      </c>
      <c r="AH520" s="214"/>
      <c r="AI520" s="214"/>
      <c r="AJ520" s="214"/>
      <c r="AK520" s="214"/>
      <c r="AL520" s="214"/>
      <c r="AM520" s="214"/>
      <c r="AN520" s="214"/>
      <c r="AO520" s="214"/>
      <c r="AP520" s="214"/>
      <c r="AQ520" s="214"/>
      <c r="AR520" s="214"/>
      <c r="AS520" s="214"/>
      <c r="AT520" s="214"/>
      <c r="AU520" s="214"/>
      <c r="AV520" s="214"/>
      <c r="AW520" s="214"/>
      <c r="AX520" s="214"/>
      <c r="AY520" s="214"/>
      <c r="AZ520" s="214"/>
      <c r="BA520" s="214"/>
      <c r="BB520" s="214"/>
      <c r="BC520" s="214"/>
      <c r="BD520" s="214"/>
      <c r="BE520" s="214"/>
      <c r="BF520" s="214"/>
      <c r="BG520" s="214"/>
      <c r="BH520" s="214"/>
    </row>
    <row r="521" spans="1:60" outlineLevel="2" x14ac:dyDescent="0.2">
      <c r="A521" s="221"/>
      <c r="B521" s="222"/>
      <c r="C521" s="268" t="s">
        <v>438</v>
      </c>
      <c r="D521" s="262"/>
      <c r="E521" s="263"/>
      <c r="F521" s="224"/>
      <c r="G521" s="224"/>
      <c r="H521" s="224"/>
      <c r="I521" s="224"/>
      <c r="J521" s="224"/>
      <c r="K521" s="224"/>
      <c r="L521" s="224"/>
      <c r="M521" s="224"/>
      <c r="N521" s="223"/>
      <c r="O521" s="223"/>
      <c r="P521" s="223"/>
      <c r="Q521" s="223"/>
      <c r="R521" s="224"/>
      <c r="S521" s="224"/>
      <c r="T521" s="224"/>
      <c r="U521" s="224"/>
      <c r="V521" s="224"/>
      <c r="W521" s="224"/>
      <c r="X521" s="224"/>
      <c r="Y521" s="224"/>
      <c r="Z521" s="214"/>
      <c r="AA521" s="214"/>
      <c r="AB521" s="214"/>
      <c r="AC521" s="214"/>
      <c r="AD521" s="214"/>
      <c r="AE521" s="214"/>
      <c r="AF521" s="214"/>
      <c r="AG521" s="214" t="s">
        <v>371</v>
      </c>
      <c r="AH521" s="214">
        <v>0</v>
      </c>
      <c r="AI521" s="214"/>
      <c r="AJ521" s="214"/>
      <c r="AK521" s="214"/>
      <c r="AL521" s="214"/>
      <c r="AM521" s="214"/>
      <c r="AN521" s="214"/>
      <c r="AO521" s="214"/>
      <c r="AP521" s="214"/>
      <c r="AQ521" s="214"/>
      <c r="AR521" s="214"/>
      <c r="AS521" s="214"/>
      <c r="AT521" s="214"/>
      <c r="AU521" s="214"/>
      <c r="AV521" s="214"/>
      <c r="AW521" s="214"/>
      <c r="AX521" s="214"/>
      <c r="AY521" s="214"/>
      <c r="AZ521" s="214"/>
      <c r="BA521" s="214"/>
      <c r="BB521" s="214"/>
      <c r="BC521" s="214"/>
      <c r="BD521" s="214"/>
      <c r="BE521" s="214"/>
      <c r="BF521" s="214"/>
      <c r="BG521" s="214"/>
      <c r="BH521" s="214"/>
    </row>
    <row r="522" spans="1:60" outlineLevel="3" x14ac:dyDescent="0.2">
      <c r="A522" s="221"/>
      <c r="B522" s="222"/>
      <c r="C522" s="268" t="s">
        <v>409</v>
      </c>
      <c r="D522" s="262"/>
      <c r="E522" s="263">
        <v>35.909999999999997</v>
      </c>
      <c r="F522" s="224"/>
      <c r="G522" s="224"/>
      <c r="H522" s="224"/>
      <c r="I522" s="224"/>
      <c r="J522" s="224"/>
      <c r="K522" s="224"/>
      <c r="L522" s="224"/>
      <c r="M522" s="224"/>
      <c r="N522" s="223"/>
      <c r="O522" s="223"/>
      <c r="P522" s="223"/>
      <c r="Q522" s="223"/>
      <c r="R522" s="224"/>
      <c r="S522" s="224"/>
      <c r="T522" s="224"/>
      <c r="U522" s="224"/>
      <c r="V522" s="224"/>
      <c r="W522" s="224"/>
      <c r="X522" s="224"/>
      <c r="Y522" s="224"/>
      <c r="Z522" s="214"/>
      <c r="AA522" s="214"/>
      <c r="AB522" s="214"/>
      <c r="AC522" s="214"/>
      <c r="AD522" s="214"/>
      <c r="AE522" s="214"/>
      <c r="AF522" s="214"/>
      <c r="AG522" s="214" t="s">
        <v>371</v>
      </c>
      <c r="AH522" s="214">
        <v>0</v>
      </c>
      <c r="AI522" s="214"/>
      <c r="AJ522" s="214"/>
      <c r="AK522" s="214"/>
      <c r="AL522" s="214"/>
      <c r="AM522" s="214"/>
      <c r="AN522" s="214"/>
      <c r="AO522" s="214"/>
      <c r="AP522" s="214"/>
      <c r="AQ522" s="214"/>
      <c r="AR522" s="214"/>
      <c r="AS522" s="214"/>
      <c r="AT522" s="214"/>
      <c r="AU522" s="214"/>
      <c r="AV522" s="214"/>
      <c r="AW522" s="214"/>
      <c r="AX522" s="214"/>
      <c r="AY522" s="214"/>
      <c r="AZ522" s="214"/>
      <c r="BA522" s="214"/>
      <c r="BB522" s="214"/>
      <c r="BC522" s="214"/>
      <c r="BD522" s="214"/>
      <c r="BE522" s="214"/>
      <c r="BF522" s="214"/>
      <c r="BG522" s="214"/>
      <c r="BH522" s="214"/>
    </row>
    <row r="523" spans="1:60" outlineLevel="3" x14ac:dyDescent="0.2">
      <c r="A523" s="221"/>
      <c r="B523" s="222"/>
      <c r="C523" s="268" t="s">
        <v>410</v>
      </c>
      <c r="D523" s="262"/>
      <c r="E523" s="263">
        <v>3.42</v>
      </c>
      <c r="F523" s="224"/>
      <c r="G523" s="224"/>
      <c r="H523" s="224"/>
      <c r="I523" s="224"/>
      <c r="J523" s="224"/>
      <c r="K523" s="224"/>
      <c r="L523" s="224"/>
      <c r="M523" s="224"/>
      <c r="N523" s="223"/>
      <c r="O523" s="223"/>
      <c r="P523" s="223"/>
      <c r="Q523" s="223"/>
      <c r="R523" s="224"/>
      <c r="S523" s="224"/>
      <c r="T523" s="224"/>
      <c r="U523" s="224"/>
      <c r="V523" s="224"/>
      <c r="W523" s="224"/>
      <c r="X523" s="224"/>
      <c r="Y523" s="224"/>
      <c r="Z523" s="214"/>
      <c r="AA523" s="214"/>
      <c r="AB523" s="214"/>
      <c r="AC523" s="214"/>
      <c r="AD523" s="214"/>
      <c r="AE523" s="214"/>
      <c r="AF523" s="214"/>
      <c r="AG523" s="214" t="s">
        <v>371</v>
      </c>
      <c r="AH523" s="214">
        <v>0</v>
      </c>
      <c r="AI523" s="214"/>
      <c r="AJ523" s="214"/>
      <c r="AK523" s="214"/>
      <c r="AL523" s="214"/>
      <c r="AM523" s="214"/>
      <c r="AN523" s="214"/>
      <c r="AO523" s="214"/>
      <c r="AP523" s="214"/>
      <c r="AQ523" s="214"/>
      <c r="AR523" s="214"/>
      <c r="AS523" s="214"/>
      <c r="AT523" s="214"/>
      <c r="AU523" s="214"/>
      <c r="AV523" s="214"/>
      <c r="AW523" s="214"/>
      <c r="AX523" s="214"/>
      <c r="AY523" s="214"/>
      <c r="AZ523" s="214"/>
      <c r="BA523" s="214"/>
      <c r="BB523" s="214"/>
      <c r="BC523" s="214"/>
      <c r="BD523" s="214"/>
      <c r="BE523" s="214"/>
      <c r="BF523" s="214"/>
      <c r="BG523" s="214"/>
      <c r="BH523" s="214"/>
    </row>
    <row r="524" spans="1:60" outlineLevel="3" x14ac:dyDescent="0.2">
      <c r="A524" s="221"/>
      <c r="B524" s="222"/>
      <c r="C524" s="268" t="s">
        <v>414</v>
      </c>
      <c r="D524" s="262"/>
      <c r="E524" s="263">
        <v>0.95</v>
      </c>
      <c r="F524" s="224"/>
      <c r="G524" s="224"/>
      <c r="H524" s="224"/>
      <c r="I524" s="224"/>
      <c r="J524" s="224"/>
      <c r="K524" s="224"/>
      <c r="L524" s="224"/>
      <c r="M524" s="224"/>
      <c r="N524" s="223"/>
      <c r="O524" s="223"/>
      <c r="P524" s="223"/>
      <c r="Q524" s="223"/>
      <c r="R524" s="224"/>
      <c r="S524" s="224"/>
      <c r="T524" s="224"/>
      <c r="U524" s="224"/>
      <c r="V524" s="224"/>
      <c r="W524" s="224"/>
      <c r="X524" s="224"/>
      <c r="Y524" s="224"/>
      <c r="Z524" s="214"/>
      <c r="AA524" s="214"/>
      <c r="AB524" s="214"/>
      <c r="AC524" s="214"/>
      <c r="AD524" s="214"/>
      <c r="AE524" s="214"/>
      <c r="AF524" s="214"/>
      <c r="AG524" s="214" t="s">
        <v>371</v>
      </c>
      <c r="AH524" s="214">
        <v>0</v>
      </c>
      <c r="AI524" s="214"/>
      <c r="AJ524" s="214"/>
      <c r="AK524" s="214"/>
      <c r="AL524" s="214"/>
      <c r="AM524" s="214"/>
      <c r="AN524" s="214"/>
      <c r="AO524" s="214"/>
      <c r="AP524" s="214"/>
      <c r="AQ524" s="214"/>
      <c r="AR524" s="214"/>
      <c r="AS524" s="214"/>
      <c r="AT524" s="214"/>
      <c r="AU524" s="214"/>
      <c r="AV524" s="214"/>
      <c r="AW524" s="214"/>
      <c r="AX524" s="214"/>
      <c r="AY524" s="214"/>
      <c r="AZ524" s="214"/>
      <c r="BA524" s="214"/>
      <c r="BB524" s="214"/>
      <c r="BC524" s="214"/>
      <c r="BD524" s="214"/>
      <c r="BE524" s="214"/>
      <c r="BF524" s="214"/>
      <c r="BG524" s="214"/>
      <c r="BH524" s="214"/>
    </row>
    <row r="525" spans="1:60" outlineLevel="3" x14ac:dyDescent="0.2">
      <c r="A525" s="221"/>
      <c r="B525" s="222"/>
      <c r="C525" s="268" t="s">
        <v>415</v>
      </c>
      <c r="D525" s="262"/>
      <c r="E525" s="263">
        <v>4.8899999999999997</v>
      </c>
      <c r="F525" s="224"/>
      <c r="G525" s="224"/>
      <c r="H525" s="224"/>
      <c r="I525" s="224"/>
      <c r="J525" s="224"/>
      <c r="K525" s="224"/>
      <c r="L525" s="224"/>
      <c r="M525" s="224"/>
      <c r="N525" s="223"/>
      <c r="O525" s="223"/>
      <c r="P525" s="223"/>
      <c r="Q525" s="223"/>
      <c r="R525" s="224"/>
      <c r="S525" s="224"/>
      <c r="T525" s="224"/>
      <c r="U525" s="224"/>
      <c r="V525" s="224"/>
      <c r="W525" s="224"/>
      <c r="X525" s="224"/>
      <c r="Y525" s="224"/>
      <c r="Z525" s="214"/>
      <c r="AA525" s="214"/>
      <c r="AB525" s="214"/>
      <c r="AC525" s="214"/>
      <c r="AD525" s="214"/>
      <c r="AE525" s="214"/>
      <c r="AF525" s="214"/>
      <c r="AG525" s="214" t="s">
        <v>371</v>
      </c>
      <c r="AH525" s="214">
        <v>0</v>
      </c>
      <c r="AI525" s="214"/>
      <c r="AJ525" s="214"/>
      <c r="AK525" s="214"/>
      <c r="AL525" s="214"/>
      <c r="AM525" s="214"/>
      <c r="AN525" s="214"/>
      <c r="AO525" s="214"/>
      <c r="AP525" s="214"/>
      <c r="AQ525" s="214"/>
      <c r="AR525" s="214"/>
      <c r="AS525" s="214"/>
      <c r="AT525" s="214"/>
      <c r="AU525" s="214"/>
      <c r="AV525" s="214"/>
      <c r="AW525" s="214"/>
      <c r="AX525" s="214"/>
      <c r="AY525" s="214"/>
      <c r="AZ525" s="214"/>
      <c r="BA525" s="214"/>
      <c r="BB525" s="214"/>
      <c r="BC525" s="214"/>
      <c r="BD525" s="214"/>
      <c r="BE525" s="214"/>
      <c r="BF525" s="214"/>
      <c r="BG525" s="214"/>
      <c r="BH525" s="214"/>
    </row>
    <row r="526" spans="1:60" outlineLevel="1" x14ac:dyDescent="0.2">
      <c r="A526" s="236">
        <v>140</v>
      </c>
      <c r="B526" s="237" t="s">
        <v>887</v>
      </c>
      <c r="C526" s="254" t="s">
        <v>888</v>
      </c>
      <c r="D526" s="238" t="s">
        <v>379</v>
      </c>
      <c r="E526" s="239">
        <v>129.89009999999999</v>
      </c>
      <c r="F526" s="240"/>
      <c r="G526" s="241">
        <f>ROUND(E526*F526,2)</f>
        <v>0</v>
      </c>
      <c r="H526" s="240"/>
      <c r="I526" s="241">
        <f>ROUND(E526*H526,2)</f>
        <v>0</v>
      </c>
      <c r="J526" s="240"/>
      <c r="K526" s="241">
        <f>ROUND(E526*J526,2)</f>
        <v>0</v>
      </c>
      <c r="L526" s="241">
        <v>12</v>
      </c>
      <c r="M526" s="241">
        <f>G526*(1+L526/100)</f>
        <v>0</v>
      </c>
      <c r="N526" s="239">
        <v>0</v>
      </c>
      <c r="O526" s="239">
        <f>ROUND(E526*N526,2)</f>
        <v>0</v>
      </c>
      <c r="P526" s="239">
        <v>0</v>
      </c>
      <c r="Q526" s="239">
        <f>ROUND(E526*P526,2)</f>
        <v>0</v>
      </c>
      <c r="R526" s="241" t="s">
        <v>877</v>
      </c>
      <c r="S526" s="241" t="s">
        <v>315</v>
      </c>
      <c r="T526" s="242" t="s">
        <v>315</v>
      </c>
      <c r="U526" s="224">
        <v>0.01</v>
      </c>
      <c r="V526" s="224">
        <f>ROUND(E526*U526,2)</f>
        <v>1.3</v>
      </c>
      <c r="W526" s="224"/>
      <c r="X526" s="224" t="s">
        <v>336</v>
      </c>
      <c r="Y526" s="224" t="s">
        <v>317</v>
      </c>
      <c r="Z526" s="214"/>
      <c r="AA526" s="214"/>
      <c r="AB526" s="214"/>
      <c r="AC526" s="214"/>
      <c r="AD526" s="214"/>
      <c r="AE526" s="214"/>
      <c r="AF526" s="214"/>
      <c r="AG526" s="214" t="s">
        <v>367</v>
      </c>
      <c r="AH526" s="214"/>
      <c r="AI526" s="214"/>
      <c r="AJ526" s="214"/>
      <c r="AK526" s="214"/>
      <c r="AL526" s="214"/>
      <c r="AM526" s="214"/>
      <c r="AN526" s="214"/>
      <c r="AO526" s="214"/>
      <c r="AP526" s="214"/>
      <c r="AQ526" s="214"/>
      <c r="AR526" s="214"/>
      <c r="AS526" s="214"/>
      <c r="AT526" s="214"/>
      <c r="AU526" s="214"/>
      <c r="AV526" s="214"/>
      <c r="AW526" s="214"/>
      <c r="AX526" s="214"/>
      <c r="AY526" s="214"/>
      <c r="AZ526" s="214"/>
      <c r="BA526" s="214"/>
      <c r="BB526" s="214"/>
      <c r="BC526" s="214"/>
      <c r="BD526" s="214"/>
      <c r="BE526" s="214"/>
      <c r="BF526" s="214"/>
      <c r="BG526" s="214"/>
      <c r="BH526" s="214"/>
    </row>
    <row r="527" spans="1:60" outlineLevel="2" x14ac:dyDescent="0.2">
      <c r="A527" s="221"/>
      <c r="B527" s="222"/>
      <c r="C527" s="268" t="s">
        <v>889</v>
      </c>
      <c r="D527" s="262"/>
      <c r="E527" s="263">
        <v>129.89009999999999</v>
      </c>
      <c r="F527" s="224"/>
      <c r="G527" s="224"/>
      <c r="H527" s="224"/>
      <c r="I527" s="224"/>
      <c r="J527" s="224"/>
      <c r="K527" s="224"/>
      <c r="L527" s="224"/>
      <c r="M527" s="224"/>
      <c r="N527" s="223"/>
      <c r="O527" s="223"/>
      <c r="P527" s="223"/>
      <c r="Q527" s="223"/>
      <c r="R527" s="224"/>
      <c r="S527" s="224"/>
      <c r="T527" s="224"/>
      <c r="U527" s="224"/>
      <c r="V527" s="224"/>
      <c r="W527" s="224"/>
      <c r="X527" s="224"/>
      <c r="Y527" s="224"/>
      <c r="Z527" s="214"/>
      <c r="AA527" s="214"/>
      <c r="AB527" s="214"/>
      <c r="AC527" s="214"/>
      <c r="AD527" s="214"/>
      <c r="AE527" s="214"/>
      <c r="AF527" s="214"/>
      <c r="AG527" s="214" t="s">
        <v>371</v>
      </c>
      <c r="AH527" s="214">
        <v>5</v>
      </c>
      <c r="AI527" s="214"/>
      <c r="AJ527" s="214"/>
      <c r="AK527" s="214"/>
      <c r="AL527" s="214"/>
      <c r="AM527" s="214"/>
      <c r="AN527" s="214"/>
      <c r="AO527" s="214"/>
      <c r="AP527" s="214"/>
      <c r="AQ527" s="214"/>
      <c r="AR527" s="214"/>
      <c r="AS527" s="214"/>
      <c r="AT527" s="214"/>
      <c r="AU527" s="214"/>
      <c r="AV527" s="214"/>
      <c r="AW527" s="214"/>
      <c r="AX527" s="214"/>
      <c r="AY527" s="214"/>
      <c r="AZ527" s="214"/>
      <c r="BA527" s="214"/>
      <c r="BB527" s="214"/>
      <c r="BC527" s="214"/>
      <c r="BD527" s="214"/>
      <c r="BE527" s="214"/>
      <c r="BF527" s="214"/>
      <c r="BG527" s="214"/>
      <c r="BH527" s="214"/>
    </row>
    <row r="528" spans="1:60" outlineLevel="1" x14ac:dyDescent="0.2">
      <c r="A528" s="236">
        <v>141</v>
      </c>
      <c r="B528" s="237" t="s">
        <v>875</v>
      </c>
      <c r="C528" s="254" t="s">
        <v>876</v>
      </c>
      <c r="D528" s="238" t="s">
        <v>379</v>
      </c>
      <c r="E528" s="239">
        <v>52.956949999999999</v>
      </c>
      <c r="F528" s="240"/>
      <c r="G528" s="241">
        <f>ROUND(E528*F528,2)</f>
        <v>0</v>
      </c>
      <c r="H528" s="240"/>
      <c r="I528" s="241">
        <f>ROUND(E528*H528,2)</f>
        <v>0</v>
      </c>
      <c r="J528" s="240"/>
      <c r="K528" s="241">
        <f>ROUND(E528*J528,2)</f>
        <v>0</v>
      </c>
      <c r="L528" s="241">
        <v>12</v>
      </c>
      <c r="M528" s="241">
        <f>G528*(1+L528/100)</f>
        <v>0</v>
      </c>
      <c r="N528" s="239">
        <v>0</v>
      </c>
      <c r="O528" s="239">
        <f>ROUND(E528*N528,2)</f>
        <v>0</v>
      </c>
      <c r="P528" s="239">
        <v>8.9999999999999998E-4</v>
      </c>
      <c r="Q528" s="239">
        <f>ROUND(E528*P528,2)</f>
        <v>0.05</v>
      </c>
      <c r="R528" s="241" t="s">
        <v>877</v>
      </c>
      <c r="S528" s="241" t="s">
        <v>315</v>
      </c>
      <c r="T528" s="242" t="s">
        <v>315</v>
      </c>
      <c r="U528" s="224">
        <v>0.08</v>
      </c>
      <c r="V528" s="224">
        <f>ROUND(E528*U528,2)</f>
        <v>4.24</v>
      </c>
      <c r="W528" s="224"/>
      <c r="X528" s="224" t="s">
        <v>336</v>
      </c>
      <c r="Y528" s="224" t="s">
        <v>317</v>
      </c>
      <c r="Z528" s="214"/>
      <c r="AA528" s="214"/>
      <c r="AB528" s="214"/>
      <c r="AC528" s="214"/>
      <c r="AD528" s="214"/>
      <c r="AE528" s="214"/>
      <c r="AF528" s="214"/>
      <c r="AG528" s="214" t="s">
        <v>337</v>
      </c>
      <c r="AH528" s="214"/>
      <c r="AI528" s="214"/>
      <c r="AJ528" s="214"/>
      <c r="AK528" s="214"/>
      <c r="AL528" s="214"/>
      <c r="AM528" s="214"/>
      <c r="AN528" s="214"/>
      <c r="AO528" s="214"/>
      <c r="AP528" s="214"/>
      <c r="AQ528" s="214"/>
      <c r="AR528" s="214"/>
      <c r="AS528" s="214"/>
      <c r="AT528" s="214"/>
      <c r="AU528" s="214"/>
      <c r="AV528" s="214"/>
      <c r="AW528" s="214"/>
      <c r="AX528" s="214"/>
      <c r="AY528" s="214"/>
      <c r="AZ528" s="214"/>
      <c r="BA528" s="214"/>
      <c r="BB528" s="214"/>
      <c r="BC528" s="214"/>
      <c r="BD528" s="214"/>
      <c r="BE528" s="214"/>
      <c r="BF528" s="214"/>
      <c r="BG528" s="214"/>
      <c r="BH528" s="214"/>
    </row>
    <row r="529" spans="1:60" outlineLevel="2" x14ac:dyDescent="0.2">
      <c r="A529" s="221"/>
      <c r="B529" s="222"/>
      <c r="C529" s="268" t="s">
        <v>524</v>
      </c>
      <c r="D529" s="262"/>
      <c r="E529" s="263"/>
      <c r="F529" s="224"/>
      <c r="G529" s="224"/>
      <c r="H529" s="224"/>
      <c r="I529" s="224"/>
      <c r="J529" s="224"/>
      <c r="K529" s="224"/>
      <c r="L529" s="224"/>
      <c r="M529" s="224"/>
      <c r="N529" s="223"/>
      <c r="O529" s="223"/>
      <c r="P529" s="223"/>
      <c r="Q529" s="223"/>
      <c r="R529" s="224"/>
      <c r="S529" s="224"/>
      <c r="T529" s="224"/>
      <c r="U529" s="224"/>
      <c r="V529" s="224"/>
      <c r="W529" s="224"/>
      <c r="X529" s="224"/>
      <c r="Y529" s="224"/>
      <c r="Z529" s="214"/>
      <c r="AA529" s="214"/>
      <c r="AB529" s="214"/>
      <c r="AC529" s="214"/>
      <c r="AD529" s="214"/>
      <c r="AE529" s="214"/>
      <c r="AF529" s="214"/>
      <c r="AG529" s="214" t="s">
        <v>371</v>
      </c>
      <c r="AH529" s="214">
        <v>0</v>
      </c>
      <c r="AI529" s="214"/>
      <c r="AJ529" s="214"/>
      <c r="AK529" s="214"/>
      <c r="AL529" s="214"/>
      <c r="AM529" s="214"/>
      <c r="AN529" s="214"/>
      <c r="AO529" s="214"/>
      <c r="AP529" s="214"/>
      <c r="AQ529" s="214"/>
      <c r="AR529" s="214"/>
      <c r="AS529" s="214"/>
      <c r="AT529" s="214"/>
      <c r="AU529" s="214"/>
      <c r="AV529" s="214"/>
      <c r="AW529" s="214"/>
      <c r="AX529" s="214"/>
      <c r="AY529" s="214"/>
      <c r="AZ529" s="214"/>
      <c r="BA529" s="214"/>
      <c r="BB529" s="214"/>
      <c r="BC529" s="214"/>
      <c r="BD529" s="214"/>
      <c r="BE529" s="214"/>
      <c r="BF529" s="214"/>
      <c r="BG529" s="214"/>
      <c r="BH529" s="214"/>
    </row>
    <row r="530" spans="1:60" outlineLevel="3" x14ac:dyDescent="0.2">
      <c r="A530" s="221"/>
      <c r="B530" s="222"/>
      <c r="C530" s="269" t="s">
        <v>480</v>
      </c>
      <c r="D530" s="264"/>
      <c r="E530" s="265"/>
      <c r="F530" s="224"/>
      <c r="G530" s="224"/>
      <c r="H530" s="224"/>
      <c r="I530" s="224"/>
      <c r="J530" s="224"/>
      <c r="K530" s="224"/>
      <c r="L530" s="224"/>
      <c r="M530" s="224"/>
      <c r="N530" s="223"/>
      <c r="O530" s="223"/>
      <c r="P530" s="223"/>
      <c r="Q530" s="223"/>
      <c r="R530" s="224"/>
      <c r="S530" s="224"/>
      <c r="T530" s="224"/>
      <c r="U530" s="224"/>
      <c r="V530" s="224"/>
      <c r="W530" s="224"/>
      <c r="X530" s="224"/>
      <c r="Y530" s="224"/>
      <c r="Z530" s="214"/>
      <c r="AA530" s="214"/>
      <c r="AB530" s="214"/>
      <c r="AC530" s="214"/>
      <c r="AD530" s="214"/>
      <c r="AE530" s="214"/>
      <c r="AF530" s="214"/>
      <c r="AG530" s="214" t="s">
        <v>371</v>
      </c>
      <c r="AH530" s="214"/>
      <c r="AI530" s="214"/>
      <c r="AJ530" s="214"/>
      <c r="AK530" s="214"/>
      <c r="AL530" s="214"/>
      <c r="AM530" s="214"/>
      <c r="AN530" s="214"/>
      <c r="AO530" s="214"/>
      <c r="AP530" s="214"/>
      <c r="AQ530" s="214"/>
      <c r="AR530" s="214"/>
      <c r="AS530" s="214"/>
      <c r="AT530" s="214"/>
      <c r="AU530" s="214"/>
      <c r="AV530" s="214"/>
      <c r="AW530" s="214"/>
      <c r="AX530" s="214"/>
      <c r="AY530" s="214"/>
      <c r="AZ530" s="214"/>
      <c r="BA530" s="214"/>
      <c r="BB530" s="214"/>
      <c r="BC530" s="214"/>
      <c r="BD530" s="214"/>
      <c r="BE530" s="214"/>
      <c r="BF530" s="214"/>
      <c r="BG530" s="214"/>
      <c r="BH530" s="214"/>
    </row>
    <row r="531" spans="1:60" outlineLevel="3" x14ac:dyDescent="0.2">
      <c r="A531" s="221"/>
      <c r="B531" s="222"/>
      <c r="C531" s="270" t="s">
        <v>890</v>
      </c>
      <c r="D531" s="264"/>
      <c r="E531" s="265">
        <v>8.9739000000000004</v>
      </c>
      <c r="F531" s="224"/>
      <c r="G531" s="224"/>
      <c r="H531" s="224"/>
      <c r="I531" s="224"/>
      <c r="J531" s="224"/>
      <c r="K531" s="224"/>
      <c r="L531" s="224"/>
      <c r="M531" s="224"/>
      <c r="N531" s="223"/>
      <c r="O531" s="223"/>
      <c r="P531" s="223"/>
      <c r="Q531" s="223"/>
      <c r="R531" s="224"/>
      <c r="S531" s="224"/>
      <c r="T531" s="224"/>
      <c r="U531" s="224"/>
      <c r="V531" s="224"/>
      <c r="W531" s="224"/>
      <c r="X531" s="224"/>
      <c r="Y531" s="224"/>
      <c r="Z531" s="214"/>
      <c r="AA531" s="214"/>
      <c r="AB531" s="214"/>
      <c r="AC531" s="214"/>
      <c r="AD531" s="214"/>
      <c r="AE531" s="214"/>
      <c r="AF531" s="214"/>
      <c r="AG531" s="214" t="s">
        <v>371</v>
      </c>
      <c r="AH531" s="214">
        <v>2</v>
      </c>
      <c r="AI531" s="214"/>
      <c r="AJ531" s="214"/>
      <c r="AK531" s="214"/>
      <c r="AL531" s="214"/>
      <c r="AM531" s="214"/>
      <c r="AN531" s="214"/>
      <c r="AO531" s="214"/>
      <c r="AP531" s="214"/>
      <c r="AQ531" s="214"/>
      <c r="AR531" s="214"/>
      <c r="AS531" s="214"/>
      <c r="AT531" s="214"/>
      <c r="AU531" s="214"/>
      <c r="AV531" s="214"/>
      <c r="AW531" s="214"/>
      <c r="AX531" s="214"/>
      <c r="AY531" s="214"/>
      <c r="AZ531" s="214"/>
      <c r="BA531" s="214"/>
      <c r="BB531" s="214"/>
      <c r="BC531" s="214"/>
      <c r="BD531" s="214"/>
      <c r="BE531" s="214"/>
      <c r="BF531" s="214"/>
      <c r="BG531" s="214"/>
      <c r="BH531" s="214"/>
    </row>
    <row r="532" spans="1:60" outlineLevel="3" x14ac:dyDescent="0.2">
      <c r="A532" s="221"/>
      <c r="B532" s="222"/>
      <c r="C532" s="270" t="s">
        <v>891</v>
      </c>
      <c r="D532" s="264"/>
      <c r="E532" s="265">
        <v>1.5</v>
      </c>
      <c r="F532" s="224"/>
      <c r="G532" s="224"/>
      <c r="H532" s="224"/>
      <c r="I532" s="224"/>
      <c r="J532" s="224"/>
      <c r="K532" s="224"/>
      <c r="L532" s="224"/>
      <c r="M532" s="224"/>
      <c r="N532" s="223"/>
      <c r="O532" s="223"/>
      <c r="P532" s="223"/>
      <c r="Q532" s="223"/>
      <c r="R532" s="224"/>
      <c r="S532" s="224"/>
      <c r="T532" s="224"/>
      <c r="U532" s="224"/>
      <c r="V532" s="224"/>
      <c r="W532" s="224"/>
      <c r="X532" s="224"/>
      <c r="Y532" s="224"/>
      <c r="Z532" s="214"/>
      <c r="AA532" s="214"/>
      <c r="AB532" s="214"/>
      <c r="AC532" s="214"/>
      <c r="AD532" s="214"/>
      <c r="AE532" s="214"/>
      <c r="AF532" s="214"/>
      <c r="AG532" s="214" t="s">
        <v>371</v>
      </c>
      <c r="AH532" s="214">
        <v>2</v>
      </c>
      <c r="AI532" s="214"/>
      <c r="AJ532" s="214"/>
      <c r="AK532" s="214"/>
      <c r="AL532" s="214"/>
      <c r="AM532" s="214"/>
      <c r="AN532" s="214"/>
      <c r="AO532" s="214"/>
      <c r="AP532" s="214"/>
      <c r="AQ532" s="214"/>
      <c r="AR532" s="214"/>
      <c r="AS532" s="214"/>
      <c r="AT532" s="214"/>
      <c r="AU532" s="214"/>
      <c r="AV532" s="214"/>
      <c r="AW532" s="214"/>
      <c r="AX532" s="214"/>
      <c r="AY532" s="214"/>
      <c r="AZ532" s="214"/>
      <c r="BA532" s="214"/>
      <c r="BB532" s="214"/>
      <c r="BC532" s="214"/>
      <c r="BD532" s="214"/>
      <c r="BE532" s="214"/>
      <c r="BF532" s="214"/>
      <c r="BG532" s="214"/>
      <c r="BH532" s="214"/>
    </row>
    <row r="533" spans="1:60" outlineLevel="3" x14ac:dyDescent="0.2">
      <c r="A533" s="221"/>
      <c r="B533" s="222"/>
      <c r="C533" s="270" t="s">
        <v>892</v>
      </c>
      <c r="D533" s="264"/>
      <c r="E533" s="265">
        <v>-2.9550000000000001</v>
      </c>
      <c r="F533" s="224"/>
      <c r="G533" s="224"/>
      <c r="H533" s="224"/>
      <c r="I533" s="224"/>
      <c r="J533" s="224"/>
      <c r="K533" s="224"/>
      <c r="L533" s="224"/>
      <c r="M533" s="224"/>
      <c r="N533" s="223"/>
      <c r="O533" s="223"/>
      <c r="P533" s="223"/>
      <c r="Q533" s="223"/>
      <c r="R533" s="224"/>
      <c r="S533" s="224"/>
      <c r="T533" s="224"/>
      <c r="U533" s="224"/>
      <c r="V533" s="224"/>
      <c r="W533" s="224"/>
      <c r="X533" s="224"/>
      <c r="Y533" s="224"/>
      <c r="Z533" s="214"/>
      <c r="AA533" s="214"/>
      <c r="AB533" s="214"/>
      <c r="AC533" s="214"/>
      <c r="AD533" s="214"/>
      <c r="AE533" s="214"/>
      <c r="AF533" s="214"/>
      <c r="AG533" s="214" t="s">
        <v>371</v>
      </c>
      <c r="AH533" s="214">
        <v>2</v>
      </c>
      <c r="AI533" s="214"/>
      <c r="AJ533" s="214"/>
      <c r="AK533" s="214"/>
      <c r="AL533" s="214"/>
      <c r="AM533" s="214"/>
      <c r="AN533" s="214"/>
      <c r="AO533" s="214"/>
      <c r="AP533" s="214"/>
      <c r="AQ533" s="214"/>
      <c r="AR533" s="214"/>
      <c r="AS533" s="214"/>
      <c r="AT533" s="214"/>
      <c r="AU533" s="214"/>
      <c r="AV533" s="214"/>
      <c r="AW533" s="214"/>
      <c r="AX533" s="214"/>
      <c r="AY533" s="214"/>
      <c r="AZ533" s="214"/>
      <c r="BA533" s="214"/>
      <c r="BB533" s="214"/>
      <c r="BC533" s="214"/>
      <c r="BD533" s="214"/>
      <c r="BE533" s="214"/>
      <c r="BF533" s="214"/>
      <c r="BG533" s="214"/>
      <c r="BH533" s="214"/>
    </row>
    <row r="534" spans="1:60" outlineLevel="3" x14ac:dyDescent="0.2">
      <c r="A534" s="221"/>
      <c r="B534" s="222"/>
      <c r="C534" s="270" t="s">
        <v>893</v>
      </c>
      <c r="D534" s="264"/>
      <c r="E534" s="265">
        <v>66.006249999999994</v>
      </c>
      <c r="F534" s="224"/>
      <c r="G534" s="224"/>
      <c r="H534" s="224"/>
      <c r="I534" s="224"/>
      <c r="J534" s="224"/>
      <c r="K534" s="224"/>
      <c r="L534" s="224"/>
      <c r="M534" s="224"/>
      <c r="N534" s="223"/>
      <c r="O534" s="223"/>
      <c r="P534" s="223"/>
      <c r="Q534" s="223"/>
      <c r="R534" s="224"/>
      <c r="S534" s="224"/>
      <c r="T534" s="224"/>
      <c r="U534" s="224"/>
      <c r="V534" s="224"/>
      <c r="W534" s="224"/>
      <c r="X534" s="224"/>
      <c r="Y534" s="224"/>
      <c r="Z534" s="214"/>
      <c r="AA534" s="214"/>
      <c r="AB534" s="214"/>
      <c r="AC534" s="214"/>
      <c r="AD534" s="214"/>
      <c r="AE534" s="214"/>
      <c r="AF534" s="214"/>
      <c r="AG534" s="214" t="s">
        <v>371</v>
      </c>
      <c r="AH534" s="214">
        <v>2</v>
      </c>
      <c r="AI534" s="214"/>
      <c r="AJ534" s="214"/>
      <c r="AK534" s="214"/>
      <c r="AL534" s="214"/>
      <c r="AM534" s="214"/>
      <c r="AN534" s="214"/>
      <c r="AO534" s="214"/>
      <c r="AP534" s="214"/>
      <c r="AQ534" s="214"/>
      <c r="AR534" s="214"/>
      <c r="AS534" s="214"/>
      <c r="AT534" s="214"/>
      <c r="AU534" s="214"/>
      <c r="AV534" s="214"/>
      <c r="AW534" s="214"/>
      <c r="AX534" s="214"/>
      <c r="AY534" s="214"/>
      <c r="AZ534" s="214"/>
      <c r="BA534" s="214"/>
      <c r="BB534" s="214"/>
      <c r="BC534" s="214"/>
      <c r="BD534" s="214"/>
      <c r="BE534" s="214"/>
      <c r="BF534" s="214"/>
      <c r="BG534" s="214"/>
      <c r="BH534" s="214"/>
    </row>
    <row r="535" spans="1:60" outlineLevel="3" x14ac:dyDescent="0.2">
      <c r="A535" s="221"/>
      <c r="B535" s="222"/>
      <c r="C535" s="270" t="s">
        <v>894</v>
      </c>
      <c r="D535" s="264"/>
      <c r="E535" s="265">
        <v>6.14</v>
      </c>
      <c r="F535" s="224"/>
      <c r="G535" s="224"/>
      <c r="H535" s="224"/>
      <c r="I535" s="224"/>
      <c r="J535" s="224"/>
      <c r="K535" s="224"/>
      <c r="L535" s="224"/>
      <c r="M535" s="224"/>
      <c r="N535" s="223"/>
      <c r="O535" s="223"/>
      <c r="P535" s="223"/>
      <c r="Q535" s="223"/>
      <c r="R535" s="224"/>
      <c r="S535" s="224"/>
      <c r="T535" s="224"/>
      <c r="U535" s="224"/>
      <c r="V535" s="224"/>
      <c r="W535" s="224"/>
      <c r="X535" s="224"/>
      <c r="Y535" s="224"/>
      <c r="Z535" s="214"/>
      <c r="AA535" s="214"/>
      <c r="AB535" s="214"/>
      <c r="AC535" s="214"/>
      <c r="AD535" s="214"/>
      <c r="AE535" s="214"/>
      <c r="AF535" s="214"/>
      <c r="AG535" s="214" t="s">
        <v>371</v>
      </c>
      <c r="AH535" s="214">
        <v>2</v>
      </c>
      <c r="AI535" s="214"/>
      <c r="AJ535" s="214"/>
      <c r="AK535" s="214"/>
      <c r="AL535" s="214"/>
      <c r="AM535" s="214"/>
      <c r="AN535" s="214"/>
      <c r="AO535" s="214"/>
      <c r="AP535" s="214"/>
      <c r="AQ535" s="214"/>
      <c r="AR535" s="214"/>
      <c r="AS535" s="214"/>
      <c r="AT535" s="214"/>
      <c r="AU535" s="214"/>
      <c r="AV535" s="214"/>
      <c r="AW535" s="214"/>
      <c r="AX535" s="214"/>
      <c r="AY535" s="214"/>
      <c r="AZ535" s="214"/>
      <c r="BA535" s="214"/>
      <c r="BB535" s="214"/>
      <c r="BC535" s="214"/>
      <c r="BD535" s="214"/>
      <c r="BE535" s="214"/>
      <c r="BF535" s="214"/>
      <c r="BG535" s="214"/>
      <c r="BH535" s="214"/>
    </row>
    <row r="536" spans="1:60" outlineLevel="3" x14ac:dyDescent="0.2">
      <c r="A536" s="221"/>
      <c r="B536" s="222"/>
      <c r="C536" s="270" t="s">
        <v>895</v>
      </c>
      <c r="D536" s="264"/>
      <c r="E536" s="265">
        <v>-4.18</v>
      </c>
      <c r="F536" s="224"/>
      <c r="G536" s="224"/>
      <c r="H536" s="224"/>
      <c r="I536" s="224"/>
      <c r="J536" s="224"/>
      <c r="K536" s="224"/>
      <c r="L536" s="224"/>
      <c r="M536" s="224"/>
      <c r="N536" s="223"/>
      <c r="O536" s="223"/>
      <c r="P536" s="223"/>
      <c r="Q536" s="223"/>
      <c r="R536" s="224"/>
      <c r="S536" s="224"/>
      <c r="T536" s="224"/>
      <c r="U536" s="224"/>
      <c r="V536" s="224"/>
      <c r="W536" s="224"/>
      <c r="X536" s="224"/>
      <c r="Y536" s="224"/>
      <c r="Z536" s="214"/>
      <c r="AA536" s="214"/>
      <c r="AB536" s="214"/>
      <c r="AC536" s="214"/>
      <c r="AD536" s="214"/>
      <c r="AE536" s="214"/>
      <c r="AF536" s="214"/>
      <c r="AG536" s="214" t="s">
        <v>371</v>
      </c>
      <c r="AH536" s="214">
        <v>2</v>
      </c>
      <c r="AI536" s="214"/>
      <c r="AJ536" s="214"/>
      <c r="AK536" s="214"/>
      <c r="AL536" s="214"/>
      <c r="AM536" s="214"/>
      <c r="AN536" s="214"/>
      <c r="AO536" s="214"/>
      <c r="AP536" s="214"/>
      <c r="AQ536" s="214"/>
      <c r="AR536" s="214"/>
      <c r="AS536" s="214"/>
      <c r="AT536" s="214"/>
      <c r="AU536" s="214"/>
      <c r="AV536" s="214"/>
      <c r="AW536" s="214"/>
      <c r="AX536" s="214"/>
      <c r="AY536" s="214"/>
      <c r="AZ536" s="214"/>
      <c r="BA536" s="214"/>
      <c r="BB536" s="214"/>
      <c r="BC536" s="214"/>
      <c r="BD536" s="214"/>
      <c r="BE536" s="214"/>
      <c r="BF536" s="214"/>
      <c r="BG536" s="214"/>
      <c r="BH536" s="214"/>
    </row>
    <row r="537" spans="1:60" outlineLevel="3" x14ac:dyDescent="0.2">
      <c r="A537" s="221"/>
      <c r="B537" s="222"/>
      <c r="C537" s="270" t="s">
        <v>896</v>
      </c>
      <c r="D537" s="264"/>
      <c r="E537" s="265">
        <v>24.411249999999999</v>
      </c>
      <c r="F537" s="224"/>
      <c r="G537" s="224"/>
      <c r="H537" s="224"/>
      <c r="I537" s="224"/>
      <c r="J537" s="224"/>
      <c r="K537" s="224"/>
      <c r="L537" s="224"/>
      <c r="M537" s="224"/>
      <c r="N537" s="223"/>
      <c r="O537" s="223"/>
      <c r="P537" s="223"/>
      <c r="Q537" s="223"/>
      <c r="R537" s="224"/>
      <c r="S537" s="224"/>
      <c r="T537" s="224"/>
      <c r="U537" s="224"/>
      <c r="V537" s="224"/>
      <c r="W537" s="224"/>
      <c r="X537" s="224"/>
      <c r="Y537" s="224"/>
      <c r="Z537" s="214"/>
      <c r="AA537" s="214"/>
      <c r="AB537" s="214"/>
      <c r="AC537" s="214"/>
      <c r="AD537" s="214"/>
      <c r="AE537" s="214"/>
      <c r="AF537" s="214"/>
      <c r="AG537" s="214" t="s">
        <v>371</v>
      </c>
      <c r="AH537" s="214">
        <v>2</v>
      </c>
      <c r="AI537" s="214"/>
      <c r="AJ537" s="214"/>
      <c r="AK537" s="214"/>
      <c r="AL537" s="214"/>
      <c r="AM537" s="214"/>
      <c r="AN537" s="214"/>
      <c r="AO537" s="214"/>
      <c r="AP537" s="214"/>
      <c r="AQ537" s="214"/>
      <c r="AR537" s="214"/>
      <c r="AS537" s="214"/>
      <c r="AT537" s="214"/>
      <c r="AU537" s="214"/>
      <c r="AV537" s="214"/>
      <c r="AW537" s="214"/>
      <c r="AX537" s="214"/>
      <c r="AY537" s="214"/>
      <c r="AZ537" s="214"/>
      <c r="BA537" s="214"/>
      <c r="BB537" s="214"/>
      <c r="BC537" s="214"/>
      <c r="BD537" s="214"/>
      <c r="BE537" s="214"/>
      <c r="BF537" s="214"/>
      <c r="BG537" s="214"/>
      <c r="BH537" s="214"/>
    </row>
    <row r="538" spans="1:60" outlineLevel="3" x14ac:dyDescent="0.2">
      <c r="A538" s="221"/>
      <c r="B538" s="222"/>
      <c r="C538" s="270" t="s">
        <v>897</v>
      </c>
      <c r="D538" s="264"/>
      <c r="E538" s="265">
        <v>2.7549999999999999</v>
      </c>
      <c r="F538" s="224"/>
      <c r="G538" s="224"/>
      <c r="H538" s="224"/>
      <c r="I538" s="224"/>
      <c r="J538" s="224"/>
      <c r="K538" s="224"/>
      <c r="L538" s="224"/>
      <c r="M538" s="224"/>
      <c r="N538" s="223"/>
      <c r="O538" s="223"/>
      <c r="P538" s="223"/>
      <c r="Q538" s="223"/>
      <c r="R538" s="224"/>
      <c r="S538" s="224"/>
      <c r="T538" s="224"/>
      <c r="U538" s="224"/>
      <c r="V538" s="224"/>
      <c r="W538" s="224"/>
      <c r="X538" s="224"/>
      <c r="Y538" s="224"/>
      <c r="Z538" s="214"/>
      <c r="AA538" s="214"/>
      <c r="AB538" s="214"/>
      <c r="AC538" s="214"/>
      <c r="AD538" s="214"/>
      <c r="AE538" s="214"/>
      <c r="AF538" s="214"/>
      <c r="AG538" s="214" t="s">
        <v>371</v>
      </c>
      <c r="AH538" s="214">
        <v>2</v>
      </c>
      <c r="AI538" s="214"/>
      <c r="AJ538" s="214"/>
      <c r="AK538" s="214"/>
      <c r="AL538" s="214"/>
      <c r="AM538" s="214"/>
      <c r="AN538" s="214"/>
      <c r="AO538" s="214"/>
      <c r="AP538" s="214"/>
      <c r="AQ538" s="214"/>
      <c r="AR538" s="214"/>
      <c r="AS538" s="214"/>
      <c r="AT538" s="214"/>
      <c r="AU538" s="214"/>
      <c r="AV538" s="214"/>
      <c r="AW538" s="214"/>
      <c r="AX538" s="214"/>
      <c r="AY538" s="214"/>
      <c r="AZ538" s="214"/>
      <c r="BA538" s="214"/>
      <c r="BB538" s="214"/>
      <c r="BC538" s="214"/>
      <c r="BD538" s="214"/>
      <c r="BE538" s="214"/>
      <c r="BF538" s="214"/>
      <c r="BG538" s="214"/>
      <c r="BH538" s="214"/>
    </row>
    <row r="539" spans="1:60" outlineLevel="3" x14ac:dyDescent="0.2">
      <c r="A539" s="221"/>
      <c r="B539" s="222"/>
      <c r="C539" s="270" t="s">
        <v>898</v>
      </c>
      <c r="D539" s="264"/>
      <c r="E539" s="265">
        <v>3.2625000000000002</v>
      </c>
      <c r="F539" s="224"/>
      <c r="G539" s="224"/>
      <c r="H539" s="224"/>
      <c r="I539" s="224"/>
      <c r="J539" s="224"/>
      <c r="K539" s="224"/>
      <c r="L539" s="224"/>
      <c r="M539" s="224"/>
      <c r="N539" s="223"/>
      <c r="O539" s="223"/>
      <c r="P539" s="223"/>
      <c r="Q539" s="223"/>
      <c r="R539" s="224"/>
      <c r="S539" s="224"/>
      <c r="T539" s="224"/>
      <c r="U539" s="224"/>
      <c r="V539" s="224"/>
      <c r="W539" s="224"/>
      <c r="X539" s="224"/>
      <c r="Y539" s="224"/>
      <c r="Z539" s="214"/>
      <c r="AA539" s="214"/>
      <c r="AB539" s="214"/>
      <c r="AC539" s="214"/>
      <c r="AD539" s="214"/>
      <c r="AE539" s="214"/>
      <c r="AF539" s="214"/>
      <c r="AG539" s="214" t="s">
        <v>371</v>
      </c>
      <c r="AH539" s="214">
        <v>2</v>
      </c>
      <c r="AI539" s="214"/>
      <c r="AJ539" s="214"/>
      <c r="AK539" s="214"/>
      <c r="AL539" s="214"/>
      <c r="AM539" s="214"/>
      <c r="AN539" s="214"/>
      <c r="AO539" s="214"/>
      <c r="AP539" s="214"/>
      <c r="AQ539" s="214"/>
      <c r="AR539" s="214"/>
      <c r="AS539" s="214"/>
      <c r="AT539" s="214"/>
      <c r="AU539" s="214"/>
      <c r="AV539" s="214"/>
      <c r="AW539" s="214"/>
      <c r="AX539" s="214"/>
      <c r="AY539" s="214"/>
      <c r="AZ539" s="214"/>
      <c r="BA539" s="214"/>
      <c r="BB539" s="214"/>
      <c r="BC539" s="214"/>
      <c r="BD539" s="214"/>
      <c r="BE539" s="214"/>
      <c r="BF539" s="214"/>
      <c r="BG539" s="214"/>
      <c r="BH539" s="214"/>
    </row>
    <row r="540" spans="1:60" outlineLevel="3" x14ac:dyDescent="0.2">
      <c r="A540" s="221"/>
      <c r="B540" s="222"/>
      <c r="C540" s="269" t="s">
        <v>483</v>
      </c>
      <c r="D540" s="264"/>
      <c r="E540" s="265"/>
      <c r="F540" s="224"/>
      <c r="G540" s="224"/>
      <c r="H540" s="224"/>
      <c r="I540" s="224"/>
      <c r="J540" s="224"/>
      <c r="K540" s="224"/>
      <c r="L540" s="224"/>
      <c r="M540" s="224"/>
      <c r="N540" s="223"/>
      <c r="O540" s="223"/>
      <c r="P540" s="223"/>
      <c r="Q540" s="223"/>
      <c r="R540" s="224"/>
      <c r="S540" s="224"/>
      <c r="T540" s="224"/>
      <c r="U540" s="224"/>
      <c r="V540" s="224"/>
      <c r="W540" s="224"/>
      <c r="X540" s="224"/>
      <c r="Y540" s="224"/>
      <c r="Z540" s="214"/>
      <c r="AA540" s="214"/>
      <c r="AB540" s="214"/>
      <c r="AC540" s="214"/>
      <c r="AD540" s="214"/>
      <c r="AE540" s="214"/>
      <c r="AF540" s="214"/>
      <c r="AG540" s="214" t="s">
        <v>371</v>
      </c>
      <c r="AH540" s="214"/>
      <c r="AI540" s="214"/>
      <c r="AJ540" s="214"/>
      <c r="AK540" s="214"/>
      <c r="AL540" s="214"/>
      <c r="AM540" s="214"/>
      <c r="AN540" s="214"/>
      <c r="AO540" s="214"/>
      <c r="AP540" s="214"/>
      <c r="AQ540" s="214"/>
      <c r="AR540" s="214"/>
      <c r="AS540" s="214"/>
      <c r="AT540" s="214"/>
      <c r="AU540" s="214"/>
      <c r="AV540" s="214"/>
      <c r="AW540" s="214"/>
      <c r="AX540" s="214"/>
      <c r="AY540" s="214"/>
      <c r="AZ540" s="214"/>
      <c r="BA540" s="214"/>
      <c r="BB540" s="214"/>
      <c r="BC540" s="214"/>
      <c r="BD540" s="214"/>
      <c r="BE540" s="214"/>
      <c r="BF540" s="214"/>
      <c r="BG540" s="214"/>
      <c r="BH540" s="214"/>
    </row>
    <row r="541" spans="1:60" outlineLevel="3" x14ac:dyDescent="0.2">
      <c r="A541" s="221"/>
      <c r="B541" s="222"/>
      <c r="C541" s="268" t="s">
        <v>899</v>
      </c>
      <c r="D541" s="262"/>
      <c r="E541" s="263">
        <v>52.956949999999999</v>
      </c>
      <c r="F541" s="224"/>
      <c r="G541" s="224"/>
      <c r="H541" s="224"/>
      <c r="I541" s="224"/>
      <c r="J541" s="224"/>
      <c r="K541" s="224"/>
      <c r="L541" s="224"/>
      <c r="M541" s="224"/>
      <c r="N541" s="223"/>
      <c r="O541" s="223"/>
      <c r="P541" s="223"/>
      <c r="Q541" s="223"/>
      <c r="R541" s="224"/>
      <c r="S541" s="224"/>
      <c r="T541" s="224"/>
      <c r="U541" s="224"/>
      <c r="V541" s="224"/>
      <c r="W541" s="224"/>
      <c r="X541" s="224"/>
      <c r="Y541" s="224"/>
      <c r="Z541" s="214"/>
      <c r="AA541" s="214"/>
      <c r="AB541" s="214"/>
      <c r="AC541" s="214"/>
      <c r="AD541" s="214"/>
      <c r="AE541" s="214"/>
      <c r="AF541" s="214"/>
      <c r="AG541" s="214" t="s">
        <v>371</v>
      </c>
      <c r="AH541" s="214">
        <v>0</v>
      </c>
      <c r="AI541" s="214"/>
      <c r="AJ541" s="214"/>
      <c r="AK541" s="214"/>
      <c r="AL541" s="214"/>
      <c r="AM541" s="214"/>
      <c r="AN541" s="214"/>
      <c r="AO541" s="214"/>
      <c r="AP541" s="214"/>
      <c r="AQ541" s="214"/>
      <c r="AR541" s="214"/>
      <c r="AS541" s="214"/>
      <c r="AT541" s="214"/>
      <c r="AU541" s="214"/>
      <c r="AV541" s="214"/>
      <c r="AW541" s="214"/>
      <c r="AX541" s="214"/>
      <c r="AY541" s="214"/>
      <c r="AZ541" s="214"/>
      <c r="BA541" s="214"/>
      <c r="BB541" s="214"/>
      <c r="BC541" s="214"/>
      <c r="BD541" s="214"/>
      <c r="BE541" s="214"/>
      <c r="BF541" s="214"/>
      <c r="BG541" s="214"/>
      <c r="BH541" s="214"/>
    </row>
    <row r="542" spans="1:60" outlineLevel="1" x14ac:dyDescent="0.2">
      <c r="A542" s="236">
        <v>142</v>
      </c>
      <c r="B542" s="237" t="s">
        <v>900</v>
      </c>
      <c r="C542" s="254" t="s">
        <v>901</v>
      </c>
      <c r="D542" s="238" t="s">
        <v>379</v>
      </c>
      <c r="E542" s="239">
        <v>129.89009999999999</v>
      </c>
      <c r="F542" s="240"/>
      <c r="G542" s="241">
        <f>ROUND(E542*F542,2)</f>
        <v>0</v>
      </c>
      <c r="H542" s="240"/>
      <c r="I542" s="241">
        <f>ROUND(E542*H542,2)</f>
        <v>0</v>
      </c>
      <c r="J542" s="240"/>
      <c r="K542" s="241">
        <f>ROUND(E542*J542,2)</f>
        <v>0</v>
      </c>
      <c r="L542" s="241">
        <v>12</v>
      </c>
      <c r="M542" s="241">
        <f>G542*(1+L542/100)</f>
        <v>0</v>
      </c>
      <c r="N542" s="239">
        <v>4.2000000000000002E-4</v>
      </c>
      <c r="O542" s="239">
        <f>ROUND(E542*N542,2)</f>
        <v>0.05</v>
      </c>
      <c r="P542" s="239">
        <v>0</v>
      </c>
      <c r="Q542" s="239">
        <f>ROUND(E542*P542,2)</f>
        <v>0</v>
      </c>
      <c r="R542" s="241" t="s">
        <v>587</v>
      </c>
      <c r="S542" s="241" t="s">
        <v>315</v>
      </c>
      <c r="T542" s="242" t="s">
        <v>315</v>
      </c>
      <c r="U542" s="224">
        <v>0.13</v>
      </c>
      <c r="V542" s="224">
        <f>ROUND(E542*U542,2)</f>
        <v>16.89</v>
      </c>
      <c r="W542" s="224"/>
      <c r="X542" s="224" t="s">
        <v>588</v>
      </c>
      <c r="Y542" s="224" t="s">
        <v>317</v>
      </c>
      <c r="Z542" s="214"/>
      <c r="AA542" s="214"/>
      <c r="AB542" s="214"/>
      <c r="AC542" s="214"/>
      <c r="AD542" s="214"/>
      <c r="AE542" s="214"/>
      <c r="AF542" s="214"/>
      <c r="AG542" s="214" t="s">
        <v>601</v>
      </c>
      <c r="AH542" s="214"/>
      <c r="AI542" s="214"/>
      <c r="AJ542" s="214"/>
      <c r="AK542" s="214"/>
      <c r="AL542" s="214"/>
      <c r="AM542" s="214"/>
      <c r="AN542" s="214"/>
      <c r="AO542" s="214"/>
      <c r="AP542" s="214"/>
      <c r="AQ542" s="214"/>
      <c r="AR542" s="214"/>
      <c r="AS542" s="214"/>
      <c r="AT542" s="214"/>
      <c r="AU542" s="214"/>
      <c r="AV542" s="214"/>
      <c r="AW542" s="214"/>
      <c r="AX542" s="214"/>
      <c r="AY542" s="214"/>
      <c r="AZ542" s="214"/>
      <c r="BA542" s="214"/>
      <c r="BB542" s="214"/>
      <c r="BC542" s="214"/>
      <c r="BD542" s="214"/>
      <c r="BE542" s="214"/>
      <c r="BF542" s="214"/>
      <c r="BG542" s="214"/>
      <c r="BH542" s="214"/>
    </row>
    <row r="543" spans="1:60" outlineLevel="2" x14ac:dyDescent="0.2">
      <c r="A543" s="221"/>
      <c r="B543" s="222"/>
      <c r="C543" s="268" t="s">
        <v>878</v>
      </c>
      <c r="D543" s="262"/>
      <c r="E543" s="263"/>
      <c r="F543" s="224"/>
      <c r="G543" s="224"/>
      <c r="H543" s="224"/>
      <c r="I543" s="224"/>
      <c r="J543" s="224"/>
      <c r="K543" s="224"/>
      <c r="L543" s="224"/>
      <c r="M543" s="224"/>
      <c r="N543" s="223"/>
      <c r="O543" s="223"/>
      <c r="P543" s="223"/>
      <c r="Q543" s="223"/>
      <c r="R543" s="224"/>
      <c r="S543" s="224"/>
      <c r="T543" s="224"/>
      <c r="U543" s="224"/>
      <c r="V543" s="224"/>
      <c r="W543" s="224"/>
      <c r="X543" s="224"/>
      <c r="Y543" s="224"/>
      <c r="Z543" s="214"/>
      <c r="AA543" s="214"/>
      <c r="AB543" s="214"/>
      <c r="AC543" s="214"/>
      <c r="AD543" s="214"/>
      <c r="AE543" s="214"/>
      <c r="AF543" s="214"/>
      <c r="AG543" s="214" t="s">
        <v>371</v>
      </c>
      <c r="AH543" s="214">
        <v>0</v>
      </c>
      <c r="AI543" s="214"/>
      <c r="AJ543" s="214"/>
      <c r="AK543" s="214"/>
      <c r="AL543" s="214"/>
      <c r="AM543" s="214"/>
      <c r="AN543" s="214"/>
      <c r="AO543" s="214"/>
      <c r="AP543" s="214"/>
      <c r="AQ543" s="214"/>
      <c r="AR543" s="214"/>
      <c r="AS543" s="214"/>
      <c r="AT543" s="214"/>
      <c r="AU543" s="214"/>
      <c r="AV543" s="214"/>
      <c r="AW543" s="214"/>
      <c r="AX543" s="214"/>
      <c r="AY543" s="214"/>
      <c r="AZ543" s="214"/>
      <c r="BA543" s="214"/>
      <c r="BB543" s="214"/>
      <c r="BC543" s="214"/>
      <c r="BD543" s="214"/>
      <c r="BE543" s="214"/>
      <c r="BF543" s="214"/>
      <c r="BG543" s="214"/>
      <c r="BH543" s="214"/>
    </row>
    <row r="544" spans="1:60" outlineLevel="3" x14ac:dyDescent="0.2">
      <c r="A544" s="221"/>
      <c r="B544" s="222"/>
      <c r="C544" s="268" t="s">
        <v>902</v>
      </c>
      <c r="D544" s="262"/>
      <c r="E544" s="263">
        <v>45.087000000000003</v>
      </c>
      <c r="F544" s="224"/>
      <c r="G544" s="224"/>
      <c r="H544" s="224"/>
      <c r="I544" s="224"/>
      <c r="J544" s="224"/>
      <c r="K544" s="224"/>
      <c r="L544" s="224"/>
      <c r="M544" s="224"/>
      <c r="N544" s="223"/>
      <c r="O544" s="223"/>
      <c r="P544" s="223"/>
      <c r="Q544" s="223"/>
      <c r="R544" s="224"/>
      <c r="S544" s="224"/>
      <c r="T544" s="224"/>
      <c r="U544" s="224"/>
      <c r="V544" s="224"/>
      <c r="W544" s="224"/>
      <c r="X544" s="224"/>
      <c r="Y544" s="224"/>
      <c r="Z544" s="214"/>
      <c r="AA544" s="214"/>
      <c r="AB544" s="214"/>
      <c r="AC544" s="214"/>
      <c r="AD544" s="214"/>
      <c r="AE544" s="214"/>
      <c r="AF544" s="214"/>
      <c r="AG544" s="214" t="s">
        <v>371</v>
      </c>
      <c r="AH544" s="214">
        <v>0</v>
      </c>
      <c r="AI544" s="214"/>
      <c r="AJ544" s="214"/>
      <c r="AK544" s="214"/>
      <c r="AL544" s="214"/>
      <c r="AM544" s="214"/>
      <c r="AN544" s="214"/>
      <c r="AO544" s="214"/>
      <c r="AP544" s="214"/>
      <c r="AQ544" s="214"/>
      <c r="AR544" s="214"/>
      <c r="AS544" s="214"/>
      <c r="AT544" s="214"/>
      <c r="AU544" s="214"/>
      <c r="AV544" s="214"/>
      <c r="AW544" s="214"/>
      <c r="AX544" s="214"/>
      <c r="AY544" s="214"/>
      <c r="AZ544" s="214"/>
      <c r="BA544" s="214"/>
      <c r="BB544" s="214"/>
      <c r="BC544" s="214"/>
      <c r="BD544" s="214"/>
      <c r="BE544" s="214"/>
      <c r="BF544" s="214"/>
      <c r="BG544" s="214"/>
      <c r="BH544" s="214"/>
    </row>
    <row r="545" spans="1:60" outlineLevel="3" x14ac:dyDescent="0.2">
      <c r="A545" s="221"/>
      <c r="B545" s="222"/>
      <c r="C545" s="268" t="s">
        <v>903</v>
      </c>
      <c r="D545" s="262"/>
      <c r="E545" s="263">
        <v>25.707000000000001</v>
      </c>
      <c r="F545" s="224"/>
      <c r="G545" s="224"/>
      <c r="H545" s="224"/>
      <c r="I545" s="224"/>
      <c r="J545" s="224"/>
      <c r="K545" s="224"/>
      <c r="L545" s="224"/>
      <c r="M545" s="224"/>
      <c r="N545" s="223"/>
      <c r="O545" s="223"/>
      <c r="P545" s="223"/>
      <c r="Q545" s="223"/>
      <c r="R545" s="224"/>
      <c r="S545" s="224"/>
      <c r="T545" s="224"/>
      <c r="U545" s="224"/>
      <c r="V545" s="224"/>
      <c r="W545" s="224"/>
      <c r="X545" s="224"/>
      <c r="Y545" s="224"/>
      <c r="Z545" s="214"/>
      <c r="AA545" s="214"/>
      <c r="AB545" s="214"/>
      <c r="AC545" s="214"/>
      <c r="AD545" s="214"/>
      <c r="AE545" s="214"/>
      <c r="AF545" s="214"/>
      <c r="AG545" s="214" t="s">
        <v>371</v>
      </c>
      <c r="AH545" s="214">
        <v>0</v>
      </c>
      <c r="AI545" s="214"/>
      <c r="AJ545" s="214"/>
      <c r="AK545" s="214"/>
      <c r="AL545" s="214"/>
      <c r="AM545" s="214"/>
      <c r="AN545" s="214"/>
      <c r="AO545" s="214"/>
      <c r="AP545" s="214"/>
      <c r="AQ545" s="214"/>
      <c r="AR545" s="214"/>
      <c r="AS545" s="214"/>
      <c r="AT545" s="214"/>
      <c r="AU545" s="214"/>
      <c r="AV545" s="214"/>
      <c r="AW545" s="214"/>
      <c r="AX545" s="214"/>
      <c r="AY545" s="214"/>
      <c r="AZ545" s="214"/>
      <c r="BA545" s="214"/>
      <c r="BB545" s="214"/>
      <c r="BC545" s="214"/>
      <c r="BD545" s="214"/>
      <c r="BE545" s="214"/>
      <c r="BF545" s="214"/>
      <c r="BG545" s="214"/>
      <c r="BH545" s="214"/>
    </row>
    <row r="546" spans="1:60" outlineLevel="3" x14ac:dyDescent="0.2">
      <c r="A546" s="221"/>
      <c r="B546" s="222"/>
      <c r="C546" s="268" t="s">
        <v>441</v>
      </c>
      <c r="D546" s="262"/>
      <c r="E546" s="263">
        <v>10.445600000000001</v>
      </c>
      <c r="F546" s="224"/>
      <c r="G546" s="224"/>
      <c r="H546" s="224"/>
      <c r="I546" s="224"/>
      <c r="J546" s="224"/>
      <c r="K546" s="224"/>
      <c r="L546" s="224"/>
      <c r="M546" s="224"/>
      <c r="N546" s="223"/>
      <c r="O546" s="223"/>
      <c r="P546" s="223"/>
      <c r="Q546" s="223"/>
      <c r="R546" s="224"/>
      <c r="S546" s="224"/>
      <c r="T546" s="224"/>
      <c r="U546" s="224"/>
      <c r="V546" s="224"/>
      <c r="W546" s="224"/>
      <c r="X546" s="224"/>
      <c r="Y546" s="224"/>
      <c r="Z546" s="214"/>
      <c r="AA546" s="214"/>
      <c r="AB546" s="214"/>
      <c r="AC546" s="214"/>
      <c r="AD546" s="214"/>
      <c r="AE546" s="214"/>
      <c r="AF546" s="214"/>
      <c r="AG546" s="214" t="s">
        <v>371</v>
      </c>
      <c r="AH546" s="214">
        <v>0</v>
      </c>
      <c r="AI546" s="214"/>
      <c r="AJ546" s="214"/>
      <c r="AK546" s="214"/>
      <c r="AL546" s="214"/>
      <c r="AM546" s="214"/>
      <c r="AN546" s="214"/>
      <c r="AO546" s="214"/>
      <c r="AP546" s="214"/>
      <c r="AQ546" s="214"/>
      <c r="AR546" s="214"/>
      <c r="AS546" s="214"/>
      <c r="AT546" s="214"/>
      <c r="AU546" s="214"/>
      <c r="AV546" s="214"/>
      <c r="AW546" s="214"/>
      <c r="AX546" s="214"/>
      <c r="AY546" s="214"/>
      <c r="AZ546" s="214"/>
      <c r="BA546" s="214"/>
      <c r="BB546" s="214"/>
      <c r="BC546" s="214"/>
      <c r="BD546" s="214"/>
      <c r="BE546" s="214"/>
      <c r="BF546" s="214"/>
      <c r="BG546" s="214"/>
      <c r="BH546" s="214"/>
    </row>
    <row r="547" spans="1:60" outlineLevel="3" x14ac:dyDescent="0.2">
      <c r="A547" s="221"/>
      <c r="B547" s="222"/>
      <c r="C547" s="268" t="s">
        <v>904</v>
      </c>
      <c r="D547" s="262"/>
      <c r="E547" s="263">
        <v>-4.18</v>
      </c>
      <c r="F547" s="224"/>
      <c r="G547" s="224"/>
      <c r="H547" s="224"/>
      <c r="I547" s="224"/>
      <c r="J547" s="224"/>
      <c r="K547" s="224"/>
      <c r="L547" s="224"/>
      <c r="M547" s="224"/>
      <c r="N547" s="223"/>
      <c r="O547" s="223"/>
      <c r="P547" s="223"/>
      <c r="Q547" s="223"/>
      <c r="R547" s="224"/>
      <c r="S547" s="224"/>
      <c r="T547" s="224"/>
      <c r="U547" s="224"/>
      <c r="V547" s="224"/>
      <c r="W547" s="224"/>
      <c r="X547" s="224"/>
      <c r="Y547" s="224"/>
      <c r="Z547" s="214"/>
      <c r="AA547" s="214"/>
      <c r="AB547" s="214"/>
      <c r="AC547" s="214"/>
      <c r="AD547" s="214"/>
      <c r="AE547" s="214"/>
      <c r="AF547" s="214"/>
      <c r="AG547" s="214" t="s">
        <v>371</v>
      </c>
      <c r="AH547" s="214">
        <v>0</v>
      </c>
      <c r="AI547" s="214"/>
      <c r="AJ547" s="214"/>
      <c r="AK547" s="214"/>
      <c r="AL547" s="214"/>
      <c r="AM547" s="214"/>
      <c r="AN547" s="214"/>
      <c r="AO547" s="214"/>
      <c r="AP547" s="214"/>
      <c r="AQ547" s="214"/>
      <c r="AR547" s="214"/>
      <c r="AS547" s="214"/>
      <c r="AT547" s="214"/>
      <c r="AU547" s="214"/>
      <c r="AV547" s="214"/>
      <c r="AW547" s="214"/>
      <c r="AX547" s="214"/>
      <c r="AY547" s="214"/>
      <c r="AZ547" s="214"/>
      <c r="BA547" s="214"/>
      <c r="BB547" s="214"/>
      <c r="BC547" s="214"/>
      <c r="BD547" s="214"/>
      <c r="BE547" s="214"/>
      <c r="BF547" s="214"/>
      <c r="BG547" s="214"/>
      <c r="BH547" s="214"/>
    </row>
    <row r="548" spans="1:60" outlineLevel="3" x14ac:dyDescent="0.2">
      <c r="A548" s="221"/>
      <c r="B548" s="222"/>
      <c r="C548" s="268" t="s">
        <v>442</v>
      </c>
      <c r="D548" s="262"/>
      <c r="E548" s="263">
        <v>9.1155000000000008</v>
      </c>
      <c r="F548" s="224"/>
      <c r="G548" s="224"/>
      <c r="H548" s="224"/>
      <c r="I548" s="224"/>
      <c r="J548" s="224"/>
      <c r="K548" s="224"/>
      <c r="L548" s="224"/>
      <c r="M548" s="224"/>
      <c r="N548" s="223"/>
      <c r="O548" s="223"/>
      <c r="P548" s="223"/>
      <c r="Q548" s="223"/>
      <c r="R548" s="224"/>
      <c r="S548" s="224"/>
      <c r="T548" s="224"/>
      <c r="U548" s="224"/>
      <c r="V548" s="224"/>
      <c r="W548" s="224"/>
      <c r="X548" s="224"/>
      <c r="Y548" s="224"/>
      <c r="Z548" s="214"/>
      <c r="AA548" s="214"/>
      <c r="AB548" s="214"/>
      <c r="AC548" s="214"/>
      <c r="AD548" s="214"/>
      <c r="AE548" s="214"/>
      <c r="AF548" s="214"/>
      <c r="AG548" s="214" t="s">
        <v>371</v>
      </c>
      <c r="AH548" s="214">
        <v>0</v>
      </c>
      <c r="AI548" s="214"/>
      <c r="AJ548" s="214"/>
      <c r="AK548" s="214"/>
      <c r="AL548" s="214"/>
      <c r="AM548" s="214"/>
      <c r="AN548" s="214"/>
      <c r="AO548" s="214"/>
      <c r="AP548" s="214"/>
      <c r="AQ548" s="214"/>
      <c r="AR548" s="214"/>
      <c r="AS548" s="214"/>
      <c r="AT548" s="214"/>
      <c r="AU548" s="214"/>
      <c r="AV548" s="214"/>
      <c r="AW548" s="214"/>
      <c r="AX548" s="214"/>
      <c r="AY548" s="214"/>
      <c r="AZ548" s="214"/>
      <c r="BA548" s="214"/>
      <c r="BB548" s="214"/>
      <c r="BC548" s="214"/>
      <c r="BD548" s="214"/>
      <c r="BE548" s="214"/>
      <c r="BF548" s="214"/>
      <c r="BG548" s="214"/>
      <c r="BH548" s="214"/>
    </row>
    <row r="549" spans="1:60" outlineLevel="3" x14ac:dyDescent="0.2">
      <c r="A549" s="221"/>
      <c r="B549" s="222"/>
      <c r="C549" s="268" t="s">
        <v>443</v>
      </c>
      <c r="D549" s="262"/>
      <c r="E549" s="263">
        <v>1.5</v>
      </c>
      <c r="F549" s="224"/>
      <c r="G549" s="224"/>
      <c r="H549" s="224"/>
      <c r="I549" s="224"/>
      <c r="J549" s="224"/>
      <c r="K549" s="224"/>
      <c r="L549" s="224"/>
      <c r="M549" s="224"/>
      <c r="N549" s="223"/>
      <c r="O549" s="223"/>
      <c r="P549" s="223"/>
      <c r="Q549" s="223"/>
      <c r="R549" s="224"/>
      <c r="S549" s="224"/>
      <c r="T549" s="224"/>
      <c r="U549" s="224"/>
      <c r="V549" s="224"/>
      <c r="W549" s="224"/>
      <c r="X549" s="224"/>
      <c r="Y549" s="224"/>
      <c r="Z549" s="214"/>
      <c r="AA549" s="214"/>
      <c r="AB549" s="214"/>
      <c r="AC549" s="214"/>
      <c r="AD549" s="214"/>
      <c r="AE549" s="214"/>
      <c r="AF549" s="214"/>
      <c r="AG549" s="214" t="s">
        <v>371</v>
      </c>
      <c r="AH549" s="214">
        <v>0</v>
      </c>
      <c r="AI549" s="214"/>
      <c r="AJ549" s="214"/>
      <c r="AK549" s="214"/>
      <c r="AL549" s="214"/>
      <c r="AM549" s="214"/>
      <c r="AN549" s="214"/>
      <c r="AO549" s="214"/>
      <c r="AP549" s="214"/>
      <c r="AQ549" s="214"/>
      <c r="AR549" s="214"/>
      <c r="AS549" s="214"/>
      <c r="AT549" s="214"/>
      <c r="AU549" s="214"/>
      <c r="AV549" s="214"/>
      <c r="AW549" s="214"/>
      <c r="AX549" s="214"/>
      <c r="AY549" s="214"/>
      <c r="AZ549" s="214"/>
      <c r="BA549" s="214"/>
      <c r="BB549" s="214"/>
      <c r="BC549" s="214"/>
      <c r="BD549" s="214"/>
      <c r="BE549" s="214"/>
      <c r="BF549" s="214"/>
      <c r="BG549" s="214"/>
      <c r="BH549" s="214"/>
    </row>
    <row r="550" spans="1:60" outlineLevel="3" x14ac:dyDescent="0.2">
      <c r="A550" s="221"/>
      <c r="B550" s="222"/>
      <c r="C550" s="268" t="s">
        <v>444</v>
      </c>
      <c r="D550" s="262"/>
      <c r="E550" s="263">
        <v>-2.9550000000000001</v>
      </c>
      <c r="F550" s="224"/>
      <c r="G550" s="224"/>
      <c r="H550" s="224"/>
      <c r="I550" s="224"/>
      <c r="J550" s="224"/>
      <c r="K550" s="224"/>
      <c r="L550" s="224"/>
      <c r="M550" s="224"/>
      <c r="N550" s="223"/>
      <c r="O550" s="223"/>
      <c r="P550" s="223"/>
      <c r="Q550" s="223"/>
      <c r="R550" s="224"/>
      <c r="S550" s="224"/>
      <c r="T550" s="224"/>
      <c r="U550" s="224"/>
      <c r="V550" s="224"/>
      <c r="W550" s="224"/>
      <c r="X550" s="224"/>
      <c r="Y550" s="224"/>
      <c r="Z550" s="214"/>
      <c r="AA550" s="214"/>
      <c r="AB550" s="214"/>
      <c r="AC550" s="214"/>
      <c r="AD550" s="214"/>
      <c r="AE550" s="214"/>
      <c r="AF550" s="214"/>
      <c r="AG550" s="214" t="s">
        <v>371</v>
      </c>
      <c r="AH550" s="214">
        <v>0</v>
      </c>
      <c r="AI550" s="214"/>
      <c r="AJ550" s="214"/>
      <c r="AK550" s="214"/>
      <c r="AL550" s="214"/>
      <c r="AM550" s="214"/>
      <c r="AN550" s="214"/>
      <c r="AO550" s="214"/>
      <c r="AP550" s="214"/>
      <c r="AQ550" s="214"/>
      <c r="AR550" s="214"/>
      <c r="AS550" s="214"/>
      <c r="AT550" s="214"/>
      <c r="AU550" s="214"/>
      <c r="AV550" s="214"/>
      <c r="AW550" s="214"/>
      <c r="AX550" s="214"/>
      <c r="AY550" s="214"/>
      <c r="AZ550" s="214"/>
      <c r="BA550" s="214"/>
      <c r="BB550" s="214"/>
      <c r="BC550" s="214"/>
      <c r="BD550" s="214"/>
      <c r="BE550" s="214"/>
      <c r="BF550" s="214"/>
      <c r="BG550" s="214"/>
      <c r="BH550" s="214"/>
    </row>
    <row r="551" spans="1:60" outlineLevel="3" x14ac:dyDescent="0.2">
      <c r="A551" s="221"/>
      <c r="B551" s="222"/>
      <c r="C551" s="268" t="s">
        <v>905</v>
      </c>
      <c r="D551" s="262"/>
      <c r="E551" s="263"/>
      <c r="F551" s="224"/>
      <c r="G551" s="224"/>
      <c r="H551" s="224"/>
      <c r="I551" s="224"/>
      <c r="J551" s="224"/>
      <c r="K551" s="224"/>
      <c r="L551" s="224"/>
      <c r="M551" s="224"/>
      <c r="N551" s="223"/>
      <c r="O551" s="223"/>
      <c r="P551" s="223"/>
      <c r="Q551" s="223"/>
      <c r="R551" s="224"/>
      <c r="S551" s="224"/>
      <c r="T551" s="224"/>
      <c r="U551" s="224"/>
      <c r="V551" s="224"/>
      <c r="W551" s="224"/>
      <c r="X551" s="224"/>
      <c r="Y551" s="224"/>
      <c r="Z551" s="214"/>
      <c r="AA551" s="214"/>
      <c r="AB551" s="214"/>
      <c r="AC551" s="214"/>
      <c r="AD551" s="214"/>
      <c r="AE551" s="214"/>
      <c r="AF551" s="214"/>
      <c r="AG551" s="214" t="s">
        <v>371</v>
      </c>
      <c r="AH551" s="214">
        <v>0</v>
      </c>
      <c r="AI551" s="214"/>
      <c r="AJ551" s="214"/>
      <c r="AK551" s="214"/>
      <c r="AL551" s="214"/>
      <c r="AM551" s="214"/>
      <c r="AN551" s="214"/>
      <c r="AO551" s="214"/>
      <c r="AP551" s="214"/>
      <c r="AQ551" s="214"/>
      <c r="AR551" s="214"/>
      <c r="AS551" s="214"/>
      <c r="AT551" s="214"/>
      <c r="AU551" s="214"/>
      <c r="AV551" s="214"/>
      <c r="AW551" s="214"/>
      <c r="AX551" s="214"/>
      <c r="AY551" s="214"/>
      <c r="AZ551" s="214"/>
      <c r="BA551" s="214"/>
      <c r="BB551" s="214"/>
      <c r="BC551" s="214"/>
      <c r="BD551" s="214"/>
      <c r="BE551" s="214"/>
      <c r="BF551" s="214"/>
      <c r="BG551" s="214"/>
      <c r="BH551" s="214"/>
    </row>
    <row r="552" spans="1:60" outlineLevel="3" x14ac:dyDescent="0.2">
      <c r="A552" s="221"/>
      <c r="B552" s="222"/>
      <c r="C552" s="268" t="s">
        <v>409</v>
      </c>
      <c r="D552" s="262"/>
      <c r="E552" s="263">
        <v>35.909999999999997</v>
      </c>
      <c r="F552" s="224"/>
      <c r="G552" s="224"/>
      <c r="H552" s="224"/>
      <c r="I552" s="224"/>
      <c r="J552" s="224"/>
      <c r="K552" s="224"/>
      <c r="L552" s="224"/>
      <c r="M552" s="224"/>
      <c r="N552" s="223"/>
      <c r="O552" s="223"/>
      <c r="P552" s="223"/>
      <c r="Q552" s="223"/>
      <c r="R552" s="224"/>
      <c r="S552" s="224"/>
      <c r="T552" s="224"/>
      <c r="U552" s="224"/>
      <c r="V552" s="224"/>
      <c r="W552" s="224"/>
      <c r="X552" s="224"/>
      <c r="Y552" s="224"/>
      <c r="Z552" s="214"/>
      <c r="AA552" s="214"/>
      <c r="AB552" s="214"/>
      <c r="AC552" s="214"/>
      <c r="AD552" s="214"/>
      <c r="AE552" s="214"/>
      <c r="AF552" s="214"/>
      <c r="AG552" s="214" t="s">
        <v>371</v>
      </c>
      <c r="AH552" s="214">
        <v>0</v>
      </c>
      <c r="AI552" s="214"/>
      <c r="AJ552" s="214"/>
      <c r="AK552" s="214"/>
      <c r="AL552" s="214"/>
      <c r="AM552" s="214"/>
      <c r="AN552" s="214"/>
      <c r="AO552" s="214"/>
      <c r="AP552" s="214"/>
      <c r="AQ552" s="214"/>
      <c r="AR552" s="214"/>
      <c r="AS552" s="214"/>
      <c r="AT552" s="214"/>
      <c r="AU552" s="214"/>
      <c r="AV552" s="214"/>
      <c r="AW552" s="214"/>
      <c r="AX552" s="214"/>
      <c r="AY552" s="214"/>
      <c r="AZ552" s="214"/>
      <c r="BA552" s="214"/>
      <c r="BB552" s="214"/>
      <c r="BC552" s="214"/>
      <c r="BD552" s="214"/>
      <c r="BE552" s="214"/>
      <c r="BF552" s="214"/>
      <c r="BG552" s="214"/>
      <c r="BH552" s="214"/>
    </row>
    <row r="553" spans="1:60" outlineLevel="3" x14ac:dyDescent="0.2">
      <c r="A553" s="221"/>
      <c r="B553" s="222"/>
      <c r="C553" s="268" t="s">
        <v>410</v>
      </c>
      <c r="D553" s="262"/>
      <c r="E553" s="263">
        <v>3.42</v>
      </c>
      <c r="F553" s="224"/>
      <c r="G553" s="224"/>
      <c r="H553" s="224"/>
      <c r="I553" s="224"/>
      <c r="J553" s="224"/>
      <c r="K553" s="224"/>
      <c r="L553" s="224"/>
      <c r="M553" s="224"/>
      <c r="N553" s="223"/>
      <c r="O553" s="223"/>
      <c r="P553" s="223"/>
      <c r="Q553" s="223"/>
      <c r="R553" s="224"/>
      <c r="S553" s="224"/>
      <c r="T553" s="224"/>
      <c r="U553" s="224"/>
      <c r="V553" s="224"/>
      <c r="W553" s="224"/>
      <c r="X553" s="224"/>
      <c r="Y553" s="224"/>
      <c r="Z553" s="214"/>
      <c r="AA553" s="214"/>
      <c r="AB553" s="214"/>
      <c r="AC553" s="214"/>
      <c r="AD553" s="214"/>
      <c r="AE553" s="214"/>
      <c r="AF553" s="214"/>
      <c r="AG553" s="214" t="s">
        <v>371</v>
      </c>
      <c r="AH553" s="214">
        <v>0</v>
      </c>
      <c r="AI553" s="214"/>
      <c r="AJ553" s="214"/>
      <c r="AK553" s="214"/>
      <c r="AL553" s="214"/>
      <c r="AM553" s="214"/>
      <c r="AN553" s="214"/>
      <c r="AO553" s="214"/>
      <c r="AP553" s="214"/>
      <c r="AQ553" s="214"/>
      <c r="AR553" s="214"/>
      <c r="AS553" s="214"/>
      <c r="AT553" s="214"/>
      <c r="AU553" s="214"/>
      <c r="AV553" s="214"/>
      <c r="AW553" s="214"/>
      <c r="AX553" s="214"/>
      <c r="AY553" s="214"/>
      <c r="AZ553" s="214"/>
      <c r="BA553" s="214"/>
      <c r="BB553" s="214"/>
      <c r="BC553" s="214"/>
      <c r="BD553" s="214"/>
      <c r="BE553" s="214"/>
      <c r="BF553" s="214"/>
      <c r="BG553" s="214"/>
      <c r="BH553" s="214"/>
    </row>
    <row r="554" spans="1:60" outlineLevel="3" x14ac:dyDescent="0.2">
      <c r="A554" s="221"/>
      <c r="B554" s="222"/>
      <c r="C554" s="268" t="s">
        <v>414</v>
      </c>
      <c r="D554" s="262"/>
      <c r="E554" s="263">
        <v>0.95</v>
      </c>
      <c r="F554" s="224"/>
      <c r="G554" s="224"/>
      <c r="H554" s="224"/>
      <c r="I554" s="224"/>
      <c r="J554" s="224"/>
      <c r="K554" s="224"/>
      <c r="L554" s="224"/>
      <c r="M554" s="224"/>
      <c r="N554" s="223"/>
      <c r="O554" s="223"/>
      <c r="P554" s="223"/>
      <c r="Q554" s="223"/>
      <c r="R554" s="224"/>
      <c r="S554" s="224"/>
      <c r="T554" s="224"/>
      <c r="U554" s="224"/>
      <c r="V554" s="224"/>
      <c r="W554" s="224"/>
      <c r="X554" s="224"/>
      <c r="Y554" s="224"/>
      <c r="Z554" s="214"/>
      <c r="AA554" s="214"/>
      <c r="AB554" s="214"/>
      <c r="AC554" s="214"/>
      <c r="AD554" s="214"/>
      <c r="AE554" s="214"/>
      <c r="AF554" s="214"/>
      <c r="AG554" s="214" t="s">
        <v>371</v>
      </c>
      <c r="AH554" s="214">
        <v>0</v>
      </c>
      <c r="AI554" s="214"/>
      <c r="AJ554" s="214"/>
      <c r="AK554" s="214"/>
      <c r="AL554" s="214"/>
      <c r="AM554" s="214"/>
      <c r="AN554" s="214"/>
      <c r="AO554" s="214"/>
      <c r="AP554" s="214"/>
      <c r="AQ554" s="214"/>
      <c r="AR554" s="214"/>
      <c r="AS554" s="214"/>
      <c r="AT554" s="214"/>
      <c r="AU554" s="214"/>
      <c r="AV554" s="214"/>
      <c r="AW554" s="214"/>
      <c r="AX554" s="214"/>
      <c r="AY554" s="214"/>
      <c r="AZ554" s="214"/>
      <c r="BA554" s="214"/>
      <c r="BB554" s="214"/>
      <c r="BC554" s="214"/>
      <c r="BD554" s="214"/>
      <c r="BE554" s="214"/>
      <c r="BF554" s="214"/>
      <c r="BG554" s="214"/>
      <c r="BH554" s="214"/>
    </row>
    <row r="555" spans="1:60" outlineLevel="3" x14ac:dyDescent="0.2">
      <c r="A555" s="221"/>
      <c r="B555" s="222"/>
      <c r="C555" s="268" t="s">
        <v>415</v>
      </c>
      <c r="D555" s="262"/>
      <c r="E555" s="263">
        <v>4.8899999999999997</v>
      </c>
      <c r="F555" s="224"/>
      <c r="G555" s="224"/>
      <c r="H555" s="224"/>
      <c r="I555" s="224"/>
      <c r="J555" s="224"/>
      <c r="K555" s="224"/>
      <c r="L555" s="224"/>
      <c r="M555" s="224"/>
      <c r="N555" s="223"/>
      <c r="O555" s="223"/>
      <c r="P555" s="223"/>
      <c r="Q555" s="223"/>
      <c r="R555" s="224"/>
      <c r="S555" s="224"/>
      <c r="T555" s="224"/>
      <c r="U555" s="224"/>
      <c r="V555" s="224"/>
      <c r="W555" s="224"/>
      <c r="X555" s="224"/>
      <c r="Y555" s="224"/>
      <c r="Z555" s="214"/>
      <c r="AA555" s="214"/>
      <c r="AB555" s="214"/>
      <c r="AC555" s="214"/>
      <c r="AD555" s="214"/>
      <c r="AE555" s="214"/>
      <c r="AF555" s="214"/>
      <c r="AG555" s="214" t="s">
        <v>371</v>
      </c>
      <c r="AH555" s="214">
        <v>0</v>
      </c>
      <c r="AI555" s="214"/>
      <c r="AJ555" s="214"/>
      <c r="AK555" s="214"/>
      <c r="AL555" s="214"/>
      <c r="AM555" s="214"/>
      <c r="AN555" s="214"/>
      <c r="AO555" s="214"/>
      <c r="AP555" s="214"/>
      <c r="AQ555" s="214"/>
      <c r="AR555" s="214"/>
      <c r="AS555" s="214"/>
      <c r="AT555" s="214"/>
      <c r="AU555" s="214"/>
      <c r="AV555" s="214"/>
      <c r="AW555" s="214"/>
      <c r="AX555" s="214"/>
      <c r="AY555" s="214"/>
      <c r="AZ555" s="214"/>
      <c r="BA555" s="214"/>
      <c r="BB555" s="214"/>
      <c r="BC555" s="214"/>
      <c r="BD555" s="214"/>
      <c r="BE555" s="214"/>
      <c r="BF555" s="214"/>
      <c r="BG555" s="214"/>
      <c r="BH555" s="214"/>
    </row>
    <row r="556" spans="1:60" x14ac:dyDescent="0.2">
      <c r="A556" s="229" t="s">
        <v>310</v>
      </c>
      <c r="B556" s="230" t="s">
        <v>270</v>
      </c>
      <c r="C556" s="253" t="s">
        <v>271</v>
      </c>
      <c r="D556" s="231"/>
      <c r="E556" s="232"/>
      <c r="F556" s="233"/>
      <c r="G556" s="233">
        <f>SUMIF(AG557:AG557,"&lt;&gt;NOR",G557:G557)</f>
        <v>0</v>
      </c>
      <c r="H556" s="233"/>
      <c r="I556" s="233">
        <f>SUM(I557:I557)</f>
        <v>0</v>
      </c>
      <c r="J556" s="233"/>
      <c r="K556" s="233">
        <f>SUM(K557:K557)</f>
        <v>0</v>
      </c>
      <c r="L556" s="233"/>
      <c r="M556" s="233">
        <f>SUM(M557:M557)</f>
        <v>0</v>
      </c>
      <c r="N556" s="232"/>
      <c r="O556" s="232">
        <f>SUM(O557:O557)</f>
        <v>0</v>
      </c>
      <c r="P556" s="232"/>
      <c r="Q556" s="232">
        <f>SUM(Q557:Q557)</f>
        <v>0</v>
      </c>
      <c r="R556" s="233"/>
      <c r="S556" s="233"/>
      <c r="T556" s="234"/>
      <c r="U556" s="228"/>
      <c r="V556" s="228">
        <f>SUM(V557:V557)</f>
        <v>0</v>
      </c>
      <c r="W556" s="228"/>
      <c r="X556" s="228"/>
      <c r="Y556" s="228"/>
      <c r="AG556" t="s">
        <v>311</v>
      </c>
    </row>
    <row r="557" spans="1:60" outlineLevel="1" x14ac:dyDescent="0.2">
      <c r="A557" s="245">
        <v>143</v>
      </c>
      <c r="B557" s="246" t="s">
        <v>906</v>
      </c>
      <c r="C557" s="256" t="s">
        <v>907</v>
      </c>
      <c r="D557" s="247" t="s">
        <v>330</v>
      </c>
      <c r="E557" s="248">
        <v>1</v>
      </c>
      <c r="F557" s="249"/>
      <c r="G557" s="250">
        <f>ROUND(E557*F557,2)</f>
        <v>0</v>
      </c>
      <c r="H557" s="249"/>
      <c r="I557" s="250">
        <f>ROUND(E557*H557,2)</f>
        <v>0</v>
      </c>
      <c r="J557" s="249"/>
      <c r="K557" s="250">
        <f>ROUND(E557*J557,2)</f>
        <v>0</v>
      </c>
      <c r="L557" s="250">
        <v>12</v>
      </c>
      <c r="M557" s="250">
        <f>G557*(1+L557/100)</f>
        <v>0</v>
      </c>
      <c r="N557" s="248">
        <v>0</v>
      </c>
      <c r="O557" s="248">
        <f>ROUND(E557*N557,2)</f>
        <v>0</v>
      </c>
      <c r="P557" s="248">
        <v>0</v>
      </c>
      <c r="Q557" s="248">
        <f>ROUND(E557*P557,2)</f>
        <v>0</v>
      </c>
      <c r="R557" s="250"/>
      <c r="S557" s="250" t="s">
        <v>331</v>
      </c>
      <c r="T557" s="251" t="s">
        <v>316</v>
      </c>
      <c r="U557" s="224">
        <v>0</v>
      </c>
      <c r="V557" s="224">
        <f>ROUND(E557*U557,2)</f>
        <v>0</v>
      </c>
      <c r="W557" s="224"/>
      <c r="X557" s="224" t="s">
        <v>336</v>
      </c>
      <c r="Y557" s="224" t="s">
        <v>317</v>
      </c>
      <c r="Z557" s="214"/>
      <c r="AA557" s="214"/>
      <c r="AB557" s="214"/>
      <c r="AC557" s="214"/>
      <c r="AD557" s="214"/>
      <c r="AE557" s="214"/>
      <c r="AF557" s="214"/>
      <c r="AG557" s="214" t="s">
        <v>337</v>
      </c>
      <c r="AH557" s="214"/>
      <c r="AI557" s="214"/>
      <c r="AJ557" s="214"/>
      <c r="AK557" s="214"/>
      <c r="AL557" s="214"/>
      <c r="AM557" s="214"/>
      <c r="AN557" s="214"/>
      <c r="AO557" s="214"/>
      <c r="AP557" s="214"/>
      <c r="AQ557" s="214"/>
      <c r="AR557" s="214"/>
      <c r="AS557" s="214"/>
      <c r="AT557" s="214"/>
      <c r="AU557" s="214"/>
      <c r="AV557" s="214"/>
      <c r="AW557" s="214"/>
      <c r="AX557" s="214"/>
      <c r="AY557" s="214"/>
      <c r="AZ557" s="214"/>
      <c r="BA557" s="214"/>
      <c r="BB557" s="214"/>
      <c r="BC557" s="214"/>
      <c r="BD557" s="214"/>
      <c r="BE557" s="214"/>
      <c r="BF557" s="214"/>
      <c r="BG557" s="214"/>
      <c r="BH557" s="214"/>
    </row>
    <row r="558" spans="1:60" x14ac:dyDescent="0.2">
      <c r="A558" s="229" t="s">
        <v>310</v>
      </c>
      <c r="B558" s="230" t="s">
        <v>276</v>
      </c>
      <c r="C558" s="253" t="s">
        <v>277</v>
      </c>
      <c r="D558" s="231"/>
      <c r="E558" s="232"/>
      <c r="F558" s="233"/>
      <c r="G558" s="233">
        <f>SUMIF(AG559:AG559,"&lt;&gt;NOR",G559:G559)</f>
        <v>0</v>
      </c>
      <c r="H558" s="233"/>
      <c r="I558" s="233">
        <f>SUM(I559:I559)</f>
        <v>0</v>
      </c>
      <c r="J558" s="233"/>
      <c r="K558" s="233">
        <f>SUM(K559:K559)</f>
        <v>0</v>
      </c>
      <c r="L558" s="233"/>
      <c r="M558" s="233">
        <f>SUM(M559:M559)</f>
        <v>0</v>
      </c>
      <c r="N558" s="232"/>
      <c r="O558" s="232">
        <f>SUM(O559:O559)</f>
        <v>0</v>
      </c>
      <c r="P558" s="232"/>
      <c r="Q558" s="232">
        <f>SUM(Q559:Q559)</f>
        <v>0</v>
      </c>
      <c r="R558" s="233"/>
      <c r="S558" s="233"/>
      <c r="T558" s="234"/>
      <c r="U558" s="228"/>
      <c r="V558" s="228">
        <f>SUM(V559:V559)</f>
        <v>0</v>
      </c>
      <c r="W558" s="228"/>
      <c r="X558" s="228"/>
      <c r="Y558" s="228"/>
      <c r="AG558" t="s">
        <v>311</v>
      </c>
    </row>
    <row r="559" spans="1:60" ht="22.5" outlineLevel="1" x14ac:dyDescent="0.2">
      <c r="A559" s="245">
        <v>144</v>
      </c>
      <c r="B559" s="246" t="s">
        <v>908</v>
      </c>
      <c r="C559" s="256" t="s">
        <v>909</v>
      </c>
      <c r="D559" s="247" t="s">
        <v>330</v>
      </c>
      <c r="E559" s="248">
        <v>1</v>
      </c>
      <c r="F559" s="249"/>
      <c r="G559" s="250">
        <f>ROUND(E559*F559,2)</f>
        <v>0</v>
      </c>
      <c r="H559" s="249"/>
      <c r="I559" s="250">
        <f>ROUND(E559*H559,2)</f>
        <v>0</v>
      </c>
      <c r="J559" s="249"/>
      <c r="K559" s="250">
        <f>ROUND(E559*J559,2)</f>
        <v>0</v>
      </c>
      <c r="L559" s="250">
        <v>12</v>
      </c>
      <c r="M559" s="250">
        <f>G559*(1+L559/100)</f>
        <v>0</v>
      </c>
      <c r="N559" s="248">
        <v>0</v>
      </c>
      <c r="O559" s="248">
        <f>ROUND(E559*N559,2)</f>
        <v>0</v>
      </c>
      <c r="P559" s="248">
        <v>0</v>
      </c>
      <c r="Q559" s="248">
        <f>ROUND(E559*P559,2)</f>
        <v>0</v>
      </c>
      <c r="R559" s="250"/>
      <c r="S559" s="250" t="s">
        <v>331</v>
      </c>
      <c r="T559" s="251" t="s">
        <v>316</v>
      </c>
      <c r="U559" s="224">
        <v>0</v>
      </c>
      <c r="V559" s="224">
        <f>ROUND(E559*U559,2)</f>
        <v>0</v>
      </c>
      <c r="W559" s="224"/>
      <c r="X559" s="224" t="s">
        <v>336</v>
      </c>
      <c r="Y559" s="224" t="s">
        <v>317</v>
      </c>
      <c r="Z559" s="214"/>
      <c r="AA559" s="214"/>
      <c r="AB559" s="214"/>
      <c r="AC559" s="214"/>
      <c r="AD559" s="214"/>
      <c r="AE559" s="214"/>
      <c r="AF559" s="214"/>
      <c r="AG559" s="214" t="s">
        <v>367</v>
      </c>
      <c r="AH559" s="214"/>
      <c r="AI559" s="214"/>
      <c r="AJ559" s="214"/>
      <c r="AK559" s="214"/>
      <c r="AL559" s="214"/>
      <c r="AM559" s="214"/>
      <c r="AN559" s="214"/>
      <c r="AO559" s="214"/>
      <c r="AP559" s="214"/>
      <c r="AQ559" s="214"/>
      <c r="AR559" s="214"/>
      <c r="AS559" s="214"/>
      <c r="AT559" s="214"/>
      <c r="AU559" s="214"/>
      <c r="AV559" s="214"/>
      <c r="AW559" s="214"/>
      <c r="AX559" s="214"/>
      <c r="AY559" s="214"/>
      <c r="AZ559" s="214"/>
      <c r="BA559" s="214"/>
      <c r="BB559" s="214"/>
      <c r="BC559" s="214"/>
      <c r="BD559" s="214"/>
      <c r="BE559" s="214"/>
      <c r="BF559" s="214"/>
      <c r="BG559" s="214"/>
      <c r="BH559" s="214"/>
    </row>
    <row r="560" spans="1:60" x14ac:dyDescent="0.2">
      <c r="A560" s="229" t="s">
        <v>310</v>
      </c>
      <c r="B560" s="230" t="s">
        <v>217</v>
      </c>
      <c r="C560" s="253" t="s">
        <v>218</v>
      </c>
      <c r="D560" s="231"/>
      <c r="E560" s="232"/>
      <c r="F560" s="233"/>
      <c r="G560" s="233">
        <f>SUMIF(AG561:AG599,"&lt;&gt;NOR",G561:G599)</f>
        <v>0</v>
      </c>
      <c r="H560" s="233"/>
      <c r="I560" s="233">
        <f>SUM(I561:I599)</f>
        <v>0</v>
      </c>
      <c r="J560" s="233"/>
      <c r="K560" s="233">
        <f>SUM(K561:K599)</f>
        <v>0</v>
      </c>
      <c r="L560" s="233"/>
      <c r="M560" s="233">
        <f>SUM(M561:M599)</f>
        <v>0</v>
      </c>
      <c r="N560" s="232"/>
      <c r="O560" s="232">
        <f>SUM(O561:O599)</f>
        <v>0</v>
      </c>
      <c r="P560" s="232"/>
      <c r="Q560" s="232">
        <f>SUM(Q561:Q599)</f>
        <v>0</v>
      </c>
      <c r="R560" s="233"/>
      <c r="S560" s="233"/>
      <c r="T560" s="234"/>
      <c r="U560" s="228"/>
      <c r="V560" s="228">
        <f>SUM(V561:V599)</f>
        <v>86.009999999999991</v>
      </c>
      <c r="W560" s="228"/>
      <c r="X560" s="228"/>
      <c r="Y560" s="228"/>
      <c r="AG560" t="s">
        <v>311</v>
      </c>
    </row>
    <row r="561" spans="1:60" ht="22.5" outlineLevel="1" x14ac:dyDescent="0.2">
      <c r="A561" s="236">
        <v>145</v>
      </c>
      <c r="B561" s="237" t="s">
        <v>910</v>
      </c>
      <c r="C561" s="254" t="s">
        <v>911</v>
      </c>
      <c r="D561" s="238" t="s">
        <v>581</v>
      </c>
      <c r="E561" s="239">
        <v>21.685680000000001</v>
      </c>
      <c r="F561" s="240"/>
      <c r="G561" s="241">
        <f>ROUND(E561*F561,2)</f>
        <v>0</v>
      </c>
      <c r="H561" s="240"/>
      <c r="I561" s="241">
        <f>ROUND(E561*H561,2)</f>
        <v>0</v>
      </c>
      <c r="J561" s="240"/>
      <c r="K561" s="241">
        <f>ROUND(E561*J561,2)</f>
        <v>0</v>
      </c>
      <c r="L561" s="241">
        <v>12</v>
      </c>
      <c r="M561" s="241">
        <f>G561*(1+L561/100)</f>
        <v>0</v>
      </c>
      <c r="N561" s="239">
        <v>0</v>
      </c>
      <c r="O561" s="239">
        <f>ROUND(E561*N561,2)</f>
        <v>0</v>
      </c>
      <c r="P561" s="239">
        <v>0</v>
      </c>
      <c r="Q561" s="239">
        <f>ROUND(E561*P561,2)</f>
        <v>0</v>
      </c>
      <c r="R561" s="241" t="s">
        <v>519</v>
      </c>
      <c r="S561" s="241" t="s">
        <v>315</v>
      </c>
      <c r="T561" s="242" t="s">
        <v>315</v>
      </c>
      <c r="U561" s="224">
        <v>2.0089999999999999</v>
      </c>
      <c r="V561" s="224">
        <f>ROUND(E561*U561,2)</f>
        <v>43.57</v>
      </c>
      <c r="W561" s="224"/>
      <c r="X561" s="224" t="s">
        <v>336</v>
      </c>
      <c r="Y561" s="224" t="s">
        <v>317</v>
      </c>
      <c r="Z561" s="214"/>
      <c r="AA561" s="214"/>
      <c r="AB561" s="214"/>
      <c r="AC561" s="214"/>
      <c r="AD561" s="214"/>
      <c r="AE561" s="214"/>
      <c r="AF561" s="214"/>
      <c r="AG561" s="214" t="s">
        <v>337</v>
      </c>
      <c r="AH561" s="214"/>
      <c r="AI561" s="214"/>
      <c r="AJ561" s="214"/>
      <c r="AK561" s="214"/>
      <c r="AL561" s="214"/>
      <c r="AM561" s="214"/>
      <c r="AN561" s="214"/>
      <c r="AO561" s="214"/>
      <c r="AP561" s="214"/>
      <c r="AQ561" s="214"/>
      <c r="AR561" s="214"/>
      <c r="AS561" s="214"/>
      <c r="AT561" s="214"/>
      <c r="AU561" s="214"/>
      <c r="AV561" s="214"/>
      <c r="AW561" s="214"/>
      <c r="AX561" s="214"/>
      <c r="AY561" s="214"/>
      <c r="AZ561" s="214"/>
      <c r="BA561" s="214"/>
      <c r="BB561" s="214"/>
      <c r="BC561" s="214"/>
      <c r="BD561" s="214"/>
      <c r="BE561" s="214"/>
      <c r="BF561" s="214"/>
      <c r="BG561" s="214"/>
      <c r="BH561" s="214"/>
    </row>
    <row r="562" spans="1:60" outlineLevel="2" x14ac:dyDescent="0.2">
      <c r="A562" s="221"/>
      <c r="B562" s="222"/>
      <c r="C562" s="268" t="s">
        <v>912</v>
      </c>
      <c r="D562" s="262"/>
      <c r="E562" s="263">
        <v>21.557289999999998</v>
      </c>
      <c r="F562" s="224"/>
      <c r="G562" s="224"/>
      <c r="H562" s="224"/>
      <c r="I562" s="224"/>
      <c r="J562" s="224"/>
      <c r="K562" s="224"/>
      <c r="L562" s="224"/>
      <c r="M562" s="224"/>
      <c r="N562" s="223"/>
      <c r="O562" s="223"/>
      <c r="P562" s="223"/>
      <c r="Q562" s="223"/>
      <c r="R562" s="224"/>
      <c r="S562" s="224"/>
      <c r="T562" s="224"/>
      <c r="U562" s="224"/>
      <c r="V562" s="224"/>
      <c r="W562" s="224"/>
      <c r="X562" s="224"/>
      <c r="Y562" s="224"/>
      <c r="Z562" s="214"/>
      <c r="AA562" s="214"/>
      <c r="AB562" s="214"/>
      <c r="AC562" s="214"/>
      <c r="AD562" s="214"/>
      <c r="AE562" s="214"/>
      <c r="AF562" s="214"/>
      <c r="AG562" s="214" t="s">
        <v>371</v>
      </c>
      <c r="AH562" s="214">
        <v>5</v>
      </c>
      <c r="AI562" s="214"/>
      <c r="AJ562" s="214"/>
      <c r="AK562" s="214"/>
      <c r="AL562" s="214"/>
      <c r="AM562" s="214"/>
      <c r="AN562" s="214"/>
      <c r="AO562" s="214"/>
      <c r="AP562" s="214"/>
      <c r="AQ562" s="214"/>
      <c r="AR562" s="214"/>
      <c r="AS562" s="214"/>
      <c r="AT562" s="214"/>
      <c r="AU562" s="214"/>
      <c r="AV562" s="214"/>
      <c r="AW562" s="214"/>
      <c r="AX562" s="214"/>
      <c r="AY562" s="214"/>
      <c r="AZ562" s="214"/>
      <c r="BA562" s="214"/>
      <c r="BB562" s="214"/>
      <c r="BC562" s="214"/>
      <c r="BD562" s="214"/>
      <c r="BE562" s="214"/>
      <c r="BF562" s="214"/>
      <c r="BG562" s="214"/>
      <c r="BH562" s="214"/>
    </row>
    <row r="563" spans="1:60" outlineLevel="3" x14ac:dyDescent="0.2">
      <c r="A563" s="221"/>
      <c r="B563" s="222"/>
      <c r="C563" s="268" t="s">
        <v>913</v>
      </c>
      <c r="D563" s="262"/>
      <c r="E563" s="263">
        <v>0.12839</v>
      </c>
      <c r="F563" s="224"/>
      <c r="G563" s="224"/>
      <c r="H563" s="224"/>
      <c r="I563" s="224"/>
      <c r="J563" s="224"/>
      <c r="K563" s="224"/>
      <c r="L563" s="224"/>
      <c r="M563" s="224"/>
      <c r="N563" s="223"/>
      <c r="O563" s="223"/>
      <c r="P563" s="223"/>
      <c r="Q563" s="223"/>
      <c r="R563" s="224"/>
      <c r="S563" s="224"/>
      <c r="T563" s="224"/>
      <c r="U563" s="224"/>
      <c r="V563" s="224"/>
      <c r="W563" s="224"/>
      <c r="X563" s="224"/>
      <c r="Y563" s="224"/>
      <c r="Z563" s="214"/>
      <c r="AA563" s="214"/>
      <c r="AB563" s="214"/>
      <c r="AC563" s="214"/>
      <c r="AD563" s="214"/>
      <c r="AE563" s="214"/>
      <c r="AF563" s="214"/>
      <c r="AG563" s="214" t="s">
        <v>371</v>
      </c>
      <c r="AH563" s="214">
        <v>5</v>
      </c>
      <c r="AI563" s="214"/>
      <c r="AJ563" s="214"/>
      <c r="AK563" s="214"/>
      <c r="AL563" s="214"/>
      <c r="AM563" s="214"/>
      <c r="AN563" s="214"/>
      <c r="AO563" s="214"/>
      <c r="AP563" s="214"/>
      <c r="AQ563" s="214"/>
      <c r="AR563" s="214"/>
      <c r="AS563" s="214"/>
      <c r="AT563" s="214"/>
      <c r="AU563" s="214"/>
      <c r="AV563" s="214"/>
      <c r="AW563" s="214"/>
      <c r="AX563" s="214"/>
      <c r="AY563" s="214"/>
      <c r="AZ563" s="214"/>
      <c r="BA563" s="214"/>
      <c r="BB563" s="214"/>
      <c r="BC563" s="214"/>
      <c r="BD563" s="214"/>
      <c r="BE563" s="214"/>
      <c r="BF563" s="214"/>
      <c r="BG563" s="214"/>
      <c r="BH563" s="214"/>
    </row>
    <row r="564" spans="1:60" outlineLevel="1" x14ac:dyDescent="0.2">
      <c r="A564" s="236">
        <v>146</v>
      </c>
      <c r="B564" s="237" t="s">
        <v>914</v>
      </c>
      <c r="C564" s="254" t="s">
        <v>915</v>
      </c>
      <c r="D564" s="238" t="s">
        <v>581</v>
      </c>
      <c r="E564" s="239">
        <v>21.685680000000001</v>
      </c>
      <c r="F564" s="240"/>
      <c r="G564" s="241">
        <f>ROUND(E564*F564,2)</f>
        <v>0</v>
      </c>
      <c r="H564" s="240"/>
      <c r="I564" s="241">
        <f>ROUND(E564*H564,2)</f>
        <v>0</v>
      </c>
      <c r="J564" s="240"/>
      <c r="K564" s="241">
        <f>ROUND(E564*J564,2)</f>
        <v>0</v>
      </c>
      <c r="L564" s="241">
        <v>12</v>
      </c>
      <c r="M564" s="241">
        <f>G564*(1+L564/100)</f>
        <v>0</v>
      </c>
      <c r="N564" s="239">
        <v>0</v>
      </c>
      <c r="O564" s="239">
        <f>ROUND(E564*N564,2)</f>
        <v>0</v>
      </c>
      <c r="P564" s="239">
        <v>0</v>
      </c>
      <c r="Q564" s="239">
        <f>ROUND(E564*P564,2)</f>
        <v>0</v>
      </c>
      <c r="R564" s="241" t="s">
        <v>519</v>
      </c>
      <c r="S564" s="241" t="s">
        <v>315</v>
      </c>
      <c r="T564" s="242" t="s">
        <v>315</v>
      </c>
      <c r="U564" s="224">
        <v>0.49</v>
      </c>
      <c r="V564" s="224">
        <f>ROUND(E564*U564,2)</f>
        <v>10.63</v>
      </c>
      <c r="W564" s="224"/>
      <c r="X564" s="224" t="s">
        <v>336</v>
      </c>
      <c r="Y564" s="224" t="s">
        <v>317</v>
      </c>
      <c r="Z564" s="214"/>
      <c r="AA564" s="214"/>
      <c r="AB564" s="214"/>
      <c r="AC564" s="214"/>
      <c r="AD564" s="214"/>
      <c r="AE564" s="214"/>
      <c r="AF564" s="214"/>
      <c r="AG564" s="214" t="s">
        <v>337</v>
      </c>
      <c r="AH564" s="214"/>
      <c r="AI564" s="214"/>
      <c r="AJ564" s="214"/>
      <c r="AK564" s="214"/>
      <c r="AL564" s="214"/>
      <c r="AM564" s="214"/>
      <c r="AN564" s="214"/>
      <c r="AO564" s="214"/>
      <c r="AP564" s="214"/>
      <c r="AQ564" s="214"/>
      <c r="AR564" s="214"/>
      <c r="AS564" s="214"/>
      <c r="AT564" s="214"/>
      <c r="AU564" s="214"/>
      <c r="AV564" s="214"/>
      <c r="AW564" s="214"/>
      <c r="AX564" s="214"/>
      <c r="AY564" s="214"/>
      <c r="AZ564" s="214"/>
      <c r="BA564" s="214"/>
      <c r="BB564" s="214"/>
      <c r="BC564" s="214"/>
      <c r="BD564" s="214"/>
      <c r="BE564" s="214"/>
      <c r="BF564" s="214"/>
      <c r="BG564" s="214"/>
      <c r="BH564" s="214"/>
    </row>
    <row r="565" spans="1:60" outlineLevel="2" x14ac:dyDescent="0.2">
      <c r="A565" s="221"/>
      <c r="B565" s="222"/>
      <c r="C565" s="255" t="s">
        <v>916</v>
      </c>
      <c r="D565" s="243"/>
      <c r="E565" s="243"/>
      <c r="F565" s="243"/>
      <c r="G565" s="243"/>
      <c r="H565" s="224"/>
      <c r="I565" s="224"/>
      <c r="J565" s="224"/>
      <c r="K565" s="224"/>
      <c r="L565" s="224"/>
      <c r="M565" s="224"/>
      <c r="N565" s="223"/>
      <c r="O565" s="223"/>
      <c r="P565" s="223"/>
      <c r="Q565" s="223"/>
      <c r="R565" s="224"/>
      <c r="S565" s="224"/>
      <c r="T565" s="224"/>
      <c r="U565" s="224"/>
      <c r="V565" s="224"/>
      <c r="W565" s="224"/>
      <c r="X565" s="224"/>
      <c r="Y565" s="224"/>
      <c r="Z565" s="214"/>
      <c r="AA565" s="214"/>
      <c r="AB565" s="214"/>
      <c r="AC565" s="214"/>
      <c r="AD565" s="214"/>
      <c r="AE565" s="214"/>
      <c r="AF565" s="214"/>
      <c r="AG565" s="214" t="s">
        <v>320</v>
      </c>
      <c r="AH565" s="214"/>
      <c r="AI565" s="214"/>
      <c r="AJ565" s="214"/>
      <c r="AK565" s="214"/>
      <c r="AL565" s="214"/>
      <c r="AM565" s="214"/>
      <c r="AN565" s="214"/>
      <c r="AO565" s="214"/>
      <c r="AP565" s="214"/>
      <c r="AQ565" s="214"/>
      <c r="AR565" s="214"/>
      <c r="AS565" s="214"/>
      <c r="AT565" s="214"/>
      <c r="AU565" s="214"/>
      <c r="AV565" s="214"/>
      <c r="AW565" s="214"/>
      <c r="AX565" s="214"/>
      <c r="AY565" s="214"/>
      <c r="AZ565" s="214"/>
      <c r="BA565" s="214"/>
      <c r="BB565" s="214"/>
      <c r="BC565" s="214"/>
      <c r="BD565" s="214"/>
      <c r="BE565" s="214"/>
      <c r="BF565" s="214"/>
      <c r="BG565" s="214"/>
      <c r="BH565" s="214"/>
    </row>
    <row r="566" spans="1:60" outlineLevel="2" x14ac:dyDescent="0.2">
      <c r="A566" s="221"/>
      <c r="B566" s="222"/>
      <c r="C566" s="268" t="s">
        <v>917</v>
      </c>
      <c r="D566" s="262"/>
      <c r="E566" s="263">
        <v>21.685680000000001</v>
      </c>
      <c r="F566" s="224"/>
      <c r="G566" s="224"/>
      <c r="H566" s="224"/>
      <c r="I566" s="224"/>
      <c r="J566" s="224"/>
      <c r="K566" s="224"/>
      <c r="L566" s="224"/>
      <c r="M566" s="224"/>
      <c r="N566" s="223"/>
      <c r="O566" s="223"/>
      <c r="P566" s="223"/>
      <c r="Q566" s="223"/>
      <c r="R566" s="224"/>
      <c r="S566" s="224"/>
      <c r="T566" s="224"/>
      <c r="U566" s="224"/>
      <c r="V566" s="224"/>
      <c r="W566" s="224"/>
      <c r="X566" s="224"/>
      <c r="Y566" s="224"/>
      <c r="Z566" s="214"/>
      <c r="AA566" s="214"/>
      <c r="AB566" s="214"/>
      <c r="AC566" s="214"/>
      <c r="AD566" s="214"/>
      <c r="AE566" s="214"/>
      <c r="AF566" s="214"/>
      <c r="AG566" s="214" t="s">
        <v>371</v>
      </c>
      <c r="AH566" s="214">
        <v>5</v>
      </c>
      <c r="AI566" s="214"/>
      <c r="AJ566" s="214"/>
      <c r="AK566" s="214"/>
      <c r="AL566" s="214"/>
      <c r="AM566" s="214"/>
      <c r="AN566" s="214"/>
      <c r="AO566" s="214"/>
      <c r="AP566" s="214"/>
      <c r="AQ566" s="214"/>
      <c r="AR566" s="214"/>
      <c r="AS566" s="214"/>
      <c r="AT566" s="214"/>
      <c r="AU566" s="214"/>
      <c r="AV566" s="214"/>
      <c r="AW566" s="214"/>
      <c r="AX566" s="214"/>
      <c r="AY566" s="214"/>
      <c r="AZ566" s="214"/>
      <c r="BA566" s="214"/>
      <c r="BB566" s="214"/>
      <c r="BC566" s="214"/>
      <c r="BD566" s="214"/>
      <c r="BE566" s="214"/>
      <c r="BF566" s="214"/>
      <c r="BG566" s="214"/>
      <c r="BH566" s="214"/>
    </row>
    <row r="567" spans="1:60" outlineLevel="1" x14ac:dyDescent="0.2">
      <c r="A567" s="236">
        <v>147</v>
      </c>
      <c r="B567" s="237" t="s">
        <v>918</v>
      </c>
      <c r="C567" s="254" t="s">
        <v>919</v>
      </c>
      <c r="D567" s="238" t="s">
        <v>581</v>
      </c>
      <c r="E567" s="239">
        <v>303.59956</v>
      </c>
      <c r="F567" s="240"/>
      <c r="G567" s="241">
        <f>ROUND(E567*F567,2)</f>
        <v>0</v>
      </c>
      <c r="H567" s="240"/>
      <c r="I567" s="241">
        <f>ROUND(E567*H567,2)</f>
        <v>0</v>
      </c>
      <c r="J567" s="240"/>
      <c r="K567" s="241">
        <f>ROUND(E567*J567,2)</f>
        <v>0</v>
      </c>
      <c r="L567" s="241">
        <v>12</v>
      </c>
      <c r="M567" s="241">
        <f>G567*(1+L567/100)</f>
        <v>0</v>
      </c>
      <c r="N567" s="239">
        <v>0</v>
      </c>
      <c r="O567" s="239">
        <f>ROUND(E567*N567,2)</f>
        <v>0</v>
      </c>
      <c r="P567" s="239">
        <v>0</v>
      </c>
      <c r="Q567" s="239">
        <f>ROUND(E567*P567,2)</f>
        <v>0</v>
      </c>
      <c r="R567" s="241" t="s">
        <v>519</v>
      </c>
      <c r="S567" s="241" t="s">
        <v>315</v>
      </c>
      <c r="T567" s="242" t="s">
        <v>315</v>
      </c>
      <c r="U567" s="224">
        <v>0</v>
      </c>
      <c r="V567" s="224">
        <f>ROUND(E567*U567,2)</f>
        <v>0</v>
      </c>
      <c r="W567" s="224"/>
      <c r="X567" s="224" t="s">
        <v>336</v>
      </c>
      <c r="Y567" s="224" t="s">
        <v>317</v>
      </c>
      <c r="Z567" s="214"/>
      <c r="AA567" s="214"/>
      <c r="AB567" s="214"/>
      <c r="AC567" s="214"/>
      <c r="AD567" s="214"/>
      <c r="AE567" s="214"/>
      <c r="AF567" s="214"/>
      <c r="AG567" s="214" t="s">
        <v>337</v>
      </c>
      <c r="AH567" s="214"/>
      <c r="AI567" s="214"/>
      <c r="AJ567" s="214"/>
      <c r="AK567" s="214"/>
      <c r="AL567" s="214"/>
      <c r="AM567" s="214"/>
      <c r="AN567" s="214"/>
      <c r="AO567" s="214"/>
      <c r="AP567" s="214"/>
      <c r="AQ567" s="214"/>
      <c r="AR567" s="214"/>
      <c r="AS567" s="214"/>
      <c r="AT567" s="214"/>
      <c r="AU567" s="214"/>
      <c r="AV567" s="214"/>
      <c r="AW567" s="214"/>
      <c r="AX567" s="214"/>
      <c r="AY567" s="214"/>
      <c r="AZ567" s="214"/>
      <c r="BA567" s="214"/>
      <c r="BB567" s="214"/>
      <c r="BC567" s="214"/>
      <c r="BD567" s="214"/>
      <c r="BE567" s="214"/>
      <c r="BF567" s="214"/>
      <c r="BG567" s="214"/>
      <c r="BH567" s="214"/>
    </row>
    <row r="568" spans="1:60" outlineLevel="2" x14ac:dyDescent="0.2">
      <c r="A568" s="221"/>
      <c r="B568" s="222"/>
      <c r="C568" s="268" t="s">
        <v>920</v>
      </c>
      <c r="D568" s="262"/>
      <c r="E568" s="263">
        <v>303.59956</v>
      </c>
      <c r="F568" s="224"/>
      <c r="G568" s="224"/>
      <c r="H568" s="224"/>
      <c r="I568" s="224"/>
      <c r="J568" s="224"/>
      <c r="K568" s="224"/>
      <c r="L568" s="224"/>
      <c r="M568" s="224"/>
      <c r="N568" s="223"/>
      <c r="O568" s="223"/>
      <c r="P568" s="223"/>
      <c r="Q568" s="223"/>
      <c r="R568" s="224"/>
      <c r="S568" s="224"/>
      <c r="T568" s="224"/>
      <c r="U568" s="224"/>
      <c r="V568" s="224"/>
      <c r="W568" s="224"/>
      <c r="X568" s="224"/>
      <c r="Y568" s="224"/>
      <c r="Z568" s="214"/>
      <c r="AA568" s="214"/>
      <c r="AB568" s="214"/>
      <c r="AC568" s="214"/>
      <c r="AD568" s="214"/>
      <c r="AE568" s="214"/>
      <c r="AF568" s="214"/>
      <c r="AG568" s="214" t="s">
        <v>371</v>
      </c>
      <c r="AH568" s="214">
        <v>5</v>
      </c>
      <c r="AI568" s="214"/>
      <c r="AJ568" s="214"/>
      <c r="AK568" s="214"/>
      <c r="AL568" s="214"/>
      <c r="AM568" s="214"/>
      <c r="AN568" s="214"/>
      <c r="AO568" s="214"/>
      <c r="AP568" s="214"/>
      <c r="AQ568" s="214"/>
      <c r="AR568" s="214"/>
      <c r="AS568" s="214"/>
      <c r="AT568" s="214"/>
      <c r="AU568" s="214"/>
      <c r="AV568" s="214"/>
      <c r="AW568" s="214"/>
      <c r="AX568" s="214"/>
      <c r="AY568" s="214"/>
      <c r="AZ568" s="214"/>
      <c r="BA568" s="214"/>
      <c r="BB568" s="214"/>
      <c r="BC568" s="214"/>
      <c r="BD568" s="214"/>
      <c r="BE568" s="214"/>
      <c r="BF568" s="214"/>
      <c r="BG568" s="214"/>
      <c r="BH568" s="214"/>
    </row>
    <row r="569" spans="1:60" outlineLevel="1" x14ac:dyDescent="0.2">
      <c r="A569" s="236">
        <v>148</v>
      </c>
      <c r="B569" s="237" t="s">
        <v>921</v>
      </c>
      <c r="C569" s="254" t="s">
        <v>922</v>
      </c>
      <c r="D569" s="238" t="s">
        <v>581</v>
      </c>
      <c r="E569" s="239">
        <v>21.685680000000001</v>
      </c>
      <c r="F569" s="240"/>
      <c r="G569" s="241">
        <f>ROUND(E569*F569,2)</f>
        <v>0</v>
      </c>
      <c r="H569" s="240"/>
      <c r="I569" s="241">
        <f>ROUND(E569*H569,2)</f>
        <v>0</v>
      </c>
      <c r="J569" s="240"/>
      <c r="K569" s="241">
        <f>ROUND(E569*J569,2)</f>
        <v>0</v>
      </c>
      <c r="L569" s="241">
        <v>12</v>
      </c>
      <c r="M569" s="241">
        <f>G569*(1+L569/100)</f>
        <v>0</v>
      </c>
      <c r="N569" s="239">
        <v>0</v>
      </c>
      <c r="O569" s="239">
        <f>ROUND(E569*N569,2)</f>
        <v>0</v>
      </c>
      <c r="P569" s="239">
        <v>0</v>
      </c>
      <c r="Q569" s="239">
        <f>ROUND(E569*P569,2)</f>
        <v>0</v>
      </c>
      <c r="R569" s="241" t="s">
        <v>519</v>
      </c>
      <c r="S569" s="241" t="s">
        <v>315</v>
      </c>
      <c r="T569" s="242" t="s">
        <v>315</v>
      </c>
      <c r="U569" s="224">
        <v>0.94199999999999995</v>
      </c>
      <c r="V569" s="224">
        <f>ROUND(E569*U569,2)</f>
        <v>20.43</v>
      </c>
      <c r="W569" s="224"/>
      <c r="X569" s="224" t="s">
        <v>336</v>
      </c>
      <c r="Y569" s="224" t="s">
        <v>317</v>
      </c>
      <c r="Z569" s="214"/>
      <c r="AA569" s="214"/>
      <c r="AB569" s="214"/>
      <c r="AC569" s="214"/>
      <c r="AD569" s="214"/>
      <c r="AE569" s="214"/>
      <c r="AF569" s="214"/>
      <c r="AG569" s="214" t="s">
        <v>337</v>
      </c>
      <c r="AH569" s="214"/>
      <c r="AI569" s="214"/>
      <c r="AJ569" s="214"/>
      <c r="AK569" s="214"/>
      <c r="AL569" s="214"/>
      <c r="AM569" s="214"/>
      <c r="AN569" s="214"/>
      <c r="AO569" s="214"/>
      <c r="AP569" s="214"/>
      <c r="AQ569" s="214"/>
      <c r="AR569" s="214"/>
      <c r="AS569" s="214"/>
      <c r="AT569" s="214"/>
      <c r="AU569" s="214"/>
      <c r="AV569" s="214"/>
      <c r="AW569" s="214"/>
      <c r="AX569" s="214"/>
      <c r="AY569" s="214"/>
      <c r="AZ569" s="214"/>
      <c r="BA569" s="214"/>
      <c r="BB569" s="214"/>
      <c r="BC569" s="214"/>
      <c r="BD569" s="214"/>
      <c r="BE569" s="214"/>
      <c r="BF569" s="214"/>
      <c r="BG569" s="214"/>
      <c r="BH569" s="214"/>
    </row>
    <row r="570" spans="1:60" outlineLevel="2" x14ac:dyDescent="0.2">
      <c r="A570" s="221"/>
      <c r="B570" s="222"/>
      <c r="C570" s="268" t="s">
        <v>917</v>
      </c>
      <c r="D570" s="262"/>
      <c r="E570" s="263">
        <v>21.685680000000001</v>
      </c>
      <c r="F570" s="224"/>
      <c r="G570" s="224"/>
      <c r="H570" s="224"/>
      <c r="I570" s="224"/>
      <c r="J570" s="224"/>
      <c r="K570" s="224"/>
      <c r="L570" s="224"/>
      <c r="M570" s="224"/>
      <c r="N570" s="223"/>
      <c r="O570" s="223"/>
      <c r="P570" s="223"/>
      <c r="Q570" s="223"/>
      <c r="R570" s="224"/>
      <c r="S570" s="224"/>
      <c r="T570" s="224"/>
      <c r="U570" s="224"/>
      <c r="V570" s="224"/>
      <c r="W570" s="224"/>
      <c r="X570" s="224"/>
      <c r="Y570" s="224"/>
      <c r="Z570" s="214"/>
      <c r="AA570" s="214"/>
      <c r="AB570" s="214"/>
      <c r="AC570" s="214"/>
      <c r="AD570" s="214"/>
      <c r="AE570" s="214"/>
      <c r="AF570" s="214"/>
      <c r="AG570" s="214" t="s">
        <v>371</v>
      </c>
      <c r="AH570" s="214">
        <v>5</v>
      </c>
      <c r="AI570" s="214"/>
      <c r="AJ570" s="214"/>
      <c r="AK570" s="214"/>
      <c r="AL570" s="214"/>
      <c r="AM570" s="214"/>
      <c r="AN570" s="214"/>
      <c r="AO570" s="214"/>
      <c r="AP570" s="214"/>
      <c r="AQ570" s="214"/>
      <c r="AR570" s="214"/>
      <c r="AS570" s="214"/>
      <c r="AT570" s="214"/>
      <c r="AU570" s="214"/>
      <c r="AV570" s="214"/>
      <c r="AW570" s="214"/>
      <c r="AX570" s="214"/>
      <c r="AY570" s="214"/>
      <c r="AZ570" s="214"/>
      <c r="BA570" s="214"/>
      <c r="BB570" s="214"/>
      <c r="BC570" s="214"/>
      <c r="BD570" s="214"/>
      <c r="BE570" s="214"/>
      <c r="BF570" s="214"/>
      <c r="BG570" s="214"/>
      <c r="BH570" s="214"/>
    </row>
    <row r="571" spans="1:60" ht="22.5" outlineLevel="1" x14ac:dyDescent="0.2">
      <c r="A571" s="236">
        <v>149</v>
      </c>
      <c r="B571" s="237" t="s">
        <v>923</v>
      </c>
      <c r="C571" s="254" t="s">
        <v>924</v>
      </c>
      <c r="D571" s="238" t="s">
        <v>581</v>
      </c>
      <c r="E571" s="239">
        <v>108.42841</v>
      </c>
      <c r="F571" s="240"/>
      <c r="G571" s="241">
        <f>ROUND(E571*F571,2)</f>
        <v>0</v>
      </c>
      <c r="H571" s="240"/>
      <c r="I571" s="241">
        <f>ROUND(E571*H571,2)</f>
        <v>0</v>
      </c>
      <c r="J571" s="240"/>
      <c r="K571" s="241">
        <f>ROUND(E571*J571,2)</f>
        <v>0</v>
      </c>
      <c r="L571" s="241">
        <v>12</v>
      </c>
      <c r="M571" s="241">
        <f>G571*(1+L571/100)</f>
        <v>0</v>
      </c>
      <c r="N571" s="239">
        <v>0</v>
      </c>
      <c r="O571" s="239">
        <f>ROUND(E571*N571,2)</f>
        <v>0</v>
      </c>
      <c r="P571" s="239">
        <v>0</v>
      </c>
      <c r="Q571" s="239">
        <f>ROUND(E571*P571,2)</f>
        <v>0</v>
      </c>
      <c r="R571" s="241" t="s">
        <v>519</v>
      </c>
      <c r="S571" s="241" t="s">
        <v>315</v>
      </c>
      <c r="T571" s="242" t="s">
        <v>315</v>
      </c>
      <c r="U571" s="224">
        <v>0.105</v>
      </c>
      <c r="V571" s="224">
        <f>ROUND(E571*U571,2)</f>
        <v>11.38</v>
      </c>
      <c r="W571" s="224"/>
      <c r="X571" s="224" t="s">
        <v>336</v>
      </c>
      <c r="Y571" s="224" t="s">
        <v>317</v>
      </c>
      <c r="Z571" s="214"/>
      <c r="AA571" s="214"/>
      <c r="AB571" s="214"/>
      <c r="AC571" s="214"/>
      <c r="AD571" s="214"/>
      <c r="AE571" s="214"/>
      <c r="AF571" s="214"/>
      <c r="AG571" s="214" t="s">
        <v>337</v>
      </c>
      <c r="AH571" s="214"/>
      <c r="AI571" s="214"/>
      <c r="AJ571" s="214"/>
      <c r="AK571" s="214"/>
      <c r="AL571" s="214"/>
      <c r="AM571" s="214"/>
      <c r="AN571" s="214"/>
      <c r="AO571" s="214"/>
      <c r="AP571" s="214"/>
      <c r="AQ571" s="214"/>
      <c r="AR571" s="214"/>
      <c r="AS571" s="214"/>
      <c r="AT571" s="214"/>
      <c r="AU571" s="214"/>
      <c r="AV571" s="214"/>
      <c r="AW571" s="214"/>
      <c r="AX571" s="214"/>
      <c r="AY571" s="214"/>
      <c r="AZ571" s="214"/>
      <c r="BA571" s="214"/>
      <c r="BB571" s="214"/>
      <c r="BC571" s="214"/>
      <c r="BD571" s="214"/>
      <c r="BE571" s="214"/>
      <c r="BF571" s="214"/>
      <c r="BG571" s="214"/>
      <c r="BH571" s="214"/>
    </row>
    <row r="572" spans="1:60" outlineLevel="2" x14ac:dyDescent="0.2">
      <c r="A572" s="221"/>
      <c r="B572" s="222"/>
      <c r="C572" s="268" t="s">
        <v>925</v>
      </c>
      <c r="D572" s="262"/>
      <c r="E572" s="263">
        <v>108.42841</v>
      </c>
      <c r="F572" s="224"/>
      <c r="G572" s="224"/>
      <c r="H572" s="224"/>
      <c r="I572" s="224"/>
      <c r="J572" s="224"/>
      <c r="K572" s="224"/>
      <c r="L572" s="224"/>
      <c r="M572" s="224"/>
      <c r="N572" s="223"/>
      <c r="O572" s="223"/>
      <c r="P572" s="223"/>
      <c r="Q572" s="223"/>
      <c r="R572" s="224"/>
      <c r="S572" s="224"/>
      <c r="T572" s="224"/>
      <c r="U572" s="224"/>
      <c r="V572" s="224"/>
      <c r="W572" s="224"/>
      <c r="X572" s="224"/>
      <c r="Y572" s="224"/>
      <c r="Z572" s="214"/>
      <c r="AA572" s="214"/>
      <c r="AB572" s="214"/>
      <c r="AC572" s="214"/>
      <c r="AD572" s="214"/>
      <c r="AE572" s="214"/>
      <c r="AF572" s="214"/>
      <c r="AG572" s="214" t="s">
        <v>371</v>
      </c>
      <c r="AH572" s="214">
        <v>5</v>
      </c>
      <c r="AI572" s="214"/>
      <c r="AJ572" s="214"/>
      <c r="AK572" s="214"/>
      <c r="AL572" s="214"/>
      <c r="AM572" s="214"/>
      <c r="AN572" s="214"/>
      <c r="AO572" s="214"/>
      <c r="AP572" s="214"/>
      <c r="AQ572" s="214"/>
      <c r="AR572" s="214"/>
      <c r="AS572" s="214"/>
      <c r="AT572" s="214"/>
      <c r="AU572" s="214"/>
      <c r="AV572" s="214"/>
      <c r="AW572" s="214"/>
      <c r="AX572" s="214"/>
      <c r="AY572" s="214"/>
      <c r="AZ572" s="214"/>
      <c r="BA572" s="214"/>
      <c r="BB572" s="214"/>
      <c r="BC572" s="214"/>
      <c r="BD572" s="214"/>
      <c r="BE572" s="214"/>
      <c r="BF572" s="214"/>
      <c r="BG572" s="214"/>
      <c r="BH572" s="214"/>
    </row>
    <row r="573" spans="1:60" outlineLevel="1" x14ac:dyDescent="0.2">
      <c r="A573" s="236">
        <v>150</v>
      </c>
      <c r="B573" s="237" t="s">
        <v>926</v>
      </c>
      <c r="C573" s="254" t="s">
        <v>927</v>
      </c>
      <c r="D573" s="238" t="s">
        <v>581</v>
      </c>
      <c r="E573" s="239">
        <v>21.557289999999998</v>
      </c>
      <c r="F573" s="240"/>
      <c r="G573" s="241">
        <f>ROUND(E573*F573,2)</f>
        <v>0</v>
      </c>
      <c r="H573" s="240"/>
      <c r="I573" s="241">
        <f>ROUND(E573*H573,2)</f>
        <v>0</v>
      </c>
      <c r="J573" s="240"/>
      <c r="K573" s="241">
        <f>ROUND(E573*J573,2)</f>
        <v>0</v>
      </c>
      <c r="L573" s="241">
        <v>12</v>
      </c>
      <c r="M573" s="241">
        <f>G573*(1+L573/100)</f>
        <v>0</v>
      </c>
      <c r="N573" s="239">
        <v>0</v>
      </c>
      <c r="O573" s="239">
        <f>ROUND(E573*N573,2)</f>
        <v>0</v>
      </c>
      <c r="P573" s="239">
        <v>0</v>
      </c>
      <c r="Q573" s="239">
        <f>ROUND(E573*P573,2)</f>
        <v>0</v>
      </c>
      <c r="R573" s="241" t="s">
        <v>519</v>
      </c>
      <c r="S573" s="241" t="s">
        <v>315</v>
      </c>
      <c r="T573" s="242" t="s">
        <v>315</v>
      </c>
      <c r="U573" s="224">
        <v>0</v>
      </c>
      <c r="V573" s="224">
        <f>ROUND(E573*U573,2)</f>
        <v>0</v>
      </c>
      <c r="W573" s="224"/>
      <c r="X573" s="224" t="s">
        <v>336</v>
      </c>
      <c r="Y573" s="224" t="s">
        <v>317</v>
      </c>
      <c r="Z573" s="214"/>
      <c r="AA573" s="214"/>
      <c r="AB573" s="214"/>
      <c r="AC573" s="214"/>
      <c r="AD573" s="214"/>
      <c r="AE573" s="214"/>
      <c r="AF573" s="214"/>
      <c r="AG573" s="214" t="s">
        <v>367</v>
      </c>
      <c r="AH573" s="214"/>
      <c r="AI573" s="214"/>
      <c r="AJ573" s="214"/>
      <c r="AK573" s="214"/>
      <c r="AL573" s="214"/>
      <c r="AM573" s="214"/>
      <c r="AN573" s="214"/>
      <c r="AO573" s="214"/>
      <c r="AP573" s="214"/>
      <c r="AQ573" s="214"/>
      <c r="AR573" s="214"/>
      <c r="AS573" s="214"/>
      <c r="AT573" s="214"/>
      <c r="AU573" s="214"/>
      <c r="AV573" s="214"/>
      <c r="AW573" s="214"/>
      <c r="AX573" s="214"/>
      <c r="AY573" s="214"/>
      <c r="AZ573" s="214"/>
      <c r="BA573" s="214"/>
      <c r="BB573" s="214"/>
      <c r="BC573" s="214"/>
      <c r="BD573" s="214"/>
      <c r="BE573" s="214"/>
      <c r="BF573" s="214"/>
      <c r="BG573" s="214"/>
      <c r="BH573" s="214"/>
    </row>
    <row r="574" spans="1:60" outlineLevel="2" x14ac:dyDescent="0.2">
      <c r="A574" s="221"/>
      <c r="B574" s="222"/>
      <c r="C574" s="255" t="s">
        <v>928</v>
      </c>
      <c r="D574" s="243"/>
      <c r="E574" s="243"/>
      <c r="F574" s="243"/>
      <c r="G574" s="243"/>
      <c r="H574" s="224"/>
      <c r="I574" s="224"/>
      <c r="J574" s="224"/>
      <c r="K574" s="224"/>
      <c r="L574" s="224"/>
      <c r="M574" s="224"/>
      <c r="N574" s="223"/>
      <c r="O574" s="223"/>
      <c r="P574" s="223"/>
      <c r="Q574" s="223"/>
      <c r="R574" s="224"/>
      <c r="S574" s="224"/>
      <c r="T574" s="224"/>
      <c r="U574" s="224"/>
      <c r="V574" s="224"/>
      <c r="W574" s="224"/>
      <c r="X574" s="224"/>
      <c r="Y574" s="224"/>
      <c r="Z574" s="214"/>
      <c r="AA574" s="214"/>
      <c r="AB574" s="214"/>
      <c r="AC574" s="214"/>
      <c r="AD574" s="214"/>
      <c r="AE574" s="214"/>
      <c r="AF574" s="214"/>
      <c r="AG574" s="214" t="s">
        <v>320</v>
      </c>
      <c r="AH574" s="214"/>
      <c r="AI574" s="214"/>
      <c r="AJ574" s="214"/>
      <c r="AK574" s="214"/>
      <c r="AL574" s="214"/>
      <c r="AM574" s="214"/>
      <c r="AN574" s="214"/>
      <c r="AO574" s="214"/>
      <c r="AP574" s="214"/>
      <c r="AQ574" s="214"/>
      <c r="AR574" s="214"/>
      <c r="AS574" s="214"/>
      <c r="AT574" s="214"/>
      <c r="AU574" s="214"/>
      <c r="AV574" s="214"/>
      <c r="AW574" s="214"/>
      <c r="AX574" s="214"/>
      <c r="AY574" s="214"/>
      <c r="AZ574" s="214"/>
      <c r="BA574" s="214"/>
      <c r="BB574" s="214"/>
      <c r="BC574" s="214"/>
      <c r="BD574" s="214"/>
      <c r="BE574" s="214"/>
      <c r="BF574" s="214"/>
      <c r="BG574" s="214"/>
      <c r="BH574" s="214"/>
    </row>
    <row r="575" spans="1:60" outlineLevel="2" x14ac:dyDescent="0.2">
      <c r="A575" s="221"/>
      <c r="B575" s="222"/>
      <c r="C575" s="268" t="s">
        <v>929</v>
      </c>
      <c r="D575" s="262"/>
      <c r="E575" s="263">
        <v>0.23400000000000001</v>
      </c>
      <c r="F575" s="224"/>
      <c r="G575" s="224"/>
      <c r="H575" s="224"/>
      <c r="I575" s="224"/>
      <c r="J575" s="224"/>
      <c r="K575" s="224"/>
      <c r="L575" s="224"/>
      <c r="M575" s="224"/>
      <c r="N575" s="223"/>
      <c r="O575" s="223"/>
      <c r="P575" s="223"/>
      <c r="Q575" s="223"/>
      <c r="R575" s="224"/>
      <c r="S575" s="224"/>
      <c r="T575" s="224"/>
      <c r="U575" s="224"/>
      <c r="V575" s="224"/>
      <c r="W575" s="224"/>
      <c r="X575" s="224"/>
      <c r="Y575" s="224"/>
      <c r="Z575" s="214"/>
      <c r="AA575" s="214"/>
      <c r="AB575" s="214"/>
      <c r="AC575" s="214"/>
      <c r="AD575" s="214"/>
      <c r="AE575" s="214"/>
      <c r="AF575" s="214"/>
      <c r="AG575" s="214" t="s">
        <v>371</v>
      </c>
      <c r="AH575" s="214">
        <v>7</v>
      </c>
      <c r="AI575" s="214"/>
      <c r="AJ575" s="214"/>
      <c r="AK575" s="214"/>
      <c r="AL575" s="214"/>
      <c r="AM575" s="214"/>
      <c r="AN575" s="214"/>
      <c r="AO575" s="214"/>
      <c r="AP575" s="214"/>
      <c r="AQ575" s="214"/>
      <c r="AR575" s="214"/>
      <c r="AS575" s="214"/>
      <c r="AT575" s="214"/>
      <c r="AU575" s="214"/>
      <c r="AV575" s="214"/>
      <c r="AW575" s="214"/>
      <c r="AX575" s="214"/>
      <c r="AY575" s="214"/>
      <c r="AZ575" s="214"/>
      <c r="BA575" s="214"/>
      <c r="BB575" s="214"/>
      <c r="BC575" s="214"/>
      <c r="BD575" s="214"/>
      <c r="BE575" s="214"/>
      <c r="BF575" s="214"/>
      <c r="BG575" s="214"/>
      <c r="BH575" s="214"/>
    </row>
    <row r="576" spans="1:60" outlineLevel="3" x14ac:dyDescent="0.2">
      <c r="A576" s="221"/>
      <c r="B576" s="222"/>
      <c r="C576" s="268" t="s">
        <v>930</v>
      </c>
      <c r="D576" s="262"/>
      <c r="E576" s="263">
        <v>2.45316</v>
      </c>
      <c r="F576" s="224"/>
      <c r="G576" s="224"/>
      <c r="H576" s="224"/>
      <c r="I576" s="224"/>
      <c r="J576" s="224"/>
      <c r="K576" s="224"/>
      <c r="L576" s="224"/>
      <c r="M576" s="224"/>
      <c r="N576" s="223"/>
      <c r="O576" s="223"/>
      <c r="P576" s="223"/>
      <c r="Q576" s="223"/>
      <c r="R576" s="224"/>
      <c r="S576" s="224"/>
      <c r="T576" s="224"/>
      <c r="U576" s="224"/>
      <c r="V576" s="224"/>
      <c r="W576" s="224"/>
      <c r="X576" s="224"/>
      <c r="Y576" s="224"/>
      <c r="Z576" s="214"/>
      <c r="AA576" s="214"/>
      <c r="AB576" s="214"/>
      <c r="AC576" s="214"/>
      <c r="AD576" s="214"/>
      <c r="AE576" s="214"/>
      <c r="AF576" s="214"/>
      <c r="AG576" s="214" t="s">
        <v>371</v>
      </c>
      <c r="AH576" s="214">
        <v>7</v>
      </c>
      <c r="AI576" s="214"/>
      <c r="AJ576" s="214"/>
      <c r="AK576" s="214"/>
      <c r="AL576" s="214"/>
      <c r="AM576" s="214"/>
      <c r="AN576" s="214"/>
      <c r="AO576" s="214"/>
      <c r="AP576" s="214"/>
      <c r="AQ576" s="214"/>
      <c r="AR576" s="214"/>
      <c r="AS576" s="214"/>
      <c r="AT576" s="214"/>
      <c r="AU576" s="214"/>
      <c r="AV576" s="214"/>
      <c r="AW576" s="214"/>
      <c r="AX576" s="214"/>
      <c r="AY576" s="214"/>
      <c r="AZ576" s="214"/>
      <c r="BA576" s="214"/>
      <c r="BB576" s="214"/>
      <c r="BC576" s="214"/>
      <c r="BD576" s="214"/>
      <c r="BE576" s="214"/>
      <c r="BF576" s="214"/>
      <c r="BG576" s="214"/>
      <c r="BH576" s="214"/>
    </row>
    <row r="577" spans="1:60" outlineLevel="3" x14ac:dyDescent="0.2">
      <c r="A577" s="221"/>
      <c r="B577" s="222"/>
      <c r="C577" s="268" t="s">
        <v>931</v>
      </c>
      <c r="D577" s="262"/>
      <c r="E577" s="263">
        <v>0.21056</v>
      </c>
      <c r="F577" s="224"/>
      <c r="G577" s="224"/>
      <c r="H577" s="224"/>
      <c r="I577" s="224"/>
      <c r="J577" s="224"/>
      <c r="K577" s="224"/>
      <c r="L577" s="224"/>
      <c r="M577" s="224"/>
      <c r="N577" s="223"/>
      <c r="O577" s="223"/>
      <c r="P577" s="223"/>
      <c r="Q577" s="223"/>
      <c r="R577" s="224"/>
      <c r="S577" s="224"/>
      <c r="T577" s="224"/>
      <c r="U577" s="224"/>
      <c r="V577" s="224"/>
      <c r="W577" s="224"/>
      <c r="X577" s="224"/>
      <c r="Y577" s="224"/>
      <c r="Z577" s="214"/>
      <c r="AA577" s="214"/>
      <c r="AB577" s="214"/>
      <c r="AC577" s="214"/>
      <c r="AD577" s="214"/>
      <c r="AE577" s="214"/>
      <c r="AF577" s="214"/>
      <c r="AG577" s="214" t="s">
        <v>371</v>
      </c>
      <c r="AH577" s="214">
        <v>7</v>
      </c>
      <c r="AI577" s="214"/>
      <c r="AJ577" s="214"/>
      <c r="AK577" s="214"/>
      <c r="AL577" s="214"/>
      <c r="AM577" s="214"/>
      <c r="AN577" s="214"/>
      <c r="AO577" s="214"/>
      <c r="AP577" s="214"/>
      <c r="AQ577" s="214"/>
      <c r="AR577" s="214"/>
      <c r="AS577" s="214"/>
      <c r="AT577" s="214"/>
      <c r="AU577" s="214"/>
      <c r="AV577" s="214"/>
      <c r="AW577" s="214"/>
      <c r="AX577" s="214"/>
      <c r="AY577" s="214"/>
      <c r="AZ577" s="214"/>
      <c r="BA577" s="214"/>
      <c r="BB577" s="214"/>
      <c r="BC577" s="214"/>
      <c r="BD577" s="214"/>
      <c r="BE577" s="214"/>
      <c r="BF577" s="214"/>
      <c r="BG577" s="214"/>
      <c r="BH577" s="214"/>
    </row>
    <row r="578" spans="1:60" outlineLevel="3" x14ac:dyDescent="0.2">
      <c r="A578" s="221"/>
      <c r="B578" s="222"/>
      <c r="C578" s="268" t="s">
        <v>932</v>
      </c>
      <c r="D578" s="262"/>
      <c r="E578" s="263">
        <v>9.8873599999999993</v>
      </c>
      <c r="F578" s="224"/>
      <c r="G578" s="224"/>
      <c r="H578" s="224"/>
      <c r="I578" s="224"/>
      <c r="J578" s="224"/>
      <c r="K578" s="224"/>
      <c r="L578" s="224"/>
      <c r="M578" s="224"/>
      <c r="N578" s="223"/>
      <c r="O578" s="223"/>
      <c r="P578" s="223"/>
      <c r="Q578" s="223"/>
      <c r="R578" s="224"/>
      <c r="S578" s="224"/>
      <c r="T578" s="224"/>
      <c r="U578" s="224"/>
      <c r="V578" s="224"/>
      <c r="W578" s="224"/>
      <c r="X578" s="224"/>
      <c r="Y578" s="224"/>
      <c r="Z578" s="214"/>
      <c r="AA578" s="214"/>
      <c r="AB578" s="214"/>
      <c r="AC578" s="214"/>
      <c r="AD578" s="214"/>
      <c r="AE578" s="214"/>
      <c r="AF578" s="214"/>
      <c r="AG578" s="214" t="s">
        <v>371</v>
      </c>
      <c r="AH578" s="214">
        <v>7</v>
      </c>
      <c r="AI578" s="214"/>
      <c r="AJ578" s="214"/>
      <c r="AK578" s="214"/>
      <c r="AL578" s="214"/>
      <c r="AM578" s="214"/>
      <c r="AN578" s="214"/>
      <c r="AO578" s="214"/>
      <c r="AP578" s="214"/>
      <c r="AQ578" s="214"/>
      <c r="AR578" s="214"/>
      <c r="AS578" s="214"/>
      <c r="AT578" s="214"/>
      <c r="AU578" s="214"/>
      <c r="AV578" s="214"/>
      <c r="AW578" s="214"/>
      <c r="AX578" s="214"/>
      <c r="AY578" s="214"/>
      <c r="AZ578" s="214"/>
      <c r="BA578" s="214"/>
      <c r="BB578" s="214"/>
      <c r="BC578" s="214"/>
      <c r="BD578" s="214"/>
      <c r="BE578" s="214"/>
      <c r="BF578" s="214"/>
      <c r="BG578" s="214"/>
      <c r="BH578" s="214"/>
    </row>
    <row r="579" spans="1:60" outlineLevel="3" x14ac:dyDescent="0.2">
      <c r="A579" s="221"/>
      <c r="B579" s="222"/>
      <c r="C579" s="268" t="s">
        <v>933</v>
      </c>
      <c r="D579" s="262"/>
      <c r="E579" s="263">
        <v>0.35763</v>
      </c>
      <c r="F579" s="224"/>
      <c r="G579" s="224"/>
      <c r="H579" s="224"/>
      <c r="I579" s="224"/>
      <c r="J579" s="224"/>
      <c r="K579" s="224"/>
      <c r="L579" s="224"/>
      <c r="M579" s="224"/>
      <c r="N579" s="223"/>
      <c r="O579" s="223"/>
      <c r="P579" s="223"/>
      <c r="Q579" s="223"/>
      <c r="R579" s="224"/>
      <c r="S579" s="224"/>
      <c r="T579" s="224"/>
      <c r="U579" s="224"/>
      <c r="V579" s="224"/>
      <c r="W579" s="224"/>
      <c r="X579" s="224"/>
      <c r="Y579" s="224"/>
      <c r="Z579" s="214"/>
      <c r="AA579" s="214"/>
      <c r="AB579" s="214"/>
      <c r="AC579" s="214"/>
      <c r="AD579" s="214"/>
      <c r="AE579" s="214"/>
      <c r="AF579" s="214"/>
      <c r="AG579" s="214" t="s">
        <v>371</v>
      </c>
      <c r="AH579" s="214">
        <v>7</v>
      </c>
      <c r="AI579" s="214"/>
      <c r="AJ579" s="214"/>
      <c r="AK579" s="214"/>
      <c r="AL579" s="214"/>
      <c r="AM579" s="214"/>
      <c r="AN579" s="214"/>
      <c r="AO579" s="214"/>
      <c r="AP579" s="214"/>
      <c r="AQ579" s="214"/>
      <c r="AR579" s="214"/>
      <c r="AS579" s="214"/>
      <c r="AT579" s="214"/>
      <c r="AU579" s="214"/>
      <c r="AV579" s="214"/>
      <c r="AW579" s="214"/>
      <c r="AX579" s="214"/>
      <c r="AY579" s="214"/>
      <c r="AZ579" s="214"/>
      <c r="BA579" s="214"/>
      <c r="BB579" s="214"/>
      <c r="BC579" s="214"/>
      <c r="BD579" s="214"/>
      <c r="BE579" s="214"/>
      <c r="BF579" s="214"/>
      <c r="BG579" s="214"/>
      <c r="BH579" s="214"/>
    </row>
    <row r="580" spans="1:60" outlineLevel="3" x14ac:dyDescent="0.2">
      <c r="A580" s="221"/>
      <c r="B580" s="222"/>
      <c r="C580" s="268" t="s">
        <v>934</v>
      </c>
      <c r="D580" s="262"/>
      <c r="E580" s="263">
        <v>0.53732000000000002</v>
      </c>
      <c r="F580" s="224"/>
      <c r="G580" s="224"/>
      <c r="H580" s="224"/>
      <c r="I580" s="224"/>
      <c r="J580" s="224"/>
      <c r="K580" s="224"/>
      <c r="L580" s="224"/>
      <c r="M580" s="224"/>
      <c r="N580" s="223"/>
      <c r="O580" s="223"/>
      <c r="P580" s="223"/>
      <c r="Q580" s="223"/>
      <c r="R580" s="224"/>
      <c r="S580" s="224"/>
      <c r="T580" s="224"/>
      <c r="U580" s="224"/>
      <c r="V580" s="224"/>
      <c r="W580" s="224"/>
      <c r="X580" s="224"/>
      <c r="Y580" s="224"/>
      <c r="Z580" s="214"/>
      <c r="AA580" s="214"/>
      <c r="AB580" s="214"/>
      <c r="AC580" s="214"/>
      <c r="AD580" s="214"/>
      <c r="AE580" s="214"/>
      <c r="AF580" s="214"/>
      <c r="AG580" s="214" t="s">
        <v>371</v>
      </c>
      <c r="AH580" s="214">
        <v>7</v>
      </c>
      <c r="AI580" s="214"/>
      <c r="AJ580" s="214"/>
      <c r="AK580" s="214"/>
      <c r="AL580" s="214"/>
      <c r="AM580" s="214"/>
      <c r="AN580" s="214"/>
      <c r="AO580" s="214"/>
      <c r="AP580" s="214"/>
      <c r="AQ580" s="214"/>
      <c r="AR580" s="214"/>
      <c r="AS580" s="214"/>
      <c r="AT580" s="214"/>
      <c r="AU580" s="214"/>
      <c r="AV580" s="214"/>
      <c r="AW580" s="214"/>
      <c r="AX580" s="214"/>
      <c r="AY580" s="214"/>
      <c r="AZ580" s="214"/>
      <c r="BA580" s="214"/>
      <c r="BB580" s="214"/>
      <c r="BC580" s="214"/>
      <c r="BD580" s="214"/>
      <c r="BE580" s="214"/>
      <c r="BF580" s="214"/>
      <c r="BG580" s="214"/>
      <c r="BH580" s="214"/>
    </row>
    <row r="581" spans="1:60" outlineLevel="3" x14ac:dyDescent="0.2">
      <c r="A581" s="221"/>
      <c r="B581" s="222"/>
      <c r="C581" s="268" t="s">
        <v>935</v>
      </c>
      <c r="D581" s="262"/>
      <c r="E581" s="263">
        <v>2.254</v>
      </c>
      <c r="F581" s="224"/>
      <c r="G581" s="224"/>
      <c r="H581" s="224"/>
      <c r="I581" s="224"/>
      <c r="J581" s="224"/>
      <c r="K581" s="224"/>
      <c r="L581" s="224"/>
      <c r="M581" s="224"/>
      <c r="N581" s="223"/>
      <c r="O581" s="223"/>
      <c r="P581" s="223"/>
      <c r="Q581" s="223"/>
      <c r="R581" s="224"/>
      <c r="S581" s="224"/>
      <c r="T581" s="224"/>
      <c r="U581" s="224"/>
      <c r="V581" s="224"/>
      <c r="W581" s="224"/>
      <c r="X581" s="224"/>
      <c r="Y581" s="224"/>
      <c r="Z581" s="214"/>
      <c r="AA581" s="214"/>
      <c r="AB581" s="214"/>
      <c r="AC581" s="214"/>
      <c r="AD581" s="214"/>
      <c r="AE581" s="214"/>
      <c r="AF581" s="214"/>
      <c r="AG581" s="214" t="s">
        <v>371</v>
      </c>
      <c r="AH581" s="214">
        <v>7</v>
      </c>
      <c r="AI581" s="214"/>
      <c r="AJ581" s="214"/>
      <c r="AK581" s="214"/>
      <c r="AL581" s="214"/>
      <c r="AM581" s="214"/>
      <c r="AN581" s="214"/>
      <c r="AO581" s="214"/>
      <c r="AP581" s="214"/>
      <c r="AQ581" s="214"/>
      <c r="AR581" s="214"/>
      <c r="AS581" s="214"/>
      <c r="AT581" s="214"/>
      <c r="AU581" s="214"/>
      <c r="AV581" s="214"/>
      <c r="AW581" s="214"/>
      <c r="AX581" s="214"/>
      <c r="AY581" s="214"/>
      <c r="AZ581" s="214"/>
      <c r="BA581" s="214"/>
      <c r="BB581" s="214"/>
      <c r="BC581" s="214"/>
      <c r="BD581" s="214"/>
      <c r="BE581" s="214"/>
      <c r="BF581" s="214"/>
      <c r="BG581" s="214"/>
      <c r="BH581" s="214"/>
    </row>
    <row r="582" spans="1:60" outlineLevel="3" x14ac:dyDescent="0.2">
      <c r="A582" s="221"/>
      <c r="B582" s="222"/>
      <c r="C582" s="268" t="s">
        <v>936</v>
      </c>
      <c r="D582" s="262"/>
      <c r="E582" s="263">
        <v>4.7660000000000001E-2</v>
      </c>
      <c r="F582" s="224"/>
      <c r="G582" s="224"/>
      <c r="H582" s="224"/>
      <c r="I582" s="224"/>
      <c r="J582" s="224"/>
      <c r="K582" s="224"/>
      <c r="L582" s="224"/>
      <c r="M582" s="224"/>
      <c r="N582" s="223"/>
      <c r="O582" s="223"/>
      <c r="P582" s="223"/>
      <c r="Q582" s="223"/>
      <c r="R582" s="224"/>
      <c r="S582" s="224"/>
      <c r="T582" s="224"/>
      <c r="U582" s="224"/>
      <c r="V582" s="224"/>
      <c r="W582" s="224"/>
      <c r="X582" s="224"/>
      <c r="Y582" s="224"/>
      <c r="Z582" s="214"/>
      <c r="AA582" s="214"/>
      <c r="AB582" s="214"/>
      <c r="AC582" s="214"/>
      <c r="AD582" s="214"/>
      <c r="AE582" s="214"/>
      <c r="AF582" s="214"/>
      <c r="AG582" s="214" t="s">
        <v>371</v>
      </c>
      <c r="AH582" s="214">
        <v>7</v>
      </c>
      <c r="AI582" s="214"/>
      <c r="AJ582" s="214"/>
      <c r="AK582" s="214"/>
      <c r="AL582" s="214"/>
      <c r="AM582" s="214"/>
      <c r="AN582" s="214"/>
      <c r="AO582" s="214"/>
      <c r="AP582" s="214"/>
      <c r="AQ582" s="214"/>
      <c r="AR582" s="214"/>
      <c r="AS582" s="214"/>
      <c r="AT582" s="214"/>
      <c r="AU582" s="214"/>
      <c r="AV582" s="214"/>
      <c r="AW582" s="214"/>
      <c r="AX582" s="214"/>
      <c r="AY582" s="214"/>
      <c r="AZ582" s="214"/>
      <c r="BA582" s="214"/>
      <c r="BB582" s="214"/>
      <c r="BC582" s="214"/>
      <c r="BD582" s="214"/>
      <c r="BE582" s="214"/>
      <c r="BF582" s="214"/>
      <c r="BG582" s="214"/>
      <c r="BH582" s="214"/>
    </row>
    <row r="583" spans="1:60" outlineLevel="3" x14ac:dyDescent="0.2">
      <c r="A583" s="221"/>
      <c r="B583" s="222"/>
      <c r="C583" s="268" t="s">
        <v>937</v>
      </c>
      <c r="D583" s="262"/>
      <c r="E583" s="263">
        <v>2.7800600000000002</v>
      </c>
      <c r="F583" s="224"/>
      <c r="G583" s="224"/>
      <c r="H583" s="224"/>
      <c r="I583" s="224"/>
      <c r="J583" s="224"/>
      <c r="K583" s="224"/>
      <c r="L583" s="224"/>
      <c r="M583" s="224"/>
      <c r="N583" s="223"/>
      <c r="O583" s="223"/>
      <c r="P583" s="223"/>
      <c r="Q583" s="223"/>
      <c r="R583" s="224"/>
      <c r="S583" s="224"/>
      <c r="T583" s="224"/>
      <c r="U583" s="224"/>
      <c r="V583" s="224"/>
      <c r="W583" s="224"/>
      <c r="X583" s="224"/>
      <c r="Y583" s="224"/>
      <c r="Z583" s="214"/>
      <c r="AA583" s="214"/>
      <c r="AB583" s="214"/>
      <c r="AC583" s="214"/>
      <c r="AD583" s="214"/>
      <c r="AE583" s="214"/>
      <c r="AF583" s="214"/>
      <c r="AG583" s="214" t="s">
        <v>371</v>
      </c>
      <c r="AH583" s="214">
        <v>7</v>
      </c>
      <c r="AI583" s="214"/>
      <c r="AJ583" s="214"/>
      <c r="AK583" s="214"/>
      <c r="AL583" s="214"/>
      <c r="AM583" s="214"/>
      <c r="AN583" s="214"/>
      <c r="AO583" s="214"/>
      <c r="AP583" s="214"/>
      <c r="AQ583" s="214"/>
      <c r="AR583" s="214"/>
      <c r="AS583" s="214"/>
      <c r="AT583" s="214"/>
      <c r="AU583" s="214"/>
      <c r="AV583" s="214"/>
      <c r="AW583" s="214"/>
      <c r="AX583" s="214"/>
      <c r="AY583" s="214"/>
      <c r="AZ583" s="214"/>
      <c r="BA583" s="214"/>
      <c r="BB583" s="214"/>
      <c r="BC583" s="214"/>
      <c r="BD583" s="214"/>
      <c r="BE583" s="214"/>
      <c r="BF583" s="214"/>
      <c r="BG583" s="214"/>
      <c r="BH583" s="214"/>
    </row>
    <row r="584" spans="1:60" outlineLevel="3" x14ac:dyDescent="0.2">
      <c r="A584" s="221"/>
      <c r="B584" s="222"/>
      <c r="C584" s="268" t="s">
        <v>938</v>
      </c>
      <c r="D584" s="262"/>
      <c r="E584" s="263">
        <v>1.933E-2</v>
      </c>
      <c r="F584" s="224"/>
      <c r="G584" s="224"/>
      <c r="H584" s="224"/>
      <c r="I584" s="224"/>
      <c r="J584" s="224"/>
      <c r="K584" s="224"/>
      <c r="L584" s="224"/>
      <c r="M584" s="224"/>
      <c r="N584" s="223"/>
      <c r="O584" s="223"/>
      <c r="P584" s="223"/>
      <c r="Q584" s="223"/>
      <c r="R584" s="224"/>
      <c r="S584" s="224"/>
      <c r="T584" s="224"/>
      <c r="U584" s="224"/>
      <c r="V584" s="224"/>
      <c r="W584" s="224"/>
      <c r="X584" s="224"/>
      <c r="Y584" s="224"/>
      <c r="Z584" s="214"/>
      <c r="AA584" s="214"/>
      <c r="AB584" s="214"/>
      <c r="AC584" s="214"/>
      <c r="AD584" s="214"/>
      <c r="AE584" s="214"/>
      <c r="AF584" s="214"/>
      <c r="AG584" s="214" t="s">
        <v>371</v>
      </c>
      <c r="AH584" s="214">
        <v>7</v>
      </c>
      <c r="AI584" s="214"/>
      <c r="AJ584" s="214"/>
      <c r="AK584" s="214"/>
      <c r="AL584" s="214"/>
      <c r="AM584" s="214"/>
      <c r="AN584" s="214"/>
      <c r="AO584" s="214"/>
      <c r="AP584" s="214"/>
      <c r="AQ584" s="214"/>
      <c r="AR584" s="214"/>
      <c r="AS584" s="214"/>
      <c r="AT584" s="214"/>
      <c r="AU584" s="214"/>
      <c r="AV584" s="214"/>
      <c r="AW584" s="214"/>
      <c r="AX584" s="214"/>
      <c r="AY584" s="214"/>
      <c r="AZ584" s="214"/>
      <c r="BA584" s="214"/>
      <c r="BB584" s="214"/>
      <c r="BC584" s="214"/>
      <c r="BD584" s="214"/>
      <c r="BE584" s="214"/>
      <c r="BF584" s="214"/>
      <c r="BG584" s="214"/>
      <c r="BH584" s="214"/>
    </row>
    <row r="585" spans="1:60" outlineLevel="3" x14ac:dyDescent="0.2">
      <c r="A585" s="221"/>
      <c r="B585" s="222"/>
      <c r="C585" s="268" t="s">
        <v>939</v>
      </c>
      <c r="D585" s="262"/>
      <c r="E585" s="263">
        <v>1.56E-3</v>
      </c>
      <c r="F585" s="224"/>
      <c r="G585" s="224"/>
      <c r="H585" s="224"/>
      <c r="I585" s="224"/>
      <c r="J585" s="224"/>
      <c r="K585" s="224"/>
      <c r="L585" s="224"/>
      <c r="M585" s="224"/>
      <c r="N585" s="223"/>
      <c r="O585" s="223"/>
      <c r="P585" s="223"/>
      <c r="Q585" s="223"/>
      <c r="R585" s="224"/>
      <c r="S585" s="224"/>
      <c r="T585" s="224"/>
      <c r="U585" s="224"/>
      <c r="V585" s="224"/>
      <c r="W585" s="224"/>
      <c r="X585" s="224"/>
      <c r="Y585" s="224"/>
      <c r="Z585" s="214"/>
      <c r="AA585" s="214"/>
      <c r="AB585" s="214"/>
      <c r="AC585" s="214"/>
      <c r="AD585" s="214"/>
      <c r="AE585" s="214"/>
      <c r="AF585" s="214"/>
      <c r="AG585" s="214" t="s">
        <v>371</v>
      </c>
      <c r="AH585" s="214">
        <v>7</v>
      </c>
      <c r="AI585" s="214"/>
      <c r="AJ585" s="214"/>
      <c r="AK585" s="214"/>
      <c r="AL585" s="214"/>
      <c r="AM585" s="214"/>
      <c r="AN585" s="214"/>
      <c r="AO585" s="214"/>
      <c r="AP585" s="214"/>
      <c r="AQ585" s="214"/>
      <c r="AR585" s="214"/>
      <c r="AS585" s="214"/>
      <c r="AT585" s="214"/>
      <c r="AU585" s="214"/>
      <c r="AV585" s="214"/>
      <c r="AW585" s="214"/>
      <c r="AX585" s="214"/>
      <c r="AY585" s="214"/>
      <c r="AZ585" s="214"/>
      <c r="BA585" s="214"/>
      <c r="BB585" s="214"/>
      <c r="BC585" s="214"/>
      <c r="BD585" s="214"/>
      <c r="BE585" s="214"/>
      <c r="BF585" s="214"/>
      <c r="BG585" s="214"/>
      <c r="BH585" s="214"/>
    </row>
    <row r="586" spans="1:60" outlineLevel="3" x14ac:dyDescent="0.2">
      <c r="A586" s="221"/>
      <c r="B586" s="222"/>
      <c r="C586" s="268" t="s">
        <v>940</v>
      </c>
      <c r="D586" s="262"/>
      <c r="E586" s="263">
        <v>1.7069999999999998E-2</v>
      </c>
      <c r="F586" s="224"/>
      <c r="G586" s="224"/>
      <c r="H586" s="224"/>
      <c r="I586" s="224"/>
      <c r="J586" s="224"/>
      <c r="K586" s="224"/>
      <c r="L586" s="224"/>
      <c r="M586" s="224"/>
      <c r="N586" s="223"/>
      <c r="O586" s="223"/>
      <c r="P586" s="223"/>
      <c r="Q586" s="223"/>
      <c r="R586" s="224"/>
      <c r="S586" s="224"/>
      <c r="T586" s="224"/>
      <c r="U586" s="224"/>
      <c r="V586" s="224"/>
      <c r="W586" s="224"/>
      <c r="X586" s="224"/>
      <c r="Y586" s="224"/>
      <c r="Z586" s="214"/>
      <c r="AA586" s="214"/>
      <c r="AB586" s="214"/>
      <c r="AC586" s="214"/>
      <c r="AD586" s="214"/>
      <c r="AE586" s="214"/>
      <c r="AF586" s="214"/>
      <c r="AG586" s="214" t="s">
        <v>371</v>
      </c>
      <c r="AH586" s="214">
        <v>7</v>
      </c>
      <c r="AI586" s="214"/>
      <c r="AJ586" s="214"/>
      <c r="AK586" s="214"/>
      <c r="AL586" s="214"/>
      <c r="AM586" s="214"/>
      <c r="AN586" s="214"/>
      <c r="AO586" s="214"/>
      <c r="AP586" s="214"/>
      <c r="AQ586" s="214"/>
      <c r="AR586" s="214"/>
      <c r="AS586" s="214"/>
      <c r="AT586" s="214"/>
      <c r="AU586" s="214"/>
      <c r="AV586" s="214"/>
      <c r="AW586" s="214"/>
      <c r="AX586" s="214"/>
      <c r="AY586" s="214"/>
      <c r="AZ586" s="214"/>
      <c r="BA586" s="214"/>
      <c r="BB586" s="214"/>
      <c r="BC586" s="214"/>
      <c r="BD586" s="214"/>
      <c r="BE586" s="214"/>
      <c r="BF586" s="214"/>
      <c r="BG586" s="214"/>
      <c r="BH586" s="214"/>
    </row>
    <row r="587" spans="1:60" outlineLevel="3" x14ac:dyDescent="0.2">
      <c r="A587" s="221"/>
      <c r="B587" s="222"/>
      <c r="C587" s="268" t="s">
        <v>941</v>
      </c>
      <c r="D587" s="262"/>
      <c r="E587" s="263">
        <v>8.4999999999999995E-4</v>
      </c>
      <c r="F587" s="224"/>
      <c r="G587" s="224"/>
      <c r="H587" s="224"/>
      <c r="I587" s="224"/>
      <c r="J587" s="224"/>
      <c r="K587" s="224"/>
      <c r="L587" s="224"/>
      <c r="M587" s="224"/>
      <c r="N587" s="223"/>
      <c r="O587" s="223"/>
      <c r="P587" s="223"/>
      <c r="Q587" s="223"/>
      <c r="R587" s="224"/>
      <c r="S587" s="224"/>
      <c r="T587" s="224"/>
      <c r="U587" s="224"/>
      <c r="V587" s="224"/>
      <c r="W587" s="224"/>
      <c r="X587" s="224"/>
      <c r="Y587" s="224"/>
      <c r="Z587" s="214"/>
      <c r="AA587" s="214"/>
      <c r="AB587" s="214"/>
      <c r="AC587" s="214"/>
      <c r="AD587" s="214"/>
      <c r="AE587" s="214"/>
      <c r="AF587" s="214"/>
      <c r="AG587" s="214" t="s">
        <v>371</v>
      </c>
      <c r="AH587" s="214">
        <v>7</v>
      </c>
      <c r="AI587" s="214"/>
      <c r="AJ587" s="214"/>
      <c r="AK587" s="214"/>
      <c r="AL587" s="214"/>
      <c r="AM587" s="214"/>
      <c r="AN587" s="214"/>
      <c r="AO587" s="214"/>
      <c r="AP587" s="214"/>
      <c r="AQ587" s="214"/>
      <c r="AR587" s="214"/>
      <c r="AS587" s="214"/>
      <c r="AT587" s="214"/>
      <c r="AU587" s="214"/>
      <c r="AV587" s="214"/>
      <c r="AW587" s="214"/>
      <c r="AX587" s="214"/>
      <c r="AY587" s="214"/>
      <c r="AZ587" s="214"/>
      <c r="BA587" s="214"/>
      <c r="BB587" s="214"/>
      <c r="BC587" s="214"/>
      <c r="BD587" s="214"/>
      <c r="BE587" s="214"/>
      <c r="BF587" s="214"/>
      <c r="BG587" s="214"/>
      <c r="BH587" s="214"/>
    </row>
    <row r="588" spans="1:60" outlineLevel="3" x14ac:dyDescent="0.2">
      <c r="A588" s="221"/>
      <c r="B588" s="222"/>
      <c r="C588" s="268" t="s">
        <v>942</v>
      </c>
      <c r="D588" s="262"/>
      <c r="E588" s="263">
        <v>6.7000000000000004E-2</v>
      </c>
      <c r="F588" s="224"/>
      <c r="G588" s="224"/>
      <c r="H588" s="224"/>
      <c r="I588" s="224"/>
      <c r="J588" s="224"/>
      <c r="K588" s="224"/>
      <c r="L588" s="224"/>
      <c r="M588" s="224"/>
      <c r="N588" s="223"/>
      <c r="O588" s="223"/>
      <c r="P588" s="223"/>
      <c r="Q588" s="223"/>
      <c r="R588" s="224"/>
      <c r="S588" s="224"/>
      <c r="T588" s="224"/>
      <c r="U588" s="224"/>
      <c r="V588" s="224"/>
      <c r="W588" s="224"/>
      <c r="X588" s="224"/>
      <c r="Y588" s="224"/>
      <c r="Z588" s="214"/>
      <c r="AA588" s="214"/>
      <c r="AB588" s="214"/>
      <c r="AC588" s="214"/>
      <c r="AD588" s="214"/>
      <c r="AE588" s="214"/>
      <c r="AF588" s="214"/>
      <c r="AG588" s="214" t="s">
        <v>371</v>
      </c>
      <c r="AH588" s="214">
        <v>7</v>
      </c>
      <c r="AI588" s="214"/>
      <c r="AJ588" s="214"/>
      <c r="AK588" s="214"/>
      <c r="AL588" s="214"/>
      <c r="AM588" s="214"/>
      <c r="AN588" s="214"/>
      <c r="AO588" s="214"/>
      <c r="AP588" s="214"/>
      <c r="AQ588" s="214"/>
      <c r="AR588" s="214"/>
      <c r="AS588" s="214"/>
      <c r="AT588" s="214"/>
      <c r="AU588" s="214"/>
      <c r="AV588" s="214"/>
      <c r="AW588" s="214"/>
      <c r="AX588" s="214"/>
      <c r="AY588" s="214"/>
      <c r="AZ588" s="214"/>
      <c r="BA588" s="214"/>
      <c r="BB588" s="214"/>
      <c r="BC588" s="214"/>
      <c r="BD588" s="214"/>
      <c r="BE588" s="214"/>
      <c r="BF588" s="214"/>
      <c r="BG588" s="214"/>
      <c r="BH588" s="214"/>
    </row>
    <row r="589" spans="1:60" outlineLevel="3" x14ac:dyDescent="0.2">
      <c r="A589" s="221"/>
      <c r="B589" s="222"/>
      <c r="C589" s="268" t="s">
        <v>943</v>
      </c>
      <c r="D589" s="262"/>
      <c r="E589" s="263">
        <v>4.3499999999999997E-2</v>
      </c>
      <c r="F589" s="224"/>
      <c r="G589" s="224"/>
      <c r="H589" s="224"/>
      <c r="I589" s="224"/>
      <c r="J589" s="224"/>
      <c r="K589" s="224"/>
      <c r="L589" s="224"/>
      <c r="M589" s="224"/>
      <c r="N589" s="223"/>
      <c r="O589" s="223"/>
      <c r="P589" s="223"/>
      <c r="Q589" s="223"/>
      <c r="R589" s="224"/>
      <c r="S589" s="224"/>
      <c r="T589" s="224"/>
      <c r="U589" s="224"/>
      <c r="V589" s="224"/>
      <c r="W589" s="224"/>
      <c r="X589" s="224"/>
      <c r="Y589" s="224"/>
      <c r="Z589" s="214"/>
      <c r="AA589" s="214"/>
      <c r="AB589" s="214"/>
      <c r="AC589" s="214"/>
      <c r="AD589" s="214"/>
      <c r="AE589" s="214"/>
      <c r="AF589" s="214"/>
      <c r="AG589" s="214" t="s">
        <v>371</v>
      </c>
      <c r="AH589" s="214">
        <v>7</v>
      </c>
      <c r="AI589" s="214"/>
      <c r="AJ589" s="214"/>
      <c r="AK589" s="214"/>
      <c r="AL589" s="214"/>
      <c r="AM589" s="214"/>
      <c r="AN589" s="214"/>
      <c r="AO589" s="214"/>
      <c r="AP589" s="214"/>
      <c r="AQ589" s="214"/>
      <c r="AR589" s="214"/>
      <c r="AS589" s="214"/>
      <c r="AT589" s="214"/>
      <c r="AU589" s="214"/>
      <c r="AV589" s="214"/>
      <c r="AW589" s="214"/>
      <c r="AX589" s="214"/>
      <c r="AY589" s="214"/>
      <c r="AZ589" s="214"/>
      <c r="BA589" s="214"/>
      <c r="BB589" s="214"/>
      <c r="BC589" s="214"/>
      <c r="BD589" s="214"/>
      <c r="BE589" s="214"/>
      <c r="BF589" s="214"/>
      <c r="BG589" s="214"/>
      <c r="BH589" s="214"/>
    </row>
    <row r="590" spans="1:60" outlineLevel="3" x14ac:dyDescent="0.2">
      <c r="A590" s="221"/>
      <c r="B590" s="222"/>
      <c r="C590" s="268" t="s">
        <v>944</v>
      </c>
      <c r="D590" s="262"/>
      <c r="E590" s="263">
        <v>0.63112000000000001</v>
      </c>
      <c r="F590" s="224"/>
      <c r="G590" s="224"/>
      <c r="H590" s="224"/>
      <c r="I590" s="224"/>
      <c r="J590" s="224"/>
      <c r="K590" s="224"/>
      <c r="L590" s="224"/>
      <c r="M590" s="224"/>
      <c r="N590" s="223"/>
      <c r="O590" s="223"/>
      <c r="P590" s="223"/>
      <c r="Q590" s="223"/>
      <c r="R590" s="224"/>
      <c r="S590" s="224"/>
      <c r="T590" s="224"/>
      <c r="U590" s="224"/>
      <c r="V590" s="224"/>
      <c r="W590" s="224"/>
      <c r="X590" s="224"/>
      <c r="Y590" s="224"/>
      <c r="Z590" s="214"/>
      <c r="AA590" s="214"/>
      <c r="AB590" s="214"/>
      <c r="AC590" s="214"/>
      <c r="AD590" s="214"/>
      <c r="AE590" s="214"/>
      <c r="AF590" s="214"/>
      <c r="AG590" s="214" t="s">
        <v>371</v>
      </c>
      <c r="AH590" s="214">
        <v>7</v>
      </c>
      <c r="AI590" s="214"/>
      <c r="AJ590" s="214"/>
      <c r="AK590" s="214"/>
      <c r="AL590" s="214"/>
      <c r="AM590" s="214"/>
      <c r="AN590" s="214"/>
      <c r="AO590" s="214"/>
      <c r="AP590" s="214"/>
      <c r="AQ590" s="214"/>
      <c r="AR590" s="214"/>
      <c r="AS590" s="214"/>
      <c r="AT590" s="214"/>
      <c r="AU590" s="214"/>
      <c r="AV590" s="214"/>
      <c r="AW590" s="214"/>
      <c r="AX590" s="214"/>
      <c r="AY590" s="214"/>
      <c r="AZ590" s="214"/>
      <c r="BA590" s="214"/>
      <c r="BB590" s="214"/>
      <c r="BC590" s="214"/>
      <c r="BD590" s="214"/>
      <c r="BE590" s="214"/>
      <c r="BF590" s="214"/>
      <c r="BG590" s="214"/>
      <c r="BH590" s="214"/>
    </row>
    <row r="591" spans="1:60" outlineLevel="3" x14ac:dyDescent="0.2">
      <c r="A591" s="221"/>
      <c r="B591" s="222"/>
      <c r="C591" s="268" t="s">
        <v>945</v>
      </c>
      <c r="D591" s="262"/>
      <c r="E591" s="263">
        <v>0.63112000000000001</v>
      </c>
      <c r="F591" s="224"/>
      <c r="G591" s="224"/>
      <c r="H591" s="224"/>
      <c r="I591" s="224"/>
      <c r="J591" s="224"/>
      <c r="K591" s="224"/>
      <c r="L591" s="224"/>
      <c r="M591" s="224"/>
      <c r="N591" s="223"/>
      <c r="O591" s="223"/>
      <c r="P591" s="223"/>
      <c r="Q591" s="223"/>
      <c r="R591" s="224"/>
      <c r="S591" s="224"/>
      <c r="T591" s="224"/>
      <c r="U591" s="224"/>
      <c r="V591" s="224"/>
      <c r="W591" s="224"/>
      <c r="X591" s="224"/>
      <c r="Y591" s="224"/>
      <c r="Z591" s="214"/>
      <c r="AA591" s="214"/>
      <c r="AB591" s="214"/>
      <c r="AC591" s="214"/>
      <c r="AD591" s="214"/>
      <c r="AE591" s="214"/>
      <c r="AF591" s="214"/>
      <c r="AG591" s="214" t="s">
        <v>371</v>
      </c>
      <c r="AH591" s="214">
        <v>7</v>
      </c>
      <c r="AI591" s="214"/>
      <c r="AJ591" s="214"/>
      <c r="AK591" s="214"/>
      <c r="AL591" s="214"/>
      <c r="AM591" s="214"/>
      <c r="AN591" s="214"/>
      <c r="AO591" s="214"/>
      <c r="AP591" s="214"/>
      <c r="AQ591" s="214"/>
      <c r="AR591" s="214"/>
      <c r="AS591" s="214"/>
      <c r="AT591" s="214"/>
      <c r="AU591" s="214"/>
      <c r="AV591" s="214"/>
      <c r="AW591" s="214"/>
      <c r="AX591" s="214"/>
      <c r="AY591" s="214"/>
      <c r="AZ591" s="214"/>
      <c r="BA591" s="214"/>
      <c r="BB591" s="214"/>
      <c r="BC591" s="214"/>
      <c r="BD591" s="214"/>
      <c r="BE591" s="214"/>
      <c r="BF591" s="214"/>
      <c r="BG591" s="214"/>
      <c r="BH591" s="214"/>
    </row>
    <row r="592" spans="1:60" outlineLevel="3" x14ac:dyDescent="0.2">
      <c r="A592" s="221"/>
      <c r="B592" s="222"/>
      <c r="C592" s="268" t="s">
        <v>946</v>
      </c>
      <c r="D592" s="262"/>
      <c r="E592" s="263">
        <v>0.81144000000000005</v>
      </c>
      <c r="F592" s="224"/>
      <c r="G592" s="224"/>
      <c r="H592" s="224"/>
      <c r="I592" s="224"/>
      <c r="J592" s="224"/>
      <c r="K592" s="224"/>
      <c r="L592" s="224"/>
      <c r="M592" s="224"/>
      <c r="N592" s="223"/>
      <c r="O592" s="223"/>
      <c r="P592" s="223"/>
      <c r="Q592" s="223"/>
      <c r="R592" s="224"/>
      <c r="S592" s="224"/>
      <c r="T592" s="224"/>
      <c r="U592" s="224"/>
      <c r="V592" s="224"/>
      <c r="W592" s="224"/>
      <c r="X592" s="224"/>
      <c r="Y592" s="224"/>
      <c r="Z592" s="214"/>
      <c r="AA592" s="214"/>
      <c r="AB592" s="214"/>
      <c r="AC592" s="214"/>
      <c r="AD592" s="214"/>
      <c r="AE592" s="214"/>
      <c r="AF592" s="214"/>
      <c r="AG592" s="214" t="s">
        <v>371</v>
      </c>
      <c r="AH592" s="214">
        <v>7</v>
      </c>
      <c r="AI592" s="214"/>
      <c r="AJ592" s="214"/>
      <c r="AK592" s="214"/>
      <c r="AL592" s="214"/>
      <c r="AM592" s="214"/>
      <c r="AN592" s="214"/>
      <c r="AO592" s="214"/>
      <c r="AP592" s="214"/>
      <c r="AQ592" s="214"/>
      <c r="AR592" s="214"/>
      <c r="AS592" s="214"/>
      <c r="AT592" s="214"/>
      <c r="AU592" s="214"/>
      <c r="AV592" s="214"/>
      <c r="AW592" s="214"/>
      <c r="AX592" s="214"/>
      <c r="AY592" s="214"/>
      <c r="AZ592" s="214"/>
      <c r="BA592" s="214"/>
      <c r="BB592" s="214"/>
      <c r="BC592" s="214"/>
      <c r="BD592" s="214"/>
      <c r="BE592" s="214"/>
      <c r="BF592" s="214"/>
      <c r="BG592" s="214"/>
      <c r="BH592" s="214"/>
    </row>
    <row r="593" spans="1:60" outlineLevel="3" x14ac:dyDescent="0.2">
      <c r="A593" s="221"/>
      <c r="B593" s="222"/>
      <c r="C593" s="268" t="s">
        <v>947</v>
      </c>
      <c r="D593" s="262"/>
      <c r="E593" s="263">
        <v>6.2549999999999994E-2</v>
      </c>
      <c r="F593" s="224"/>
      <c r="G593" s="224"/>
      <c r="H593" s="224"/>
      <c r="I593" s="224"/>
      <c r="J593" s="224"/>
      <c r="K593" s="224"/>
      <c r="L593" s="224"/>
      <c r="M593" s="224"/>
      <c r="N593" s="223"/>
      <c r="O593" s="223"/>
      <c r="P593" s="223"/>
      <c r="Q593" s="223"/>
      <c r="R593" s="224"/>
      <c r="S593" s="224"/>
      <c r="T593" s="224"/>
      <c r="U593" s="224"/>
      <c r="V593" s="224"/>
      <c r="W593" s="224"/>
      <c r="X593" s="224"/>
      <c r="Y593" s="224"/>
      <c r="Z593" s="214"/>
      <c r="AA593" s="214"/>
      <c r="AB593" s="214"/>
      <c r="AC593" s="214"/>
      <c r="AD593" s="214"/>
      <c r="AE593" s="214"/>
      <c r="AF593" s="214"/>
      <c r="AG593" s="214" t="s">
        <v>371</v>
      </c>
      <c r="AH593" s="214">
        <v>7</v>
      </c>
      <c r="AI593" s="214"/>
      <c r="AJ593" s="214"/>
      <c r="AK593" s="214"/>
      <c r="AL593" s="214"/>
      <c r="AM593" s="214"/>
      <c r="AN593" s="214"/>
      <c r="AO593" s="214"/>
      <c r="AP593" s="214"/>
      <c r="AQ593" s="214"/>
      <c r="AR593" s="214"/>
      <c r="AS593" s="214"/>
      <c r="AT593" s="214"/>
      <c r="AU593" s="214"/>
      <c r="AV593" s="214"/>
      <c r="AW593" s="214"/>
      <c r="AX593" s="214"/>
      <c r="AY593" s="214"/>
      <c r="AZ593" s="214"/>
      <c r="BA593" s="214"/>
      <c r="BB593" s="214"/>
      <c r="BC593" s="214"/>
      <c r="BD593" s="214"/>
      <c r="BE593" s="214"/>
      <c r="BF593" s="214"/>
      <c r="BG593" s="214"/>
      <c r="BH593" s="214"/>
    </row>
    <row r="594" spans="1:60" outlineLevel="3" x14ac:dyDescent="0.2">
      <c r="A594" s="221"/>
      <c r="B594" s="222"/>
      <c r="C594" s="268" t="s">
        <v>948</v>
      </c>
      <c r="D594" s="262"/>
      <c r="E594" s="263">
        <v>0.32500000000000001</v>
      </c>
      <c r="F594" s="224"/>
      <c r="G594" s="224"/>
      <c r="H594" s="224"/>
      <c r="I594" s="224"/>
      <c r="J594" s="224"/>
      <c r="K594" s="224"/>
      <c r="L594" s="224"/>
      <c r="M594" s="224"/>
      <c r="N594" s="223"/>
      <c r="O594" s="223"/>
      <c r="P594" s="223"/>
      <c r="Q594" s="223"/>
      <c r="R594" s="224"/>
      <c r="S594" s="224"/>
      <c r="T594" s="224"/>
      <c r="U594" s="224"/>
      <c r="V594" s="224"/>
      <c r="W594" s="224"/>
      <c r="X594" s="224"/>
      <c r="Y594" s="224"/>
      <c r="Z594" s="214"/>
      <c r="AA594" s="214"/>
      <c r="AB594" s="214"/>
      <c r="AC594" s="214"/>
      <c r="AD594" s="214"/>
      <c r="AE594" s="214"/>
      <c r="AF594" s="214"/>
      <c r="AG594" s="214" t="s">
        <v>371</v>
      </c>
      <c r="AH594" s="214">
        <v>7</v>
      </c>
      <c r="AI594" s="214"/>
      <c r="AJ594" s="214"/>
      <c r="AK594" s="214"/>
      <c r="AL594" s="214"/>
      <c r="AM594" s="214"/>
      <c r="AN594" s="214"/>
      <c r="AO594" s="214"/>
      <c r="AP594" s="214"/>
      <c r="AQ594" s="214"/>
      <c r="AR594" s="214"/>
      <c r="AS594" s="214"/>
      <c r="AT594" s="214"/>
      <c r="AU594" s="214"/>
      <c r="AV594" s="214"/>
      <c r="AW594" s="214"/>
      <c r="AX594" s="214"/>
      <c r="AY594" s="214"/>
      <c r="AZ594" s="214"/>
      <c r="BA594" s="214"/>
      <c r="BB594" s="214"/>
      <c r="BC594" s="214"/>
      <c r="BD594" s="214"/>
      <c r="BE594" s="214"/>
      <c r="BF594" s="214"/>
      <c r="BG594" s="214"/>
      <c r="BH594" s="214"/>
    </row>
    <row r="595" spans="1:60" outlineLevel="3" x14ac:dyDescent="0.2">
      <c r="A595" s="221"/>
      <c r="B595" s="222"/>
      <c r="C595" s="268" t="s">
        <v>949</v>
      </c>
      <c r="D595" s="262"/>
      <c r="E595" s="263">
        <v>0.185</v>
      </c>
      <c r="F595" s="224"/>
      <c r="G595" s="224"/>
      <c r="H595" s="224"/>
      <c r="I595" s="224"/>
      <c r="J595" s="224"/>
      <c r="K595" s="224"/>
      <c r="L595" s="224"/>
      <c r="M595" s="224"/>
      <c r="N595" s="223"/>
      <c r="O595" s="223"/>
      <c r="P595" s="223"/>
      <c r="Q595" s="223"/>
      <c r="R595" s="224"/>
      <c r="S595" s="224"/>
      <c r="T595" s="224"/>
      <c r="U595" s="224"/>
      <c r="V595" s="224"/>
      <c r="W595" s="224"/>
      <c r="X595" s="224"/>
      <c r="Y595" s="224"/>
      <c r="Z595" s="214"/>
      <c r="AA595" s="214"/>
      <c r="AB595" s="214"/>
      <c r="AC595" s="214"/>
      <c r="AD595" s="214"/>
      <c r="AE595" s="214"/>
      <c r="AF595" s="214"/>
      <c r="AG595" s="214" t="s">
        <v>371</v>
      </c>
      <c r="AH595" s="214">
        <v>7</v>
      </c>
      <c r="AI595" s="214"/>
      <c r="AJ595" s="214"/>
      <c r="AK595" s="214"/>
      <c r="AL595" s="214"/>
      <c r="AM595" s="214"/>
      <c r="AN595" s="214"/>
      <c r="AO595" s="214"/>
      <c r="AP595" s="214"/>
      <c r="AQ595" s="214"/>
      <c r="AR595" s="214"/>
      <c r="AS595" s="214"/>
      <c r="AT595" s="214"/>
      <c r="AU595" s="214"/>
      <c r="AV595" s="214"/>
      <c r="AW595" s="214"/>
      <c r="AX595" s="214"/>
      <c r="AY595" s="214"/>
      <c r="AZ595" s="214"/>
      <c r="BA595" s="214"/>
      <c r="BB595" s="214"/>
      <c r="BC595" s="214"/>
      <c r="BD595" s="214"/>
      <c r="BE595" s="214"/>
      <c r="BF595" s="214"/>
      <c r="BG595" s="214"/>
      <c r="BH595" s="214"/>
    </row>
    <row r="596" spans="1:60" outlineLevel="1" x14ac:dyDescent="0.2">
      <c r="A596" s="236">
        <v>151</v>
      </c>
      <c r="B596" s="237" t="s">
        <v>950</v>
      </c>
      <c r="C596" s="254" t="s">
        <v>951</v>
      </c>
      <c r="D596" s="238" t="s">
        <v>581</v>
      </c>
      <c r="E596" s="239">
        <v>0.12839</v>
      </c>
      <c r="F596" s="240"/>
      <c r="G596" s="241">
        <f>ROUND(E596*F596,2)</f>
        <v>0</v>
      </c>
      <c r="H596" s="240"/>
      <c r="I596" s="241">
        <f>ROUND(E596*H596,2)</f>
        <v>0</v>
      </c>
      <c r="J596" s="240"/>
      <c r="K596" s="241">
        <f>ROUND(E596*J596,2)</f>
        <v>0</v>
      </c>
      <c r="L596" s="241">
        <v>12</v>
      </c>
      <c r="M596" s="241">
        <f>G596*(1+L596/100)</f>
        <v>0</v>
      </c>
      <c r="N596" s="239">
        <v>0</v>
      </c>
      <c r="O596" s="239">
        <f>ROUND(E596*N596,2)</f>
        <v>0</v>
      </c>
      <c r="P596" s="239">
        <v>0</v>
      </c>
      <c r="Q596" s="239">
        <f>ROUND(E596*P596,2)</f>
        <v>0</v>
      </c>
      <c r="R596" s="241" t="s">
        <v>519</v>
      </c>
      <c r="S596" s="241" t="s">
        <v>315</v>
      </c>
      <c r="T596" s="242" t="s">
        <v>315</v>
      </c>
      <c r="U596" s="224">
        <v>0</v>
      </c>
      <c r="V596" s="224">
        <f>ROUND(E596*U596,2)</f>
        <v>0</v>
      </c>
      <c r="W596" s="224"/>
      <c r="X596" s="224" t="s">
        <v>336</v>
      </c>
      <c r="Y596" s="224" t="s">
        <v>317</v>
      </c>
      <c r="Z596" s="214"/>
      <c r="AA596" s="214"/>
      <c r="AB596" s="214"/>
      <c r="AC596" s="214"/>
      <c r="AD596" s="214"/>
      <c r="AE596" s="214"/>
      <c r="AF596" s="214"/>
      <c r="AG596" s="214" t="s">
        <v>337</v>
      </c>
      <c r="AH596" s="214"/>
      <c r="AI596" s="214"/>
      <c r="AJ596" s="214"/>
      <c r="AK596" s="214"/>
      <c r="AL596" s="214"/>
      <c r="AM596" s="214"/>
      <c r="AN596" s="214"/>
      <c r="AO596" s="214"/>
      <c r="AP596" s="214"/>
      <c r="AQ596" s="214"/>
      <c r="AR596" s="214"/>
      <c r="AS596" s="214"/>
      <c r="AT596" s="214"/>
      <c r="AU596" s="214"/>
      <c r="AV596" s="214"/>
      <c r="AW596" s="214"/>
      <c r="AX596" s="214"/>
      <c r="AY596" s="214"/>
      <c r="AZ596" s="214"/>
      <c r="BA596" s="214"/>
      <c r="BB596" s="214"/>
      <c r="BC596" s="214"/>
      <c r="BD596" s="214"/>
      <c r="BE596" s="214"/>
      <c r="BF596" s="214"/>
      <c r="BG596" s="214"/>
      <c r="BH596" s="214"/>
    </row>
    <row r="597" spans="1:60" outlineLevel="2" x14ac:dyDescent="0.2">
      <c r="A597" s="221"/>
      <c r="B597" s="222"/>
      <c r="C597" s="255" t="s">
        <v>952</v>
      </c>
      <c r="D597" s="243"/>
      <c r="E597" s="243"/>
      <c r="F597" s="243"/>
      <c r="G597" s="243"/>
      <c r="H597" s="224"/>
      <c r="I597" s="224"/>
      <c r="J597" s="224"/>
      <c r="K597" s="224"/>
      <c r="L597" s="224"/>
      <c r="M597" s="224"/>
      <c r="N597" s="223"/>
      <c r="O597" s="223"/>
      <c r="P597" s="223"/>
      <c r="Q597" s="223"/>
      <c r="R597" s="224"/>
      <c r="S597" s="224"/>
      <c r="T597" s="224"/>
      <c r="U597" s="224"/>
      <c r="V597" s="224"/>
      <c r="W597" s="224"/>
      <c r="X597" s="224"/>
      <c r="Y597" s="224"/>
      <c r="Z597" s="214"/>
      <c r="AA597" s="214"/>
      <c r="AB597" s="214"/>
      <c r="AC597" s="214"/>
      <c r="AD597" s="214"/>
      <c r="AE597" s="214"/>
      <c r="AF597" s="214"/>
      <c r="AG597" s="214" t="s">
        <v>320</v>
      </c>
      <c r="AH597" s="214"/>
      <c r="AI597" s="214"/>
      <c r="AJ597" s="214"/>
      <c r="AK597" s="214"/>
      <c r="AL597" s="214"/>
      <c r="AM597" s="214"/>
      <c r="AN597" s="214"/>
      <c r="AO597" s="214"/>
      <c r="AP597" s="214"/>
      <c r="AQ597" s="214"/>
      <c r="AR597" s="214"/>
      <c r="AS597" s="214"/>
      <c r="AT597" s="214"/>
      <c r="AU597" s="214"/>
      <c r="AV597" s="214"/>
      <c r="AW597" s="214"/>
      <c r="AX597" s="214"/>
      <c r="AY597" s="214"/>
      <c r="AZ597" s="214"/>
      <c r="BA597" s="214"/>
      <c r="BB597" s="214"/>
      <c r="BC597" s="214"/>
      <c r="BD597" s="214"/>
      <c r="BE597" s="214"/>
      <c r="BF597" s="214"/>
      <c r="BG597" s="214"/>
      <c r="BH597" s="214"/>
    </row>
    <row r="598" spans="1:60" outlineLevel="2" x14ac:dyDescent="0.2">
      <c r="A598" s="221"/>
      <c r="B598" s="222"/>
      <c r="C598" s="268" t="s">
        <v>953</v>
      </c>
      <c r="D598" s="262"/>
      <c r="E598" s="263">
        <v>0.12569</v>
      </c>
      <c r="F598" s="224"/>
      <c r="G598" s="224"/>
      <c r="H598" s="224"/>
      <c r="I598" s="224"/>
      <c r="J598" s="224"/>
      <c r="K598" s="224"/>
      <c r="L598" s="224"/>
      <c r="M598" s="224"/>
      <c r="N598" s="223"/>
      <c r="O598" s="223"/>
      <c r="P598" s="223"/>
      <c r="Q598" s="223"/>
      <c r="R598" s="224"/>
      <c r="S598" s="224"/>
      <c r="T598" s="224"/>
      <c r="U598" s="224"/>
      <c r="V598" s="224"/>
      <c r="W598" s="224"/>
      <c r="X598" s="224"/>
      <c r="Y598" s="224"/>
      <c r="Z598" s="214"/>
      <c r="AA598" s="214"/>
      <c r="AB598" s="214"/>
      <c r="AC598" s="214"/>
      <c r="AD598" s="214"/>
      <c r="AE598" s="214"/>
      <c r="AF598" s="214"/>
      <c r="AG598" s="214" t="s">
        <v>371</v>
      </c>
      <c r="AH598" s="214">
        <v>7</v>
      </c>
      <c r="AI598" s="214"/>
      <c r="AJ598" s="214"/>
      <c r="AK598" s="214"/>
      <c r="AL598" s="214"/>
      <c r="AM598" s="214"/>
      <c r="AN598" s="214"/>
      <c r="AO598" s="214"/>
      <c r="AP598" s="214"/>
      <c r="AQ598" s="214"/>
      <c r="AR598" s="214"/>
      <c r="AS598" s="214"/>
      <c r="AT598" s="214"/>
      <c r="AU598" s="214"/>
      <c r="AV598" s="214"/>
      <c r="AW598" s="214"/>
      <c r="AX598" s="214"/>
      <c r="AY598" s="214"/>
      <c r="AZ598" s="214"/>
      <c r="BA598" s="214"/>
      <c r="BB598" s="214"/>
      <c r="BC598" s="214"/>
      <c r="BD598" s="214"/>
      <c r="BE598" s="214"/>
      <c r="BF598" s="214"/>
      <c r="BG598" s="214"/>
      <c r="BH598" s="214"/>
    </row>
    <row r="599" spans="1:60" outlineLevel="3" x14ac:dyDescent="0.2">
      <c r="A599" s="221"/>
      <c r="B599" s="222"/>
      <c r="C599" s="268" t="s">
        <v>954</v>
      </c>
      <c r="D599" s="262"/>
      <c r="E599" s="263">
        <v>2.7100000000000002E-3</v>
      </c>
      <c r="F599" s="224"/>
      <c r="G599" s="224"/>
      <c r="H599" s="224"/>
      <c r="I599" s="224"/>
      <c r="J599" s="224"/>
      <c r="K599" s="224"/>
      <c r="L599" s="224"/>
      <c r="M599" s="224"/>
      <c r="N599" s="223"/>
      <c r="O599" s="223"/>
      <c r="P599" s="223"/>
      <c r="Q599" s="223"/>
      <c r="R599" s="224"/>
      <c r="S599" s="224"/>
      <c r="T599" s="224"/>
      <c r="U599" s="224"/>
      <c r="V599" s="224"/>
      <c r="W599" s="224"/>
      <c r="X599" s="224"/>
      <c r="Y599" s="224"/>
      <c r="Z599" s="214"/>
      <c r="AA599" s="214"/>
      <c r="AB599" s="214"/>
      <c r="AC599" s="214"/>
      <c r="AD599" s="214"/>
      <c r="AE599" s="214"/>
      <c r="AF599" s="214"/>
      <c r="AG599" s="214" t="s">
        <v>371</v>
      </c>
      <c r="AH599" s="214">
        <v>7</v>
      </c>
      <c r="AI599" s="214"/>
      <c r="AJ599" s="214"/>
      <c r="AK599" s="214"/>
      <c r="AL599" s="214"/>
      <c r="AM599" s="214"/>
      <c r="AN599" s="214"/>
      <c r="AO599" s="214"/>
      <c r="AP599" s="214"/>
      <c r="AQ599" s="214"/>
      <c r="AR599" s="214"/>
      <c r="AS599" s="214"/>
      <c r="AT599" s="214"/>
      <c r="AU599" s="214"/>
      <c r="AV599" s="214"/>
      <c r="AW599" s="214"/>
      <c r="AX599" s="214"/>
      <c r="AY599" s="214"/>
      <c r="AZ599" s="214"/>
      <c r="BA599" s="214"/>
      <c r="BB599" s="214"/>
      <c r="BC599" s="214"/>
      <c r="BD599" s="214"/>
      <c r="BE599" s="214"/>
      <c r="BF599" s="214"/>
      <c r="BG599" s="214"/>
      <c r="BH599" s="214"/>
    </row>
    <row r="600" spans="1:60" x14ac:dyDescent="0.2">
      <c r="A600" s="3"/>
      <c r="B600" s="4"/>
      <c r="C600" s="259"/>
      <c r="D600" s="6"/>
      <c r="E600" s="3"/>
      <c r="F600" s="3"/>
      <c r="G600" s="3"/>
      <c r="H600" s="3"/>
      <c r="I600" s="3"/>
      <c r="J600" s="3"/>
      <c r="K600" s="3"/>
      <c r="L600" s="3"/>
      <c r="M600" s="3"/>
      <c r="N600" s="3"/>
      <c r="O600" s="3"/>
      <c r="P600" s="3"/>
      <c r="Q600" s="3"/>
      <c r="R600" s="3"/>
      <c r="S600" s="3"/>
      <c r="T600" s="3"/>
      <c r="U600" s="3"/>
      <c r="V600" s="3"/>
      <c r="W600" s="3"/>
      <c r="X600" s="3"/>
      <c r="Y600" s="3"/>
      <c r="AE600">
        <v>12</v>
      </c>
      <c r="AF600">
        <v>21</v>
      </c>
      <c r="AG600" t="s">
        <v>296</v>
      </c>
    </row>
    <row r="601" spans="1:60" x14ac:dyDescent="0.2">
      <c r="A601" s="217"/>
      <c r="B601" s="218" t="s">
        <v>29</v>
      </c>
      <c r="C601" s="260"/>
      <c r="D601" s="219"/>
      <c r="E601" s="220"/>
      <c r="F601" s="220"/>
      <c r="G601" s="235">
        <f>G8+G19+G38+G59+G101+G106+G121+G128+G134+G145+G151+G215+G218+G225+G247+G260+G263+G304+G342+G360+G414+G443+G493+G508+G512+G556+G558+G560</f>
        <v>0</v>
      </c>
      <c r="H601" s="3"/>
      <c r="I601" s="3"/>
      <c r="J601" s="3"/>
      <c r="K601" s="3"/>
      <c r="L601" s="3"/>
      <c r="M601" s="3"/>
      <c r="N601" s="3"/>
      <c r="O601" s="3"/>
      <c r="P601" s="3"/>
      <c r="Q601" s="3"/>
      <c r="R601" s="3"/>
      <c r="S601" s="3"/>
      <c r="T601" s="3"/>
      <c r="U601" s="3"/>
      <c r="V601" s="3"/>
      <c r="W601" s="3"/>
      <c r="X601" s="3"/>
      <c r="Y601" s="3"/>
      <c r="AE601">
        <f>SUMIF(L7:L599,AE600,G7:G599)</f>
        <v>0</v>
      </c>
      <c r="AF601">
        <f>SUMIF(L7:L599,AF600,G7:G599)</f>
        <v>0</v>
      </c>
      <c r="AG601" t="s">
        <v>360</v>
      </c>
    </row>
    <row r="602" spans="1:60" x14ac:dyDescent="0.2">
      <c r="C602" s="261"/>
      <c r="D602" s="10"/>
      <c r="AG602" t="s">
        <v>361</v>
      </c>
    </row>
    <row r="603" spans="1:60" x14ac:dyDescent="0.2">
      <c r="D603" s="10"/>
    </row>
    <row r="604" spans="1:60" x14ac:dyDescent="0.2">
      <c r="D604" s="10"/>
    </row>
    <row r="605" spans="1:60" x14ac:dyDescent="0.2">
      <c r="D605" s="10"/>
    </row>
    <row r="606" spans="1:60" x14ac:dyDescent="0.2">
      <c r="D606" s="10"/>
    </row>
    <row r="607" spans="1:60" x14ac:dyDescent="0.2">
      <c r="D607" s="10"/>
    </row>
    <row r="608" spans="1:60"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NNs5Dz2f5aX2S0+/ofxLk6iWdHLpvtZyN12rD4nNMd2qfi1H3i3uLlGDCJxgtKP4aLxoYcbExpiVqLCI1XK9MA==" saltValue="p3+t4WdxV4o1MVbgE1SpdA==" spinCount="100000" sheet="1" formatRows="0"/>
  <mergeCells count="97">
    <mergeCell ref="C597:G597"/>
    <mergeCell ref="C492:G492"/>
    <mergeCell ref="C495:G495"/>
    <mergeCell ref="C505:G505"/>
    <mergeCell ref="C510:G510"/>
    <mergeCell ref="C565:G565"/>
    <mergeCell ref="C574:G574"/>
    <mergeCell ref="C426:G426"/>
    <mergeCell ref="C433:G433"/>
    <mergeCell ref="C437:G437"/>
    <mergeCell ref="C442:G442"/>
    <mergeCell ref="C457:G457"/>
    <mergeCell ref="C460:G460"/>
    <mergeCell ref="C418:G418"/>
    <mergeCell ref="C419:G419"/>
    <mergeCell ref="C420:G420"/>
    <mergeCell ref="C421:G421"/>
    <mergeCell ref="C422:G422"/>
    <mergeCell ref="C423:G423"/>
    <mergeCell ref="C398:G398"/>
    <mergeCell ref="C400:G400"/>
    <mergeCell ref="C405:G405"/>
    <mergeCell ref="C406:G406"/>
    <mergeCell ref="C409:G409"/>
    <mergeCell ref="C413:G413"/>
    <mergeCell ref="C386:G386"/>
    <mergeCell ref="C388:G388"/>
    <mergeCell ref="C391:G391"/>
    <mergeCell ref="C392:G392"/>
    <mergeCell ref="C394:G394"/>
    <mergeCell ref="C397:G397"/>
    <mergeCell ref="C377:G377"/>
    <mergeCell ref="C378:G378"/>
    <mergeCell ref="C379:G379"/>
    <mergeCell ref="C380:G380"/>
    <mergeCell ref="C382:G382"/>
    <mergeCell ref="C385:G385"/>
    <mergeCell ref="C350:G350"/>
    <mergeCell ref="C359:G359"/>
    <mergeCell ref="C371:G371"/>
    <mergeCell ref="C374:G374"/>
    <mergeCell ref="C375:G375"/>
    <mergeCell ref="C376:G376"/>
    <mergeCell ref="C273:G273"/>
    <mergeCell ref="C296:G296"/>
    <mergeCell ref="C301:G301"/>
    <mergeCell ref="C303:G303"/>
    <mergeCell ref="C341:G341"/>
    <mergeCell ref="C344:G344"/>
    <mergeCell ref="C265:G265"/>
    <mergeCell ref="C266:G266"/>
    <mergeCell ref="C267:G267"/>
    <mergeCell ref="C268:G268"/>
    <mergeCell ref="C269:G269"/>
    <mergeCell ref="C270:G270"/>
    <mergeCell ref="C250:G250"/>
    <mergeCell ref="C252:G252"/>
    <mergeCell ref="C253:G253"/>
    <mergeCell ref="C255:G255"/>
    <mergeCell ref="C257:G257"/>
    <mergeCell ref="C259:G259"/>
    <mergeCell ref="C217:G217"/>
    <mergeCell ref="C220:G220"/>
    <mergeCell ref="C227:G227"/>
    <mergeCell ref="C228:G228"/>
    <mergeCell ref="C246:G246"/>
    <mergeCell ref="C249:G249"/>
    <mergeCell ref="C170:G170"/>
    <mergeCell ref="C174:G174"/>
    <mergeCell ref="C181:G181"/>
    <mergeCell ref="C191:G191"/>
    <mergeCell ref="C210:G210"/>
    <mergeCell ref="C214:G214"/>
    <mergeCell ref="C119:G119"/>
    <mergeCell ref="C123:G123"/>
    <mergeCell ref="C147:G147"/>
    <mergeCell ref="C148:G148"/>
    <mergeCell ref="C149:G149"/>
    <mergeCell ref="C153:G153"/>
    <mergeCell ref="C80:G80"/>
    <mergeCell ref="C81:G81"/>
    <mergeCell ref="C90:G90"/>
    <mergeCell ref="C103:G103"/>
    <mergeCell ref="C108:G108"/>
    <mergeCell ref="C109:G109"/>
    <mergeCell ref="C21:G21"/>
    <mergeCell ref="C24:G24"/>
    <mergeCell ref="C27:G27"/>
    <mergeCell ref="C57:G57"/>
    <mergeCell ref="C64:G64"/>
    <mergeCell ref="C73:G73"/>
    <mergeCell ref="A1:G1"/>
    <mergeCell ref="C2:G2"/>
    <mergeCell ref="C3:G3"/>
    <mergeCell ref="C4:G4"/>
    <mergeCell ref="C10:G10"/>
    <mergeCell ref="C14:G1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8" customWidth="1"/>
    <col min="3" max="3" width="63.28515625" style="178"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9" t="s">
        <v>362</v>
      </c>
      <c r="B1" s="199"/>
      <c r="C1" s="199"/>
      <c r="D1" s="199"/>
      <c r="E1" s="199"/>
      <c r="F1" s="199"/>
      <c r="G1" s="199"/>
      <c r="AG1" t="s">
        <v>282</v>
      </c>
    </row>
    <row r="2" spans="1:60" ht="24.95" customHeight="1" x14ac:dyDescent="0.2">
      <c r="A2" s="200" t="s">
        <v>7</v>
      </c>
      <c r="B2" s="49" t="s">
        <v>43</v>
      </c>
      <c r="C2" s="203" t="s">
        <v>44</v>
      </c>
      <c r="D2" s="201"/>
      <c r="E2" s="201"/>
      <c r="F2" s="201"/>
      <c r="G2" s="202"/>
      <c r="AG2" t="s">
        <v>283</v>
      </c>
    </row>
    <row r="3" spans="1:60" ht="24.95" customHeight="1" x14ac:dyDescent="0.2">
      <c r="A3" s="200" t="s">
        <v>8</v>
      </c>
      <c r="B3" s="49" t="s">
        <v>56</v>
      </c>
      <c r="C3" s="203" t="s">
        <v>57</v>
      </c>
      <c r="D3" s="201"/>
      <c r="E3" s="201"/>
      <c r="F3" s="201"/>
      <c r="G3" s="202"/>
      <c r="AC3" s="178" t="s">
        <v>283</v>
      </c>
      <c r="AG3" t="s">
        <v>286</v>
      </c>
    </row>
    <row r="4" spans="1:60" ht="24.95" customHeight="1" x14ac:dyDescent="0.2">
      <c r="A4" s="204" t="s">
        <v>9</v>
      </c>
      <c r="B4" s="205" t="s">
        <v>60</v>
      </c>
      <c r="C4" s="206" t="s">
        <v>61</v>
      </c>
      <c r="D4" s="207"/>
      <c r="E4" s="207"/>
      <c r="F4" s="207"/>
      <c r="G4" s="208"/>
      <c r="AG4" t="s">
        <v>287</v>
      </c>
    </row>
    <row r="5" spans="1:60" x14ac:dyDescent="0.2">
      <c r="D5" s="10"/>
    </row>
    <row r="6" spans="1:60" ht="38.25" x14ac:dyDescent="0.2">
      <c r="A6" s="210" t="s">
        <v>288</v>
      </c>
      <c r="B6" s="212" t="s">
        <v>289</v>
      </c>
      <c r="C6" s="212" t="s">
        <v>290</v>
      </c>
      <c r="D6" s="211" t="s">
        <v>291</v>
      </c>
      <c r="E6" s="210" t="s">
        <v>292</v>
      </c>
      <c r="F6" s="209" t="s">
        <v>293</v>
      </c>
      <c r="G6" s="210" t="s">
        <v>29</v>
      </c>
      <c r="H6" s="213" t="s">
        <v>30</v>
      </c>
      <c r="I6" s="213" t="s">
        <v>294</v>
      </c>
      <c r="J6" s="213" t="s">
        <v>31</v>
      </c>
      <c r="K6" s="213" t="s">
        <v>295</v>
      </c>
      <c r="L6" s="213" t="s">
        <v>296</v>
      </c>
      <c r="M6" s="213" t="s">
        <v>297</v>
      </c>
      <c r="N6" s="213" t="s">
        <v>298</v>
      </c>
      <c r="O6" s="213" t="s">
        <v>299</v>
      </c>
      <c r="P6" s="213" t="s">
        <v>300</v>
      </c>
      <c r="Q6" s="213" t="s">
        <v>301</v>
      </c>
      <c r="R6" s="213" t="s">
        <v>302</v>
      </c>
      <c r="S6" s="213" t="s">
        <v>303</v>
      </c>
      <c r="T6" s="213" t="s">
        <v>304</v>
      </c>
      <c r="U6" s="213" t="s">
        <v>305</v>
      </c>
      <c r="V6" s="213" t="s">
        <v>306</v>
      </c>
      <c r="W6" s="213" t="s">
        <v>307</v>
      </c>
      <c r="X6" s="213" t="s">
        <v>308</v>
      </c>
      <c r="Y6" s="213" t="s">
        <v>309</v>
      </c>
    </row>
    <row r="7" spans="1:60" hidden="1" x14ac:dyDescent="0.2">
      <c r="A7" s="3"/>
      <c r="B7" s="4"/>
      <c r="C7" s="4"/>
      <c r="D7" s="6"/>
      <c r="E7" s="215"/>
      <c r="F7" s="216"/>
      <c r="G7" s="216"/>
      <c r="H7" s="216"/>
      <c r="I7" s="216"/>
      <c r="J7" s="216"/>
      <c r="K7" s="216"/>
      <c r="L7" s="216"/>
      <c r="M7" s="216"/>
      <c r="N7" s="215"/>
      <c r="O7" s="215"/>
      <c r="P7" s="215"/>
      <c r="Q7" s="215"/>
      <c r="R7" s="216"/>
      <c r="S7" s="216"/>
      <c r="T7" s="216"/>
      <c r="U7" s="216"/>
      <c r="V7" s="216"/>
      <c r="W7" s="216"/>
      <c r="X7" s="216"/>
      <c r="Y7" s="216"/>
    </row>
    <row r="8" spans="1:60" x14ac:dyDescent="0.2">
      <c r="A8" s="229" t="s">
        <v>310</v>
      </c>
      <c r="B8" s="230" t="s">
        <v>181</v>
      </c>
      <c r="C8" s="253" t="s">
        <v>182</v>
      </c>
      <c r="D8" s="231"/>
      <c r="E8" s="232"/>
      <c r="F8" s="233"/>
      <c r="G8" s="233">
        <f>SUMIF(AG9:AG22,"&lt;&gt;NOR",G9:G22)</f>
        <v>0</v>
      </c>
      <c r="H8" s="233"/>
      <c r="I8" s="233">
        <f>SUM(I9:I22)</f>
        <v>0</v>
      </c>
      <c r="J8" s="233"/>
      <c r="K8" s="233">
        <f>SUM(K9:K22)</f>
        <v>0</v>
      </c>
      <c r="L8" s="233"/>
      <c r="M8" s="233">
        <f>SUM(M9:M22)</f>
        <v>0</v>
      </c>
      <c r="N8" s="232"/>
      <c r="O8" s="232">
        <f>SUM(O9:O22)</f>
        <v>0.64000000000000012</v>
      </c>
      <c r="P8" s="232"/>
      <c r="Q8" s="232">
        <f>SUM(Q9:Q22)</f>
        <v>0</v>
      </c>
      <c r="R8" s="233"/>
      <c r="S8" s="233"/>
      <c r="T8" s="234"/>
      <c r="U8" s="228"/>
      <c r="V8" s="228">
        <f>SUM(V9:V22)</f>
        <v>3.83</v>
      </c>
      <c r="W8" s="228"/>
      <c r="X8" s="228"/>
      <c r="Y8" s="228"/>
      <c r="AG8" t="s">
        <v>311</v>
      </c>
    </row>
    <row r="9" spans="1:60" outlineLevel="1" x14ac:dyDescent="0.2">
      <c r="A9" s="236">
        <v>1</v>
      </c>
      <c r="B9" s="237" t="s">
        <v>377</v>
      </c>
      <c r="C9" s="254" t="s">
        <v>378</v>
      </c>
      <c r="D9" s="238" t="s">
        <v>379</v>
      </c>
      <c r="E9" s="239">
        <v>1.02</v>
      </c>
      <c r="F9" s="240"/>
      <c r="G9" s="241">
        <f>ROUND(E9*F9,2)</f>
        <v>0</v>
      </c>
      <c r="H9" s="240"/>
      <c r="I9" s="241">
        <f>ROUND(E9*H9,2)</f>
        <v>0</v>
      </c>
      <c r="J9" s="240"/>
      <c r="K9" s="241">
        <f>ROUND(E9*J9,2)</f>
        <v>0</v>
      </c>
      <c r="L9" s="241">
        <v>12</v>
      </c>
      <c r="M9" s="241">
        <f>G9*(1+L9/100)</f>
        <v>0</v>
      </c>
      <c r="N9" s="239">
        <v>0.1114</v>
      </c>
      <c r="O9" s="239">
        <f>ROUND(E9*N9,2)</f>
        <v>0.11</v>
      </c>
      <c r="P9" s="239">
        <v>0</v>
      </c>
      <c r="Q9" s="239">
        <f>ROUND(E9*P9,2)</f>
        <v>0</v>
      </c>
      <c r="R9" s="241" t="s">
        <v>380</v>
      </c>
      <c r="S9" s="241" t="s">
        <v>315</v>
      </c>
      <c r="T9" s="242" t="s">
        <v>315</v>
      </c>
      <c r="U9" s="224">
        <v>0.81899999999999995</v>
      </c>
      <c r="V9" s="224">
        <f>ROUND(E9*U9,2)</f>
        <v>0.84</v>
      </c>
      <c r="W9" s="224"/>
      <c r="X9" s="224" t="s">
        <v>336</v>
      </c>
      <c r="Y9" s="224" t="s">
        <v>317</v>
      </c>
      <c r="Z9" s="214"/>
      <c r="AA9" s="214"/>
      <c r="AB9" s="214"/>
      <c r="AC9" s="214"/>
      <c r="AD9" s="214"/>
      <c r="AE9" s="214"/>
      <c r="AF9" s="214"/>
      <c r="AG9" s="214" t="s">
        <v>367</v>
      </c>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row>
    <row r="10" spans="1:60" outlineLevel="2" x14ac:dyDescent="0.2">
      <c r="A10" s="221"/>
      <c r="B10" s="222"/>
      <c r="C10" s="268" t="s">
        <v>961</v>
      </c>
      <c r="D10" s="262"/>
      <c r="E10" s="263">
        <v>1.02</v>
      </c>
      <c r="F10" s="224"/>
      <c r="G10" s="224"/>
      <c r="H10" s="224"/>
      <c r="I10" s="224"/>
      <c r="J10" s="224"/>
      <c r="K10" s="224"/>
      <c r="L10" s="224"/>
      <c r="M10" s="224"/>
      <c r="N10" s="223"/>
      <c r="O10" s="223"/>
      <c r="P10" s="223"/>
      <c r="Q10" s="223"/>
      <c r="R10" s="224"/>
      <c r="S10" s="224"/>
      <c r="T10" s="224"/>
      <c r="U10" s="224"/>
      <c r="V10" s="224"/>
      <c r="W10" s="224"/>
      <c r="X10" s="224"/>
      <c r="Y10" s="224"/>
      <c r="Z10" s="214"/>
      <c r="AA10" s="214"/>
      <c r="AB10" s="214"/>
      <c r="AC10" s="214"/>
      <c r="AD10" s="214"/>
      <c r="AE10" s="214"/>
      <c r="AF10" s="214"/>
      <c r="AG10" s="214" t="s">
        <v>371</v>
      </c>
      <c r="AH10" s="214">
        <v>0</v>
      </c>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ht="22.5" outlineLevel="1" x14ac:dyDescent="0.2">
      <c r="A11" s="236">
        <v>2</v>
      </c>
      <c r="B11" s="237" t="s">
        <v>363</v>
      </c>
      <c r="C11" s="254" t="s">
        <v>364</v>
      </c>
      <c r="D11" s="238" t="s">
        <v>365</v>
      </c>
      <c r="E11" s="239">
        <v>0.29160000000000003</v>
      </c>
      <c r="F11" s="240"/>
      <c r="G11" s="241">
        <f>ROUND(E11*F11,2)</f>
        <v>0</v>
      </c>
      <c r="H11" s="240"/>
      <c r="I11" s="241">
        <f>ROUND(E11*H11,2)</f>
        <v>0</v>
      </c>
      <c r="J11" s="240"/>
      <c r="K11" s="241">
        <f>ROUND(E11*J11,2)</f>
        <v>0</v>
      </c>
      <c r="L11" s="241">
        <v>12</v>
      </c>
      <c r="M11" s="241">
        <f>G11*(1+L11/100)</f>
        <v>0</v>
      </c>
      <c r="N11" s="239">
        <v>0.76182000000000005</v>
      </c>
      <c r="O11" s="239">
        <f>ROUND(E11*N11,2)</f>
        <v>0.22</v>
      </c>
      <c r="P11" s="239">
        <v>0</v>
      </c>
      <c r="Q11" s="239">
        <f>ROUND(E11*P11,2)</f>
        <v>0</v>
      </c>
      <c r="R11" s="241" t="s">
        <v>366</v>
      </c>
      <c r="S11" s="241" t="s">
        <v>315</v>
      </c>
      <c r="T11" s="242" t="s">
        <v>315</v>
      </c>
      <c r="U11" s="224">
        <v>3.08188</v>
      </c>
      <c r="V11" s="224">
        <f>ROUND(E11*U11,2)</f>
        <v>0.9</v>
      </c>
      <c r="W11" s="224"/>
      <c r="X11" s="224" t="s">
        <v>336</v>
      </c>
      <c r="Y11" s="224" t="s">
        <v>317</v>
      </c>
      <c r="Z11" s="214"/>
      <c r="AA11" s="214"/>
      <c r="AB11" s="214"/>
      <c r="AC11" s="214"/>
      <c r="AD11" s="214"/>
      <c r="AE11" s="214"/>
      <c r="AF11" s="214"/>
      <c r="AG11" s="214" t="s">
        <v>367</v>
      </c>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2" x14ac:dyDescent="0.2">
      <c r="A12" s="221"/>
      <c r="B12" s="222"/>
      <c r="C12" s="267" t="s">
        <v>368</v>
      </c>
      <c r="D12" s="266"/>
      <c r="E12" s="266"/>
      <c r="F12" s="266"/>
      <c r="G12" s="266"/>
      <c r="H12" s="224"/>
      <c r="I12" s="224"/>
      <c r="J12" s="224"/>
      <c r="K12" s="224"/>
      <c r="L12" s="224"/>
      <c r="M12" s="224"/>
      <c r="N12" s="223"/>
      <c r="O12" s="223"/>
      <c r="P12" s="223"/>
      <c r="Q12" s="223"/>
      <c r="R12" s="224"/>
      <c r="S12" s="224"/>
      <c r="T12" s="224"/>
      <c r="U12" s="224"/>
      <c r="V12" s="224"/>
      <c r="W12" s="224"/>
      <c r="X12" s="224"/>
      <c r="Y12" s="224"/>
      <c r="Z12" s="214"/>
      <c r="AA12" s="214"/>
      <c r="AB12" s="214"/>
      <c r="AC12" s="214"/>
      <c r="AD12" s="214"/>
      <c r="AE12" s="214"/>
      <c r="AF12" s="214"/>
      <c r="AG12" s="214" t="s">
        <v>369</v>
      </c>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2" x14ac:dyDescent="0.2">
      <c r="A13" s="221"/>
      <c r="B13" s="222"/>
      <c r="C13" s="268" t="s">
        <v>962</v>
      </c>
      <c r="D13" s="262"/>
      <c r="E13" s="263">
        <v>0.29160000000000003</v>
      </c>
      <c r="F13" s="224"/>
      <c r="G13" s="224"/>
      <c r="H13" s="224"/>
      <c r="I13" s="224"/>
      <c r="J13" s="224"/>
      <c r="K13" s="224"/>
      <c r="L13" s="224"/>
      <c r="M13" s="224"/>
      <c r="N13" s="223"/>
      <c r="O13" s="223"/>
      <c r="P13" s="223"/>
      <c r="Q13" s="223"/>
      <c r="R13" s="224"/>
      <c r="S13" s="224"/>
      <c r="T13" s="224"/>
      <c r="U13" s="224"/>
      <c r="V13" s="224"/>
      <c r="W13" s="224"/>
      <c r="X13" s="224"/>
      <c r="Y13" s="224"/>
      <c r="Z13" s="214"/>
      <c r="AA13" s="214"/>
      <c r="AB13" s="214"/>
      <c r="AC13" s="214"/>
      <c r="AD13" s="214"/>
      <c r="AE13" s="214"/>
      <c r="AF13" s="214"/>
      <c r="AG13" s="214" t="s">
        <v>371</v>
      </c>
      <c r="AH13" s="214">
        <v>0</v>
      </c>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ht="22.5" outlineLevel="1" x14ac:dyDescent="0.2">
      <c r="A14" s="236">
        <v>3</v>
      </c>
      <c r="B14" s="237" t="s">
        <v>963</v>
      </c>
      <c r="C14" s="254" t="s">
        <v>964</v>
      </c>
      <c r="D14" s="238" t="s">
        <v>379</v>
      </c>
      <c r="E14" s="239">
        <v>0.39950000000000002</v>
      </c>
      <c r="F14" s="240"/>
      <c r="G14" s="241">
        <f>ROUND(E14*F14,2)</f>
        <v>0</v>
      </c>
      <c r="H14" s="240"/>
      <c r="I14" s="241">
        <f>ROUND(E14*H14,2)</f>
        <v>0</v>
      </c>
      <c r="J14" s="240"/>
      <c r="K14" s="241">
        <f>ROUND(E14*J14,2)</f>
        <v>0</v>
      </c>
      <c r="L14" s="241">
        <v>12</v>
      </c>
      <c r="M14" s="241">
        <f>G14*(1+L14/100)</f>
        <v>0</v>
      </c>
      <c r="N14" s="239">
        <v>8.4600000000000005E-3</v>
      </c>
      <c r="O14" s="239">
        <f>ROUND(E14*N14,2)</f>
        <v>0</v>
      </c>
      <c r="P14" s="239">
        <v>0</v>
      </c>
      <c r="Q14" s="239">
        <f>ROUND(E14*P14,2)</f>
        <v>0</v>
      </c>
      <c r="R14" s="241" t="s">
        <v>380</v>
      </c>
      <c r="S14" s="241" t="s">
        <v>315</v>
      </c>
      <c r="T14" s="242" t="s">
        <v>315</v>
      </c>
      <c r="U14" s="224">
        <v>0.89100000000000001</v>
      </c>
      <c r="V14" s="224">
        <f>ROUND(E14*U14,2)</f>
        <v>0.36</v>
      </c>
      <c r="W14" s="224"/>
      <c r="X14" s="224" t="s">
        <v>336</v>
      </c>
      <c r="Y14" s="224" t="s">
        <v>317</v>
      </c>
      <c r="Z14" s="214"/>
      <c r="AA14" s="214"/>
      <c r="AB14" s="214"/>
      <c r="AC14" s="214"/>
      <c r="AD14" s="214"/>
      <c r="AE14" s="214"/>
      <c r="AF14" s="214"/>
      <c r="AG14" s="214" t="s">
        <v>337</v>
      </c>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ht="22.5" outlineLevel="2" x14ac:dyDescent="0.2">
      <c r="A15" s="221"/>
      <c r="B15" s="222"/>
      <c r="C15" s="267" t="s">
        <v>965</v>
      </c>
      <c r="D15" s="266"/>
      <c r="E15" s="266"/>
      <c r="F15" s="266"/>
      <c r="G15" s="266"/>
      <c r="H15" s="224"/>
      <c r="I15" s="224"/>
      <c r="J15" s="224"/>
      <c r="K15" s="224"/>
      <c r="L15" s="224"/>
      <c r="M15" s="224"/>
      <c r="N15" s="223"/>
      <c r="O15" s="223"/>
      <c r="P15" s="223"/>
      <c r="Q15" s="223"/>
      <c r="R15" s="224"/>
      <c r="S15" s="224"/>
      <c r="T15" s="224"/>
      <c r="U15" s="224"/>
      <c r="V15" s="224"/>
      <c r="W15" s="224"/>
      <c r="X15" s="224"/>
      <c r="Y15" s="224"/>
      <c r="Z15" s="214"/>
      <c r="AA15" s="214"/>
      <c r="AB15" s="214"/>
      <c r="AC15" s="214"/>
      <c r="AD15" s="214"/>
      <c r="AE15" s="214"/>
      <c r="AF15" s="214"/>
      <c r="AG15" s="214" t="s">
        <v>369</v>
      </c>
      <c r="AH15" s="214"/>
      <c r="AI15" s="214"/>
      <c r="AJ15" s="214"/>
      <c r="AK15" s="214"/>
      <c r="AL15" s="214"/>
      <c r="AM15" s="214"/>
      <c r="AN15" s="214"/>
      <c r="AO15" s="214"/>
      <c r="AP15" s="214"/>
      <c r="AQ15" s="214"/>
      <c r="AR15" s="214"/>
      <c r="AS15" s="214"/>
      <c r="AT15" s="214"/>
      <c r="AU15" s="214"/>
      <c r="AV15" s="214"/>
      <c r="AW15" s="214"/>
      <c r="AX15" s="214"/>
      <c r="AY15" s="214"/>
      <c r="AZ15" s="214"/>
      <c r="BA15" s="244" t="str">
        <f>C15</f>
        <v>plentování potrubí, válcovaných nosníků, výklenků nebo nik, jakéhokoliv tvaru, na jakoukoliv maltu, s potřebným vypnutím pletiva, přetažením a zakotvením drátů a provedení postřiku maltou,</v>
      </c>
      <c r="BB15" s="214"/>
      <c r="BC15" s="214"/>
      <c r="BD15" s="214"/>
      <c r="BE15" s="214"/>
      <c r="BF15" s="214"/>
      <c r="BG15" s="214"/>
      <c r="BH15" s="214"/>
    </row>
    <row r="16" spans="1:60" outlineLevel="2" x14ac:dyDescent="0.2">
      <c r="A16" s="221"/>
      <c r="B16" s="222"/>
      <c r="C16" s="268" t="s">
        <v>966</v>
      </c>
      <c r="D16" s="262"/>
      <c r="E16" s="263">
        <v>0.39950000000000002</v>
      </c>
      <c r="F16" s="224"/>
      <c r="G16" s="224"/>
      <c r="H16" s="224"/>
      <c r="I16" s="224"/>
      <c r="J16" s="224"/>
      <c r="K16" s="224"/>
      <c r="L16" s="224"/>
      <c r="M16" s="224"/>
      <c r="N16" s="223"/>
      <c r="O16" s="223"/>
      <c r="P16" s="223"/>
      <c r="Q16" s="223"/>
      <c r="R16" s="224"/>
      <c r="S16" s="224"/>
      <c r="T16" s="224"/>
      <c r="U16" s="224"/>
      <c r="V16" s="224"/>
      <c r="W16" s="224"/>
      <c r="X16" s="224"/>
      <c r="Y16" s="224"/>
      <c r="Z16" s="214"/>
      <c r="AA16" s="214"/>
      <c r="AB16" s="214"/>
      <c r="AC16" s="214"/>
      <c r="AD16" s="214"/>
      <c r="AE16" s="214"/>
      <c r="AF16" s="214"/>
      <c r="AG16" s="214" t="s">
        <v>371</v>
      </c>
      <c r="AH16" s="214">
        <v>0</v>
      </c>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ht="22.5" outlineLevel="1" x14ac:dyDescent="0.2">
      <c r="A17" s="236">
        <v>4</v>
      </c>
      <c r="B17" s="237" t="s">
        <v>967</v>
      </c>
      <c r="C17" s="254" t="s">
        <v>968</v>
      </c>
      <c r="D17" s="238" t="s">
        <v>379</v>
      </c>
      <c r="E17" s="239">
        <v>0.94940000000000002</v>
      </c>
      <c r="F17" s="240"/>
      <c r="G17" s="241">
        <f>ROUND(E17*F17,2)</f>
        <v>0</v>
      </c>
      <c r="H17" s="240"/>
      <c r="I17" s="241">
        <f>ROUND(E17*H17,2)</f>
        <v>0</v>
      </c>
      <c r="J17" s="240"/>
      <c r="K17" s="241">
        <f>ROUND(E17*J17,2)</f>
        <v>0</v>
      </c>
      <c r="L17" s="241">
        <v>12</v>
      </c>
      <c r="M17" s="241">
        <f>G17*(1+L17/100)</f>
        <v>0</v>
      </c>
      <c r="N17" s="239">
        <v>0.29415999999999998</v>
      </c>
      <c r="O17" s="239">
        <f>ROUND(E17*N17,2)</f>
        <v>0.28000000000000003</v>
      </c>
      <c r="P17" s="239">
        <v>0</v>
      </c>
      <c r="Q17" s="239">
        <f>ROUND(E17*P17,2)</f>
        <v>0</v>
      </c>
      <c r="R17" s="241" t="s">
        <v>366</v>
      </c>
      <c r="S17" s="241" t="s">
        <v>315</v>
      </c>
      <c r="T17" s="242" t="s">
        <v>315</v>
      </c>
      <c r="U17" s="224">
        <v>1.6060000000000001</v>
      </c>
      <c r="V17" s="224">
        <f>ROUND(E17*U17,2)</f>
        <v>1.52</v>
      </c>
      <c r="W17" s="224"/>
      <c r="X17" s="224" t="s">
        <v>336</v>
      </c>
      <c r="Y17" s="224" t="s">
        <v>317</v>
      </c>
      <c r="Z17" s="214"/>
      <c r="AA17" s="214"/>
      <c r="AB17" s="214"/>
      <c r="AC17" s="214"/>
      <c r="AD17" s="214"/>
      <c r="AE17" s="214"/>
      <c r="AF17" s="214"/>
      <c r="AG17" s="214" t="s">
        <v>337</v>
      </c>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ht="22.5" outlineLevel="2" x14ac:dyDescent="0.2">
      <c r="A18" s="221"/>
      <c r="B18" s="222"/>
      <c r="C18" s="267" t="s">
        <v>969</v>
      </c>
      <c r="D18" s="266"/>
      <c r="E18" s="266"/>
      <c r="F18" s="266"/>
      <c r="G18" s="266"/>
      <c r="H18" s="224"/>
      <c r="I18" s="224"/>
      <c r="J18" s="224"/>
      <c r="K18" s="224"/>
      <c r="L18" s="224"/>
      <c r="M18" s="224"/>
      <c r="N18" s="223"/>
      <c r="O18" s="223"/>
      <c r="P18" s="223"/>
      <c r="Q18" s="223"/>
      <c r="R18" s="224"/>
      <c r="S18" s="224"/>
      <c r="T18" s="224"/>
      <c r="U18" s="224"/>
      <c r="V18" s="224"/>
      <c r="W18" s="224"/>
      <c r="X18" s="224"/>
      <c r="Y18" s="224"/>
      <c r="Z18" s="214"/>
      <c r="AA18" s="214"/>
      <c r="AB18" s="214"/>
      <c r="AC18" s="214"/>
      <c r="AD18" s="214"/>
      <c r="AE18" s="214"/>
      <c r="AF18" s="214"/>
      <c r="AG18" s="214" t="s">
        <v>369</v>
      </c>
      <c r="AH18" s="214"/>
      <c r="AI18" s="214"/>
      <c r="AJ18" s="214"/>
      <c r="AK18" s="214"/>
      <c r="AL18" s="214"/>
      <c r="AM18" s="214"/>
      <c r="AN18" s="214"/>
      <c r="AO18" s="214"/>
      <c r="AP18" s="214"/>
      <c r="AQ18" s="214"/>
      <c r="AR18" s="214"/>
      <c r="AS18" s="214"/>
      <c r="AT18" s="214"/>
      <c r="AU18" s="214"/>
      <c r="AV18" s="214"/>
      <c r="AW18" s="214"/>
      <c r="AX18" s="214"/>
      <c r="AY18" s="214"/>
      <c r="AZ18" s="214"/>
      <c r="BA18" s="244" t="str">
        <f>C18</f>
        <v>ve vybouraných otvorech, s vysekáním kapes pro zavázání, z jakýchkoliv cihel, z pomocného pracovního lešení o výšce podlahy do 1900 mm a pro zatížení do 1,5 kPa,</v>
      </c>
      <c r="BB18" s="214"/>
      <c r="BC18" s="214"/>
      <c r="BD18" s="214"/>
      <c r="BE18" s="214"/>
      <c r="BF18" s="214"/>
      <c r="BG18" s="214"/>
      <c r="BH18" s="214"/>
    </row>
    <row r="19" spans="1:60" outlineLevel="2" x14ac:dyDescent="0.2">
      <c r="A19" s="221"/>
      <c r="B19" s="222"/>
      <c r="C19" s="268" t="s">
        <v>970</v>
      </c>
      <c r="D19" s="262"/>
      <c r="E19" s="263">
        <v>0.94940000000000002</v>
      </c>
      <c r="F19" s="224"/>
      <c r="G19" s="224"/>
      <c r="H19" s="224"/>
      <c r="I19" s="224"/>
      <c r="J19" s="224"/>
      <c r="K19" s="224"/>
      <c r="L19" s="224"/>
      <c r="M19" s="224"/>
      <c r="N19" s="223"/>
      <c r="O19" s="223"/>
      <c r="P19" s="223"/>
      <c r="Q19" s="223"/>
      <c r="R19" s="224"/>
      <c r="S19" s="224"/>
      <c r="T19" s="224"/>
      <c r="U19" s="224"/>
      <c r="V19" s="224"/>
      <c r="W19" s="224"/>
      <c r="X19" s="224"/>
      <c r="Y19" s="224"/>
      <c r="Z19" s="214"/>
      <c r="AA19" s="214"/>
      <c r="AB19" s="214"/>
      <c r="AC19" s="214"/>
      <c r="AD19" s="214"/>
      <c r="AE19" s="214"/>
      <c r="AF19" s="214"/>
      <c r="AG19" s="214" t="s">
        <v>371</v>
      </c>
      <c r="AH19" s="214">
        <v>0</v>
      </c>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ht="22.5" outlineLevel="1" x14ac:dyDescent="0.2">
      <c r="A20" s="236">
        <v>5</v>
      </c>
      <c r="B20" s="237" t="s">
        <v>971</v>
      </c>
      <c r="C20" s="254" t="s">
        <v>972</v>
      </c>
      <c r="D20" s="238" t="s">
        <v>379</v>
      </c>
      <c r="E20" s="239">
        <v>0.17</v>
      </c>
      <c r="F20" s="240"/>
      <c r="G20" s="241">
        <f>ROUND(E20*F20,2)</f>
        <v>0</v>
      </c>
      <c r="H20" s="240"/>
      <c r="I20" s="241">
        <f>ROUND(E20*H20,2)</f>
        <v>0</v>
      </c>
      <c r="J20" s="240"/>
      <c r="K20" s="241">
        <f>ROUND(E20*J20,2)</f>
        <v>0</v>
      </c>
      <c r="L20" s="241">
        <v>12</v>
      </c>
      <c r="M20" s="241">
        <f>G20*(1+L20/100)</f>
        <v>0</v>
      </c>
      <c r="N20" s="239">
        <v>0.16339999999999999</v>
      </c>
      <c r="O20" s="239">
        <f>ROUND(E20*N20,2)</f>
        <v>0.03</v>
      </c>
      <c r="P20" s="239">
        <v>0</v>
      </c>
      <c r="Q20" s="239">
        <f>ROUND(E20*P20,2)</f>
        <v>0</v>
      </c>
      <c r="R20" s="241" t="s">
        <v>380</v>
      </c>
      <c r="S20" s="241" t="s">
        <v>315</v>
      </c>
      <c r="T20" s="242" t="s">
        <v>315</v>
      </c>
      <c r="U20" s="224">
        <v>1.2225999999999999</v>
      </c>
      <c r="V20" s="224">
        <f>ROUND(E20*U20,2)</f>
        <v>0.21</v>
      </c>
      <c r="W20" s="224"/>
      <c r="X20" s="224" t="s">
        <v>336</v>
      </c>
      <c r="Y20" s="224" t="s">
        <v>317</v>
      </c>
      <c r="Z20" s="214"/>
      <c r="AA20" s="214"/>
      <c r="AB20" s="214"/>
      <c r="AC20" s="214"/>
      <c r="AD20" s="214"/>
      <c r="AE20" s="214"/>
      <c r="AF20" s="214"/>
      <c r="AG20" s="214" t="s">
        <v>337</v>
      </c>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2" x14ac:dyDescent="0.2">
      <c r="A21" s="221"/>
      <c r="B21" s="222"/>
      <c r="C21" s="267" t="s">
        <v>973</v>
      </c>
      <c r="D21" s="266"/>
      <c r="E21" s="266"/>
      <c r="F21" s="266"/>
      <c r="G21" s="266"/>
      <c r="H21" s="224"/>
      <c r="I21" s="224"/>
      <c r="J21" s="224"/>
      <c r="K21" s="224"/>
      <c r="L21" s="224"/>
      <c r="M21" s="224"/>
      <c r="N21" s="223"/>
      <c r="O21" s="223"/>
      <c r="P21" s="223"/>
      <c r="Q21" s="223"/>
      <c r="R21" s="224"/>
      <c r="S21" s="224"/>
      <c r="T21" s="224"/>
      <c r="U21" s="224"/>
      <c r="V21" s="224"/>
      <c r="W21" s="224"/>
      <c r="X21" s="224"/>
      <c r="Y21" s="224"/>
      <c r="Z21" s="214"/>
      <c r="AA21" s="214"/>
      <c r="AB21" s="214"/>
      <c r="AC21" s="214"/>
      <c r="AD21" s="214"/>
      <c r="AE21" s="214"/>
      <c r="AF21" s="214"/>
      <c r="AG21" s="214" t="s">
        <v>369</v>
      </c>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2" x14ac:dyDescent="0.2">
      <c r="A22" s="221"/>
      <c r="B22" s="222"/>
      <c r="C22" s="268" t="s">
        <v>974</v>
      </c>
      <c r="D22" s="262"/>
      <c r="E22" s="263">
        <v>0.17</v>
      </c>
      <c r="F22" s="224"/>
      <c r="G22" s="224"/>
      <c r="H22" s="224"/>
      <c r="I22" s="224"/>
      <c r="J22" s="224"/>
      <c r="K22" s="224"/>
      <c r="L22" s="224"/>
      <c r="M22" s="224"/>
      <c r="N22" s="223"/>
      <c r="O22" s="223"/>
      <c r="P22" s="223"/>
      <c r="Q22" s="223"/>
      <c r="R22" s="224"/>
      <c r="S22" s="224"/>
      <c r="T22" s="224"/>
      <c r="U22" s="224"/>
      <c r="V22" s="224"/>
      <c r="W22" s="224"/>
      <c r="X22" s="224"/>
      <c r="Y22" s="224"/>
      <c r="Z22" s="214"/>
      <c r="AA22" s="214"/>
      <c r="AB22" s="214"/>
      <c r="AC22" s="214"/>
      <c r="AD22" s="214"/>
      <c r="AE22" s="214"/>
      <c r="AF22" s="214"/>
      <c r="AG22" s="214" t="s">
        <v>371</v>
      </c>
      <c r="AH22" s="214">
        <v>0</v>
      </c>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x14ac:dyDescent="0.2">
      <c r="A23" s="229" t="s">
        <v>310</v>
      </c>
      <c r="B23" s="230" t="s">
        <v>185</v>
      </c>
      <c r="C23" s="253" t="s">
        <v>186</v>
      </c>
      <c r="D23" s="231"/>
      <c r="E23" s="232"/>
      <c r="F23" s="233"/>
      <c r="G23" s="233">
        <f>SUMIF(AG24:AG39,"&lt;&gt;NOR",G24:G39)</f>
        <v>0</v>
      </c>
      <c r="H23" s="233"/>
      <c r="I23" s="233">
        <f>SUM(I24:I39)</f>
        <v>0</v>
      </c>
      <c r="J23" s="233"/>
      <c r="K23" s="233">
        <f>SUM(K24:K39)</f>
        <v>0</v>
      </c>
      <c r="L23" s="233"/>
      <c r="M23" s="233">
        <f>SUM(M24:M39)</f>
        <v>0</v>
      </c>
      <c r="N23" s="232"/>
      <c r="O23" s="232">
        <f>SUM(O24:O39)</f>
        <v>1.41</v>
      </c>
      <c r="P23" s="232"/>
      <c r="Q23" s="232">
        <f>SUM(Q24:Q39)</f>
        <v>0</v>
      </c>
      <c r="R23" s="233"/>
      <c r="S23" s="233"/>
      <c r="T23" s="234"/>
      <c r="U23" s="228"/>
      <c r="V23" s="228">
        <f>SUM(V24:V39)</f>
        <v>42.3</v>
      </c>
      <c r="W23" s="228"/>
      <c r="X23" s="228"/>
      <c r="Y23" s="228"/>
      <c r="AG23" t="s">
        <v>311</v>
      </c>
    </row>
    <row r="24" spans="1:60" ht="33.75" outlineLevel="1" x14ac:dyDescent="0.2">
      <c r="A24" s="236">
        <v>6</v>
      </c>
      <c r="B24" s="237" t="s">
        <v>383</v>
      </c>
      <c r="C24" s="254" t="s">
        <v>384</v>
      </c>
      <c r="D24" s="238" t="s">
        <v>379</v>
      </c>
      <c r="E24" s="239">
        <v>9.2550000000000008</v>
      </c>
      <c r="F24" s="240"/>
      <c r="G24" s="241">
        <f>ROUND(E24*F24,2)</f>
        <v>0</v>
      </c>
      <c r="H24" s="240"/>
      <c r="I24" s="241">
        <f>ROUND(E24*H24,2)</f>
        <v>0</v>
      </c>
      <c r="J24" s="240"/>
      <c r="K24" s="241">
        <f>ROUND(E24*J24,2)</f>
        <v>0</v>
      </c>
      <c r="L24" s="241">
        <v>12</v>
      </c>
      <c r="M24" s="241">
        <f>G24*(1+L24/100)</f>
        <v>0</v>
      </c>
      <c r="N24" s="239">
        <v>4.684E-2</v>
      </c>
      <c r="O24" s="239">
        <f>ROUND(E24*N24,2)</f>
        <v>0.43</v>
      </c>
      <c r="P24" s="239">
        <v>0</v>
      </c>
      <c r="Q24" s="239">
        <f>ROUND(E24*P24,2)</f>
        <v>0</v>
      </c>
      <c r="R24" s="241" t="s">
        <v>380</v>
      </c>
      <c r="S24" s="241" t="s">
        <v>315</v>
      </c>
      <c r="T24" s="242" t="s">
        <v>315</v>
      </c>
      <c r="U24" s="224">
        <v>1.29</v>
      </c>
      <c r="V24" s="224">
        <f>ROUND(E24*U24,2)</f>
        <v>11.94</v>
      </c>
      <c r="W24" s="224"/>
      <c r="X24" s="224" t="s">
        <v>336</v>
      </c>
      <c r="Y24" s="224" t="s">
        <v>317</v>
      </c>
      <c r="Z24" s="214"/>
      <c r="AA24" s="214"/>
      <c r="AB24" s="214"/>
      <c r="AC24" s="214"/>
      <c r="AD24" s="214"/>
      <c r="AE24" s="214"/>
      <c r="AF24" s="214"/>
      <c r="AG24" s="214" t="s">
        <v>367</v>
      </c>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ht="22.5" outlineLevel="2" x14ac:dyDescent="0.2">
      <c r="A25" s="221"/>
      <c r="B25" s="222"/>
      <c r="C25" s="267" t="s">
        <v>385</v>
      </c>
      <c r="D25" s="266"/>
      <c r="E25" s="266"/>
      <c r="F25" s="266"/>
      <c r="G25" s="266"/>
      <c r="H25" s="224"/>
      <c r="I25" s="224"/>
      <c r="J25" s="224"/>
      <c r="K25" s="224"/>
      <c r="L25" s="224"/>
      <c r="M25" s="224"/>
      <c r="N25" s="223"/>
      <c r="O25" s="223"/>
      <c r="P25" s="223"/>
      <c r="Q25" s="223"/>
      <c r="R25" s="224"/>
      <c r="S25" s="224"/>
      <c r="T25" s="224"/>
      <c r="U25" s="224"/>
      <c r="V25" s="224"/>
      <c r="W25" s="224"/>
      <c r="X25" s="224"/>
      <c r="Y25" s="224"/>
      <c r="Z25" s="214"/>
      <c r="AA25" s="214"/>
      <c r="AB25" s="214"/>
      <c r="AC25" s="214"/>
      <c r="AD25" s="214"/>
      <c r="AE25" s="214"/>
      <c r="AF25" s="214"/>
      <c r="AG25" s="214" t="s">
        <v>369</v>
      </c>
      <c r="AH25" s="214"/>
      <c r="AI25" s="214"/>
      <c r="AJ25" s="214"/>
      <c r="AK25" s="214"/>
      <c r="AL25" s="214"/>
      <c r="AM25" s="214"/>
      <c r="AN25" s="214"/>
      <c r="AO25" s="214"/>
      <c r="AP25" s="214"/>
      <c r="AQ25" s="214"/>
      <c r="AR25" s="214"/>
      <c r="AS25" s="214"/>
      <c r="AT25" s="214"/>
      <c r="AU25" s="214"/>
      <c r="AV25" s="214"/>
      <c r="AW25" s="214"/>
      <c r="AX25" s="214"/>
      <c r="AY25" s="214"/>
      <c r="AZ25" s="214"/>
      <c r="BA25" s="244" t="str">
        <f>C25</f>
        <v>zřízení nosné konstrukce příčky, vložení tepelné izolace tl. do 5 cm, montáž desek, tmelení spár Q2 a úprava rohů. Včetně dodávek materiálu.</v>
      </c>
      <c r="BB25" s="214"/>
      <c r="BC25" s="214"/>
      <c r="BD25" s="214"/>
      <c r="BE25" s="214"/>
      <c r="BF25" s="214"/>
      <c r="BG25" s="214"/>
      <c r="BH25" s="214"/>
    </row>
    <row r="26" spans="1:60" outlineLevel="2" x14ac:dyDescent="0.2">
      <c r="A26" s="221"/>
      <c r="B26" s="222"/>
      <c r="C26" s="268" t="s">
        <v>975</v>
      </c>
      <c r="D26" s="262"/>
      <c r="E26" s="263">
        <v>9.2550000000000008</v>
      </c>
      <c r="F26" s="224"/>
      <c r="G26" s="224"/>
      <c r="H26" s="224"/>
      <c r="I26" s="224"/>
      <c r="J26" s="224"/>
      <c r="K26" s="224"/>
      <c r="L26" s="224"/>
      <c r="M26" s="224"/>
      <c r="N26" s="223"/>
      <c r="O26" s="223"/>
      <c r="P26" s="223"/>
      <c r="Q26" s="223"/>
      <c r="R26" s="224"/>
      <c r="S26" s="224"/>
      <c r="T26" s="224"/>
      <c r="U26" s="224"/>
      <c r="V26" s="224"/>
      <c r="W26" s="224"/>
      <c r="X26" s="224"/>
      <c r="Y26" s="224"/>
      <c r="Z26" s="214"/>
      <c r="AA26" s="214"/>
      <c r="AB26" s="214"/>
      <c r="AC26" s="214"/>
      <c r="AD26" s="214"/>
      <c r="AE26" s="214"/>
      <c r="AF26" s="214"/>
      <c r="AG26" s="214" t="s">
        <v>371</v>
      </c>
      <c r="AH26" s="214">
        <v>0</v>
      </c>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ht="33.75" outlineLevel="1" x14ac:dyDescent="0.2">
      <c r="A27" s="236">
        <v>7</v>
      </c>
      <c r="B27" s="237" t="s">
        <v>387</v>
      </c>
      <c r="C27" s="254" t="s">
        <v>388</v>
      </c>
      <c r="D27" s="238" t="s">
        <v>379</v>
      </c>
      <c r="E27" s="239">
        <v>19.905000000000001</v>
      </c>
      <c r="F27" s="240"/>
      <c r="G27" s="241">
        <f>ROUND(E27*F27,2)</f>
        <v>0</v>
      </c>
      <c r="H27" s="240"/>
      <c r="I27" s="241">
        <f>ROUND(E27*H27,2)</f>
        <v>0</v>
      </c>
      <c r="J27" s="240"/>
      <c r="K27" s="241">
        <f>ROUND(E27*J27,2)</f>
        <v>0</v>
      </c>
      <c r="L27" s="241">
        <v>12</v>
      </c>
      <c r="M27" s="241">
        <f>G27*(1+L27/100)</f>
        <v>0</v>
      </c>
      <c r="N27" s="239">
        <v>4.8099999999999997E-2</v>
      </c>
      <c r="O27" s="239">
        <f>ROUND(E27*N27,2)</f>
        <v>0.96</v>
      </c>
      <c r="P27" s="239">
        <v>0</v>
      </c>
      <c r="Q27" s="239">
        <f>ROUND(E27*P27,2)</f>
        <v>0</v>
      </c>
      <c r="R27" s="241" t="s">
        <v>380</v>
      </c>
      <c r="S27" s="241" t="s">
        <v>315</v>
      </c>
      <c r="T27" s="242" t="s">
        <v>315</v>
      </c>
      <c r="U27" s="224">
        <v>1.29</v>
      </c>
      <c r="V27" s="224">
        <f>ROUND(E27*U27,2)</f>
        <v>25.68</v>
      </c>
      <c r="W27" s="224"/>
      <c r="X27" s="224" t="s">
        <v>336</v>
      </c>
      <c r="Y27" s="224" t="s">
        <v>317</v>
      </c>
      <c r="Z27" s="214"/>
      <c r="AA27" s="214"/>
      <c r="AB27" s="214"/>
      <c r="AC27" s="214"/>
      <c r="AD27" s="214"/>
      <c r="AE27" s="214"/>
      <c r="AF27" s="214"/>
      <c r="AG27" s="214" t="s">
        <v>367</v>
      </c>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ht="22.5" outlineLevel="2" x14ac:dyDescent="0.2">
      <c r="A28" s="221"/>
      <c r="B28" s="222"/>
      <c r="C28" s="267" t="s">
        <v>385</v>
      </c>
      <c r="D28" s="266"/>
      <c r="E28" s="266"/>
      <c r="F28" s="266"/>
      <c r="G28" s="266"/>
      <c r="H28" s="224"/>
      <c r="I28" s="224"/>
      <c r="J28" s="224"/>
      <c r="K28" s="224"/>
      <c r="L28" s="224"/>
      <c r="M28" s="224"/>
      <c r="N28" s="223"/>
      <c r="O28" s="223"/>
      <c r="P28" s="223"/>
      <c r="Q28" s="223"/>
      <c r="R28" s="224"/>
      <c r="S28" s="224"/>
      <c r="T28" s="224"/>
      <c r="U28" s="224"/>
      <c r="V28" s="224"/>
      <c r="W28" s="224"/>
      <c r="X28" s="224"/>
      <c r="Y28" s="224"/>
      <c r="Z28" s="214"/>
      <c r="AA28" s="214"/>
      <c r="AB28" s="214"/>
      <c r="AC28" s="214"/>
      <c r="AD28" s="214"/>
      <c r="AE28" s="214"/>
      <c r="AF28" s="214"/>
      <c r="AG28" s="214" t="s">
        <v>369</v>
      </c>
      <c r="AH28" s="214"/>
      <c r="AI28" s="214"/>
      <c r="AJ28" s="214"/>
      <c r="AK28" s="214"/>
      <c r="AL28" s="214"/>
      <c r="AM28" s="214"/>
      <c r="AN28" s="214"/>
      <c r="AO28" s="214"/>
      <c r="AP28" s="214"/>
      <c r="AQ28" s="214"/>
      <c r="AR28" s="214"/>
      <c r="AS28" s="214"/>
      <c r="AT28" s="214"/>
      <c r="AU28" s="214"/>
      <c r="AV28" s="214"/>
      <c r="AW28" s="214"/>
      <c r="AX28" s="214"/>
      <c r="AY28" s="214"/>
      <c r="AZ28" s="214"/>
      <c r="BA28" s="244" t="str">
        <f>C28</f>
        <v>zřízení nosné konstrukce příčky, vložení tepelné izolace tl. do 5 cm, montáž desek, tmelení spár Q2 a úprava rohů. Včetně dodávek materiálu.</v>
      </c>
      <c r="BB28" s="214"/>
      <c r="BC28" s="214"/>
      <c r="BD28" s="214"/>
      <c r="BE28" s="214"/>
      <c r="BF28" s="214"/>
      <c r="BG28" s="214"/>
      <c r="BH28" s="214"/>
    </row>
    <row r="29" spans="1:60" outlineLevel="2" x14ac:dyDescent="0.2">
      <c r="A29" s="221"/>
      <c r="B29" s="222"/>
      <c r="C29" s="268" t="s">
        <v>976</v>
      </c>
      <c r="D29" s="262"/>
      <c r="E29" s="263">
        <v>22.86</v>
      </c>
      <c r="F29" s="224"/>
      <c r="G29" s="224"/>
      <c r="H29" s="224"/>
      <c r="I29" s="224"/>
      <c r="J29" s="224"/>
      <c r="K29" s="224"/>
      <c r="L29" s="224"/>
      <c r="M29" s="224"/>
      <c r="N29" s="223"/>
      <c r="O29" s="223"/>
      <c r="P29" s="223"/>
      <c r="Q29" s="223"/>
      <c r="R29" s="224"/>
      <c r="S29" s="224"/>
      <c r="T29" s="224"/>
      <c r="U29" s="224"/>
      <c r="V29" s="224"/>
      <c r="W29" s="224"/>
      <c r="X29" s="224"/>
      <c r="Y29" s="224"/>
      <c r="Z29" s="214"/>
      <c r="AA29" s="214"/>
      <c r="AB29" s="214"/>
      <c r="AC29" s="214"/>
      <c r="AD29" s="214"/>
      <c r="AE29" s="214"/>
      <c r="AF29" s="214"/>
      <c r="AG29" s="214" t="s">
        <v>371</v>
      </c>
      <c r="AH29" s="214">
        <v>0</v>
      </c>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3" x14ac:dyDescent="0.2">
      <c r="A30" s="221"/>
      <c r="B30" s="222"/>
      <c r="C30" s="268" t="s">
        <v>977</v>
      </c>
      <c r="D30" s="262"/>
      <c r="E30" s="263">
        <v>-2.9550000000000001</v>
      </c>
      <c r="F30" s="224"/>
      <c r="G30" s="224"/>
      <c r="H30" s="224"/>
      <c r="I30" s="224"/>
      <c r="J30" s="224"/>
      <c r="K30" s="224"/>
      <c r="L30" s="224"/>
      <c r="M30" s="224"/>
      <c r="N30" s="223"/>
      <c r="O30" s="223"/>
      <c r="P30" s="223"/>
      <c r="Q30" s="223"/>
      <c r="R30" s="224"/>
      <c r="S30" s="224"/>
      <c r="T30" s="224"/>
      <c r="U30" s="224"/>
      <c r="V30" s="224"/>
      <c r="W30" s="224"/>
      <c r="X30" s="224"/>
      <c r="Y30" s="224"/>
      <c r="Z30" s="214"/>
      <c r="AA30" s="214"/>
      <c r="AB30" s="214"/>
      <c r="AC30" s="214"/>
      <c r="AD30" s="214"/>
      <c r="AE30" s="214"/>
      <c r="AF30" s="214"/>
      <c r="AG30" s="214" t="s">
        <v>371</v>
      </c>
      <c r="AH30" s="214">
        <v>0</v>
      </c>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ht="45" outlineLevel="1" x14ac:dyDescent="0.2">
      <c r="A31" s="236">
        <v>8</v>
      </c>
      <c r="B31" s="237" t="s">
        <v>393</v>
      </c>
      <c r="C31" s="254" t="s">
        <v>394</v>
      </c>
      <c r="D31" s="238" t="s">
        <v>375</v>
      </c>
      <c r="E31" s="239">
        <v>3</v>
      </c>
      <c r="F31" s="240"/>
      <c r="G31" s="241">
        <f>ROUND(E31*F31,2)</f>
        <v>0</v>
      </c>
      <c r="H31" s="240"/>
      <c r="I31" s="241">
        <f>ROUND(E31*H31,2)</f>
        <v>0</v>
      </c>
      <c r="J31" s="240"/>
      <c r="K31" s="241">
        <f>ROUND(E31*J31,2)</f>
        <v>0</v>
      </c>
      <c r="L31" s="241">
        <v>12</v>
      </c>
      <c r="M31" s="241">
        <f>G31*(1+L31/100)</f>
        <v>0</v>
      </c>
      <c r="N31" s="239">
        <v>6.3200000000000001E-3</v>
      </c>
      <c r="O31" s="239">
        <f>ROUND(E31*N31,2)</f>
        <v>0.02</v>
      </c>
      <c r="P31" s="239">
        <v>0</v>
      </c>
      <c r="Q31" s="239">
        <f>ROUND(E31*P31,2)</f>
        <v>0</v>
      </c>
      <c r="R31" s="241" t="s">
        <v>380</v>
      </c>
      <c r="S31" s="241" t="s">
        <v>315</v>
      </c>
      <c r="T31" s="242" t="s">
        <v>315</v>
      </c>
      <c r="U31" s="224">
        <v>0.96</v>
      </c>
      <c r="V31" s="224">
        <f>ROUND(E31*U31,2)</f>
        <v>2.88</v>
      </c>
      <c r="W31" s="224"/>
      <c r="X31" s="224" t="s">
        <v>336</v>
      </c>
      <c r="Y31" s="224" t="s">
        <v>317</v>
      </c>
      <c r="Z31" s="214"/>
      <c r="AA31" s="214"/>
      <c r="AB31" s="214"/>
      <c r="AC31" s="214"/>
      <c r="AD31" s="214"/>
      <c r="AE31" s="214"/>
      <c r="AF31" s="214"/>
      <c r="AG31" s="214" t="s">
        <v>367</v>
      </c>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2" x14ac:dyDescent="0.2">
      <c r="A32" s="221"/>
      <c r="B32" s="222"/>
      <c r="C32" s="268" t="s">
        <v>978</v>
      </c>
      <c r="D32" s="262"/>
      <c r="E32" s="263">
        <v>1</v>
      </c>
      <c r="F32" s="224"/>
      <c r="G32" s="224"/>
      <c r="H32" s="224"/>
      <c r="I32" s="224"/>
      <c r="J32" s="224"/>
      <c r="K32" s="224"/>
      <c r="L32" s="224"/>
      <c r="M32" s="224"/>
      <c r="N32" s="223"/>
      <c r="O32" s="223"/>
      <c r="P32" s="223"/>
      <c r="Q32" s="223"/>
      <c r="R32" s="224"/>
      <c r="S32" s="224"/>
      <c r="T32" s="224"/>
      <c r="U32" s="224"/>
      <c r="V32" s="224"/>
      <c r="W32" s="224"/>
      <c r="X32" s="224"/>
      <c r="Y32" s="224"/>
      <c r="Z32" s="214"/>
      <c r="AA32" s="214"/>
      <c r="AB32" s="214"/>
      <c r="AC32" s="214"/>
      <c r="AD32" s="214"/>
      <c r="AE32" s="214"/>
      <c r="AF32" s="214"/>
      <c r="AG32" s="214" t="s">
        <v>371</v>
      </c>
      <c r="AH32" s="214">
        <v>0</v>
      </c>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3" x14ac:dyDescent="0.2">
      <c r="A33" s="221"/>
      <c r="B33" s="222"/>
      <c r="C33" s="268" t="s">
        <v>979</v>
      </c>
      <c r="D33" s="262"/>
      <c r="E33" s="263">
        <v>1</v>
      </c>
      <c r="F33" s="224"/>
      <c r="G33" s="224"/>
      <c r="H33" s="224"/>
      <c r="I33" s="224"/>
      <c r="J33" s="224"/>
      <c r="K33" s="224"/>
      <c r="L33" s="224"/>
      <c r="M33" s="224"/>
      <c r="N33" s="223"/>
      <c r="O33" s="223"/>
      <c r="P33" s="223"/>
      <c r="Q33" s="223"/>
      <c r="R33" s="224"/>
      <c r="S33" s="224"/>
      <c r="T33" s="224"/>
      <c r="U33" s="224"/>
      <c r="V33" s="224"/>
      <c r="W33" s="224"/>
      <c r="X33" s="224"/>
      <c r="Y33" s="224"/>
      <c r="Z33" s="214"/>
      <c r="AA33" s="214"/>
      <c r="AB33" s="214"/>
      <c r="AC33" s="214"/>
      <c r="AD33" s="214"/>
      <c r="AE33" s="214"/>
      <c r="AF33" s="214"/>
      <c r="AG33" s="214" t="s">
        <v>371</v>
      </c>
      <c r="AH33" s="214">
        <v>0</v>
      </c>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3" x14ac:dyDescent="0.2">
      <c r="A34" s="221"/>
      <c r="B34" s="222"/>
      <c r="C34" s="268" t="s">
        <v>980</v>
      </c>
      <c r="D34" s="262"/>
      <c r="E34" s="263">
        <v>1</v>
      </c>
      <c r="F34" s="224"/>
      <c r="G34" s="224"/>
      <c r="H34" s="224"/>
      <c r="I34" s="224"/>
      <c r="J34" s="224"/>
      <c r="K34" s="224"/>
      <c r="L34" s="224"/>
      <c r="M34" s="224"/>
      <c r="N34" s="223"/>
      <c r="O34" s="223"/>
      <c r="P34" s="223"/>
      <c r="Q34" s="223"/>
      <c r="R34" s="224"/>
      <c r="S34" s="224"/>
      <c r="T34" s="224"/>
      <c r="U34" s="224"/>
      <c r="V34" s="224"/>
      <c r="W34" s="224"/>
      <c r="X34" s="224"/>
      <c r="Y34" s="224"/>
      <c r="Z34" s="214"/>
      <c r="AA34" s="214"/>
      <c r="AB34" s="214"/>
      <c r="AC34" s="214"/>
      <c r="AD34" s="214"/>
      <c r="AE34" s="214"/>
      <c r="AF34" s="214"/>
      <c r="AG34" s="214" t="s">
        <v>371</v>
      </c>
      <c r="AH34" s="214">
        <v>0</v>
      </c>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ht="22.5" outlineLevel="1" x14ac:dyDescent="0.2">
      <c r="A35" s="236">
        <v>9</v>
      </c>
      <c r="B35" s="237" t="s">
        <v>981</v>
      </c>
      <c r="C35" s="254" t="s">
        <v>982</v>
      </c>
      <c r="D35" s="238" t="s">
        <v>375</v>
      </c>
      <c r="E35" s="239">
        <v>1</v>
      </c>
      <c r="F35" s="240"/>
      <c r="G35" s="241">
        <f>ROUND(E35*F35,2)</f>
        <v>0</v>
      </c>
      <c r="H35" s="240"/>
      <c r="I35" s="241">
        <f>ROUND(E35*H35,2)</f>
        <v>0</v>
      </c>
      <c r="J35" s="240"/>
      <c r="K35" s="241">
        <f>ROUND(E35*J35,2)</f>
        <v>0</v>
      </c>
      <c r="L35" s="241">
        <v>12</v>
      </c>
      <c r="M35" s="241">
        <f>G35*(1+L35/100)</f>
        <v>0</v>
      </c>
      <c r="N35" s="239">
        <v>3.32E-3</v>
      </c>
      <c r="O35" s="239">
        <f>ROUND(E35*N35,2)</f>
        <v>0</v>
      </c>
      <c r="P35" s="239">
        <v>0</v>
      </c>
      <c r="Q35" s="239">
        <f>ROUND(E35*P35,2)</f>
        <v>0</v>
      </c>
      <c r="R35" s="241" t="s">
        <v>380</v>
      </c>
      <c r="S35" s="241" t="s">
        <v>315</v>
      </c>
      <c r="T35" s="242" t="s">
        <v>315</v>
      </c>
      <c r="U35" s="224">
        <v>0.36</v>
      </c>
      <c r="V35" s="224">
        <f>ROUND(E35*U35,2)</f>
        <v>0.36</v>
      </c>
      <c r="W35" s="224"/>
      <c r="X35" s="224" t="s">
        <v>336</v>
      </c>
      <c r="Y35" s="224" t="s">
        <v>317</v>
      </c>
      <c r="Z35" s="214"/>
      <c r="AA35" s="214"/>
      <c r="AB35" s="214"/>
      <c r="AC35" s="214"/>
      <c r="AD35" s="214"/>
      <c r="AE35" s="214"/>
      <c r="AF35" s="214"/>
      <c r="AG35" s="214" t="s">
        <v>367</v>
      </c>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2" x14ac:dyDescent="0.2">
      <c r="A36" s="221"/>
      <c r="B36" s="222"/>
      <c r="C36" s="268" t="s">
        <v>983</v>
      </c>
      <c r="D36" s="262"/>
      <c r="E36" s="263">
        <v>1</v>
      </c>
      <c r="F36" s="224"/>
      <c r="G36" s="224"/>
      <c r="H36" s="224"/>
      <c r="I36" s="224"/>
      <c r="J36" s="224"/>
      <c r="K36" s="224"/>
      <c r="L36" s="224"/>
      <c r="M36" s="224"/>
      <c r="N36" s="223"/>
      <c r="O36" s="223"/>
      <c r="P36" s="223"/>
      <c r="Q36" s="223"/>
      <c r="R36" s="224"/>
      <c r="S36" s="224"/>
      <c r="T36" s="224"/>
      <c r="U36" s="224"/>
      <c r="V36" s="224"/>
      <c r="W36" s="224"/>
      <c r="X36" s="224"/>
      <c r="Y36" s="224"/>
      <c r="Z36" s="214"/>
      <c r="AA36" s="214"/>
      <c r="AB36" s="214"/>
      <c r="AC36" s="214"/>
      <c r="AD36" s="214"/>
      <c r="AE36" s="214"/>
      <c r="AF36" s="214"/>
      <c r="AG36" s="214" t="s">
        <v>371</v>
      </c>
      <c r="AH36" s="214">
        <v>0</v>
      </c>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ht="33.75" outlineLevel="1" x14ac:dyDescent="0.2">
      <c r="A37" s="236">
        <v>10</v>
      </c>
      <c r="B37" s="237" t="s">
        <v>401</v>
      </c>
      <c r="C37" s="254" t="s">
        <v>402</v>
      </c>
      <c r="D37" s="238" t="s">
        <v>403</v>
      </c>
      <c r="E37" s="239">
        <v>28.75</v>
      </c>
      <c r="F37" s="240"/>
      <c r="G37" s="241">
        <f>ROUND(E37*F37,2)</f>
        <v>0</v>
      </c>
      <c r="H37" s="240"/>
      <c r="I37" s="241">
        <f>ROUND(E37*H37,2)</f>
        <v>0</v>
      </c>
      <c r="J37" s="240"/>
      <c r="K37" s="241">
        <f>ROUND(E37*J37,2)</f>
        <v>0</v>
      </c>
      <c r="L37" s="241">
        <v>12</v>
      </c>
      <c r="M37" s="241">
        <f>G37*(1+L37/100)</f>
        <v>0</v>
      </c>
      <c r="N37" s="239">
        <v>1.3999999999999999E-4</v>
      </c>
      <c r="O37" s="239">
        <f>ROUND(E37*N37,2)</f>
        <v>0</v>
      </c>
      <c r="P37" s="239">
        <v>0</v>
      </c>
      <c r="Q37" s="239">
        <f>ROUND(E37*P37,2)</f>
        <v>0</v>
      </c>
      <c r="R37" s="241" t="s">
        <v>380</v>
      </c>
      <c r="S37" s="241" t="s">
        <v>315</v>
      </c>
      <c r="T37" s="242" t="s">
        <v>315</v>
      </c>
      <c r="U37" s="224">
        <v>0.05</v>
      </c>
      <c r="V37" s="224">
        <f>ROUND(E37*U37,2)</f>
        <v>1.44</v>
      </c>
      <c r="W37" s="224"/>
      <c r="X37" s="224" t="s">
        <v>336</v>
      </c>
      <c r="Y37" s="224" t="s">
        <v>317</v>
      </c>
      <c r="Z37" s="214"/>
      <c r="AA37" s="214"/>
      <c r="AB37" s="214"/>
      <c r="AC37" s="214"/>
      <c r="AD37" s="214"/>
      <c r="AE37" s="214"/>
      <c r="AF37" s="214"/>
      <c r="AG37" s="214" t="s">
        <v>367</v>
      </c>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2" x14ac:dyDescent="0.2">
      <c r="A38" s="221"/>
      <c r="B38" s="222"/>
      <c r="C38" s="268" t="s">
        <v>984</v>
      </c>
      <c r="D38" s="262"/>
      <c r="E38" s="263">
        <v>24</v>
      </c>
      <c r="F38" s="224"/>
      <c r="G38" s="224"/>
      <c r="H38" s="224"/>
      <c r="I38" s="224"/>
      <c r="J38" s="224"/>
      <c r="K38" s="224"/>
      <c r="L38" s="224"/>
      <c r="M38" s="224"/>
      <c r="N38" s="223"/>
      <c r="O38" s="223"/>
      <c r="P38" s="223"/>
      <c r="Q38" s="223"/>
      <c r="R38" s="224"/>
      <c r="S38" s="224"/>
      <c r="T38" s="224"/>
      <c r="U38" s="224"/>
      <c r="V38" s="224"/>
      <c r="W38" s="224"/>
      <c r="X38" s="224"/>
      <c r="Y38" s="224"/>
      <c r="Z38" s="214"/>
      <c r="AA38" s="214"/>
      <c r="AB38" s="214"/>
      <c r="AC38" s="214"/>
      <c r="AD38" s="214"/>
      <c r="AE38" s="214"/>
      <c r="AF38" s="214"/>
      <c r="AG38" s="214" t="s">
        <v>371</v>
      </c>
      <c r="AH38" s="214">
        <v>0</v>
      </c>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3" x14ac:dyDescent="0.2">
      <c r="A39" s="221"/>
      <c r="B39" s="222"/>
      <c r="C39" s="268" t="s">
        <v>985</v>
      </c>
      <c r="D39" s="262"/>
      <c r="E39" s="263">
        <v>4.75</v>
      </c>
      <c r="F39" s="224"/>
      <c r="G39" s="224"/>
      <c r="H39" s="224"/>
      <c r="I39" s="224"/>
      <c r="J39" s="224"/>
      <c r="K39" s="224"/>
      <c r="L39" s="224"/>
      <c r="M39" s="224"/>
      <c r="N39" s="223"/>
      <c r="O39" s="223"/>
      <c r="P39" s="223"/>
      <c r="Q39" s="223"/>
      <c r="R39" s="224"/>
      <c r="S39" s="224"/>
      <c r="T39" s="224"/>
      <c r="U39" s="224"/>
      <c r="V39" s="224"/>
      <c r="W39" s="224"/>
      <c r="X39" s="224"/>
      <c r="Y39" s="224"/>
      <c r="Z39" s="214"/>
      <c r="AA39" s="214"/>
      <c r="AB39" s="214"/>
      <c r="AC39" s="214"/>
      <c r="AD39" s="214"/>
      <c r="AE39" s="214"/>
      <c r="AF39" s="214"/>
      <c r="AG39" s="214" t="s">
        <v>371</v>
      </c>
      <c r="AH39" s="214">
        <v>0</v>
      </c>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x14ac:dyDescent="0.2">
      <c r="A40" s="229" t="s">
        <v>310</v>
      </c>
      <c r="B40" s="230" t="s">
        <v>187</v>
      </c>
      <c r="C40" s="253" t="s">
        <v>188</v>
      </c>
      <c r="D40" s="231"/>
      <c r="E40" s="232"/>
      <c r="F40" s="233"/>
      <c r="G40" s="233">
        <f>SUMIF(AG41:AG45,"&lt;&gt;NOR",G41:G45)</f>
        <v>0</v>
      </c>
      <c r="H40" s="233"/>
      <c r="I40" s="233">
        <f>SUM(I41:I45)</f>
        <v>0</v>
      </c>
      <c r="J40" s="233"/>
      <c r="K40" s="233">
        <f>SUM(K41:K45)</f>
        <v>0</v>
      </c>
      <c r="L40" s="233"/>
      <c r="M40" s="233">
        <f>SUM(M41:M45)</f>
        <v>0</v>
      </c>
      <c r="N40" s="232"/>
      <c r="O40" s="232">
        <f>SUM(O41:O45)</f>
        <v>0.18</v>
      </c>
      <c r="P40" s="232"/>
      <c r="Q40" s="232">
        <f>SUM(Q41:Q45)</f>
        <v>0.11</v>
      </c>
      <c r="R40" s="233"/>
      <c r="S40" s="233"/>
      <c r="T40" s="234"/>
      <c r="U40" s="228"/>
      <c r="V40" s="228">
        <f>SUM(V41:V45)</f>
        <v>5.18</v>
      </c>
      <c r="W40" s="228"/>
      <c r="X40" s="228"/>
      <c r="Y40" s="228"/>
      <c r="AG40" t="s">
        <v>311</v>
      </c>
    </row>
    <row r="41" spans="1:60" ht="22.5" outlineLevel="1" x14ac:dyDescent="0.2">
      <c r="A41" s="236">
        <v>11</v>
      </c>
      <c r="B41" s="237" t="s">
        <v>986</v>
      </c>
      <c r="C41" s="254" t="s">
        <v>987</v>
      </c>
      <c r="D41" s="238" t="s">
        <v>403</v>
      </c>
      <c r="E41" s="239">
        <v>4.5999999999999996</v>
      </c>
      <c r="F41" s="240"/>
      <c r="G41" s="241">
        <f>ROUND(E41*F41,2)</f>
        <v>0</v>
      </c>
      <c r="H41" s="240"/>
      <c r="I41" s="241">
        <f>ROUND(E41*H41,2)</f>
        <v>0</v>
      </c>
      <c r="J41" s="240"/>
      <c r="K41" s="241">
        <f>ROUND(E41*J41,2)</f>
        <v>0</v>
      </c>
      <c r="L41" s="241">
        <v>12</v>
      </c>
      <c r="M41" s="241">
        <f>G41*(1+L41/100)</f>
        <v>0</v>
      </c>
      <c r="N41" s="239">
        <v>3.8469999999999997E-2</v>
      </c>
      <c r="O41" s="239">
        <f>ROUND(E41*N41,2)</f>
        <v>0.18</v>
      </c>
      <c r="P41" s="239">
        <v>2.4500000000000001E-2</v>
      </c>
      <c r="Q41" s="239">
        <f>ROUND(E41*P41,2)</f>
        <v>0.11</v>
      </c>
      <c r="R41" s="241" t="s">
        <v>988</v>
      </c>
      <c r="S41" s="241" t="s">
        <v>315</v>
      </c>
      <c r="T41" s="242" t="s">
        <v>315</v>
      </c>
      <c r="U41" s="224">
        <v>1.12706</v>
      </c>
      <c r="V41" s="224">
        <f>ROUND(E41*U41,2)</f>
        <v>5.18</v>
      </c>
      <c r="W41" s="224"/>
      <c r="X41" s="224" t="s">
        <v>588</v>
      </c>
      <c r="Y41" s="224" t="s">
        <v>317</v>
      </c>
      <c r="Z41" s="214"/>
      <c r="AA41" s="214"/>
      <c r="AB41" s="214"/>
      <c r="AC41" s="214"/>
      <c r="AD41" s="214"/>
      <c r="AE41" s="214"/>
      <c r="AF41" s="214"/>
      <c r="AG41" s="214" t="s">
        <v>589</v>
      </c>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outlineLevel="2" x14ac:dyDescent="0.2">
      <c r="A42" s="221"/>
      <c r="B42" s="222"/>
      <c r="C42" s="267" t="s">
        <v>989</v>
      </c>
      <c r="D42" s="266"/>
      <c r="E42" s="266"/>
      <c r="F42" s="266"/>
      <c r="G42" s="266"/>
      <c r="H42" s="224"/>
      <c r="I42" s="224"/>
      <c r="J42" s="224"/>
      <c r="K42" s="224"/>
      <c r="L42" s="224"/>
      <c r="M42" s="224"/>
      <c r="N42" s="223"/>
      <c r="O42" s="223"/>
      <c r="P42" s="223"/>
      <c r="Q42" s="223"/>
      <c r="R42" s="224"/>
      <c r="S42" s="224"/>
      <c r="T42" s="224"/>
      <c r="U42" s="224"/>
      <c r="V42" s="224"/>
      <c r="W42" s="224"/>
      <c r="X42" s="224"/>
      <c r="Y42" s="224"/>
      <c r="Z42" s="214"/>
      <c r="AA42" s="214"/>
      <c r="AB42" s="214"/>
      <c r="AC42" s="214"/>
      <c r="AD42" s="214"/>
      <c r="AE42" s="214"/>
      <c r="AF42" s="214"/>
      <c r="AG42" s="214" t="s">
        <v>369</v>
      </c>
      <c r="AH42" s="214"/>
      <c r="AI42" s="214"/>
      <c r="AJ42" s="214"/>
      <c r="AK42" s="214"/>
      <c r="AL42" s="214"/>
      <c r="AM42" s="214"/>
      <c r="AN42" s="214"/>
      <c r="AO42" s="214"/>
      <c r="AP42" s="214"/>
      <c r="AQ42" s="214"/>
      <c r="AR42" s="214"/>
      <c r="AS42" s="214"/>
      <c r="AT42" s="214"/>
      <c r="AU42" s="214"/>
      <c r="AV42" s="214"/>
      <c r="AW42" s="214"/>
      <c r="AX42" s="214"/>
      <c r="AY42" s="214"/>
      <c r="AZ42" s="214"/>
      <c r="BA42" s="244" t="str">
        <f>C42</f>
        <v>vysekání kapes do zdiva, osazení a dodávka válcovaných nosníků na cementovou maltu (min MC 15), zazdívka zhlaví.</v>
      </c>
      <c r="BB42" s="214"/>
      <c r="BC42" s="214"/>
      <c r="BD42" s="214"/>
      <c r="BE42" s="214"/>
      <c r="BF42" s="214"/>
      <c r="BG42" s="214"/>
      <c r="BH42" s="214"/>
    </row>
    <row r="43" spans="1:60" outlineLevel="2" x14ac:dyDescent="0.2">
      <c r="A43" s="221"/>
      <c r="B43" s="222"/>
      <c r="C43" s="258" t="s">
        <v>990</v>
      </c>
      <c r="D43" s="252"/>
      <c r="E43" s="252"/>
      <c r="F43" s="252"/>
      <c r="G43" s="252"/>
      <c r="H43" s="224"/>
      <c r="I43" s="224"/>
      <c r="J43" s="224"/>
      <c r="K43" s="224"/>
      <c r="L43" s="224"/>
      <c r="M43" s="224"/>
      <c r="N43" s="223"/>
      <c r="O43" s="223"/>
      <c r="P43" s="223"/>
      <c r="Q43" s="223"/>
      <c r="R43" s="224"/>
      <c r="S43" s="224"/>
      <c r="T43" s="224"/>
      <c r="U43" s="224"/>
      <c r="V43" s="224"/>
      <c r="W43" s="224"/>
      <c r="X43" s="224"/>
      <c r="Y43" s="224"/>
      <c r="Z43" s="214"/>
      <c r="AA43" s="214"/>
      <c r="AB43" s="214"/>
      <c r="AC43" s="214"/>
      <c r="AD43" s="214"/>
      <c r="AE43" s="214"/>
      <c r="AF43" s="214"/>
      <c r="AG43" s="214" t="s">
        <v>320</v>
      </c>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outlineLevel="2" x14ac:dyDescent="0.2">
      <c r="A44" s="221"/>
      <c r="B44" s="222"/>
      <c r="C44" s="268" t="s">
        <v>991</v>
      </c>
      <c r="D44" s="262"/>
      <c r="E44" s="263"/>
      <c r="F44" s="224"/>
      <c r="G44" s="224"/>
      <c r="H44" s="224"/>
      <c r="I44" s="224"/>
      <c r="J44" s="224"/>
      <c r="K44" s="224"/>
      <c r="L44" s="224"/>
      <c r="M44" s="224"/>
      <c r="N44" s="223"/>
      <c r="O44" s="223"/>
      <c r="P44" s="223"/>
      <c r="Q44" s="223"/>
      <c r="R44" s="224"/>
      <c r="S44" s="224"/>
      <c r="T44" s="224"/>
      <c r="U44" s="224"/>
      <c r="V44" s="224"/>
      <c r="W44" s="224"/>
      <c r="X44" s="224"/>
      <c r="Y44" s="224"/>
      <c r="Z44" s="214"/>
      <c r="AA44" s="214"/>
      <c r="AB44" s="214"/>
      <c r="AC44" s="214"/>
      <c r="AD44" s="214"/>
      <c r="AE44" s="214"/>
      <c r="AF44" s="214"/>
      <c r="AG44" s="214" t="s">
        <v>371</v>
      </c>
      <c r="AH44" s="214">
        <v>0</v>
      </c>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3" x14ac:dyDescent="0.2">
      <c r="A45" s="221"/>
      <c r="B45" s="222"/>
      <c r="C45" s="268" t="s">
        <v>992</v>
      </c>
      <c r="D45" s="262"/>
      <c r="E45" s="263">
        <v>4.5999999999999996</v>
      </c>
      <c r="F45" s="224"/>
      <c r="G45" s="224"/>
      <c r="H45" s="224"/>
      <c r="I45" s="224"/>
      <c r="J45" s="224"/>
      <c r="K45" s="224"/>
      <c r="L45" s="224"/>
      <c r="M45" s="224"/>
      <c r="N45" s="223"/>
      <c r="O45" s="223"/>
      <c r="P45" s="223"/>
      <c r="Q45" s="223"/>
      <c r="R45" s="224"/>
      <c r="S45" s="224"/>
      <c r="T45" s="224"/>
      <c r="U45" s="224"/>
      <c r="V45" s="224"/>
      <c r="W45" s="224"/>
      <c r="X45" s="224"/>
      <c r="Y45" s="224"/>
      <c r="Z45" s="214"/>
      <c r="AA45" s="214"/>
      <c r="AB45" s="214"/>
      <c r="AC45" s="214"/>
      <c r="AD45" s="214"/>
      <c r="AE45" s="214"/>
      <c r="AF45" s="214"/>
      <c r="AG45" s="214" t="s">
        <v>371</v>
      </c>
      <c r="AH45" s="214">
        <v>0</v>
      </c>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x14ac:dyDescent="0.2">
      <c r="A46" s="229" t="s">
        <v>310</v>
      </c>
      <c r="B46" s="230" t="s">
        <v>191</v>
      </c>
      <c r="C46" s="253" t="s">
        <v>192</v>
      </c>
      <c r="D46" s="231"/>
      <c r="E46" s="232"/>
      <c r="F46" s="233"/>
      <c r="G46" s="233">
        <f>SUMIF(AG47:AG68,"&lt;&gt;NOR",G47:G68)</f>
        <v>0</v>
      </c>
      <c r="H46" s="233"/>
      <c r="I46" s="233">
        <f>SUM(I47:I68)</f>
        <v>0</v>
      </c>
      <c r="J46" s="233"/>
      <c r="K46" s="233">
        <f>SUM(K47:K68)</f>
        <v>0</v>
      </c>
      <c r="L46" s="233"/>
      <c r="M46" s="233">
        <f>SUM(M47:M68)</f>
        <v>0</v>
      </c>
      <c r="N46" s="232"/>
      <c r="O46" s="232">
        <f>SUM(O47:O68)</f>
        <v>0.42000000000000004</v>
      </c>
      <c r="P46" s="232"/>
      <c r="Q46" s="232">
        <f>SUM(Q47:Q68)</f>
        <v>0</v>
      </c>
      <c r="R46" s="233"/>
      <c r="S46" s="233"/>
      <c r="T46" s="234"/>
      <c r="U46" s="228"/>
      <c r="V46" s="228">
        <f>SUM(V47:V68)</f>
        <v>40.629999999999995</v>
      </c>
      <c r="W46" s="228"/>
      <c r="X46" s="228"/>
      <c r="Y46" s="228"/>
      <c r="AG46" t="s">
        <v>311</v>
      </c>
    </row>
    <row r="47" spans="1:60" ht="33.75" outlineLevel="1" x14ac:dyDescent="0.2">
      <c r="A47" s="236">
        <v>12</v>
      </c>
      <c r="B47" s="237" t="s">
        <v>406</v>
      </c>
      <c r="C47" s="254" t="s">
        <v>407</v>
      </c>
      <c r="D47" s="238" t="s">
        <v>379</v>
      </c>
      <c r="E47" s="239">
        <v>16.079999999999998</v>
      </c>
      <c r="F47" s="240"/>
      <c r="G47" s="241">
        <f>ROUND(E47*F47,2)</f>
        <v>0</v>
      </c>
      <c r="H47" s="240"/>
      <c r="I47" s="241">
        <f>ROUND(E47*H47,2)</f>
        <v>0</v>
      </c>
      <c r="J47" s="240"/>
      <c r="K47" s="241">
        <f>ROUND(E47*J47,2)</f>
        <v>0</v>
      </c>
      <c r="L47" s="241">
        <v>12</v>
      </c>
      <c r="M47" s="241">
        <f>G47*(1+L47/100)</f>
        <v>0</v>
      </c>
      <c r="N47" s="239">
        <v>1.1690000000000001E-2</v>
      </c>
      <c r="O47" s="239">
        <f>ROUND(E47*N47,2)</f>
        <v>0.19</v>
      </c>
      <c r="P47" s="239">
        <v>0</v>
      </c>
      <c r="Q47" s="239">
        <f>ROUND(E47*P47,2)</f>
        <v>0</v>
      </c>
      <c r="R47" s="241" t="s">
        <v>380</v>
      </c>
      <c r="S47" s="241" t="s">
        <v>315</v>
      </c>
      <c r="T47" s="242" t="s">
        <v>315</v>
      </c>
      <c r="U47" s="224">
        <v>0.95</v>
      </c>
      <c r="V47" s="224">
        <f>ROUND(E47*U47,2)</f>
        <v>15.28</v>
      </c>
      <c r="W47" s="224"/>
      <c r="X47" s="224" t="s">
        <v>336</v>
      </c>
      <c r="Y47" s="224" t="s">
        <v>317</v>
      </c>
      <c r="Z47" s="214"/>
      <c r="AA47" s="214"/>
      <c r="AB47" s="214"/>
      <c r="AC47" s="214"/>
      <c r="AD47" s="214"/>
      <c r="AE47" s="214"/>
      <c r="AF47" s="214"/>
      <c r="AG47" s="214" t="s">
        <v>367</v>
      </c>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2" x14ac:dyDescent="0.2">
      <c r="A48" s="221"/>
      <c r="B48" s="222"/>
      <c r="C48" s="255" t="s">
        <v>993</v>
      </c>
      <c r="D48" s="243"/>
      <c r="E48" s="243"/>
      <c r="F48" s="243"/>
      <c r="G48" s="243"/>
      <c r="H48" s="224"/>
      <c r="I48" s="224"/>
      <c r="J48" s="224"/>
      <c r="K48" s="224"/>
      <c r="L48" s="224"/>
      <c r="M48" s="224"/>
      <c r="N48" s="223"/>
      <c r="O48" s="223"/>
      <c r="P48" s="223"/>
      <c r="Q48" s="223"/>
      <c r="R48" s="224"/>
      <c r="S48" s="224"/>
      <c r="T48" s="224"/>
      <c r="U48" s="224"/>
      <c r="V48" s="224"/>
      <c r="W48" s="224"/>
      <c r="X48" s="224"/>
      <c r="Y48" s="224"/>
      <c r="Z48" s="214"/>
      <c r="AA48" s="214"/>
      <c r="AB48" s="214"/>
      <c r="AC48" s="214"/>
      <c r="AD48" s="214"/>
      <c r="AE48" s="214"/>
      <c r="AF48" s="214"/>
      <c r="AG48" s="214" t="s">
        <v>320</v>
      </c>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2" x14ac:dyDescent="0.2">
      <c r="A49" s="221"/>
      <c r="B49" s="222"/>
      <c r="C49" s="268" t="s">
        <v>381</v>
      </c>
      <c r="D49" s="262"/>
      <c r="E49" s="263"/>
      <c r="F49" s="224"/>
      <c r="G49" s="224"/>
      <c r="H49" s="224"/>
      <c r="I49" s="224"/>
      <c r="J49" s="224"/>
      <c r="K49" s="224"/>
      <c r="L49" s="224"/>
      <c r="M49" s="224"/>
      <c r="N49" s="223"/>
      <c r="O49" s="223"/>
      <c r="P49" s="223"/>
      <c r="Q49" s="223"/>
      <c r="R49" s="224"/>
      <c r="S49" s="224"/>
      <c r="T49" s="224"/>
      <c r="U49" s="224"/>
      <c r="V49" s="224"/>
      <c r="W49" s="224"/>
      <c r="X49" s="224"/>
      <c r="Y49" s="224"/>
      <c r="Z49" s="214"/>
      <c r="AA49" s="214"/>
      <c r="AB49" s="214"/>
      <c r="AC49" s="214"/>
      <c r="AD49" s="214"/>
      <c r="AE49" s="214"/>
      <c r="AF49" s="214"/>
      <c r="AG49" s="214" t="s">
        <v>371</v>
      </c>
      <c r="AH49" s="214">
        <v>0</v>
      </c>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3" x14ac:dyDescent="0.2">
      <c r="A50" s="221"/>
      <c r="B50" s="222"/>
      <c r="C50" s="268" t="s">
        <v>994</v>
      </c>
      <c r="D50" s="262"/>
      <c r="E50" s="263">
        <v>3.7</v>
      </c>
      <c r="F50" s="224"/>
      <c r="G50" s="224"/>
      <c r="H50" s="224"/>
      <c r="I50" s="224"/>
      <c r="J50" s="224"/>
      <c r="K50" s="224"/>
      <c r="L50" s="224"/>
      <c r="M50" s="224"/>
      <c r="N50" s="223"/>
      <c r="O50" s="223"/>
      <c r="P50" s="223"/>
      <c r="Q50" s="223"/>
      <c r="R50" s="224"/>
      <c r="S50" s="224"/>
      <c r="T50" s="224"/>
      <c r="U50" s="224"/>
      <c r="V50" s="224"/>
      <c r="W50" s="224"/>
      <c r="X50" s="224"/>
      <c r="Y50" s="224"/>
      <c r="Z50" s="214"/>
      <c r="AA50" s="214"/>
      <c r="AB50" s="214"/>
      <c r="AC50" s="214"/>
      <c r="AD50" s="214"/>
      <c r="AE50" s="214"/>
      <c r="AF50" s="214"/>
      <c r="AG50" s="214" t="s">
        <v>371</v>
      </c>
      <c r="AH50" s="214">
        <v>0</v>
      </c>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outlineLevel="3" x14ac:dyDescent="0.2">
      <c r="A51" s="221"/>
      <c r="B51" s="222"/>
      <c r="C51" s="268" t="s">
        <v>995</v>
      </c>
      <c r="D51" s="262"/>
      <c r="E51" s="263">
        <v>12.38</v>
      </c>
      <c r="F51" s="224"/>
      <c r="G51" s="224"/>
      <c r="H51" s="224"/>
      <c r="I51" s="224"/>
      <c r="J51" s="224"/>
      <c r="K51" s="224"/>
      <c r="L51" s="224"/>
      <c r="M51" s="224"/>
      <c r="N51" s="223"/>
      <c r="O51" s="223"/>
      <c r="P51" s="223"/>
      <c r="Q51" s="223"/>
      <c r="R51" s="224"/>
      <c r="S51" s="224"/>
      <c r="T51" s="224"/>
      <c r="U51" s="224"/>
      <c r="V51" s="224"/>
      <c r="W51" s="224"/>
      <c r="X51" s="224"/>
      <c r="Y51" s="224"/>
      <c r="Z51" s="214"/>
      <c r="AA51" s="214"/>
      <c r="AB51" s="214"/>
      <c r="AC51" s="214"/>
      <c r="AD51" s="214"/>
      <c r="AE51" s="214"/>
      <c r="AF51" s="214"/>
      <c r="AG51" s="214" t="s">
        <v>371</v>
      </c>
      <c r="AH51" s="214">
        <v>0</v>
      </c>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ht="33.75" outlineLevel="1" x14ac:dyDescent="0.2">
      <c r="A52" s="236">
        <v>13</v>
      </c>
      <c r="B52" s="237" t="s">
        <v>411</v>
      </c>
      <c r="C52" s="254" t="s">
        <v>412</v>
      </c>
      <c r="D52" s="238" t="s">
        <v>379</v>
      </c>
      <c r="E52" s="239">
        <v>17.96</v>
      </c>
      <c r="F52" s="240"/>
      <c r="G52" s="241">
        <f>ROUND(E52*F52,2)</f>
        <v>0</v>
      </c>
      <c r="H52" s="240"/>
      <c r="I52" s="241">
        <f>ROUND(E52*H52,2)</f>
        <v>0</v>
      </c>
      <c r="J52" s="240"/>
      <c r="K52" s="241">
        <f>ROUND(E52*J52,2)</f>
        <v>0</v>
      </c>
      <c r="L52" s="241">
        <v>12</v>
      </c>
      <c r="M52" s="241">
        <f>G52*(1+L52/100)</f>
        <v>0</v>
      </c>
      <c r="N52" s="239">
        <v>1.201E-2</v>
      </c>
      <c r="O52" s="239">
        <f>ROUND(E52*N52,2)</f>
        <v>0.22</v>
      </c>
      <c r="P52" s="239">
        <v>0</v>
      </c>
      <c r="Q52" s="239">
        <f>ROUND(E52*P52,2)</f>
        <v>0</v>
      </c>
      <c r="R52" s="241" t="s">
        <v>380</v>
      </c>
      <c r="S52" s="241" t="s">
        <v>315</v>
      </c>
      <c r="T52" s="242" t="s">
        <v>315</v>
      </c>
      <c r="U52" s="224">
        <v>0.95</v>
      </c>
      <c r="V52" s="224">
        <f>ROUND(E52*U52,2)</f>
        <v>17.059999999999999</v>
      </c>
      <c r="W52" s="224"/>
      <c r="X52" s="224" t="s">
        <v>336</v>
      </c>
      <c r="Y52" s="224" t="s">
        <v>317</v>
      </c>
      <c r="Z52" s="214"/>
      <c r="AA52" s="214"/>
      <c r="AB52" s="214"/>
      <c r="AC52" s="214"/>
      <c r="AD52" s="214"/>
      <c r="AE52" s="214"/>
      <c r="AF52" s="214"/>
      <c r="AG52" s="214" t="s">
        <v>367</v>
      </c>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2" x14ac:dyDescent="0.2">
      <c r="A53" s="221"/>
      <c r="B53" s="222"/>
      <c r="C53" s="255" t="s">
        <v>993</v>
      </c>
      <c r="D53" s="243"/>
      <c r="E53" s="243"/>
      <c r="F53" s="243"/>
      <c r="G53" s="243"/>
      <c r="H53" s="224"/>
      <c r="I53" s="224"/>
      <c r="J53" s="224"/>
      <c r="K53" s="224"/>
      <c r="L53" s="224"/>
      <c r="M53" s="224"/>
      <c r="N53" s="223"/>
      <c r="O53" s="223"/>
      <c r="P53" s="223"/>
      <c r="Q53" s="223"/>
      <c r="R53" s="224"/>
      <c r="S53" s="224"/>
      <c r="T53" s="224"/>
      <c r="U53" s="224"/>
      <c r="V53" s="224"/>
      <c r="W53" s="224"/>
      <c r="X53" s="224"/>
      <c r="Y53" s="224"/>
      <c r="Z53" s="214"/>
      <c r="AA53" s="214"/>
      <c r="AB53" s="214"/>
      <c r="AC53" s="214"/>
      <c r="AD53" s="214"/>
      <c r="AE53" s="214"/>
      <c r="AF53" s="214"/>
      <c r="AG53" s="214" t="s">
        <v>320</v>
      </c>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outlineLevel="2" x14ac:dyDescent="0.2">
      <c r="A54" s="221"/>
      <c r="B54" s="222"/>
      <c r="C54" s="268" t="s">
        <v>381</v>
      </c>
      <c r="D54" s="262"/>
      <c r="E54" s="263"/>
      <c r="F54" s="224"/>
      <c r="G54" s="224"/>
      <c r="H54" s="224"/>
      <c r="I54" s="224"/>
      <c r="J54" s="224"/>
      <c r="K54" s="224"/>
      <c r="L54" s="224"/>
      <c r="M54" s="224"/>
      <c r="N54" s="223"/>
      <c r="O54" s="223"/>
      <c r="P54" s="223"/>
      <c r="Q54" s="223"/>
      <c r="R54" s="224"/>
      <c r="S54" s="224"/>
      <c r="T54" s="224"/>
      <c r="U54" s="224"/>
      <c r="V54" s="224"/>
      <c r="W54" s="224"/>
      <c r="X54" s="224"/>
      <c r="Y54" s="224"/>
      <c r="Z54" s="214"/>
      <c r="AA54" s="214"/>
      <c r="AB54" s="214"/>
      <c r="AC54" s="214"/>
      <c r="AD54" s="214"/>
      <c r="AE54" s="214"/>
      <c r="AF54" s="214"/>
      <c r="AG54" s="214" t="s">
        <v>371</v>
      </c>
      <c r="AH54" s="214">
        <v>0</v>
      </c>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outlineLevel="3" x14ac:dyDescent="0.2">
      <c r="A55" s="221"/>
      <c r="B55" s="222"/>
      <c r="C55" s="268" t="s">
        <v>996</v>
      </c>
      <c r="D55" s="262"/>
      <c r="E55" s="263">
        <v>13.29</v>
      </c>
      <c r="F55" s="224"/>
      <c r="G55" s="224"/>
      <c r="H55" s="224"/>
      <c r="I55" s="224"/>
      <c r="J55" s="224"/>
      <c r="K55" s="224"/>
      <c r="L55" s="224"/>
      <c r="M55" s="224"/>
      <c r="N55" s="223"/>
      <c r="O55" s="223"/>
      <c r="P55" s="223"/>
      <c r="Q55" s="223"/>
      <c r="R55" s="224"/>
      <c r="S55" s="224"/>
      <c r="T55" s="224"/>
      <c r="U55" s="224"/>
      <c r="V55" s="224"/>
      <c r="W55" s="224"/>
      <c r="X55" s="224"/>
      <c r="Y55" s="224"/>
      <c r="Z55" s="214"/>
      <c r="AA55" s="214"/>
      <c r="AB55" s="214"/>
      <c r="AC55" s="214"/>
      <c r="AD55" s="214"/>
      <c r="AE55" s="214"/>
      <c r="AF55" s="214"/>
      <c r="AG55" s="214" t="s">
        <v>371</v>
      </c>
      <c r="AH55" s="214">
        <v>0</v>
      </c>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outlineLevel="3" x14ac:dyDescent="0.2">
      <c r="A56" s="221"/>
      <c r="B56" s="222"/>
      <c r="C56" s="268" t="s">
        <v>997</v>
      </c>
      <c r="D56" s="262"/>
      <c r="E56" s="263">
        <v>4.67</v>
      </c>
      <c r="F56" s="224"/>
      <c r="G56" s="224"/>
      <c r="H56" s="224"/>
      <c r="I56" s="224"/>
      <c r="J56" s="224"/>
      <c r="K56" s="224"/>
      <c r="L56" s="224"/>
      <c r="M56" s="224"/>
      <c r="N56" s="223"/>
      <c r="O56" s="223"/>
      <c r="P56" s="223"/>
      <c r="Q56" s="223"/>
      <c r="R56" s="224"/>
      <c r="S56" s="224"/>
      <c r="T56" s="224"/>
      <c r="U56" s="224"/>
      <c r="V56" s="224"/>
      <c r="W56" s="224"/>
      <c r="X56" s="224"/>
      <c r="Y56" s="224"/>
      <c r="Z56" s="214"/>
      <c r="AA56" s="214"/>
      <c r="AB56" s="214"/>
      <c r="AC56" s="214"/>
      <c r="AD56" s="214"/>
      <c r="AE56" s="214"/>
      <c r="AF56" s="214"/>
      <c r="AG56" s="214" t="s">
        <v>371</v>
      </c>
      <c r="AH56" s="214">
        <v>0</v>
      </c>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ht="22.5" outlineLevel="1" x14ac:dyDescent="0.2">
      <c r="A57" s="236">
        <v>14</v>
      </c>
      <c r="B57" s="237" t="s">
        <v>418</v>
      </c>
      <c r="C57" s="254" t="s">
        <v>419</v>
      </c>
      <c r="D57" s="238" t="s">
        <v>379</v>
      </c>
      <c r="E57" s="239">
        <v>8.3699999999999992</v>
      </c>
      <c r="F57" s="240"/>
      <c r="G57" s="241">
        <f>ROUND(E57*F57,2)</f>
        <v>0</v>
      </c>
      <c r="H57" s="240"/>
      <c r="I57" s="241">
        <f>ROUND(E57*H57,2)</f>
        <v>0</v>
      </c>
      <c r="J57" s="240"/>
      <c r="K57" s="241">
        <f>ROUND(E57*J57,2)</f>
        <v>0</v>
      </c>
      <c r="L57" s="241">
        <v>12</v>
      </c>
      <c r="M57" s="241">
        <f>G57*(1+L57/100)</f>
        <v>0</v>
      </c>
      <c r="N57" s="239">
        <v>0</v>
      </c>
      <c r="O57" s="239">
        <f>ROUND(E57*N57,2)</f>
        <v>0</v>
      </c>
      <c r="P57" s="239">
        <v>0</v>
      </c>
      <c r="Q57" s="239">
        <f>ROUND(E57*P57,2)</f>
        <v>0</v>
      </c>
      <c r="R57" s="241" t="s">
        <v>380</v>
      </c>
      <c r="S57" s="241" t="s">
        <v>315</v>
      </c>
      <c r="T57" s="242" t="s">
        <v>315</v>
      </c>
      <c r="U57" s="224">
        <v>0.43</v>
      </c>
      <c r="V57" s="224">
        <f>ROUND(E57*U57,2)</f>
        <v>3.6</v>
      </c>
      <c r="W57" s="224"/>
      <c r="X57" s="224" t="s">
        <v>336</v>
      </c>
      <c r="Y57" s="224" t="s">
        <v>317</v>
      </c>
      <c r="Z57" s="214"/>
      <c r="AA57" s="214"/>
      <c r="AB57" s="214"/>
      <c r="AC57" s="214"/>
      <c r="AD57" s="214"/>
      <c r="AE57" s="214"/>
      <c r="AF57" s="214"/>
      <c r="AG57" s="214" t="s">
        <v>367</v>
      </c>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outlineLevel="2" x14ac:dyDescent="0.2">
      <c r="A58" s="221"/>
      <c r="B58" s="222"/>
      <c r="C58" s="268" t="s">
        <v>994</v>
      </c>
      <c r="D58" s="262"/>
      <c r="E58" s="263">
        <v>3.7</v>
      </c>
      <c r="F58" s="224"/>
      <c r="G58" s="224"/>
      <c r="H58" s="224"/>
      <c r="I58" s="224"/>
      <c r="J58" s="224"/>
      <c r="K58" s="224"/>
      <c r="L58" s="224"/>
      <c r="M58" s="224"/>
      <c r="N58" s="223"/>
      <c r="O58" s="223"/>
      <c r="P58" s="223"/>
      <c r="Q58" s="223"/>
      <c r="R58" s="224"/>
      <c r="S58" s="224"/>
      <c r="T58" s="224"/>
      <c r="U58" s="224"/>
      <c r="V58" s="224"/>
      <c r="W58" s="224"/>
      <c r="X58" s="224"/>
      <c r="Y58" s="224"/>
      <c r="Z58" s="214"/>
      <c r="AA58" s="214"/>
      <c r="AB58" s="214"/>
      <c r="AC58" s="214"/>
      <c r="AD58" s="214"/>
      <c r="AE58" s="214"/>
      <c r="AF58" s="214"/>
      <c r="AG58" s="214" t="s">
        <v>371</v>
      </c>
      <c r="AH58" s="214">
        <v>0</v>
      </c>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3" x14ac:dyDescent="0.2">
      <c r="A59" s="221"/>
      <c r="B59" s="222"/>
      <c r="C59" s="268" t="s">
        <v>997</v>
      </c>
      <c r="D59" s="262"/>
      <c r="E59" s="263">
        <v>4.67</v>
      </c>
      <c r="F59" s="224"/>
      <c r="G59" s="224"/>
      <c r="H59" s="224"/>
      <c r="I59" s="224"/>
      <c r="J59" s="224"/>
      <c r="K59" s="224"/>
      <c r="L59" s="224"/>
      <c r="M59" s="224"/>
      <c r="N59" s="223"/>
      <c r="O59" s="223"/>
      <c r="P59" s="223"/>
      <c r="Q59" s="223"/>
      <c r="R59" s="224"/>
      <c r="S59" s="224"/>
      <c r="T59" s="224"/>
      <c r="U59" s="224"/>
      <c r="V59" s="224"/>
      <c r="W59" s="224"/>
      <c r="X59" s="224"/>
      <c r="Y59" s="224"/>
      <c r="Z59" s="214"/>
      <c r="AA59" s="214"/>
      <c r="AB59" s="214"/>
      <c r="AC59" s="214"/>
      <c r="AD59" s="214"/>
      <c r="AE59" s="214"/>
      <c r="AF59" s="214"/>
      <c r="AG59" s="214" t="s">
        <v>371</v>
      </c>
      <c r="AH59" s="214">
        <v>0</v>
      </c>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ht="22.5" outlineLevel="1" x14ac:dyDescent="0.2">
      <c r="A60" s="236">
        <v>15</v>
      </c>
      <c r="B60" s="237" t="s">
        <v>420</v>
      </c>
      <c r="C60" s="254" t="s">
        <v>421</v>
      </c>
      <c r="D60" s="238" t="s">
        <v>403</v>
      </c>
      <c r="E60" s="239">
        <v>52.57</v>
      </c>
      <c r="F60" s="240"/>
      <c r="G60" s="241">
        <f>ROUND(E60*F60,2)</f>
        <v>0</v>
      </c>
      <c r="H60" s="240"/>
      <c r="I60" s="241">
        <f>ROUND(E60*H60,2)</f>
        <v>0</v>
      </c>
      <c r="J60" s="240"/>
      <c r="K60" s="241">
        <f>ROUND(E60*J60,2)</f>
        <v>0</v>
      </c>
      <c r="L60" s="241">
        <v>12</v>
      </c>
      <c r="M60" s="241">
        <f>G60*(1+L60/100)</f>
        <v>0</v>
      </c>
      <c r="N60" s="239">
        <v>1.3999999999999999E-4</v>
      </c>
      <c r="O60" s="239">
        <f>ROUND(E60*N60,2)</f>
        <v>0.01</v>
      </c>
      <c r="P60" s="239">
        <v>0</v>
      </c>
      <c r="Q60" s="239">
        <f>ROUND(E60*P60,2)</f>
        <v>0</v>
      </c>
      <c r="R60" s="241" t="s">
        <v>380</v>
      </c>
      <c r="S60" s="241" t="s">
        <v>315</v>
      </c>
      <c r="T60" s="242" t="s">
        <v>315</v>
      </c>
      <c r="U60" s="224">
        <v>0.06</v>
      </c>
      <c r="V60" s="224">
        <f>ROUND(E60*U60,2)</f>
        <v>3.15</v>
      </c>
      <c r="W60" s="224"/>
      <c r="X60" s="224" t="s">
        <v>336</v>
      </c>
      <c r="Y60" s="224" t="s">
        <v>317</v>
      </c>
      <c r="Z60" s="214"/>
      <c r="AA60" s="214"/>
      <c r="AB60" s="214"/>
      <c r="AC60" s="214"/>
      <c r="AD60" s="214"/>
      <c r="AE60" s="214"/>
      <c r="AF60" s="214"/>
      <c r="AG60" s="214" t="s">
        <v>367</v>
      </c>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2" x14ac:dyDescent="0.2">
      <c r="A61" s="221"/>
      <c r="B61" s="222"/>
      <c r="C61" s="268" t="s">
        <v>381</v>
      </c>
      <c r="D61" s="262"/>
      <c r="E61" s="263"/>
      <c r="F61" s="224"/>
      <c r="G61" s="224"/>
      <c r="H61" s="224"/>
      <c r="I61" s="224"/>
      <c r="J61" s="224"/>
      <c r="K61" s="224"/>
      <c r="L61" s="224"/>
      <c r="M61" s="224"/>
      <c r="N61" s="223"/>
      <c r="O61" s="223"/>
      <c r="P61" s="223"/>
      <c r="Q61" s="223"/>
      <c r="R61" s="224"/>
      <c r="S61" s="224"/>
      <c r="T61" s="224"/>
      <c r="U61" s="224"/>
      <c r="V61" s="224"/>
      <c r="W61" s="224"/>
      <c r="X61" s="224"/>
      <c r="Y61" s="224"/>
      <c r="Z61" s="214"/>
      <c r="AA61" s="214"/>
      <c r="AB61" s="214"/>
      <c r="AC61" s="214"/>
      <c r="AD61" s="214"/>
      <c r="AE61" s="214"/>
      <c r="AF61" s="214"/>
      <c r="AG61" s="214" t="s">
        <v>371</v>
      </c>
      <c r="AH61" s="214">
        <v>0</v>
      </c>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3" x14ac:dyDescent="0.2">
      <c r="A62" s="221"/>
      <c r="B62" s="222"/>
      <c r="C62" s="268" t="s">
        <v>998</v>
      </c>
      <c r="D62" s="262"/>
      <c r="E62" s="263">
        <v>8.18</v>
      </c>
      <c r="F62" s="224"/>
      <c r="G62" s="224"/>
      <c r="H62" s="224"/>
      <c r="I62" s="224"/>
      <c r="J62" s="224"/>
      <c r="K62" s="224"/>
      <c r="L62" s="224"/>
      <c r="M62" s="224"/>
      <c r="N62" s="223"/>
      <c r="O62" s="223"/>
      <c r="P62" s="223"/>
      <c r="Q62" s="223"/>
      <c r="R62" s="224"/>
      <c r="S62" s="224"/>
      <c r="T62" s="224"/>
      <c r="U62" s="224"/>
      <c r="V62" s="224"/>
      <c r="W62" s="224"/>
      <c r="X62" s="224"/>
      <c r="Y62" s="224"/>
      <c r="Z62" s="214"/>
      <c r="AA62" s="214"/>
      <c r="AB62" s="214"/>
      <c r="AC62" s="214"/>
      <c r="AD62" s="214"/>
      <c r="AE62" s="214"/>
      <c r="AF62" s="214"/>
      <c r="AG62" s="214" t="s">
        <v>371</v>
      </c>
      <c r="AH62" s="214">
        <v>0</v>
      </c>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3" x14ac:dyDescent="0.2">
      <c r="A63" s="221"/>
      <c r="B63" s="222"/>
      <c r="C63" s="268" t="s">
        <v>999</v>
      </c>
      <c r="D63" s="262"/>
      <c r="E63" s="263">
        <v>14.71</v>
      </c>
      <c r="F63" s="224"/>
      <c r="G63" s="224"/>
      <c r="H63" s="224"/>
      <c r="I63" s="224"/>
      <c r="J63" s="224"/>
      <c r="K63" s="224"/>
      <c r="L63" s="224"/>
      <c r="M63" s="224"/>
      <c r="N63" s="223"/>
      <c r="O63" s="223"/>
      <c r="P63" s="223"/>
      <c r="Q63" s="223"/>
      <c r="R63" s="224"/>
      <c r="S63" s="224"/>
      <c r="T63" s="224"/>
      <c r="U63" s="224"/>
      <c r="V63" s="224"/>
      <c r="W63" s="224"/>
      <c r="X63" s="224"/>
      <c r="Y63" s="224"/>
      <c r="Z63" s="214"/>
      <c r="AA63" s="214"/>
      <c r="AB63" s="214"/>
      <c r="AC63" s="214"/>
      <c r="AD63" s="214"/>
      <c r="AE63" s="214"/>
      <c r="AF63" s="214"/>
      <c r="AG63" s="214" t="s">
        <v>371</v>
      </c>
      <c r="AH63" s="214">
        <v>0</v>
      </c>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3" x14ac:dyDescent="0.2">
      <c r="A64" s="221"/>
      <c r="B64" s="222"/>
      <c r="C64" s="268" t="s">
        <v>1000</v>
      </c>
      <c r="D64" s="262"/>
      <c r="E64" s="263">
        <v>18.420000000000002</v>
      </c>
      <c r="F64" s="224"/>
      <c r="G64" s="224"/>
      <c r="H64" s="224"/>
      <c r="I64" s="224"/>
      <c r="J64" s="224"/>
      <c r="K64" s="224"/>
      <c r="L64" s="224"/>
      <c r="M64" s="224"/>
      <c r="N64" s="223"/>
      <c r="O64" s="223"/>
      <c r="P64" s="223"/>
      <c r="Q64" s="223"/>
      <c r="R64" s="224"/>
      <c r="S64" s="224"/>
      <c r="T64" s="224"/>
      <c r="U64" s="224"/>
      <c r="V64" s="224"/>
      <c r="W64" s="224"/>
      <c r="X64" s="224"/>
      <c r="Y64" s="224"/>
      <c r="Z64" s="214"/>
      <c r="AA64" s="214"/>
      <c r="AB64" s="214"/>
      <c r="AC64" s="214"/>
      <c r="AD64" s="214"/>
      <c r="AE64" s="214"/>
      <c r="AF64" s="214"/>
      <c r="AG64" s="214" t="s">
        <v>371</v>
      </c>
      <c r="AH64" s="214">
        <v>0</v>
      </c>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outlineLevel="3" x14ac:dyDescent="0.2">
      <c r="A65" s="221"/>
      <c r="B65" s="222"/>
      <c r="C65" s="268" t="s">
        <v>1001</v>
      </c>
      <c r="D65" s="262"/>
      <c r="E65" s="263">
        <v>11.26</v>
      </c>
      <c r="F65" s="224"/>
      <c r="G65" s="224"/>
      <c r="H65" s="224"/>
      <c r="I65" s="224"/>
      <c r="J65" s="224"/>
      <c r="K65" s="224"/>
      <c r="L65" s="224"/>
      <c r="M65" s="224"/>
      <c r="N65" s="223"/>
      <c r="O65" s="223"/>
      <c r="P65" s="223"/>
      <c r="Q65" s="223"/>
      <c r="R65" s="224"/>
      <c r="S65" s="224"/>
      <c r="T65" s="224"/>
      <c r="U65" s="224"/>
      <c r="V65" s="224"/>
      <c r="W65" s="224"/>
      <c r="X65" s="224"/>
      <c r="Y65" s="224"/>
      <c r="Z65" s="214"/>
      <c r="AA65" s="214"/>
      <c r="AB65" s="214"/>
      <c r="AC65" s="214"/>
      <c r="AD65" s="214"/>
      <c r="AE65" s="214"/>
      <c r="AF65" s="214"/>
      <c r="AG65" s="214" t="s">
        <v>371</v>
      </c>
      <c r="AH65" s="214">
        <v>0</v>
      </c>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ht="22.5" outlineLevel="1" x14ac:dyDescent="0.2">
      <c r="A66" s="236">
        <v>16</v>
      </c>
      <c r="B66" s="237" t="s">
        <v>423</v>
      </c>
      <c r="C66" s="254" t="s">
        <v>424</v>
      </c>
      <c r="D66" s="238" t="s">
        <v>375</v>
      </c>
      <c r="E66" s="239">
        <v>1</v>
      </c>
      <c r="F66" s="240"/>
      <c r="G66" s="241">
        <f>ROUND(E66*F66,2)</f>
        <v>0</v>
      </c>
      <c r="H66" s="240"/>
      <c r="I66" s="241">
        <f>ROUND(E66*H66,2)</f>
        <v>0</v>
      </c>
      <c r="J66" s="240"/>
      <c r="K66" s="241">
        <f>ROUND(E66*J66,2)</f>
        <v>0</v>
      </c>
      <c r="L66" s="241">
        <v>12</v>
      </c>
      <c r="M66" s="241">
        <f>G66*(1+L66/100)</f>
        <v>0</v>
      </c>
      <c r="N66" s="239">
        <v>2.4000000000000001E-4</v>
      </c>
      <c r="O66" s="239">
        <f>ROUND(E66*N66,2)</f>
        <v>0</v>
      </c>
      <c r="P66" s="239">
        <v>0</v>
      </c>
      <c r="Q66" s="239">
        <f>ROUND(E66*P66,2)</f>
        <v>0</v>
      </c>
      <c r="R66" s="241" t="s">
        <v>380</v>
      </c>
      <c r="S66" s="241" t="s">
        <v>315</v>
      </c>
      <c r="T66" s="242" t="s">
        <v>315</v>
      </c>
      <c r="U66" s="224">
        <v>1.54</v>
      </c>
      <c r="V66" s="224">
        <f>ROUND(E66*U66,2)</f>
        <v>1.54</v>
      </c>
      <c r="W66" s="224"/>
      <c r="X66" s="224" t="s">
        <v>336</v>
      </c>
      <c r="Y66" s="224" t="s">
        <v>317</v>
      </c>
      <c r="Z66" s="214"/>
      <c r="AA66" s="214"/>
      <c r="AB66" s="214"/>
      <c r="AC66" s="214"/>
      <c r="AD66" s="214"/>
      <c r="AE66" s="214"/>
      <c r="AF66" s="214"/>
      <c r="AG66" s="214" t="s">
        <v>337</v>
      </c>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2" x14ac:dyDescent="0.2">
      <c r="A67" s="221"/>
      <c r="B67" s="222"/>
      <c r="C67" s="255" t="s">
        <v>425</v>
      </c>
      <c r="D67" s="243"/>
      <c r="E67" s="243"/>
      <c r="F67" s="243"/>
      <c r="G67" s="243"/>
      <c r="H67" s="224"/>
      <c r="I67" s="224"/>
      <c r="J67" s="224"/>
      <c r="K67" s="224"/>
      <c r="L67" s="224"/>
      <c r="M67" s="224"/>
      <c r="N67" s="223"/>
      <c r="O67" s="223"/>
      <c r="P67" s="223"/>
      <c r="Q67" s="223"/>
      <c r="R67" s="224"/>
      <c r="S67" s="224"/>
      <c r="T67" s="224"/>
      <c r="U67" s="224"/>
      <c r="V67" s="224"/>
      <c r="W67" s="224"/>
      <c r="X67" s="224"/>
      <c r="Y67" s="224"/>
      <c r="Z67" s="214"/>
      <c r="AA67" s="214"/>
      <c r="AB67" s="214"/>
      <c r="AC67" s="214"/>
      <c r="AD67" s="214"/>
      <c r="AE67" s="214"/>
      <c r="AF67" s="214"/>
      <c r="AG67" s="214" t="s">
        <v>320</v>
      </c>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ht="22.5" outlineLevel="1" x14ac:dyDescent="0.2">
      <c r="A68" s="245">
        <v>17</v>
      </c>
      <c r="B68" s="246" t="s">
        <v>1002</v>
      </c>
      <c r="C68" s="256" t="s">
        <v>1003</v>
      </c>
      <c r="D68" s="247" t="s">
        <v>375</v>
      </c>
      <c r="E68" s="248">
        <v>1</v>
      </c>
      <c r="F68" s="249"/>
      <c r="G68" s="250">
        <f>ROUND(E68*F68,2)</f>
        <v>0</v>
      </c>
      <c r="H68" s="249"/>
      <c r="I68" s="250">
        <f>ROUND(E68*H68,2)</f>
        <v>0</v>
      </c>
      <c r="J68" s="249"/>
      <c r="K68" s="250">
        <f>ROUND(E68*J68,2)</f>
        <v>0</v>
      </c>
      <c r="L68" s="250">
        <v>12</v>
      </c>
      <c r="M68" s="250">
        <f>G68*(1+L68/100)</f>
        <v>0</v>
      </c>
      <c r="N68" s="248">
        <v>1E-3</v>
      </c>
      <c r="O68" s="248">
        <f>ROUND(E68*N68,2)</f>
        <v>0</v>
      </c>
      <c r="P68" s="248">
        <v>0</v>
      </c>
      <c r="Q68" s="248">
        <f>ROUND(E68*P68,2)</f>
        <v>0</v>
      </c>
      <c r="R68" s="250" t="s">
        <v>428</v>
      </c>
      <c r="S68" s="250" t="s">
        <v>315</v>
      </c>
      <c r="T68" s="251" t="s">
        <v>315</v>
      </c>
      <c r="U68" s="224">
        <v>0</v>
      </c>
      <c r="V68" s="224">
        <f>ROUND(E68*U68,2)</f>
        <v>0</v>
      </c>
      <c r="W68" s="224"/>
      <c r="X68" s="224" t="s">
        <v>429</v>
      </c>
      <c r="Y68" s="224" t="s">
        <v>317</v>
      </c>
      <c r="Z68" s="214"/>
      <c r="AA68" s="214"/>
      <c r="AB68" s="214"/>
      <c r="AC68" s="214"/>
      <c r="AD68" s="214"/>
      <c r="AE68" s="214"/>
      <c r="AF68" s="214"/>
      <c r="AG68" s="214" t="s">
        <v>430</v>
      </c>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x14ac:dyDescent="0.2">
      <c r="A69" s="229" t="s">
        <v>310</v>
      </c>
      <c r="B69" s="230" t="s">
        <v>193</v>
      </c>
      <c r="C69" s="253" t="s">
        <v>195</v>
      </c>
      <c r="D69" s="231"/>
      <c r="E69" s="232"/>
      <c r="F69" s="233"/>
      <c r="G69" s="233">
        <f>SUMIF(AG70:AG112,"&lt;&gt;NOR",G70:G112)</f>
        <v>0</v>
      </c>
      <c r="H69" s="233"/>
      <c r="I69" s="233">
        <f>SUM(I70:I112)</f>
        <v>0</v>
      </c>
      <c r="J69" s="233"/>
      <c r="K69" s="233">
        <f>SUM(K70:K112)</f>
        <v>0</v>
      </c>
      <c r="L69" s="233"/>
      <c r="M69" s="233">
        <f>SUM(M70:M112)</f>
        <v>0</v>
      </c>
      <c r="N69" s="232"/>
      <c r="O69" s="232">
        <f>SUM(O70:O112)</f>
        <v>2.99</v>
      </c>
      <c r="P69" s="232"/>
      <c r="Q69" s="232">
        <f>SUM(Q70:Q112)</f>
        <v>0</v>
      </c>
      <c r="R69" s="233"/>
      <c r="S69" s="233"/>
      <c r="T69" s="234"/>
      <c r="U69" s="228"/>
      <c r="V69" s="228">
        <f>SUM(V70:V112)</f>
        <v>118.74000000000001</v>
      </c>
      <c r="W69" s="228"/>
      <c r="X69" s="228"/>
      <c r="Y69" s="228"/>
      <c r="AG69" t="s">
        <v>311</v>
      </c>
    </row>
    <row r="70" spans="1:60" ht="22.5" outlineLevel="1" x14ac:dyDescent="0.2">
      <c r="A70" s="236">
        <v>18</v>
      </c>
      <c r="B70" s="237" t="s">
        <v>431</v>
      </c>
      <c r="C70" s="254" t="s">
        <v>432</v>
      </c>
      <c r="D70" s="238" t="s">
        <v>379</v>
      </c>
      <c r="E70" s="239">
        <v>149.05410000000001</v>
      </c>
      <c r="F70" s="240"/>
      <c r="G70" s="241">
        <f>ROUND(E70*F70,2)</f>
        <v>0</v>
      </c>
      <c r="H70" s="240"/>
      <c r="I70" s="241">
        <f>ROUND(E70*H70,2)</f>
        <v>0</v>
      </c>
      <c r="J70" s="240"/>
      <c r="K70" s="241">
        <f>ROUND(E70*J70,2)</f>
        <v>0</v>
      </c>
      <c r="L70" s="241">
        <v>12</v>
      </c>
      <c r="M70" s="241">
        <f>G70*(1+L70/100)</f>
        <v>0</v>
      </c>
      <c r="N70" s="239">
        <v>8.0000000000000007E-5</v>
      </c>
      <c r="O70" s="239">
        <f>ROUND(E70*N70,2)</f>
        <v>0.01</v>
      </c>
      <c r="P70" s="239">
        <v>0</v>
      </c>
      <c r="Q70" s="239">
        <f>ROUND(E70*P70,2)</f>
        <v>0</v>
      </c>
      <c r="R70" s="241" t="s">
        <v>380</v>
      </c>
      <c r="S70" s="241" t="s">
        <v>315</v>
      </c>
      <c r="T70" s="242" t="s">
        <v>315</v>
      </c>
      <c r="U70" s="224">
        <v>0.12</v>
      </c>
      <c r="V70" s="224">
        <f>ROUND(E70*U70,2)</f>
        <v>17.89</v>
      </c>
      <c r="W70" s="224"/>
      <c r="X70" s="224" t="s">
        <v>336</v>
      </c>
      <c r="Y70" s="224" t="s">
        <v>317</v>
      </c>
      <c r="Z70" s="214"/>
      <c r="AA70" s="214"/>
      <c r="AB70" s="214"/>
      <c r="AC70" s="214"/>
      <c r="AD70" s="214"/>
      <c r="AE70" s="214"/>
      <c r="AF70" s="214"/>
      <c r="AG70" s="214" t="s">
        <v>367</v>
      </c>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2" x14ac:dyDescent="0.2">
      <c r="A71" s="221"/>
      <c r="B71" s="222"/>
      <c r="C71" s="268" t="s">
        <v>1004</v>
      </c>
      <c r="D71" s="262"/>
      <c r="E71" s="263">
        <v>10.4961</v>
      </c>
      <c r="F71" s="224"/>
      <c r="G71" s="224"/>
      <c r="H71" s="224"/>
      <c r="I71" s="224"/>
      <c r="J71" s="224"/>
      <c r="K71" s="224"/>
      <c r="L71" s="224"/>
      <c r="M71" s="224"/>
      <c r="N71" s="223"/>
      <c r="O71" s="223"/>
      <c r="P71" s="223"/>
      <c r="Q71" s="223"/>
      <c r="R71" s="224"/>
      <c r="S71" s="224"/>
      <c r="T71" s="224"/>
      <c r="U71" s="224"/>
      <c r="V71" s="224"/>
      <c r="W71" s="224"/>
      <c r="X71" s="224"/>
      <c r="Y71" s="224"/>
      <c r="Z71" s="214"/>
      <c r="AA71" s="214"/>
      <c r="AB71" s="214"/>
      <c r="AC71" s="214"/>
      <c r="AD71" s="214"/>
      <c r="AE71" s="214"/>
      <c r="AF71" s="214"/>
      <c r="AG71" s="214" t="s">
        <v>371</v>
      </c>
      <c r="AH71" s="214">
        <v>5</v>
      </c>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outlineLevel="3" x14ac:dyDescent="0.2">
      <c r="A72" s="221"/>
      <c r="B72" s="222"/>
      <c r="C72" s="268" t="s">
        <v>1005</v>
      </c>
      <c r="D72" s="262"/>
      <c r="E72" s="263">
        <v>69.278999999999996</v>
      </c>
      <c r="F72" s="224"/>
      <c r="G72" s="224"/>
      <c r="H72" s="224"/>
      <c r="I72" s="224"/>
      <c r="J72" s="224"/>
      <c r="K72" s="224"/>
      <c r="L72" s="224"/>
      <c r="M72" s="224"/>
      <c r="N72" s="223"/>
      <c r="O72" s="223"/>
      <c r="P72" s="223"/>
      <c r="Q72" s="223"/>
      <c r="R72" s="224"/>
      <c r="S72" s="224"/>
      <c r="T72" s="224"/>
      <c r="U72" s="224"/>
      <c r="V72" s="224"/>
      <c r="W72" s="224"/>
      <c r="X72" s="224"/>
      <c r="Y72" s="224"/>
      <c r="Z72" s="214"/>
      <c r="AA72" s="214"/>
      <c r="AB72" s="214"/>
      <c r="AC72" s="214"/>
      <c r="AD72" s="214"/>
      <c r="AE72" s="214"/>
      <c r="AF72" s="214"/>
      <c r="AG72" s="214" t="s">
        <v>371</v>
      </c>
      <c r="AH72" s="214">
        <v>5</v>
      </c>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outlineLevel="3" x14ac:dyDescent="0.2">
      <c r="A73" s="221"/>
      <c r="B73" s="222"/>
      <c r="C73" s="268" t="s">
        <v>1006</v>
      </c>
      <c r="D73" s="262"/>
      <c r="E73" s="263">
        <v>69.278999999999996</v>
      </c>
      <c r="F73" s="224"/>
      <c r="G73" s="224"/>
      <c r="H73" s="224"/>
      <c r="I73" s="224"/>
      <c r="J73" s="224"/>
      <c r="K73" s="224"/>
      <c r="L73" s="224"/>
      <c r="M73" s="224"/>
      <c r="N73" s="223"/>
      <c r="O73" s="223"/>
      <c r="P73" s="223"/>
      <c r="Q73" s="223"/>
      <c r="R73" s="224"/>
      <c r="S73" s="224"/>
      <c r="T73" s="224"/>
      <c r="U73" s="224"/>
      <c r="V73" s="224"/>
      <c r="W73" s="224"/>
      <c r="X73" s="224"/>
      <c r="Y73" s="224"/>
      <c r="Z73" s="214"/>
      <c r="AA73" s="214"/>
      <c r="AB73" s="214"/>
      <c r="AC73" s="214"/>
      <c r="AD73" s="214"/>
      <c r="AE73" s="214"/>
      <c r="AF73" s="214"/>
      <c r="AG73" s="214" t="s">
        <v>371</v>
      </c>
      <c r="AH73" s="214">
        <v>5</v>
      </c>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ht="22.5" outlineLevel="1" x14ac:dyDescent="0.2">
      <c r="A74" s="236">
        <v>19</v>
      </c>
      <c r="B74" s="237" t="s">
        <v>435</v>
      </c>
      <c r="C74" s="254" t="s">
        <v>436</v>
      </c>
      <c r="D74" s="238" t="s">
        <v>379</v>
      </c>
      <c r="E74" s="239">
        <v>69.278999999999996</v>
      </c>
      <c r="F74" s="240"/>
      <c r="G74" s="241">
        <f>ROUND(E74*F74,2)</f>
        <v>0</v>
      </c>
      <c r="H74" s="240"/>
      <c r="I74" s="241">
        <f>ROUND(E74*H74,2)</f>
        <v>0</v>
      </c>
      <c r="J74" s="240"/>
      <c r="K74" s="241">
        <f>ROUND(E74*J74,2)</f>
        <v>0</v>
      </c>
      <c r="L74" s="241">
        <v>12</v>
      </c>
      <c r="M74" s="241">
        <f>G74*(1+L74/100)</f>
        <v>0</v>
      </c>
      <c r="N74" s="239">
        <v>6.8999999999999999E-3</v>
      </c>
      <c r="O74" s="239">
        <f>ROUND(E74*N74,2)</f>
        <v>0.48</v>
      </c>
      <c r="P74" s="239">
        <v>0</v>
      </c>
      <c r="Q74" s="239">
        <f>ROUND(E74*P74,2)</f>
        <v>0</v>
      </c>
      <c r="R74" s="241" t="s">
        <v>380</v>
      </c>
      <c r="S74" s="241" t="s">
        <v>315</v>
      </c>
      <c r="T74" s="242" t="s">
        <v>315</v>
      </c>
      <c r="U74" s="224">
        <v>0.43</v>
      </c>
      <c r="V74" s="224">
        <f>ROUND(E74*U74,2)</f>
        <v>29.79</v>
      </c>
      <c r="W74" s="224"/>
      <c r="X74" s="224" t="s">
        <v>336</v>
      </c>
      <c r="Y74" s="224" t="s">
        <v>317</v>
      </c>
      <c r="Z74" s="214"/>
      <c r="AA74" s="214"/>
      <c r="AB74" s="214"/>
      <c r="AC74" s="214"/>
      <c r="AD74" s="214"/>
      <c r="AE74" s="214"/>
      <c r="AF74" s="214"/>
      <c r="AG74" s="214" t="s">
        <v>367</v>
      </c>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2" x14ac:dyDescent="0.2">
      <c r="A75" s="221"/>
      <c r="B75" s="222"/>
      <c r="C75" s="267" t="s">
        <v>437</v>
      </c>
      <c r="D75" s="266"/>
      <c r="E75" s="266"/>
      <c r="F75" s="266"/>
      <c r="G75" s="266"/>
      <c r="H75" s="224"/>
      <c r="I75" s="224"/>
      <c r="J75" s="224"/>
      <c r="K75" s="224"/>
      <c r="L75" s="224"/>
      <c r="M75" s="224"/>
      <c r="N75" s="223"/>
      <c r="O75" s="223"/>
      <c r="P75" s="223"/>
      <c r="Q75" s="223"/>
      <c r="R75" s="224"/>
      <c r="S75" s="224"/>
      <c r="T75" s="224"/>
      <c r="U75" s="224"/>
      <c r="V75" s="224"/>
      <c r="W75" s="224"/>
      <c r="X75" s="224"/>
      <c r="Y75" s="224"/>
      <c r="Z75" s="214"/>
      <c r="AA75" s="214"/>
      <c r="AB75" s="214"/>
      <c r="AC75" s="214"/>
      <c r="AD75" s="214"/>
      <c r="AE75" s="214"/>
      <c r="AF75" s="214"/>
      <c r="AG75" s="214" t="s">
        <v>369</v>
      </c>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outlineLevel="2" x14ac:dyDescent="0.2">
      <c r="A76" s="221"/>
      <c r="B76" s="222"/>
      <c r="C76" s="268" t="s">
        <v>1007</v>
      </c>
      <c r="D76" s="262"/>
      <c r="E76" s="263"/>
      <c r="F76" s="224"/>
      <c r="G76" s="224"/>
      <c r="H76" s="224"/>
      <c r="I76" s="224"/>
      <c r="J76" s="224"/>
      <c r="K76" s="224"/>
      <c r="L76" s="224"/>
      <c r="M76" s="224"/>
      <c r="N76" s="223"/>
      <c r="O76" s="223"/>
      <c r="P76" s="223"/>
      <c r="Q76" s="223"/>
      <c r="R76" s="224"/>
      <c r="S76" s="224"/>
      <c r="T76" s="224"/>
      <c r="U76" s="224"/>
      <c r="V76" s="224"/>
      <c r="W76" s="224"/>
      <c r="X76" s="224"/>
      <c r="Y76" s="224"/>
      <c r="Z76" s="214"/>
      <c r="AA76" s="214"/>
      <c r="AB76" s="214"/>
      <c r="AC76" s="214"/>
      <c r="AD76" s="214"/>
      <c r="AE76" s="214"/>
      <c r="AF76" s="214"/>
      <c r="AG76" s="214" t="s">
        <v>371</v>
      </c>
      <c r="AH76" s="214">
        <v>0</v>
      </c>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outlineLevel="3" x14ac:dyDescent="0.2">
      <c r="A77" s="221"/>
      <c r="B77" s="222"/>
      <c r="C77" s="268" t="s">
        <v>1008</v>
      </c>
      <c r="D77" s="262"/>
      <c r="E77" s="263">
        <v>11.07</v>
      </c>
      <c r="F77" s="224"/>
      <c r="G77" s="224"/>
      <c r="H77" s="224"/>
      <c r="I77" s="224"/>
      <c r="J77" s="224"/>
      <c r="K77" s="224"/>
      <c r="L77" s="224"/>
      <c r="M77" s="224"/>
      <c r="N77" s="223"/>
      <c r="O77" s="223"/>
      <c r="P77" s="223"/>
      <c r="Q77" s="223"/>
      <c r="R77" s="224"/>
      <c r="S77" s="224"/>
      <c r="T77" s="224"/>
      <c r="U77" s="224"/>
      <c r="V77" s="224"/>
      <c r="W77" s="224"/>
      <c r="X77" s="224"/>
      <c r="Y77" s="224"/>
      <c r="Z77" s="214"/>
      <c r="AA77" s="214"/>
      <c r="AB77" s="214"/>
      <c r="AC77" s="214"/>
      <c r="AD77" s="214"/>
      <c r="AE77" s="214"/>
      <c r="AF77" s="214"/>
      <c r="AG77" s="214" t="s">
        <v>371</v>
      </c>
      <c r="AH77" s="214">
        <v>0</v>
      </c>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outlineLevel="3" x14ac:dyDescent="0.2">
      <c r="A78" s="221"/>
      <c r="B78" s="222"/>
      <c r="C78" s="268" t="s">
        <v>1009</v>
      </c>
      <c r="D78" s="262"/>
      <c r="E78" s="263">
        <v>2.0640000000000001</v>
      </c>
      <c r="F78" s="224"/>
      <c r="G78" s="224"/>
      <c r="H78" s="224"/>
      <c r="I78" s="224"/>
      <c r="J78" s="224"/>
      <c r="K78" s="224"/>
      <c r="L78" s="224"/>
      <c r="M78" s="224"/>
      <c r="N78" s="223"/>
      <c r="O78" s="223"/>
      <c r="P78" s="223"/>
      <c r="Q78" s="223"/>
      <c r="R78" s="224"/>
      <c r="S78" s="224"/>
      <c r="T78" s="224"/>
      <c r="U78" s="224"/>
      <c r="V78" s="224"/>
      <c r="W78" s="224"/>
      <c r="X78" s="224"/>
      <c r="Y78" s="224"/>
      <c r="Z78" s="214"/>
      <c r="AA78" s="214"/>
      <c r="AB78" s="214"/>
      <c r="AC78" s="214"/>
      <c r="AD78" s="214"/>
      <c r="AE78" s="214"/>
      <c r="AF78" s="214"/>
      <c r="AG78" s="214" t="s">
        <v>371</v>
      </c>
      <c r="AH78" s="214">
        <v>0</v>
      </c>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outlineLevel="3" x14ac:dyDescent="0.2">
      <c r="A79" s="221"/>
      <c r="B79" s="222"/>
      <c r="C79" s="268" t="s">
        <v>1010</v>
      </c>
      <c r="D79" s="262"/>
      <c r="E79" s="263">
        <v>22.065000000000001</v>
      </c>
      <c r="F79" s="224"/>
      <c r="G79" s="224"/>
      <c r="H79" s="224"/>
      <c r="I79" s="224"/>
      <c r="J79" s="224"/>
      <c r="K79" s="224"/>
      <c r="L79" s="224"/>
      <c r="M79" s="224"/>
      <c r="N79" s="223"/>
      <c r="O79" s="223"/>
      <c r="P79" s="223"/>
      <c r="Q79" s="223"/>
      <c r="R79" s="224"/>
      <c r="S79" s="224"/>
      <c r="T79" s="224"/>
      <c r="U79" s="224"/>
      <c r="V79" s="224"/>
      <c r="W79" s="224"/>
      <c r="X79" s="224"/>
      <c r="Y79" s="224"/>
      <c r="Z79" s="214"/>
      <c r="AA79" s="214"/>
      <c r="AB79" s="214"/>
      <c r="AC79" s="214"/>
      <c r="AD79" s="214"/>
      <c r="AE79" s="214"/>
      <c r="AF79" s="214"/>
      <c r="AG79" s="214" t="s">
        <v>371</v>
      </c>
      <c r="AH79" s="214">
        <v>0</v>
      </c>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outlineLevel="3" x14ac:dyDescent="0.2">
      <c r="A80" s="221"/>
      <c r="B80" s="222"/>
      <c r="C80" s="268" t="s">
        <v>1011</v>
      </c>
      <c r="D80" s="262"/>
      <c r="E80" s="263">
        <v>2.78</v>
      </c>
      <c r="F80" s="224"/>
      <c r="G80" s="224"/>
      <c r="H80" s="224"/>
      <c r="I80" s="224"/>
      <c r="J80" s="224"/>
      <c r="K80" s="224"/>
      <c r="L80" s="224"/>
      <c r="M80" s="224"/>
      <c r="N80" s="223"/>
      <c r="O80" s="223"/>
      <c r="P80" s="223"/>
      <c r="Q80" s="223"/>
      <c r="R80" s="224"/>
      <c r="S80" s="224"/>
      <c r="T80" s="224"/>
      <c r="U80" s="224"/>
      <c r="V80" s="224"/>
      <c r="W80" s="224"/>
      <c r="X80" s="224"/>
      <c r="Y80" s="224"/>
      <c r="Z80" s="214"/>
      <c r="AA80" s="214"/>
      <c r="AB80" s="214"/>
      <c r="AC80" s="214"/>
      <c r="AD80" s="214"/>
      <c r="AE80" s="214"/>
      <c r="AF80" s="214"/>
      <c r="AG80" s="214" t="s">
        <v>371</v>
      </c>
      <c r="AH80" s="214">
        <v>0</v>
      </c>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outlineLevel="3" x14ac:dyDescent="0.2">
      <c r="A81" s="221"/>
      <c r="B81" s="222"/>
      <c r="C81" s="268" t="s">
        <v>1012</v>
      </c>
      <c r="D81" s="262"/>
      <c r="E81" s="263">
        <v>29.91</v>
      </c>
      <c r="F81" s="224"/>
      <c r="G81" s="224"/>
      <c r="H81" s="224"/>
      <c r="I81" s="224"/>
      <c r="J81" s="224"/>
      <c r="K81" s="224"/>
      <c r="L81" s="224"/>
      <c r="M81" s="224"/>
      <c r="N81" s="223"/>
      <c r="O81" s="223"/>
      <c r="P81" s="223"/>
      <c r="Q81" s="223"/>
      <c r="R81" s="224"/>
      <c r="S81" s="224"/>
      <c r="T81" s="224"/>
      <c r="U81" s="224"/>
      <c r="V81" s="224"/>
      <c r="W81" s="224"/>
      <c r="X81" s="224"/>
      <c r="Y81" s="224"/>
      <c r="Z81" s="214"/>
      <c r="AA81" s="214"/>
      <c r="AB81" s="214"/>
      <c r="AC81" s="214"/>
      <c r="AD81" s="214"/>
      <c r="AE81" s="214"/>
      <c r="AF81" s="214"/>
      <c r="AG81" s="214" t="s">
        <v>371</v>
      </c>
      <c r="AH81" s="214">
        <v>0</v>
      </c>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outlineLevel="3" x14ac:dyDescent="0.2">
      <c r="A82" s="221"/>
      <c r="B82" s="222"/>
      <c r="C82" s="268" t="s">
        <v>1013</v>
      </c>
      <c r="D82" s="262"/>
      <c r="E82" s="263">
        <v>1.39</v>
      </c>
      <c r="F82" s="224"/>
      <c r="G82" s="224"/>
      <c r="H82" s="224"/>
      <c r="I82" s="224"/>
      <c r="J82" s="224"/>
      <c r="K82" s="224"/>
      <c r="L82" s="224"/>
      <c r="M82" s="224"/>
      <c r="N82" s="223"/>
      <c r="O82" s="223"/>
      <c r="P82" s="223"/>
      <c r="Q82" s="223"/>
      <c r="R82" s="224"/>
      <c r="S82" s="224"/>
      <c r="T82" s="224"/>
      <c r="U82" s="224"/>
      <c r="V82" s="224"/>
      <c r="W82" s="224"/>
      <c r="X82" s="224"/>
      <c r="Y82" s="224"/>
      <c r="Z82" s="214"/>
      <c r="AA82" s="214"/>
      <c r="AB82" s="214"/>
      <c r="AC82" s="214"/>
      <c r="AD82" s="214"/>
      <c r="AE82" s="214"/>
      <c r="AF82" s="214"/>
      <c r="AG82" s="214" t="s">
        <v>371</v>
      </c>
      <c r="AH82" s="214">
        <v>0</v>
      </c>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outlineLevel="1" x14ac:dyDescent="0.2">
      <c r="A83" s="236">
        <v>20</v>
      </c>
      <c r="B83" s="237" t="s">
        <v>445</v>
      </c>
      <c r="C83" s="254" t="s">
        <v>446</v>
      </c>
      <c r="D83" s="238" t="s">
        <v>379</v>
      </c>
      <c r="E83" s="239">
        <v>10.4961</v>
      </c>
      <c r="F83" s="240"/>
      <c r="G83" s="241">
        <f>ROUND(E83*F83,2)</f>
        <v>0</v>
      </c>
      <c r="H83" s="240"/>
      <c r="I83" s="241">
        <f>ROUND(E83*H83,2)</f>
        <v>0</v>
      </c>
      <c r="J83" s="240"/>
      <c r="K83" s="241">
        <f>ROUND(E83*J83,2)</f>
        <v>0</v>
      </c>
      <c r="L83" s="241">
        <v>12</v>
      </c>
      <c r="M83" s="241">
        <f>G83*(1+L83/100)</f>
        <v>0</v>
      </c>
      <c r="N83" s="239">
        <v>6.0499999999999998E-3</v>
      </c>
      <c r="O83" s="239">
        <f>ROUND(E83*N83,2)</f>
        <v>0.06</v>
      </c>
      <c r="P83" s="239">
        <v>0</v>
      </c>
      <c r="Q83" s="239">
        <f>ROUND(E83*P83,2)</f>
        <v>0</v>
      </c>
      <c r="R83" s="241" t="s">
        <v>380</v>
      </c>
      <c r="S83" s="241" t="s">
        <v>315</v>
      </c>
      <c r="T83" s="242" t="s">
        <v>315</v>
      </c>
      <c r="U83" s="224">
        <v>8.1000000000000003E-2</v>
      </c>
      <c r="V83" s="224">
        <f>ROUND(E83*U83,2)</f>
        <v>0.85</v>
      </c>
      <c r="W83" s="224"/>
      <c r="X83" s="224" t="s">
        <v>336</v>
      </c>
      <c r="Y83" s="224" t="s">
        <v>317</v>
      </c>
      <c r="Z83" s="214"/>
      <c r="AA83" s="214"/>
      <c r="AB83" s="214"/>
      <c r="AC83" s="214"/>
      <c r="AD83" s="214"/>
      <c r="AE83" s="214"/>
      <c r="AF83" s="214"/>
      <c r="AG83" s="214" t="s">
        <v>337</v>
      </c>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outlineLevel="2" x14ac:dyDescent="0.2">
      <c r="A84" s="221"/>
      <c r="B84" s="222"/>
      <c r="C84" s="267" t="s">
        <v>437</v>
      </c>
      <c r="D84" s="266"/>
      <c r="E84" s="266"/>
      <c r="F84" s="266"/>
      <c r="G84" s="266"/>
      <c r="H84" s="224"/>
      <c r="I84" s="224"/>
      <c r="J84" s="224"/>
      <c r="K84" s="224"/>
      <c r="L84" s="224"/>
      <c r="M84" s="224"/>
      <c r="N84" s="223"/>
      <c r="O84" s="223"/>
      <c r="P84" s="223"/>
      <c r="Q84" s="223"/>
      <c r="R84" s="224"/>
      <c r="S84" s="224"/>
      <c r="T84" s="224"/>
      <c r="U84" s="224"/>
      <c r="V84" s="224"/>
      <c r="W84" s="224"/>
      <c r="X84" s="224"/>
      <c r="Y84" s="224"/>
      <c r="Z84" s="214"/>
      <c r="AA84" s="214"/>
      <c r="AB84" s="214"/>
      <c r="AC84" s="214"/>
      <c r="AD84" s="214"/>
      <c r="AE84" s="214"/>
      <c r="AF84" s="214"/>
      <c r="AG84" s="214" t="s">
        <v>369</v>
      </c>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outlineLevel="2" x14ac:dyDescent="0.2">
      <c r="A85" s="221"/>
      <c r="B85" s="222"/>
      <c r="C85" s="268" t="s">
        <v>1014</v>
      </c>
      <c r="D85" s="262"/>
      <c r="E85" s="263"/>
      <c r="F85" s="224"/>
      <c r="G85" s="224"/>
      <c r="H85" s="224"/>
      <c r="I85" s="224"/>
      <c r="J85" s="224"/>
      <c r="K85" s="224"/>
      <c r="L85" s="224"/>
      <c r="M85" s="224"/>
      <c r="N85" s="223"/>
      <c r="O85" s="223"/>
      <c r="P85" s="223"/>
      <c r="Q85" s="223"/>
      <c r="R85" s="224"/>
      <c r="S85" s="224"/>
      <c r="T85" s="224"/>
      <c r="U85" s="224"/>
      <c r="V85" s="224"/>
      <c r="W85" s="224"/>
      <c r="X85" s="224"/>
      <c r="Y85" s="224"/>
      <c r="Z85" s="214"/>
      <c r="AA85" s="214"/>
      <c r="AB85" s="214"/>
      <c r="AC85" s="214"/>
      <c r="AD85" s="214"/>
      <c r="AE85" s="214"/>
      <c r="AF85" s="214"/>
      <c r="AG85" s="214" t="s">
        <v>371</v>
      </c>
      <c r="AH85" s="214">
        <v>0</v>
      </c>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outlineLevel="3" x14ac:dyDescent="0.2">
      <c r="A86" s="221"/>
      <c r="B86" s="222"/>
      <c r="C86" s="268" t="s">
        <v>1015</v>
      </c>
      <c r="D86" s="262"/>
      <c r="E86" s="263">
        <v>10.4961</v>
      </c>
      <c r="F86" s="224"/>
      <c r="G86" s="224"/>
      <c r="H86" s="224"/>
      <c r="I86" s="224"/>
      <c r="J86" s="224"/>
      <c r="K86" s="224"/>
      <c r="L86" s="224"/>
      <c r="M86" s="224"/>
      <c r="N86" s="223"/>
      <c r="O86" s="223"/>
      <c r="P86" s="223"/>
      <c r="Q86" s="223"/>
      <c r="R86" s="224"/>
      <c r="S86" s="224"/>
      <c r="T86" s="224"/>
      <c r="U86" s="224"/>
      <c r="V86" s="224"/>
      <c r="W86" s="224"/>
      <c r="X86" s="224"/>
      <c r="Y86" s="224"/>
      <c r="Z86" s="214"/>
      <c r="AA86" s="214"/>
      <c r="AB86" s="214"/>
      <c r="AC86" s="214"/>
      <c r="AD86" s="214"/>
      <c r="AE86" s="214"/>
      <c r="AF86" s="214"/>
      <c r="AG86" s="214" t="s">
        <v>371</v>
      </c>
      <c r="AH86" s="214">
        <v>0</v>
      </c>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outlineLevel="1" x14ac:dyDescent="0.2">
      <c r="A87" s="236">
        <v>21</v>
      </c>
      <c r="B87" s="237" t="s">
        <v>451</v>
      </c>
      <c r="C87" s="254" t="s">
        <v>452</v>
      </c>
      <c r="D87" s="238" t="s">
        <v>379</v>
      </c>
      <c r="E87" s="239">
        <v>16.7</v>
      </c>
      <c r="F87" s="240"/>
      <c r="G87" s="241">
        <f>ROUND(E87*F87,2)</f>
        <v>0</v>
      </c>
      <c r="H87" s="240"/>
      <c r="I87" s="241">
        <f>ROUND(E87*H87,2)</f>
        <v>0</v>
      </c>
      <c r="J87" s="240"/>
      <c r="K87" s="241">
        <f>ROUND(E87*J87,2)</f>
        <v>0</v>
      </c>
      <c r="L87" s="241">
        <v>12</v>
      </c>
      <c r="M87" s="241">
        <f>G87*(1+L87/100)</f>
        <v>0</v>
      </c>
      <c r="N87" s="239">
        <v>4.0000000000000003E-5</v>
      </c>
      <c r="O87" s="239">
        <f>ROUND(E87*N87,2)</f>
        <v>0</v>
      </c>
      <c r="P87" s="239">
        <v>0</v>
      </c>
      <c r="Q87" s="239">
        <f>ROUND(E87*P87,2)</f>
        <v>0</v>
      </c>
      <c r="R87" s="241" t="s">
        <v>380</v>
      </c>
      <c r="S87" s="241" t="s">
        <v>315</v>
      </c>
      <c r="T87" s="242" t="s">
        <v>315</v>
      </c>
      <c r="U87" s="224">
        <v>7.8E-2</v>
      </c>
      <c r="V87" s="224">
        <f>ROUND(E87*U87,2)</f>
        <v>1.3</v>
      </c>
      <c r="W87" s="224"/>
      <c r="X87" s="224" t="s">
        <v>336</v>
      </c>
      <c r="Y87" s="224" t="s">
        <v>317</v>
      </c>
      <c r="Z87" s="214"/>
      <c r="AA87" s="214"/>
      <c r="AB87" s="214"/>
      <c r="AC87" s="214"/>
      <c r="AD87" s="214"/>
      <c r="AE87" s="214"/>
      <c r="AF87" s="214"/>
      <c r="AG87" s="214" t="s">
        <v>337</v>
      </c>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row>
    <row r="88" spans="1:60" ht="22.5" outlineLevel="2" x14ac:dyDescent="0.2">
      <c r="A88" s="221"/>
      <c r="B88" s="222"/>
      <c r="C88" s="267" t="s">
        <v>453</v>
      </c>
      <c r="D88" s="266"/>
      <c r="E88" s="266"/>
      <c r="F88" s="266"/>
      <c r="G88" s="266"/>
      <c r="H88" s="224"/>
      <c r="I88" s="224"/>
      <c r="J88" s="224"/>
      <c r="K88" s="224"/>
      <c r="L88" s="224"/>
      <c r="M88" s="224"/>
      <c r="N88" s="223"/>
      <c r="O88" s="223"/>
      <c r="P88" s="223"/>
      <c r="Q88" s="223"/>
      <c r="R88" s="224"/>
      <c r="S88" s="224"/>
      <c r="T88" s="224"/>
      <c r="U88" s="224"/>
      <c r="V88" s="224"/>
      <c r="W88" s="224"/>
      <c r="X88" s="224"/>
      <c r="Y88" s="224"/>
      <c r="Z88" s="214"/>
      <c r="AA88" s="214"/>
      <c r="AB88" s="214"/>
      <c r="AC88" s="214"/>
      <c r="AD88" s="214"/>
      <c r="AE88" s="214"/>
      <c r="AF88" s="214"/>
      <c r="AG88" s="214" t="s">
        <v>369</v>
      </c>
      <c r="AH88" s="214"/>
      <c r="AI88" s="214"/>
      <c r="AJ88" s="214"/>
      <c r="AK88" s="214"/>
      <c r="AL88" s="214"/>
      <c r="AM88" s="214"/>
      <c r="AN88" s="214"/>
      <c r="AO88" s="214"/>
      <c r="AP88" s="214"/>
      <c r="AQ88" s="214"/>
      <c r="AR88" s="214"/>
      <c r="AS88" s="214"/>
      <c r="AT88" s="214"/>
      <c r="AU88" s="214"/>
      <c r="AV88" s="214"/>
      <c r="AW88" s="214"/>
      <c r="AX88" s="214"/>
      <c r="AY88" s="214"/>
      <c r="AZ88" s="214"/>
      <c r="BA88" s="244" t="str">
        <f>C88</f>
        <v>které se zřizují před úpravami povrchu, a obalení osazených dveřních zárubní před znečištěním při úpravách povrchu nástřikem plastických maltovin včetně pozdějšího odkrytí,</v>
      </c>
      <c r="BB88" s="214"/>
      <c r="BC88" s="214"/>
      <c r="BD88" s="214"/>
      <c r="BE88" s="214"/>
      <c r="BF88" s="214"/>
      <c r="BG88" s="214"/>
      <c r="BH88" s="214"/>
    </row>
    <row r="89" spans="1:60" outlineLevel="2" x14ac:dyDescent="0.2">
      <c r="A89" s="221"/>
      <c r="B89" s="222"/>
      <c r="C89" s="258" t="s">
        <v>454</v>
      </c>
      <c r="D89" s="252"/>
      <c r="E89" s="252"/>
      <c r="F89" s="252"/>
      <c r="G89" s="252"/>
      <c r="H89" s="224"/>
      <c r="I89" s="224"/>
      <c r="J89" s="224"/>
      <c r="K89" s="224"/>
      <c r="L89" s="224"/>
      <c r="M89" s="224"/>
      <c r="N89" s="223"/>
      <c r="O89" s="223"/>
      <c r="P89" s="223"/>
      <c r="Q89" s="223"/>
      <c r="R89" s="224"/>
      <c r="S89" s="224"/>
      <c r="T89" s="224"/>
      <c r="U89" s="224"/>
      <c r="V89" s="224"/>
      <c r="W89" s="224"/>
      <c r="X89" s="224"/>
      <c r="Y89" s="224"/>
      <c r="Z89" s="214"/>
      <c r="AA89" s="214"/>
      <c r="AB89" s="214"/>
      <c r="AC89" s="214"/>
      <c r="AD89" s="214"/>
      <c r="AE89" s="214"/>
      <c r="AF89" s="214"/>
      <c r="AG89" s="214" t="s">
        <v>320</v>
      </c>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outlineLevel="2" x14ac:dyDescent="0.2">
      <c r="A90" s="221"/>
      <c r="B90" s="222"/>
      <c r="C90" s="268" t="s">
        <v>1016</v>
      </c>
      <c r="D90" s="262"/>
      <c r="E90" s="263">
        <v>4.7279999999999998</v>
      </c>
      <c r="F90" s="224"/>
      <c r="G90" s="224"/>
      <c r="H90" s="224"/>
      <c r="I90" s="224"/>
      <c r="J90" s="224"/>
      <c r="K90" s="224"/>
      <c r="L90" s="224"/>
      <c r="M90" s="224"/>
      <c r="N90" s="223"/>
      <c r="O90" s="223"/>
      <c r="P90" s="223"/>
      <c r="Q90" s="223"/>
      <c r="R90" s="224"/>
      <c r="S90" s="224"/>
      <c r="T90" s="224"/>
      <c r="U90" s="224"/>
      <c r="V90" s="224"/>
      <c r="W90" s="224"/>
      <c r="X90" s="224"/>
      <c r="Y90" s="224"/>
      <c r="Z90" s="214"/>
      <c r="AA90" s="214"/>
      <c r="AB90" s="214"/>
      <c r="AC90" s="214"/>
      <c r="AD90" s="214"/>
      <c r="AE90" s="214"/>
      <c r="AF90" s="214"/>
      <c r="AG90" s="214" t="s">
        <v>371</v>
      </c>
      <c r="AH90" s="214">
        <v>0</v>
      </c>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outlineLevel="3" x14ac:dyDescent="0.2">
      <c r="A91" s="221"/>
      <c r="B91" s="222"/>
      <c r="C91" s="268" t="s">
        <v>1017</v>
      </c>
      <c r="D91" s="262"/>
      <c r="E91" s="263">
        <v>1.379</v>
      </c>
      <c r="F91" s="224"/>
      <c r="G91" s="224"/>
      <c r="H91" s="224"/>
      <c r="I91" s="224"/>
      <c r="J91" s="224"/>
      <c r="K91" s="224"/>
      <c r="L91" s="224"/>
      <c r="M91" s="224"/>
      <c r="N91" s="223"/>
      <c r="O91" s="223"/>
      <c r="P91" s="223"/>
      <c r="Q91" s="223"/>
      <c r="R91" s="224"/>
      <c r="S91" s="224"/>
      <c r="T91" s="224"/>
      <c r="U91" s="224"/>
      <c r="V91" s="224"/>
      <c r="W91" s="224"/>
      <c r="X91" s="224"/>
      <c r="Y91" s="224"/>
      <c r="Z91" s="214"/>
      <c r="AA91" s="214"/>
      <c r="AB91" s="214"/>
      <c r="AC91" s="214"/>
      <c r="AD91" s="214"/>
      <c r="AE91" s="214"/>
      <c r="AF91" s="214"/>
      <c r="AG91" s="214" t="s">
        <v>371</v>
      </c>
      <c r="AH91" s="214">
        <v>0</v>
      </c>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outlineLevel="3" x14ac:dyDescent="0.2">
      <c r="A92" s="221"/>
      <c r="B92" s="222"/>
      <c r="C92" s="268" t="s">
        <v>1018</v>
      </c>
      <c r="D92" s="262"/>
      <c r="E92" s="263">
        <v>5.13</v>
      </c>
      <c r="F92" s="224"/>
      <c r="G92" s="224"/>
      <c r="H92" s="224"/>
      <c r="I92" s="224"/>
      <c r="J92" s="224"/>
      <c r="K92" s="224"/>
      <c r="L92" s="224"/>
      <c r="M92" s="224"/>
      <c r="N92" s="223"/>
      <c r="O92" s="223"/>
      <c r="P92" s="223"/>
      <c r="Q92" s="223"/>
      <c r="R92" s="224"/>
      <c r="S92" s="224"/>
      <c r="T92" s="224"/>
      <c r="U92" s="224"/>
      <c r="V92" s="224"/>
      <c r="W92" s="224"/>
      <c r="X92" s="224"/>
      <c r="Y92" s="224"/>
      <c r="Z92" s="214"/>
      <c r="AA92" s="214"/>
      <c r="AB92" s="214"/>
      <c r="AC92" s="214"/>
      <c r="AD92" s="214"/>
      <c r="AE92" s="214"/>
      <c r="AF92" s="214"/>
      <c r="AG92" s="214" t="s">
        <v>371</v>
      </c>
      <c r="AH92" s="214">
        <v>0</v>
      </c>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row>
    <row r="93" spans="1:60" outlineLevel="3" x14ac:dyDescent="0.2">
      <c r="A93" s="221"/>
      <c r="B93" s="222"/>
      <c r="C93" s="268" t="s">
        <v>1019</v>
      </c>
      <c r="D93" s="262"/>
      <c r="E93" s="263">
        <v>0.33300000000000002</v>
      </c>
      <c r="F93" s="224"/>
      <c r="G93" s="224"/>
      <c r="H93" s="224"/>
      <c r="I93" s="224"/>
      <c r="J93" s="224"/>
      <c r="K93" s="224"/>
      <c r="L93" s="224"/>
      <c r="M93" s="224"/>
      <c r="N93" s="223"/>
      <c r="O93" s="223"/>
      <c r="P93" s="223"/>
      <c r="Q93" s="223"/>
      <c r="R93" s="224"/>
      <c r="S93" s="224"/>
      <c r="T93" s="224"/>
      <c r="U93" s="224"/>
      <c r="V93" s="224"/>
      <c r="W93" s="224"/>
      <c r="X93" s="224"/>
      <c r="Y93" s="224"/>
      <c r="Z93" s="214"/>
      <c r="AA93" s="214"/>
      <c r="AB93" s="214"/>
      <c r="AC93" s="214"/>
      <c r="AD93" s="214"/>
      <c r="AE93" s="214"/>
      <c r="AF93" s="214"/>
      <c r="AG93" s="214" t="s">
        <v>371</v>
      </c>
      <c r="AH93" s="214">
        <v>0</v>
      </c>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row>
    <row r="94" spans="1:60" outlineLevel="3" x14ac:dyDescent="0.2">
      <c r="A94" s="221"/>
      <c r="B94" s="222"/>
      <c r="C94" s="268" t="s">
        <v>1020</v>
      </c>
      <c r="D94" s="262"/>
      <c r="E94" s="263">
        <v>5.13</v>
      </c>
      <c r="F94" s="224"/>
      <c r="G94" s="224"/>
      <c r="H94" s="224"/>
      <c r="I94" s="224"/>
      <c r="J94" s="224"/>
      <c r="K94" s="224"/>
      <c r="L94" s="224"/>
      <c r="M94" s="224"/>
      <c r="N94" s="223"/>
      <c r="O94" s="223"/>
      <c r="P94" s="223"/>
      <c r="Q94" s="223"/>
      <c r="R94" s="224"/>
      <c r="S94" s="224"/>
      <c r="T94" s="224"/>
      <c r="U94" s="224"/>
      <c r="V94" s="224"/>
      <c r="W94" s="224"/>
      <c r="X94" s="224"/>
      <c r="Y94" s="224"/>
      <c r="Z94" s="214"/>
      <c r="AA94" s="214"/>
      <c r="AB94" s="214"/>
      <c r="AC94" s="214"/>
      <c r="AD94" s="214"/>
      <c r="AE94" s="214"/>
      <c r="AF94" s="214"/>
      <c r="AG94" s="214" t="s">
        <v>371</v>
      </c>
      <c r="AH94" s="214">
        <v>0</v>
      </c>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row>
    <row r="95" spans="1:60" ht="22.5" outlineLevel="1" x14ac:dyDescent="0.2">
      <c r="A95" s="236">
        <v>22</v>
      </c>
      <c r="B95" s="237" t="s">
        <v>463</v>
      </c>
      <c r="C95" s="254" t="s">
        <v>464</v>
      </c>
      <c r="D95" s="238" t="s">
        <v>379</v>
      </c>
      <c r="E95" s="239">
        <v>69.278999999999996</v>
      </c>
      <c r="F95" s="240"/>
      <c r="G95" s="241">
        <f>ROUND(E95*F95,2)</f>
        <v>0</v>
      </c>
      <c r="H95" s="240"/>
      <c r="I95" s="241">
        <f>ROUND(E95*H95,2)</f>
        <v>0</v>
      </c>
      <c r="J95" s="240"/>
      <c r="K95" s="241">
        <f>ROUND(E95*J95,2)</f>
        <v>0</v>
      </c>
      <c r="L95" s="241">
        <v>12</v>
      </c>
      <c r="M95" s="241">
        <f>G95*(1+L95/100)</f>
        <v>0</v>
      </c>
      <c r="N95" s="239">
        <v>2.1919999999999999E-2</v>
      </c>
      <c r="O95" s="239">
        <f>ROUND(E95*N95,2)</f>
        <v>1.52</v>
      </c>
      <c r="P95" s="239">
        <v>0</v>
      </c>
      <c r="Q95" s="239">
        <f>ROUND(E95*P95,2)</f>
        <v>0</v>
      </c>
      <c r="R95" s="241" t="s">
        <v>366</v>
      </c>
      <c r="S95" s="241" t="s">
        <v>315</v>
      </c>
      <c r="T95" s="242" t="s">
        <v>315</v>
      </c>
      <c r="U95" s="224">
        <v>0.377</v>
      </c>
      <c r="V95" s="224">
        <f>ROUND(E95*U95,2)</f>
        <v>26.12</v>
      </c>
      <c r="W95" s="224"/>
      <c r="X95" s="224" t="s">
        <v>336</v>
      </c>
      <c r="Y95" s="224" t="s">
        <v>317</v>
      </c>
      <c r="Z95" s="214"/>
      <c r="AA95" s="214"/>
      <c r="AB95" s="214"/>
      <c r="AC95" s="214"/>
      <c r="AD95" s="214"/>
      <c r="AE95" s="214"/>
      <c r="AF95" s="214"/>
      <c r="AG95" s="214" t="s">
        <v>367</v>
      </c>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0" outlineLevel="2" x14ac:dyDescent="0.2">
      <c r="A96" s="221"/>
      <c r="B96" s="222"/>
      <c r="C96" s="255" t="s">
        <v>465</v>
      </c>
      <c r="D96" s="243"/>
      <c r="E96" s="243"/>
      <c r="F96" s="243"/>
      <c r="G96" s="243"/>
      <c r="H96" s="224"/>
      <c r="I96" s="224"/>
      <c r="J96" s="224"/>
      <c r="K96" s="224"/>
      <c r="L96" s="224"/>
      <c r="M96" s="224"/>
      <c r="N96" s="223"/>
      <c r="O96" s="223"/>
      <c r="P96" s="223"/>
      <c r="Q96" s="223"/>
      <c r="R96" s="224"/>
      <c r="S96" s="224"/>
      <c r="T96" s="224"/>
      <c r="U96" s="224"/>
      <c r="V96" s="224"/>
      <c r="W96" s="224"/>
      <c r="X96" s="224"/>
      <c r="Y96" s="224"/>
      <c r="Z96" s="214"/>
      <c r="AA96" s="214"/>
      <c r="AB96" s="214"/>
      <c r="AC96" s="214"/>
      <c r="AD96" s="214"/>
      <c r="AE96" s="214"/>
      <c r="AF96" s="214"/>
      <c r="AG96" s="214" t="s">
        <v>320</v>
      </c>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row>
    <row r="97" spans="1:60" outlineLevel="2" x14ac:dyDescent="0.2">
      <c r="A97" s="221"/>
      <c r="B97" s="222"/>
      <c r="C97" s="268" t="s">
        <v>1007</v>
      </c>
      <c r="D97" s="262"/>
      <c r="E97" s="263"/>
      <c r="F97" s="224"/>
      <c r="G97" s="224"/>
      <c r="H97" s="224"/>
      <c r="I97" s="224"/>
      <c r="J97" s="224"/>
      <c r="K97" s="224"/>
      <c r="L97" s="224"/>
      <c r="M97" s="224"/>
      <c r="N97" s="223"/>
      <c r="O97" s="223"/>
      <c r="P97" s="223"/>
      <c r="Q97" s="223"/>
      <c r="R97" s="224"/>
      <c r="S97" s="224"/>
      <c r="T97" s="224"/>
      <c r="U97" s="224"/>
      <c r="V97" s="224"/>
      <c r="W97" s="224"/>
      <c r="X97" s="224"/>
      <c r="Y97" s="224"/>
      <c r="Z97" s="214"/>
      <c r="AA97" s="214"/>
      <c r="AB97" s="214"/>
      <c r="AC97" s="214"/>
      <c r="AD97" s="214"/>
      <c r="AE97" s="214"/>
      <c r="AF97" s="214"/>
      <c r="AG97" s="214" t="s">
        <v>371</v>
      </c>
      <c r="AH97" s="214">
        <v>0</v>
      </c>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row>
    <row r="98" spans="1:60" outlineLevel="3" x14ac:dyDescent="0.2">
      <c r="A98" s="221"/>
      <c r="B98" s="222"/>
      <c r="C98" s="268" t="s">
        <v>1008</v>
      </c>
      <c r="D98" s="262"/>
      <c r="E98" s="263">
        <v>11.07</v>
      </c>
      <c r="F98" s="224"/>
      <c r="G98" s="224"/>
      <c r="H98" s="224"/>
      <c r="I98" s="224"/>
      <c r="J98" s="224"/>
      <c r="K98" s="224"/>
      <c r="L98" s="224"/>
      <c r="M98" s="224"/>
      <c r="N98" s="223"/>
      <c r="O98" s="223"/>
      <c r="P98" s="223"/>
      <c r="Q98" s="223"/>
      <c r="R98" s="224"/>
      <c r="S98" s="224"/>
      <c r="T98" s="224"/>
      <c r="U98" s="224"/>
      <c r="V98" s="224"/>
      <c r="W98" s="224"/>
      <c r="X98" s="224"/>
      <c r="Y98" s="224"/>
      <c r="Z98" s="214"/>
      <c r="AA98" s="214"/>
      <c r="AB98" s="214"/>
      <c r="AC98" s="214"/>
      <c r="AD98" s="214"/>
      <c r="AE98" s="214"/>
      <c r="AF98" s="214"/>
      <c r="AG98" s="214" t="s">
        <v>371</v>
      </c>
      <c r="AH98" s="214">
        <v>0</v>
      </c>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row>
    <row r="99" spans="1:60" outlineLevel="3" x14ac:dyDescent="0.2">
      <c r="A99" s="221"/>
      <c r="B99" s="222"/>
      <c r="C99" s="268" t="s">
        <v>1009</v>
      </c>
      <c r="D99" s="262"/>
      <c r="E99" s="263">
        <v>2.0640000000000001</v>
      </c>
      <c r="F99" s="224"/>
      <c r="G99" s="224"/>
      <c r="H99" s="224"/>
      <c r="I99" s="224"/>
      <c r="J99" s="224"/>
      <c r="K99" s="224"/>
      <c r="L99" s="224"/>
      <c r="M99" s="224"/>
      <c r="N99" s="223"/>
      <c r="O99" s="223"/>
      <c r="P99" s="223"/>
      <c r="Q99" s="223"/>
      <c r="R99" s="224"/>
      <c r="S99" s="224"/>
      <c r="T99" s="224"/>
      <c r="U99" s="224"/>
      <c r="V99" s="224"/>
      <c r="W99" s="224"/>
      <c r="X99" s="224"/>
      <c r="Y99" s="224"/>
      <c r="Z99" s="214"/>
      <c r="AA99" s="214"/>
      <c r="AB99" s="214"/>
      <c r="AC99" s="214"/>
      <c r="AD99" s="214"/>
      <c r="AE99" s="214"/>
      <c r="AF99" s="214"/>
      <c r="AG99" s="214" t="s">
        <v>371</v>
      </c>
      <c r="AH99" s="214">
        <v>0</v>
      </c>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row>
    <row r="100" spans="1:60" outlineLevel="3" x14ac:dyDescent="0.2">
      <c r="A100" s="221"/>
      <c r="B100" s="222"/>
      <c r="C100" s="268" t="s">
        <v>1010</v>
      </c>
      <c r="D100" s="262"/>
      <c r="E100" s="263">
        <v>22.065000000000001</v>
      </c>
      <c r="F100" s="224"/>
      <c r="G100" s="224"/>
      <c r="H100" s="224"/>
      <c r="I100" s="224"/>
      <c r="J100" s="224"/>
      <c r="K100" s="224"/>
      <c r="L100" s="224"/>
      <c r="M100" s="224"/>
      <c r="N100" s="223"/>
      <c r="O100" s="223"/>
      <c r="P100" s="223"/>
      <c r="Q100" s="223"/>
      <c r="R100" s="224"/>
      <c r="S100" s="224"/>
      <c r="T100" s="224"/>
      <c r="U100" s="224"/>
      <c r="V100" s="224"/>
      <c r="W100" s="224"/>
      <c r="X100" s="224"/>
      <c r="Y100" s="224"/>
      <c r="Z100" s="214"/>
      <c r="AA100" s="214"/>
      <c r="AB100" s="214"/>
      <c r="AC100" s="214"/>
      <c r="AD100" s="214"/>
      <c r="AE100" s="214"/>
      <c r="AF100" s="214"/>
      <c r="AG100" s="214" t="s">
        <v>371</v>
      </c>
      <c r="AH100" s="214">
        <v>0</v>
      </c>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row>
    <row r="101" spans="1:60" outlineLevel="3" x14ac:dyDescent="0.2">
      <c r="A101" s="221"/>
      <c r="B101" s="222"/>
      <c r="C101" s="268" t="s">
        <v>1011</v>
      </c>
      <c r="D101" s="262"/>
      <c r="E101" s="263">
        <v>2.78</v>
      </c>
      <c r="F101" s="224"/>
      <c r="G101" s="224"/>
      <c r="H101" s="224"/>
      <c r="I101" s="224"/>
      <c r="J101" s="224"/>
      <c r="K101" s="224"/>
      <c r="L101" s="224"/>
      <c r="M101" s="224"/>
      <c r="N101" s="223"/>
      <c r="O101" s="223"/>
      <c r="P101" s="223"/>
      <c r="Q101" s="223"/>
      <c r="R101" s="224"/>
      <c r="S101" s="224"/>
      <c r="T101" s="224"/>
      <c r="U101" s="224"/>
      <c r="V101" s="224"/>
      <c r="W101" s="224"/>
      <c r="X101" s="224"/>
      <c r="Y101" s="224"/>
      <c r="Z101" s="214"/>
      <c r="AA101" s="214"/>
      <c r="AB101" s="214"/>
      <c r="AC101" s="214"/>
      <c r="AD101" s="214"/>
      <c r="AE101" s="214"/>
      <c r="AF101" s="214"/>
      <c r="AG101" s="214" t="s">
        <v>371</v>
      </c>
      <c r="AH101" s="214">
        <v>0</v>
      </c>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row>
    <row r="102" spans="1:60" outlineLevel="3" x14ac:dyDescent="0.2">
      <c r="A102" s="221"/>
      <c r="B102" s="222"/>
      <c r="C102" s="268" t="s">
        <v>1012</v>
      </c>
      <c r="D102" s="262"/>
      <c r="E102" s="263">
        <v>29.91</v>
      </c>
      <c r="F102" s="224"/>
      <c r="G102" s="224"/>
      <c r="H102" s="224"/>
      <c r="I102" s="224"/>
      <c r="J102" s="224"/>
      <c r="K102" s="224"/>
      <c r="L102" s="224"/>
      <c r="M102" s="224"/>
      <c r="N102" s="223"/>
      <c r="O102" s="223"/>
      <c r="P102" s="223"/>
      <c r="Q102" s="223"/>
      <c r="R102" s="224"/>
      <c r="S102" s="224"/>
      <c r="T102" s="224"/>
      <c r="U102" s="224"/>
      <c r="V102" s="224"/>
      <c r="W102" s="224"/>
      <c r="X102" s="224"/>
      <c r="Y102" s="224"/>
      <c r="Z102" s="214"/>
      <c r="AA102" s="214"/>
      <c r="AB102" s="214"/>
      <c r="AC102" s="214"/>
      <c r="AD102" s="214"/>
      <c r="AE102" s="214"/>
      <c r="AF102" s="214"/>
      <c r="AG102" s="214" t="s">
        <v>371</v>
      </c>
      <c r="AH102" s="214">
        <v>0</v>
      </c>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row>
    <row r="103" spans="1:60" outlineLevel="3" x14ac:dyDescent="0.2">
      <c r="A103" s="221"/>
      <c r="B103" s="222"/>
      <c r="C103" s="268" t="s">
        <v>1013</v>
      </c>
      <c r="D103" s="262"/>
      <c r="E103" s="263">
        <v>1.39</v>
      </c>
      <c r="F103" s="224"/>
      <c r="G103" s="224"/>
      <c r="H103" s="224"/>
      <c r="I103" s="224"/>
      <c r="J103" s="224"/>
      <c r="K103" s="224"/>
      <c r="L103" s="224"/>
      <c r="M103" s="224"/>
      <c r="N103" s="223"/>
      <c r="O103" s="223"/>
      <c r="P103" s="223"/>
      <c r="Q103" s="223"/>
      <c r="R103" s="224"/>
      <c r="S103" s="224"/>
      <c r="T103" s="224"/>
      <c r="U103" s="224"/>
      <c r="V103" s="224"/>
      <c r="W103" s="224"/>
      <c r="X103" s="224"/>
      <c r="Y103" s="224"/>
      <c r="Z103" s="214"/>
      <c r="AA103" s="214"/>
      <c r="AB103" s="214"/>
      <c r="AC103" s="214"/>
      <c r="AD103" s="214"/>
      <c r="AE103" s="214"/>
      <c r="AF103" s="214"/>
      <c r="AG103" s="214" t="s">
        <v>371</v>
      </c>
      <c r="AH103" s="214">
        <v>0</v>
      </c>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row>
    <row r="104" spans="1:60" ht="22.5" outlineLevel="1" x14ac:dyDescent="0.2">
      <c r="A104" s="236">
        <v>23</v>
      </c>
      <c r="B104" s="237" t="s">
        <v>1021</v>
      </c>
      <c r="C104" s="254" t="s">
        <v>1022</v>
      </c>
      <c r="D104" s="238" t="s">
        <v>379</v>
      </c>
      <c r="E104" s="239">
        <v>3.0945999999999998</v>
      </c>
      <c r="F104" s="240"/>
      <c r="G104" s="241">
        <f>ROUND(E104*F104,2)</f>
        <v>0</v>
      </c>
      <c r="H104" s="240"/>
      <c r="I104" s="241">
        <f>ROUND(E104*H104,2)</f>
        <v>0</v>
      </c>
      <c r="J104" s="240"/>
      <c r="K104" s="241">
        <f>ROUND(E104*J104,2)</f>
        <v>0</v>
      </c>
      <c r="L104" s="241">
        <v>12</v>
      </c>
      <c r="M104" s="241">
        <f>G104*(1+L104/100)</f>
        <v>0</v>
      </c>
      <c r="N104" s="239">
        <v>3.2030000000000003E-2</v>
      </c>
      <c r="O104" s="239">
        <f>ROUND(E104*N104,2)</f>
        <v>0.1</v>
      </c>
      <c r="P104" s="239">
        <v>0</v>
      </c>
      <c r="Q104" s="239">
        <f>ROUND(E104*P104,2)</f>
        <v>0</v>
      </c>
      <c r="R104" s="241" t="s">
        <v>380</v>
      </c>
      <c r="S104" s="241" t="s">
        <v>315</v>
      </c>
      <c r="T104" s="242" t="s">
        <v>315</v>
      </c>
      <c r="U104" s="224">
        <v>0.81599999999999995</v>
      </c>
      <c r="V104" s="224">
        <f>ROUND(E104*U104,2)</f>
        <v>2.5299999999999998</v>
      </c>
      <c r="W104" s="224"/>
      <c r="X104" s="224" t="s">
        <v>336</v>
      </c>
      <c r="Y104" s="224" t="s">
        <v>317</v>
      </c>
      <c r="Z104" s="214"/>
      <c r="AA104" s="214"/>
      <c r="AB104" s="214"/>
      <c r="AC104" s="214"/>
      <c r="AD104" s="214"/>
      <c r="AE104" s="214"/>
      <c r="AF104" s="214"/>
      <c r="AG104" s="214" t="s">
        <v>337</v>
      </c>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row>
    <row r="105" spans="1:60" outlineLevel="2" x14ac:dyDescent="0.2">
      <c r="A105" s="221"/>
      <c r="B105" s="222"/>
      <c r="C105" s="267" t="s">
        <v>1023</v>
      </c>
      <c r="D105" s="266"/>
      <c r="E105" s="266"/>
      <c r="F105" s="266"/>
      <c r="G105" s="266"/>
      <c r="H105" s="224"/>
      <c r="I105" s="224"/>
      <c r="J105" s="224"/>
      <c r="K105" s="224"/>
      <c r="L105" s="224"/>
      <c r="M105" s="224"/>
      <c r="N105" s="223"/>
      <c r="O105" s="223"/>
      <c r="P105" s="223"/>
      <c r="Q105" s="223"/>
      <c r="R105" s="224"/>
      <c r="S105" s="224"/>
      <c r="T105" s="224"/>
      <c r="U105" s="224"/>
      <c r="V105" s="224"/>
      <c r="W105" s="224"/>
      <c r="X105" s="224"/>
      <c r="Y105" s="224"/>
      <c r="Z105" s="214"/>
      <c r="AA105" s="214"/>
      <c r="AB105" s="214"/>
      <c r="AC105" s="214"/>
      <c r="AD105" s="214"/>
      <c r="AE105" s="214"/>
      <c r="AF105" s="214"/>
      <c r="AG105" s="214" t="s">
        <v>369</v>
      </c>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row>
    <row r="106" spans="1:60" outlineLevel="2" x14ac:dyDescent="0.2">
      <c r="A106" s="221"/>
      <c r="B106" s="222"/>
      <c r="C106" s="268" t="s">
        <v>1024</v>
      </c>
      <c r="D106" s="262"/>
      <c r="E106" s="263">
        <v>1.62</v>
      </c>
      <c r="F106" s="224"/>
      <c r="G106" s="224"/>
      <c r="H106" s="224"/>
      <c r="I106" s="224"/>
      <c r="J106" s="224"/>
      <c r="K106" s="224"/>
      <c r="L106" s="224"/>
      <c r="M106" s="224"/>
      <c r="N106" s="223"/>
      <c r="O106" s="223"/>
      <c r="P106" s="223"/>
      <c r="Q106" s="223"/>
      <c r="R106" s="224"/>
      <c r="S106" s="224"/>
      <c r="T106" s="224"/>
      <c r="U106" s="224"/>
      <c r="V106" s="224"/>
      <c r="W106" s="224"/>
      <c r="X106" s="224"/>
      <c r="Y106" s="224"/>
      <c r="Z106" s="214"/>
      <c r="AA106" s="214"/>
      <c r="AB106" s="214"/>
      <c r="AC106" s="214"/>
      <c r="AD106" s="214"/>
      <c r="AE106" s="214"/>
      <c r="AF106" s="214"/>
      <c r="AG106" s="214" t="s">
        <v>371</v>
      </c>
      <c r="AH106" s="214">
        <v>0</v>
      </c>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row>
    <row r="107" spans="1:60" outlineLevel="3" x14ac:dyDescent="0.2">
      <c r="A107" s="221"/>
      <c r="B107" s="222"/>
      <c r="C107" s="268" t="s">
        <v>1025</v>
      </c>
      <c r="D107" s="262"/>
      <c r="E107" s="263">
        <v>1.4745999999999999</v>
      </c>
      <c r="F107" s="224"/>
      <c r="G107" s="224"/>
      <c r="H107" s="224"/>
      <c r="I107" s="224"/>
      <c r="J107" s="224"/>
      <c r="K107" s="224"/>
      <c r="L107" s="224"/>
      <c r="M107" s="224"/>
      <c r="N107" s="223"/>
      <c r="O107" s="223"/>
      <c r="P107" s="223"/>
      <c r="Q107" s="223"/>
      <c r="R107" s="224"/>
      <c r="S107" s="224"/>
      <c r="T107" s="224"/>
      <c r="U107" s="224"/>
      <c r="V107" s="224"/>
      <c r="W107" s="224"/>
      <c r="X107" s="224"/>
      <c r="Y107" s="224"/>
      <c r="Z107" s="214"/>
      <c r="AA107" s="214"/>
      <c r="AB107" s="214"/>
      <c r="AC107" s="214"/>
      <c r="AD107" s="214"/>
      <c r="AE107" s="214"/>
      <c r="AF107" s="214"/>
      <c r="AG107" s="214" t="s">
        <v>371</v>
      </c>
      <c r="AH107" s="214">
        <v>0</v>
      </c>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row>
    <row r="108" spans="1:60" ht="22.5" outlineLevel="1" x14ac:dyDescent="0.2">
      <c r="A108" s="236">
        <v>24</v>
      </c>
      <c r="B108" s="237" t="s">
        <v>457</v>
      </c>
      <c r="C108" s="254" t="s">
        <v>458</v>
      </c>
      <c r="D108" s="238" t="s">
        <v>379</v>
      </c>
      <c r="E108" s="239">
        <v>79.775099999999995</v>
      </c>
      <c r="F108" s="240"/>
      <c r="G108" s="241">
        <f>ROUND(E108*F108,2)</f>
        <v>0</v>
      </c>
      <c r="H108" s="240"/>
      <c r="I108" s="241">
        <f>ROUND(E108*H108,2)</f>
        <v>0</v>
      </c>
      <c r="J108" s="240"/>
      <c r="K108" s="241">
        <f>ROUND(E108*J108,2)</f>
        <v>0</v>
      </c>
      <c r="L108" s="241">
        <v>12</v>
      </c>
      <c r="M108" s="241">
        <f>G108*(1+L108/100)</f>
        <v>0</v>
      </c>
      <c r="N108" s="239">
        <v>3.6099999999999999E-3</v>
      </c>
      <c r="O108" s="239">
        <f>ROUND(E108*N108,2)</f>
        <v>0.28999999999999998</v>
      </c>
      <c r="P108" s="239">
        <v>0</v>
      </c>
      <c r="Q108" s="239">
        <f>ROUND(E108*P108,2)</f>
        <v>0</v>
      </c>
      <c r="R108" s="241" t="s">
        <v>380</v>
      </c>
      <c r="S108" s="241" t="s">
        <v>315</v>
      </c>
      <c r="T108" s="242" t="s">
        <v>315</v>
      </c>
      <c r="U108" s="224">
        <v>0.36</v>
      </c>
      <c r="V108" s="224">
        <f>ROUND(E108*U108,2)</f>
        <v>28.72</v>
      </c>
      <c r="W108" s="224"/>
      <c r="X108" s="224" t="s">
        <v>336</v>
      </c>
      <c r="Y108" s="224" t="s">
        <v>317</v>
      </c>
      <c r="Z108" s="214"/>
      <c r="AA108" s="214"/>
      <c r="AB108" s="214"/>
      <c r="AC108" s="214"/>
      <c r="AD108" s="214"/>
      <c r="AE108" s="214"/>
      <c r="AF108" s="214"/>
      <c r="AG108" s="214" t="s">
        <v>367</v>
      </c>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row>
    <row r="109" spans="1:60" outlineLevel="2" x14ac:dyDescent="0.2">
      <c r="A109" s="221"/>
      <c r="B109" s="222"/>
      <c r="C109" s="268" t="s">
        <v>1005</v>
      </c>
      <c r="D109" s="262"/>
      <c r="E109" s="263">
        <v>69.278999999999996</v>
      </c>
      <c r="F109" s="224"/>
      <c r="G109" s="224"/>
      <c r="H109" s="224"/>
      <c r="I109" s="224"/>
      <c r="J109" s="224"/>
      <c r="K109" s="224"/>
      <c r="L109" s="224"/>
      <c r="M109" s="224"/>
      <c r="N109" s="223"/>
      <c r="O109" s="223"/>
      <c r="P109" s="223"/>
      <c r="Q109" s="223"/>
      <c r="R109" s="224"/>
      <c r="S109" s="224"/>
      <c r="T109" s="224"/>
      <c r="U109" s="224"/>
      <c r="V109" s="224"/>
      <c r="W109" s="224"/>
      <c r="X109" s="224"/>
      <c r="Y109" s="224"/>
      <c r="Z109" s="214"/>
      <c r="AA109" s="214"/>
      <c r="AB109" s="214"/>
      <c r="AC109" s="214"/>
      <c r="AD109" s="214"/>
      <c r="AE109" s="214"/>
      <c r="AF109" s="214"/>
      <c r="AG109" s="214" t="s">
        <v>371</v>
      </c>
      <c r="AH109" s="214">
        <v>5</v>
      </c>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row>
    <row r="110" spans="1:60" outlineLevel="3" x14ac:dyDescent="0.2">
      <c r="A110" s="221"/>
      <c r="B110" s="222"/>
      <c r="C110" s="268" t="s">
        <v>1004</v>
      </c>
      <c r="D110" s="262"/>
      <c r="E110" s="263">
        <v>10.4961</v>
      </c>
      <c r="F110" s="224"/>
      <c r="G110" s="224"/>
      <c r="H110" s="224"/>
      <c r="I110" s="224"/>
      <c r="J110" s="224"/>
      <c r="K110" s="224"/>
      <c r="L110" s="224"/>
      <c r="M110" s="224"/>
      <c r="N110" s="223"/>
      <c r="O110" s="223"/>
      <c r="P110" s="223"/>
      <c r="Q110" s="223"/>
      <c r="R110" s="224"/>
      <c r="S110" s="224"/>
      <c r="T110" s="224"/>
      <c r="U110" s="224"/>
      <c r="V110" s="224"/>
      <c r="W110" s="224"/>
      <c r="X110" s="224"/>
      <c r="Y110" s="224"/>
      <c r="Z110" s="214"/>
      <c r="AA110" s="214"/>
      <c r="AB110" s="214"/>
      <c r="AC110" s="214"/>
      <c r="AD110" s="214"/>
      <c r="AE110" s="214"/>
      <c r="AF110" s="214"/>
      <c r="AG110" s="214" t="s">
        <v>371</v>
      </c>
      <c r="AH110" s="214">
        <v>5</v>
      </c>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row>
    <row r="111" spans="1:60" outlineLevel="1" x14ac:dyDescent="0.2">
      <c r="A111" s="236">
        <v>25</v>
      </c>
      <c r="B111" s="237" t="s">
        <v>466</v>
      </c>
      <c r="C111" s="254" t="s">
        <v>467</v>
      </c>
      <c r="D111" s="238" t="s">
        <v>403</v>
      </c>
      <c r="E111" s="239">
        <v>9.8000000000000007</v>
      </c>
      <c r="F111" s="240"/>
      <c r="G111" s="241">
        <f>ROUND(E111*F111,2)</f>
        <v>0</v>
      </c>
      <c r="H111" s="240"/>
      <c r="I111" s="241">
        <f>ROUND(E111*H111,2)</f>
        <v>0</v>
      </c>
      <c r="J111" s="240"/>
      <c r="K111" s="241">
        <f>ROUND(E111*J111,2)</f>
        <v>0</v>
      </c>
      <c r="L111" s="241">
        <v>12</v>
      </c>
      <c r="M111" s="241">
        <f>G111*(1+L111/100)</f>
        <v>0</v>
      </c>
      <c r="N111" s="239">
        <v>5.3690000000000002E-2</v>
      </c>
      <c r="O111" s="239">
        <f>ROUND(E111*N111,2)</f>
        <v>0.53</v>
      </c>
      <c r="P111" s="239">
        <v>0</v>
      </c>
      <c r="Q111" s="239">
        <f>ROUND(E111*P111,2)</f>
        <v>0</v>
      </c>
      <c r="R111" s="241"/>
      <c r="S111" s="241" t="s">
        <v>331</v>
      </c>
      <c r="T111" s="242" t="s">
        <v>316</v>
      </c>
      <c r="U111" s="224">
        <v>1.17717</v>
      </c>
      <c r="V111" s="224">
        <f>ROUND(E111*U111,2)</f>
        <v>11.54</v>
      </c>
      <c r="W111" s="224"/>
      <c r="X111" s="224" t="s">
        <v>336</v>
      </c>
      <c r="Y111" s="224" t="s">
        <v>317</v>
      </c>
      <c r="Z111" s="214"/>
      <c r="AA111" s="214"/>
      <c r="AB111" s="214"/>
      <c r="AC111" s="214"/>
      <c r="AD111" s="214"/>
      <c r="AE111" s="214"/>
      <c r="AF111" s="214"/>
      <c r="AG111" s="214" t="s">
        <v>337</v>
      </c>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row>
    <row r="112" spans="1:60" outlineLevel="2" x14ac:dyDescent="0.2">
      <c r="A112" s="221"/>
      <c r="B112" s="222"/>
      <c r="C112" s="268" t="s">
        <v>1026</v>
      </c>
      <c r="D112" s="262"/>
      <c r="E112" s="263">
        <v>9.8000000000000007</v>
      </c>
      <c r="F112" s="224"/>
      <c r="G112" s="224"/>
      <c r="H112" s="224"/>
      <c r="I112" s="224"/>
      <c r="J112" s="224"/>
      <c r="K112" s="224"/>
      <c r="L112" s="224"/>
      <c r="M112" s="224"/>
      <c r="N112" s="223"/>
      <c r="O112" s="223"/>
      <c r="P112" s="223"/>
      <c r="Q112" s="223"/>
      <c r="R112" s="224"/>
      <c r="S112" s="224"/>
      <c r="T112" s="224"/>
      <c r="U112" s="224"/>
      <c r="V112" s="224"/>
      <c r="W112" s="224"/>
      <c r="X112" s="224"/>
      <c r="Y112" s="224"/>
      <c r="Z112" s="214"/>
      <c r="AA112" s="214"/>
      <c r="AB112" s="214"/>
      <c r="AC112" s="214"/>
      <c r="AD112" s="214"/>
      <c r="AE112" s="214"/>
      <c r="AF112" s="214"/>
      <c r="AG112" s="214" t="s">
        <v>371</v>
      </c>
      <c r="AH112" s="214">
        <v>0</v>
      </c>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row>
    <row r="113" spans="1:60" x14ac:dyDescent="0.2">
      <c r="A113" s="229" t="s">
        <v>310</v>
      </c>
      <c r="B113" s="230" t="s">
        <v>196</v>
      </c>
      <c r="C113" s="253" t="s">
        <v>197</v>
      </c>
      <c r="D113" s="231"/>
      <c r="E113" s="232"/>
      <c r="F113" s="233"/>
      <c r="G113" s="233">
        <f>SUMIF(AG114:AG116,"&lt;&gt;NOR",G114:G116)</f>
        <v>0</v>
      </c>
      <c r="H113" s="233"/>
      <c r="I113" s="233">
        <f>SUM(I114:I116)</f>
        <v>0</v>
      </c>
      <c r="J113" s="233"/>
      <c r="K113" s="233">
        <f>SUM(K114:K116)</f>
        <v>0</v>
      </c>
      <c r="L113" s="233"/>
      <c r="M113" s="233">
        <f>SUM(M114:M116)</f>
        <v>0</v>
      </c>
      <c r="N113" s="232"/>
      <c r="O113" s="232">
        <f>SUM(O114:O116)</f>
        <v>0.03</v>
      </c>
      <c r="P113" s="232"/>
      <c r="Q113" s="232">
        <f>SUM(Q114:Q116)</f>
        <v>0</v>
      </c>
      <c r="R113" s="233"/>
      <c r="S113" s="233"/>
      <c r="T113" s="234"/>
      <c r="U113" s="228"/>
      <c r="V113" s="228">
        <f>SUM(V114:V116)</f>
        <v>0.81</v>
      </c>
      <c r="W113" s="228"/>
      <c r="X113" s="228"/>
      <c r="Y113" s="228"/>
      <c r="AG113" t="s">
        <v>311</v>
      </c>
    </row>
    <row r="114" spans="1:60" ht="22.5" outlineLevel="1" x14ac:dyDescent="0.2">
      <c r="A114" s="236">
        <v>26</v>
      </c>
      <c r="B114" s="237" t="s">
        <v>470</v>
      </c>
      <c r="C114" s="254" t="s">
        <v>471</v>
      </c>
      <c r="D114" s="238" t="s">
        <v>379</v>
      </c>
      <c r="E114" s="239">
        <v>1</v>
      </c>
      <c r="F114" s="240"/>
      <c r="G114" s="241">
        <f>ROUND(E114*F114,2)</f>
        <v>0</v>
      </c>
      <c r="H114" s="240"/>
      <c r="I114" s="241">
        <f>ROUND(E114*H114,2)</f>
        <v>0</v>
      </c>
      <c r="J114" s="240"/>
      <c r="K114" s="241">
        <f>ROUND(E114*J114,2)</f>
        <v>0</v>
      </c>
      <c r="L114" s="241">
        <v>12</v>
      </c>
      <c r="M114" s="241">
        <f>G114*(1+L114/100)</f>
        <v>0</v>
      </c>
      <c r="N114" s="239">
        <v>3.49E-2</v>
      </c>
      <c r="O114" s="239">
        <f>ROUND(E114*N114,2)</f>
        <v>0.03</v>
      </c>
      <c r="P114" s="239">
        <v>0</v>
      </c>
      <c r="Q114" s="239">
        <f>ROUND(E114*P114,2)</f>
        <v>0</v>
      </c>
      <c r="R114" s="241" t="s">
        <v>380</v>
      </c>
      <c r="S114" s="241" t="s">
        <v>315</v>
      </c>
      <c r="T114" s="242" t="s">
        <v>315</v>
      </c>
      <c r="U114" s="224">
        <v>0.81</v>
      </c>
      <c r="V114" s="224">
        <f>ROUND(E114*U114,2)</f>
        <v>0.81</v>
      </c>
      <c r="W114" s="224"/>
      <c r="X114" s="224" t="s">
        <v>336</v>
      </c>
      <c r="Y114" s="224" t="s">
        <v>317</v>
      </c>
      <c r="Z114" s="214"/>
      <c r="AA114" s="214"/>
      <c r="AB114" s="214"/>
      <c r="AC114" s="214"/>
      <c r="AD114" s="214"/>
      <c r="AE114" s="214"/>
      <c r="AF114" s="214"/>
      <c r="AG114" s="214" t="s">
        <v>337</v>
      </c>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row>
    <row r="115" spans="1:60" outlineLevel="2" x14ac:dyDescent="0.2">
      <c r="A115" s="221"/>
      <c r="B115" s="222"/>
      <c r="C115" s="267" t="s">
        <v>472</v>
      </c>
      <c r="D115" s="266"/>
      <c r="E115" s="266"/>
      <c r="F115" s="266"/>
      <c r="G115" s="266"/>
      <c r="H115" s="224"/>
      <c r="I115" s="224"/>
      <c r="J115" s="224"/>
      <c r="K115" s="224"/>
      <c r="L115" s="224"/>
      <c r="M115" s="224"/>
      <c r="N115" s="223"/>
      <c r="O115" s="223"/>
      <c r="P115" s="223"/>
      <c r="Q115" s="223"/>
      <c r="R115" s="224"/>
      <c r="S115" s="224"/>
      <c r="T115" s="224"/>
      <c r="U115" s="224"/>
      <c r="V115" s="224"/>
      <c r="W115" s="224"/>
      <c r="X115" s="224"/>
      <c r="Y115" s="224"/>
      <c r="Z115" s="214"/>
      <c r="AA115" s="214"/>
      <c r="AB115" s="214"/>
      <c r="AC115" s="214"/>
      <c r="AD115" s="214"/>
      <c r="AE115" s="214"/>
      <c r="AF115" s="214"/>
      <c r="AG115" s="214" t="s">
        <v>369</v>
      </c>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row>
    <row r="116" spans="1:60" outlineLevel="2" x14ac:dyDescent="0.2">
      <c r="A116" s="221"/>
      <c r="B116" s="222"/>
      <c r="C116" s="268" t="s">
        <v>473</v>
      </c>
      <c r="D116" s="262"/>
      <c r="E116" s="263">
        <v>1</v>
      </c>
      <c r="F116" s="224"/>
      <c r="G116" s="224"/>
      <c r="H116" s="224"/>
      <c r="I116" s="224"/>
      <c r="J116" s="224"/>
      <c r="K116" s="224"/>
      <c r="L116" s="224"/>
      <c r="M116" s="224"/>
      <c r="N116" s="223"/>
      <c r="O116" s="223"/>
      <c r="P116" s="223"/>
      <c r="Q116" s="223"/>
      <c r="R116" s="224"/>
      <c r="S116" s="224"/>
      <c r="T116" s="224"/>
      <c r="U116" s="224"/>
      <c r="V116" s="224"/>
      <c r="W116" s="224"/>
      <c r="X116" s="224"/>
      <c r="Y116" s="224"/>
      <c r="Z116" s="214"/>
      <c r="AA116" s="214"/>
      <c r="AB116" s="214"/>
      <c r="AC116" s="214"/>
      <c r="AD116" s="214"/>
      <c r="AE116" s="214"/>
      <c r="AF116" s="214"/>
      <c r="AG116" s="214" t="s">
        <v>371</v>
      </c>
      <c r="AH116" s="214">
        <v>0</v>
      </c>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row>
    <row r="117" spans="1:60" x14ac:dyDescent="0.2">
      <c r="A117" s="229" t="s">
        <v>310</v>
      </c>
      <c r="B117" s="230" t="s">
        <v>198</v>
      </c>
      <c r="C117" s="253" t="s">
        <v>199</v>
      </c>
      <c r="D117" s="231"/>
      <c r="E117" s="232"/>
      <c r="F117" s="233"/>
      <c r="G117" s="233">
        <f>SUMIF(AG118:AG130,"&lt;&gt;NOR",G118:G130)</f>
        <v>0</v>
      </c>
      <c r="H117" s="233"/>
      <c r="I117" s="233">
        <f>SUM(I118:I130)</f>
        <v>0</v>
      </c>
      <c r="J117" s="233"/>
      <c r="K117" s="233">
        <f>SUM(K118:K130)</f>
        <v>0</v>
      </c>
      <c r="L117" s="233"/>
      <c r="M117" s="233">
        <f>SUM(M118:M130)</f>
        <v>0</v>
      </c>
      <c r="N117" s="232"/>
      <c r="O117" s="232">
        <f>SUM(O118:O130)</f>
        <v>0.53</v>
      </c>
      <c r="P117" s="232"/>
      <c r="Q117" s="232">
        <f>SUM(Q118:Q130)</f>
        <v>0</v>
      </c>
      <c r="R117" s="233"/>
      <c r="S117" s="233"/>
      <c r="T117" s="234"/>
      <c r="U117" s="228"/>
      <c r="V117" s="228">
        <f>SUM(V118:V130)</f>
        <v>9.9700000000000006</v>
      </c>
      <c r="W117" s="228"/>
      <c r="X117" s="228"/>
      <c r="Y117" s="228"/>
      <c r="AG117" t="s">
        <v>311</v>
      </c>
    </row>
    <row r="118" spans="1:60" ht="22.5" outlineLevel="1" x14ac:dyDescent="0.2">
      <c r="A118" s="236">
        <v>27</v>
      </c>
      <c r="B118" s="237" t="s">
        <v>475</v>
      </c>
      <c r="C118" s="254" t="s">
        <v>476</v>
      </c>
      <c r="D118" s="238" t="s">
        <v>365</v>
      </c>
      <c r="E118" s="239">
        <v>1.702</v>
      </c>
      <c r="F118" s="240"/>
      <c r="G118" s="241">
        <f>ROUND(E118*F118,2)</f>
        <v>0</v>
      </c>
      <c r="H118" s="240"/>
      <c r="I118" s="241">
        <f>ROUND(E118*H118,2)</f>
        <v>0</v>
      </c>
      <c r="J118" s="240"/>
      <c r="K118" s="241">
        <f>ROUND(E118*J118,2)</f>
        <v>0</v>
      </c>
      <c r="L118" s="241">
        <v>12</v>
      </c>
      <c r="M118" s="241">
        <f>G118*(1+L118/100)</f>
        <v>0</v>
      </c>
      <c r="N118" s="239">
        <v>0.30802000000000002</v>
      </c>
      <c r="O118" s="239">
        <f>ROUND(E118*N118,2)</f>
        <v>0.52</v>
      </c>
      <c r="P118" s="239">
        <v>0</v>
      </c>
      <c r="Q118" s="239">
        <f>ROUND(E118*P118,2)</f>
        <v>0</v>
      </c>
      <c r="R118" s="241" t="s">
        <v>380</v>
      </c>
      <c r="S118" s="241" t="s">
        <v>315</v>
      </c>
      <c r="T118" s="242" t="s">
        <v>315</v>
      </c>
      <c r="U118" s="224">
        <v>5.24</v>
      </c>
      <c r="V118" s="224">
        <f>ROUND(E118*U118,2)</f>
        <v>8.92</v>
      </c>
      <c r="W118" s="224"/>
      <c r="X118" s="224" t="s">
        <v>336</v>
      </c>
      <c r="Y118" s="224" t="s">
        <v>317</v>
      </c>
      <c r="Z118" s="214"/>
      <c r="AA118" s="214"/>
      <c r="AB118" s="214"/>
      <c r="AC118" s="214"/>
      <c r="AD118" s="214"/>
      <c r="AE118" s="214"/>
      <c r="AF118" s="214"/>
      <c r="AG118" s="214" t="s">
        <v>367</v>
      </c>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row>
    <row r="119" spans="1:60" outlineLevel="2" x14ac:dyDescent="0.2">
      <c r="A119" s="221"/>
      <c r="B119" s="222"/>
      <c r="C119" s="268" t="s">
        <v>381</v>
      </c>
      <c r="D119" s="262"/>
      <c r="E119" s="263"/>
      <c r="F119" s="224"/>
      <c r="G119" s="224"/>
      <c r="H119" s="224"/>
      <c r="I119" s="224"/>
      <c r="J119" s="224"/>
      <c r="K119" s="224"/>
      <c r="L119" s="224"/>
      <c r="M119" s="224"/>
      <c r="N119" s="223"/>
      <c r="O119" s="223"/>
      <c r="P119" s="223"/>
      <c r="Q119" s="223"/>
      <c r="R119" s="224"/>
      <c r="S119" s="224"/>
      <c r="T119" s="224"/>
      <c r="U119" s="224"/>
      <c r="V119" s="224"/>
      <c r="W119" s="224"/>
      <c r="X119" s="224"/>
      <c r="Y119" s="224"/>
      <c r="Z119" s="214"/>
      <c r="AA119" s="214"/>
      <c r="AB119" s="214"/>
      <c r="AC119" s="214"/>
      <c r="AD119" s="214"/>
      <c r="AE119" s="214"/>
      <c r="AF119" s="214"/>
      <c r="AG119" s="214" t="s">
        <v>371</v>
      </c>
      <c r="AH119" s="214">
        <v>0</v>
      </c>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row>
    <row r="120" spans="1:60" outlineLevel="3" x14ac:dyDescent="0.2">
      <c r="A120" s="221"/>
      <c r="B120" s="222"/>
      <c r="C120" s="269" t="s">
        <v>480</v>
      </c>
      <c r="D120" s="264"/>
      <c r="E120" s="265"/>
      <c r="F120" s="224"/>
      <c r="G120" s="224"/>
      <c r="H120" s="224"/>
      <c r="I120" s="224"/>
      <c r="J120" s="224"/>
      <c r="K120" s="224"/>
      <c r="L120" s="224"/>
      <c r="M120" s="224"/>
      <c r="N120" s="223"/>
      <c r="O120" s="223"/>
      <c r="P120" s="223"/>
      <c r="Q120" s="223"/>
      <c r="R120" s="224"/>
      <c r="S120" s="224"/>
      <c r="T120" s="224"/>
      <c r="U120" s="224"/>
      <c r="V120" s="224"/>
      <c r="W120" s="224"/>
      <c r="X120" s="224"/>
      <c r="Y120" s="224"/>
      <c r="Z120" s="214"/>
      <c r="AA120" s="214"/>
      <c r="AB120" s="214"/>
      <c r="AC120" s="214"/>
      <c r="AD120" s="214"/>
      <c r="AE120" s="214"/>
      <c r="AF120" s="214"/>
      <c r="AG120" s="214" t="s">
        <v>371</v>
      </c>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row>
    <row r="121" spans="1:60" outlineLevel="3" x14ac:dyDescent="0.2">
      <c r="A121" s="221"/>
      <c r="B121" s="222"/>
      <c r="C121" s="270" t="s">
        <v>1027</v>
      </c>
      <c r="D121" s="264"/>
      <c r="E121" s="265">
        <v>3.7</v>
      </c>
      <c r="F121" s="224"/>
      <c r="G121" s="224"/>
      <c r="H121" s="224"/>
      <c r="I121" s="224"/>
      <c r="J121" s="224"/>
      <c r="K121" s="224"/>
      <c r="L121" s="224"/>
      <c r="M121" s="224"/>
      <c r="N121" s="223"/>
      <c r="O121" s="223"/>
      <c r="P121" s="223"/>
      <c r="Q121" s="223"/>
      <c r="R121" s="224"/>
      <c r="S121" s="224"/>
      <c r="T121" s="224"/>
      <c r="U121" s="224"/>
      <c r="V121" s="224"/>
      <c r="W121" s="224"/>
      <c r="X121" s="224"/>
      <c r="Y121" s="224"/>
      <c r="Z121" s="214"/>
      <c r="AA121" s="214"/>
      <c r="AB121" s="214"/>
      <c r="AC121" s="214"/>
      <c r="AD121" s="214"/>
      <c r="AE121" s="214"/>
      <c r="AF121" s="214"/>
      <c r="AG121" s="214" t="s">
        <v>371</v>
      </c>
      <c r="AH121" s="214">
        <v>2</v>
      </c>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row>
    <row r="122" spans="1:60" outlineLevel="3" x14ac:dyDescent="0.2">
      <c r="A122" s="221"/>
      <c r="B122" s="222"/>
      <c r="C122" s="270" t="s">
        <v>1028</v>
      </c>
      <c r="D122" s="264"/>
      <c r="E122" s="265">
        <v>13.29</v>
      </c>
      <c r="F122" s="224"/>
      <c r="G122" s="224"/>
      <c r="H122" s="224"/>
      <c r="I122" s="224"/>
      <c r="J122" s="224"/>
      <c r="K122" s="224"/>
      <c r="L122" s="224"/>
      <c r="M122" s="224"/>
      <c r="N122" s="223"/>
      <c r="O122" s="223"/>
      <c r="P122" s="223"/>
      <c r="Q122" s="223"/>
      <c r="R122" s="224"/>
      <c r="S122" s="224"/>
      <c r="T122" s="224"/>
      <c r="U122" s="224"/>
      <c r="V122" s="224"/>
      <c r="W122" s="224"/>
      <c r="X122" s="224"/>
      <c r="Y122" s="224"/>
      <c r="Z122" s="214"/>
      <c r="AA122" s="214"/>
      <c r="AB122" s="214"/>
      <c r="AC122" s="214"/>
      <c r="AD122" s="214"/>
      <c r="AE122" s="214"/>
      <c r="AF122" s="214"/>
      <c r="AG122" s="214" t="s">
        <v>371</v>
      </c>
      <c r="AH122" s="214">
        <v>2</v>
      </c>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row>
    <row r="123" spans="1:60" outlineLevel="3" x14ac:dyDescent="0.2">
      <c r="A123" s="221"/>
      <c r="B123" s="222"/>
      <c r="C123" s="270" t="s">
        <v>1029</v>
      </c>
      <c r="D123" s="264"/>
      <c r="E123" s="265">
        <v>12.38</v>
      </c>
      <c r="F123" s="224"/>
      <c r="G123" s="224"/>
      <c r="H123" s="224"/>
      <c r="I123" s="224"/>
      <c r="J123" s="224"/>
      <c r="K123" s="224"/>
      <c r="L123" s="224"/>
      <c r="M123" s="224"/>
      <c r="N123" s="223"/>
      <c r="O123" s="223"/>
      <c r="P123" s="223"/>
      <c r="Q123" s="223"/>
      <c r="R123" s="224"/>
      <c r="S123" s="224"/>
      <c r="T123" s="224"/>
      <c r="U123" s="224"/>
      <c r="V123" s="224"/>
      <c r="W123" s="224"/>
      <c r="X123" s="224"/>
      <c r="Y123" s="224"/>
      <c r="Z123" s="214"/>
      <c r="AA123" s="214"/>
      <c r="AB123" s="214"/>
      <c r="AC123" s="214"/>
      <c r="AD123" s="214"/>
      <c r="AE123" s="214"/>
      <c r="AF123" s="214"/>
      <c r="AG123" s="214" t="s">
        <v>371</v>
      </c>
      <c r="AH123" s="214">
        <v>2</v>
      </c>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row>
    <row r="124" spans="1:60" outlineLevel="3" x14ac:dyDescent="0.2">
      <c r="A124" s="221"/>
      <c r="B124" s="222"/>
      <c r="C124" s="270" t="s">
        <v>1030</v>
      </c>
      <c r="D124" s="264"/>
      <c r="E124" s="265">
        <v>4.67</v>
      </c>
      <c r="F124" s="224"/>
      <c r="G124" s="224"/>
      <c r="H124" s="224"/>
      <c r="I124" s="224"/>
      <c r="J124" s="224"/>
      <c r="K124" s="224"/>
      <c r="L124" s="224"/>
      <c r="M124" s="224"/>
      <c r="N124" s="223"/>
      <c r="O124" s="223"/>
      <c r="P124" s="223"/>
      <c r="Q124" s="223"/>
      <c r="R124" s="224"/>
      <c r="S124" s="224"/>
      <c r="T124" s="224"/>
      <c r="U124" s="224"/>
      <c r="V124" s="224"/>
      <c r="W124" s="224"/>
      <c r="X124" s="224"/>
      <c r="Y124" s="224"/>
      <c r="Z124" s="214"/>
      <c r="AA124" s="214"/>
      <c r="AB124" s="214"/>
      <c r="AC124" s="214"/>
      <c r="AD124" s="214"/>
      <c r="AE124" s="214"/>
      <c r="AF124" s="214"/>
      <c r="AG124" s="214" t="s">
        <v>371</v>
      </c>
      <c r="AH124" s="214">
        <v>2</v>
      </c>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row>
    <row r="125" spans="1:60" outlineLevel="3" x14ac:dyDescent="0.2">
      <c r="A125" s="221"/>
      <c r="B125" s="222"/>
      <c r="C125" s="269" t="s">
        <v>483</v>
      </c>
      <c r="D125" s="264"/>
      <c r="E125" s="265"/>
      <c r="F125" s="224"/>
      <c r="G125" s="224"/>
      <c r="H125" s="224"/>
      <c r="I125" s="224"/>
      <c r="J125" s="224"/>
      <c r="K125" s="224"/>
      <c r="L125" s="224"/>
      <c r="M125" s="224"/>
      <c r="N125" s="223"/>
      <c r="O125" s="223"/>
      <c r="P125" s="223"/>
      <c r="Q125" s="223"/>
      <c r="R125" s="224"/>
      <c r="S125" s="224"/>
      <c r="T125" s="224"/>
      <c r="U125" s="224"/>
      <c r="V125" s="224"/>
      <c r="W125" s="224"/>
      <c r="X125" s="224"/>
      <c r="Y125" s="224"/>
      <c r="Z125" s="214"/>
      <c r="AA125" s="214"/>
      <c r="AB125" s="214"/>
      <c r="AC125" s="214"/>
      <c r="AD125" s="214"/>
      <c r="AE125" s="214"/>
      <c r="AF125" s="214"/>
      <c r="AG125" s="214" t="s">
        <v>371</v>
      </c>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row>
    <row r="126" spans="1:60" outlineLevel="3" x14ac:dyDescent="0.2">
      <c r="A126" s="221"/>
      <c r="B126" s="222"/>
      <c r="C126" s="268" t="s">
        <v>1031</v>
      </c>
      <c r="D126" s="262"/>
      <c r="E126" s="263">
        <v>1.702</v>
      </c>
      <c r="F126" s="224"/>
      <c r="G126" s="224"/>
      <c r="H126" s="224"/>
      <c r="I126" s="224"/>
      <c r="J126" s="224"/>
      <c r="K126" s="224"/>
      <c r="L126" s="224"/>
      <c r="M126" s="224"/>
      <c r="N126" s="223"/>
      <c r="O126" s="223"/>
      <c r="P126" s="223"/>
      <c r="Q126" s="223"/>
      <c r="R126" s="224"/>
      <c r="S126" s="224"/>
      <c r="T126" s="224"/>
      <c r="U126" s="224"/>
      <c r="V126" s="224"/>
      <c r="W126" s="224"/>
      <c r="X126" s="224"/>
      <c r="Y126" s="224"/>
      <c r="Z126" s="214"/>
      <c r="AA126" s="214"/>
      <c r="AB126" s="214"/>
      <c r="AC126" s="214"/>
      <c r="AD126" s="214"/>
      <c r="AE126" s="214"/>
      <c r="AF126" s="214"/>
      <c r="AG126" s="214" t="s">
        <v>371</v>
      </c>
      <c r="AH126" s="214">
        <v>0</v>
      </c>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row>
    <row r="127" spans="1:60" outlineLevel="1" x14ac:dyDescent="0.2">
      <c r="A127" s="245">
        <v>28</v>
      </c>
      <c r="B127" s="246" t="s">
        <v>485</v>
      </c>
      <c r="C127" s="256" t="s">
        <v>486</v>
      </c>
      <c r="D127" s="247" t="s">
        <v>379</v>
      </c>
      <c r="E127" s="248">
        <v>1</v>
      </c>
      <c r="F127" s="249"/>
      <c r="G127" s="250">
        <f>ROUND(E127*F127,2)</f>
        <v>0</v>
      </c>
      <c r="H127" s="249"/>
      <c r="I127" s="250">
        <f>ROUND(E127*H127,2)</f>
        <v>0</v>
      </c>
      <c r="J127" s="249"/>
      <c r="K127" s="250">
        <f>ROUND(E127*J127,2)</f>
        <v>0</v>
      </c>
      <c r="L127" s="250">
        <v>12</v>
      </c>
      <c r="M127" s="250">
        <f>G127*(1+L127/100)</f>
        <v>0</v>
      </c>
      <c r="N127" s="248">
        <v>1.4080000000000001E-2</v>
      </c>
      <c r="O127" s="248">
        <f>ROUND(E127*N127,2)</f>
        <v>0.01</v>
      </c>
      <c r="P127" s="248">
        <v>0</v>
      </c>
      <c r="Q127" s="248">
        <f>ROUND(E127*P127,2)</f>
        <v>0</v>
      </c>
      <c r="R127" s="250" t="s">
        <v>380</v>
      </c>
      <c r="S127" s="250" t="s">
        <v>315</v>
      </c>
      <c r="T127" s="251" t="s">
        <v>315</v>
      </c>
      <c r="U127" s="224">
        <v>0.39600000000000002</v>
      </c>
      <c r="V127" s="224">
        <f>ROUND(E127*U127,2)</f>
        <v>0.4</v>
      </c>
      <c r="W127" s="224"/>
      <c r="X127" s="224" t="s">
        <v>336</v>
      </c>
      <c r="Y127" s="224" t="s">
        <v>317</v>
      </c>
      <c r="Z127" s="214"/>
      <c r="AA127" s="214"/>
      <c r="AB127" s="214"/>
      <c r="AC127" s="214"/>
      <c r="AD127" s="214"/>
      <c r="AE127" s="214"/>
      <c r="AF127" s="214"/>
      <c r="AG127" s="214" t="s">
        <v>367</v>
      </c>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row>
    <row r="128" spans="1:60" outlineLevel="1" x14ac:dyDescent="0.2">
      <c r="A128" s="245">
        <v>29</v>
      </c>
      <c r="B128" s="246" t="s">
        <v>487</v>
      </c>
      <c r="C128" s="256" t="s">
        <v>488</v>
      </c>
      <c r="D128" s="247" t="s">
        <v>379</v>
      </c>
      <c r="E128" s="248">
        <v>1</v>
      </c>
      <c r="F128" s="249"/>
      <c r="G128" s="250">
        <f>ROUND(E128*F128,2)</f>
        <v>0</v>
      </c>
      <c r="H128" s="249"/>
      <c r="I128" s="250">
        <f>ROUND(E128*H128,2)</f>
        <v>0</v>
      </c>
      <c r="J128" s="249"/>
      <c r="K128" s="250">
        <f>ROUND(E128*J128,2)</f>
        <v>0</v>
      </c>
      <c r="L128" s="250">
        <v>12</v>
      </c>
      <c r="M128" s="250">
        <f>G128*(1+L128/100)</f>
        <v>0</v>
      </c>
      <c r="N128" s="248">
        <v>0</v>
      </c>
      <c r="O128" s="248">
        <f>ROUND(E128*N128,2)</f>
        <v>0</v>
      </c>
      <c r="P128" s="248">
        <v>0</v>
      </c>
      <c r="Q128" s="248">
        <f>ROUND(E128*P128,2)</f>
        <v>0</v>
      </c>
      <c r="R128" s="250" t="s">
        <v>380</v>
      </c>
      <c r="S128" s="250" t="s">
        <v>315</v>
      </c>
      <c r="T128" s="251" t="s">
        <v>315</v>
      </c>
      <c r="U128" s="224">
        <v>0.24</v>
      </c>
      <c r="V128" s="224">
        <f>ROUND(E128*U128,2)</f>
        <v>0.24</v>
      </c>
      <c r="W128" s="224"/>
      <c r="X128" s="224" t="s">
        <v>336</v>
      </c>
      <c r="Y128" s="224" t="s">
        <v>317</v>
      </c>
      <c r="Z128" s="214"/>
      <c r="AA128" s="214"/>
      <c r="AB128" s="214"/>
      <c r="AC128" s="214"/>
      <c r="AD128" s="214"/>
      <c r="AE128" s="214"/>
      <c r="AF128" s="214"/>
      <c r="AG128" s="214" t="s">
        <v>367</v>
      </c>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row>
    <row r="129" spans="1:60" ht="22.5" outlineLevel="1" x14ac:dyDescent="0.2">
      <c r="A129" s="236">
        <v>30</v>
      </c>
      <c r="B129" s="237" t="s">
        <v>489</v>
      </c>
      <c r="C129" s="254" t="s">
        <v>490</v>
      </c>
      <c r="D129" s="238" t="s">
        <v>403</v>
      </c>
      <c r="E129" s="239">
        <v>10</v>
      </c>
      <c r="F129" s="240"/>
      <c r="G129" s="241">
        <f>ROUND(E129*F129,2)</f>
        <v>0</v>
      </c>
      <c r="H129" s="240"/>
      <c r="I129" s="241">
        <f>ROUND(E129*H129,2)</f>
        <v>0</v>
      </c>
      <c r="J129" s="240"/>
      <c r="K129" s="241">
        <f>ROUND(E129*J129,2)</f>
        <v>0</v>
      </c>
      <c r="L129" s="241">
        <v>12</v>
      </c>
      <c r="M129" s="241">
        <f>G129*(1+L129/100)</f>
        <v>0</v>
      </c>
      <c r="N129" s="239">
        <v>0</v>
      </c>
      <c r="O129" s="239">
        <f>ROUND(E129*N129,2)</f>
        <v>0</v>
      </c>
      <c r="P129" s="239">
        <v>0</v>
      </c>
      <c r="Q129" s="239">
        <f>ROUND(E129*P129,2)</f>
        <v>0</v>
      </c>
      <c r="R129" s="241" t="s">
        <v>380</v>
      </c>
      <c r="S129" s="241" t="s">
        <v>315</v>
      </c>
      <c r="T129" s="242" t="s">
        <v>315</v>
      </c>
      <c r="U129" s="224">
        <v>4.1200000000000001E-2</v>
      </c>
      <c r="V129" s="224">
        <f>ROUND(E129*U129,2)</f>
        <v>0.41</v>
      </c>
      <c r="W129" s="224"/>
      <c r="X129" s="224" t="s">
        <v>336</v>
      </c>
      <c r="Y129" s="224" t="s">
        <v>317</v>
      </c>
      <c r="Z129" s="214"/>
      <c r="AA129" s="214"/>
      <c r="AB129" s="214"/>
      <c r="AC129" s="214"/>
      <c r="AD129" s="214"/>
      <c r="AE129" s="214"/>
      <c r="AF129" s="214"/>
      <c r="AG129" s="214" t="s">
        <v>367</v>
      </c>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row>
    <row r="130" spans="1:60" outlineLevel="2" x14ac:dyDescent="0.2">
      <c r="A130" s="221"/>
      <c r="B130" s="222"/>
      <c r="C130" s="267" t="s">
        <v>491</v>
      </c>
      <c r="D130" s="266"/>
      <c r="E130" s="266"/>
      <c r="F130" s="266"/>
      <c r="G130" s="266"/>
      <c r="H130" s="224"/>
      <c r="I130" s="224"/>
      <c r="J130" s="224"/>
      <c r="K130" s="224"/>
      <c r="L130" s="224"/>
      <c r="M130" s="224"/>
      <c r="N130" s="223"/>
      <c r="O130" s="223"/>
      <c r="P130" s="223"/>
      <c r="Q130" s="223"/>
      <c r="R130" s="224"/>
      <c r="S130" s="224"/>
      <c r="T130" s="224"/>
      <c r="U130" s="224"/>
      <c r="V130" s="224"/>
      <c r="W130" s="224"/>
      <c r="X130" s="224"/>
      <c r="Y130" s="224"/>
      <c r="Z130" s="214"/>
      <c r="AA130" s="214"/>
      <c r="AB130" s="214"/>
      <c r="AC130" s="214"/>
      <c r="AD130" s="214"/>
      <c r="AE130" s="214"/>
      <c r="AF130" s="214"/>
      <c r="AG130" s="214" t="s">
        <v>369</v>
      </c>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row>
    <row r="131" spans="1:60" x14ac:dyDescent="0.2">
      <c r="A131" s="229" t="s">
        <v>310</v>
      </c>
      <c r="B131" s="230" t="s">
        <v>200</v>
      </c>
      <c r="C131" s="253" t="s">
        <v>201</v>
      </c>
      <c r="D131" s="231"/>
      <c r="E131" s="232"/>
      <c r="F131" s="233"/>
      <c r="G131" s="233">
        <f>SUMIF(AG132:AG147,"&lt;&gt;NOR",G132:G147)</f>
        <v>0</v>
      </c>
      <c r="H131" s="233"/>
      <c r="I131" s="233">
        <f>SUM(I132:I147)</f>
        <v>0</v>
      </c>
      <c r="J131" s="233"/>
      <c r="K131" s="233">
        <f>SUM(K132:K147)</f>
        <v>0</v>
      </c>
      <c r="L131" s="233"/>
      <c r="M131" s="233">
        <f>SUM(M132:M147)</f>
        <v>0</v>
      </c>
      <c r="N131" s="232"/>
      <c r="O131" s="232">
        <f>SUM(O132:O147)</f>
        <v>0.57999999999999996</v>
      </c>
      <c r="P131" s="232"/>
      <c r="Q131" s="232">
        <f>SUM(Q132:Q147)</f>
        <v>0</v>
      </c>
      <c r="R131" s="233"/>
      <c r="S131" s="233"/>
      <c r="T131" s="234"/>
      <c r="U131" s="228"/>
      <c r="V131" s="228">
        <f>SUM(V132:V147)</f>
        <v>20.560000000000002</v>
      </c>
      <c r="W131" s="228"/>
      <c r="X131" s="228"/>
      <c r="Y131" s="228"/>
      <c r="AG131" t="s">
        <v>311</v>
      </c>
    </row>
    <row r="132" spans="1:60" ht="78.75" outlineLevel="1" x14ac:dyDescent="0.2">
      <c r="A132" s="236">
        <v>31</v>
      </c>
      <c r="B132" s="237" t="s">
        <v>1032</v>
      </c>
      <c r="C132" s="254" t="s">
        <v>1033</v>
      </c>
      <c r="D132" s="238" t="s">
        <v>375</v>
      </c>
      <c r="E132" s="239">
        <v>1</v>
      </c>
      <c r="F132" s="240"/>
      <c r="G132" s="241">
        <f>ROUND(E132*F132,2)</f>
        <v>0</v>
      </c>
      <c r="H132" s="240"/>
      <c r="I132" s="241">
        <f>ROUND(E132*H132,2)</f>
        <v>0</v>
      </c>
      <c r="J132" s="240"/>
      <c r="K132" s="241">
        <f>ROUND(E132*J132,2)</f>
        <v>0</v>
      </c>
      <c r="L132" s="241">
        <v>12</v>
      </c>
      <c r="M132" s="241">
        <f>G132*(1+L132/100)</f>
        <v>0</v>
      </c>
      <c r="N132" s="239">
        <v>4.3150000000000001E-2</v>
      </c>
      <c r="O132" s="239">
        <f>ROUND(E132*N132,2)</f>
        <v>0.04</v>
      </c>
      <c r="P132" s="239">
        <v>0</v>
      </c>
      <c r="Q132" s="239">
        <f>ROUND(E132*P132,2)</f>
        <v>0</v>
      </c>
      <c r="R132" s="241" t="s">
        <v>380</v>
      </c>
      <c r="S132" s="241" t="s">
        <v>315</v>
      </c>
      <c r="T132" s="242" t="s">
        <v>315</v>
      </c>
      <c r="U132" s="224">
        <v>2</v>
      </c>
      <c r="V132" s="224">
        <f>ROUND(E132*U132,2)</f>
        <v>2</v>
      </c>
      <c r="W132" s="224"/>
      <c r="X132" s="224" t="s">
        <v>336</v>
      </c>
      <c r="Y132" s="224" t="s">
        <v>317</v>
      </c>
      <c r="Z132" s="214"/>
      <c r="AA132" s="214"/>
      <c r="AB132" s="214"/>
      <c r="AC132" s="214"/>
      <c r="AD132" s="214"/>
      <c r="AE132" s="214"/>
      <c r="AF132" s="214"/>
      <c r="AG132" s="214" t="s">
        <v>337</v>
      </c>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row>
    <row r="133" spans="1:60" outlineLevel="2" x14ac:dyDescent="0.2">
      <c r="A133" s="221"/>
      <c r="B133" s="222"/>
      <c r="C133" s="267" t="s">
        <v>1034</v>
      </c>
      <c r="D133" s="266"/>
      <c r="E133" s="266"/>
      <c r="F133" s="266"/>
      <c r="G133" s="266"/>
      <c r="H133" s="224"/>
      <c r="I133" s="224"/>
      <c r="J133" s="224"/>
      <c r="K133" s="224"/>
      <c r="L133" s="224"/>
      <c r="M133" s="224"/>
      <c r="N133" s="223"/>
      <c r="O133" s="223"/>
      <c r="P133" s="223"/>
      <c r="Q133" s="223"/>
      <c r="R133" s="224"/>
      <c r="S133" s="224"/>
      <c r="T133" s="224"/>
      <c r="U133" s="224"/>
      <c r="V133" s="224"/>
      <c r="W133" s="224"/>
      <c r="X133" s="224"/>
      <c r="Y133" s="224"/>
      <c r="Z133" s="214"/>
      <c r="AA133" s="214"/>
      <c r="AB133" s="214"/>
      <c r="AC133" s="214"/>
      <c r="AD133" s="214"/>
      <c r="AE133" s="214"/>
      <c r="AF133" s="214"/>
      <c r="AG133" s="214" t="s">
        <v>369</v>
      </c>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row>
    <row r="134" spans="1:60" outlineLevel="2" x14ac:dyDescent="0.2">
      <c r="A134" s="221"/>
      <c r="B134" s="222"/>
      <c r="C134" s="268" t="s">
        <v>1035</v>
      </c>
      <c r="D134" s="262"/>
      <c r="E134" s="263">
        <v>1</v>
      </c>
      <c r="F134" s="224"/>
      <c r="G134" s="224"/>
      <c r="H134" s="224"/>
      <c r="I134" s="224"/>
      <c r="J134" s="224"/>
      <c r="K134" s="224"/>
      <c r="L134" s="224"/>
      <c r="M134" s="224"/>
      <c r="N134" s="223"/>
      <c r="O134" s="223"/>
      <c r="P134" s="223"/>
      <c r="Q134" s="223"/>
      <c r="R134" s="224"/>
      <c r="S134" s="224"/>
      <c r="T134" s="224"/>
      <c r="U134" s="224"/>
      <c r="V134" s="224"/>
      <c r="W134" s="224"/>
      <c r="X134" s="224"/>
      <c r="Y134" s="224"/>
      <c r="Z134" s="214"/>
      <c r="AA134" s="214"/>
      <c r="AB134" s="214"/>
      <c r="AC134" s="214"/>
      <c r="AD134" s="214"/>
      <c r="AE134" s="214"/>
      <c r="AF134" s="214"/>
      <c r="AG134" s="214" t="s">
        <v>371</v>
      </c>
      <c r="AH134" s="214">
        <v>0</v>
      </c>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row>
    <row r="135" spans="1:60" ht="78.75" outlineLevel="1" x14ac:dyDescent="0.2">
      <c r="A135" s="236">
        <v>32</v>
      </c>
      <c r="B135" s="237" t="s">
        <v>1036</v>
      </c>
      <c r="C135" s="254" t="s">
        <v>1037</v>
      </c>
      <c r="D135" s="238" t="s">
        <v>375</v>
      </c>
      <c r="E135" s="239">
        <v>1</v>
      </c>
      <c r="F135" s="240"/>
      <c r="G135" s="241">
        <f>ROUND(E135*F135,2)</f>
        <v>0</v>
      </c>
      <c r="H135" s="240"/>
      <c r="I135" s="241">
        <f>ROUND(E135*H135,2)</f>
        <v>0</v>
      </c>
      <c r="J135" s="240"/>
      <c r="K135" s="241">
        <f>ROUND(E135*J135,2)</f>
        <v>0</v>
      </c>
      <c r="L135" s="241">
        <v>12</v>
      </c>
      <c r="M135" s="241">
        <f>G135*(1+L135/100)</f>
        <v>0</v>
      </c>
      <c r="N135" s="239">
        <v>3.7650000000000003E-2</v>
      </c>
      <c r="O135" s="239">
        <f>ROUND(E135*N135,2)</f>
        <v>0.04</v>
      </c>
      <c r="P135" s="239">
        <v>0</v>
      </c>
      <c r="Q135" s="239">
        <f>ROUND(E135*P135,2)</f>
        <v>0</v>
      </c>
      <c r="R135" s="241" t="s">
        <v>380</v>
      </c>
      <c r="S135" s="241" t="s">
        <v>315</v>
      </c>
      <c r="T135" s="242" t="s">
        <v>315</v>
      </c>
      <c r="U135" s="224">
        <v>2</v>
      </c>
      <c r="V135" s="224">
        <f>ROUND(E135*U135,2)</f>
        <v>2</v>
      </c>
      <c r="W135" s="224"/>
      <c r="X135" s="224" t="s">
        <v>336</v>
      </c>
      <c r="Y135" s="224" t="s">
        <v>317</v>
      </c>
      <c r="Z135" s="214"/>
      <c r="AA135" s="214"/>
      <c r="AB135" s="214"/>
      <c r="AC135" s="214"/>
      <c r="AD135" s="214"/>
      <c r="AE135" s="214"/>
      <c r="AF135" s="214"/>
      <c r="AG135" s="214" t="s">
        <v>337</v>
      </c>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row>
    <row r="136" spans="1:60" outlineLevel="2" x14ac:dyDescent="0.2">
      <c r="A136" s="221"/>
      <c r="B136" s="222"/>
      <c r="C136" s="267" t="s">
        <v>1034</v>
      </c>
      <c r="D136" s="266"/>
      <c r="E136" s="266"/>
      <c r="F136" s="266"/>
      <c r="G136" s="266"/>
      <c r="H136" s="224"/>
      <c r="I136" s="224"/>
      <c r="J136" s="224"/>
      <c r="K136" s="224"/>
      <c r="L136" s="224"/>
      <c r="M136" s="224"/>
      <c r="N136" s="223"/>
      <c r="O136" s="223"/>
      <c r="P136" s="223"/>
      <c r="Q136" s="223"/>
      <c r="R136" s="224"/>
      <c r="S136" s="224"/>
      <c r="T136" s="224"/>
      <c r="U136" s="224"/>
      <c r="V136" s="224"/>
      <c r="W136" s="224"/>
      <c r="X136" s="224"/>
      <c r="Y136" s="224"/>
      <c r="Z136" s="214"/>
      <c r="AA136" s="214"/>
      <c r="AB136" s="214"/>
      <c r="AC136" s="214"/>
      <c r="AD136" s="214"/>
      <c r="AE136" s="214"/>
      <c r="AF136" s="214"/>
      <c r="AG136" s="214" t="s">
        <v>369</v>
      </c>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row>
    <row r="137" spans="1:60" outlineLevel="2" x14ac:dyDescent="0.2">
      <c r="A137" s="221"/>
      <c r="B137" s="222"/>
      <c r="C137" s="268" t="s">
        <v>1038</v>
      </c>
      <c r="D137" s="262"/>
      <c r="E137" s="263">
        <v>1</v>
      </c>
      <c r="F137" s="224"/>
      <c r="G137" s="224"/>
      <c r="H137" s="224"/>
      <c r="I137" s="224"/>
      <c r="J137" s="224"/>
      <c r="K137" s="224"/>
      <c r="L137" s="224"/>
      <c r="M137" s="224"/>
      <c r="N137" s="223"/>
      <c r="O137" s="223"/>
      <c r="P137" s="223"/>
      <c r="Q137" s="223"/>
      <c r="R137" s="224"/>
      <c r="S137" s="224"/>
      <c r="T137" s="224"/>
      <c r="U137" s="224"/>
      <c r="V137" s="224"/>
      <c r="W137" s="224"/>
      <c r="X137" s="224"/>
      <c r="Y137" s="224"/>
      <c r="Z137" s="214"/>
      <c r="AA137" s="214"/>
      <c r="AB137" s="214"/>
      <c r="AC137" s="214"/>
      <c r="AD137" s="214"/>
      <c r="AE137" s="214"/>
      <c r="AF137" s="214"/>
      <c r="AG137" s="214" t="s">
        <v>371</v>
      </c>
      <c r="AH137" s="214">
        <v>0</v>
      </c>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row>
    <row r="138" spans="1:60" outlineLevel="1" x14ac:dyDescent="0.2">
      <c r="A138" s="236">
        <v>33</v>
      </c>
      <c r="B138" s="237" t="s">
        <v>1039</v>
      </c>
      <c r="C138" s="254" t="s">
        <v>1040</v>
      </c>
      <c r="D138" s="238" t="s">
        <v>375</v>
      </c>
      <c r="E138" s="239">
        <v>1</v>
      </c>
      <c r="F138" s="240"/>
      <c r="G138" s="241">
        <f>ROUND(E138*F138,2)</f>
        <v>0</v>
      </c>
      <c r="H138" s="240"/>
      <c r="I138" s="241">
        <f>ROUND(E138*H138,2)</f>
        <v>0</v>
      </c>
      <c r="J138" s="240"/>
      <c r="K138" s="241">
        <f>ROUND(E138*J138,2)</f>
        <v>0</v>
      </c>
      <c r="L138" s="241">
        <v>12</v>
      </c>
      <c r="M138" s="241">
        <f>G138*(1+L138/100)</f>
        <v>0</v>
      </c>
      <c r="N138" s="239">
        <v>0.49075000000000002</v>
      </c>
      <c r="O138" s="239">
        <f>ROUND(E138*N138,2)</f>
        <v>0.49</v>
      </c>
      <c r="P138" s="239">
        <v>0</v>
      </c>
      <c r="Q138" s="239">
        <f>ROUND(E138*P138,2)</f>
        <v>0</v>
      </c>
      <c r="R138" s="241" t="s">
        <v>380</v>
      </c>
      <c r="S138" s="241" t="s">
        <v>315</v>
      </c>
      <c r="T138" s="242" t="s">
        <v>315</v>
      </c>
      <c r="U138" s="224">
        <v>8.82</v>
      </c>
      <c r="V138" s="224">
        <f>ROUND(E138*U138,2)</f>
        <v>8.82</v>
      </c>
      <c r="W138" s="224"/>
      <c r="X138" s="224" t="s">
        <v>336</v>
      </c>
      <c r="Y138" s="224" t="s">
        <v>317</v>
      </c>
      <c r="Z138" s="214"/>
      <c r="AA138" s="214"/>
      <c r="AB138" s="214"/>
      <c r="AC138" s="214"/>
      <c r="AD138" s="214"/>
      <c r="AE138" s="214"/>
      <c r="AF138" s="214"/>
      <c r="AG138" s="214" t="s">
        <v>337</v>
      </c>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row>
    <row r="139" spans="1:60" ht="22.5" outlineLevel="2" x14ac:dyDescent="0.2">
      <c r="A139" s="221"/>
      <c r="B139" s="222"/>
      <c r="C139" s="267" t="s">
        <v>1041</v>
      </c>
      <c r="D139" s="266"/>
      <c r="E139" s="266"/>
      <c r="F139" s="266"/>
      <c r="G139" s="266"/>
      <c r="H139" s="224"/>
      <c r="I139" s="224"/>
      <c r="J139" s="224"/>
      <c r="K139" s="224"/>
      <c r="L139" s="224"/>
      <c r="M139" s="224"/>
      <c r="N139" s="223"/>
      <c r="O139" s="223"/>
      <c r="P139" s="223"/>
      <c r="Q139" s="223"/>
      <c r="R139" s="224"/>
      <c r="S139" s="224"/>
      <c r="T139" s="224"/>
      <c r="U139" s="224"/>
      <c r="V139" s="224"/>
      <c r="W139" s="224"/>
      <c r="X139" s="224"/>
      <c r="Y139" s="224"/>
      <c r="Z139" s="214"/>
      <c r="AA139" s="214"/>
      <c r="AB139" s="214"/>
      <c r="AC139" s="214"/>
      <c r="AD139" s="214"/>
      <c r="AE139" s="214"/>
      <c r="AF139" s="214"/>
      <c r="AG139" s="214" t="s">
        <v>369</v>
      </c>
      <c r="AH139" s="214"/>
      <c r="AI139" s="214"/>
      <c r="AJ139" s="214"/>
      <c r="AK139" s="214"/>
      <c r="AL139" s="214"/>
      <c r="AM139" s="214"/>
      <c r="AN139" s="214"/>
      <c r="AO139" s="214"/>
      <c r="AP139" s="214"/>
      <c r="AQ139" s="214"/>
      <c r="AR139" s="214"/>
      <c r="AS139" s="214"/>
      <c r="AT139" s="214"/>
      <c r="AU139" s="214"/>
      <c r="AV139" s="214"/>
      <c r="AW139" s="214"/>
      <c r="AX139" s="214"/>
      <c r="AY139" s="214"/>
      <c r="AZ139" s="214"/>
      <c r="BA139" s="244" t="str">
        <f>C139</f>
        <v>a protiplynových dveří bez nebo včetně dveřních křídel do vynechaného otvoru, s obetonováním , včetně manipulační dopravy, kotvení zárubně do zdiva  např. s uklínováním, s případným přivařením k obnažené výztuži, se zalitím, resp. zabetonováním, včetně bednění.</v>
      </c>
      <c r="BB139" s="214"/>
      <c r="BC139" s="214"/>
      <c r="BD139" s="214"/>
      <c r="BE139" s="214"/>
      <c r="BF139" s="214"/>
      <c r="BG139" s="214"/>
      <c r="BH139" s="214"/>
    </row>
    <row r="140" spans="1:60" outlineLevel="2" x14ac:dyDescent="0.2">
      <c r="A140" s="221"/>
      <c r="B140" s="222"/>
      <c r="C140" s="268" t="s">
        <v>1042</v>
      </c>
      <c r="D140" s="262"/>
      <c r="E140" s="263">
        <v>1</v>
      </c>
      <c r="F140" s="224"/>
      <c r="G140" s="224"/>
      <c r="H140" s="224"/>
      <c r="I140" s="224"/>
      <c r="J140" s="224"/>
      <c r="K140" s="224"/>
      <c r="L140" s="224"/>
      <c r="M140" s="224"/>
      <c r="N140" s="223"/>
      <c r="O140" s="223"/>
      <c r="P140" s="223"/>
      <c r="Q140" s="223"/>
      <c r="R140" s="224"/>
      <c r="S140" s="224"/>
      <c r="T140" s="224"/>
      <c r="U140" s="224"/>
      <c r="V140" s="224"/>
      <c r="W140" s="224"/>
      <c r="X140" s="224"/>
      <c r="Y140" s="224"/>
      <c r="Z140" s="214"/>
      <c r="AA140" s="214"/>
      <c r="AB140" s="214"/>
      <c r="AC140" s="214"/>
      <c r="AD140" s="214"/>
      <c r="AE140" s="214"/>
      <c r="AF140" s="214"/>
      <c r="AG140" s="214" t="s">
        <v>371</v>
      </c>
      <c r="AH140" s="214">
        <v>0</v>
      </c>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row>
    <row r="141" spans="1:60" ht="22.5" outlineLevel="1" x14ac:dyDescent="0.2">
      <c r="A141" s="236">
        <v>34</v>
      </c>
      <c r="B141" s="237" t="s">
        <v>1043</v>
      </c>
      <c r="C141" s="254" t="s">
        <v>1044</v>
      </c>
      <c r="D141" s="238" t="s">
        <v>375</v>
      </c>
      <c r="E141" s="239">
        <v>1</v>
      </c>
      <c r="F141" s="240"/>
      <c r="G141" s="241">
        <f>ROUND(E141*F141,2)</f>
        <v>0</v>
      </c>
      <c r="H141" s="240"/>
      <c r="I141" s="241">
        <f>ROUND(E141*H141,2)</f>
        <v>0</v>
      </c>
      <c r="J141" s="240"/>
      <c r="K141" s="241">
        <f>ROUND(E141*J141,2)</f>
        <v>0</v>
      </c>
      <c r="L141" s="241">
        <v>12</v>
      </c>
      <c r="M141" s="241">
        <f>G141*(1+L141/100)</f>
        <v>0</v>
      </c>
      <c r="N141" s="239">
        <v>1.2999999999999999E-2</v>
      </c>
      <c r="O141" s="239">
        <f>ROUND(E141*N141,2)</f>
        <v>0.01</v>
      </c>
      <c r="P141" s="239">
        <v>0</v>
      </c>
      <c r="Q141" s="239">
        <f>ROUND(E141*P141,2)</f>
        <v>0</v>
      </c>
      <c r="R141" s="241" t="s">
        <v>428</v>
      </c>
      <c r="S141" s="241" t="s">
        <v>315</v>
      </c>
      <c r="T141" s="242" t="s">
        <v>315</v>
      </c>
      <c r="U141" s="224">
        <v>0</v>
      </c>
      <c r="V141" s="224">
        <f>ROUND(E141*U141,2)</f>
        <v>0</v>
      </c>
      <c r="W141" s="224"/>
      <c r="X141" s="224" t="s">
        <v>429</v>
      </c>
      <c r="Y141" s="224" t="s">
        <v>317</v>
      </c>
      <c r="Z141" s="214"/>
      <c r="AA141" s="214"/>
      <c r="AB141" s="214"/>
      <c r="AC141" s="214"/>
      <c r="AD141" s="214"/>
      <c r="AE141" s="214"/>
      <c r="AF141" s="214"/>
      <c r="AG141" s="214" t="s">
        <v>430</v>
      </c>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row>
    <row r="142" spans="1:60" outlineLevel="2" x14ac:dyDescent="0.2">
      <c r="A142" s="221"/>
      <c r="B142" s="222"/>
      <c r="C142" s="268" t="s">
        <v>1045</v>
      </c>
      <c r="D142" s="262"/>
      <c r="E142" s="263">
        <v>1</v>
      </c>
      <c r="F142" s="224"/>
      <c r="G142" s="224"/>
      <c r="H142" s="224"/>
      <c r="I142" s="224"/>
      <c r="J142" s="224"/>
      <c r="K142" s="224"/>
      <c r="L142" s="224"/>
      <c r="M142" s="224"/>
      <c r="N142" s="223"/>
      <c r="O142" s="223"/>
      <c r="P142" s="223"/>
      <c r="Q142" s="223"/>
      <c r="R142" s="224"/>
      <c r="S142" s="224"/>
      <c r="T142" s="224"/>
      <c r="U142" s="224"/>
      <c r="V142" s="224"/>
      <c r="W142" s="224"/>
      <c r="X142" s="224"/>
      <c r="Y142" s="224"/>
      <c r="Z142" s="214"/>
      <c r="AA142" s="214"/>
      <c r="AB142" s="214"/>
      <c r="AC142" s="214"/>
      <c r="AD142" s="214"/>
      <c r="AE142" s="214"/>
      <c r="AF142" s="214"/>
      <c r="AG142" s="214" t="s">
        <v>371</v>
      </c>
      <c r="AH142" s="214">
        <v>0</v>
      </c>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row>
    <row r="143" spans="1:60" outlineLevel="1" x14ac:dyDescent="0.2">
      <c r="A143" s="236">
        <v>35</v>
      </c>
      <c r="B143" s="237" t="s">
        <v>493</v>
      </c>
      <c r="C143" s="254" t="s">
        <v>494</v>
      </c>
      <c r="D143" s="238" t="s">
        <v>403</v>
      </c>
      <c r="E143" s="239">
        <v>38.72</v>
      </c>
      <c r="F143" s="240"/>
      <c r="G143" s="241">
        <f>ROUND(E143*F143,2)</f>
        <v>0</v>
      </c>
      <c r="H143" s="240"/>
      <c r="I143" s="241">
        <f>ROUND(E143*H143,2)</f>
        <v>0</v>
      </c>
      <c r="J143" s="240"/>
      <c r="K143" s="241">
        <f>ROUND(E143*J143,2)</f>
        <v>0</v>
      </c>
      <c r="L143" s="241">
        <v>12</v>
      </c>
      <c r="M143" s="241">
        <f>G143*(1+L143/100)</f>
        <v>0</v>
      </c>
      <c r="N143" s="239">
        <v>0</v>
      </c>
      <c r="O143" s="239">
        <f>ROUND(E143*N143,2)</f>
        <v>0</v>
      </c>
      <c r="P143" s="239">
        <v>0</v>
      </c>
      <c r="Q143" s="239">
        <f>ROUND(E143*P143,2)</f>
        <v>0</v>
      </c>
      <c r="R143" s="241"/>
      <c r="S143" s="241" t="s">
        <v>331</v>
      </c>
      <c r="T143" s="242" t="s">
        <v>316</v>
      </c>
      <c r="U143" s="224">
        <v>0.2</v>
      </c>
      <c r="V143" s="224">
        <f>ROUND(E143*U143,2)</f>
        <v>7.74</v>
      </c>
      <c r="W143" s="224"/>
      <c r="X143" s="224" t="s">
        <v>336</v>
      </c>
      <c r="Y143" s="224" t="s">
        <v>317</v>
      </c>
      <c r="Z143" s="214"/>
      <c r="AA143" s="214"/>
      <c r="AB143" s="214"/>
      <c r="AC143" s="214"/>
      <c r="AD143" s="214"/>
      <c r="AE143" s="214"/>
      <c r="AF143" s="214"/>
      <c r="AG143" s="214" t="s">
        <v>337</v>
      </c>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row>
    <row r="144" spans="1:60" outlineLevel="2" x14ac:dyDescent="0.2">
      <c r="A144" s="221"/>
      <c r="B144" s="222"/>
      <c r="C144" s="255" t="s">
        <v>495</v>
      </c>
      <c r="D144" s="243"/>
      <c r="E144" s="243"/>
      <c r="F144" s="243"/>
      <c r="G144" s="243"/>
      <c r="H144" s="224"/>
      <c r="I144" s="224"/>
      <c r="J144" s="224"/>
      <c r="K144" s="224"/>
      <c r="L144" s="224"/>
      <c r="M144" s="224"/>
      <c r="N144" s="223"/>
      <c r="O144" s="223"/>
      <c r="P144" s="223"/>
      <c r="Q144" s="223"/>
      <c r="R144" s="224"/>
      <c r="S144" s="224"/>
      <c r="T144" s="224"/>
      <c r="U144" s="224"/>
      <c r="V144" s="224"/>
      <c r="W144" s="224"/>
      <c r="X144" s="224"/>
      <c r="Y144" s="224"/>
      <c r="Z144" s="214"/>
      <c r="AA144" s="214"/>
      <c r="AB144" s="214"/>
      <c r="AC144" s="214"/>
      <c r="AD144" s="214"/>
      <c r="AE144" s="214"/>
      <c r="AF144" s="214"/>
      <c r="AG144" s="214" t="s">
        <v>320</v>
      </c>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row>
    <row r="145" spans="1:60" outlineLevel="2" x14ac:dyDescent="0.2">
      <c r="A145" s="221"/>
      <c r="B145" s="222"/>
      <c r="C145" s="268" t="s">
        <v>496</v>
      </c>
      <c r="D145" s="262"/>
      <c r="E145" s="263">
        <v>9.8800000000000008</v>
      </c>
      <c r="F145" s="224"/>
      <c r="G145" s="224"/>
      <c r="H145" s="224"/>
      <c r="I145" s="224"/>
      <c r="J145" s="224"/>
      <c r="K145" s="224"/>
      <c r="L145" s="224"/>
      <c r="M145" s="224"/>
      <c r="N145" s="223"/>
      <c r="O145" s="223"/>
      <c r="P145" s="223"/>
      <c r="Q145" s="223"/>
      <c r="R145" s="224"/>
      <c r="S145" s="224"/>
      <c r="T145" s="224"/>
      <c r="U145" s="224"/>
      <c r="V145" s="224"/>
      <c r="W145" s="224"/>
      <c r="X145" s="224"/>
      <c r="Y145" s="224"/>
      <c r="Z145" s="214"/>
      <c r="AA145" s="214"/>
      <c r="AB145" s="214"/>
      <c r="AC145" s="214"/>
      <c r="AD145" s="214"/>
      <c r="AE145" s="214"/>
      <c r="AF145" s="214"/>
      <c r="AG145" s="214" t="s">
        <v>371</v>
      </c>
      <c r="AH145" s="214">
        <v>0</v>
      </c>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row>
    <row r="146" spans="1:60" outlineLevel="3" x14ac:dyDescent="0.2">
      <c r="A146" s="221"/>
      <c r="B146" s="222"/>
      <c r="C146" s="268" t="s">
        <v>1046</v>
      </c>
      <c r="D146" s="262"/>
      <c r="E146" s="263">
        <v>19.36</v>
      </c>
      <c r="F146" s="224"/>
      <c r="G146" s="224"/>
      <c r="H146" s="224"/>
      <c r="I146" s="224"/>
      <c r="J146" s="224"/>
      <c r="K146" s="224"/>
      <c r="L146" s="224"/>
      <c r="M146" s="224"/>
      <c r="N146" s="223"/>
      <c r="O146" s="223"/>
      <c r="P146" s="223"/>
      <c r="Q146" s="223"/>
      <c r="R146" s="224"/>
      <c r="S146" s="224"/>
      <c r="T146" s="224"/>
      <c r="U146" s="224"/>
      <c r="V146" s="224"/>
      <c r="W146" s="224"/>
      <c r="X146" s="224"/>
      <c r="Y146" s="224"/>
      <c r="Z146" s="214"/>
      <c r="AA146" s="214"/>
      <c r="AB146" s="214"/>
      <c r="AC146" s="214"/>
      <c r="AD146" s="214"/>
      <c r="AE146" s="214"/>
      <c r="AF146" s="214"/>
      <c r="AG146" s="214" t="s">
        <v>371</v>
      </c>
      <c r="AH146" s="214">
        <v>0</v>
      </c>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row>
    <row r="147" spans="1:60" outlineLevel="3" x14ac:dyDescent="0.2">
      <c r="A147" s="221"/>
      <c r="B147" s="222"/>
      <c r="C147" s="268" t="s">
        <v>1047</v>
      </c>
      <c r="D147" s="262"/>
      <c r="E147" s="263">
        <v>9.48</v>
      </c>
      <c r="F147" s="224"/>
      <c r="G147" s="224"/>
      <c r="H147" s="224"/>
      <c r="I147" s="224"/>
      <c r="J147" s="224"/>
      <c r="K147" s="224"/>
      <c r="L147" s="224"/>
      <c r="M147" s="224"/>
      <c r="N147" s="223"/>
      <c r="O147" s="223"/>
      <c r="P147" s="223"/>
      <c r="Q147" s="223"/>
      <c r="R147" s="224"/>
      <c r="S147" s="224"/>
      <c r="T147" s="224"/>
      <c r="U147" s="224"/>
      <c r="V147" s="224"/>
      <c r="W147" s="224"/>
      <c r="X147" s="224"/>
      <c r="Y147" s="224"/>
      <c r="Z147" s="214"/>
      <c r="AA147" s="214"/>
      <c r="AB147" s="214"/>
      <c r="AC147" s="214"/>
      <c r="AD147" s="214"/>
      <c r="AE147" s="214"/>
      <c r="AF147" s="214"/>
      <c r="AG147" s="214" t="s">
        <v>371</v>
      </c>
      <c r="AH147" s="214">
        <v>0</v>
      </c>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row>
    <row r="148" spans="1:60" x14ac:dyDescent="0.2">
      <c r="A148" s="229" t="s">
        <v>310</v>
      </c>
      <c r="B148" s="230" t="s">
        <v>202</v>
      </c>
      <c r="C148" s="253" t="s">
        <v>203</v>
      </c>
      <c r="D148" s="231"/>
      <c r="E148" s="232"/>
      <c r="F148" s="233"/>
      <c r="G148" s="233">
        <f>SUMIF(AG149:AG154,"&lt;&gt;NOR",G149:G154)</f>
        <v>0</v>
      </c>
      <c r="H148" s="233"/>
      <c r="I148" s="233">
        <f>SUM(I149:I154)</f>
        <v>0</v>
      </c>
      <c r="J148" s="233"/>
      <c r="K148" s="233">
        <f>SUM(K149:K154)</f>
        <v>0</v>
      </c>
      <c r="L148" s="233"/>
      <c r="M148" s="233">
        <f>SUM(M149:M154)</f>
        <v>0</v>
      </c>
      <c r="N148" s="232"/>
      <c r="O148" s="232">
        <f>SUM(O149:O154)</f>
        <v>0.05</v>
      </c>
      <c r="P148" s="232"/>
      <c r="Q148" s="232">
        <f>SUM(Q149:Q154)</f>
        <v>0</v>
      </c>
      <c r="R148" s="233"/>
      <c r="S148" s="233"/>
      <c r="T148" s="234"/>
      <c r="U148" s="228"/>
      <c r="V148" s="228">
        <f>SUM(V149:V154)</f>
        <v>7.15</v>
      </c>
      <c r="W148" s="228"/>
      <c r="X148" s="228"/>
      <c r="Y148" s="228"/>
      <c r="AG148" t="s">
        <v>311</v>
      </c>
    </row>
    <row r="149" spans="1:60" outlineLevel="1" x14ac:dyDescent="0.2">
      <c r="A149" s="236">
        <v>36</v>
      </c>
      <c r="B149" s="237" t="s">
        <v>500</v>
      </c>
      <c r="C149" s="254" t="s">
        <v>501</v>
      </c>
      <c r="D149" s="238" t="s">
        <v>379</v>
      </c>
      <c r="E149" s="239">
        <v>34.04</v>
      </c>
      <c r="F149" s="240"/>
      <c r="G149" s="241">
        <f>ROUND(E149*F149,2)</f>
        <v>0</v>
      </c>
      <c r="H149" s="240"/>
      <c r="I149" s="241">
        <f>ROUND(E149*H149,2)</f>
        <v>0</v>
      </c>
      <c r="J149" s="240"/>
      <c r="K149" s="241">
        <f>ROUND(E149*J149,2)</f>
        <v>0</v>
      </c>
      <c r="L149" s="241">
        <v>12</v>
      </c>
      <c r="M149" s="241">
        <f>G149*(1+L149/100)</f>
        <v>0</v>
      </c>
      <c r="N149" s="239">
        <v>1.58E-3</v>
      </c>
      <c r="O149" s="239">
        <f>ROUND(E149*N149,2)</f>
        <v>0.05</v>
      </c>
      <c r="P149" s="239">
        <v>0</v>
      </c>
      <c r="Q149" s="239">
        <f>ROUND(E149*P149,2)</f>
        <v>0</v>
      </c>
      <c r="R149" s="241" t="s">
        <v>502</v>
      </c>
      <c r="S149" s="241" t="s">
        <v>315</v>
      </c>
      <c r="T149" s="242" t="s">
        <v>315</v>
      </c>
      <c r="U149" s="224">
        <v>0.21</v>
      </c>
      <c r="V149" s="224">
        <f>ROUND(E149*U149,2)</f>
        <v>7.15</v>
      </c>
      <c r="W149" s="224"/>
      <c r="X149" s="224" t="s">
        <v>336</v>
      </c>
      <c r="Y149" s="224" t="s">
        <v>317</v>
      </c>
      <c r="Z149" s="214"/>
      <c r="AA149" s="214"/>
      <c r="AB149" s="214"/>
      <c r="AC149" s="214"/>
      <c r="AD149" s="214"/>
      <c r="AE149" s="214"/>
      <c r="AF149" s="214"/>
      <c r="AG149" s="214" t="s">
        <v>367</v>
      </c>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row>
    <row r="150" spans="1:60" outlineLevel="2" x14ac:dyDescent="0.2">
      <c r="A150" s="221"/>
      <c r="B150" s="222"/>
      <c r="C150" s="268" t="s">
        <v>381</v>
      </c>
      <c r="D150" s="262"/>
      <c r="E150" s="263"/>
      <c r="F150" s="224"/>
      <c r="G150" s="224"/>
      <c r="H150" s="224"/>
      <c r="I150" s="224"/>
      <c r="J150" s="224"/>
      <c r="K150" s="224"/>
      <c r="L150" s="224"/>
      <c r="M150" s="224"/>
      <c r="N150" s="223"/>
      <c r="O150" s="223"/>
      <c r="P150" s="223"/>
      <c r="Q150" s="223"/>
      <c r="R150" s="224"/>
      <c r="S150" s="224"/>
      <c r="T150" s="224"/>
      <c r="U150" s="224"/>
      <c r="V150" s="224"/>
      <c r="W150" s="224"/>
      <c r="X150" s="224"/>
      <c r="Y150" s="224"/>
      <c r="Z150" s="214"/>
      <c r="AA150" s="214"/>
      <c r="AB150" s="214"/>
      <c r="AC150" s="214"/>
      <c r="AD150" s="214"/>
      <c r="AE150" s="214"/>
      <c r="AF150" s="214"/>
      <c r="AG150" s="214" t="s">
        <v>371</v>
      </c>
      <c r="AH150" s="214">
        <v>0</v>
      </c>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row>
    <row r="151" spans="1:60" outlineLevel="3" x14ac:dyDescent="0.2">
      <c r="A151" s="221"/>
      <c r="B151" s="222"/>
      <c r="C151" s="268" t="s">
        <v>1048</v>
      </c>
      <c r="D151" s="262"/>
      <c r="E151" s="263">
        <v>3.7</v>
      </c>
      <c r="F151" s="224"/>
      <c r="G151" s="224"/>
      <c r="H151" s="224"/>
      <c r="I151" s="224"/>
      <c r="J151" s="224"/>
      <c r="K151" s="224"/>
      <c r="L151" s="224"/>
      <c r="M151" s="224"/>
      <c r="N151" s="223"/>
      <c r="O151" s="223"/>
      <c r="P151" s="223"/>
      <c r="Q151" s="223"/>
      <c r="R151" s="224"/>
      <c r="S151" s="224"/>
      <c r="T151" s="224"/>
      <c r="U151" s="224"/>
      <c r="V151" s="224"/>
      <c r="W151" s="224"/>
      <c r="X151" s="224"/>
      <c r="Y151" s="224"/>
      <c r="Z151" s="214"/>
      <c r="AA151" s="214"/>
      <c r="AB151" s="214"/>
      <c r="AC151" s="214"/>
      <c r="AD151" s="214"/>
      <c r="AE151" s="214"/>
      <c r="AF151" s="214"/>
      <c r="AG151" s="214" t="s">
        <v>371</v>
      </c>
      <c r="AH151" s="214">
        <v>0</v>
      </c>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row>
    <row r="152" spans="1:60" outlineLevel="3" x14ac:dyDescent="0.2">
      <c r="A152" s="221"/>
      <c r="B152" s="222"/>
      <c r="C152" s="268" t="s">
        <v>1049</v>
      </c>
      <c r="D152" s="262"/>
      <c r="E152" s="263">
        <v>13.29</v>
      </c>
      <c r="F152" s="224"/>
      <c r="G152" s="224"/>
      <c r="H152" s="224"/>
      <c r="I152" s="224"/>
      <c r="J152" s="224"/>
      <c r="K152" s="224"/>
      <c r="L152" s="224"/>
      <c r="M152" s="224"/>
      <c r="N152" s="223"/>
      <c r="O152" s="223"/>
      <c r="P152" s="223"/>
      <c r="Q152" s="223"/>
      <c r="R152" s="224"/>
      <c r="S152" s="224"/>
      <c r="T152" s="224"/>
      <c r="U152" s="224"/>
      <c r="V152" s="224"/>
      <c r="W152" s="224"/>
      <c r="X152" s="224"/>
      <c r="Y152" s="224"/>
      <c r="Z152" s="214"/>
      <c r="AA152" s="214"/>
      <c r="AB152" s="214"/>
      <c r="AC152" s="214"/>
      <c r="AD152" s="214"/>
      <c r="AE152" s="214"/>
      <c r="AF152" s="214"/>
      <c r="AG152" s="214" t="s">
        <v>371</v>
      </c>
      <c r="AH152" s="214">
        <v>0</v>
      </c>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row>
    <row r="153" spans="1:60" outlineLevel="3" x14ac:dyDescent="0.2">
      <c r="A153" s="221"/>
      <c r="B153" s="222"/>
      <c r="C153" s="268" t="s">
        <v>1050</v>
      </c>
      <c r="D153" s="262"/>
      <c r="E153" s="263">
        <v>12.38</v>
      </c>
      <c r="F153" s="224"/>
      <c r="G153" s="224"/>
      <c r="H153" s="224"/>
      <c r="I153" s="224"/>
      <c r="J153" s="224"/>
      <c r="K153" s="224"/>
      <c r="L153" s="224"/>
      <c r="M153" s="224"/>
      <c r="N153" s="223"/>
      <c r="O153" s="223"/>
      <c r="P153" s="223"/>
      <c r="Q153" s="223"/>
      <c r="R153" s="224"/>
      <c r="S153" s="224"/>
      <c r="T153" s="224"/>
      <c r="U153" s="224"/>
      <c r="V153" s="224"/>
      <c r="W153" s="224"/>
      <c r="X153" s="224"/>
      <c r="Y153" s="224"/>
      <c r="Z153" s="214"/>
      <c r="AA153" s="214"/>
      <c r="AB153" s="214"/>
      <c r="AC153" s="214"/>
      <c r="AD153" s="214"/>
      <c r="AE153" s="214"/>
      <c r="AF153" s="214"/>
      <c r="AG153" s="214" t="s">
        <v>371</v>
      </c>
      <c r="AH153" s="214">
        <v>0</v>
      </c>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row>
    <row r="154" spans="1:60" outlineLevel="3" x14ac:dyDescent="0.2">
      <c r="A154" s="221"/>
      <c r="B154" s="222"/>
      <c r="C154" s="268" t="s">
        <v>1051</v>
      </c>
      <c r="D154" s="262"/>
      <c r="E154" s="263">
        <v>4.67</v>
      </c>
      <c r="F154" s="224"/>
      <c r="G154" s="224"/>
      <c r="H154" s="224"/>
      <c r="I154" s="224"/>
      <c r="J154" s="224"/>
      <c r="K154" s="224"/>
      <c r="L154" s="224"/>
      <c r="M154" s="224"/>
      <c r="N154" s="223"/>
      <c r="O154" s="223"/>
      <c r="P154" s="223"/>
      <c r="Q154" s="223"/>
      <c r="R154" s="224"/>
      <c r="S154" s="224"/>
      <c r="T154" s="224"/>
      <c r="U154" s="224"/>
      <c r="V154" s="224"/>
      <c r="W154" s="224"/>
      <c r="X154" s="224"/>
      <c r="Y154" s="224"/>
      <c r="Z154" s="214"/>
      <c r="AA154" s="214"/>
      <c r="AB154" s="214"/>
      <c r="AC154" s="214"/>
      <c r="AD154" s="214"/>
      <c r="AE154" s="214"/>
      <c r="AF154" s="214"/>
      <c r="AG154" s="214" t="s">
        <v>371</v>
      </c>
      <c r="AH154" s="214">
        <v>0</v>
      </c>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row>
    <row r="155" spans="1:60" x14ac:dyDescent="0.2">
      <c r="A155" s="229" t="s">
        <v>310</v>
      </c>
      <c r="B155" s="230" t="s">
        <v>204</v>
      </c>
      <c r="C155" s="253" t="s">
        <v>205</v>
      </c>
      <c r="D155" s="231"/>
      <c r="E155" s="232"/>
      <c r="F155" s="233"/>
      <c r="G155" s="233">
        <f>SUMIF(AG156:AG170,"&lt;&gt;NOR",G156:G170)</f>
        <v>0</v>
      </c>
      <c r="H155" s="233"/>
      <c r="I155" s="233">
        <f>SUM(I156:I170)</f>
        <v>0</v>
      </c>
      <c r="J155" s="233"/>
      <c r="K155" s="233">
        <f>SUM(K156:K170)</f>
        <v>0</v>
      </c>
      <c r="L155" s="233"/>
      <c r="M155" s="233">
        <f>SUM(M156:M170)</f>
        <v>0</v>
      </c>
      <c r="N155" s="232"/>
      <c r="O155" s="232">
        <f>SUM(O156:O170)</f>
        <v>0</v>
      </c>
      <c r="P155" s="232"/>
      <c r="Q155" s="232">
        <f>SUM(Q156:Q170)</f>
        <v>0</v>
      </c>
      <c r="R155" s="233"/>
      <c r="S155" s="233"/>
      <c r="T155" s="234"/>
      <c r="U155" s="228"/>
      <c r="V155" s="228">
        <f>SUM(V156:V170)</f>
        <v>10.57</v>
      </c>
      <c r="W155" s="228"/>
      <c r="X155" s="228"/>
      <c r="Y155" s="228"/>
      <c r="AG155" t="s">
        <v>311</v>
      </c>
    </row>
    <row r="156" spans="1:60" ht="56.25" outlineLevel="1" x14ac:dyDescent="0.2">
      <c r="A156" s="236">
        <v>37</v>
      </c>
      <c r="B156" s="237" t="s">
        <v>503</v>
      </c>
      <c r="C156" s="254" t="s">
        <v>504</v>
      </c>
      <c r="D156" s="238" t="s">
        <v>379</v>
      </c>
      <c r="E156" s="239">
        <v>34.04</v>
      </c>
      <c r="F156" s="240"/>
      <c r="G156" s="241">
        <f>ROUND(E156*F156,2)</f>
        <v>0</v>
      </c>
      <c r="H156" s="240"/>
      <c r="I156" s="241">
        <f>ROUND(E156*H156,2)</f>
        <v>0</v>
      </c>
      <c r="J156" s="240"/>
      <c r="K156" s="241">
        <f>ROUND(E156*J156,2)</f>
        <v>0</v>
      </c>
      <c r="L156" s="241">
        <v>12</v>
      </c>
      <c r="M156" s="241">
        <f>G156*(1+L156/100)</f>
        <v>0</v>
      </c>
      <c r="N156" s="239">
        <v>4.0000000000000003E-5</v>
      </c>
      <c r="O156" s="239">
        <f>ROUND(E156*N156,2)</f>
        <v>0</v>
      </c>
      <c r="P156" s="239">
        <v>0</v>
      </c>
      <c r="Q156" s="239">
        <f>ROUND(E156*P156,2)</f>
        <v>0</v>
      </c>
      <c r="R156" s="241" t="s">
        <v>380</v>
      </c>
      <c r="S156" s="241" t="s">
        <v>315</v>
      </c>
      <c r="T156" s="242" t="s">
        <v>315</v>
      </c>
      <c r="U156" s="224">
        <v>0.31</v>
      </c>
      <c r="V156" s="224">
        <f>ROUND(E156*U156,2)</f>
        <v>10.55</v>
      </c>
      <c r="W156" s="224"/>
      <c r="X156" s="224" t="s">
        <v>336</v>
      </c>
      <c r="Y156" s="224" t="s">
        <v>317</v>
      </c>
      <c r="Z156" s="214"/>
      <c r="AA156" s="214"/>
      <c r="AB156" s="214"/>
      <c r="AC156" s="214"/>
      <c r="AD156" s="214"/>
      <c r="AE156" s="214"/>
      <c r="AF156" s="214"/>
      <c r="AG156" s="214" t="s">
        <v>367</v>
      </c>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row>
    <row r="157" spans="1:60" outlineLevel="2" x14ac:dyDescent="0.2">
      <c r="A157" s="221"/>
      <c r="B157" s="222"/>
      <c r="C157" s="268" t="s">
        <v>505</v>
      </c>
      <c r="D157" s="262"/>
      <c r="E157" s="263"/>
      <c r="F157" s="224"/>
      <c r="G157" s="224"/>
      <c r="H157" s="224"/>
      <c r="I157" s="224"/>
      <c r="J157" s="224"/>
      <c r="K157" s="224"/>
      <c r="L157" s="224"/>
      <c r="M157" s="224"/>
      <c r="N157" s="223"/>
      <c r="O157" s="223"/>
      <c r="P157" s="223"/>
      <c r="Q157" s="223"/>
      <c r="R157" s="224"/>
      <c r="S157" s="224"/>
      <c r="T157" s="224"/>
      <c r="U157" s="224"/>
      <c r="V157" s="224"/>
      <c r="W157" s="224"/>
      <c r="X157" s="224"/>
      <c r="Y157" s="224"/>
      <c r="Z157" s="214"/>
      <c r="AA157" s="214"/>
      <c r="AB157" s="214"/>
      <c r="AC157" s="214"/>
      <c r="AD157" s="214"/>
      <c r="AE157" s="214"/>
      <c r="AF157" s="214"/>
      <c r="AG157" s="214" t="s">
        <v>371</v>
      </c>
      <c r="AH157" s="214">
        <v>0</v>
      </c>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row>
    <row r="158" spans="1:60" outlineLevel="3" x14ac:dyDescent="0.2">
      <c r="A158" s="221"/>
      <c r="B158" s="222"/>
      <c r="C158" s="268" t="s">
        <v>1048</v>
      </c>
      <c r="D158" s="262"/>
      <c r="E158" s="263">
        <v>3.7</v>
      </c>
      <c r="F158" s="224"/>
      <c r="G158" s="224"/>
      <c r="H158" s="224"/>
      <c r="I158" s="224"/>
      <c r="J158" s="224"/>
      <c r="K158" s="224"/>
      <c r="L158" s="224"/>
      <c r="M158" s="224"/>
      <c r="N158" s="223"/>
      <c r="O158" s="223"/>
      <c r="P158" s="223"/>
      <c r="Q158" s="223"/>
      <c r="R158" s="224"/>
      <c r="S158" s="224"/>
      <c r="T158" s="224"/>
      <c r="U158" s="224"/>
      <c r="V158" s="224"/>
      <c r="W158" s="224"/>
      <c r="X158" s="224"/>
      <c r="Y158" s="224"/>
      <c r="Z158" s="214"/>
      <c r="AA158" s="214"/>
      <c r="AB158" s="214"/>
      <c r="AC158" s="214"/>
      <c r="AD158" s="214"/>
      <c r="AE158" s="214"/>
      <c r="AF158" s="214"/>
      <c r="AG158" s="214" t="s">
        <v>371</v>
      </c>
      <c r="AH158" s="214">
        <v>0</v>
      </c>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row>
    <row r="159" spans="1:60" outlineLevel="3" x14ac:dyDescent="0.2">
      <c r="A159" s="221"/>
      <c r="B159" s="222"/>
      <c r="C159" s="268" t="s">
        <v>1049</v>
      </c>
      <c r="D159" s="262"/>
      <c r="E159" s="263">
        <v>13.29</v>
      </c>
      <c r="F159" s="224"/>
      <c r="G159" s="224"/>
      <c r="H159" s="224"/>
      <c r="I159" s="224"/>
      <c r="J159" s="224"/>
      <c r="K159" s="224"/>
      <c r="L159" s="224"/>
      <c r="M159" s="224"/>
      <c r="N159" s="223"/>
      <c r="O159" s="223"/>
      <c r="P159" s="223"/>
      <c r="Q159" s="223"/>
      <c r="R159" s="224"/>
      <c r="S159" s="224"/>
      <c r="T159" s="224"/>
      <c r="U159" s="224"/>
      <c r="V159" s="224"/>
      <c r="W159" s="224"/>
      <c r="X159" s="224"/>
      <c r="Y159" s="224"/>
      <c r="Z159" s="214"/>
      <c r="AA159" s="214"/>
      <c r="AB159" s="214"/>
      <c r="AC159" s="214"/>
      <c r="AD159" s="214"/>
      <c r="AE159" s="214"/>
      <c r="AF159" s="214"/>
      <c r="AG159" s="214" t="s">
        <v>371</v>
      </c>
      <c r="AH159" s="214">
        <v>0</v>
      </c>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row>
    <row r="160" spans="1:60" outlineLevel="3" x14ac:dyDescent="0.2">
      <c r="A160" s="221"/>
      <c r="B160" s="222"/>
      <c r="C160" s="268" t="s">
        <v>1050</v>
      </c>
      <c r="D160" s="262"/>
      <c r="E160" s="263">
        <v>12.38</v>
      </c>
      <c r="F160" s="224"/>
      <c r="G160" s="224"/>
      <c r="H160" s="224"/>
      <c r="I160" s="224"/>
      <c r="J160" s="224"/>
      <c r="K160" s="224"/>
      <c r="L160" s="224"/>
      <c r="M160" s="224"/>
      <c r="N160" s="223"/>
      <c r="O160" s="223"/>
      <c r="P160" s="223"/>
      <c r="Q160" s="223"/>
      <c r="R160" s="224"/>
      <c r="S160" s="224"/>
      <c r="T160" s="224"/>
      <c r="U160" s="224"/>
      <c r="V160" s="224"/>
      <c r="W160" s="224"/>
      <c r="X160" s="224"/>
      <c r="Y160" s="224"/>
      <c r="Z160" s="214"/>
      <c r="AA160" s="214"/>
      <c r="AB160" s="214"/>
      <c r="AC160" s="214"/>
      <c r="AD160" s="214"/>
      <c r="AE160" s="214"/>
      <c r="AF160" s="214"/>
      <c r="AG160" s="214" t="s">
        <v>371</v>
      </c>
      <c r="AH160" s="214">
        <v>0</v>
      </c>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row>
    <row r="161" spans="1:60" outlineLevel="3" x14ac:dyDescent="0.2">
      <c r="A161" s="221"/>
      <c r="B161" s="222"/>
      <c r="C161" s="268" t="s">
        <v>1051</v>
      </c>
      <c r="D161" s="262"/>
      <c r="E161" s="263">
        <v>4.67</v>
      </c>
      <c r="F161" s="224"/>
      <c r="G161" s="224"/>
      <c r="H161" s="224"/>
      <c r="I161" s="224"/>
      <c r="J161" s="224"/>
      <c r="K161" s="224"/>
      <c r="L161" s="224"/>
      <c r="M161" s="224"/>
      <c r="N161" s="223"/>
      <c r="O161" s="223"/>
      <c r="P161" s="223"/>
      <c r="Q161" s="223"/>
      <c r="R161" s="224"/>
      <c r="S161" s="224"/>
      <c r="T161" s="224"/>
      <c r="U161" s="224"/>
      <c r="V161" s="224"/>
      <c r="W161" s="224"/>
      <c r="X161" s="224"/>
      <c r="Y161" s="224"/>
      <c r="Z161" s="214"/>
      <c r="AA161" s="214"/>
      <c r="AB161" s="214"/>
      <c r="AC161" s="214"/>
      <c r="AD161" s="214"/>
      <c r="AE161" s="214"/>
      <c r="AF161" s="214"/>
      <c r="AG161" s="214" t="s">
        <v>371</v>
      </c>
      <c r="AH161" s="214">
        <v>0</v>
      </c>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row>
    <row r="162" spans="1:60" outlineLevel="1" x14ac:dyDescent="0.2">
      <c r="A162" s="236">
        <v>38</v>
      </c>
      <c r="B162" s="237" t="s">
        <v>506</v>
      </c>
      <c r="C162" s="254" t="s">
        <v>507</v>
      </c>
      <c r="D162" s="238" t="s">
        <v>330</v>
      </c>
      <c r="E162" s="239">
        <v>1</v>
      </c>
      <c r="F162" s="240"/>
      <c r="G162" s="241">
        <f>ROUND(E162*F162,2)</f>
        <v>0</v>
      </c>
      <c r="H162" s="240"/>
      <c r="I162" s="241">
        <f>ROUND(E162*H162,2)</f>
        <v>0</v>
      </c>
      <c r="J162" s="240"/>
      <c r="K162" s="241">
        <f>ROUND(E162*J162,2)</f>
        <v>0</v>
      </c>
      <c r="L162" s="241">
        <v>12</v>
      </c>
      <c r="M162" s="241">
        <f>G162*(1+L162/100)</f>
        <v>0</v>
      </c>
      <c r="N162" s="239">
        <v>0</v>
      </c>
      <c r="O162" s="239">
        <f>ROUND(E162*N162,2)</f>
        <v>0</v>
      </c>
      <c r="P162" s="239">
        <v>0</v>
      </c>
      <c r="Q162" s="239">
        <f>ROUND(E162*P162,2)</f>
        <v>0</v>
      </c>
      <c r="R162" s="241" t="s">
        <v>366</v>
      </c>
      <c r="S162" s="241" t="s">
        <v>315</v>
      </c>
      <c r="T162" s="242" t="s">
        <v>316</v>
      </c>
      <c r="U162" s="224">
        <v>0.02</v>
      </c>
      <c r="V162" s="224">
        <f>ROUND(E162*U162,2)</f>
        <v>0.02</v>
      </c>
      <c r="W162" s="224"/>
      <c r="X162" s="224" t="s">
        <v>336</v>
      </c>
      <c r="Y162" s="224" t="s">
        <v>317</v>
      </c>
      <c r="Z162" s="214"/>
      <c r="AA162" s="214"/>
      <c r="AB162" s="214"/>
      <c r="AC162" s="214"/>
      <c r="AD162" s="214"/>
      <c r="AE162" s="214"/>
      <c r="AF162" s="214"/>
      <c r="AG162" s="214" t="s">
        <v>337</v>
      </c>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row>
    <row r="163" spans="1:60" outlineLevel="2" x14ac:dyDescent="0.2">
      <c r="A163" s="221"/>
      <c r="B163" s="222"/>
      <c r="C163" s="268" t="s">
        <v>1052</v>
      </c>
      <c r="D163" s="262"/>
      <c r="E163" s="263">
        <v>1</v>
      </c>
      <c r="F163" s="224"/>
      <c r="G163" s="224"/>
      <c r="H163" s="224"/>
      <c r="I163" s="224"/>
      <c r="J163" s="224"/>
      <c r="K163" s="224"/>
      <c r="L163" s="224"/>
      <c r="M163" s="224"/>
      <c r="N163" s="223"/>
      <c r="O163" s="223"/>
      <c r="P163" s="223"/>
      <c r="Q163" s="223"/>
      <c r="R163" s="224"/>
      <c r="S163" s="224"/>
      <c r="T163" s="224"/>
      <c r="U163" s="224"/>
      <c r="V163" s="224"/>
      <c r="W163" s="224"/>
      <c r="X163" s="224"/>
      <c r="Y163" s="224"/>
      <c r="Z163" s="214"/>
      <c r="AA163" s="214"/>
      <c r="AB163" s="214"/>
      <c r="AC163" s="214"/>
      <c r="AD163" s="214"/>
      <c r="AE163" s="214"/>
      <c r="AF163" s="214"/>
      <c r="AG163" s="214" t="s">
        <v>371</v>
      </c>
      <c r="AH163" s="214">
        <v>0</v>
      </c>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row>
    <row r="164" spans="1:60" outlineLevel="1" x14ac:dyDescent="0.2">
      <c r="A164" s="236">
        <v>39</v>
      </c>
      <c r="B164" s="237" t="s">
        <v>1053</v>
      </c>
      <c r="C164" s="254" t="s">
        <v>1054</v>
      </c>
      <c r="D164" s="238" t="s">
        <v>1055</v>
      </c>
      <c r="E164" s="239">
        <v>1</v>
      </c>
      <c r="F164" s="240"/>
      <c r="G164" s="241">
        <f>ROUND(E164*F164,2)</f>
        <v>0</v>
      </c>
      <c r="H164" s="240"/>
      <c r="I164" s="241">
        <f>ROUND(E164*H164,2)</f>
        <v>0</v>
      </c>
      <c r="J164" s="240"/>
      <c r="K164" s="241">
        <f>ROUND(E164*J164,2)</f>
        <v>0</v>
      </c>
      <c r="L164" s="241">
        <v>12</v>
      </c>
      <c r="M164" s="241">
        <f>G164*(1+L164/100)</f>
        <v>0</v>
      </c>
      <c r="N164" s="239">
        <v>0</v>
      </c>
      <c r="O164" s="239">
        <f>ROUND(E164*N164,2)</f>
        <v>0</v>
      </c>
      <c r="P164" s="239">
        <v>0</v>
      </c>
      <c r="Q164" s="239">
        <f>ROUND(E164*P164,2)</f>
        <v>0</v>
      </c>
      <c r="R164" s="241"/>
      <c r="S164" s="241" t="s">
        <v>331</v>
      </c>
      <c r="T164" s="242" t="s">
        <v>316</v>
      </c>
      <c r="U164" s="224">
        <v>0</v>
      </c>
      <c r="V164" s="224">
        <f>ROUND(E164*U164,2)</f>
        <v>0</v>
      </c>
      <c r="W164" s="224"/>
      <c r="X164" s="224" t="s">
        <v>336</v>
      </c>
      <c r="Y164" s="224" t="s">
        <v>317</v>
      </c>
      <c r="Z164" s="214"/>
      <c r="AA164" s="214"/>
      <c r="AB164" s="214"/>
      <c r="AC164" s="214"/>
      <c r="AD164" s="214"/>
      <c r="AE164" s="214"/>
      <c r="AF164" s="214"/>
      <c r="AG164" s="214" t="s">
        <v>367</v>
      </c>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row>
    <row r="165" spans="1:60" outlineLevel="2" x14ac:dyDescent="0.2">
      <c r="A165" s="221"/>
      <c r="B165" s="222"/>
      <c r="C165" s="255" t="s">
        <v>1056</v>
      </c>
      <c r="D165" s="243"/>
      <c r="E165" s="243"/>
      <c r="F165" s="243"/>
      <c r="G165" s="243"/>
      <c r="H165" s="224"/>
      <c r="I165" s="224"/>
      <c r="J165" s="224"/>
      <c r="K165" s="224"/>
      <c r="L165" s="224"/>
      <c r="M165" s="224"/>
      <c r="N165" s="223"/>
      <c r="O165" s="223"/>
      <c r="P165" s="223"/>
      <c r="Q165" s="223"/>
      <c r="R165" s="224"/>
      <c r="S165" s="224"/>
      <c r="T165" s="224"/>
      <c r="U165" s="224"/>
      <c r="V165" s="224"/>
      <c r="W165" s="224"/>
      <c r="X165" s="224"/>
      <c r="Y165" s="224"/>
      <c r="Z165" s="214"/>
      <c r="AA165" s="214"/>
      <c r="AB165" s="214"/>
      <c r="AC165" s="214"/>
      <c r="AD165" s="214"/>
      <c r="AE165" s="214"/>
      <c r="AF165" s="214"/>
      <c r="AG165" s="214" t="s">
        <v>320</v>
      </c>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row>
    <row r="166" spans="1:60" outlineLevel="3" x14ac:dyDescent="0.2">
      <c r="A166" s="221"/>
      <c r="B166" s="222"/>
      <c r="C166" s="258" t="s">
        <v>1057</v>
      </c>
      <c r="D166" s="252"/>
      <c r="E166" s="252"/>
      <c r="F166" s="252"/>
      <c r="G166" s="252"/>
      <c r="H166" s="224"/>
      <c r="I166" s="224"/>
      <c r="J166" s="224"/>
      <c r="K166" s="224"/>
      <c r="L166" s="224"/>
      <c r="M166" s="224"/>
      <c r="N166" s="223"/>
      <c r="O166" s="223"/>
      <c r="P166" s="223"/>
      <c r="Q166" s="223"/>
      <c r="R166" s="224"/>
      <c r="S166" s="224"/>
      <c r="T166" s="224"/>
      <c r="U166" s="224"/>
      <c r="V166" s="224"/>
      <c r="W166" s="224"/>
      <c r="X166" s="224"/>
      <c r="Y166" s="224"/>
      <c r="Z166" s="214"/>
      <c r="AA166" s="214"/>
      <c r="AB166" s="214"/>
      <c r="AC166" s="214"/>
      <c r="AD166" s="214"/>
      <c r="AE166" s="214"/>
      <c r="AF166" s="214"/>
      <c r="AG166" s="214" t="s">
        <v>320</v>
      </c>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row>
    <row r="167" spans="1:60" outlineLevel="3" x14ac:dyDescent="0.2">
      <c r="A167" s="221"/>
      <c r="B167" s="222"/>
      <c r="C167" s="258" t="s">
        <v>1058</v>
      </c>
      <c r="D167" s="252"/>
      <c r="E167" s="252"/>
      <c r="F167" s="252"/>
      <c r="G167" s="252"/>
      <c r="H167" s="224"/>
      <c r="I167" s="224"/>
      <c r="J167" s="224"/>
      <c r="K167" s="224"/>
      <c r="L167" s="224"/>
      <c r="M167" s="224"/>
      <c r="N167" s="223"/>
      <c r="O167" s="223"/>
      <c r="P167" s="223"/>
      <c r="Q167" s="223"/>
      <c r="R167" s="224"/>
      <c r="S167" s="224"/>
      <c r="T167" s="224"/>
      <c r="U167" s="224"/>
      <c r="V167" s="224"/>
      <c r="W167" s="224"/>
      <c r="X167" s="224"/>
      <c r="Y167" s="224"/>
      <c r="Z167" s="214"/>
      <c r="AA167" s="214"/>
      <c r="AB167" s="214"/>
      <c r="AC167" s="214"/>
      <c r="AD167" s="214"/>
      <c r="AE167" s="214"/>
      <c r="AF167" s="214"/>
      <c r="AG167" s="214" t="s">
        <v>320</v>
      </c>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row>
    <row r="168" spans="1:60" outlineLevel="3" x14ac:dyDescent="0.2">
      <c r="A168" s="221"/>
      <c r="B168" s="222"/>
      <c r="C168" s="258" t="s">
        <v>1059</v>
      </c>
      <c r="D168" s="252"/>
      <c r="E168" s="252"/>
      <c r="F168" s="252"/>
      <c r="G168" s="252"/>
      <c r="H168" s="224"/>
      <c r="I168" s="224"/>
      <c r="J168" s="224"/>
      <c r="K168" s="224"/>
      <c r="L168" s="224"/>
      <c r="M168" s="224"/>
      <c r="N168" s="223"/>
      <c r="O168" s="223"/>
      <c r="P168" s="223"/>
      <c r="Q168" s="223"/>
      <c r="R168" s="224"/>
      <c r="S168" s="224"/>
      <c r="T168" s="224"/>
      <c r="U168" s="224"/>
      <c r="V168" s="224"/>
      <c r="W168" s="224"/>
      <c r="X168" s="224"/>
      <c r="Y168" s="224"/>
      <c r="Z168" s="214"/>
      <c r="AA168" s="214"/>
      <c r="AB168" s="214"/>
      <c r="AC168" s="214"/>
      <c r="AD168" s="214"/>
      <c r="AE168" s="214"/>
      <c r="AF168" s="214"/>
      <c r="AG168" s="214" t="s">
        <v>320</v>
      </c>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row>
    <row r="169" spans="1:60" outlineLevel="3" x14ac:dyDescent="0.2">
      <c r="A169" s="221"/>
      <c r="B169" s="222"/>
      <c r="C169" s="258" t="s">
        <v>1060</v>
      </c>
      <c r="D169" s="252"/>
      <c r="E169" s="252"/>
      <c r="F169" s="252"/>
      <c r="G169" s="252"/>
      <c r="H169" s="224"/>
      <c r="I169" s="224"/>
      <c r="J169" s="224"/>
      <c r="K169" s="224"/>
      <c r="L169" s="224"/>
      <c r="M169" s="224"/>
      <c r="N169" s="223"/>
      <c r="O169" s="223"/>
      <c r="P169" s="223"/>
      <c r="Q169" s="223"/>
      <c r="R169" s="224"/>
      <c r="S169" s="224"/>
      <c r="T169" s="224"/>
      <c r="U169" s="224"/>
      <c r="V169" s="224"/>
      <c r="W169" s="224"/>
      <c r="X169" s="224"/>
      <c r="Y169" s="224"/>
      <c r="Z169" s="214"/>
      <c r="AA169" s="214"/>
      <c r="AB169" s="214"/>
      <c r="AC169" s="214"/>
      <c r="AD169" s="214"/>
      <c r="AE169" s="214"/>
      <c r="AF169" s="214"/>
      <c r="AG169" s="214" t="s">
        <v>320</v>
      </c>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row>
    <row r="170" spans="1:60" outlineLevel="2" x14ac:dyDescent="0.2">
      <c r="A170" s="221"/>
      <c r="B170" s="222"/>
      <c r="C170" s="268" t="s">
        <v>1061</v>
      </c>
      <c r="D170" s="262"/>
      <c r="E170" s="263">
        <v>1</v>
      </c>
      <c r="F170" s="224"/>
      <c r="G170" s="224"/>
      <c r="H170" s="224"/>
      <c r="I170" s="224"/>
      <c r="J170" s="224"/>
      <c r="K170" s="224"/>
      <c r="L170" s="224"/>
      <c r="M170" s="224"/>
      <c r="N170" s="223"/>
      <c r="O170" s="223"/>
      <c r="P170" s="223"/>
      <c r="Q170" s="223"/>
      <c r="R170" s="224"/>
      <c r="S170" s="224"/>
      <c r="T170" s="224"/>
      <c r="U170" s="224"/>
      <c r="V170" s="224"/>
      <c r="W170" s="224"/>
      <c r="X170" s="224"/>
      <c r="Y170" s="224"/>
      <c r="Z170" s="214"/>
      <c r="AA170" s="214"/>
      <c r="AB170" s="214"/>
      <c r="AC170" s="214"/>
      <c r="AD170" s="214"/>
      <c r="AE170" s="214"/>
      <c r="AF170" s="214"/>
      <c r="AG170" s="214" t="s">
        <v>371</v>
      </c>
      <c r="AH170" s="214">
        <v>0</v>
      </c>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row>
    <row r="171" spans="1:60" x14ac:dyDescent="0.2">
      <c r="A171" s="229" t="s">
        <v>310</v>
      </c>
      <c r="B171" s="230" t="s">
        <v>207</v>
      </c>
      <c r="C171" s="253" t="s">
        <v>208</v>
      </c>
      <c r="D171" s="231"/>
      <c r="E171" s="232"/>
      <c r="F171" s="233"/>
      <c r="G171" s="233">
        <f>SUMIF(AG172:AG178,"&lt;&gt;NOR",G172:G178)</f>
        <v>0</v>
      </c>
      <c r="H171" s="233"/>
      <c r="I171" s="233">
        <f>SUM(I172:I178)</f>
        <v>0</v>
      </c>
      <c r="J171" s="233"/>
      <c r="K171" s="233">
        <f>SUM(K172:K178)</f>
        <v>0</v>
      </c>
      <c r="L171" s="233"/>
      <c r="M171" s="233">
        <f>SUM(M172:M178)</f>
        <v>0</v>
      </c>
      <c r="N171" s="232"/>
      <c r="O171" s="232">
        <f>SUM(O172:O178)</f>
        <v>0.01</v>
      </c>
      <c r="P171" s="232"/>
      <c r="Q171" s="232">
        <f>SUM(Q172:Q178)</f>
        <v>0</v>
      </c>
      <c r="R171" s="233"/>
      <c r="S171" s="233"/>
      <c r="T171" s="234"/>
      <c r="U171" s="228"/>
      <c r="V171" s="228">
        <f>SUM(V172:V178)</f>
        <v>0.42</v>
      </c>
      <c r="W171" s="228"/>
      <c r="X171" s="228"/>
      <c r="Y171" s="228"/>
      <c r="AG171" t="s">
        <v>311</v>
      </c>
    </row>
    <row r="172" spans="1:60" outlineLevel="1" x14ac:dyDescent="0.2">
      <c r="A172" s="236">
        <v>40</v>
      </c>
      <c r="B172" s="237" t="s">
        <v>1062</v>
      </c>
      <c r="C172" s="254" t="s">
        <v>1063</v>
      </c>
      <c r="D172" s="238" t="s">
        <v>375</v>
      </c>
      <c r="E172" s="239">
        <v>1</v>
      </c>
      <c r="F172" s="240"/>
      <c r="G172" s="241">
        <f>ROUND(E172*F172,2)</f>
        <v>0</v>
      </c>
      <c r="H172" s="240"/>
      <c r="I172" s="241">
        <f>ROUND(E172*H172,2)</f>
        <v>0</v>
      </c>
      <c r="J172" s="240"/>
      <c r="K172" s="241">
        <f>ROUND(E172*J172,2)</f>
        <v>0</v>
      </c>
      <c r="L172" s="241">
        <v>12</v>
      </c>
      <c r="M172" s="241">
        <f>G172*(1+L172/100)</f>
        <v>0</v>
      </c>
      <c r="N172" s="239">
        <v>5.8300000000000001E-3</v>
      </c>
      <c r="O172" s="239">
        <f>ROUND(E172*N172,2)</f>
        <v>0.01</v>
      </c>
      <c r="P172" s="239">
        <v>0</v>
      </c>
      <c r="Q172" s="239">
        <f>ROUND(E172*P172,2)</f>
        <v>0</v>
      </c>
      <c r="R172" s="241"/>
      <c r="S172" s="241" t="s">
        <v>331</v>
      </c>
      <c r="T172" s="242" t="s">
        <v>316</v>
      </c>
      <c r="U172" s="224">
        <v>0.42</v>
      </c>
      <c r="V172" s="224">
        <f>ROUND(E172*U172,2)</f>
        <v>0.42</v>
      </c>
      <c r="W172" s="224"/>
      <c r="X172" s="224" t="s">
        <v>336</v>
      </c>
      <c r="Y172" s="224" t="s">
        <v>317</v>
      </c>
      <c r="Z172" s="214"/>
      <c r="AA172" s="214"/>
      <c r="AB172" s="214"/>
      <c r="AC172" s="214"/>
      <c r="AD172" s="214"/>
      <c r="AE172" s="214"/>
      <c r="AF172" s="214"/>
      <c r="AG172" s="214" t="s">
        <v>337</v>
      </c>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row>
    <row r="173" spans="1:60" outlineLevel="2" x14ac:dyDescent="0.2">
      <c r="A173" s="221"/>
      <c r="B173" s="222"/>
      <c r="C173" s="255" t="s">
        <v>1290</v>
      </c>
      <c r="D173" s="243"/>
      <c r="E173" s="243"/>
      <c r="F173" s="243"/>
      <c r="G173" s="243"/>
      <c r="H173" s="224"/>
      <c r="I173" s="224"/>
      <c r="J173" s="224"/>
      <c r="K173" s="224"/>
      <c r="L173" s="224"/>
      <c r="M173" s="224"/>
      <c r="N173" s="223"/>
      <c r="O173" s="223"/>
      <c r="P173" s="223"/>
      <c r="Q173" s="223"/>
      <c r="R173" s="224"/>
      <c r="S173" s="224"/>
      <c r="T173" s="224"/>
      <c r="U173" s="224"/>
      <c r="V173" s="224"/>
      <c r="W173" s="224"/>
      <c r="X173" s="224"/>
      <c r="Y173" s="224"/>
      <c r="Z173" s="214"/>
      <c r="AA173" s="214"/>
      <c r="AB173" s="214"/>
      <c r="AC173" s="214"/>
      <c r="AD173" s="214"/>
      <c r="AE173" s="214"/>
      <c r="AF173" s="214"/>
      <c r="AG173" s="214" t="s">
        <v>320</v>
      </c>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row>
    <row r="174" spans="1:60" outlineLevel="3" x14ac:dyDescent="0.2">
      <c r="A174" s="221"/>
      <c r="B174" s="222"/>
      <c r="C174" s="258" t="s">
        <v>1064</v>
      </c>
      <c r="D174" s="252"/>
      <c r="E174" s="252"/>
      <c r="F174" s="252"/>
      <c r="G174" s="252"/>
      <c r="H174" s="224"/>
      <c r="I174" s="224"/>
      <c r="J174" s="224"/>
      <c r="K174" s="224"/>
      <c r="L174" s="224"/>
      <c r="M174" s="224"/>
      <c r="N174" s="223"/>
      <c r="O174" s="223"/>
      <c r="P174" s="223"/>
      <c r="Q174" s="223"/>
      <c r="R174" s="224"/>
      <c r="S174" s="224"/>
      <c r="T174" s="224"/>
      <c r="U174" s="224"/>
      <c r="V174" s="224"/>
      <c r="W174" s="224"/>
      <c r="X174" s="224"/>
      <c r="Y174" s="224"/>
      <c r="Z174" s="214"/>
      <c r="AA174" s="214"/>
      <c r="AB174" s="214"/>
      <c r="AC174" s="214"/>
      <c r="AD174" s="214"/>
      <c r="AE174" s="214"/>
      <c r="AF174" s="214"/>
      <c r="AG174" s="214" t="s">
        <v>320</v>
      </c>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row>
    <row r="175" spans="1:60" outlineLevel="3" x14ac:dyDescent="0.2">
      <c r="A175" s="221"/>
      <c r="B175" s="222"/>
      <c r="C175" s="258" t="s">
        <v>1065</v>
      </c>
      <c r="D175" s="252"/>
      <c r="E175" s="252"/>
      <c r="F175" s="252"/>
      <c r="G175" s="252"/>
      <c r="H175" s="224"/>
      <c r="I175" s="224"/>
      <c r="J175" s="224"/>
      <c r="K175" s="224"/>
      <c r="L175" s="224"/>
      <c r="M175" s="224"/>
      <c r="N175" s="223"/>
      <c r="O175" s="223"/>
      <c r="P175" s="223"/>
      <c r="Q175" s="223"/>
      <c r="R175" s="224"/>
      <c r="S175" s="224"/>
      <c r="T175" s="224"/>
      <c r="U175" s="224"/>
      <c r="V175" s="224"/>
      <c r="W175" s="224"/>
      <c r="X175" s="224"/>
      <c r="Y175" s="224"/>
      <c r="Z175" s="214"/>
      <c r="AA175" s="214"/>
      <c r="AB175" s="214"/>
      <c r="AC175" s="214"/>
      <c r="AD175" s="214"/>
      <c r="AE175" s="214"/>
      <c r="AF175" s="214"/>
      <c r="AG175" s="214" t="s">
        <v>320</v>
      </c>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row>
    <row r="176" spans="1:60" outlineLevel="3" x14ac:dyDescent="0.2">
      <c r="A176" s="221"/>
      <c r="B176" s="222"/>
      <c r="C176" s="258" t="s">
        <v>1066</v>
      </c>
      <c r="D176" s="252"/>
      <c r="E176" s="252"/>
      <c r="F176" s="252"/>
      <c r="G176" s="252"/>
      <c r="H176" s="224"/>
      <c r="I176" s="224"/>
      <c r="J176" s="224"/>
      <c r="K176" s="224"/>
      <c r="L176" s="224"/>
      <c r="M176" s="224"/>
      <c r="N176" s="223"/>
      <c r="O176" s="223"/>
      <c r="P176" s="223"/>
      <c r="Q176" s="223"/>
      <c r="R176" s="224"/>
      <c r="S176" s="224"/>
      <c r="T176" s="224"/>
      <c r="U176" s="224"/>
      <c r="V176" s="224"/>
      <c r="W176" s="224"/>
      <c r="X176" s="224"/>
      <c r="Y176" s="224"/>
      <c r="Z176" s="214"/>
      <c r="AA176" s="214"/>
      <c r="AB176" s="214"/>
      <c r="AC176" s="214"/>
      <c r="AD176" s="214"/>
      <c r="AE176" s="214"/>
      <c r="AF176" s="214"/>
      <c r="AG176" s="214" t="s">
        <v>320</v>
      </c>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row>
    <row r="177" spans="1:60" outlineLevel="3" x14ac:dyDescent="0.2">
      <c r="A177" s="221"/>
      <c r="B177" s="222"/>
      <c r="C177" s="258" t="s">
        <v>1067</v>
      </c>
      <c r="D177" s="252"/>
      <c r="E177" s="252"/>
      <c r="F177" s="252"/>
      <c r="G177" s="252"/>
      <c r="H177" s="224"/>
      <c r="I177" s="224"/>
      <c r="J177" s="224"/>
      <c r="K177" s="224"/>
      <c r="L177" s="224"/>
      <c r="M177" s="224"/>
      <c r="N177" s="223"/>
      <c r="O177" s="223"/>
      <c r="P177" s="223"/>
      <c r="Q177" s="223"/>
      <c r="R177" s="224"/>
      <c r="S177" s="224"/>
      <c r="T177" s="224"/>
      <c r="U177" s="224"/>
      <c r="V177" s="224"/>
      <c r="W177" s="224"/>
      <c r="X177" s="224"/>
      <c r="Y177" s="224"/>
      <c r="Z177" s="214"/>
      <c r="AA177" s="214"/>
      <c r="AB177" s="214"/>
      <c r="AC177" s="214"/>
      <c r="AD177" s="214"/>
      <c r="AE177" s="214"/>
      <c r="AF177" s="214"/>
      <c r="AG177" s="214" t="s">
        <v>320</v>
      </c>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row>
    <row r="178" spans="1:60" outlineLevel="3" x14ac:dyDescent="0.2">
      <c r="A178" s="221"/>
      <c r="B178" s="222"/>
      <c r="C178" s="258" t="s">
        <v>1068</v>
      </c>
      <c r="D178" s="252"/>
      <c r="E178" s="252"/>
      <c r="F178" s="252"/>
      <c r="G178" s="252"/>
      <c r="H178" s="224"/>
      <c r="I178" s="224"/>
      <c r="J178" s="224"/>
      <c r="K178" s="224"/>
      <c r="L178" s="224"/>
      <c r="M178" s="224"/>
      <c r="N178" s="223"/>
      <c r="O178" s="223"/>
      <c r="P178" s="223"/>
      <c r="Q178" s="223"/>
      <c r="R178" s="224"/>
      <c r="S178" s="224"/>
      <c r="T178" s="224"/>
      <c r="U178" s="224"/>
      <c r="V178" s="224"/>
      <c r="W178" s="224"/>
      <c r="X178" s="224"/>
      <c r="Y178" s="224"/>
      <c r="Z178" s="214"/>
      <c r="AA178" s="214"/>
      <c r="AB178" s="214"/>
      <c r="AC178" s="214"/>
      <c r="AD178" s="214"/>
      <c r="AE178" s="214"/>
      <c r="AF178" s="214"/>
      <c r="AG178" s="214" t="s">
        <v>320</v>
      </c>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row>
    <row r="179" spans="1:60" x14ac:dyDescent="0.2">
      <c r="A179" s="229" t="s">
        <v>310</v>
      </c>
      <c r="B179" s="230" t="s">
        <v>209</v>
      </c>
      <c r="C179" s="253" t="s">
        <v>210</v>
      </c>
      <c r="D179" s="231"/>
      <c r="E179" s="232"/>
      <c r="F179" s="233"/>
      <c r="G179" s="233">
        <f>SUMIF(AG180:AG231,"&lt;&gt;NOR",G180:G231)</f>
        <v>0</v>
      </c>
      <c r="H179" s="233"/>
      <c r="I179" s="233">
        <f>SUM(I180:I231)</f>
        <v>0</v>
      </c>
      <c r="J179" s="233"/>
      <c r="K179" s="233">
        <f>SUM(K180:K231)</f>
        <v>0</v>
      </c>
      <c r="L179" s="233"/>
      <c r="M179" s="233">
        <f>SUM(M180:M231)</f>
        <v>0</v>
      </c>
      <c r="N179" s="232"/>
      <c r="O179" s="232">
        <f>SUM(O180:O231)</f>
        <v>0.02</v>
      </c>
      <c r="P179" s="232"/>
      <c r="Q179" s="232">
        <f>SUM(Q180:Q231)</f>
        <v>18.57</v>
      </c>
      <c r="R179" s="233"/>
      <c r="S179" s="233"/>
      <c r="T179" s="234"/>
      <c r="U179" s="228"/>
      <c r="V179" s="228">
        <f>SUM(V180:V231)</f>
        <v>51.690000000000005</v>
      </c>
      <c r="W179" s="228"/>
      <c r="X179" s="228"/>
      <c r="Y179" s="228"/>
      <c r="AG179" t="s">
        <v>311</v>
      </c>
    </row>
    <row r="180" spans="1:60" ht="22.5" outlineLevel="1" x14ac:dyDescent="0.2">
      <c r="A180" s="236">
        <v>41</v>
      </c>
      <c r="B180" s="237" t="s">
        <v>527</v>
      </c>
      <c r="C180" s="254" t="s">
        <v>528</v>
      </c>
      <c r="D180" s="238" t="s">
        <v>365</v>
      </c>
      <c r="E180" s="239">
        <v>5.4672000000000001</v>
      </c>
      <c r="F180" s="240"/>
      <c r="G180" s="241">
        <f>ROUND(E180*F180,2)</f>
        <v>0</v>
      </c>
      <c r="H180" s="240"/>
      <c r="I180" s="241">
        <f>ROUND(E180*H180,2)</f>
        <v>0</v>
      </c>
      <c r="J180" s="240"/>
      <c r="K180" s="241">
        <f>ROUND(E180*J180,2)</f>
        <v>0</v>
      </c>
      <c r="L180" s="241">
        <v>12</v>
      </c>
      <c r="M180" s="241">
        <f>G180*(1+L180/100)</f>
        <v>0</v>
      </c>
      <c r="N180" s="239">
        <v>0</v>
      </c>
      <c r="O180" s="239">
        <f>ROUND(E180*N180,2)</f>
        <v>0</v>
      </c>
      <c r="P180" s="239">
        <v>1.4</v>
      </c>
      <c r="Q180" s="239">
        <f>ROUND(E180*P180,2)</f>
        <v>7.65</v>
      </c>
      <c r="R180" s="241" t="s">
        <v>519</v>
      </c>
      <c r="S180" s="241" t="s">
        <v>315</v>
      </c>
      <c r="T180" s="242" t="s">
        <v>315</v>
      </c>
      <c r="U180" s="224">
        <v>1.0509999999999999</v>
      </c>
      <c r="V180" s="224">
        <f>ROUND(E180*U180,2)</f>
        <v>5.75</v>
      </c>
      <c r="W180" s="224"/>
      <c r="X180" s="224" t="s">
        <v>336</v>
      </c>
      <c r="Y180" s="224" t="s">
        <v>317</v>
      </c>
      <c r="Z180" s="214"/>
      <c r="AA180" s="214"/>
      <c r="AB180" s="214"/>
      <c r="AC180" s="214"/>
      <c r="AD180" s="214"/>
      <c r="AE180" s="214"/>
      <c r="AF180" s="214"/>
      <c r="AG180" s="214" t="s">
        <v>337</v>
      </c>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row>
    <row r="181" spans="1:60" outlineLevel="2" x14ac:dyDescent="0.2">
      <c r="A181" s="221"/>
      <c r="B181" s="222"/>
      <c r="C181" s="268" t="s">
        <v>536</v>
      </c>
      <c r="D181" s="262"/>
      <c r="E181" s="263"/>
      <c r="F181" s="224"/>
      <c r="G181" s="224"/>
      <c r="H181" s="224"/>
      <c r="I181" s="224"/>
      <c r="J181" s="224"/>
      <c r="K181" s="224"/>
      <c r="L181" s="224"/>
      <c r="M181" s="224"/>
      <c r="N181" s="223"/>
      <c r="O181" s="223"/>
      <c r="P181" s="223"/>
      <c r="Q181" s="223"/>
      <c r="R181" s="224"/>
      <c r="S181" s="224"/>
      <c r="T181" s="224"/>
      <c r="U181" s="224"/>
      <c r="V181" s="224"/>
      <c r="W181" s="224"/>
      <c r="X181" s="224"/>
      <c r="Y181" s="224"/>
      <c r="Z181" s="214"/>
      <c r="AA181" s="214"/>
      <c r="AB181" s="214"/>
      <c r="AC181" s="214"/>
      <c r="AD181" s="214"/>
      <c r="AE181" s="214"/>
      <c r="AF181" s="214"/>
      <c r="AG181" s="214" t="s">
        <v>371</v>
      </c>
      <c r="AH181" s="214">
        <v>0</v>
      </c>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row>
    <row r="182" spans="1:60" outlineLevel="3" x14ac:dyDescent="0.2">
      <c r="A182" s="221"/>
      <c r="B182" s="222"/>
      <c r="C182" s="269" t="s">
        <v>480</v>
      </c>
      <c r="D182" s="264"/>
      <c r="E182" s="265"/>
      <c r="F182" s="224"/>
      <c r="G182" s="224"/>
      <c r="H182" s="224"/>
      <c r="I182" s="224"/>
      <c r="J182" s="224"/>
      <c r="K182" s="224"/>
      <c r="L182" s="224"/>
      <c r="M182" s="224"/>
      <c r="N182" s="223"/>
      <c r="O182" s="223"/>
      <c r="P182" s="223"/>
      <c r="Q182" s="223"/>
      <c r="R182" s="224"/>
      <c r="S182" s="224"/>
      <c r="T182" s="224"/>
      <c r="U182" s="224"/>
      <c r="V182" s="224"/>
      <c r="W182" s="224"/>
      <c r="X182" s="224"/>
      <c r="Y182" s="224"/>
      <c r="Z182" s="214"/>
      <c r="AA182" s="214"/>
      <c r="AB182" s="214"/>
      <c r="AC182" s="214"/>
      <c r="AD182" s="214"/>
      <c r="AE182" s="214"/>
      <c r="AF182" s="214"/>
      <c r="AG182" s="214" t="s">
        <v>371</v>
      </c>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row>
    <row r="183" spans="1:60" outlineLevel="3" x14ac:dyDescent="0.2">
      <c r="A183" s="221"/>
      <c r="B183" s="222"/>
      <c r="C183" s="270" t="s">
        <v>1069</v>
      </c>
      <c r="D183" s="264"/>
      <c r="E183" s="265">
        <v>12.03</v>
      </c>
      <c r="F183" s="224"/>
      <c r="G183" s="224"/>
      <c r="H183" s="224"/>
      <c r="I183" s="224"/>
      <c r="J183" s="224"/>
      <c r="K183" s="224"/>
      <c r="L183" s="224"/>
      <c r="M183" s="224"/>
      <c r="N183" s="223"/>
      <c r="O183" s="223"/>
      <c r="P183" s="223"/>
      <c r="Q183" s="223"/>
      <c r="R183" s="224"/>
      <c r="S183" s="224"/>
      <c r="T183" s="224"/>
      <c r="U183" s="224"/>
      <c r="V183" s="224"/>
      <c r="W183" s="224"/>
      <c r="X183" s="224"/>
      <c r="Y183" s="224"/>
      <c r="Z183" s="214"/>
      <c r="AA183" s="214"/>
      <c r="AB183" s="214"/>
      <c r="AC183" s="214"/>
      <c r="AD183" s="214"/>
      <c r="AE183" s="214"/>
      <c r="AF183" s="214"/>
      <c r="AG183" s="214" t="s">
        <v>371</v>
      </c>
      <c r="AH183" s="214">
        <v>2</v>
      </c>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row>
    <row r="184" spans="1:60" outlineLevel="3" x14ac:dyDescent="0.2">
      <c r="A184" s="221"/>
      <c r="B184" s="222"/>
      <c r="C184" s="270" t="s">
        <v>1070</v>
      </c>
      <c r="D184" s="264"/>
      <c r="E184" s="265">
        <v>21.12</v>
      </c>
      <c r="F184" s="224"/>
      <c r="G184" s="224"/>
      <c r="H184" s="224"/>
      <c r="I184" s="224"/>
      <c r="J184" s="224"/>
      <c r="K184" s="224"/>
      <c r="L184" s="224"/>
      <c r="M184" s="224"/>
      <c r="N184" s="223"/>
      <c r="O184" s="223"/>
      <c r="P184" s="223"/>
      <c r="Q184" s="223"/>
      <c r="R184" s="224"/>
      <c r="S184" s="224"/>
      <c r="T184" s="224"/>
      <c r="U184" s="224"/>
      <c r="V184" s="224"/>
      <c r="W184" s="224"/>
      <c r="X184" s="224"/>
      <c r="Y184" s="224"/>
      <c r="Z184" s="214"/>
      <c r="AA184" s="214"/>
      <c r="AB184" s="214"/>
      <c r="AC184" s="214"/>
      <c r="AD184" s="214"/>
      <c r="AE184" s="214"/>
      <c r="AF184" s="214"/>
      <c r="AG184" s="214" t="s">
        <v>371</v>
      </c>
      <c r="AH184" s="214">
        <v>2</v>
      </c>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row>
    <row r="185" spans="1:60" outlineLevel="3" x14ac:dyDescent="0.2">
      <c r="A185" s="221"/>
      <c r="B185" s="222"/>
      <c r="C185" s="270" t="s">
        <v>1071</v>
      </c>
      <c r="D185" s="264"/>
      <c r="E185" s="265">
        <v>1.02</v>
      </c>
      <c r="F185" s="224"/>
      <c r="G185" s="224"/>
      <c r="H185" s="224"/>
      <c r="I185" s="224"/>
      <c r="J185" s="224"/>
      <c r="K185" s="224"/>
      <c r="L185" s="224"/>
      <c r="M185" s="224"/>
      <c r="N185" s="223"/>
      <c r="O185" s="223"/>
      <c r="P185" s="223"/>
      <c r="Q185" s="223"/>
      <c r="R185" s="224"/>
      <c r="S185" s="224"/>
      <c r="T185" s="224"/>
      <c r="U185" s="224"/>
      <c r="V185" s="224"/>
      <c r="W185" s="224"/>
      <c r="X185" s="224"/>
      <c r="Y185" s="224"/>
      <c r="Z185" s="214"/>
      <c r="AA185" s="214"/>
      <c r="AB185" s="214"/>
      <c r="AC185" s="214"/>
      <c r="AD185" s="214"/>
      <c r="AE185" s="214"/>
      <c r="AF185" s="214"/>
      <c r="AG185" s="214" t="s">
        <v>371</v>
      </c>
      <c r="AH185" s="214">
        <v>2</v>
      </c>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row>
    <row r="186" spans="1:60" outlineLevel="3" x14ac:dyDescent="0.2">
      <c r="A186" s="221"/>
      <c r="B186" s="222"/>
      <c r="C186" s="269" t="s">
        <v>483</v>
      </c>
      <c r="D186" s="264"/>
      <c r="E186" s="265"/>
      <c r="F186" s="224"/>
      <c r="G186" s="224"/>
      <c r="H186" s="224"/>
      <c r="I186" s="224"/>
      <c r="J186" s="224"/>
      <c r="K186" s="224"/>
      <c r="L186" s="224"/>
      <c r="M186" s="224"/>
      <c r="N186" s="223"/>
      <c r="O186" s="223"/>
      <c r="P186" s="223"/>
      <c r="Q186" s="223"/>
      <c r="R186" s="224"/>
      <c r="S186" s="224"/>
      <c r="T186" s="224"/>
      <c r="U186" s="224"/>
      <c r="V186" s="224"/>
      <c r="W186" s="224"/>
      <c r="X186" s="224"/>
      <c r="Y186" s="224"/>
      <c r="Z186" s="214"/>
      <c r="AA186" s="214"/>
      <c r="AB186" s="214"/>
      <c r="AC186" s="214"/>
      <c r="AD186" s="214"/>
      <c r="AE186" s="214"/>
      <c r="AF186" s="214"/>
      <c r="AG186" s="214" t="s">
        <v>371</v>
      </c>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row>
    <row r="187" spans="1:60" outlineLevel="3" x14ac:dyDescent="0.2">
      <c r="A187" s="221"/>
      <c r="B187" s="222"/>
      <c r="C187" s="268" t="s">
        <v>1072</v>
      </c>
      <c r="D187" s="262"/>
      <c r="E187" s="263">
        <v>5.4672000000000001</v>
      </c>
      <c r="F187" s="224"/>
      <c r="G187" s="224"/>
      <c r="H187" s="224"/>
      <c r="I187" s="224"/>
      <c r="J187" s="224"/>
      <c r="K187" s="224"/>
      <c r="L187" s="224"/>
      <c r="M187" s="224"/>
      <c r="N187" s="223"/>
      <c r="O187" s="223"/>
      <c r="P187" s="223"/>
      <c r="Q187" s="223"/>
      <c r="R187" s="224"/>
      <c r="S187" s="224"/>
      <c r="T187" s="224"/>
      <c r="U187" s="224"/>
      <c r="V187" s="224"/>
      <c r="W187" s="224"/>
      <c r="X187" s="224"/>
      <c r="Y187" s="224"/>
      <c r="Z187" s="214"/>
      <c r="AA187" s="214"/>
      <c r="AB187" s="214"/>
      <c r="AC187" s="214"/>
      <c r="AD187" s="214"/>
      <c r="AE187" s="214"/>
      <c r="AF187" s="214"/>
      <c r="AG187" s="214" t="s">
        <v>371</v>
      </c>
      <c r="AH187" s="214">
        <v>0</v>
      </c>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row>
    <row r="188" spans="1:60" outlineLevel="1" x14ac:dyDescent="0.2">
      <c r="A188" s="236">
        <v>42</v>
      </c>
      <c r="B188" s="237" t="s">
        <v>1073</v>
      </c>
      <c r="C188" s="254" t="s">
        <v>1074</v>
      </c>
      <c r="D188" s="238" t="s">
        <v>379</v>
      </c>
      <c r="E188" s="239">
        <v>1.02</v>
      </c>
      <c r="F188" s="240"/>
      <c r="G188" s="241">
        <f>ROUND(E188*F188,2)</f>
        <v>0</v>
      </c>
      <c r="H188" s="240"/>
      <c r="I188" s="241">
        <f>ROUND(E188*H188,2)</f>
        <v>0</v>
      </c>
      <c r="J188" s="240"/>
      <c r="K188" s="241">
        <f>ROUND(E188*J188,2)</f>
        <v>0</v>
      </c>
      <c r="L188" s="241">
        <v>12</v>
      </c>
      <c r="M188" s="241">
        <f>G188*(1+L188/100)</f>
        <v>0</v>
      </c>
      <c r="N188" s="239">
        <v>0</v>
      </c>
      <c r="O188" s="239">
        <f>ROUND(E188*N188,2)</f>
        <v>0</v>
      </c>
      <c r="P188" s="239">
        <v>0.02</v>
      </c>
      <c r="Q188" s="239">
        <f>ROUND(E188*P188,2)</f>
        <v>0.02</v>
      </c>
      <c r="R188" s="241" t="s">
        <v>519</v>
      </c>
      <c r="S188" s="241" t="s">
        <v>315</v>
      </c>
      <c r="T188" s="242" t="s">
        <v>315</v>
      </c>
      <c r="U188" s="224">
        <v>0.24</v>
      </c>
      <c r="V188" s="224">
        <f>ROUND(E188*U188,2)</f>
        <v>0.24</v>
      </c>
      <c r="W188" s="224"/>
      <c r="X188" s="224" t="s">
        <v>336</v>
      </c>
      <c r="Y188" s="224" t="s">
        <v>317</v>
      </c>
      <c r="Z188" s="214"/>
      <c r="AA188" s="214"/>
      <c r="AB188" s="214"/>
      <c r="AC188" s="214"/>
      <c r="AD188" s="214"/>
      <c r="AE188" s="214"/>
      <c r="AF188" s="214"/>
      <c r="AG188" s="214" t="s">
        <v>367</v>
      </c>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row>
    <row r="189" spans="1:60" outlineLevel="2" x14ac:dyDescent="0.2">
      <c r="A189" s="221"/>
      <c r="B189" s="222"/>
      <c r="C189" s="267" t="s">
        <v>535</v>
      </c>
      <c r="D189" s="266"/>
      <c r="E189" s="266"/>
      <c r="F189" s="266"/>
      <c r="G189" s="266"/>
      <c r="H189" s="224"/>
      <c r="I189" s="224"/>
      <c r="J189" s="224"/>
      <c r="K189" s="224"/>
      <c r="L189" s="224"/>
      <c r="M189" s="224"/>
      <c r="N189" s="223"/>
      <c r="O189" s="223"/>
      <c r="P189" s="223"/>
      <c r="Q189" s="223"/>
      <c r="R189" s="224"/>
      <c r="S189" s="224"/>
      <c r="T189" s="224"/>
      <c r="U189" s="224"/>
      <c r="V189" s="224"/>
      <c r="W189" s="224"/>
      <c r="X189" s="224"/>
      <c r="Y189" s="224"/>
      <c r="Z189" s="214"/>
      <c r="AA189" s="214"/>
      <c r="AB189" s="214"/>
      <c r="AC189" s="214"/>
      <c r="AD189" s="214"/>
      <c r="AE189" s="214"/>
      <c r="AF189" s="214"/>
      <c r="AG189" s="214" t="s">
        <v>369</v>
      </c>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row>
    <row r="190" spans="1:60" outlineLevel="2" x14ac:dyDescent="0.2">
      <c r="A190" s="221"/>
      <c r="B190" s="222"/>
      <c r="C190" s="268" t="s">
        <v>536</v>
      </c>
      <c r="D190" s="262"/>
      <c r="E190" s="263"/>
      <c r="F190" s="224"/>
      <c r="G190" s="224"/>
      <c r="H190" s="224"/>
      <c r="I190" s="224"/>
      <c r="J190" s="224"/>
      <c r="K190" s="224"/>
      <c r="L190" s="224"/>
      <c r="M190" s="224"/>
      <c r="N190" s="223"/>
      <c r="O190" s="223"/>
      <c r="P190" s="223"/>
      <c r="Q190" s="223"/>
      <c r="R190" s="224"/>
      <c r="S190" s="224"/>
      <c r="T190" s="224"/>
      <c r="U190" s="224"/>
      <c r="V190" s="224"/>
      <c r="W190" s="224"/>
      <c r="X190" s="224"/>
      <c r="Y190" s="224"/>
      <c r="Z190" s="214"/>
      <c r="AA190" s="214"/>
      <c r="AB190" s="214"/>
      <c r="AC190" s="214"/>
      <c r="AD190" s="214"/>
      <c r="AE190" s="214"/>
      <c r="AF190" s="214"/>
      <c r="AG190" s="214" t="s">
        <v>371</v>
      </c>
      <c r="AH190" s="214">
        <v>0</v>
      </c>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row>
    <row r="191" spans="1:60" outlineLevel="3" x14ac:dyDescent="0.2">
      <c r="A191" s="221"/>
      <c r="B191" s="222"/>
      <c r="C191" s="268" t="s">
        <v>1075</v>
      </c>
      <c r="D191" s="262"/>
      <c r="E191" s="263">
        <v>1.02</v>
      </c>
      <c r="F191" s="224"/>
      <c r="G191" s="224"/>
      <c r="H191" s="224"/>
      <c r="I191" s="224"/>
      <c r="J191" s="224"/>
      <c r="K191" s="224"/>
      <c r="L191" s="224"/>
      <c r="M191" s="224"/>
      <c r="N191" s="223"/>
      <c r="O191" s="223"/>
      <c r="P191" s="223"/>
      <c r="Q191" s="223"/>
      <c r="R191" s="224"/>
      <c r="S191" s="224"/>
      <c r="T191" s="224"/>
      <c r="U191" s="224"/>
      <c r="V191" s="224"/>
      <c r="W191" s="224"/>
      <c r="X191" s="224"/>
      <c r="Y191" s="224"/>
      <c r="Z191" s="214"/>
      <c r="AA191" s="214"/>
      <c r="AB191" s="214"/>
      <c r="AC191" s="214"/>
      <c r="AD191" s="214"/>
      <c r="AE191" s="214"/>
      <c r="AF191" s="214"/>
      <c r="AG191" s="214" t="s">
        <v>371</v>
      </c>
      <c r="AH191" s="214">
        <v>0</v>
      </c>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row>
    <row r="192" spans="1:60" outlineLevel="1" x14ac:dyDescent="0.2">
      <c r="A192" s="236">
        <v>43</v>
      </c>
      <c r="B192" s="237" t="s">
        <v>1076</v>
      </c>
      <c r="C192" s="254" t="s">
        <v>1077</v>
      </c>
      <c r="D192" s="238" t="s">
        <v>379</v>
      </c>
      <c r="E192" s="239">
        <v>14.61</v>
      </c>
      <c r="F192" s="240"/>
      <c r="G192" s="241">
        <f>ROUND(E192*F192,2)</f>
        <v>0</v>
      </c>
      <c r="H192" s="240"/>
      <c r="I192" s="241">
        <f>ROUND(E192*H192,2)</f>
        <v>0</v>
      </c>
      <c r="J192" s="240"/>
      <c r="K192" s="241">
        <f>ROUND(E192*J192,2)</f>
        <v>0</v>
      </c>
      <c r="L192" s="241">
        <v>12</v>
      </c>
      <c r="M192" s="241">
        <f>G192*(1+L192/100)</f>
        <v>0</v>
      </c>
      <c r="N192" s="239">
        <v>6.7000000000000002E-4</v>
      </c>
      <c r="O192" s="239">
        <f>ROUND(E192*N192,2)</f>
        <v>0.01</v>
      </c>
      <c r="P192" s="239">
        <v>0.31900000000000001</v>
      </c>
      <c r="Q192" s="239">
        <f>ROUND(E192*P192,2)</f>
        <v>4.66</v>
      </c>
      <c r="R192" s="241" t="s">
        <v>519</v>
      </c>
      <c r="S192" s="241" t="s">
        <v>315</v>
      </c>
      <c r="T192" s="242" t="s">
        <v>315</v>
      </c>
      <c r="U192" s="224">
        <v>0.317</v>
      </c>
      <c r="V192" s="224">
        <f>ROUND(E192*U192,2)</f>
        <v>4.63</v>
      </c>
      <c r="W192" s="224"/>
      <c r="X192" s="224" t="s">
        <v>336</v>
      </c>
      <c r="Y192" s="224" t="s">
        <v>317</v>
      </c>
      <c r="Z192" s="214"/>
      <c r="AA192" s="214"/>
      <c r="AB192" s="214"/>
      <c r="AC192" s="214"/>
      <c r="AD192" s="214"/>
      <c r="AE192" s="214"/>
      <c r="AF192" s="214"/>
      <c r="AG192" s="214" t="s">
        <v>367</v>
      </c>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row>
    <row r="193" spans="1:60" ht="22.5" outlineLevel="2" x14ac:dyDescent="0.2">
      <c r="A193" s="221"/>
      <c r="B193" s="222"/>
      <c r="C193" s="267" t="s">
        <v>520</v>
      </c>
      <c r="D193" s="266"/>
      <c r="E193" s="266"/>
      <c r="F193" s="266"/>
      <c r="G193" s="266"/>
      <c r="H193" s="224"/>
      <c r="I193" s="224"/>
      <c r="J193" s="224"/>
      <c r="K193" s="224"/>
      <c r="L193" s="224"/>
      <c r="M193" s="224"/>
      <c r="N193" s="223"/>
      <c r="O193" s="223"/>
      <c r="P193" s="223"/>
      <c r="Q193" s="223"/>
      <c r="R193" s="224"/>
      <c r="S193" s="224"/>
      <c r="T193" s="224"/>
      <c r="U193" s="224"/>
      <c r="V193" s="224"/>
      <c r="W193" s="224"/>
      <c r="X193" s="224"/>
      <c r="Y193" s="224"/>
      <c r="Z193" s="214"/>
      <c r="AA193" s="214"/>
      <c r="AB193" s="214"/>
      <c r="AC193" s="214"/>
      <c r="AD193" s="214"/>
      <c r="AE193" s="214"/>
      <c r="AF193" s="214"/>
      <c r="AG193" s="214" t="s">
        <v>369</v>
      </c>
      <c r="AH193" s="214"/>
      <c r="AI193" s="214"/>
      <c r="AJ193" s="214"/>
      <c r="AK193" s="214"/>
      <c r="AL193" s="214"/>
      <c r="AM193" s="214"/>
      <c r="AN193" s="214"/>
      <c r="AO193" s="214"/>
      <c r="AP193" s="214"/>
      <c r="AQ193" s="214"/>
      <c r="AR193" s="214"/>
      <c r="AS193" s="214"/>
      <c r="AT193" s="214"/>
      <c r="AU193" s="214"/>
      <c r="AV193" s="214"/>
      <c r="AW193" s="214"/>
      <c r="AX193" s="214"/>
      <c r="AY193" s="214"/>
      <c r="AZ193" s="214"/>
      <c r="BA193" s="244" t="str">
        <f>C193</f>
        <v>nebo vybourání otvorů průřezové plochy přes 4 m2 v příčkách, včetně pomocného lešení o výšce podlahy do 1900 mm a pro zatížení do 1,5 kPa  (150 kg/m2),</v>
      </c>
      <c r="BB193" s="214"/>
      <c r="BC193" s="214"/>
      <c r="BD193" s="214"/>
      <c r="BE193" s="214"/>
      <c r="BF193" s="214"/>
      <c r="BG193" s="214"/>
      <c r="BH193" s="214"/>
    </row>
    <row r="194" spans="1:60" outlineLevel="2" x14ac:dyDescent="0.2">
      <c r="A194" s="221"/>
      <c r="B194" s="222"/>
      <c r="C194" s="268" t="s">
        <v>536</v>
      </c>
      <c r="D194" s="262"/>
      <c r="E194" s="263"/>
      <c r="F194" s="224"/>
      <c r="G194" s="224"/>
      <c r="H194" s="224"/>
      <c r="I194" s="224"/>
      <c r="J194" s="224"/>
      <c r="K194" s="224"/>
      <c r="L194" s="224"/>
      <c r="M194" s="224"/>
      <c r="N194" s="223"/>
      <c r="O194" s="223"/>
      <c r="P194" s="223"/>
      <c r="Q194" s="223"/>
      <c r="R194" s="224"/>
      <c r="S194" s="224"/>
      <c r="T194" s="224"/>
      <c r="U194" s="224"/>
      <c r="V194" s="224"/>
      <c r="W194" s="224"/>
      <c r="X194" s="224"/>
      <c r="Y194" s="224"/>
      <c r="Z194" s="214"/>
      <c r="AA194" s="214"/>
      <c r="AB194" s="214"/>
      <c r="AC194" s="214"/>
      <c r="AD194" s="214"/>
      <c r="AE194" s="214"/>
      <c r="AF194" s="214"/>
      <c r="AG194" s="214" t="s">
        <v>371</v>
      </c>
      <c r="AH194" s="214">
        <v>0</v>
      </c>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row>
    <row r="195" spans="1:60" outlineLevel="3" x14ac:dyDescent="0.2">
      <c r="A195" s="221"/>
      <c r="B195" s="222"/>
      <c r="C195" s="268" t="s">
        <v>1078</v>
      </c>
      <c r="D195" s="262"/>
      <c r="E195" s="263">
        <v>14.61</v>
      </c>
      <c r="F195" s="224"/>
      <c r="G195" s="224"/>
      <c r="H195" s="224"/>
      <c r="I195" s="224"/>
      <c r="J195" s="224"/>
      <c r="K195" s="224"/>
      <c r="L195" s="224"/>
      <c r="M195" s="224"/>
      <c r="N195" s="223"/>
      <c r="O195" s="223"/>
      <c r="P195" s="223"/>
      <c r="Q195" s="223"/>
      <c r="R195" s="224"/>
      <c r="S195" s="224"/>
      <c r="T195" s="224"/>
      <c r="U195" s="224"/>
      <c r="V195" s="224"/>
      <c r="W195" s="224"/>
      <c r="X195" s="224"/>
      <c r="Y195" s="224"/>
      <c r="Z195" s="214"/>
      <c r="AA195" s="214"/>
      <c r="AB195" s="214"/>
      <c r="AC195" s="214"/>
      <c r="AD195" s="214"/>
      <c r="AE195" s="214"/>
      <c r="AF195" s="214"/>
      <c r="AG195" s="214" t="s">
        <v>371</v>
      </c>
      <c r="AH195" s="214">
        <v>0</v>
      </c>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row>
    <row r="196" spans="1:60" outlineLevel="1" x14ac:dyDescent="0.2">
      <c r="A196" s="236">
        <v>44</v>
      </c>
      <c r="B196" s="237" t="s">
        <v>538</v>
      </c>
      <c r="C196" s="254" t="s">
        <v>539</v>
      </c>
      <c r="D196" s="238" t="s">
        <v>375</v>
      </c>
      <c r="E196" s="239">
        <v>3</v>
      </c>
      <c r="F196" s="240"/>
      <c r="G196" s="241">
        <f>ROUND(E196*F196,2)</f>
        <v>0</v>
      </c>
      <c r="H196" s="240"/>
      <c r="I196" s="241">
        <f>ROUND(E196*H196,2)</f>
        <v>0</v>
      </c>
      <c r="J196" s="240"/>
      <c r="K196" s="241">
        <f>ROUND(E196*J196,2)</f>
        <v>0</v>
      </c>
      <c r="L196" s="241">
        <v>12</v>
      </c>
      <c r="M196" s="241">
        <f>G196*(1+L196/100)</f>
        <v>0</v>
      </c>
      <c r="N196" s="239">
        <v>0</v>
      </c>
      <c r="O196" s="239">
        <f>ROUND(E196*N196,2)</f>
        <v>0</v>
      </c>
      <c r="P196" s="239">
        <v>0</v>
      </c>
      <c r="Q196" s="239">
        <f>ROUND(E196*P196,2)</f>
        <v>0</v>
      </c>
      <c r="R196" s="241" t="s">
        <v>519</v>
      </c>
      <c r="S196" s="241" t="s">
        <v>315</v>
      </c>
      <c r="T196" s="242" t="s">
        <v>315</v>
      </c>
      <c r="U196" s="224">
        <v>0.05</v>
      </c>
      <c r="V196" s="224">
        <f>ROUND(E196*U196,2)</f>
        <v>0.15</v>
      </c>
      <c r="W196" s="224"/>
      <c r="X196" s="224" t="s">
        <v>336</v>
      </c>
      <c r="Y196" s="224" t="s">
        <v>317</v>
      </c>
      <c r="Z196" s="214"/>
      <c r="AA196" s="214"/>
      <c r="AB196" s="214"/>
      <c r="AC196" s="214"/>
      <c r="AD196" s="214"/>
      <c r="AE196" s="214"/>
      <c r="AF196" s="214"/>
      <c r="AG196" s="214" t="s">
        <v>367</v>
      </c>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row>
    <row r="197" spans="1:60" outlineLevel="2" x14ac:dyDescent="0.2">
      <c r="A197" s="221"/>
      <c r="B197" s="222"/>
      <c r="C197" s="267" t="s">
        <v>540</v>
      </c>
      <c r="D197" s="266"/>
      <c r="E197" s="266"/>
      <c r="F197" s="266"/>
      <c r="G197" s="266"/>
      <c r="H197" s="224"/>
      <c r="I197" s="224"/>
      <c r="J197" s="224"/>
      <c r="K197" s="224"/>
      <c r="L197" s="224"/>
      <c r="M197" s="224"/>
      <c r="N197" s="223"/>
      <c r="O197" s="223"/>
      <c r="P197" s="223"/>
      <c r="Q197" s="223"/>
      <c r="R197" s="224"/>
      <c r="S197" s="224"/>
      <c r="T197" s="224"/>
      <c r="U197" s="224"/>
      <c r="V197" s="224"/>
      <c r="W197" s="224"/>
      <c r="X197" s="224"/>
      <c r="Y197" s="224"/>
      <c r="Z197" s="214"/>
      <c r="AA197" s="214"/>
      <c r="AB197" s="214"/>
      <c r="AC197" s="214"/>
      <c r="AD197" s="214"/>
      <c r="AE197" s="214"/>
      <c r="AF197" s="214"/>
      <c r="AG197" s="214" t="s">
        <v>369</v>
      </c>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row>
    <row r="198" spans="1:60" outlineLevel="2" x14ac:dyDescent="0.2">
      <c r="A198" s="221"/>
      <c r="B198" s="222"/>
      <c r="C198" s="268" t="s">
        <v>1079</v>
      </c>
      <c r="D198" s="262"/>
      <c r="E198" s="263">
        <v>1</v>
      </c>
      <c r="F198" s="224"/>
      <c r="G198" s="224"/>
      <c r="H198" s="224"/>
      <c r="I198" s="224"/>
      <c r="J198" s="224"/>
      <c r="K198" s="224"/>
      <c r="L198" s="224"/>
      <c r="M198" s="224"/>
      <c r="N198" s="223"/>
      <c r="O198" s="223"/>
      <c r="P198" s="223"/>
      <c r="Q198" s="223"/>
      <c r="R198" s="224"/>
      <c r="S198" s="224"/>
      <c r="T198" s="224"/>
      <c r="U198" s="224"/>
      <c r="V198" s="224"/>
      <c r="W198" s="224"/>
      <c r="X198" s="224"/>
      <c r="Y198" s="224"/>
      <c r="Z198" s="214"/>
      <c r="AA198" s="214"/>
      <c r="AB198" s="214"/>
      <c r="AC198" s="214"/>
      <c r="AD198" s="214"/>
      <c r="AE198" s="214"/>
      <c r="AF198" s="214"/>
      <c r="AG198" s="214" t="s">
        <v>371</v>
      </c>
      <c r="AH198" s="214">
        <v>0</v>
      </c>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row>
    <row r="199" spans="1:60" outlineLevel="3" x14ac:dyDescent="0.2">
      <c r="A199" s="221"/>
      <c r="B199" s="222"/>
      <c r="C199" s="268" t="s">
        <v>1080</v>
      </c>
      <c r="D199" s="262"/>
      <c r="E199" s="263">
        <v>1</v>
      </c>
      <c r="F199" s="224"/>
      <c r="G199" s="224"/>
      <c r="H199" s="224"/>
      <c r="I199" s="224"/>
      <c r="J199" s="224"/>
      <c r="K199" s="224"/>
      <c r="L199" s="224"/>
      <c r="M199" s="224"/>
      <c r="N199" s="223"/>
      <c r="O199" s="223"/>
      <c r="P199" s="223"/>
      <c r="Q199" s="223"/>
      <c r="R199" s="224"/>
      <c r="S199" s="224"/>
      <c r="T199" s="224"/>
      <c r="U199" s="224"/>
      <c r="V199" s="224"/>
      <c r="W199" s="224"/>
      <c r="X199" s="224"/>
      <c r="Y199" s="224"/>
      <c r="Z199" s="214"/>
      <c r="AA199" s="214"/>
      <c r="AB199" s="214"/>
      <c r="AC199" s="214"/>
      <c r="AD199" s="214"/>
      <c r="AE199" s="214"/>
      <c r="AF199" s="214"/>
      <c r="AG199" s="214" t="s">
        <v>371</v>
      </c>
      <c r="AH199" s="214">
        <v>0</v>
      </c>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row>
    <row r="200" spans="1:60" outlineLevel="3" x14ac:dyDescent="0.2">
      <c r="A200" s="221"/>
      <c r="B200" s="222"/>
      <c r="C200" s="268" t="s">
        <v>543</v>
      </c>
      <c r="D200" s="262"/>
      <c r="E200" s="263">
        <v>1</v>
      </c>
      <c r="F200" s="224"/>
      <c r="G200" s="224"/>
      <c r="H200" s="224"/>
      <c r="I200" s="224"/>
      <c r="J200" s="224"/>
      <c r="K200" s="224"/>
      <c r="L200" s="224"/>
      <c r="M200" s="224"/>
      <c r="N200" s="223"/>
      <c r="O200" s="223"/>
      <c r="P200" s="223"/>
      <c r="Q200" s="223"/>
      <c r="R200" s="224"/>
      <c r="S200" s="224"/>
      <c r="T200" s="224"/>
      <c r="U200" s="224"/>
      <c r="V200" s="224"/>
      <c r="W200" s="224"/>
      <c r="X200" s="224"/>
      <c r="Y200" s="224"/>
      <c r="Z200" s="214"/>
      <c r="AA200" s="214"/>
      <c r="AB200" s="214"/>
      <c r="AC200" s="214"/>
      <c r="AD200" s="214"/>
      <c r="AE200" s="214"/>
      <c r="AF200" s="214"/>
      <c r="AG200" s="214" t="s">
        <v>371</v>
      </c>
      <c r="AH200" s="214">
        <v>0</v>
      </c>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row>
    <row r="201" spans="1:60" outlineLevel="1" x14ac:dyDescent="0.2">
      <c r="A201" s="236">
        <v>45</v>
      </c>
      <c r="B201" s="237" t="s">
        <v>1081</v>
      </c>
      <c r="C201" s="254" t="s">
        <v>1082</v>
      </c>
      <c r="D201" s="238" t="s">
        <v>379</v>
      </c>
      <c r="E201" s="239">
        <v>2.9820000000000002</v>
      </c>
      <c r="F201" s="240"/>
      <c r="G201" s="241">
        <f>ROUND(E201*F201,2)</f>
        <v>0</v>
      </c>
      <c r="H201" s="240"/>
      <c r="I201" s="241">
        <f>ROUND(E201*H201,2)</f>
        <v>0</v>
      </c>
      <c r="J201" s="240"/>
      <c r="K201" s="241">
        <f>ROUND(E201*J201,2)</f>
        <v>0</v>
      </c>
      <c r="L201" s="241">
        <v>12</v>
      </c>
      <c r="M201" s="241">
        <f>G201*(1+L201/100)</f>
        <v>0</v>
      </c>
      <c r="N201" s="239">
        <v>1.17E-3</v>
      </c>
      <c r="O201" s="239">
        <f>ROUND(E201*N201,2)</f>
        <v>0</v>
      </c>
      <c r="P201" s="239">
        <v>8.7999999999999995E-2</v>
      </c>
      <c r="Q201" s="239">
        <f>ROUND(E201*P201,2)</f>
        <v>0.26</v>
      </c>
      <c r="R201" s="241" t="s">
        <v>519</v>
      </c>
      <c r="S201" s="241" t="s">
        <v>315</v>
      </c>
      <c r="T201" s="242" t="s">
        <v>315</v>
      </c>
      <c r="U201" s="224">
        <v>0.55600000000000005</v>
      </c>
      <c r="V201" s="224">
        <f>ROUND(E201*U201,2)</f>
        <v>1.66</v>
      </c>
      <c r="W201" s="224"/>
      <c r="X201" s="224" t="s">
        <v>336</v>
      </c>
      <c r="Y201" s="224" t="s">
        <v>317</v>
      </c>
      <c r="Z201" s="214"/>
      <c r="AA201" s="214"/>
      <c r="AB201" s="214"/>
      <c r="AC201" s="214"/>
      <c r="AD201" s="214"/>
      <c r="AE201" s="214"/>
      <c r="AF201" s="214"/>
      <c r="AG201" s="214" t="s">
        <v>367</v>
      </c>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row>
    <row r="202" spans="1:60" outlineLevel="2" x14ac:dyDescent="0.2">
      <c r="A202" s="221"/>
      <c r="B202" s="222"/>
      <c r="C202" s="267" t="s">
        <v>549</v>
      </c>
      <c r="D202" s="266"/>
      <c r="E202" s="266"/>
      <c r="F202" s="266"/>
      <c r="G202" s="266"/>
      <c r="H202" s="224"/>
      <c r="I202" s="224"/>
      <c r="J202" s="224"/>
      <c r="K202" s="224"/>
      <c r="L202" s="224"/>
      <c r="M202" s="224"/>
      <c r="N202" s="223"/>
      <c r="O202" s="223"/>
      <c r="P202" s="223"/>
      <c r="Q202" s="223"/>
      <c r="R202" s="224"/>
      <c r="S202" s="224"/>
      <c r="T202" s="224"/>
      <c r="U202" s="224"/>
      <c r="V202" s="224"/>
      <c r="W202" s="224"/>
      <c r="X202" s="224"/>
      <c r="Y202" s="224"/>
      <c r="Z202" s="214"/>
      <c r="AA202" s="214"/>
      <c r="AB202" s="214"/>
      <c r="AC202" s="214"/>
      <c r="AD202" s="214"/>
      <c r="AE202" s="214"/>
      <c r="AF202" s="214"/>
      <c r="AG202" s="214" t="s">
        <v>369</v>
      </c>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row>
    <row r="203" spans="1:60" outlineLevel="2" x14ac:dyDescent="0.2">
      <c r="A203" s="221"/>
      <c r="B203" s="222"/>
      <c r="C203" s="268" t="s">
        <v>1083</v>
      </c>
      <c r="D203" s="262"/>
      <c r="E203" s="263">
        <v>1.2090000000000001</v>
      </c>
      <c r="F203" s="224"/>
      <c r="G203" s="224"/>
      <c r="H203" s="224"/>
      <c r="I203" s="224"/>
      <c r="J203" s="224"/>
      <c r="K203" s="224"/>
      <c r="L203" s="224"/>
      <c r="M203" s="224"/>
      <c r="N203" s="223"/>
      <c r="O203" s="223"/>
      <c r="P203" s="223"/>
      <c r="Q203" s="223"/>
      <c r="R203" s="224"/>
      <c r="S203" s="224"/>
      <c r="T203" s="224"/>
      <c r="U203" s="224"/>
      <c r="V203" s="224"/>
      <c r="W203" s="224"/>
      <c r="X203" s="224"/>
      <c r="Y203" s="224"/>
      <c r="Z203" s="214"/>
      <c r="AA203" s="214"/>
      <c r="AB203" s="214"/>
      <c r="AC203" s="214"/>
      <c r="AD203" s="214"/>
      <c r="AE203" s="214"/>
      <c r="AF203" s="214"/>
      <c r="AG203" s="214" t="s">
        <v>371</v>
      </c>
      <c r="AH203" s="214">
        <v>0</v>
      </c>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row>
    <row r="204" spans="1:60" outlineLevel="3" x14ac:dyDescent="0.2">
      <c r="A204" s="221"/>
      <c r="B204" s="222"/>
      <c r="C204" s="268" t="s">
        <v>1084</v>
      </c>
      <c r="D204" s="262"/>
      <c r="E204" s="263">
        <v>1.7729999999999999</v>
      </c>
      <c r="F204" s="224"/>
      <c r="G204" s="224"/>
      <c r="H204" s="224"/>
      <c r="I204" s="224"/>
      <c r="J204" s="224"/>
      <c r="K204" s="224"/>
      <c r="L204" s="224"/>
      <c r="M204" s="224"/>
      <c r="N204" s="223"/>
      <c r="O204" s="223"/>
      <c r="P204" s="223"/>
      <c r="Q204" s="223"/>
      <c r="R204" s="224"/>
      <c r="S204" s="224"/>
      <c r="T204" s="224"/>
      <c r="U204" s="224"/>
      <c r="V204" s="224"/>
      <c r="W204" s="224"/>
      <c r="X204" s="224"/>
      <c r="Y204" s="224"/>
      <c r="Z204" s="214"/>
      <c r="AA204" s="214"/>
      <c r="AB204" s="214"/>
      <c r="AC204" s="214"/>
      <c r="AD204" s="214"/>
      <c r="AE204" s="214"/>
      <c r="AF204" s="214"/>
      <c r="AG204" s="214" t="s">
        <v>371</v>
      </c>
      <c r="AH204" s="214">
        <v>0</v>
      </c>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row>
    <row r="205" spans="1:60" ht="33.75" outlineLevel="1" x14ac:dyDescent="0.2">
      <c r="A205" s="236">
        <v>46</v>
      </c>
      <c r="B205" s="237" t="s">
        <v>544</v>
      </c>
      <c r="C205" s="254" t="s">
        <v>545</v>
      </c>
      <c r="D205" s="238" t="s">
        <v>379</v>
      </c>
      <c r="E205" s="239">
        <v>1.5760000000000001</v>
      </c>
      <c r="F205" s="240"/>
      <c r="G205" s="241">
        <f>ROUND(E205*F205,2)</f>
        <v>0</v>
      </c>
      <c r="H205" s="240"/>
      <c r="I205" s="241">
        <f>ROUND(E205*H205,2)</f>
        <v>0</v>
      </c>
      <c r="J205" s="240"/>
      <c r="K205" s="241">
        <f>ROUND(E205*J205,2)</f>
        <v>0</v>
      </c>
      <c r="L205" s="241">
        <v>12</v>
      </c>
      <c r="M205" s="241">
        <f>G205*(1+L205/100)</f>
        <v>0</v>
      </c>
      <c r="N205" s="239">
        <v>1.17E-3</v>
      </c>
      <c r="O205" s="239">
        <f>ROUND(E205*N205,2)</f>
        <v>0</v>
      </c>
      <c r="P205" s="239">
        <v>7.5999999999999998E-2</v>
      </c>
      <c r="Q205" s="239">
        <f>ROUND(E205*P205,2)</f>
        <v>0.12</v>
      </c>
      <c r="R205" s="241" t="s">
        <v>519</v>
      </c>
      <c r="S205" s="241" t="s">
        <v>315</v>
      </c>
      <c r="T205" s="242" t="s">
        <v>315</v>
      </c>
      <c r="U205" s="224">
        <v>0.93899999999999995</v>
      </c>
      <c r="V205" s="224">
        <f>ROUND(E205*U205,2)</f>
        <v>1.48</v>
      </c>
      <c r="W205" s="224"/>
      <c r="X205" s="224" t="s">
        <v>336</v>
      </c>
      <c r="Y205" s="224" t="s">
        <v>317</v>
      </c>
      <c r="Z205" s="214"/>
      <c r="AA205" s="214"/>
      <c r="AB205" s="214"/>
      <c r="AC205" s="214"/>
      <c r="AD205" s="214"/>
      <c r="AE205" s="214"/>
      <c r="AF205" s="214"/>
      <c r="AG205" s="214" t="s">
        <v>337</v>
      </c>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row>
    <row r="206" spans="1:60" outlineLevel="2" x14ac:dyDescent="0.2">
      <c r="A206" s="221"/>
      <c r="B206" s="222"/>
      <c r="C206" s="268" t="s">
        <v>1085</v>
      </c>
      <c r="D206" s="262"/>
      <c r="E206" s="263">
        <v>1.5760000000000001</v>
      </c>
      <c r="F206" s="224"/>
      <c r="G206" s="224"/>
      <c r="H206" s="224"/>
      <c r="I206" s="224"/>
      <c r="J206" s="224"/>
      <c r="K206" s="224"/>
      <c r="L206" s="224"/>
      <c r="M206" s="224"/>
      <c r="N206" s="223"/>
      <c r="O206" s="223"/>
      <c r="P206" s="223"/>
      <c r="Q206" s="223"/>
      <c r="R206" s="224"/>
      <c r="S206" s="224"/>
      <c r="T206" s="224"/>
      <c r="U206" s="224"/>
      <c r="V206" s="224"/>
      <c r="W206" s="224"/>
      <c r="X206" s="224"/>
      <c r="Y206" s="224"/>
      <c r="Z206" s="214"/>
      <c r="AA206" s="214"/>
      <c r="AB206" s="214"/>
      <c r="AC206" s="214"/>
      <c r="AD206" s="214"/>
      <c r="AE206" s="214"/>
      <c r="AF206" s="214"/>
      <c r="AG206" s="214" t="s">
        <v>371</v>
      </c>
      <c r="AH206" s="214">
        <v>0</v>
      </c>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row>
    <row r="207" spans="1:60" ht="22.5" outlineLevel="1" x14ac:dyDescent="0.2">
      <c r="A207" s="236">
        <v>47</v>
      </c>
      <c r="B207" s="237" t="s">
        <v>1086</v>
      </c>
      <c r="C207" s="254" t="s">
        <v>1087</v>
      </c>
      <c r="D207" s="238" t="s">
        <v>379</v>
      </c>
      <c r="E207" s="239">
        <v>1.02</v>
      </c>
      <c r="F207" s="240"/>
      <c r="G207" s="241">
        <f>ROUND(E207*F207,2)</f>
        <v>0</v>
      </c>
      <c r="H207" s="240"/>
      <c r="I207" s="241">
        <f>ROUND(E207*H207,2)</f>
        <v>0</v>
      </c>
      <c r="J207" s="240"/>
      <c r="K207" s="241">
        <f>ROUND(E207*J207,2)</f>
        <v>0</v>
      </c>
      <c r="L207" s="241">
        <v>12</v>
      </c>
      <c r="M207" s="241">
        <f>G207*(1+L207/100)</f>
        <v>0</v>
      </c>
      <c r="N207" s="239">
        <v>0</v>
      </c>
      <c r="O207" s="239">
        <f>ROUND(E207*N207,2)</f>
        <v>0</v>
      </c>
      <c r="P207" s="239">
        <v>0.02</v>
      </c>
      <c r="Q207" s="239">
        <f>ROUND(E207*P207,2)</f>
        <v>0.02</v>
      </c>
      <c r="R207" s="241" t="s">
        <v>519</v>
      </c>
      <c r="S207" s="241" t="s">
        <v>315</v>
      </c>
      <c r="T207" s="242" t="s">
        <v>315</v>
      </c>
      <c r="U207" s="224">
        <v>0.17</v>
      </c>
      <c r="V207" s="224">
        <f>ROUND(E207*U207,2)</f>
        <v>0.17</v>
      </c>
      <c r="W207" s="224"/>
      <c r="X207" s="224" t="s">
        <v>336</v>
      </c>
      <c r="Y207" s="224" t="s">
        <v>317</v>
      </c>
      <c r="Z207" s="214"/>
      <c r="AA207" s="214"/>
      <c r="AB207" s="214"/>
      <c r="AC207" s="214"/>
      <c r="AD207" s="214"/>
      <c r="AE207" s="214"/>
      <c r="AF207" s="214"/>
      <c r="AG207" s="214" t="s">
        <v>367</v>
      </c>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row>
    <row r="208" spans="1:60" outlineLevel="2" x14ac:dyDescent="0.2">
      <c r="A208" s="221"/>
      <c r="B208" s="222"/>
      <c r="C208" s="268" t="s">
        <v>536</v>
      </c>
      <c r="D208" s="262"/>
      <c r="E208" s="263"/>
      <c r="F208" s="224"/>
      <c r="G208" s="224"/>
      <c r="H208" s="224"/>
      <c r="I208" s="224"/>
      <c r="J208" s="224"/>
      <c r="K208" s="224"/>
      <c r="L208" s="224"/>
      <c r="M208" s="224"/>
      <c r="N208" s="223"/>
      <c r="O208" s="223"/>
      <c r="P208" s="223"/>
      <c r="Q208" s="223"/>
      <c r="R208" s="224"/>
      <c r="S208" s="224"/>
      <c r="T208" s="224"/>
      <c r="U208" s="224"/>
      <c r="V208" s="224"/>
      <c r="W208" s="224"/>
      <c r="X208" s="224"/>
      <c r="Y208" s="224"/>
      <c r="Z208" s="214"/>
      <c r="AA208" s="214"/>
      <c r="AB208" s="214"/>
      <c r="AC208" s="214"/>
      <c r="AD208" s="214"/>
      <c r="AE208" s="214"/>
      <c r="AF208" s="214"/>
      <c r="AG208" s="214" t="s">
        <v>371</v>
      </c>
      <c r="AH208" s="214">
        <v>0</v>
      </c>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row>
    <row r="209" spans="1:60" outlineLevel="3" x14ac:dyDescent="0.2">
      <c r="A209" s="221"/>
      <c r="B209" s="222"/>
      <c r="C209" s="268" t="s">
        <v>1075</v>
      </c>
      <c r="D209" s="262"/>
      <c r="E209" s="263">
        <v>1.02</v>
      </c>
      <c r="F209" s="224"/>
      <c r="G209" s="224"/>
      <c r="H209" s="224"/>
      <c r="I209" s="224"/>
      <c r="J209" s="224"/>
      <c r="K209" s="224"/>
      <c r="L209" s="224"/>
      <c r="M209" s="224"/>
      <c r="N209" s="223"/>
      <c r="O209" s="223"/>
      <c r="P209" s="223"/>
      <c r="Q209" s="223"/>
      <c r="R209" s="224"/>
      <c r="S209" s="224"/>
      <c r="T209" s="224"/>
      <c r="U209" s="224"/>
      <c r="V209" s="224"/>
      <c r="W209" s="224"/>
      <c r="X209" s="224"/>
      <c r="Y209" s="224"/>
      <c r="Z209" s="214"/>
      <c r="AA209" s="214"/>
      <c r="AB209" s="214"/>
      <c r="AC209" s="214"/>
      <c r="AD209" s="214"/>
      <c r="AE209" s="214"/>
      <c r="AF209" s="214"/>
      <c r="AG209" s="214" t="s">
        <v>371</v>
      </c>
      <c r="AH209" s="214">
        <v>0</v>
      </c>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row>
    <row r="210" spans="1:60" ht="22.5" outlineLevel="1" x14ac:dyDescent="0.2">
      <c r="A210" s="236">
        <v>48</v>
      </c>
      <c r="B210" s="237" t="s">
        <v>552</v>
      </c>
      <c r="C210" s="254" t="s">
        <v>553</v>
      </c>
      <c r="D210" s="238" t="s">
        <v>379</v>
      </c>
      <c r="E210" s="239">
        <v>33.15</v>
      </c>
      <c r="F210" s="240"/>
      <c r="G210" s="241">
        <f>ROUND(E210*F210,2)</f>
        <v>0</v>
      </c>
      <c r="H210" s="240"/>
      <c r="I210" s="241">
        <f>ROUND(E210*H210,2)</f>
        <v>0</v>
      </c>
      <c r="J210" s="240"/>
      <c r="K210" s="241">
        <f>ROUND(E210*J210,2)</f>
        <v>0</v>
      </c>
      <c r="L210" s="241">
        <v>12</v>
      </c>
      <c r="M210" s="241">
        <f>G210*(1+L210/100)</f>
        <v>0</v>
      </c>
      <c r="N210" s="239">
        <v>0</v>
      </c>
      <c r="O210" s="239">
        <f>ROUND(E210*N210,2)</f>
        <v>0</v>
      </c>
      <c r="P210" s="239">
        <v>0.05</v>
      </c>
      <c r="Q210" s="239">
        <f>ROUND(E210*P210,2)</f>
        <v>1.66</v>
      </c>
      <c r="R210" s="241" t="s">
        <v>519</v>
      </c>
      <c r="S210" s="241" t="s">
        <v>315</v>
      </c>
      <c r="T210" s="242" t="s">
        <v>315</v>
      </c>
      <c r="U210" s="224">
        <v>0.46200000000000002</v>
      </c>
      <c r="V210" s="224">
        <f>ROUND(E210*U210,2)</f>
        <v>15.32</v>
      </c>
      <c r="W210" s="224"/>
      <c r="X210" s="224" t="s">
        <v>336</v>
      </c>
      <c r="Y210" s="224" t="s">
        <v>317</v>
      </c>
      <c r="Z210" s="214"/>
      <c r="AA210" s="214"/>
      <c r="AB210" s="214"/>
      <c r="AC210" s="214"/>
      <c r="AD210" s="214"/>
      <c r="AE210" s="214"/>
      <c r="AF210" s="214"/>
      <c r="AG210" s="214" t="s">
        <v>367</v>
      </c>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row>
    <row r="211" spans="1:60" outlineLevel="2" x14ac:dyDescent="0.2">
      <c r="A211" s="221"/>
      <c r="B211" s="222"/>
      <c r="C211" s="268" t="s">
        <v>536</v>
      </c>
      <c r="D211" s="262"/>
      <c r="E211" s="263"/>
      <c r="F211" s="224"/>
      <c r="G211" s="224"/>
      <c r="H211" s="224"/>
      <c r="I211" s="224"/>
      <c r="J211" s="224"/>
      <c r="K211" s="224"/>
      <c r="L211" s="224"/>
      <c r="M211" s="224"/>
      <c r="N211" s="223"/>
      <c r="O211" s="223"/>
      <c r="P211" s="223"/>
      <c r="Q211" s="223"/>
      <c r="R211" s="224"/>
      <c r="S211" s="224"/>
      <c r="T211" s="224"/>
      <c r="U211" s="224"/>
      <c r="V211" s="224"/>
      <c r="W211" s="224"/>
      <c r="X211" s="224"/>
      <c r="Y211" s="224"/>
      <c r="Z211" s="214"/>
      <c r="AA211" s="214"/>
      <c r="AB211" s="214"/>
      <c r="AC211" s="214"/>
      <c r="AD211" s="214"/>
      <c r="AE211" s="214"/>
      <c r="AF211" s="214"/>
      <c r="AG211" s="214" t="s">
        <v>371</v>
      </c>
      <c r="AH211" s="214">
        <v>0</v>
      </c>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row>
    <row r="212" spans="1:60" outlineLevel="3" x14ac:dyDescent="0.2">
      <c r="A212" s="221"/>
      <c r="B212" s="222"/>
      <c r="C212" s="268" t="s">
        <v>1088</v>
      </c>
      <c r="D212" s="262"/>
      <c r="E212" s="263">
        <v>12.03</v>
      </c>
      <c r="F212" s="224"/>
      <c r="G212" s="224"/>
      <c r="H212" s="224"/>
      <c r="I212" s="224"/>
      <c r="J212" s="224"/>
      <c r="K212" s="224"/>
      <c r="L212" s="224"/>
      <c r="M212" s="224"/>
      <c r="N212" s="223"/>
      <c r="O212" s="223"/>
      <c r="P212" s="223"/>
      <c r="Q212" s="223"/>
      <c r="R212" s="224"/>
      <c r="S212" s="224"/>
      <c r="T212" s="224"/>
      <c r="U212" s="224"/>
      <c r="V212" s="224"/>
      <c r="W212" s="224"/>
      <c r="X212" s="224"/>
      <c r="Y212" s="224"/>
      <c r="Z212" s="214"/>
      <c r="AA212" s="214"/>
      <c r="AB212" s="214"/>
      <c r="AC212" s="214"/>
      <c r="AD212" s="214"/>
      <c r="AE212" s="214"/>
      <c r="AF212" s="214"/>
      <c r="AG212" s="214" t="s">
        <v>371</v>
      </c>
      <c r="AH212" s="214">
        <v>0</v>
      </c>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row>
    <row r="213" spans="1:60" outlineLevel="3" x14ac:dyDescent="0.2">
      <c r="A213" s="221"/>
      <c r="B213" s="222"/>
      <c r="C213" s="268" t="s">
        <v>1089</v>
      </c>
      <c r="D213" s="262"/>
      <c r="E213" s="263">
        <v>21.12</v>
      </c>
      <c r="F213" s="224"/>
      <c r="G213" s="224"/>
      <c r="H213" s="224"/>
      <c r="I213" s="224"/>
      <c r="J213" s="224"/>
      <c r="K213" s="224"/>
      <c r="L213" s="224"/>
      <c r="M213" s="224"/>
      <c r="N213" s="223"/>
      <c r="O213" s="223"/>
      <c r="P213" s="223"/>
      <c r="Q213" s="223"/>
      <c r="R213" s="224"/>
      <c r="S213" s="224"/>
      <c r="T213" s="224"/>
      <c r="U213" s="224"/>
      <c r="V213" s="224"/>
      <c r="W213" s="224"/>
      <c r="X213" s="224"/>
      <c r="Y213" s="224"/>
      <c r="Z213" s="214"/>
      <c r="AA213" s="214"/>
      <c r="AB213" s="214"/>
      <c r="AC213" s="214"/>
      <c r="AD213" s="214"/>
      <c r="AE213" s="214"/>
      <c r="AF213" s="214"/>
      <c r="AG213" s="214" t="s">
        <v>371</v>
      </c>
      <c r="AH213" s="214">
        <v>0</v>
      </c>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row>
    <row r="214" spans="1:60" ht="22.5" outlineLevel="1" x14ac:dyDescent="0.2">
      <c r="A214" s="236">
        <v>49</v>
      </c>
      <c r="B214" s="237" t="s">
        <v>557</v>
      </c>
      <c r="C214" s="254" t="s">
        <v>558</v>
      </c>
      <c r="D214" s="238" t="s">
        <v>379</v>
      </c>
      <c r="E214" s="239">
        <v>110.7946</v>
      </c>
      <c r="F214" s="240"/>
      <c r="G214" s="241">
        <f>ROUND(E214*F214,2)</f>
        <v>0</v>
      </c>
      <c r="H214" s="240"/>
      <c r="I214" s="241">
        <f>ROUND(E214*H214,2)</f>
        <v>0</v>
      </c>
      <c r="J214" s="240"/>
      <c r="K214" s="241">
        <f>ROUND(E214*J214,2)</f>
        <v>0</v>
      </c>
      <c r="L214" s="241">
        <v>12</v>
      </c>
      <c r="M214" s="241">
        <f>G214*(1+L214/100)</f>
        <v>0</v>
      </c>
      <c r="N214" s="239">
        <v>0</v>
      </c>
      <c r="O214" s="239">
        <f>ROUND(E214*N214,2)</f>
        <v>0</v>
      </c>
      <c r="P214" s="239">
        <v>0.02</v>
      </c>
      <c r="Q214" s="239">
        <f>ROUND(E214*P214,2)</f>
        <v>2.2200000000000002</v>
      </c>
      <c r="R214" s="241" t="s">
        <v>519</v>
      </c>
      <c r="S214" s="241" t="s">
        <v>315</v>
      </c>
      <c r="T214" s="242" t="s">
        <v>315</v>
      </c>
      <c r="U214" s="224">
        <v>0.13</v>
      </c>
      <c r="V214" s="224">
        <f>ROUND(E214*U214,2)</f>
        <v>14.4</v>
      </c>
      <c r="W214" s="224"/>
      <c r="X214" s="224" t="s">
        <v>336</v>
      </c>
      <c r="Y214" s="224" t="s">
        <v>317</v>
      </c>
      <c r="Z214" s="214"/>
      <c r="AA214" s="214"/>
      <c r="AB214" s="214"/>
      <c r="AC214" s="214"/>
      <c r="AD214" s="214"/>
      <c r="AE214" s="214"/>
      <c r="AF214" s="214"/>
      <c r="AG214" s="214" t="s">
        <v>367</v>
      </c>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row>
    <row r="215" spans="1:60" outlineLevel="2" x14ac:dyDescent="0.2">
      <c r="A215" s="221"/>
      <c r="B215" s="222"/>
      <c r="C215" s="268" t="s">
        <v>536</v>
      </c>
      <c r="D215" s="262"/>
      <c r="E215" s="263"/>
      <c r="F215" s="224"/>
      <c r="G215" s="224"/>
      <c r="H215" s="224"/>
      <c r="I215" s="224"/>
      <c r="J215" s="224"/>
      <c r="K215" s="224"/>
      <c r="L215" s="224"/>
      <c r="M215" s="224"/>
      <c r="N215" s="223"/>
      <c r="O215" s="223"/>
      <c r="P215" s="223"/>
      <c r="Q215" s="223"/>
      <c r="R215" s="224"/>
      <c r="S215" s="224"/>
      <c r="T215" s="224"/>
      <c r="U215" s="224"/>
      <c r="V215" s="224"/>
      <c r="W215" s="224"/>
      <c r="X215" s="224"/>
      <c r="Y215" s="224"/>
      <c r="Z215" s="214"/>
      <c r="AA215" s="214"/>
      <c r="AB215" s="214"/>
      <c r="AC215" s="214"/>
      <c r="AD215" s="214"/>
      <c r="AE215" s="214"/>
      <c r="AF215" s="214"/>
      <c r="AG215" s="214" t="s">
        <v>371</v>
      </c>
      <c r="AH215" s="214">
        <v>0</v>
      </c>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row>
    <row r="216" spans="1:60" outlineLevel="3" x14ac:dyDescent="0.2">
      <c r="A216" s="221"/>
      <c r="B216" s="222"/>
      <c r="C216" s="268" t="s">
        <v>1090</v>
      </c>
      <c r="D216" s="262"/>
      <c r="E216" s="263">
        <v>43.89</v>
      </c>
      <c r="F216" s="224"/>
      <c r="G216" s="224"/>
      <c r="H216" s="224"/>
      <c r="I216" s="224"/>
      <c r="J216" s="224"/>
      <c r="K216" s="224"/>
      <c r="L216" s="224"/>
      <c r="M216" s="224"/>
      <c r="N216" s="223"/>
      <c r="O216" s="223"/>
      <c r="P216" s="223"/>
      <c r="Q216" s="223"/>
      <c r="R216" s="224"/>
      <c r="S216" s="224"/>
      <c r="T216" s="224"/>
      <c r="U216" s="224"/>
      <c r="V216" s="224"/>
      <c r="W216" s="224"/>
      <c r="X216" s="224"/>
      <c r="Y216" s="224"/>
      <c r="Z216" s="214"/>
      <c r="AA216" s="214"/>
      <c r="AB216" s="214"/>
      <c r="AC216" s="214"/>
      <c r="AD216" s="214"/>
      <c r="AE216" s="214"/>
      <c r="AF216" s="214"/>
      <c r="AG216" s="214" t="s">
        <v>371</v>
      </c>
      <c r="AH216" s="214">
        <v>0</v>
      </c>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row>
    <row r="217" spans="1:60" outlineLevel="3" x14ac:dyDescent="0.2">
      <c r="A217" s="221"/>
      <c r="B217" s="222"/>
      <c r="C217" s="268" t="s">
        <v>1091</v>
      </c>
      <c r="D217" s="262"/>
      <c r="E217" s="263">
        <v>55.26</v>
      </c>
      <c r="F217" s="224"/>
      <c r="G217" s="224"/>
      <c r="H217" s="224"/>
      <c r="I217" s="224"/>
      <c r="J217" s="224"/>
      <c r="K217" s="224"/>
      <c r="L217" s="224"/>
      <c r="M217" s="224"/>
      <c r="N217" s="223"/>
      <c r="O217" s="223"/>
      <c r="P217" s="223"/>
      <c r="Q217" s="223"/>
      <c r="R217" s="224"/>
      <c r="S217" s="224"/>
      <c r="T217" s="224"/>
      <c r="U217" s="224"/>
      <c r="V217" s="224"/>
      <c r="W217" s="224"/>
      <c r="X217" s="224"/>
      <c r="Y217" s="224"/>
      <c r="Z217" s="214"/>
      <c r="AA217" s="214"/>
      <c r="AB217" s="214"/>
      <c r="AC217" s="214"/>
      <c r="AD217" s="214"/>
      <c r="AE217" s="214"/>
      <c r="AF217" s="214"/>
      <c r="AG217" s="214" t="s">
        <v>371</v>
      </c>
      <c r="AH217" s="214">
        <v>0</v>
      </c>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row>
    <row r="218" spans="1:60" outlineLevel="3" x14ac:dyDescent="0.2">
      <c r="A218" s="221"/>
      <c r="B218" s="222"/>
      <c r="C218" s="268" t="s">
        <v>1092</v>
      </c>
      <c r="D218" s="262"/>
      <c r="E218" s="263">
        <v>13.055999999999999</v>
      </c>
      <c r="F218" s="224"/>
      <c r="G218" s="224"/>
      <c r="H218" s="224"/>
      <c r="I218" s="224"/>
      <c r="J218" s="224"/>
      <c r="K218" s="224"/>
      <c r="L218" s="224"/>
      <c r="M218" s="224"/>
      <c r="N218" s="223"/>
      <c r="O218" s="223"/>
      <c r="P218" s="223"/>
      <c r="Q218" s="223"/>
      <c r="R218" s="224"/>
      <c r="S218" s="224"/>
      <c r="T218" s="224"/>
      <c r="U218" s="224"/>
      <c r="V218" s="224"/>
      <c r="W218" s="224"/>
      <c r="X218" s="224"/>
      <c r="Y218" s="224"/>
      <c r="Z218" s="214"/>
      <c r="AA218" s="214"/>
      <c r="AB218" s="214"/>
      <c r="AC218" s="214"/>
      <c r="AD218" s="214"/>
      <c r="AE218" s="214"/>
      <c r="AF218" s="214"/>
      <c r="AG218" s="214" t="s">
        <v>371</v>
      </c>
      <c r="AH218" s="214">
        <v>0</v>
      </c>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row>
    <row r="219" spans="1:60" outlineLevel="3" x14ac:dyDescent="0.2">
      <c r="A219" s="221"/>
      <c r="B219" s="222"/>
      <c r="C219" s="268" t="s">
        <v>1093</v>
      </c>
      <c r="D219" s="262"/>
      <c r="E219" s="263">
        <v>-9.6530000000000005</v>
      </c>
      <c r="F219" s="224"/>
      <c r="G219" s="224"/>
      <c r="H219" s="224"/>
      <c r="I219" s="224"/>
      <c r="J219" s="224"/>
      <c r="K219" s="224"/>
      <c r="L219" s="224"/>
      <c r="M219" s="224"/>
      <c r="N219" s="223"/>
      <c r="O219" s="223"/>
      <c r="P219" s="223"/>
      <c r="Q219" s="223"/>
      <c r="R219" s="224"/>
      <c r="S219" s="224"/>
      <c r="T219" s="224"/>
      <c r="U219" s="224"/>
      <c r="V219" s="224"/>
      <c r="W219" s="224"/>
      <c r="X219" s="224"/>
      <c r="Y219" s="224"/>
      <c r="Z219" s="214"/>
      <c r="AA219" s="214"/>
      <c r="AB219" s="214"/>
      <c r="AC219" s="214"/>
      <c r="AD219" s="214"/>
      <c r="AE219" s="214"/>
      <c r="AF219" s="214"/>
      <c r="AG219" s="214" t="s">
        <v>371</v>
      </c>
      <c r="AH219" s="214">
        <v>0</v>
      </c>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row>
    <row r="220" spans="1:60" outlineLevel="3" x14ac:dyDescent="0.2">
      <c r="A220" s="221"/>
      <c r="B220" s="222"/>
      <c r="C220" s="268" t="s">
        <v>1094</v>
      </c>
      <c r="D220" s="262"/>
      <c r="E220" s="263">
        <v>8.2416</v>
      </c>
      <c r="F220" s="224"/>
      <c r="G220" s="224"/>
      <c r="H220" s="224"/>
      <c r="I220" s="224"/>
      <c r="J220" s="224"/>
      <c r="K220" s="224"/>
      <c r="L220" s="224"/>
      <c r="M220" s="224"/>
      <c r="N220" s="223"/>
      <c r="O220" s="223"/>
      <c r="P220" s="223"/>
      <c r="Q220" s="223"/>
      <c r="R220" s="224"/>
      <c r="S220" s="224"/>
      <c r="T220" s="224"/>
      <c r="U220" s="224"/>
      <c r="V220" s="224"/>
      <c r="W220" s="224"/>
      <c r="X220" s="224"/>
      <c r="Y220" s="224"/>
      <c r="Z220" s="214"/>
      <c r="AA220" s="214"/>
      <c r="AB220" s="214"/>
      <c r="AC220" s="214"/>
      <c r="AD220" s="214"/>
      <c r="AE220" s="214"/>
      <c r="AF220" s="214"/>
      <c r="AG220" s="214" t="s">
        <v>371</v>
      </c>
      <c r="AH220" s="214">
        <v>0</v>
      </c>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row>
    <row r="221" spans="1:60" ht="22.5" outlineLevel="1" x14ac:dyDescent="0.2">
      <c r="A221" s="236">
        <v>50</v>
      </c>
      <c r="B221" s="237" t="s">
        <v>1095</v>
      </c>
      <c r="C221" s="254" t="s">
        <v>1096</v>
      </c>
      <c r="D221" s="238" t="s">
        <v>365</v>
      </c>
      <c r="E221" s="239">
        <v>0.83894999999999997</v>
      </c>
      <c r="F221" s="240"/>
      <c r="G221" s="241">
        <f>ROUND(E221*F221,2)</f>
        <v>0</v>
      </c>
      <c r="H221" s="240"/>
      <c r="I221" s="241">
        <f>ROUND(E221*H221,2)</f>
        <v>0</v>
      </c>
      <c r="J221" s="240"/>
      <c r="K221" s="241">
        <f>ROUND(E221*J221,2)</f>
        <v>0</v>
      </c>
      <c r="L221" s="241">
        <v>12</v>
      </c>
      <c r="M221" s="241">
        <f>G221*(1+L221/100)</f>
        <v>0</v>
      </c>
      <c r="N221" s="239">
        <v>1.33E-3</v>
      </c>
      <c r="O221" s="239">
        <f>ROUND(E221*N221,2)</f>
        <v>0</v>
      </c>
      <c r="P221" s="239">
        <v>2</v>
      </c>
      <c r="Q221" s="239">
        <f>ROUND(E221*P221,2)</f>
        <v>1.68</v>
      </c>
      <c r="R221" s="241" t="s">
        <v>519</v>
      </c>
      <c r="S221" s="241" t="s">
        <v>315</v>
      </c>
      <c r="T221" s="242" t="s">
        <v>315</v>
      </c>
      <c r="U221" s="224">
        <v>6.3109999999999999</v>
      </c>
      <c r="V221" s="224">
        <f>ROUND(E221*U221,2)</f>
        <v>5.29</v>
      </c>
      <c r="W221" s="224"/>
      <c r="X221" s="224" t="s">
        <v>336</v>
      </c>
      <c r="Y221" s="224" t="s">
        <v>317</v>
      </c>
      <c r="Z221" s="214"/>
      <c r="AA221" s="214"/>
      <c r="AB221" s="214"/>
      <c r="AC221" s="214"/>
      <c r="AD221" s="214"/>
      <c r="AE221" s="214"/>
      <c r="AF221" s="214"/>
      <c r="AG221" s="214" t="s">
        <v>367</v>
      </c>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row>
    <row r="222" spans="1:60" outlineLevel="2" x14ac:dyDescent="0.2">
      <c r="A222" s="221"/>
      <c r="B222" s="222"/>
      <c r="C222" s="267" t="s">
        <v>1097</v>
      </c>
      <c r="D222" s="266"/>
      <c r="E222" s="266"/>
      <c r="F222" s="266"/>
      <c r="G222" s="266"/>
      <c r="H222" s="224"/>
      <c r="I222" s="224"/>
      <c r="J222" s="224"/>
      <c r="K222" s="224"/>
      <c r="L222" s="224"/>
      <c r="M222" s="224"/>
      <c r="N222" s="223"/>
      <c r="O222" s="223"/>
      <c r="P222" s="223"/>
      <c r="Q222" s="223"/>
      <c r="R222" s="224"/>
      <c r="S222" s="224"/>
      <c r="T222" s="224"/>
      <c r="U222" s="224"/>
      <c r="V222" s="224"/>
      <c r="W222" s="224"/>
      <c r="X222" s="224"/>
      <c r="Y222" s="224"/>
      <c r="Z222" s="214"/>
      <c r="AA222" s="214"/>
      <c r="AB222" s="214"/>
      <c r="AC222" s="214"/>
      <c r="AD222" s="214"/>
      <c r="AE222" s="214"/>
      <c r="AF222" s="214"/>
      <c r="AG222" s="214" t="s">
        <v>369</v>
      </c>
      <c r="AH222" s="214"/>
      <c r="AI222" s="214"/>
      <c r="AJ222" s="214"/>
      <c r="AK222" s="214"/>
      <c r="AL222" s="214"/>
      <c r="AM222" s="214"/>
      <c r="AN222" s="214"/>
      <c r="AO222" s="214"/>
      <c r="AP222" s="214"/>
      <c r="AQ222" s="214"/>
      <c r="AR222" s="214"/>
      <c r="AS222" s="214"/>
      <c r="AT222" s="214"/>
      <c r="AU222" s="214"/>
      <c r="AV222" s="214"/>
      <c r="AW222" s="214"/>
      <c r="AX222" s="214"/>
      <c r="AY222" s="214"/>
      <c r="AZ222" s="214"/>
      <c r="BA222" s="244" t="str">
        <f>C222</f>
        <v>základovém nebo nadzákladovém, včetně pomocného lešení o výšce podlahy do 1900 mm a pro zatížení do 1,5 kPa  (150 kg/m2),</v>
      </c>
      <c r="BB222" s="214"/>
      <c r="BC222" s="214"/>
      <c r="BD222" s="214"/>
      <c r="BE222" s="214"/>
      <c r="BF222" s="214"/>
      <c r="BG222" s="214"/>
      <c r="BH222" s="214"/>
    </row>
    <row r="223" spans="1:60" outlineLevel="2" x14ac:dyDescent="0.2">
      <c r="A223" s="221"/>
      <c r="B223" s="222"/>
      <c r="C223" s="268" t="s">
        <v>1098</v>
      </c>
      <c r="D223" s="262"/>
      <c r="E223" s="263">
        <v>0.83894999999999997</v>
      </c>
      <c r="F223" s="224"/>
      <c r="G223" s="224"/>
      <c r="H223" s="224"/>
      <c r="I223" s="224"/>
      <c r="J223" s="224"/>
      <c r="K223" s="224"/>
      <c r="L223" s="224"/>
      <c r="M223" s="224"/>
      <c r="N223" s="223"/>
      <c r="O223" s="223"/>
      <c r="P223" s="223"/>
      <c r="Q223" s="223"/>
      <c r="R223" s="224"/>
      <c r="S223" s="224"/>
      <c r="T223" s="224"/>
      <c r="U223" s="224"/>
      <c r="V223" s="224"/>
      <c r="W223" s="224"/>
      <c r="X223" s="224"/>
      <c r="Y223" s="224"/>
      <c r="Z223" s="214"/>
      <c r="AA223" s="214"/>
      <c r="AB223" s="214"/>
      <c r="AC223" s="214"/>
      <c r="AD223" s="214"/>
      <c r="AE223" s="214"/>
      <c r="AF223" s="214"/>
      <c r="AG223" s="214" t="s">
        <v>371</v>
      </c>
      <c r="AH223" s="214">
        <v>0</v>
      </c>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row>
    <row r="224" spans="1:60" outlineLevel="1" x14ac:dyDescent="0.2">
      <c r="A224" s="236">
        <v>51</v>
      </c>
      <c r="B224" s="237" t="s">
        <v>547</v>
      </c>
      <c r="C224" s="254" t="s">
        <v>548</v>
      </c>
      <c r="D224" s="238" t="s">
        <v>403</v>
      </c>
      <c r="E224" s="239">
        <v>16</v>
      </c>
      <c r="F224" s="240"/>
      <c r="G224" s="241">
        <f>ROUND(E224*F224,2)</f>
        <v>0</v>
      </c>
      <c r="H224" s="240"/>
      <c r="I224" s="241">
        <f>ROUND(E224*H224,2)</f>
        <v>0</v>
      </c>
      <c r="J224" s="240"/>
      <c r="K224" s="241">
        <f>ROUND(E224*J224,2)</f>
        <v>0</v>
      </c>
      <c r="L224" s="241">
        <v>12</v>
      </c>
      <c r="M224" s="241">
        <f>G224*(1+L224/100)</f>
        <v>0</v>
      </c>
      <c r="N224" s="239">
        <v>3.8000000000000002E-4</v>
      </c>
      <c r="O224" s="239">
        <f>ROUND(E224*N224,2)</f>
        <v>0.01</v>
      </c>
      <c r="P224" s="239">
        <v>1.2999999999999999E-2</v>
      </c>
      <c r="Q224" s="239">
        <f>ROUND(E224*P224,2)</f>
        <v>0.21</v>
      </c>
      <c r="R224" s="241" t="s">
        <v>519</v>
      </c>
      <c r="S224" s="241" t="s">
        <v>315</v>
      </c>
      <c r="T224" s="242" t="s">
        <v>315</v>
      </c>
      <c r="U224" s="224">
        <v>0.107</v>
      </c>
      <c r="V224" s="224">
        <f>ROUND(E224*U224,2)</f>
        <v>1.71</v>
      </c>
      <c r="W224" s="224"/>
      <c r="X224" s="224" t="s">
        <v>336</v>
      </c>
      <c r="Y224" s="224" t="s">
        <v>317</v>
      </c>
      <c r="Z224" s="214"/>
      <c r="AA224" s="214"/>
      <c r="AB224" s="214"/>
      <c r="AC224" s="214"/>
      <c r="AD224" s="214"/>
      <c r="AE224" s="214"/>
      <c r="AF224" s="214"/>
      <c r="AG224" s="214" t="s">
        <v>337</v>
      </c>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row>
    <row r="225" spans="1:60" outlineLevel="2" x14ac:dyDescent="0.2">
      <c r="A225" s="221"/>
      <c r="B225" s="222"/>
      <c r="C225" s="267" t="s">
        <v>549</v>
      </c>
      <c r="D225" s="266"/>
      <c r="E225" s="266"/>
      <c r="F225" s="266"/>
      <c r="G225" s="266"/>
      <c r="H225" s="224"/>
      <c r="I225" s="224"/>
      <c r="J225" s="224"/>
      <c r="K225" s="224"/>
      <c r="L225" s="224"/>
      <c r="M225" s="224"/>
      <c r="N225" s="223"/>
      <c r="O225" s="223"/>
      <c r="P225" s="223"/>
      <c r="Q225" s="223"/>
      <c r="R225" s="224"/>
      <c r="S225" s="224"/>
      <c r="T225" s="224"/>
      <c r="U225" s="224"/>
      <c r="V225" s="224"/>
      <c r="W225" s="224"/>
      <c r="X225" s="224"/>
      <c r="Y225" s="224"/>
      <c r="Z225" s="214"/>
      <c r="AA225" s="214"/>
      <c r="AB225" s="214"/>
      <c r="AC225" s="214"/>
      <c r="AD225" s="214"/>
      <c r="AE225" s="214"/>
      <c r="AF225" s="214"/>
      <c r="AG225" s="214" t="s">
        <v>369</v>
      </c>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row>
    <row r="226" spans="1:60" outlineLevel="2" x14ac:dyDescent="0.2">
      <c r="A226" s="221"/>
      <c r="B226" s="222"/>
      <c r="C226" s="268" t="s">
        <v>1099</v>
      </c>
      <c r="D226" s="262"/>
      <c r="E226" s="263">
        <v>3</v>
      </c>
      <c r="F226" s="224"/>
      <c r="G226" s="224"/>
      <c r="H226" s="224"/>
      <c r="I226" s="224"/>
      <c r="J226" s="224"/>
      <c r="K226" s="224"/>
      <c r="L226" s="224"/>
      <c r="M226" s="224"/>
      <c r="N226" s="223"/>
      <c r="O226" s="223"/>
      <c r="P226" s="223"/>
      <c r="Q226" s="223"/>
      <c r="R226" s="224"/>
      <c r="S226" s="224"/>
      <c r="T226" s="224"/>
      <c r="U226" s="224"/>
      <c r="V226" s="224"/>
      <c r="W226" s="224"/>
      <c r="X226" s="224"/>
      <c r="Y226" s="224"/>
      <c r="Z226" s="214"/>
      <c r="AA226" s="214"/>
      <c r="AB226" s="214"/>
      <c r="AC226" s="214"/>
      <c r="AD226" s="214"/>
      <c r="AE226" s="214"/>
      <c r="AF226" s="214"/>
      <c r="AG226" s="214" t="s">
        <v>371</v>
      </c>
      <c r="AH226" s="214">
        <v>0</v>
      </c>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row>
    <row r="227" spans="1:60" outlineLevel="3" x14ac:dyDescent="0.2">
      <c r="A227" s="221"/>
      <c r="B227" s="222"/>
      <c r="C227" s="268" t="s">
        <v>1100</v>
      </c>
      <c r="D227" s="262"/>
      <c r="E227" s="263">
        <v>13</v>
      </c>
      <c r="F227" s="224"/>
      <c r="G227" s="224"/>
      <c r="H227" s="224"/>
      <c r="I227" s="224"/>
      <c r="J227" s="224"/>
      <c r="K227" s="224"/>
      <c r="L227" s="224"/>
      <c r="M227" s="224"/>
      <c r="N227" s="223"/>
      <c r="O227" s="223"/>
      <c r="P227" s="223"/>
      <c r="Q227" s="223"/>
      <c r="R227" s="224"/>
      <c r="S227" s="224"/>
      <c r="T227" s="224"/>
      <c r="U227" s="224"/>
      <c r="V227" s="224"/>
      <c r="W227" s="224"/>
      <c r="X227" s="224"/>
      <c r="Y227" s="224"/>
      <c r="Z227" s="214"/>
      <c r="AA227" s="214"/>
      <c r="AB227" s="214"/>
      <c r="AC227" s="214"/>
      <c r="AD227" s="214"/>
      <c r="AE227" s="214"/>
      <c r="AF227" s="214"/>
      <c r="AG227" s="214" t="s">
        <v>371</v>
      </c>
      <c r="AH227" s="214">
        <v>0</v>
      </c>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row>
    <row r="228" spans="1:60" outlineLevel="1" x14ac:dyDescent="0.2">
      <c r="A228" s="236">
        <v>52</v>
      </c>
      <c r="B228" s="237" t="s">
        <v>577</v>
      </c>
      <c r="C228" s="254" t="s">
        <v>578</v>
      </c>
      <c r="D228" s="238" t="s">
        <v>403</v>
      </c>
      <c r="E228" s="239">
        <v>2</v>
      </c>
      <c r="F228" s="240"/>
      <c r="G228" s="241">
        <f>ROUND(E228*F228,2)</f>
        <v>0</v>
      </c>
      <c r="H228" s="240"/>
      <c r="I228" s="241">
        <f>ROUND(E228*H228,2)</f>
        <v>0</v>
      </c>
      <c r="J228" s="240"/>
      <c r="K228" s="241">
        <f>ROUND(E228*J228,2)</f>
        <v>0</v>
      </c>
      <c r="L228" s="241">
        <v>12</v>
      </c>
      <c r="M228" s="241">
        <f>G228*(1+L228/100)</f>
        <v>0</v>
      </c>
      <c r="N228" s="239">
        <v>5.9000000000000003E-4</v>
      </c>
      <c r="O228" s="239">
        <f>ROUND(E228*N228,2)</f>
        <v>0</v>
      </c>
      <c r="P228" s="239">
        <v>3.6999999999999998E-2</v>
      </c>
      <c r="Q228" s="239">
        <f>ROUND(E228*P228,2)</f>
        <v>7.0000000000000007E-2</v>
      </c>
      <c r="R228" s="241" t="s">
        <v>519</v>
      </c>
      <c r="S228" s="241" t="s">
        <v>315</v>
      </c>
      <c r="T228" s="242" t="s">
        <v>315</v>
      </c>
      <c r="U228" s="224">
        <v>0.443</v>
      </c>
      <c r="V228" s="224">
        <f>ROUND(E228*U228,2)</f>
        <v>0.89</v>
      </c>
      <c r="W228" s="224"/>
      <c r="X228" s="224" t="s">
        <v>336</v>
      </c>
      <c r="Y228" s="224" t="s">
        <v>317</v>
      </c>
      <c r="Z228" s="214"/>
      <c r="AA228" s="214"/>
      <c r="AB228" s="214"/>
      <c r="AC228" s="214"/>
      <c r="AD228" s="214"/>
      <c r="AE228" s="214"/>
      <c r="AF228" s="214"/>
      <c r="AG228" s="214" t="s">
        <v>337</v>
      </c>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row>
    <row r="229" spans="1:60" outlineLevel="2" x14ac:dyDescent="0.2">
      <c r="A229" s="221"/>
      <c r="B229" s="222"/>
      <c r="C229" s="267" t="s">
        <v>549</v>
      </c>
      <c r="D229" s="266"/>
      <c r="E229" s="266"/>
      <c r="F229" s="266"/>
      <c r="G229" s="266"/>
      <c r="H229" s="224"/>
      <c r="I229" s="224"/>
      <c r="J229" s="224"/>
      <c r="K229" s="224"/>
      <c r="L229" s="224"/>
      <c r="M229" s="224"/>
      <c r="N229" s="223"/>
      <c r="O229" s="223"/>
      <c r="P229" s="223"/>
      <c r="Q229" s="223"/>
      <c r="R229" s="224"/>
      <c r="S229" s="224"/>
      <c r="T229" s="224"/>
      <c r="U229" s="224"/>
      <c r="V229" s="224"/>
      <c r="W229" s="224"/>
      <c r="X229" s="224"/>
      <c r="Y229" s="224"/>
      <c r="Z229" s="214"/>
      <c r="AA229" s="214"/>
      <c r="AB229" s="214"/>
      <c r="AC229" s="214"/>
      <c r="AD229" s="214"/>
      <c r="AE229" s="214"/>
      <c r="AF229" s="214"/>
      <c r="AG229" s="214" t="s">
        <v>369</v>
      </c>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row>
    <row r="230" spans="1:60" outlineLevel="1" x14ac:dyDescent="0.2">
      <c r="A230" s="236">
        <v>53</v>
      </c>
      <c r="B230" s="237" t="s">
        <v>569</v>
      </c>
      <c r="C230" s="254" t="s">
        <v>570</v>
      </c>
      <c r="D230" s="238" t="s">
        <v>330</v>
      </c>
      <c r="E230" s="239">
        <v>1</v>
      </c>
      <c r="F230" s="240"/>
      <c r="G230" s="241">
        <f>ROUND(E230*F230,2)</f>
        <v>0</v>
      </c>
      <c r="H230" s="240"/>
      <c r="I230" s="241">
        <f>ROUND(E230*H230,2)</f>
        <v>0</v>
      </c>
      <c r="J230" s="240"/>
      <c r="K230" s="241">
        <f>ROUND(E230*J230,2)</f>
        <v>0</v>
      </c>
      <c r="L230" s="241">
        <v>12</v>
      </c>
      <c r="M230" s="241">
        <f>G230*(1+L230/100)</f>
        <v>0</v>
      </c>
      <c r="N230" s="239">
        <v>0</v>
      </c>
      <c r="O230" s="239">
        <f>ROUND(E230*N230,2)</f>
        <v>0</v>
      </c>
      <c r="P230" s="239">
        <v>0</v>
      </c>
      <c r="Q230" s="239">
        <f>ROUND(E230*P230,2)</f>
        <v>0</v>
      </c>
      <c r="R230" s="241"/>
      <c r="S230" s="241" t="s">
        <v>331</v>
      </c>
      <c r="T230" s="242" t="s">
        <v>316</v>
      </c>
      <c r="U230" s="224">
        <v>0</v>
      </c>
      <c r="V230" s="224">
        <f>ROUND(E230*U230,2)</f>
        <v>0</v>
      </c>
      <c r="W230" s="224"/>
      <c r="X230" s="224" t="s">
        <v>336</v>
      </c>
      <c r="Y230" s="224" t="s">
        <v>317</v>
      </c>
      <c r="Z230" s="214"/>
      <c r="AA230" s="214"/>
      <c r="AB230" s="214"/>
      <c r="AC230" s="214"/>
      <c r="AD230" s="214"/>
      <c r="AE230" s="214"/>
      <c r="AF230" s="214"/>
      <c r="AG230" s="214" t="s">
        <v>337</v>
      </c>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row>
    <row r="231" spans="1:60" outlineLevel="2" x14ac:dyDescent="0.2">
      <c r="A231" s="221"/>
      <c r="B231" s="222"/>
      <c r="C231" s="268" t="s">
        <v>1101</v>
      </c>
      <c r="D231" s="262"/>
      <c r="E231" s="263">
        <v>1</v>
      </c>
      <c r="F231" s="224"/>
      <c r="G231" s="224"/>
      <c r="H231" s="224"/>
      <c r="I231" s="224"/>
      <c r="J231" s="224"/>
      <c r="K231" s="224"/>
      <c r="L231" s="224"/>
      <c r="M231" s="224"/>
      <c r="N231" s="223"/>
      <c r="O231" s="223"/>
      <c r="P231" s="223"/>
      <c r="Q231" s="223"/>
      <c r="R231" s="224"/>
      <c r="S231" s="224"/>
      <c r="T231" s="224"/>
      <c r="U231" s="224"/>
      <c r="V231" s="224"/>
      <c r="W231" s="224"/>
      <c r="X231" s="224"/>
      <c r="Y231" s="224"/>
      <c r="Z231" s="214"/>
      <c r="AA231" s="214"/>
      <c r="AB231" s="214"/>
      <c r="AC231" s="214"/>
      <c r="AD231" s="214"/>
      <c r="AE231" s="214"/>
      <c r="AF231" s="214"/>
      <c r="AG231" s="214" t="s">
        <v>371</v>
      </c>
      <c r="AH231" s="214">
        <v>0</v>
      </c>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row>
    <row r="232" spans="1:60" x14ac:dyDescent="0.2">
      <c r="A232" s="229" t="s">
        <v>310</v>
      </c>
      <c r="B232" s="230" t="s">
        <v>211</v>
      </c>
      <c r="C232" s="253" t="s">
        <v>212</v>
      </c>
      <c r="D232" s="231"/>
      <c r="E232" s="232"/>
      <c r="F232" s="233"/>
      <c r="G232" s="233">
        <f>SUMIF(AG233:AG234,"&lt;&gt;NOR",G233:G234)</f>
        <v>0</v>
      </c>
      <c r="H232" s="233"/>
      <c r="I232" s="233">
        <f>SUM(I233:I234)</f>
        <v>0</v>
      </c>
      <c r="J232" s="233"/>
      <c r="K232" s="233">
        <f>SUM(K233:K234)</f>
        <v>0</v>
      </c>
      <c r="L232" s="233"/>
      <c r="M232" s="233">
        <f>SUM(M233:M234)</f>
        <v>0</v>
      </c>
      <c r="N232" s="232"/>
      <c r="O232" s="232">
        <f>SUM(O233:O234)</f>
        <v>0</v>
      </c>
      <c r="P232" s="232"/>
      <c r="Q232" s="232">
        <f>SUM(Q233:Q234)</f>
        <v>0</v>
      </c>
      <c r="R232" s="233"/>
      <c r="S232" s="233"/>
      <c r="T232" s="234"/>
      <c r="U232" s="228"/>
      <c r="V232" s="228">
        <f>SUM(V233:V234)</f>
        <v>36.869999999999997</v>
      </c>
      <c r="W232" s="228"/>
      <c r="X232" s="228"/>
      <c r="Y232" s="228"/>
      <c r="AG232" t="s">
        <v>311</v>
      </c>
    </row>
    <row r="233" spans="1:60" ht="22.5" outlineLevel="1" x14ac:dyDescent="0.2">
      <c r="A233" s="236">
        <v>54</v>
      </c>
      <c r="B233" s="237" t="s">
        <v>1102</v>
      </c>
      <c r="C233" s="254" t="s">
        <v>1103</v>
      </c>
      <c r="D233" s="238" t="s">
        <v>581</v>
      </c>
      <c r="E233" s="239">
        <v>6.7039600000000004</v>
      </c>
      <c r="F233" s="240"/>
      <c r="G233" s="241">
        <f>ROUND(E233*F233,2)</f>
        <v>0</v>
      </c>
      <c r="H233" s="240"/>
      <c r="I233" s="241">
        <f>ROUND(E233*H233,2)</f>
        <v>0</v>
      </c>
      <c r="J233" s="240"/>
      <c r="K233" s="241">
        <f>ROUND(E233*J233,2)</f>
        <v>0</v>
      </c>
      <c r="L233" s="241">
        <v>12</v>
      </c>
      <c r="M233" s="241">
        <f>G233*(1+L233/100)</f>
        <v>0</v>
      </c>
      <c r="N233" s="239">
        <v>0</v>
      </c>
      <c r="O233" s="239">
        <f>ROUND(E233*N233,2)</f>
        <v>0</v>
      </c>
      <c r="P233" s="239">
        <v>0</v>
      </c>
      <c r="Q233" s="239">
        <f>ROUND(E233*P233,2)</f>
        <v>0</v>
      </c>
      <c r="R233" s="241" t="s">
        <v>366</v>
      </c>
      <c r="S233" s="241" t="s">
        <v>315</v>
      </c>
      <c r="T233" s="242" t="s">
        <v>315</v>
      </c>
      <c r="U233" s="224">
        <v>5.5</v>
      </c>
      <c r="V233" s="224">
        <f>ROUND(E233*U233,2)</f>
        <v>36.869999999999997</v>
      </c>
      <c r="W233" s="224"/>
      <c r="X233" s="224" t="s">
        <v>582</v>
      </c>
      <c r="Y233" s="224" t="s">
        <v>317</v>
      </c>
      <c r="Z233" s="214"/>
      <c r="AA233" s="214"/>
      <c r="AB233" s="214"/>
      <c r="AC233" s="214"/>
      <c r="AD233" s="214"/>
      <c r="AE233" s="214"/>
      <c r="AF233" s="214"/>
      <c r="AG233" s="214" t="s">
        <v>583</v>
      </c>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row>
    <row r="234" spans="1:60" outlineLevel="2" x14ac:dyDescent="0.2">
      <c r="A234" s="221"/>
      <c r="B234" s="222"/>
      <c r="C234" s="267" t="s">
        <v>584</v>
      </c>
      <c r="D234" s="266"/>
      <c r="E234" s="266"/>
      <c r="F234" s="266"/>
      <c r="G234" s="266"/>
      <c r="H234" s="224"/>
      <c r="I234" s="224"/>
      <c r="J234" s="224"/>
      <c r="K234" s="224"/>
      <c r="L234" s="224"/>
      <c r="M234" s="224"/>
      <c r="N234" s="223"/>
      <c r="O234" s="223"/>
      <c r="P234" s="223"/>
      <c r="Q234" s="223"/>
      <c r="R234" s="224"/>
      <c r="S234" s="224"/>
      <c r="T234" s="224"/>
      <c r="U234" s="224"/>
      <c r="V234" s="224"/>
      <c r="W234" s="224"/>
      <c r="X234" s="224"/>
      <c r="Y234" s="224"/>
      <c r="Z234" s="214"/>
      <c r="AA234" s="214"/>
      <c r="AB234" s="214"/>
      <c r="AC234" s="214"/>
      <c r="AD234" s="214"/>
      <c r="AE234" s="214"/>
      <c r="AF234" s="214"/>
      <c r="AG234" s="214" t="s">
        <v>369</v>
      </c>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row>
    <row r="235" spans="1:60" x14ac:dyDescent="0.2">
      <c r="A235" s="229" t="s">
        <v>310</v>
      </c>
      <c r="B235" s="230" t="s">
        <v>219</v>
      </c>
      <c r="C235" s="253" t="s">
        <v>220</v>
      </c>
      <c r="D235" s="231"/>
      <c r="E235" s="232"/>
      <c r="F235" s="233"/>
      <c r="G235" s="233">
        <f>SUMIF(AG236:AG243,"&lt;&gt;NOR",G236:G243)</f>
        <v>0</v>
      </c>
      <c r="H235" s="233"/>
      <c r="I235" s="233">
        <f>SUM(I236:I243)</f>
        <v>0</v>
      </c>
      <c r="J235" s="233"/>
      <c r="K235" s="233">
        <f>SUM(K236:K243)</f>
        <v>0</v>
      </c>
      <c r="L235" s="233"/>
      <c r="M235" s="233">
        <f>SUM(M236:M243)</f>
        <v>0</v>
      </c>
      <c r="N235" s="232"/>
      <c r="O235" s="232">
        <f>SUM(O236:O243)</f>
        <v>0.14000000000000001</v>
      </c>
      <c r="P235" s="232"/>
      <c r="Q235" s="232">
        <f>SUM(Q236:Q243)</f>
        <v>0</v>
      </c>
      <c r="R235" s="233"/>
      <c r="S235" s="233"/>
      <c r="T235" s="234"/>
      <c r="U235" s="228"/>
      <c r="V235" s="228">
        <f>SUM(V236:V243)</f>
        <v>16.11</v>
      </c>
      <c r="W235" s="228"/>
      <c r="X235" s="228"/>
      <c r="Y235" s="228"/>
      <c r="AG235" t="s">
        <v>311</v>
      </c>
    </row>
    <row r="236" spans="1:60" ht="22.5" outlineLevel="1" x14ac:dyDescent="0.2">
      <c r="A236" s="236">
        <v>55</v>
      </c>
      <c r="B236" s="237" t="s">
        <v>585</v>
      </c>
      <c r="C236" s="254" t="s">
        <v>586</v>
      </c>
      <c r="D236" s="238" t="s">
        <v>379</v>
      </c>
      <c r="E236" s="239">
        <v>37.985500000000002</v>
      </c>
      <c r="F236" s="240"/>
      <c r="G236" s="241">
        <f>ROUND(E236*F236,2)</f>
        <v>0</v>
      </c>
      <c r="H236" s="240"/>
      <c r="I236" s="241">
        <f>ROUND(E236*H236,2)</f>
        <v>0</v>
      </c>
      <c r="J236" s="240"/>
      <c r="K236" s="241">
        <f>ROUND(E236*J236,2)</f>
        <v>0</v>
      </c>
      <c r="L236" s="241">
        <v>12</v>
      </c>
      <c r="M236" s="241">
        <f>G236*(1+L236/100)</f>
        <v>0</v>
      </c>
      <c r="N236" s="239">
        <v>3.7799999999999999E-3</v>
      </c>
      <c r="O236" s="239">
        <f>ROUND(E236*N236,2)</f>
        <v>0.14000000000000001</v>
      </c>
      <c r="P236" s="239">
        <v>0</v>
      </c>
      <c r="Q236" s="239">
        <f>ROUND(E236*P236,2)</f>
        <v>0</v>
      </c>
      <c r="R236" s="241" t="s">
        <v>587</v>
      </c>
      <c r="S236" s="241" t="s">
        <v>315</v>
      </c>
      <c r="T236" s="242" t="s">
        <v>315</v>
      </c>
      <c r="U236" s="224">
        <v>0.42419000000000001</v>
      </c>
      <c r="V236" s="224">
        <f>ROUND(E236*U236,2)</f>
        <v>16.11</v>
      </c>
      <c r="W236" s="224"/>
      <c r="X236" s="224" t="s">
        <v>588</v>
      </c>
      <c r="Y236" s="224" t="s">
        <v>317</v>
      </c>
      <c r="Z236" s="214"/>
      <c r="AA236" s="214"/>
      <c r="AB236" s="214"/>
      <c r="AC236" s="214"/>
      <c r="AD236" s="214"/>
      <c r="AE236" s="214"/>
      <c r="AF236" s="214"/>
      <c r="AG236" s="214" t="s">
        <v>589</v>
      </c>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row>
    <row r="237" spans="1:60" ht="22.5" outlineLevel="2" x14ac:dyDescent="0.2">
      <c r="A237" s="221"/>
      <c r="B237" s="222"/>
      <c r="C237" s="255" t="s">
        <v>590</v>
      </c>
      <c r="D237" s="243"/>
      <c r="E237" s="243"/>
      <c r="F237" s="243"/>
      <c r="G237" s="243"/>
      <c r="H237" s="224"/>
      <c r="I237" s="224"/>
      <c r="J237" s="224"/>
      <c r="K237" s="224"/>
      <c r="L237" s="224"/>
      <c r="M237" s="224"/>
      <c r="N237" s="223"/>
      <c r="O237" s="223"/>
      <c r="P237" s="223"/>
      <c r="Q237" s="223"/>
      <c r="R237" s="224"/>
      <c r="S237" s="224"/>
      <c r="T237" s="224"/>
      <c r="U237" s="224"/>
      <c r="V237" s="224"/>
      <c r="W237" s="224"/>
      <c r="X237" s="224"/>
      <c r="Y237" s="224"/>
      <c r="Z237" s="214"/>
      <c r="AA237" s="214"/>
      <c r="AB237" s="214"/>
      <c r="AC237" s="214"/>
      <c r="AD237" s="214"/>
      <c r="AE237" s="214"/>
      <c r="AF237" s="214"/>
      <c r="AG237" s="214" t="s">
        <v>320</v>
      </c>
      <c r="AH237" s="214"/>
      <c r="AI237" s="214"/>
      <c r="AJ237" s="214"/>
      <c r="AK237" s="214"/>
      <c r="AL237" s="214"/>
      <c r="AM237" s="214"/>
      <c r="AN237" s="214"/>
      <c r="AO237" s="214"/>
      <c r="AP237" s="214"/>
      <c r="AQ237" s="214"/>
      <c r="AR237" s="214"/>
      <c r="AS237" s="214"/>
      <c r="AT237" s="214"/>
      <c r="AU237" s="214"/>
      <c r="AV237" s="214"/>
      <c r="AW237" s="214"/>
      <c r="AX237" s="214"/>
      <c r="AY237" s="214"/>
      <c r="AZ237" s="214"/>
      <c r="BA237" s="244" t="str">
        <f>C237</f>
        <v>Nanesení hydroizolační stěrky ve dvou vrstvách. Vlepení těsnicí pásky do spoje podlaha-stěna, přitlačení a uhlazení, přetažení pásky další vrstvou izolační stěrky.</v>
      </c>
      <c r="BB237" s="214"/>
      <c r="BC237" s="214"/>
      <c r="BD237" s="214"/>
      <c r="BE237" s="214"/>
      <c r="BF237" s="214"/>
      <c r="BG237" s="214"/>
      <c r="BH237" s="214"/>
    </row>
    <row r="238" spans="1:60" outlineLevel="2" x14ac:dyDescent="0.2">
      <c r="A238" s="221"/>
      <c r="B238" s="222"/>
      <c r="C238" s="268" t="s">
        <v>592</v>
      </c>
      <c r="D238" s="262"/>
      <c r="E238" s="263"/>
      <c r="F238" s="224"/>
      <c r="G238" s="224"/>
      <c r="H238" s="224"/>
      <c r="I238" s="224"/>
      <c r="J238" s="224"/>
      <c r="K238" s="224"/>
      <c r="L238" s="224"/>
      <c r="M238" s="224"/>
      <c r="N238" s="223"/>
      <c r="O238" s="223"/>
      <c r="P238" s="223"/>
      <c r="Q238" s="223"/>
      <c r="R238" s="224"/>
      <c r="S238" s="224"/>
      <c r="T238" s="224"/>
      <c r="U238" s="224"/>
      <c r="V238" s="224"/>
      <c r="W238" s="224"/>
      <c r="X238" s="224"/>
      <c r="Y238" s="224"/>
      <c r="Z238" s="214"/>
      <c r="AA238" s="214"/>
      <c r="AB238" s="214"/>
      <c r="AC238" s="214"/>
      <c r="AD238" s="214"/>
      <c r="AE238" s="214"/>
      <c r="AF238" s="214"/>
      <c r="AG238" s="214" t="s">
        <v>371</v>
      </c>
      <c r="AH238" s="214">
        <v>0</v>
      </c>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row>
    <row r="239" spans="1:60" outlineLevel="3" x14ac:dyDescent="0.2">
      <c r="A239" s="221"/>
      <c r="B239" s="222"/>
      <c r="C239" s="268" t="s">
        <v>1051</v>
      </c>
      <c r="D239" s="262"/>
      <c r="E239" s="263">
        <v>4.67</v>
      </c>
      <c r="F239" s="224"/>
      <c r="G239" s="224"/>
      <c r="H239" s="224"/>
      <c r="I239" s="224"/>
      <c r="J239" s="224"/>
      <c r="K239" s="224"/>
      <c r="L239" s="224"/>
      <c r="M239" s="224"/>
      <c r="N239" s="223"/>
      <c r="O239" s="223"/>
      <c r="P239" s="223"/>
      <c r="Q239" s="223"/>
      <c r="R239" s="224"/>
      <c r="S239" s="224"/>
      <c r="T239" s="224"/>
      <c r="U239" s="224"/>
      <c r="V239" s="224"/>
      <c r="W239" s="224"/>
      <c r="X239" s="224"/>
      <c r="Y239" s="224"/>
      <c r="Z239" s="214"/>
      <c r="AA239" s="214"/>
      <c r="AB239" s="214"/>
      <c r="AC239" s="214"/>
      <c r="AD239" s="214"/>
      <c r="AE239" s="214"/>
      <c r="AF239" s="214"/>
      <c r="AG239" s="214" t="s">
        <v>371</v>
      </c>
      <c r="AH239" s="214">
        <v>0</v>
      </c>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row>
    <row r="240" spans="1:60" outlineLevel="3" x14ac:dyDescent="0.2">
      <c r="A240" s="221"/>
      <c r="B240" s="222"/>
      <c r="C240" s="268" t="s">
        <v>878</v>
      </c>
      <c r="D240" s="262"/>
      <c r="E240" s="263"/>
      <c r="F240" s="224"/>
      <c r="G240" s="224"/>
      <c r="H240" s="224"/>
      <c r="I240" s="224"/>
      <c r="J240" s="224"/>
      <c r="K240" s="224"/>
      <c r="L240" s="224"/>
      <c r="M240" s="224"/>
      <c r="N240" s="223"/>
      <c r="O240" s="223"/>
      <c r="P240" s="223"/>
      <c r="Q240" s="223"/>
      <c r="R240" s="224"/>
      <c r="S240" s="224"/>
      <c r="T240" s="224"/>
      <c r="U240" s="224"/>
      <c r="V240" s="224"/>
      <c r="W240" s="224"/>
      <c r="X240" s="224"/>
      <c r="Y240" s="224"/>
      <c r="Z240" s="214"/>
      <c r="AA240" s="214"/>
      <c r="AB240" s="214"/>
      <c r="AC240" s="214"/>
      <c r="AD240" s="214"/>
      <c r="AE240" s="214"/>
      <c r="AF240" s="214"/>
      <c r="AG240" s="214" t="s">
        <v>371</v>
      </c>
      <c r="AH240" s="214">
        <v>0</v>
      </c>
      <c r="AI240" s="214"/>
      <c r="AJ240" s="214"/>
      <c r="AK240" s="214"/>
      <c r="AL240" s="214"/>
      <c r="AM240" s="214"/>
      <c r="AN240" s="214"/>
      <c r="AO240" s="214"/>
      <c r="AP240" s="214"/>
      <c r="AQ240" s="214"/>
      <c r="AR240" s="214"/>
      <c r="AS240" s="214"/>
      <c r="AT240" s="214"/>
      <c r="AU240" s="214"/>
      <c r="AV240" s="214"/>
      <c r="AW240" s="214"/>
      <c r="AX240" s="214"/>
      <c r="AY240" s="214"/>
      <c r="AZ240" s="214"/>
      <c r="BA240" s="214"/>
      <c r="BB240" s="214"/>
      <c r="BC240" s="214"/>
      <c r="BD240" s="214"/>
      <c r="BE240" s="214"/>
      <c r="BF240" s="214"/>
      <c r="BG240" s="214"/>
      <c r="BH240" s="214"/>
    </row>
    <row r="241" spans="1:60" outlineLevel="3" x14ac:dyDescent="0.2">
      <c r="A241" s="221"/>
      <c r="B241" s="222"/>
      <c r="C241" s="268" t="s">
        <v>1104</v>
      </c>
      <c r="D241" s="262"/>
      <c r="E241" s="263">
        <v>32.654000000000003</v>
      </c>
      <c r="F241" s="224"/>
      <c r="G241" s="224"/>
      <c r="H241" s="224"/>
      <c r="I241" s="224"/>
      <c r="J241" s="224"/>
      <c r="K241" s="224"/>
      <c r="L241" s="224"/>
      <c r="M241" s="224"/>
      <c r="N241" s="223"/>
      <c r="O241" s="223"/>
      <c r="P241" s="223"/>
      <c r="Q241" s="223"/>
      <c r="R241" s="224"/>
      <c r="S241" s="224"/>
      <c r="T241" s="224"/>
      <c r="U241" s="224"/>
      <c r="V241" s="224"/>
      <c r="W241" s="224"/>
      <c r="X241" s="224"/>
      <c r="Y241" s="224"/>
      <c r="Z241" s="214"/>
      <c r="AA241" s="214"/>
      <c r="AB241" s="214"/>
      <c r="AC241" s="214"/>
      <c r="AD241" s="214"/>
      <c r="AE241" s="214"/>
      <c r="AF241" s="214"/>
      <c r="AG241" s="214" t="s">
        <v>371</v>
      </c>
      <c r="AH241" s="214">
        <v>0</v>
      </c>
      <c r="AI241" s="214"/>
      <c r="AJ241" s="214"/>
      <c r="AK241" s="214"/>
      <c r="AL241" s="214"/>
      <c r="AM241" s="214"/>
      <c r="AN241" s="214"/>
      <c r="AO241" s="214"/>
      <c r="AP241" s="214"/>
      <c r="AQ241" s="214"/>
      <c r="AR241" s="214"/>
      <c r="AS241" s="214"/>
      <c r="AT241" s="214"/>
      <c r="AU241" s="214"/>
      <c r="AV241" s="214"/>
      <c r="AW241" s="214"/>
      <c r="AX241" s="214"/>
      <c r="AY241" s="214"/>
      <c r="AZ241" s="214"/>
      <c r="BA241" s="214"/>
      <c r="BB241" s="214"/>
      <c r="BC241" s="214"/>
      <c r="BD241" s="214"/>
      <c r="BE241" s="214"/>
      <c r="BF241" s="214"/>
      <c r="BG241" s="214"/>
      <c r="BH241" s="214"/>
    </row>
    <row r="242" spans="1:60" outlineLevel="3" x14ac:dyDescent="0.2">
      <c r="A242" s="221"/>
      <c r="B242" s="222"/>
      <c r="C242" s="268" t="s">
        <v>1105</v>
      </c>
      <c r="D242" s="262"/>
      <c r="E242" s="263">
        <v>2.3734999999999999</v>
      </c>
      <c r="F242" s="224"/>
      <c r="G242" s="224"/>
      <c r="H242" s="224"/>
      <c r="I242" s="224"/>
      <c r="J242" s="224"/>
      <c r="K242" s="224"/>
      <c r="L242" s="224"/>
      <c r="M242" s="224"/>
      <c r="N242" s="223"/>
      <c r="O242" s="223"/>
      <c r="P242" s="223"/>
      <c r="Q242" s="223"/>
      <c r="R242" s="224"/>
      <c r="S242" s="224"/>
      <c r="T242" s="224"/>
      <c r="U242" s="224"/>
      <c r="V242" s="224"/>
      <c r="W242" s="224"/>
      <c r="X242" s="224"/>
      <c r="Y242" s="224"/>
      <c r="Z242" s="214"/>
      <c r="AA242" s="214"/>
      <c r="AB242" s="214"/>
      <c r="AC242" s="214"/>
      <c r="AD242" s="214"/>
      <c r="AE242" s="214"/>
      <c r="AF242" s="214"/>
      <c r="AG242" s="214" t="s">
        <v>371</v>
      </c>
      <c r="AH242" s="214">
        <v>0</v>
      </c>
      <c r="AI242" s="214"/>
      <c r="AJ242" s="214"/>
      <c r="AK242" s="214"/>
      <c r="AL242" s="214"/>
      <c r="AM242" s="214"/>
      <c r="AN242" s="214"/>
      <c r="AO242" s="214"/>
      <c r="AP242" s="214"/>
      <c r="AQ242" s="214"/>
      <c r="AR242" s="214"/>
      <c r="AS242" s="214"/>
      <c r="AT242" s="214"/>
      <c r="AU242" s="214"/>
      <c r="AV242" s="214"/>
      <c r="AW242" s="214"/>
      <c r="AX242" s="214"/>
      <c r="AY242" s="214"/>
      <c r="AZ242" s="214"/>
      <c r="BA242" s="214"/>
      <c r="BB242" s="214"/>
      <c r="BC242" s="214"/>
      <c r="BD242" s="214"/>
      <c r="BE242" s="214"/>
      <c r="BF242" s="214"/>
      <c r="BG242" s="214"/>
      <c r="BH242" s="214"/>
    </row>
    <row r="243" spans="1:60" outlineLevel="3" x14ac:dyDescent="0.2">
      <c r="A243" s="221"/>
      <c r="B243" s="222"/>
      <c r="C243" s="268" t="s">
        <v>1106</v>
      </c>
      <c r="D243" s="262"/>
      <c r="E243" s="263">
        <v>-1.712</v>
      </c>
      <c r="F243" s="224"/>
      <c r="G243" s="224"/>
      <c r="H243" s="224"/>
      <c r="I243" s="224"/>
      <c r="J243" s="224"/>
      <c r="K243" s="224"/>
      <c r="L243" s="224"/>
      <c r="M243" s="224"/>
      <c r="N243" s="223"/>
      <c r="O243" s="223"/>
      <c r="P243" s="223"/>
      <c r="Q243" s="223"/>
      <c r="R243" s="224"/>
      <c r="S243" s="224"/>
      <c r="T243" s="224"/>
      <c r="U243" s="224"/>
      <c r="V243" s="224"/>
      <c r="W243" s="224"/>
      <c r="X243" s="224"/>
      <c r="Y243" s="224"/>
      <c r="Z243" s="214"/>
      <c r="AA243" s="214"/>
      <c r="AB243" s="214"/>
      <c r="AC243" s="214"/>
      <c r="AD243" s="214"/>
      <c r="AE243" s="214"/>
      <c r="AF243" s="214"/>
      <c r="AG243" s="214" t="s">
        <v>371</v>
      </c>
      <c r="AH243" s="214">
        <v>0</v>
      </c>
      <c r="AI243" s="214"/>
      <c r="AJ243" s="214"/>
      <c r="AK243" s="214"/>
      <c r="AL243" s="214"/>
      <c r="AM243" s="214"/>
      <c r="AN243" s="214"/>
      <c r="AO243" s="214"/>
      <c r="AP243" s="214"/>
      <c r="AQ243" s="214"/>
      <c r="AR243" s="214"/>
      <c r="AS243" s="214"/>
      <c r="AT243" s="214"/>
      <c r="AU243" s="214"/>
      <c r="AV243" s="214"/>
      <c r="AW243" s="214"/>
      <c r="AX243" s="214"/>
      <c r="AY243" s="214"/>
      <c r="AZ243" s="214"/>
      <c r="BA243" s="214"/>
      <c r="BB243" s="214"/>
      <c r="BC243" s="214"/>
      <c r="BD243" s="214"/>
      <c r="BE243" s="214"/>
      <c r="BF243" s="214"/>
      <c r="BG243" s="214"/>
      <c r="BH243" s="214"/>
    </row>
    <row r="244" spans="1:60" x14ac:dyDescent="0.2">
      <c r="A244" s="229" t="s">
        <v>310</v>
      </c>
      <c r="B244" s="230" t="s">
        <v>221</v>
      </c>
      <c r="C244" s="253" t="s">
        <v>222</v>
      </c>
      <c r="D244" s="231"/>
      <c r="E244" s="232"/>
      <c r="F244" s="233"/>
      <c r="G244" s="233">
        <f>SUMIF(AG245:AG266,"&lt;&gt;NOR",G245:G266)</f>
        <v>0</v>
      </c>
      <c r="H244" s="233"/>
      <c r="I244" s="233">
        <f>SUM(I245:I266)</f>
        <v>0</v>
      </c>
      <c r="J244" s="233"/>
      <c r="K244" s="233">
        <f>SUM(K245:K266)</f>
        <v>0</v>
      </c>
      <c r="L244" s="233"/>
      <c r="M244" s="233">
        <f>SUM(M245:M266)</f>
        <v>0</v>
      </c>
      <c r="N244" s="232"/>
      <c r="O244" s="232">
        <f>SUM(O245:O266)</f>
        <v>0.2</v>
      </c>
      <c r="P244" s="232"/>
      <c r="Q244" s="232">
        <f>SUM(Q245:Q266)</f>
        <v>0</v>
      </c>
      <c r="R244" s="233"/>
      <c r="S244" s="233"/>
      <c r="T244" s="234"/>
      <c r="U244" s="228"/>
      <c r="V244" s="228">
        <f>SUM(V245:V266)</f>
        <v>12.44</v>
      </c>
      <c r="W244" s="228"/>
      <c r="X244" s="228"/>
      <c r="Y244" s="228"/>
      <c r="AG244" t="s">
        <v>311</v>
      </c>
    </row>
    <row r="245" spans="1:60" ht="22.5" outlineLevel="1" x14ac:dyDescent="0.2">
      <c r="A245" s="236">
        <v>56</v>
      </c>
      <c r="B245" s="237" t="s">
        <v>594</v>
      </c>
      <c r="C245" s="254" t="s">
        <v>595</v>
      </c>
      <c r="D245" s="238" t="s">
        <v>379</v>
      </c>
      <c r="E245" s="239">
        <v>17.96</v>
      </c>
      <c r="F245" s="240"/>
      <c r="G245" s="241">
        <f>ROUND(E245*F245,2)</f>
        <v>0</v>
      </c>
      <c r="H245" s="240"/>
      <c r="I245" s="241">
        <f>ROUND(E245*H245,2)</f>
        <v>0</v>
      </c>
      <c r="J245" s="240"/>
      <c r="K245" s="241">
        <f>ROUND(E245*J245,2)</f>
        <v>0</v>
      </c>
      <c r="L245" s="241">
        <v>12</v>
      </c>
      <c r="M245" s="241">
        <f>G245*(1+L245/100)</f>
        <v>0</v>
      </c>
      <c r="N245" s="239">
        <v>1.6000000000000001E-4</v>
      </c>
      <c r="O245" s="239">
        <f>ROUND(E245*N245,2)</f>
        <v>0</v>
      </c>
      <c r="P245" s="239">
        <v>0</v>
      </c>
      <c r="Q245" s="239">
        <f>ROUND(E245*P245,2)</f>
        <v>0</v>
      </c>
      <c r="R245" s="241" t="s">
        <v>596</v>
      </c>
      <c r="S245" s="241" t="s">
        <v>315</v>
      </c>
      <c r="T245" s="242" t="s">
        <v>315</v>
      </c>
      <c r="U245" s="224">
        <v>0.16</v>
      </c>
      <c r="V245" s="224">
        <f>ROUND(E245*U245,2)</f>
        <v>2.87</v>
      </c>
      <c r="W245" s="224"/>
      <c r="X245" s="224" t="s">
        <v>336</v>
      </c>
      <c r="Y245" s="224" t="s">
        <v>317</v>
      </c>
      <c r="Z245" s="214"/>
      <c r="AA245" s="214"/>
      <c r="AB245" s="214"/>
      <c r="AC245" s="214"/>
      <c r="AD245" s="214"/>
      <c r="AE245" s="214"/>
      <c r="AF245" s="214"/>
      <c r="AG245" s="214" t="s">
        <v>367</v>
      </c>
      <c r="AH245" s="214"/>
      <c r="AI245" s="214"/>
      <c r="AJ245" s="214"/>
      <c r="AK245" s="214"/>
      <c r="AL245" s="214"/>
      <c r="AM245" s="214"/>
      <c r="AN245" s="214"/>
      <c r="AO245" s="214"/>
      <c r="AP245" s="214"/>
      <c r="AQ245" s="214"/>
      <c r="AR245" s="214"/>
      <c r="AS245" s="214"/>
      <c r="AT245" s="214"/>
      <c r="AU245" s="214"/>
      <c r="AV245" s="214"/>
      <c r="AW245" s="214"/>
      <c r="AX245" s="214"/>
      <c r="AY245" s="214"/>
      <c r="AZ245" s="214"/>
      <c r="BA245" s="214"/>
      <c r="BB245" s="214"/>
      <c r="BC245" s="214"/>
      <c r="BD245" s="214"/>
      <c r="BE245" s="214"/>
      <c r="BF245" s="214"/>
      <c r="BG245" s="214"/>
      <c r="BH245" s="214"/>
    </row>
    <row r="246" spans="1:60" outlineLevel="2" x14ac:dyDescent="0.2">
      <c r="A246" s="221"/>
      <c r="B246" s="222"/>
      <c r="C246" s="255" t="s">
        <v>1107</v>
      </c>
      <c r="D246" s="243"/>
      <c r="E246" s="243"/>
      <c r="F246" s="243"/>
      <c r="G246" s="243"/>
      <c r="H246" s="224"/>
      <c r="I246" s="224"/>
      <c r="J246" s="224"/>
      <c r="K246" s="224"/>
      <c r="L246" s="224"/>
      <c r="M246" s="224"/>
      <c r="N246" s="223"/>
      <c r="O246" s="223"/>
      <c r="P246" s="223"/>
      <c r="Q246" s="223"/>
      <c r="R246" s="224"/>
      <c r="S246" s="224"/>
      <c r="T246" s="224"/>
      <c r="U246" s="224"/>
      <c r="V246" s="224"/>
      <c r="W246" s="224"/>
      <c r="X246" s="224"/>
      <c r="Y246" s="224"/>
      <c r="Z246" s="214"/>
      <c r="AA246" s="214"/>
      <c r="AB246" s="214"/>
      <c r="AC246" s="214"/>
      <c r="AD246" s="214"/>
      <c r="AE246" s="214"/>
      <c r="AF246" s="214"/>
      <c r="AG246" s="214" t="s">
        <v>320</v>
      </c>
      <c r="AH246" s="214"/>
      <c r="AI246" s="214"/>
      <c r="AJ246" s="214"/>
      <c r="AK246" s="214"/>
      <c r="AL246" s="214"/>
      <c r="AM246" s="214"/>
      <c r="AN246" s="214"/>
      <c r="AO246" s="214"/>
      <c r="AP246" s="214"/>
      <c r="AQ246" s="214"/>
      <c r="AR246" s="214"/>
      <c r="AS246" s="214"/>
      <c r="AT246" s="214"/>
      <c r="AU246" s="214"/>
      <c r="AV246" s="214"/>
      <c r="AW246" s="214"/>
      <c r="AX246" s="214"/>
      <c r="AY246" s="214"/>
      <c r="AZ246" s="214"/>
      <c r="BA246" s="214"/>
      <c r="BB246" s="214"/>
      <c r="BC246" s="214"/>
      <c r="BD246" s="214"/>
      <c r="BE246" s="214"/>
      <c r="BF246" s="214"/>
      <c r="BG246" s="214"/>
      <c r="BH246" s="214"/>
    </row>
    <row r="247" spans="1:60" outlineLevel="2" x14ac:dyDescent="0.2">
      <c r="A247" s="221"/>
      <c r="B247" s="222"/>
      <c r="C247" s="268" t="s">
        <v>381</v>
      </c>
      <c r="D247" s="262"/>
      <c r="E247" s="263"/>
      <c r="F247" s="224"/>
      <c r="G247" s="224"/>
      <c r="H247" s="224"/>
      <c r="I247" s="224"/>
      <c r="J247" s="224"/>
      <c r="K247" s="224"/>
      <c r="L247" s="224"/>
      <c r="M247" s="224"/>
      <c r="N247" s="223"/>
      <c r="O247" s="223"/>
      <c r="P247" s="223"/>
      <c r="Q247" s="223"/>
      <c r="R247" s="224"/>
      <c r="S247" s="224"/>
      <c r="T247" s="224"/>
      <c r="U247" s="224"/>
      <c r="V247" s="224"/>
      <c r="W247" s="224"/>
      <c r="X247" s="224"/>
      <c r="Y247" s="224"/>
      <c r="Z247" s="214"/>
      <c r="AA247" s="214"/>
      <c r="AB247" s="214"/>
      <c r="AC247" s="214"/>
      <c r="AD247" s="214"/>
      <c r="AE247" s="214"/>
      <c r="AF247" s="214"/>
      <c r="AG247" s="214" t="s">
        <v>371</v>
      </c>
      <c r="AH247" s="214">
        <v>0</v>
      </c>
      <c r="AI247" s="214"/>
      <c r="AJ247" s="214"/>
      <c r="AK247" s="214"/>
      <c r="AL247" s="214"/>
      <c r="AM247" s="214"/>
      <c r="AN247" s="214"/>
      <c r="AO247" s="214"/>
      <c r="AP247" s="214"/>
      <c r="AQ247" s="214"/>
      <c r="AR247" s="214"/>
      <c r="AS247" s="214"/>
      <c r="AT247" s="214"/>
      <c r="AU247" s="214"/>
      <c r="AV247" s="214"/>
      <c r="AW247" s="214"/>
      <c r="AX247" s="214"/>
      <c r="AY247" s="214"/>
      <c r="AZ247" s="214"/>
      <c r="BA247" s="214"/>
      <c r="BB247" s="214"/>
      <c r="BC247" s="214"/>
      <c r="BD247" s="214"/>
      <c r="BE247" s="214"/>
      <c r="BF247" s="214"/>
      <c r="BG247" s="214"/>
      <c r="BH247" s="214"/>
    </row>
    <row r="248" spans="1:60" outlineLevel="3" x14ac:dyDescent="0.2">
      <c r="A248" s="221"/>
      <c r="B248" s="222"/>
      <c r="C248" s="268" t="s">
        <v>996</v>
      </c>
      <c r="D248" s="262"/>
      <c r="E248" s="263">
        <v>13.29</v>
      </c>
      <c r="F248" s="224"/>
      <c r="G248" s="224"/>
      <c r="H248" s="224"/>
      <c r="I248" s="224"/>
      <c r="J248" s="224"/>
      <c r="K248" s="224"/>
      <c r="L248" s="224"/>
      <c r="M248" s="224"/>
      <c r="N248" s="223"/>
      <c r="O248" s="223"/>
      <c r="P248" s="223"/>
      <c r="Q248" s="223"/>
      <c r="R248" s="224"/>
      <c r="S248" s="224"/>
      <c r="T248" s="224"/>
      <c r="U248" s="224"/>
      <c r="V248" s="224"/>
      <c r="W248" s="224"/>
      <c r="X248" s="224"/>
      <c r="Y248" s="224"/>
      <c r="Z248" s="214"/>
      <c r="AA248" s="214"/>
      <c r="AB248" s="214"/>
      <c r="AC248" s="214"/>
      <c r="AD248" s="214"/>
      <c r="AE248" s="214"/>
      <c r="AF248" s="214"/>
      <c r="AG248" s="214" t="s">
        <v>371</v>
      </c>
      <c r="AH248" s="214">
        <v>0</v>
      </c>
      <c r="AI248" s="214"/>
      <c r="AJ248" s="214"/>
      <c r="AK248" s="214"/>
      <c r="AL248" s="214"/>
      <c r="AM248" s="214"/>
      <c r="AN248" s="214"/>
      <c r="AO248" s="214"/>
      <c r="AP248" s="214"/>
      <c r="AQ248" s="214"/>
      <c r="AR248" s="214"/>
      <c r="AS248" s="214"/>
      <c r="AT248" s="214"/>
      <c r="AU248" s="214"/>
      <c r="AV248" s="214"/>
      <c r="AW248" s="214"/>
      <c r="AX248" s="214"/>
      <c r="AY248" s="214"/>
      <c r="AZ248" s="214"/>
      <c r="BA248" s="214"/>
      <c r="BB248" s="214"/>
      <c r="BC248" s="214"/>
      <c r="BD248" s="214"/>
      <c r="BE248" s="214"/>
      <c r="BF248" s="214"/>
      <c r="BG248" s="214"/>
      <c r="BH248" s="214"/>
    </row>
    <row r="249" spans="1:60" outlineLevel="3" x14ac:dyDescent="0.2">
      <c r="A249" s="221"/>
      <c r="B249" s="222"/>
      <c r="C249" s="268" t="s">
        <v>997</v>
      </c>
      <c r="D249" s="262"/>
      <c r="E249" s="263">
        <v>4.67</v>
      </c>
      <c r="F249" s="224"/>
      <c r="G249" s="224"/>
      <c r="H249" s="224"/>
      <c r="I249" s="224"/>
      <c r="J249" s="224"/>
      <c r="K249" s="224"/>
      <c r="L249" s="224"/>
      <c r="M249" s="224"/>
      <c r="N249" s="223"/>
      <c r="O249" s="223"/>
      <c r="P249" s="223"/>
      <c r="Q249" s="223"/>
      <c r="R249" s="224"/>
      <c r="S249" s="224"/>
      <c r="T249" s="224"/>
      <c r="U249" s="224"/>
      <c r="V249" s="224"/>
      <c r="W249" s="224"/>
      <c r="X249" s="224"/>
      <c r="Y249" s="224"/>
      <c r="Z249" s="214"/>
      <c r="AA249" s="214"/>
      <c r="AB249" s="214"/>
      <c r="AC249" s="214"/>
      <c r="AD249" s="214"/>
      <c r="AE249" s="214"/>
      <c r="AF249" s="214"/>
      <c r="AG249" s="214" t="s">
        <v>371</v>
      </c>
      <c r="AH249" s="214">
        <v>0</v>
      </c>
      <c r="AI249" s="214"/>
      <c r="AJ249" s="214"/>
      <c r="AK249" s="214"/>
      <c r="AL249" s="214"/>
      <c r="AM249" s="214"/>
      <c r="AN249" s="214"/>
      <c r="AO249" s="214"/>
      <c r="AP249" s="214"/>
      <c r="AQ249" s="214"/>
      <c r="AR249" s="214"/>
      <c r="AS249" s="214"/>
      <c r="AT249" s="214"/>
      <c r="AU249" s="214"/>
      <c r="AV249" s="214"/>
      <c r="AW249" s="214"/>
      <c r="AX249" s="214"/>
      <c r="AY249" s="214"/>
      <c r="AZ249" s="214"/>
      <c r="BA249" s="214"/>
      <c r="BB249" s="214"/>
      <c r="BC249" s="214"/>
      <c r="BD249" s="214"/>
      <c r="BE249" s="214"/>
      <c r="BF249" s="214"/>
      <c r="BG249" s="214"/>
      <c r="BH249" s="214"/>
    </row>
    <row r="250" spans="1:60" ht="33.75" outlineLevel="1" x14ac:dyDescent="0.2">
      <c r="A250" s="236">
        <v>57</v>
      </c>
      <c r="B250" s="237" t="s">
        <v>599</v>
      </c>
      <c r="C250" s="254" t="s">
        <v>600</v>
      </c>
      <c r="D250" s="238" t="s">
        <v>379</v>
      </c>
      <c r="E250" s="239">
        <v>34.04</v>
      </c>
      <c r="F250" s="240"/>
      <c r="G250" s="241">
        <f>ROUND(E250*F250,2)</f>
        <v>0</v>
      </c>
      <c r="H250" s="240"/>
      <c r="I250" s="241">
        <f>ROUND(E250*H250,2)</f>
        <v>0</v>
      </c>
      <c r="J250" s="240"/>
      <c r="K250" s="241">
        <f>ROUND(E250*J250,2)</f>
        <v>0</v>
      </c>
      <c r="L250" s="241">
        <v>12</v>
      </c>
      <c r="M250" s="241">
        <f>G250*(1+L250/100)</f>
        <v>0</v>
      </c>
      <c r="N250" s="239">
        <v>5.8900000000000003E-3</v>
      </c>
      <c r="O250" s="239">
        <f>ROUND(E250*N250,2)</f>
        <v>0.2</v>
      </c>
      <c r="P250" s="239">
        <v>0</v>
      </c>
      <c r="Q250" s="239">
        <f>ROUND(E250*P250,2)</f>
        <v>0</v>
      </c>
      <c r="R250" s="241" t="s">
        <v>587</v>
      </c>
      <c r="S250" s="241" t="s">
        <v>315</v>
      </c>
      <c r="T250" s="242" t="s">
        <v>315</v>
      </c>
      <c r="U250" s="224">
        <v>0.14077999999999999</v>
      </c>
      <c r="V250" s="224">
        <f>ROUND(E250*U250,2)</f>
        <v>4.79</v>
      </c>
      <c r="W250" s="224"/>
      <c r="X250" s="224" t="s">
        <v>588</v>
      </c>
      <c r="Y250" s="224" t="s">
        <v>317</v>
      </c>
      <c r="Z250" s="214"/>
      <c r="AA250" s="214"/>
      <c r="AB250" s="214"/>
      <c r="AC250" s="214"/>
      <c r="AD250" s="214"/>
      <c r="AE250" s="214"/>
      <c r="AF250" s="214"/>
      <c r="AG250" s="214" t="s">
        <v>601</v>
      </c>
      <c r="AH250" s="214"/>
      <c r="AI250" s="214"/>
      <c r="AJ250" s="214"/>
      <c r="AK250" s="214"/>
      <c r="AL250" s="214"/>
      <c r="AM250" s="214"/>
      <c r="AN250" s="214"/>
      <c r="AO250" s="214"/>
      <c r="AP250" s="214"/>
      <c r="AQ250" s="214"/>
      <c r="AR250" s="214"/>
      <c r="AS250" s="214"/>
      <c r="AT250" s="214"/>
      <c r="AU250" s="214"/>
      <c r="AV250" s="214"/>
      <c r="AW250" s="214"/>
      <c r="AX250" s="214"/>
      <c r="AY250" s="214"/>
      <c r="AZ250" s="214"/>
      <c r="BA250" s="214"/>
      <c r="BB250" s="214"/>
      <c r="BC250" s="214"/>
      <c r="BD250" s="214"/>
      <c r="BE250" s="214"/>
      <c r="BF250" s="214"/>
      <c r="BG250" s="214"/>
      <c r="BH250" s="214"/>
    </row>
    <row r="251" spans="1:60" outlineLevel="2" x14ac:dyDescent="0.2">
      <c r="A251" s="221"/>
      <c r="B251" s="222"/>
      <c r="C251" s="268" t="s">
        <v>381</v>
      </c>
      <c r="D251" s="262"/>
      <c r="E251" s="263"/>
      <c r="F251" s="224"/>
      <c r="G251" s="224"/>
      <c r="H251" s="224"/>
      <c r="I251" s="224"/>
      <c r="J251" s="224"/>
      <c r="K251" s="224"/>
      <c r="L251" s="224"/>
      <c r="M251" s="224"/>
      <c r="N251" s="223"/>
      <c r="O251" s="223"/>
      <c r="P251" s="223"/>
      <c r="Q251" s="223"/>
      <c r="R251" s="224"/>
      <c r="S251" s="224"/>
      <c r="T251" s="224"/>
      <c r="U251" s="224"/>
      <c r="V251" s="224"/>
      <c r="W251" s="224"/>
      <c r="X251" s="224"/>
      <c r="Y251" s="224"/>
      <c r="Z251" s="214"/>
      <c r="AA251" s="214"/>
      <c r="AB251" s="214"/>
      <c r="AC251" s="214"/>
      <c r="AD251" s="214"/>
      <c r="AE251" s="214"/>
      <c r="AF251" s="214"/>
      <c r="AG251" s="214" t="s">
        <v>371</v>
      </c>
      <c r="AH251" s="214">
        <v>0</v>
      </c>
      <c r="AI251" s="214"/>
      <c r="AJ251" s="214"/>
      <c r="AK251" s="214"/>
      <c r="AL251" s="214"/>
      <c r="AM251" s="214"/>
      <c r="AN251" s="214"/>
      <c r="AO251" s="214"/>
      <c r="AP251" s="214"/>
      <c r="AQ251" s="214"/>
      <c r="AR251" s="214"/>
      <c r="AS251" s="214"/>
      <c r="AT251" s="214"/>
      <c r="AU251" s="214"/>
      <c r="AV251" s="214"/>
      <c r="AW251" s="214"/>
      <c r="AX251" s="214"/>
      <c r="AY251" s="214"/>
      <c r="AZ251" s="214"/>
      <c r="BA251" s="214"/>
      <c r="BB251" s="214"/>
      <c r="BC251" s="214"/>
      <c r="BD251" s="214"/>
      <c r="BE251" s="214"/>
      <c r="BF251" s="214"/>
      <c r="BG251" s="214"/>
      <c r="BH251" s="214"/>
    </row>
    <row r="252" spans="1:60" outlineLevel="3" x14ac:dyDescent="0.2">
      <c r="A252" s="221"/>
      <c r="B252" s="222"/>
      <c r="C252" s="268" t="s">
        <v>994</v>
      </c>
      <c r="D252" s="262"/>
      <c r="E252" s="263">
        <v>3.7</v>
      </c>
      <c r="F252" s="224"/>
      <c r="G252" s="224"/>
      <c r="H252" s="224"/>
      <c r="I252" s="224"/>
      <c r="J252" s="224"/>
      <c r="K252" s="224"/>
      <c r="L252" s="224"/>
      <c r="M252" s="224"/>
      <c r="N252" s="223"/>
      <c r="O252" s="223"/>
      <c r="P252" s="223"/>
      <c r="Q252" s="223"/>
      <c r="R252" s="224"/>
      <c r="S252" s="224"/>
      <c r="T252" s="224"/>
      <c r="U252" s="224"/>
      <c r="V252" s="224"/>
      <c r="W252" s="224"/>
      <c r="X252" s="224"/>
      <c r="Y252" s="224"/>
      <c r="Z252" s="214"/>
      <c r="AA252" s="214"/>
      <c r="AB252" s="214"/>
      <c r="AC252" s="214"/>
      <c r="AD252" s="214"/>
      <c r="AE252" s="214"/>
      <c r="AF252" s="214"/>
      <c r="AG252" s="214" t="s">
        <v>371</v>
      </c>
      <c r="AH252" s="214">
        <v>0</v>
      </c>
      <c r="AI252" s="214"/>
      <c r="AJ252" s="214"/>
      <c r="AK252" s="214"/>
      <c r="AL252" s="214"/>
      <c r="AM252" s="214"/>
      <c r="AN252" s="214"/>
      <c r="AO252" s="214"/>
      <c r="AP252" s="214"/>
      <c r="AQ252" s="214"/>
      <c r="AR252" s="214"/>
      <c r="AS252" s="214"/>
      <c r="AT252" s="214"/>
      <c r="AU252" s="214"/>
      <c r="AV252" s="214"/>
      <c r="AW252" s="214"/>
      <c r="AX252" s="214"/>
      <c r="AY252" s="214"/>
      <c r="AZ252" s="214"/>
      <c r="BA252" s="214"/>
      <c r="BB252" s="214"/>
      <c r="BC252" s="214"/>
      <c r="BD252" s="214"/>
      <c r="BE252" s="214"/>
      <c r="BF252" s="214"/>
      <c r="BG252" s="214"/>
      <c r="BH252" s="214"/>
    </row>
    <row r="253" spans="1:60" outlineLevel="3" x14ac:dyDescent="0.2">
      <c r="A253" s="221"/>
      <c r="B253" s="222"/>
      <c r="C253" s="268" t="s">
        <v>1108</v>
      </c>
      <c r="D253" s="262"/>
      <c r="E253" s="263">
        <v>13.29</v>
      </c>
      <c r="F253" s="224"/>
      <c r="G253" s="224"/>
      <c r="H253" s="224"/>
      <c r="I253" s="224"/>
      <c r="J253" s="224"/>
      <c r="K253" s="224"/>
      <c r="L253" s="224"/>
      <c r="M253" s="224"/>
      <c r="N253" s="223"/>
      <c r="O253" s="223"/>
      <c r="P253" s="223"/>
      <c r="Q253" s="223"/>
      <c r="R253" s="224"/>
      <c r="S253" s="224"/>
      <c r="T253" s="224"/>
      <c r="U253" s="224"/>
      <c r="V253" s="224"/>
      <c r="W253" s="224"/>
      <c r="X253" s="224"/>
      <c r="Y253" s="224"/>
      <c r="Z253" s="214"/>
      <c r="AA253" s="214"/>
      <c r="AB253" s="214"/>
      <c r="AC253" s="214"/>
      <c r="AD253" s="214"/>
      <c r="AE253" s="214"/>
      <c r="AF253" s="214"/>
      <c r="AG253" s="214" t="s">
        <v>371</v>
      </c>
      <c r="AH253" s="214">
        <v>0</v>
      </c>
      <c r="AI253" s="214"/>
      <c r="AJ253" s="214"/>
      <c r="AK253" s="214"/>
      <c r="AL253" s="214"/>
      <c r="AM253" s="214"/>
      <c r="AN253" s="214"/>
      <c r="AO253" s="214"/>
      <c r="AP253" s="214"/>
      <c r="AQ253" s="214"/>
      <c r="AR253" s="214"/>
      <c r="AS253" s="214"/>
      <c r="AT253" s="214"/>
      <c r="AU253" s="214"/>
      <c r="AV253" s="214"/>
      <c r="AW253" s="214"/>
      <c r="AX253" s="214"/>
      <c r="AY253" s="214"/>
      <c r="AZ253" s="214"/>
      <c r="BA253" s="214"/>
      <c r="BB253" s="214"/>
      <c r="BC253" s="214"/>
      <c r="BD253" s="214"/>
      <c r="BE253" s="214"/>
      <c r="BF253" s="214"/>
      <c r="BG253" s="214"/>
      <c r="BH253" s="214"/>
    </row>
    <row r="254" spans="1:60" outlineLevel="3" x14ac:dyDescent="0.2">
      <c r="A254" s="221"/>
      <c r="B254" s="222"/>
      <c r="C254" s="268" t="s">
        <v>995</v>
      </c>
      <c r="D254" s="262"/>
      <c r="E254" s="263">
        <v>12.38</v>
      </c>
      <c r="F254" s="224"/>
      <c r="G254" s="224"/>
      <c r="H254" s="224"/>
      <c r="I254" s="224"/>
      <c r="J254" s="224"/>
      <c r="K254" s="224"/>
      <c r="L254" s="224"/>
      <c r="M254" s="224"/>
      <c r="N254" s="223"/>
      <c r="O254" s="223"/>
      <c r="P254" s="223"/>
      <c r="Q254" s="223"/>
      <c r="R254" s="224"/>
      <c r="S254" s="224"/>
      <c r="T254" s="224"/>
      <c r="U254" s="224"/>
      <c r="V254" s="224"/>
      <c r="W254" s="224"/>
      <c r="X254" s="224"/>
      <c r="Y254" s="224"/>
      <c r="Z254" s="214"/>
      <c r="AA254" s="214"/>
      <c r="AB254" s="214"/>
      <c r="AC254" s="214"/>
      <c r="AD254" s="214"/>
      <c r="AE254" s="214"/>
      <c r="AF254" s="214"/>
      <c r="AG254" s="214" t="s">
        <v>371</v>
      </c>
      <c r="AH254" s="214">
        <v>0</v>
      </c>
      <c r="AI254" s="214"/>
      <c r="AJ254" s="214"/>
      <c r="AK254" s="214"/>
      <c r="AL254" s="214"/>
      <c r="AM254" s="214"/>
      <c r="AN254" s="214"/>
      <c r="AO254" s="214"/>
      <c r="AP254" s="214"/>
      <c r="AQ254" s="214"/>
      <c r="AR254" s="214"/>
      <c r="AS254" s="214"/>
      <c r="AT254" s="214"/>
      <c r="AU254" s="214"/>
      <c r="AV254" s="214"/>
      <c r="AW254" s="214"/>
      <c r="AX254" s="214"/>
      <c r="AY254" s="214"/>
      <c r="AZ254" s="214"/>
      <c r="BA254" s="214"/>
      <c r="BB254" s="214"/>
      <c r="BC254" s="214"/>
      <c r="BD254" s="214"/>
      <c r="BE254" s="214"/>
      <c r="BF254" s="214"/>
      <c r="BG254" s="214"/>
      <c r="BH254" s="214"/>
    </row>
    <row r="255" spans="1:60" outlineLevel="3" x14ac:dyDescent="0.2">
      <c r="A255" s="221"/>
      <c r="B255" s="222"/>
      <c r="C255" s="268" t="s">
        <v>1109</v>
      </c>
      <c r="D255" s="262"/>
      <c r="E255" s="263">
        <v>4.67</v>
      </c>
      <c r="F255" s="224"/>
      <c r="G255" s="224"/>
      <c r="H255" s="224"/>
      <c r="I255" s="224"/>
      <c r="J255" s="224"/>
      <c r="K255" s="224"/>
      <c r="L255" s="224"/>
      <c r="M255" s="224"/>
      <c r="N255" s="223"/>
      <c r="O255" s="223"/>
      <c r="P255" s="223"/>
      <c r="Q255" s="223"/>
      <c r="R255" s="224"/>
      <c r="S255" s="224"/>
      <c r="T255" s="224"/>
      <c r="U255" s="224"/>
      <c r="V255" s="224"/>
      <c r="W255" s="224"/>
      <c r="X255" s="224"/>
      <c r="Y255" s="224"/>
      <c r="Z255" s="214"/>
      <c r="AA255" s="214"/>
      <c r="AB255" s="214"/>
      <c r="AC255" s="214"/>
      <c r="AD255" s="214"/>
      <c r="AE255" s="214"/>
      <c r="AF255" s="214"/>
      <c r="AG255" s="214" t="s">
        <v>371</v>
      </c>
      <c r="AH255" s="214">
        <v>0</v>
      </c>
      <c r="AI255" s="214"/>
      <c r="AJ255" s="214"/>
      <c r="AK255" s="214"/>
      <c r="AL255" s="214"/>
      <c r="AM255" s="214"/>
      <c r="AN255" s="214"/>
      <c r="AO255" s="214"/>
      <c r="AP255" s="214"/>
      <c r="AQ255" s="214"/>
      <c r="AR255" s="214"/>
      <c r="AS255" s="214"/>
      <c r="AT255" s="214"/>
      <c r="AU255" s="214"/>
      <c r="AV255" s="214"/>
      <c r="AW255" s="214"/>
      <c r="AX255" s="214"/>
      <c r="AY255" s="214"/>
      <c r="AZ255" s="214"/>
      <c r="BA255" s="214"/>
      <c r="BB255" s="214"/>
      <c r="BC255" s="214"/>
      <c r="BD255" s="214"/>
      <c r="BE255" s="214"/>
      <c r="BF255" s="214"/>
      <c r="BG255" s="214"/>
      <c r="BH255" s="214"/>
    </row>
    <row r="256" spans="1:60" ht="22.5" outlineLevel="1" x14ac:dyDescent="0.2">
      <c r="A256" s="236">
        <v>58</v>
      </c>
      <c r="B256" s="237" t="s">
        <v>602</v>
      </c>
      <c r="C256" s="254" t="s">
        <v>603</v>
      </c>
      <c r="D256" s="238" t="s">
        <v>379</v>
      </c>
      <c r="E256" s="239">
        <v>68.08</v>
      </c>
      <c r="F256" s="240"/>
      <c r="G256" s="241">
        <f>ROUND(E256*F256,2)</f>
        <v>0</v>
      </c>
      <c r="H256" s="240"/>
      <c r="I256" s="241">
        <f>ROUND(E256*H256,2)</f>
        <v>0</v>
      </c>
      <c r="J256" s="240"/>
      <c r="K256" s="241">
        <f>ROUND(E256*J256,2)</f>
        <v>0</v>
      </c>
      <c r="L256" s="241">
        <v>12</v>
      </c>
      <c r="M256" s="241">
        <f>G256*(1+L256/100)</f>
        <v>0</v>
      </c>
      <c r="N256" s="239">
        <v>3.0000000000000001E-5</v>
      </c>
      <c r="O256" s="239">
        <f>ROUND(E256*N256,2)</f>
        <v>0</v>
      </c>
      <c r="P256" s="239">
        <v>0</v>
      </c>
      <c r="Q256" s="239">
        <f>ROUND(E256*P256,2)</f>
        <v>0</v>
      </c>
      <c r="R256" s="241" t="s">
        <v>596</v>
      </c>
      <c r="S256" s="241" t="s">
        <v>315</v>
      </c>
      <c r="T256" s="242" t="s">
        <v>315</v>
      </c>
      <c r="U256" s="224">
        <v>7.0000000000000007E-2</v>
      </c>
      <c r="V256" s="224">
        <f>ROUND(E256*U256,2)</f>
        <v>4.7699999999999996</v>
      </c>
      <c r="W256" s="224"/>
      <c r="X256" s="224" t="s">
        <v>336</v>
      </c>
      <c r="Y256" s="224" t="s">
        <v>317</v>
      </c>
      <c r="Z256" s="214"/>
      <c r="AA256" s="214"/>
      <c r="AB256" s="214"/>
      <c r="AC256" s="214"/>
      <c r="AD256" s="214"/>
      <c r="AE256" s="214"/>
      <c r="AF256" s="214"/>
      <c r="AG256" s="214" t="s">
        <v>337</v>
      </c>
      <c r="AH256" s="214"/>
      <c r="AI256" s="214"/>
      <c r="AJ256" s="214"/>
      <c r="AK256" s="214"/>
      <c r="AL256" s="214"/>
      <c r="AM256" s="214"/>
      <c r="AN256" s="214"/>
      <c r="AO256" s="214"/>
      <c r="AP256" s="214"/>
      <c r="AQ256" s="214"/>
      <c r="AR256" s="214"/>
      <c r="AS256" s="214"/>
      <c r="AT256" s="214"/>
      <c r="AU256" s="214"/>
      <c r="AV256" s="214"/>
      <c r="AW256" s="214"/>
      <c r="AX256" s="214"/>
      <c r="AY256" s="214"/>
      <c r="AZ256" s="214"/>
      <c r="BA256" s="214"/>
      <c r="BB256" s="214"/>
      <c r="BC256" s="214"/>
      <c r="BD256" s="214"/>
      <c r="BE256" s="214"/>
      <c r="BF256" s="214"/>
      <c r="BG256" s="214"/>
      <c r="BH256" s="214"/>
    </row>
    <row r="257" spans="1:60" outlineLevel="2" x14ac:dyDescent="0.2">
      <c r="A257" s="221"/>
      <c r="B257" s="222"/>
      <c r="C257" s="268" t="s">
        <v>381</v>
      </c>
      <c r="D257" s="262"/>
      <c r="E257" s="263"/>
      <c r="F257" s="224"/>
      <c r="G257" s="224"/>
      <c r="H257" s="224"/>
      <c r="I257" s="224"/>
      <c r="J257" s="224"/>
      <c r="K257" s="224"/>
      <c r="L257" s="224"/>
      <c r="M257" s="224"/>
      <c r="N257" s="223"/>
      <c r="O257" s="223"/>
      <c r="P257" s="223"/>
      <c r="Q257" s="223"/>
      <c r="R257" s="224"/>
      <c r="S257" s="224"/>
      <c r="T257" s="224"/>
      <c r="U257" s="224"/>
      <c r="V257" s="224"/>
      <c r="W257" s="224"/>
      <c r="X257" s="224"/>
      <c r="Y257" s="224"/>
      <c r="Z257" s="214"/>
      <c r="AA257" s="214"/>
      <c r="AB257" s="214"/>
      <c r="AC257" s="214"/>
      <c r="AD257" s="214"/>
      <c r="AE257" s="214"/>
      <c r="AF257" s="214"/>
      <c r="AG257" s="214" t="s">
        <v>371</v>
      </c>
      <c r="AH257" s="214">
        <v>0</v>
      </c>
      <c r="AI257" s="214"/>
      <c r="AJ257" s="214"/>
      <c r="AK257" s="214"/>
      <c r="AL257" s="214"/>
      <c r="AM257" s="214"/>
      <c r="AN257" s="214"/>
      <c r="AO257" s="214"/>
      <c r="AP257" s="214"/>
      <c r="AQ257" s="214"/>
      <c r="AR257" s="214"/>
      <c r="AS257" s="214"/>
      <c r="AT257" s="214"/>
      <c r="AU257" s="214"/>
      <c r="AV257" s="214"/>
      <c r="AW257" s="214"/>
      <c r="AX257" s="214"/>
      <c r="AY257" s="214"/>
      <c r="AZ257" s="214"/>
      <c r="BA257" s="214"/>
      <c r="BB257" s="214"/>
      <c r="BC257" s="214"/>
      <c r="BD257" s="214"/>
      <c r="BE257" s="214"/>
      <c r="BF257" s="214"/>
      <c r="BG257" s="214"/>
      <c r="BH257" s="214"/>
    </row>
    <row r="258" spans="1:60" outlineLevel="3" x14ac:dyDescent="0.2">
      <c r="A258" s="221"/>
      <c r="B258" s="222"/>
      <c r="C258" s="269" t="s">
        <v>480</v>
      </c>
      <c r="D258" s="264"/>
      <c r="E258" s="265"/>
      <c r="F258" s="224"/>
      <c r="G258" s="224"/>
      <c r="H258" s="224"/>
      <c r="I258" s="224"/>
      <c r="J258" s="224"/>
      <c r="K258" s="224"/>
      <c r="L258" s="224"/>
      <c r="M258" s="224"/>
      <c r="N258" s="223"/>
      <c r="O258" s="223"/>
      <c r="P258" s="223"/>
      <c r="Q258" s="223"/>
      <c r="R258" s="224"/>
      <c r="S258" s="224"/>
      <c r="T258" s="224"/>
      <c r="U258" s="224"/>
      <c r="V258" s="224"/>
      <c r="W258" s="224"/>
      <c r="X258" s="224"/>
      <c r="Y258" s="224"/>
      <c r="Z258" s="214"/>
      <c r="AA258" s="214"/>
      <c r="AB258" s="214"/>
      <c r="AC258" s="214"/>
      <c r="AD258" s="214"/>
      <c r="AE258" s="214"/>
      <c r="AF258" s="214"/>
      <c r="AG258" s="214" t="s">
        <v>371</v>
      </c>
      <c r="AH258" s="214"/>
      <c r="AI258" s="214"/>
      <c r="AJ258" s="214"/>
      <c r="AK258" s="214"/>
      <c r="AL258" s="214"/>
      <c r="AM258" s="214"/>
      <c r="AN258" s="214"/>
      <c r="AO258" s="214"/>
      <c r="AP258" s="214"/>
      <c r="AQ258" s="214"/>
      <c r="AR258" s="214"/>
      <c r="AS258" s="214"/>
      <c r="AT258" s="214"/>
      <c r="AU258" s="214"/>
      <c r="AV258" s="214"/>
      <c r="AW258" s="214"/>
      <c r="AX258" s="214"/>
      <c r="AY258" s="214"/>
      <c r="AZ258" s="214"/>
      <c r="BA258" s="214"/>
      <c r="BB258" s="214"/>
      <c r="BC258" s="214"/>
      <c r="BD258" s="214"/>
      <c r="BE258" s="214"/>
      <c r="BF258" s="214"/>
      <c r="BG258" s="214"/>
      <c r="BH258" s="214"/>
    </row>
    <row r="259" spans="1:60" outlineLevel="3" x14ac:dyDescent="0.2">
      <c r="A259" s="221"/>
      <c r="B259" s="222"/>
      <c r="C259" s="270" t="s">
        <v>1110</v>
      </c>
      <c r="D259" s="264"/>
      <c r="E259" s="265">
        <v>3.7</v>
      </c>
      <c r="F259" s="224"/>
      <c r="G259" s="224"/>
      <c r="H259" s="224"/>
      <c r="I259" s="224"/>
      <c r="J259" s="224"/>
      <c r="K259" s="224"/>
      <c r="L259" s="224"/>
      <c r="M259" s="224"/>
      <c r="N259" s="223"/>
      <c r="O259" s="223"/>
      <c r="P259" s="223"/>
      <c r="Q259" s="223"/>
      <c r="R259" s="224"/>
      <c r="S259" s="224"/>
      <c r="T259" s="224"/>
      <c r="U259" s="224"/>
      <c r="V259" s="224"/>
      <c r="W259" s="224"/>
      <c r="X259" s="224"/>
      <c r="Y259" s="224"/>
      <c r="Z259" s="214"/>
      <c r="AA259" s="214"/>
      <c r="AB259" s="214"/>
      <c r="AC259" s="214"/>
      <c r="AD259" s="214"/>
      <c r="AE259" s="214"/>
      <c r="AF259" s="214"/>
      <c r="AG259" s="214" t="s">
        <v>371</v>
      </c>
      <c r="AH259" s="214">
        <v>2</v>
      </c>
      <c r="AI259" s="214"/>
      <c r="AJ259" s="214"/>
      <c r="AK259" s="214"/>
      <c r="AL259" s="214"/>
      <c r="AM259" s="214"/>
      <c r="AN259" s="214"/>
      <c r="AO259" s="214"/>
      <c r="AP259" s="214"/>
      <c r="AQ259" s="214"/>
      <c r="AR259" s="214"/>
      <c r="AS259" s="214"/>
      <c r="AT259" s="214"/>
      <c r="AU259" s="214"/>
      <c r="AV259" s="214"/>
      <c r="AW259" s="214"/>
      <c r="AX259" s="214"/>
      <c r="AY259" s="214"/>
      <c r="AZ259" s="214"/>
      <c r="BA259" s="214"/>
      <c r="BB259" s="214"/>
      <c r="BC259" s="214"/>
      <c r="BD259" s="214"/>
      <c r="BE259" s="214"/>
      <c r="BF259" s="214"/>
      <c r="BG259" s="214"/>
      <c r="BH259" s="214"/>
    </row>
    <row r="260" spans="1:60" outlineLevel="3" x14ac:dyDescent="0.2">
      <c r="A260" s="221"/>
      <c r="B260" s="222"/>
      <c r="C260" s="270" t="s">
        <v>1111</v>
      </c>
      <c r="D260" s="264"/>
      <c r="E260" s="265">
        <v>13.29</v>
      </c>
      <c r="F260" s="224"/>
      <c r="G260" s="224"/>
      <c r="H260" s="224"/>
      <c r="I260" s="224"/>
      <c r="J260" s="224"/>
      <c r="K260" s="224"/>
      <c r="L260" s="224"/>
      <c r="M260" s="224"/>
      <c r="N260" s="223"/>
      <c r="O260" s="223"/>
      <c r="P260" s="223"/>
      <c r="Q260" s="223"/>
      <c r="R260" s="224"/>
      <c r="S260" s="224"/>
      <c r="T260" s="224"/>
      <c r="U260" s="224"/>
      <c r="V260" s="224"/>
      <c r="W260" s="224"/>
      <c r="X260" s="224"/>
      <c r="Y260" s="224"/>
      <c r="Z260" s="214"/>
      <c r="AA260" s="214"/>
      <c r="AB260" s="214"/>
      <c r="AC260" s="214"/>
      <c r="AD260" s="214"/>
      <c r="AE260" s="214"/>
      <c r="AF260" s="214"/>
      <c r="AG260" s="214" t="s">
        <v>371</v>
      </c>
      <c r="AH260" s="214">
        <v>2</v>
      </c>
      <c r="AI260" s="214"/>
      <c r="AJ260" s="214"/>
      <c r="AK260" s="214"/>
      <c r="AL260" s="214"/>
      <c r="AM260" s="214"/>
      <c r="AN260" s="214"/>
      <c r="AO260" s="214"/>
      <c r="AP260" s="214"/>
      <c r="AQ260" s="214"/>
      <c r="AR260" s="214"/>
      <c r="AS260" s="214"/>
      <c r="AT260" s="214"/>
      <c r="AU260" s="214"/>
      <c r="AV260" s="214"/>
      <c r="AW260" s="214"/>
      <c r="AX260" s="214"/>
      <c r="AY260" s="214"/>
      <c r="AZ260" s="214"/>
      <c r="BA260" s="214"/>
      <c r="BB260" s="214"/>
      <c r="BC260" s="214"/>
      <c r="BD260" s="214"/>
      <c r="BE260" s="214"/>
      <c r="BF260" s="214"/>
      <c r="BG260" s="214"/>
      <c r="BH260" s="214"/>
    </row>
    <row r="261" spans="1:60" outlineLevel="3" x14ac:dyDescent="0.2">
      <c r="A261" s="221"/>
      <c r="B261" s="222"/>
      <c r="C261" s="270" t="s">
        <v>1112</v>
      </c>
      <c r="D261" s="264"/>
      <c r="E261" s="265">
        <v>12.38</v>
      </c>
      <c r="F261" s="224"/>
      <c r="G261" s="224"/>
      <c r="H261" s="224"/>
      <c r="I261" s="224"/>
      <c r="J261" s="224"/>
      <c r="K261" s="224"/>
      <c r="L261" s="224"/>
      <c r="M261" s="224"/>
      <c r="N261" s="223"/>
      <c r="O261" s="223"/>
      <c r="P261" s="223"/>
      <c r="Q261" s="223"/>
      <c r="R261" s="224"/>
      <c r="S261" s="224"/>
      <c r="T261" s="224"/>
      <c r="U261" s="224"/>
      <c r="V261" s="224"/>
      <c r="W261" s="224"/>
      <c r="X261" s="224"/>
      <c r="Y261" s="224"/>
      <c r="Z261" s="214"/>
      <c r="AA261" s="214"/>
      <c r="AB261" s="214"/>
      <c r="AC261" s="214"/>
      <c r="AD261" s="214"/>
      <c r="AE261" s="214"/>
      <c r="AF261" s="214"/>
      <c r="AG261" s="214" t="s">
        <v>371</v>
      </c>
      <c r="AH261" s="214">
        <v>2</v>
      </c>
      <c r="AI261" s="214"/>
      <c r="AJ261" s="214"/>
      <c r="AK261" s="214"/>
      <c r="AL261" s="214"/>
      <c r="AM261" s="214"/>
      <c r="AN261" s="214"/>
      <c r="AO261" s="214"/>
      <c r="AP261" s="214"/>
      <c r="AQ261" s="214"/>
      <c r="AR261" s="214"/>
      <c r="AS261" s="214"/>
      <c r="AT261" s="214"/>
      <c r="AU261" s="214"/>
      <c r="AV261" s="214"/>
      <c r="AW261" s="214"/>
      <c r="AX261" s="214"/>
      <c r="AY261" s="214"/>
      <c r="AZ261" s="214"/>
      <c r="BA261" s="214"/>
      <c r="BB261" s="214"/>
      <c r="BC261" s="214"/>
      <c r="BD261" s="214"/>
      <c r="BE261" s="214"/>
      <c r="BF261" s="214"/>
      <c r="BG261" s="214"/>
      <c r="BH261" s="214"/>
    </row>
    <row r="262" spans="1:60" outlineLevel="3" x14ac:dyDescent="0.2">
      <c r="A262" s="221"/>
      <c r="B262" s="222"/>
      <c r="C262" s="270" t="s">
        <v>1113</v>
      </c>
      <c r="D262" s="264"/>
      <c r="E262" s="265">
        <v>4.67</v>
      </c>
      <c r="F262" s="224"/>
      <c r="G262" s="224"/>
      <c r="H262" s="224"/>
      <c r="I262" s="224"/>
      <c r="J262" s="224"/>
      <c r="K262" s="224"/>
      <c r="L262" s="224"/>
      <c r="M262" s="224"/>
      <c r="N262" s="223"/>
      <c r="O262" s="223"/>
      <c r="P262" s="223"/>
      <c r="Q262" s="223"/>
      <c r="R262" s="224"/>
      <c r="S262" s="224"/>
      <c r="T262" s="224"/>
      <c r="U262" s="224"/>
      <c r="V262" s="224"/>
      <c r="W262" s="224"/>
      <c r="X262" s="224"/>
      <c r="Y262" s="224"/>
      <c r="Z262" s="214"/>
      <c r="AA262" s="214"/>
      <c r="AB262" s="214"/>
      <c r="AC262" s="214"/>
      <c r="AD262" s="214"/>
      <c r="AE262" s="214"/>
      <c r="AF262" s="214"/>
      <c r="AG262" s="214" t="s">
        <v>371</v>
      </c>
      <c r="AH262" s="214">
        <v>2</v>
      </c>
      <c r="AI262" s="214"/>
      <c r="AJ262" s="214"/>
      <c r="AK262" s="214"/>
      <c r="AL262" s="214"/>
      <c r="AM262" s="214"/>
      <c r="AN262" s="214"/>
      <c r="AO262" s="214"/>
      <c r="AP262" s="214"/>
      <c r="AQ262" s="214"/>
      <c r="AR262" s="214"/>
      <c r="AS262" s="214"/>
      <c r="AT262" s="214"/>
      <c r="AU262" s="214"/>
      <c r="AV262" s="214"/>
      <c r="AW262" s="214"/>
      <c r="AX262" s="214"/>
      <c r="AY262" s="214"/>
      <c r="AZ262" s="214"/>
      <c r="BA262" s="214"/>
      <c r="BB262" s="214"/>
      <c r="BC262" s="214"/>
      <c r="BD262" s="214"/>
      <c r="BE262" s="214"/>
      <c r="BF262" s="214"/>
      <c r="BG262" s="214"/>
      <c r="BH262" s="214"/>
    </row>
    <row r="263" spans="1:60" outlineLevel="3" x14ac:dyDescent="0.2">
      <c r="A263" s="221"/>
      <c r="B263" s="222"/>
      <c r="C263" s="269" t="s">
        <v>483</v>
      </c>
      <c r="D263" s="264"/>
      <c r="E263" s="265"/>
      <c r="F263" s="224"/>
      <c r="G263" s="224"/>
      <c r="H263" s="224"/>
      <c r="I263" s="224"/>
      <c r="J263" s="224"/>
      <c r="K263" s="224"/>
      <c r="L263" s="224"/>
      <c r="M263" s="224"/>
      <c r="N263" s="223"/>
      <c r="O263" s="223"/>
      <c r="P263" s="223"/>
      <c r="Q263" s="223"/>
      <c r="R263" s="224"/>
      <c r="S263" s="224"/>
      <c r="T263" s="224"/>
      <c r="U263" s="224"/>
      <c r="V263" s="224"/>
      <c r="W263" s="224"/>
      <c r="X263" s="224"/>
      <c r="Y263" s="224"/>
      <c r="Z263" s="214"/>
      <c r="AA263" s="214"/>
      <c r="AB263" s="214"/>
      <c r="AC263" s="214"/>
      <c r="AD263" s="214"/>
      <c r="AE263" s="214"/>
      <c r="AF263" s="214"/>
      <c r="AG263" s="214" t="s">
        <v>371</v>
      </c>
      <c r="AH263" s="214"/>
      <c r="AI263" s="214"/>
      <c r="AJ263" s="214"/>
      <c r="AK263" s="214"/>
      <c r="AL263" s="214"/>
      <c r="AM263" s="214"/>
      <c r="AN263" s="214"/>
      <c r="AO263" s="214"/>
      <c r="AP263" s="214"/>
      <c r="AQ263" s="214"/>
      <c r="AR263" s="214"/>
      <c r="AS263" s="214"/>
      <c r="AT263" s="214"/>
      <c r="AU263" s="214"/>
      <c r="AV263" s="214"/>
      <c r="AW263" s="214"/>
      <c r="AX263" s="214"/>
      <c r="AY263" s="214"/>
      <c r="AZ263" s="214"/>
      <c r="BA263" s="214"/>
      <c r="BB263" s="214"/>
      <c r="BC263" s="214"/>
      <c r="BD263" s="214"/>
      <c r="BE263" s="214"/>
      <c r="BF263" s="214"/>
      <c r="BG263" s="214"/>
      <c r="BH263" s="214"/>
    </row>
    <row r="264" spans="1:60" outlineLevel="3" x14ac:dyDescent="0.2">
      <c r="A264" s="221"/>
      <c r="B264" s="222"/>
      <c r="C264" s="268" t="s">
        <v>1114</v>
      </c>
      <c r="D264" s="262"/>
      <c r="E264" s="263">
        <v>68.08</v>
      </c>
      <c r="F264" s="224"/>
      <c r="G264" s="224"/>
      <c r="H264" s="224"/>
      <c r="I264" s="224"/>
      <c r="J264" s="224"/>
      <c r="K264" s="224"/>
      <c r="L264" s="224"/>
      <c r="M264" s="224"/>
      <c r="N264" s="223"/>
      <c r="O264" s="223"/>
      <c r="P264" s="223"/>
      <c r="Q264" s="223"/>
      <c r="R264" s="224"/>
      <c r="S264" s="224"/>
      <c r="T264" s="224"/>
      <c r="U264" s="224"/>
      <c r="V264" s="224"/>
      <c r="W264" s="224"/>
      <c r="X264" s="224"/>
      <c r="Y264" s="224"/>
      <c r="Z264" s="214"/>
      <c r="AA264" s="214"/>
      <c r="AB264" s="214"/>
      <c r="AC264" s="214"/>
      <c r="AD264" s="214"/>
      <c r="AE264" s="214"/>
      <c r="AF264" s="214"/>
      <c r="AG264" s="214" t="s">
        <v>371</v>
      </c>
      <c r="AH264" s="214">
        <v>0</v>
      </c>
      <c r="AI264" s="214"/>
      <c r="AJ264" s="214"/>
      <c r="AK264" s="214"/>
      <c r="AL264" s="214"/>
      <c r="AM264" s="214"/>
      <c r="AN264" s="214"/>
      <c r="AO264" s="214"/>
      <c r="AP264" s="214"/>
      <c r="AQ264" s="214"/>
      <c r="AR264" s="214"/>
      <c r="AS264" s="214"/>
      <c r="AT264" s="214"/>
      <c r="AU264" s="214"/>
      <c r="AV264" s="214"/>
      <c r="AW264" s="214"/>
      <c r="AX264" s="214"/>
      <c r="AY264" s="214"/>
      <c r="AZ264" s="214"/>
      <c r="BA264" s="214"/>
      <c r="BB264" s="214"/>
      <c r="BC264" s="214"/>
      <c r="BD264" s="214"/>
      <c r="BE264" s="214"/>
      <c r="BF264" s="214"/>
      <c r="BG264" s="214"/>
      <c r="BH264" s="214"/>
    </row>
    <row r="265" spans="1:60" outlineLevel="1" x14ac:dyDescent="0.2">
      <c r="A265" s="236">
        <v>59</v>
      </c>
      <c r="B265" s="237" t="s">
        <v>1115</v>
      </c>
      <c r="C265" s="254" t="s">
        <v>1116</v>
      </c>
      <c r="D265" s="238" t="s">
        <v>581</v>
      </c>
      <c r="E265" s="239">
        <v>4.9199999999999999E-3</v>
      </c>
      <c r="F265" s="240"/>
      <c r="G265" s="241">
        <f>ROUND(E265*F265,2)</f>
        <v>0</v>
      </c>
      <c r="H265" s="240"/>
      <c r="I265" s="241">
        <f>ROUND(E265*H265,2)</f>
        <v>0</v>
      </c>
      <c r="J265" s="240"/>
      <c r="K265" s="241">
        <f>ROUND(E265*J265,2)</f>
        <v>0</v>
      </c>
      <c r="L265" s="241">
        <v>12</v>
      </c>
      <c r="M265" s="241">
        <f>G265*(1+L265/100)</f>
        <v>0</v>
      </c>
      <c r="N265" s="239">
        <v>0</v>
      </c>
      <c r="O265" s="239">
        <f>ROUND(E265*N265,2)</f>
        <v>0</v>
      </c>
      <c r="P265" s="239">
        <v>0</v>
      </c>
      <c r="Q265" s="239">
        <f>ROUND(E265*P265,2)</f>
        <v>0</v>
      </c>
      <c r="R265" s="241" t="s">
        <v>596</v>
      </c>
      <c r="S265" s="241" t="s">
        <v>315</v>
      </c>
      <c r="T265" s="242" t="s">
        <v>315</v>
      </c>
      <c r="U265" s="224">
        <v>1.966</v>
      </c>
      <c r="V265" s="224">
        <f>ROUND(E265*U265,2)</f>
        <v>0.01</v>
      </c>
      <c r="W265" s="224"/>
      <c r="X265" s="224" t="s">
        <v>336</v>
      </c>
      <c r="Y265" s="224" t="s">
        <v>317</v>
      </c>
      <c r="Z265" s="214"/>
      <c r="AA265" s="214"/>
      <c r="AB265" s="214"/>
      <c r="AC265" s="214"/>
      <c r="AD265" s="214"/>
      <c r="AE265" s="214"/>
      <c r="AF265" s="214"/>
      <c r="AG265" s="214" t="s">
        <v>337</v>
      </c>
      <c r="AH265" s="214"/>
      <c r="AI265" s="214"/>
      <c r="AJ265" s="214"/>
      <c r="AK265" s="214"/>
      <c r="AL265" s="214"/>
      <c r="AM265" s="214"/>
      <c r="AN265" s="214"/>
      <c r="AO265" s="214"/>
      <c r="AP265" s="214"/>
      <c r="AQ265" s="214"/>
      <c r="AR265" s="214"/>
      <c r="AS265" s="214"/>
      <c r="AT265" s="214"/>
      <c r="AU265" s="214"/>
      <c r="AV265" s="214"/>
      <c r="AW265" s="214"/>
      <c r="AX265" s="214"/>
      <c r="AY265" s="214"/>
      <c r="AZ265" s="214"/>
      <c r="BA265" s="214"/>
      <c r="BB265" s="214"/>
      <c r="BC265" s="214"/>
      <c r="BD265" s="214"/>
      <c r="BE265" s="214"/>
      <c r="BF265" s="214"/>
      <c r="BG265" s="214"/>
      <c r="BH265" s="214"/>
    </row>
    <row r="266" spans="1:60" outlineLevel="2" x14ac:dyDescent="0.2">
      <c r="A266" s="221"/>
      <c r="B266" s="222"/>
      <c r="C266" s="267" t="s">
        <v>608</v>
      </c>
      <c r="D266" s="266"/>
      <c r="E266" s="266"/>
      <c r="F266" s="266"/>
      <c r="G266" s="266"/>
      <c r="H266" s="224"/>
      <c r="I266" s="224"/>
      <c r="J266" s="224"/>
      <c r="K266" s="224"/>
      <c r="L266" s="224"/>
      <c r="M266" s="224"/>
      <c r="N266" s="223"/>
      <c r="O266" s="223"/>
      <c r="P266" s="223"/>
      <c r="Q266" s="223"/>
      <c r="R266" s="224"/>
      <c r="S266" s="224"/>
      <c r="T266" s="224"/>
      <c r="U266" s="224"/>
      <c r="V266" s="224"/>
      <c r="W266" s="224"/>
      <c r="X266" s="224"/>
      <c r="Y266" s="224"/>
      <c r="Z266" s="214"/>
      <c r="AA266" s="214"/>
      <c r="AB266" s="214"/>
      <c r="AC266" s="214"/>
      <c r="AD266" s="214"/>
      <c r="AE266" s="214"/>
      <c r="AF266" s="214"/>
      <c r="AG266" s="214" t="s">
        <v>369</v>
      </c>
      <c r="AH266" s="214"/>
      <c r="AI266" s="214"/>
      <c r="AJ266" s="214"/>
      <c r="AK266" s="214"/>
      <c r="AL266" s="214"/>
      <c r="AM266" s="214"/>
      <c r="AN266" s="214"/>
      <c r="AO266" s="214"/>
      <c r="AP266" s="214"/>
      <c r="AQ266" s="214"/>
      <c r="AR266" s="214"/>
      <c r="AS266" s="214"/>
      <c r="AT266" s="214"/>
      <c r="AU266" s="214"/>
      <c r="AV266" s="214"/>
      <c r="AW266" s="214"/>
      <c r="AX266" s="214"/>
      <c r="AY266" s="214"/>
      <c r="AZ266" s="214"/>
      <c r="BA266" s="214"/>
      <c r="BB266" s="214"/>
      <c r="BC266" s="214"/>
      <c r="BD266" s="214"/>
      <c r="BE266" s="214"/>
      <c r="BF266" s="214"/>
      <c r="BG266" s="214"/>
      <c r="BH266" s="214"/>
    </row>
    <row r="267" spans="1:60" x14ac:dyDescent="0.2">
      <c r="A267" s="229" t="s">
        <v>310</v>
      </c>
      <c r="B267" s="230" t="s">
        <v>223</v>
      </c>
      <c r="C267" s="253" t="s">
        <v>224</v>
      </c>
      <c r="D267" s="231"/>
      <c r="E267" s="232"/>
      <c r="F267" s="233"/>
      <c r="G267" s="233">
        <f>SUMIF(AG268:AG283,"&lt;&gt;NOR",G268:G283)</f>
        <v>0</v>
      </c>
      <c r="H267" s="233"/>
      <c r="I267" s="233">
        <f>SUM(I268:I283)</f>
        <v>0</v>
      </c>
      <c r="J267" s="233"/>
      <c r="K267" s="233">
        <f>SUM(K268:K283)</f>
        <v>0</v>
      </c>
      <c r="L267" s="233"/>
      <c r="M267" s="233">
        <f>SUM(M268:M283)</f>
        <v>0</v>
      </c>
      <c r="N267" s="232"/>
      <c r="O267" s="232">
        <f>SUM(O268:O283)</f>
        <v>0.26</v>
      </c>
      <c r="P267" s="232"/>
      <c r="Q267" s="232">
        <f>SUM(Q268:Q283)</f>
        <v>0</v>
      </c>
      <c r="R267" s="233"/>
      <c r="S267" s="233"/>
      <c r="T267" s="234"/>
      <c r="U267" s="228"/>
      <c r="V267" s="228">
        <f>SUM(V268:V283)</f>
        <v>3.75</v>
      </c>
      <c r="W267" s="228"/>
      <c r="X267" s="228"/>
      <c r="Y267" s="228"/>
      <c r="AG267" t="s">
        <v>311</v>
      </c>
    </row>
    <row r="268" spans="1:60" outlineLevel="1" x14ac:dyDescent="0.2">
      <c r="A268" s="236">
        <v>60</v>
      </c>
      <c r="B268" s="237" t="s">
        <v>609</v>
      </c>
      <c r="C268" s="254" t="s">
        <v>610</v>
      </c>
      <c r="D268" s="238" t="s">
        <v>403</v>
      </c>
      <c r="E268" s="239">
        <v>1</v>
      </c>
      <c r="F268" s="240"/>
      <c r="G268" s="241">
        <f>ROUND(E268*F268,2)</f>
        <v>0</v>
      </c>
      <c r="H268" s="240"/>
      <c r="I268" s="241">
        <f>ROUND(E268*H268,2)</f>
        <v>0</v>
      </c>
      <c r="J268" s="240"/>
      <c r="K268" s="241">
        <f>ROUND(E268*J268,2)</f>
        <v>0</v>
      </c>
      <c r="L268" s="241">
        <v>12</v>
      </c>
      <c r="M268" s="241">
        <f>G268*(1+L268/100)</f>
        <v>0</v>
      </c>
      <c r="N268" s="239">
        <v>3.4000000000000002E-4</v>
      </c>
      <c r="O268" s="239">
        <f>ROUND(E268*N268,2)</f>
        <v>0</v>
      </c>
      <c r="P268" s="239">
        <v>0</v>
      </c>
      <c r="Q268" s="239">
        <f>ROUND(E268*P268,2)</f>
        <v>0</v>
      </c>
      <c r="R268" s="241" t="s">
        <v>611</v>
      </c>
      <c r="S268" s="241" t="s">
        <v>315</v>
      </c>
      <c r="T268" s="242" t="s">
        <v>315</v>
      </c>
      <c r="U268" s="224">
        <v>0.32</v>
      </c>
      <c r="V268" s="224">
        <f>ROUND(E268*U268,2)</f>
        <v>0.32</v>
      </c>
      <c r="W268" s="224"/>
      <c r="X268" s="224" t="s">
        <v>336</v>
      </c>
      <c r="Y268" s="224" t="s">
        <v>317</v>
      </c>
      <c r="Z268" s="214"/>
      <c r="AA268" s="214"/>
      <c r="AB268" s="214"/>
      <c r="AC268" s="214"/>
      <c r="AD268" s="214"/>
      <c r="AE268" s="214"/>
      <c r="AF268" s="214"/>
      <c r="AG268" s="214" t="s">
        <v>337</v>
      </c>
      <c r="AH268" s="214"/>
      <c r="AI268" s="214"/>
      <c r="AJ268" s="214"/>
      <c r="AK268" s="214"/>
      <c r="AL268" s="214"/>
      <c r="AM268" s="214"/>
      <c r="AN268" s="214"/>
      <c r="AO268" s="214"/>
      <c r="AP268" s="214"/>
      <c r="AQ268" s="214"/>
      <c r="AR268" s="214"/>
      <c r="AS268" s="214"/>
      <c r="AT268" s="214"/>
      <c r="AU268" s="214"/>
      <c r="AV268" s="214"/>
      <c r="AW268" s="214"/>
      <c r="AX268" s="214"/>
      <c r="AY268" s="214"/>
      <c r="AZ268" s="214"/>
      <c r="BA268" s="214"/>
      <c r="BB268" s="214"/>
      <c r="BC268" s="214"/>
      <c r="BD268" s="214"/>
      <c r="BE268" s="214"/>
      <c r="BF268" s="214"/>
      <c r="BG268" s="214"/>
      <c r="BH268" s="214"/>
    </row>
    <row r="269" spans="1:60" outlineLevel="2" x14ac:dyDescent="0.2">
      <c r="A269" s="221"/>
      <c r="B269" s="222"/>
      <c r="C269" s="267" t="s">
        <v>612</v>
      </c>
      <c r="D269" s="266"/>
      <c r="E269" s="266"/>
      <c r="F269" s="266"/>
      <c r="G269" s="266"/>
      <c r="H269" s="224"/>
      <c r="I269" s="224"/>
      <c r="J269" s="224"/>
      <c r="K269" s="224"/>
      <c r="L269" s="224"/>
      <c r="M269" s="224"/>
      <c r="N269" s="223"/>
      <c r="O269" s="223"/>
      <c r="P269" s="223"/>
      <c r="Q269" s="223"/>
      <c r="R269" s="224"/>
      <c r="S269" s="224"/>
      <c r="T269" s="224"/>
      <c r="U269" s="224"/>
      <c r="V269" s="224"/>
      <c r="W269" s="224"/>
      <c r="X269" s="224"/>
      <c r="Y269" s="224"/>
      <c r="Z269" s="214"/>
      <c r="AA269" s="214"/>
      <c r="AB269" s="214"/>
      <c r="AC269" s="214"/>
      <c r="AD269" s="214"/>
      <c r="AE269" s="214"/>
      <c r="AF269" s="214"/>
      <c r="AG269" s="214" t="s">
        <v>369</v>
      </c>
      <c r="AH269" s="214"/>
      <c r="AI269" s="214"/>
      <c r="AJ269" s="214"/>
      <c r="AK269" s="214"/>
      <c r="AL269" s="214"/>
      <c r="AM269" s="214"/>
      <c r="AN269" s="214"/>
      <c r="AO269" s="214"/>
      <c r="AP269" s="214"/>
      <c r="AQ269" s="214"/>
      <c r="AR269" s="214"/>
      <c r="AS269" s="214"/>
      <c r="AT269" s="214"/>
      <c r="AU269" s="214"/>
      <c r="AV269" s="214"/>
      <c r="AW269" s="214"/>
      <c r="AX269" s="214"/>
      <c r="AY269" s="214"/>
      <c r="AZ269" s="214"/>
      <c r="BA269" s="214"/>
      <c r="BB269" s="214"/>
      <c r="BC269" s="214"/>
      <c r="BD269" s="214"/>
      <c r="BE269" s="214"/>
      <c r="BF269" s="214"/>
      <c r="BG269" s="214"/>
      <c r="BH269" s="214"/>
    </row>
    <row r="270" spans="1:60" outlineLevel="2" x14ac:dyDescent="0.2">
      <c r="A270" s="221"/>
      <c r="B270" s="222"/>
      <c r="C270" s="258" t="s">
        <v>613</v>
      </c>
      <c r="D270" s="252"/>
      <c r="E270" s="252"/>
      <c r="F270" s="252"/>
      <c r="G270" s="252"/>
      <c r="H270" s="224"/>
      <c r="I270" s="224"/>
      <c r="J270" s="224"/>
      <c r="K270" s="224"/>
      <c r="L270" s="224"/>
      <c r="M270" s="224"/>
      <c r="N270" s="223"/>
      <c r="O270" s="223"/>
      <c r="P270" s="223"/>
      <c r="Q270" s="223"/>
      <c r="R270" s="224"/>
      <c r="S270" s="224"/>
      <c r="T270" s="224"/>
      <c r="U270" s="224"/>
      <c r="V270" s="224"/>
      <c r="W270" s="224"/>
      <c r="X270" s="224"/>
      <c r="Y270" s="224"/>
      <c r="Z270" s="214"/>
      <c r="AA270" s="214"/>
      <c r="AB270" s="214"/>
      <c r="AC270" s="214"/>
      <c r="AD270" s="214"/>
      <c r="AE270" s="214"/>
      <c r="AF270" s="214"/>
      <c r="AG270" s="214" t="s">
        <v>320</v>
      </c>
      <c r="AH270" s="214"/>
      <c r="AI270" s="214"/>
      <c r="AJ270" s="214"/>
      <c r="AK270" s="214"/>
      <c r="AL270" s="214"/>
      <c r="AM270" s="214"/>
      <c r="AN270" s="214"/>
      <c r="AO270" s="214"/>
      <c r="AP270" s="214"/>
      <c r="AQ270" s="214"/>
      <c r="AR270" s="214"/>
      <c r="AS270" s="214"/>
      <c r="AT270" s="214"/>
      <c r="AU270" s="214"/>
      <c r="AV270" s="214"/>
      <c r="AW270" s="214"/>
      <c r="AX270" s="214"/>
      <c r="AY270" s="214"/>
      <c r="AZ270" s="214"/>
      <c r="BA270" s="214"/>
      <c r="BB270" s="214"/>
      <c r="BC270" s="214"/>
      <c r="BD270" s="214"/>
      <c r="BE270" s="214"/>
      <c r="BF270" s="214"/>
      <c r="BG270" s="214"/>
      <c r="BH270" s="214"/>
    </row>
    <row r="271" spans="1:60" outlineLevel="1" x14ac:dyDescent="0.2">
      <c r="A271" s="236">
        <v>61</v>
      </c>
      <c r="B271" s="237" t="s">
        <v>1117</v>
      </c>
      <c r="C271" s="254" t="s">
        <v>1118</v>
      </c>
      <c r="D271" s="238" t="s">
        <v>403</v>
      </c>
      <c r="E271" s="239">
        <v>1</v>
      </c>
      <c r="F271" s="240"/>
      <c r="G271" s="241">
        <f>ROUND(E271*F271,2)</f>
        <v>0</v>
      </c>
      <c r="H271" s="240"/>
      <c r="I271" s="241">
        <f>ROUND(E271*H271,2)</f>
        <v>0</v>
      </c>
      <c r="J271" s="240"/>
      <c r="K271" s="241">
        <f>ROUND(E271*J271,2)</f>
        <v>0</v>
      </c>
      <c r="L271" s="241">
        <v>12</v>
      </c>
      <c r="M271" s="241">
        <f>G271*(1+L271/100)</f>
        <v>0</v>
      </c>
      <c r="N271" s="239">
        <v>1.5200000000000001E-3</v>
      </c>
      <c r="O271" s="239">
        <f>ROUND(E271*N271,2)</f>
        <v>0</v>
      </c>
      <c r="P271" s="239">
        <v>0</v>
      </c>
      <c r="Q271" s="239">
        <f>ROUND(E271*P271,2)</f>
        <v>0</v>
      </c>
      <c r="R271" s="241" t="s">
        <v>611</v>
      </c>
      <c r="S271" s="241" t="s">
        <v>315</v>
      </c>
      <c r="T271" s="242" t="s">
        <v>315</v>
      </c>
      <c r="U271" s="224">
        <v>1.173</v>
      </c>
      <c r="V271" s="224">
        <f>ROUND(E271*U271,2)</f>
        <v>1.17</v>
      </c>
      <c r="W271" s="224"/>
      <c r="X271" s="224" t="s">
        <v>336</v>
      </c>
      <c r="Y271" s="224" t="s">
        <v>317</v>
      </c>
      <c r="Z271" s="214"/>
      <c r="AA271" s="214"/>
      <c r="AB271" s="214"/>
      <c r="AC271" s="214"/>
      <c r="AD271" s="214"/>
      <c r="AE271" s="214"/>
      <c r="AF271" s="214"/>
      <c r="AG271" s="214" t="s">
        <v>337</v>
      </c>
      <c r="AH271" s="214"/>
      <c r="AI271" s="214"/>
      <c r="AJ271" s="214"/>
      <c r="AK271" s="214"/>
      <c r="AL271" s="214"/>
      <c r="AM271" s="214"/>
      <c r="AN271" s="214"/>
      <c r="AO271" s="214"/>
      <c r="AP271" s="214"/>
      <c r="AQ271" s="214"/>
      <c r="AR271" s="214"/>
      <c r="AS271" s="214"/>
      <c r="AT271" s="214"/>
      <c r="AU271" s="214"/>
      <c r="AV271" s="214"/>
      <c r="AW271" s="214"/>
      <c r="AX271" s="214"/>
      <c r="AY271" s="214"/>
      <c r="AZ271" s="214"/>
      <c r="BA271" s="214"/>
      <c r="BB271" s="214"/>
      <c r="BC271" s="214"/>
      <c r="BD271" s="214"/>
      <c r="BE271" s="214"/>
      <c r="BF271" s="214"/>
      <c r="BG271" s="214"/>
      <c r="BH271" s="214"/>
    </row>
    <row r="272" spans="1:60" outlineLevel="2" x14ac:dyDescent="0.2">
      <c r="A272" s="221"/>
      <c r="B272" s="222"/>
      <c r="C272" s="267" t="s">
        <v>612</v>
      </c>
      <c r="D272" s="266"/>
      <c r="E272" s="266"/>
      <c r="F272" s="266"/>
      <c r="G272" s="266"/>
      <c r="H272" s="224"/>
      <c r="I272" s="224"/>
      <c r="J272" s="224"/>
      <c r="K272" s="224"/>
      <c r="L272" s="224"/>
      <c r="M272" s="224"/>
      <c r="N272" s="223"/>
      <c r="O272" s="223"/>
      <c r="P272" s="223"/>
      <c r="Q272" s="223"/>
      <c r="R272" s="224"/>
      <c r="S272" s="224"/>
      <c r="T272" s="224"/>
      <c r="U272" s="224"/>
      <c r="V272" s="224"/>
      <c r="W272" s="224"/>
      <c r="X272" s="224"/>
      <c r="Y272" s="224"/>
      <c r="Z272" s="214"/>
      <c r="AA272" s="214"/>
      <c r="AB272" s="214"/>
      <c r="AC272" s="214"/>
      <c r="AD272" s="214"/>
      <c r="AE272" s="214"/>
      <c r="AF272" s="214"/>
      <c r="AG272" s="214" t="s">
        <v>369</v>
      </c>
      <c r="AH272" s="214"/>
      <c r="AI272" s="214"/>
      <c r="AJ272" s="214"/>
      <c r="AK272" s="214"/>
      <c r="AL272" s="214"/>
      <c r="AM272" s="214"/>
      <c r="AN272" s="214"/>
      <c r="AO272" s="214"/>
      <c r="AP272" s="214"/>
      <c r="AQ272" s="214"/>
      <c r="AR272" s="214"/>
      <c r="AS272" s="214"/>
      <c r="AT272" s="214"/>
      <c r="AU272" s="214"/>
      <c r="AV272" s="214"/>
      <c r="AW272" s="214"/>
      <c r="AX272" s="214"/>
      <c r="AY272" s="214"/>
      <c r="AZ272" s="214"/>
      <c r="BA272" s="214"/>
      <c r="BB272" s="214"/>
      <c r="BC272" s="214"/>
      <c r="BD272" s="214"/>
      <c r="BE272" s="214"/>
      <c r="BF272" s="214"/>
      <c r="BG272" s="214"/>
      <c r="BH272" s="214"/>
    </row>
    <row r="273" spans="1:60" outlineLevel="2" x14ac:dyDescent="0.2">
      <c r="A273" s="221"/>
      <c r="B273" s="222"/>
      <c r="C273" s="258" t="s">
        <v>613</v>
      </c>
      <c r="D273" s="252"/>
      <c r="E273" s="252"/>
      <c r="F273" s="252"/>
      <c r="G273" s="252"/>
      <c r="H273" s="224"/>
      <c r="I273" s="224"/>
      <c r="J273" s="224"/>
      <c r="K273" s="224"/>
      <c r="L273" s="224"/>
      <c r="M273" s="224"/>
      <c r="N273" s="223"/>
      <c r="O273" s="223"/>
      <c r="P273" s="223"/>
      <c r="Q273" s="223"/>
      <c r="R273" s="224"/>
      <c r="S273" s="224"/>
      <c r="T273" s="224"/>
      <c r="U273" s="224"/>
      <c r="V273" s="224"/>
      <c r="W273" s="224"/>
      <c r="X273" s="224"/>
      <c r="Y273" s="224"/>
      <c r="Z273" s="214"/>
      <c r="AA273" s="214"/>
      <c r="AB273" s="214"/>
      <c r="AC273" s="214"/>
      <c r="AD273" s="214"/>
      <c r="AE273" s="214"/>
      <c r="AF273" s="214"/>
      <c r="AG273" s="214" t="s">
        <v>320</v>
      </c>
      <c r="AH273" s="214"/>
      <c r="AI273" s="214"/>
      <c r="AJ273" s="214"/>
      <c r="AK273" s="214"/>
      <c r="AL273" s="214"/>
      <c r="AM273" s="214"/>
      <c r="AN273" s="214"/>
      <c r="AO273" s="214"/>
      <c r="AP273" s="214"/>
      <c r="AQ273" s="214"/>
      <c r="AR273" s="214"/>
      <c r="AS273" s="214"/>
      <c r="AT273" s="214"/>
      <c r="AU273" s="214"/>
      <c r="AV273" s="214"/>
      <c r="AW273" s="214"/>
      <c r="AX273" s="214"/>
      <c r="AY273" s="214"/>
      <c r="AZ273" s="214"/>
      <c r="BA273" s="214"/>
      <c r="BB273" s="214"/>
      <c r="BC273" s="214"/>
      <c r="BD273" s="214"/>
      <c r="BE273" s="214"/>
      <c r="BF273" s="214"/>
      <c r="BG273" s="214"/>
      <c r="BH273" s="214"/>
    </row>
    <row r="274" spans="1:60" outlineLevel="1" x14ac:dyDescent="0.2">
      <c r="A274" s="236">
        <v>62</v>
      </c>
      <c r="B274" s="237" t="s">
        <v>616</v>
      </c>
      <c r="C274" s="254" t="s">
        <v>617</v>
      </c>
      <c r="D274" s="238" t="s">
        <v>375</v>
      </c>
      <c r="E274" s="239">
        <v>1</v>
      </c>
      <c r="F274" s="240"/>
      <c r="G274" s="241">
        <f>ROUND(E274*F274,2)</f>
        <v>0</v>
      </c>
      <c r="H274" s="240"/>
      <c r="I274" s="241">
        <f>ROUND(E274*H274,2)</f>
        <v>0</v>
      </c>
      <c r="J274" s="240"/>
      <c r="K274" s="241">
        <f>ROUND(E274*J274,2)</f>
        <v>0</v>
      </c>
      <c r="L274" s="241">
        <v>12</v>
      </c>
      <c r="M274" s="241">
        <f>G274*(1+L274/100)</f>
        <v>0</v>
      </c>
      <c r="N274" s="239">
        <v>0</v>
      </c>
      <c r="O274" s="239">
        <f>ROUND(E274*N274,2)</f>
        <v>0</v>
      </c>
      <c r="P274" s="239">
        <v>0</v>
      </c>
      <c r="Q274" s="239">
        <f>ROUND(E274*P274,2)</f>
        <v>0</v>
      </c>
      <c r="R274" s="241" t="s">
        <v>611</v>
      </c>
      <c r="S274" s="241" t="s">
        <v>315</v>
      </c>
      <c r="T274" s="242" t="s">
        <v>315</v>
      </c>
      <c r="U274" s="224">
        <v>0.14799999999999999</v>
      </c>
      <c r="V274" s="224">
        <f>ROUND(E274*U274,2)</f>
        <v>0.15</v>
      </c>
      <c r="W274" s="224"/>
      <c r="X274" s="224" t="s">
        <v>336</v>
      </c>
      <c r="Y274" s="224" t="s">
        <v>317</v>
      </c>
      <c r="Z274" s="214"/>
      <c r="AA274" s="214"/>
      <c r="AB274" s="214"/>
      <c r="AC274" s="214"/>
      <c r="AD274" s="214"/>
      <c r="AE274" s="214"/>
      <c r="AF274" s="214"/>
      <c r="AG274" s="214" t="s">
        <v>337</v>
      </c>
      <c r="AH274" s="214"/>
      <c r="AI274" s="214"/>
      <c r="AJ274" s="214"/>
      <c r="AK274" s="214"/>
      <c r="AL274" s="214"/>
      <c r="AM274" s="214"/>
      <c r="AN274" s="214"/>
      <c r="AO274" s="214"/>
      <c r="AP274" s="214"/>
      <c r="AQ274" s="214"/>
      <c r="AR274" s="214"/>
      <c r="AS274" s="214"/>
      <c r="AT274" s="214"/>
      <c r="AU274" s="214"/>
      <c r="AV274" s="214"/>
      <c r="AW274" s="214"/>
      <c r="AX274" s="214"/>
      <c r="AY274" s="214"/>
      <c r="AZ274" s="214"/>
      <c r="BA274" s="214"/>
      <c r="BB274" s="214"/>
      <c r="BC274" s="214"/>
      <c r="BD274" s="214"/>
      <c r="BE274" s="214"/>
      <c r="BF274" s="214"/>
      <c r="BG274" s="214"/>
      <c r="BH274" s="214"/>
    </row>
    <row r="275" spans="1:60" outlineLevel="2" x14ac:dyDescent="0.2">
      <c r="A275" s="221"/>
      <c r="B275" s="222"/>
      <c r="C275" s="267" t="s">
        <v>618</v>
      </c>
      <c r="D275" s="266"/>
      <c r="E275" s="266"/>
      <c r="F275" s="266"/>
      <c r="G275" s="266"/>
      <c r="H275" s="224"/>
      <c r="I275" s="224"/>
      <c r="J275" s="224"/>
      <c r="K275" s="224"/>
      <c r="L275" s="224"/>
      <c r="M275" s="224"/>
      <c r="N275" s="223"/>
      <c r="O275" s="223"/>
      <c r="P275" s="223"/>
      <c r="Q275" s="223"/>
      <c r="R275" s="224"/>
      <c r="S275" s="224"/>
      <c r="T275" s="224"/>
      <c r="U275" s="224"/>
      <c r="V275" s="224"/>
      <c r="W275" s="224"/>
      <c r="X275" s="224"/>
      <c r="Y275" s="224"/>
      <c r="Z275" s="214"/>
      <c r="AA275" s="214"/>
      <c r="AB275" s="214"/>
      <c r="AC275" s="214"/>
      <c r="AD275" s="214"/>
      <c r="AE275" s="214"/>
      <c r="AF275" s="214"/>
      <c r="AG275" s="214" t="s">
        <v>369</v>
      </c>
      <c r="AH275" s="214"/>
      <c r="AI275" s="214"/>
      <c r="AJ275" s="214"/>
      <c r="AK275" s="214"/>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row>
    <row r="276" spans="1:60" outlineLevel="1" x14ac:dyDescent="0.2">
      <c r="A276" s="236">
        <v>63</v>
      </c>
      <c r="B276" s="237" t="s">
        <v>1119</v>
      </c>
      <c r="C276" s="254" t="s">
        <v>1120</v>
      </c>
      <c r="D276" s="238" t="s">
        <v>375</v>
      </c>
      <c r="E276" s="239">
        <v>1</v>
      </c>
      <c r="F276" s="240"/>
      <c r="G276" s="241">
        <f>ROUND(E276*F276,2)</f>
        <v>0</v>
      </c>
      <c r="H276" s="240"/>
      <c r="I276" s="241">
        <f>ROUND(E276*H276,2)</f>
        <v>0</v>
      </c>
      <c r="J276" s="240"/>
      <c r="K276" s="241">
        <f>ROUND(E276*J276,2)</f>
        <v>0</v>
      </c>
      <c r="L276" s="241">
        <v>12</v>
      </c>
      <c r="M276" s="241">
        <f>G276*(1+L276/100)</f>
        <v>0</v>
      </c>
      <c r="N276" s="239">
        <v>0</v>
      </c>
      <c r="O276" s="239">
        <f>ROUND(E276*N276,2)</f>
        <v>0</v>
      </c>
      <c r="P276" s="239">
        <v>0</v>
      </c>
      <c r="Q276" s="239">
        <f>ROUND(E276*P276,2)</f>
        <v>0</v>
      </c>
      <c r="R276" s="241" t="s">
        <v>611</v>
      </c>
      <c r="S276" s="241" t="s">
        <v>315</v>
      </c>
      <c r="T276" s="242" t="s">
        <v>315</v>
      </c>
      <c r="U276" s="224">
        <v>0.25900000000000001</v>
      </c>
      <c r="V276" s="224">
        <f>ROUND(E276*U276,2)</f>
        <v>0.26</v>
      </c>
      <c r="W276" s="224"/>
      <c r="X276" s="224" t="s">
        <v>336</v>
      </c>
      <c r="Y276" s="224" t="s">
        <v>317</v>
      </c>
      <c r="Z276" s="214"/>
      <c r="AA276" s="214"/>
      <c r="AB276" s="214"/>
      <c r="AC276" s="214"/>
      <c r="AD276" s="214"/>
      <c r="AE276" s="214"/>
      <c r="AF276" s="214"/>
      <c r="AG276" s="214" t="s">
        <v>337</v>
      </c>
      <c r="AH276" s="214"/>
      <c r="AI276" s="214"/>
      <c r="AJ276" s="214"/>
      <c r="AK276" s="214"/>
      <c r="AL276" s="214"/>
      <c r="AM276" s="214"/>
      <c r="AN276" s="214"/>
      <c r="AO276" s="214"/>
      <c r="AP276" s="214"/>
      <c r="AQ276" s="214"/>
      <c r="AR276" s="214"/>
      <c r="AS276" s="214"/>
      <c r="AT276" s="214"/>
      <c r="AU276" s="214"/>
      <c r="AV276" s="214"/>
      <c r="AW276" s="214"/>
      <c r="AX276" s="214"/>
      <c r="AY276" s="214"/>
      <c r="AZ276" s="214"/>
      <c r="BA276" s="214"/>
      <c r="BB276" s="214"/>
      <c r="BC276" s="214"/>
      <c r="BD276" s="214"/>
      <c r="BE276" s="214"/>
      <c r="BF276" s="214"/>
      <c r="BG276" s="214"/>
      <c r="BH276" s="214"/>
    </row>
    <row r="277" spans="1:60" outlineLevel="2" x14ac:dyDescent="0.2">
      <c r="A277" s="221"/>
      <c r="B277" s="222"/>
      <c r="C277" s="267" t="s">
        <v>618</v>
      </c>
      <c r="D277" s="266"/>
      <c r="E277" s="266"/>
      <c r="F277" s="266"/>
      <c r="G277" s="266"/>
      <c r="H277" s="224"/>
      <c r="I277" s="224"/>
      <c r="J277" s="224"/>
      <c r="K277" s="224"/>
      <c r="L277" s="224"/>
      <c r="M277" s="224"/>
      <c r="N277" s="223"/>
      <c r="O277" s="223"/>
      <c r="P277" s="223"/>
      <c r="Q277" s="223"/>
      <c r="R277" s="224"/>
      <c r="S277" s="224"/>
      <c r="T277" s="224"/>
      <c r="U277" s="224"/>
      <c r="V277" s="224"/>
      <c r="W277" s="224"/>
      <c r="X277" s="224"/>
      <c r="Y277" s="224"/>
      <c r="Z277" s="214"/>
      <c r="AA277" s="214"/>
      <c r="AB277" s="214"/>
      <c r="AC277" s="214"/>
      <c r="AD277" s="214"/>
      <c r="AE277" s="214"/>
      <c r="AF277" s="214"/>
      <c r="AG277" s="214" t="s">
        <v>369</v>
      </c>
      <c r="AH277" s="214"/>
      <c r="AI277" s="214"/>
      <c r="AJ277" s="214"/>
      <c r="AK277" s="214"/>
      <c r="AL277" s="214"/>
      <c r="AM277" s="214"/>
      <c r="AN277" s="214"/>
      <c r="AO277" s="214"/>
      <c r="AP277" s="214"/>
      <c r="AQ277" s="214"/>
      <c r="AR277" s="214"/>
      <c r="AS277" s="214"/>
      <c r="AT277" s="214"/>
      <c r="AU277" s="214"/>
      <c r="AV277" s="214"/>
      <c r="AW277" s="214"/>
      <c r="AX277" s="214"/>
      <c r="AY277" s="214"/>
      <c r="AZ277" s="214"/>
      <c r="BA277" s="214"/>
      <c r="BB277" s="214"/>
      <c r="BC277" s="214"/>
      <c r="BD277" s="214"/>
      <c r="BE277" s="214"/>
      <c r="BF277" s="214"/>
      <c r="BG277" s="214"/>
      <c r="BH277" s="214"/>
    </row>
    <row r="278" spans="1:60" ht="22.5" outlineLevel="1" x14ac:dyDescent="0.2">
      <c r="A278" s="236">
        <v>64</v>
      </c>
      <c r="B278" s="237" t="s">
        <v>1121</v>
      </c>
      <c r="C278" s="254" t="s">
        <v>1122</v>
      </c>
      <c r="D278" s="238" t="s">
        <v>375</v>
      </c>
      <c r="E278" s="239">
        <v>1</v>
      </c>
      <c r="F278" s="240"/>
      <c r="G278" s="241">
        <f>ROUND(E278*F278,2)</f>
        <v>0</v>
      </c>
      <c r="H278" s="240"/>
      <c r="I278" s="241">
        <f>ROUND(E278*H278,2)</f>
        <v>0</v>
      </c>
      <c r="J278" s="240"/>
      <c r="K278" s="241">
        <f>ROUND(E278*J278,2)</f>
        <v>0</v>
      </c>
      <c r="L278" s="241">
        <v>12</v>
      </c>
      <c r="M278" s="241">
        <f>G278*(1+L278/100)</f>
        <v>0</v>
      </c>
      <c r="N278" s="239">
        <v>0.25768000000000002</v>
      </c>
      <c r="O278" s="239">
        <f>ROUND(E278*N278,2)</f>
        <v>0.26</v>
      </c>
      <c r="P278" s="239">
        <v>0</v>
      </c>
      <c r="Q278" s="239">
        <f>ROUND(E278*P278,2)</f>
        <v>0</v>
      </c>
      <c r="R278" s="241" t="s">
        <v>611</v>
      </c>
      <c r="S278" s="241" t="s">
        <v>315</v>
      </c>
      <c r="T278" s="242" t="s">
        <v>315</v>
      </c>
      <c r="U278" s="224">
        <v>1.4363999999999999</v>
      </c>
      <c r="V278" s="224">
        <f>ROUND(E278*U278,2)</f>
        <v>1.44</v>
      </c>
      <c r="W278" s="224"/>
      <c r="X278" s="224" t="s">
        <v>336</v>
      </c>
      <c r="Y278" s="224" t="s">
        <v>317</v>
      </c>
      <c r="Z278" s="214"/>
      <c r="AA278" s="214"/>
      <c r="AB278" s="214"/>
      <c r="AC278" s="214"/>
      <c r="AD278" s="214"/>
      <c r="AE278" s="214"/>
      <c r="AF278" s="214"/>
      <c r="AG278" s="214" t="s">
        <v>1123</v>
      </c>
      <c r="AH278" s="214"/>
      <c r="AI278" s="214"/>
      <c r="AJ278" s="214"/>
      <c r="AK278" s="214"/>
      <c r="AL278" s="214"/>
      <c r="AM278" s="214"/>
      <c r="AN278" s="214"/>
      <c r="AO278" s="214"/>
      <c r="AP278" s="214"/>
      <c r="AQ278" s="214"/>
      <c r="AR278" s="214"/>
      <c r="AS278" s="214"/>
      <c r="AT278" s="214"/>
      <c r="AU278" s="214"/>
      <c r="AV278" s="214"/>
      <c r="AW278" s="214"/>
      <c r="AX278" s="214"/>
      <c r="AY278" s="214"/>
      <c r="AZ278" s="214"/>
      <c r="BA278" s="214"/>
      <c r="BB278" s="214"/>
      <c r="BC278" s="214"/>
      <c r="BD278" s="214"/>
      <c r="BE278" s="214"/>
      <c r="BF278" s="214"/>
      <c r="BG278" s="214"/>
      <c r="BH278" s="214"/>
    </row>
    <row r="279" spans="1:60" outlineLevel="2" x14ac:dyDescent="0.2">
      <c r="A279" s="221"/>
      <c r="B279" s="222"/>
      <c r="C279" s="255" t="s">
        <v>1124</v>
      </c>
      <c r="D279" s="243"/>
      <c r="E279" s="243"/>
      <c r="F279" s="243"/>
      <c r="G279" s="243"/>
      <c r="H279" s="224"/>
      <c r="I279" s="224"/>
      <c r="J279" s="224"/>
      <c r="K279" s="224"/>
      <c r="L279" s="224"/>
      <c r="M279" s="224"/>
      <c r="N279" s="223"/>
      <c r="O279" s="223"/>
      <c r="P279" s="223"/>
      <c r="Q279" s="223"/>
      <c r="R279" s="224"/>
      <c r="S279" s="224"/>
      <c r="T279" s="224"/>
      <c r="U279" s="224"/>
      <c r="V279" s="224"/>
      <c r="W279" s="224"/>
      <c r="X279" s="224"/>
      <c r="Y279" s="224"/>
      <c r="Z279" s="214"/>
      <c r="AA279" s="214"/>
      <c r="AB279" s="214"/>
      <c r="AC279" s="214"/>
      <c r="AD279" s="214"/>
      <c r="AE279" s="214"/>
      <c r="AF279" s="214"/>
      <c r="AG279" s="214" t="s">
        <v>320</v>
      </c>
      <c r="AH279" s="214"/>
      <c r="AI279" s="214"/>
      <c r="AJ279" s="214"/>
      <c r="AK279" s="214"/>
      <c r="AL279" s="214"/>
      <c r="AM279" s="214"/>
      <c r="AN279" s="214"/>
      <c r="AO279" s="214"/>
      <c r="AP279" s="214"/>
      <c r="AQ279" s="214"/>
      <c r="AR279" s="214"/>
      <c r="AS279" s="214"/>
      <c r="AT279" s="214"/>
      <c r="AU279" s="214"/>
      <c r="AV279" s="214"/>
      <c r="AW279" s="214"/>
      <c r="AX279" s="214"/>
      <c r="AY279" s="214"/>
      <c r="AZ279" s="214"/>
      <c r="BA279" s="214"/>
      <c r="BB279" s="214"/>
      <c r="BC279" s="214"/>
      <c r="BD279" s="214"/>
      <c r="BE279" s="214"/>
      <c r="BF279" s="214"/>
      <c r="BG279" s="214"/>
      <c r="BH279" s="214"/>
    </row>
    <row r="280" spans="1:60" ht="22.5" outlineLevel="1" x14ac:dyDescent="0.2">
      <c r="A280" s="236">
        <v>65</v>
      </c>
      <c r="B280" s="237" t="s">
        <v>1125</v>
      </c>
      <c r="C280" s="254" t="s">
        <v>1126</v>
      </c>
      <c r="D280" s="238" t="s">
        <v>375</v>
      </c>
      <c r="E280" s="239">
        <v>1</v>
      </c>
      <c r="F280" s="240"/>
      <c r="G280" s="241">
        <f>ROUND(E280*F280,2)</f>
        <v>0</v>
      </c>
      <c r="H280" s="240"/>
      <c r="I280" s="241">
        <f>ROUND(E280*H280,2)</f>
        <v>0</v>
      </c>
      <c r="J280" s="240"/>
      <c r="K280" s="241">
        <f>ROUND(E280*J280,2)</f>
        <v>0</v>
      </c>
      <c r="L280" s="241">
        <v>12</v>
      </c>
      <c r="M280" s="241">
        <f>G280*(1+L280/100)</f>
        <v>0</v>
      </c>
      <c r="N280" s="239">
        <v>1.8E-3</v>
      </c>
      <c r="O280" s="239">
        <f>ROUND(E280*N280,2)</f>
        <v>0</v>
      </c>
      <c r="P280" s="239">
        <v>0</v>
      </c>
      <c r="Q280" s="239">
        <f>ROUND(E280*P280,2)</f>
        <v>0</v>
      </c>
      <c r="R280" s="241" t="s">
        <v>428</v>
      </c>
      <c r="S280" s="241" t="s">
        <v>315</v>
      </c>
      <c r="T280" s="242" t="s">
        <v>670</v>
      </c>
      <c r="U280" s="224">
        <v>0</v>
      </c>
      <c r="V280" s="224">
        <f>ROUND(E280*U280,2)</f>
        <v>0</v>
      </c>
      <c r="W280" s="224"/>
      <c r="X280" s="224" t="s">
        <v>429</v>
      </c>
      <c r="Y280" s="224" t="s">
        <v>317</v>
      </c>
      <c r="Z280" s="214"/>
      <c r="AA280" s="214"/>
      <c r="AB280" s="214"/>
      <c r="AC280" s="214"/>
      <c r="AD280" s="214"/>
      <c r="AE280" s="214"/>
      <c r="AF280" s="214"/>
      <c r="AG280" s="214" t="s">
        <v>430</v>
      </c>
      <c r="AH280" s="214"/>
      <c r="AI280" s="214"/>
      <c r="AJ280" s="214"/>
      <c r="AK280" s="214"/>
      <c r="AL280" s="214"/>
      <c r="AM280" s="214"/>
      <c r="AN280" s="214"/>
      <c r="AO280" s="214"/>
      <c r="AP280" s="214"/>
      <c r="AQ280" s="214"/>
      <c r="AR280" s="214"/>
      <c r="AS280" s="214"/>
      <c r="AT280" s="214"/>
      <c r="AU280" s="214"/>
      <c r="AV280" s="214"/>
      <c r="AW280" s="214"/>
      <c r="AX280" s="214"/>
      <c r="AY280" s="214"/>
      <c r="AZ280" s="214"/>
      <c r="BA280" s="214"/>
      <c r="BB280" s="214"/>
      <c r="BC280" s="214"/>
      <c r="BD280" s="214"/>
      <c r="BE280" s="214"/>
      <c r="BF280" s="214"/>
      <c r="BG280" s="214"/>
      <c r="BH280" s="214"/>
    </row>
    <row r="281" spans="1:60" outlineLevel="2" x14ac:dyDescent="0.2">
      <c r="A281" s="221"/>
      <c r="B281" s="222"/>
      <c r="C281" s="255" t="s">
        <v>1127</v>
      </c>
      <c r="D281" s="243"/>
      <c r="E281" s="243"/>
      <c r="F281" s="243"/>
      <c r="G281" s="243"/>
      <c r="H281" s="224"/>
      <c r="I281" s="224"/>
      <c r="J281" s="224"/>
      <c r="K281" s="224"/>
      <c r="L281" s="224"/>
      <c r="M281" s="224"/>
      <c r="N281" s="223"/>
      <c r="O281" s="223"/>
      <c r="P281" s="223"/>
      <c r="Q281" s="223"/>
      <c r="R281" s="224"/>
      <c r="S281" s="224"/>
      <c r="T281" s="224"/>
      <c r="U281" s="224"/>
      <c r="V281" s="224"/>
      <c r="W281" s="224"/>
      <c r="X281" s="224"/>
      <c r="Y281" s="224"/>
      <c r="Z281" s="214"/>
      <c r="AA281" s="214"/>
      <c r="AB281" s="214"/>
      <c r="AC281" s="214"/>
      <c r="AD281" s="214"/>
      <c r="AE281" s="214"/>
      <c r="AF281" s="214"/>
      <c r="AG281" s="214" t="s">
        <v>320</v>
      </c>
      <c r="AH281" s="214"/>
      <c r="AI281" s="214"/>
      <c r="AJ281" s="214"/>
      <c r="AK281" s="214"/>
      <c r="AL281" s="214"/>
      <c r="AM281" s="214"/>
      <c r="AN281" s="214"/>
      <c r="AO281" s="214"/>
      <c r="AP281" s="214"/>
      <c r="AQ281" s="214"/>
      <c r="AR281" s="214"/>
      <c r="AS281" s="214"/>
      <c r="AT281" s="214"/>
      <c r="AU281" s="214"/>
      <c r="AV281" s="214"/>
      <c r="AW281" s="214"/>
      <c r="AX281" s="214"/>
      <c r="AY281" s="214"/>
      <c r="AZ281" s="214"/>
      <c r="BA281" s="214"/>
      <c r="BB281" s="214"/>
      <c r="BC281" s="214"/>
      <c r="BD281" s="214"/>
      <c r="BE281" s="214"/>
      <c r="BF281" s="214"/>
      <c r="BG281" s="214"/>
      <c r="BH281" s="214"/>
    </row>
    <row r="282" spans="1:60" outlineLevel="1" x14ac:dyDescent="0.2">
      <c r="A282" s="236">
        <v>66</v>
      </c>
      <c r="B282" s="237" t="s">
        <v>1128</v>
      </c>
      <c r="C282" s="254" t="s">
        <v>1129</v>
      </c>
      <c r="D282" s="238" t="s">
        <v>581</v>
      </c>
      <c r="E282" s="239">
        <v>0.26134000000000002</v>
      </c>
      <c r="F282" s="240"/>
      <c r="G282" s="241">
        <f>ROUND(E282*F282,2)</f>
        <v>0</v>
      </c>
      <c r="H282" s="240"/>
      <c r="I282" s="241">
        <f>ROUND(E282*H282,2)</f>
        <v>0</v>
      </c>
      <c r="J282" s="240"/>
      <c r="K282" s="241">
        <f>ROUND(E282*J282,2)</f>
        <v>0</v>
      </c>
      <c r="L282" s="241">
        <v>12</v>
      </c>
      <c r="M282" s="241">
        <f>G282*(1+L282/100)</f>
        <v>0</v>
      </c>
      <c r="N282" s="239">
        <v>0</v>
      </c>
      <c r="O282" s="239">
        <f>ROUND(E282*N282,2)</f>
        <v>0</v>
      </c>
      <c r="P282" s="239">
        <v>0</v>
      </c>
      <c r="Q282" s="239">
        <f>ROUND(E282*P282,2)</f>
        <v>0</v>
      </c>
      <c r="R282" s="241" t="s">
        <v>611</v>
      </c>
      <c r="S282" s="241" t="s">
        <v>315</v>
      </c>
      <c r="T282" s="242" t="s">
        <v>315</v>
      </c>
      <c r="U282" s="224">
        <v>1.575</v>
      </c>
      <c r="V282" s="224">
        <f>ROUND(E282*U282,2)</f>
        <v>0.41</v>
      </c>
      <c r="W282" s="224"/>
      <c r="X282" s="224" t="s">
        <v>582</v>
      </c>
      <c r="Y282" s="224" t="s">
        <v>317</v>
      </c>
      <c r="Z282" s="214"/>
      <c r="AA282" s="214"/>
      <c r="AB282" s="214"/>
      <c r="AC282" s="214"/>
      <c r="AD282" s="214"/>
      <c r="AE282" s="214"/>
      <c r="AF282" s="214"/>
      <c r="AG282" s="214" t="s">
        <v>583</v>
      </c>
      <c r="AH282" s="214"/>
      <c r="AI282" s="214"/>
      <c r="AJ282" s="214"/>
      <c r="AK282" s="214"/>
      <c r="AL282" s="214"/>
      <c r="AM282" s="214"/>
      <c r="AN282" s="214"/>
      <c r="AO282" s="214"/>
      <c r="AP282" s="214"/>
      <c r="AQ282" s="214"/>
      <c r="AR282" s="214"/>
      <c r="AS282" s="214"/>
      <c r="AT282" s="214"/>
      <c r="AU282" s="214"/>
      <c r="AV282" s="214"/>
      <c r="AW282" s="214"/>
      <c r="AX282" s="214"/>
      <c r="AY282" s="214"/>
      <c r="AZ282" s="214"/>
      <c r="BA282" s="214"/>
      <c r="BB282" s="214"/>
      <c r="BC282" s="214"/>
      <c r="BD282" s="214"/>
      <c r="BE282" s="214"/>
      <c r="BF282" s="214"/>
      <c r="BG282" s="214"/>
      <c r="BH282" s="214"/>
    </row>
    <row r="283" spans="1:60" outlineLevel="2" x14ac:dyDescent="0.2">
      <c r="A283" s="221"/>
      <c r="B283" s="222"/>
      <c r="C283" s="267" t="s">
        <v>623</v>
      </c>
      <c r="D283" s="266"/>
      <c r="E283" s="266"/>
      <c r="F283" s="266"/>
      <c r="G283" s="266"/>
      <c r="H283" s="224"/>
      <c r="I283" s="224"/>
      <c r="J283" s="224"/>
      <c r="K283" s="224"/>
      <c r="L283" s="224"/>
      <c r="M283" s="224"/>
      <c r="N283" s="223"/>
      <c r="O283" s="223"/>
      <c r="P283" s="223"/>
      <c r="Q283" s="223"/>
      <c r="R283" s="224"/>
      <c r="S283" s="224"/>
      <c r="T283" s="224"/>
      <c r="U283" s="224"/>
      <c r="V283" s="224"/>
      <c r="W283" s="224"/>
      <c r="X283" s="224"/>
      <c r="Y283" s="224"/>
      <c r="Z283" s="214"/>
      <c r="AA283" s="214"/>
      <c r="AB283" s="214"/>
      <c r="AC283" s="214"/>
      <c r="AD283" s="214"/>
      <c r="AE283" s="214"/>
      <c r="AF283" s="214"/>
      <c r="AG283" s="214" t="s">
        <v>369</v>
      </c>
      <c r="AH283" s="214"/>
      <c r="AI283" s="214"/>
      <c r="AJ283" s="214"/>
      <c r="AK283" s="214"/>
      <c r="AL283" s="214"/>
      <c r="AM283" s="214"/>
      <c r="AN283" s="214"/>
      <c r="AO283" s="214"/>
      <c r="AP283" s="214"/>
      <c r="AQ283" s="214"/>
      <c r="AR283" s="214"/>
      <c r="AS283" s="214"/>
      <c r="AT283" s="214"/>
      <c r="AU283" s="214"/>
      <c r="AV283" s="214"/>
      <c r="AW283" s="214"/>
      <c r="AX283" s="214"/>
      <c r="AY283" s="214"/>
      <c r="AZ283" s="214"/>
      <c r="BA283" s="214"/>
      <c r="BB283" s="214"/>
      <c r="BC283" s="214"/>
      <c r="BD283" s="214"/>
      <c r="BE283" s="214"/>
      <c r="BF283" s="214"/>
      <c r="BG283" s="214"/>
      <c r="BH283" s="214"/>
    </row>
    <row r="284" spans="1:60" x14ac:dyDescent="0.2">
      <c r="A284" s="229" t="s">
        <v>310</v>
      </c>
      <c r="B284" s="230" t="s">
        <v>225</v>
      </c>
      <c r="C284" s="253" t="s">
        <v>226</v>
      </c>
      <c r="D284" s="231"/>
      <c r="E284" s="232"/>
      <c r="F284" s="233"/>
      <c r="G284" s="233">
        <f>SUMIF(AG285:AG285,"&lt;&gt;NOR",G285:G285)</f>
        <v>0</v>
      </c>
      <c r="H284" s="233"/>
      <c r="I284" s="233">
        <f>SUM(I285:I285)</f>
        <v>0</v>
      </c>
      <c r="J284" s="233"/>
      <c r="K284" s="233">
        <f>SUM(K285:K285)</f>
        <v>0</v>
      </c>
      <c r="L284" s="233"/>
      <c r="M284" s="233">
        <f>SUM(M285:M285)</f>
        <v>0</v>
      </c>
      <c r="N284" s="232"/>
      <c r="O284" s="232">
        <f>SUM(O285:O285)</f>
        <v>0</v>
      </c>
      <c r="P284" s="232"/>
      <c r="Q284" s="232">
        <f>SUM(Q285:Q285)</f>
        <v>0</v>
      </c>
      <c r="R284" s="233"/>
      <c r="S284" s="233"/>
      <c r="T284" s="234"/>
      <c r="U284" s="228"/>
      <c r="V284" s="228">
        <f>SUM(V285:V285)</f>
        <v>1.28</v>
      </c>
      <c r="W284" s="228"/>
      <c r="X284" s="228"/>
      <c r="Y284" s="228"/>
      <c r="AG284" t="s">
        <v>311</v>
      </c>
    </row>
    <row r="285" spans="1:60" outlineLevel="1" x14ac:dyDescent="0.2">
      <c r="A285" s="245">
        <v>67</v>
      </c>
      <c r="B285" s="246" t="s">
        <v>624</v>
      </c>
      <c r="C285" s="256" t="s">
        <v>625</v>
      </c>
      <c r="D285" s="247" t="s">
        <v>375</v>
      </c>
      <c r="E285" s="248">
        <v>3</v>
      </c>
      <c r="F285" s="249"/>
      <c r="G285" s="250">
        <f>ROUND(E285*F285,2)</f>
        <v>0</v>
      </c>
      <c r="H285" s="249"/>
      <c r="I285" s="250">
        <f>ROUND(E285*H285,2)</f>
        <v>0</v>
      </c>
      <c r="J285" s="249"/>
      <c r="K285" s="250">
        <f>ROUND(E285*J285,2)</f>
        <v>0</v>
      </c>
      <c r="L285" s="250">
        <v>12</v>
      </c>
      <c r="M285" s="250">
        <f>G285*(1+L285/100)</f>
        <v>0</v>
      </c>
      <c r="N285" s="248">
        <v>0</v>
      </c>
      <c r="O285" s="248">
        <f>ROUND(E285*N285,2)</f>
        <v>0</v>
      </c>
      <c r="P285" s="248">
        <v>0</v>
      </c>
      <c r="Q285" s="248">
        <f>ROUND(E285*P285,2)</f>
        <v>0</v>
      </c>
      <c r="R285" s="250" t="s">
        <v>611</v>
      </c>
      <c r="S285" s="250" t="s">
        <v>315</v>
      </c>
      <c r="T285" s="251" t="s">
        <v>315</v>
      </c>
      <c r="U285" s="224">
        <v>0.42499999999999999</v>
      </c>
      <c r="V285" s="224">
        <f>ROUND(E285*U285,2)</f>
        <v>1.28</v>
      </c>
      <c r="W285" s="224"/>
      <c r="X285" s="224" t="s">
        <v>336</v>
      </c>
      <c r="Y285" s="224" t="s">
        <v>317</v>
      </c>
      <c r="Z285" s="214"/>
      <c r="AA285" s="214"/>
      <c r="AB285" s="214"/>
      <c r="AC285" s="214"/>
      <c r="AD285" s="214"/>
      <c r="AE285" s="214"/>
      <c r="AF285" s="214"/>
      <c r="AG285" s="214" t="s">
        <v>337</v>
      </c>
      <c r="AH285" s="214"/>
      <c r="AI285" s="214"/>
      <c r="AJ285" s="214"/>
      <c r="AK285" s="214"/>
      <c r="AL285" s="214"/>
      <c r="AM285" s="214"/>
      <c r="AN285" s="214"/>
      <c r="AO285" s="214"/>
      <c r="AP285" s="214"/>
      <c r="AQ285" s="214"/>
      <c r="AR285" s="214"/>
      <c r="AS285" s="214"/>
      <c r="AT285" s="214"/>
      <c r="AU285" s="214"/>
      <c r="AV285" s="214"/>
      <c r="AW285" s="214"/>
      <c r="AX285" s="214"/>
      <c r="AY285" s="214"/>
      <c r="AZ285" s="214"/>
      <c r="BA285" s="214"/>
      <c r="BB285" s="214"/>
      <c r="BC285" s="214"/>
      <c r="BD285" s="214"/>
      <c r="BE285" s="214"/>
      <c r="BF285" s="214"/>
      <c r="BG285" s="214"/>
      <c r="BH285" s="214"/>
    </row>
    <row r="286" spans="1:60" x14ac:dyDescent="0.2">
      <c r="A286" s="229" t="s">
        <v>310</v>
      </c>
      <c r="B286" s="230" t="s">
        <v>229</v>
      </c>
      <c r="C286" s="253" t="s">
        <v>230</v>
      </c>
      <c r="D286" s="231"/>
      <c r="E286" s="232"/>
      <c r="F286" s="233"/>
      <c r="G286" s="233">
        <f>SUMIF(AG287:AG307,"&lt;&gt;NOR",G287:G307)</f>
        <v>0</v>
      </c>
      <c r="H286" s="233"/>
      <c r="I286" s="233">
        <f>SUM(I287:I307)</f>
        <v>0</v>
      </c>
      <c r="J286" s="233"/>
      <c r="K286" s="233">
        <f>SUM(K287:K307)</f>
        <v>0</v>
      </c>
      <c r="L286" s="233"/>
      <c r="M286" s="233">
        <f>SUM(M287:M307)</f>
        <v>0</v>
      </c>
      <c r="N286" s="232"/>
      <c r="O286" s="232">
        <f>SUM(O287:O307)</f>
        <v>0.12000000000000001</v>
      </c>
      <c r="P286" s="232"/>
      <c r="Q286" s="232">
        <f>SUM(Q287:Q307)</f>
        <v>0.06</v>
      </c>
      <c r="R286" s="233"/>
      <c r="S286" s="233"/>
      <c r="T286" s="234"/>
      <c r="U286" s="228"/>
      <c r="V286" s="228">
        <f>SUM(V287:V307)</f>
        <v>12.66</v>
      </c>
      <c r="W286" s="228"/>
      <c r="X286" s="228"/>
      <c r="Y286" s="228"/>
      <c r="AG286" t="s">
        <v>311</v>
      </c>
    </row>
    <row r="287" spans="1:60" ht="45" outlineLevel="1" x14ac:dyDescent="0.2">
      <c r="A287" s="245">
        <v>68</v>
      </c>
      <c r="B287" s="246" t="s">
        <v>1130</v>
      </c>
      <c r="C287" s="256" t="s">
        <v>1131</v>
      </c>
      <c r="D287" s="247" t="s">
        <v>330</v>
      </c>
      <c r="E287" s="248">
        <v>1</v>
      </c>
      <c r="F287" s="249"/>
      <c r="G287" s="250">
        <f>ROUND(E287*F287,2)</f>
        <v>0</v>
      </c>
      <c r="H287" s="249"/>
      <c r="I287" s="250">
        <f>ROUND(E287*H287,2)</f>
        <v>0</v>
      </c>
      <c r="J287" s="249"/>
      <c r="K287" s="250">
        <f>ROUND(E287*J287,2)</f>
        <v>0</v>
      </c>
      <c r="L287" s="250">
        <v>12</v>
      </c>
      <c r="M287" s="250">
        <f>G287*(1+L287/100)</f>
        <v>0</v>
      </c>
      <c r="N287" s="248">
        <v>1.77E-2</v>
      </c>
      <c r="O287" s="248">
        <f>ROUND(E287*N287,2)</f>
        <v>0.02</v>
      </c>
      <c r="P287" s="248">
        <v>0</v>
      </c>
      <c r="Q287" s="248">
        <f>ROUND(E287*P287,2)</f>
        <v>0</v>
      </c>
      <c r="R287" s="250" t="s">
        <v>611</v>
      </c>
      <c r="S287" s="250" t="s">
        <v>315</v>
      </c>
      <c r="T287" s="251" t="s">
        <v>315</v>
      </c>
      <c r="U287" s="224">
        <v>0.97299999999999998</v>
      </c>
      <c r="V287" s="224">
        <f>ROUND(E287*U287,2)</f>
        <v>0.97</v>
      </c>
      <c r="W287" s="224"/>
      <c r="X287" s="224" t="s">
        <v>336</v>
      </c>
      <c r="Y287" s="224" t="s">
        <v>317</v>
      </c>
      <c r="Z287" s="214"/>
      <c r="AA287" s="214"/>
      <c r="AB287" s="214"/>
      <c r="AC287" s="214"/>
      <c r="AD287" s="214"/>
      <c r="AE287" s="214"/>
      <c r="AF287" s="214"/>
      <c r="AG287" s="214" t="s">
        <v>1123</v>
      </c>
      <c r="AH287" s="214"/>
      <c r="AI287" s="214"/>
      <c r="AJ287" s="214"/>
      <c r="AK287" s="214"/>
      <c r="AL287" s="214"/>
      <c r="AM287" s="214"/>
      <c r="AN287" s="214"/>
      <c r="AO287" s="214"/>
      <c r="AP287" s="214"/>
      <c r="AQ287" s="214"/>
      <c r="AR287" s="214"/>
      <c r="AS287" s="214"/>
      <c r="AT287" s="214"/>
      <c r="AU287" s="214"/>
      <c r="AV287" s="214"/>
      <c r="AW287" s="214"/>
      <c r="AX287" s="214"/>
      <c r="AY287" s="214"/>
      <c r="AZ287" s="214"/>
      <c r="BA287" s="214"/>
      <c r="BB287" s="214"/>
      <c r="BC287" s="214"/>
      <c r="BD287" s="214"/>
      <c r="BE287" s="214"/>
      <c r="BF287" s="214"/>
      <c r="BG287" s="214"/>
      <c r="BH287" s="214"/>
    </row>
    <row r="288" spans="1:60" outlineLevel="1" x14ac:dyDescent="0.2">
      <c r="A288" s="245">
        <v>69</v>
      </c>
      <c r="B288" s="246" t="s">
        <v>636</v>
      </c>
      <c r="C288" s="256" t="s">
        <v>637</v>
      </c>
      <c r="D288" s="247" t="s">
        <v>330</v>
      </c>
      <c r="E288" s="248">
        <v>1</v>
      </c>
      <c r="F288" s="249"/>
      <c r="G288" s="250">
        <f>ROUND(E288*F288,2)</f>
        <v>0</v>
      </c>
      <c r="H288" s="249"/>
      <c r="I288" s="250">
        <f>ROUND(E288*H288,2)</f>
        <v>0</v>
      </c>
      <c r="J288" s="249"/>
      <c r="K288" s="250">
        <f>ROUND(E288*J288,2)</f>
        <v>0</v>
      </c>
      <c r="L288" s="250">
        <v>12</v>
      </c>
      <c r="M288" s="250">
        <f>G288*(1+L288/100)</f>
        <v>0</v>
      </c>
      <c r="N288" s="248">
        <v>1.5310000000000001E-2</v>
      </c>
      <c r="O288" s="248">
        <f>ROUND(E288*N288,2)</f>
        <v>0.02</v>
      </c>
      <c r="P288" s="248">
        <v>0</v>
      </c>
      <c r="Q288" s="248">
        <f>ROUND(E288*P288,2)</f>
        <v>0</v>
      </c>
      <c r="R288" s="250" t="s">
        <v>611</v>
      </c>
      <c r="S288" s="250" t="s">
        <v>315</v>
      </c>
      <c r="T288" s="251" t="s">
        <v>315</v>
      </c>
      <c r="U288" s="224">
        <v>1.1890000000000001</v>
      </c>
      <c r="V288" s="224">
        <f>ROUND(E288*U288,2)</f>
        <v>1.19</v>
      </c>
      <c r="W288" s="224"/>
      <c r="X288" s="224" t="s">
        <v>336</v>
      </c>
      <c r="Y288" s="224" t="s">
        <v>317</v>
      </c>
      <c r="Z288" s="214"/>
      <c r="AA288" s="214"/>
      <c r="AB288" s="214"/>
      <c r="AC288" s="214"/>
      <c r="AD288" s="214"/>
      <c r="AE288" s="214"/>
      <c r="AF288" s="214"/>
      <c r="AG288" s="214" t="s">
        <v>1123</v>
      </c>
      <c r="AH288" s="214"/>
      <c r="AI288" s="214"/>
      <c r="AJ288" s="214"/>
      <c r="AK288" s="214"/>
      <c r="AL288" s="214"/>
      <c r="AM288" s="214"/>
      <c r="AN288" s="214"/>
      <c r="AO288" s="214"/>
      <c r="AP288" s="214"/>
      <c r="AQ288" s="214"/>
      <c r="AR288" s="214"/>
      <c r="AS288" s="214"/>
      <c r="AT288" s="214"/>
      <c r="AU288" s="214"/>
      <c r="AV288" s="214"/>
      <c r="AW288" s="214"/>
      <c r="AX288" s="214"/>
      <c r="AY288" s="214"/>
      <c r="AZ288" s="214"/>
      <c r="BA288" s="214"/>
      <c r="BB288" s="214"/>
      <c r="BC288" s="214"/>
      <c r="BD288" s="214"/>
      <c r="BE288" s="214"/>
      <c r="BF288" s="214"/>
      <c r="BG288" s="214"/>
      <c r="BH288" s="214"/>
    </row>
    <row r="289" spans="1:60" ht="22.5" outlineLevel="1" x14ac:dyDescent="0.2">
      <c r="A289" s="236">
        <v>70</v>
      </c>
      <c r="B289" s="237" t="s">
        <v>641</v>
      </c>
      <c r="C289" s="254" t="s">
        <v>642</v>
      </c>
      <c r="D289" s="238" t="s">
        <v>330</v>
      </c>
      <c r="E289" s="239">
        <v>1</v>
      </c>
      <c r="F289" s="240"/>
      <c r="G289" s="241">
        <f>ROUND(E289*F289,2)</f>
        <v>0</v>
      </c>
      <c r="H289" s="240"/>
      <c r="I289" s="241">
        <f>ROUND(E289*H289,2)</f>
        <v>0</v>
      </c>
      <c r="J289" s="240"/>
      <c r="K289" s="241">
        <f>ROUND(E289*J289,2)</f>
        <v>0</v>
      </c>
      <c r="L289" s="241">
        <v>12</v>
      </c>
      <c r="M289" s="241">
        <f>G289*(1+L289/100)</f>
        <v>0</v>
      </c>
      <c r="N289" s="239">
        <v>7.084E-2</v>
      </c>
      <c r="O289" s="239">
        <f>ROUND(E289*N289,2)</f>
        <v>7.0000000000000007E-2</v>
      </c>
      <c r="P289" s="239">
        <v>0</v>
      </c>
      <c r="Q289" s="239">
        <f>ROUND(E289*P289,2)</f>
        <v>0</v>
      </c>
      <c r="R289" s="241" t="s">
        <v>611</v>
      </c>
      <c r="S289" s="241" t="s">
        <v>315</v>
      </c>
      <c r="T289" s="242" t="s">
        <v>315</v>
      </c>
      <c r="U289" s="224">
        <v>2.9580000000000002</v>
      </c>
      <c r="V289" s="224">
        <f>ROUND(E289*U289,2)</f>
        <v>2.96</v>
      </c>
      <c r="W289" s="224"/>
      <c r="X289" s="224" t="s">
        <v>336</v>
      </c>
      <c r="Y289" s="224" t="s">
        <v>317</v>
      </c>
      <c r="Z289" s="214"/>
      <c r="AA289" s="214"/>
      <c r="AB289" s="214"/>
      <c r="AC289" s="214"/>
      <c r="AD289" s="214"/>
      <c r="AE289" s="214"/>
      <c r="AF289" s="214"/>
      <c r="AG289" s="214" t="s">
        <v>367</v>
      </c>
      <c r="AH289" s="214"/>
      <c r="AI289" s="214"/>
      <c r="AJ289" s="214"/>
      <c r="AK289" s="214"/>
      <c r="AL289" s="214"/>
      <c r="AM289" s="214"/>
      <c r="AN289" s="214"/>
      <c r="AO289" s="214"/>
      <c r="AP289" s="214"/>
      <c r="AQ289" s="214"/>
      <c r="AR289" s="214"/>
      <c r="AS289" s="214"/>
      <c r="AT289" s="214"/>
      <c r="AU289" s="214"/>
      <c r="AV289" s="214"/>
      <c r="AW289" s="214"/>
      <c r="AX289" s="214"/>
      <c r="AY289" s="214"/>
      <c r="AZ289" s="214"/>
      <c r="BA289" s="214"/>
      <c r="BB289" s="214"/>
      <c r="BC289" s="214"/>
      <c r="BD289" s="214"/>
      <c r="BE289" s="214"/>
      <c r="BF289" s="214"/>
      <c r="BG289" s="214"/>
      <c r="BH289" s="214"/>
    </row>
    <row r="290" spans="1:60" outlineLevel="2" x14ac:dyDescent="0.2">
      <c r="A290" s="221"/>
      <c r="B290" s="222"/>
      <c r="C290" s="255" t="s">
        <v>1132</v>
      </c>
      <c r="D290" s="243"/>
      <c r="E290" s="243"/>
      <c r="F290" s="243"/>
      <c r="G290" s="243"/>
      <c r="H290" s="224"/>
      <c r="I290" s="224"/>
      <c r="J290" s="224"/>
      <c r="K290" s="224"/>
      <c r="L290" s="224"/>
      <c r="M290" s="224"/>
      <c r="N290" s="223"/>
      <c r="O290" s="223"/>
      <c r="P290" s="223"/>
      <c r="Q290" s="223"/>
      <c r="R290" s="224"/>
      <c r="S290" s="224"/>
      <c r="T290" s="224"/>
      <c r="U290" s="224"/>
      <c r="V290" s="224"/>
      <c r="W290" s="224"/>
      <c r="X290" s="224"/>
      <c r="Y290" s="224"/>
      <c r="Z290" s="214"/>
      <c r="AA290" s="214"/>
      <c r="AB290" s="214"/>
      <c r="AC290" s="214"/>
      <c r="AD290" s="214"/>
      <c r="AE290" s="214"/>
      <c r="AF290" s="214"/>
      <c r="AG290" s="214" t="s">
        <v>320</v>
      </c>
      <c r="AH290" s="214"/>
      <c r="AI290" s="214"/>
      <c r="AJ290" s="214"/>
      <c r="AK290" s="214"/>
      <c r="AL290" s="214"/>
      <c r="AM290" s="214"/>
      <c r="AN290" s="214"/>
      <c r="AO290" s="214"/>
      <c r="AP290" s="214"/>
      <c r="AQ290" s="214"/>
      <c r="AR290" s="214"/>
      <c r="AS290" s="214"/>
      <c r="AT290" s="214"/>
      <c r="AU290" s="214"/>
      <c r="AV290" s="214"/>
      <c r="AW290" s="214"/>
      <c r="AX290" s="214"/>
      <c r="AY290" s="214"/>
      <c r="AZ290" s="214"/>
      <c r="BA290" s="214"/>
      <c r="BB290" s="214"/>
      <c r="BC290" s="214"/>
      <c r="BD290" s="214"/>
      <c r="BE290" s="214"/>
      <c r="BF290" s="214"/>
      <c r="BG290" s="214"/>
      <c r="BH290" s="214"/>
    </row>
    <row r="291" spans="1:60" outlineLevel="1" x14ac:dyDescent="0.2">
      <c r="A291" s="245">
        <v>71</v>
      </c>
      <c r="B291" s="246" t="s">
        <v>643</v>
      </c>
      <c r="C291" s="256" t="s">
        <v>644</v>
      </c>
      <c r="D291" s="247" t="s">
        <v>330</v>
      </c>
      <c r="E291" s="248">
        <v>5</v>
      </c>
      <c r="F291" s="249"/>
      <c r="G291" s="250">
        <f>ROUND(E291*F291,2)</f>
        <v>0</v>
      </c>
      <c r="H291" s="249"/>
      <c r="I291" s="250">
        <f>ROUND(E291*H291,2)</f>
        <v>0</v>
      </c>
      <c r="J291" s="249"/>
      <c r="K291" s="250">
        <f>ROUND(E291*J291,2)</f>
        <v>0</v>
      </c>
      <c r="L291" s="250">
        <v>12</v>
      </c>
      <c r="M291" s="250">
        <f>G291*(1+L291/100)</f>
        <v>0</v>
      </c>
      <c r="N291" s="248">
        <v>2.4000000000000001E-4</v>
      </c>
      <c r="O291" s="248">
        <f>ROUND(E291*N291,2)</f>
        <v>0</v>
      </c>
      <c r="P291" s="248">
        <v>0</v>
      </c>
      <c r="Q291" s="248">
        <f>ROUND(E291*P291,2)</f>
        <v>0</v>
      </c>
      <c r="R291" s="250" t="s">
        <v>611</v>
      </c>
      <c r="S291" s="250" t="s">
        <v>315</v>
      </c>
      <c r="T291" s="251" t="s">
        <v>315</v>
      </c>
      <c r="U291" s="224">
        <v>0.124</v>
      </c>
      <c r="V291" s="224">
        <f>ROUND(E291*U291,2)</f>
        <v>0.62</v>
      </c>
      <c r="W291" s="224"/>
      <c r="X291" s="224" t="s">
        <v>336</v>
      </c>
      <c r="Y291" s="224" t="s">
        <v>317</v>
      </c>
      <c r="Z291" s="214"/>
      <c r="AA291" s="214"/>
      <c r="AB291" s="214"/>
      <c r="AC291" s="214"/>
      <c r="AD291" s="214"/>
      <c r="AE291" s="214"/>
      <c r="AF291" s="214"/>
      <c r="AG291" s="214" t="s">
        <v>1123</v>
      </c>
      <c r="AH291" s="214"/>
      <c r="AI291" s="214"/>
      <c r="AJ291" s="214"/>
      <c r="AK291" s="214"/>
      <c r="AL291" s="214"/>
      <c r="AM291" s="214"/>
      <c r="AN291" s="214"/>
      <c r="AO291" s="214"/>
      <c r="AP291" s="214"/>
      <c r="AQ291" s="214"/>
      <c r="AR291" s="214"/>
      <c r="AS291" s="214"/>
      <c r="AT291" s="214"/>
      <c r="AU291" s="214"/>
      <c r="AV291" s="214"/>
      <c r="AW291" s="214"/>
      <c r="AX291" s="214"/>
      <c r="AY291" s="214"/>
      <c r="AZ291" s="214"/>
      <c r="BA291" s="214"/>
      <c r="BB291" s="214"/>
      <c r="BC291" s="214"/>
      <c r="BD291" s="214"/>
      <c r="BE291" s="214"/>
      <c r="BF291" s="214"/>
      <c r="BG291" s="214"/>
      <c r="BH291" s="214"/>
    </row>
    <row r="292" spans="1:60" ht="22.5" outlineLevel="1" x14ac:dyDescent="0.2">
      <c r="A292" s="245">
        <v>72</v>
      </c>
      <c r="B292" s="246" t="s">
        <v>645</v>
      </c>
      <c r="C292" s="256" t="s">
        <v>646</v>
      </c>
      <c r="D292" s="247" t="s">
        <v>330</v>
      </c>
      <c r="E292" s="248">
        <v>2</v>
      </c>
      <c r="F292" s="249"/>
      <c r="G292" s="250">
        <f>ROUND(E292*F292,2)</f>
        <v>0</v>
      </c>
      <c r="H292" s="249"/>
      <c r="I292" s="250">
        <f>ROUND(E292*H292,2)</f>
        <v>0</v>
      </c>
      <c r="J292" s="249"/>
      <c r="K292" s="250">
        <f>ROUND(E292*J292,2)</f>
        <v>0</v>
      </c>
      <c r="L292" s="250">
        <v>12</v>
      </c>
      <c r="M292" s="250">
        <f>G292*(1+L292/100)</f>
        <v>0</v>
      </c>
      <c r="N292" s="248">
        <v>2.4000000000000001E-4</v>
      </c>
      <c r="O292" s="248">
        <f>ROUND(E292*N292,2)</f>
        <v>0</v>
      </c>
      <c r="P292" s="248">
        <v>0</v>
      </c>
      <c r="Q292" s="248">
        <f>ROUND(E292*P292,2)</f>
        <v>0</v>
      </c>
      <c r="R292" s="250" t="s">
        <v>611</v>
      </c>
      <c r="S292" s="250" t="s">
        <v>315</v>
      </c>
      <c r="T292" s="251" t="s">
        <v>315</v>
      </c>
      <c r="U292" s="224">
        <v>0.124</v>
      </c>
      <c r="V292" s="224">
        <f>ROUND(E292*U292,2)</f>
        <v>0.25</v>
      </c>
      <c r="W292" s="224"/>
      <c r="X292" s="224" t="s">
        <v>336</v>
      </c>
      <c r="Y292" s="224" t="s">
        <v>317</v>
      </c>
      <c r="Z292" s="214"/>
      <c r="AA292" s="214"/>
      <c r="AB292" s="214"/>
      <c r="AC292" s="214"/>
      <c r="AD292" s="214"/>
      <c r="AE292" s="214"/>
      <c r="AF292" s="214"/>
      <c r="AG292" s="214" t="s">
        <v>337</v>
      </c>
      <c r="AH292" s="214"/>
      <c r="AI292" s="214"/>
      <c r="AJ292" s="214"/>
      <c r="AK292" s="214"/>
      <c r="AL292" s="214"/>
      <c r="AM292" s="214"/>
      <c r="AN292" s="214"/>
      <c r="AO292" s="214"/>
      <c r="AP292" s="214"/>
      <c r="AQ292" s="214"/>
      <c r="AR292" s="214"/>
      <c r="AS292" s="214"/>
      <c r="AT292" s="214"/>
      <c r="AU292" s="214"/>
      <c r="AV292" s="214"/>
      <c r="AW292" s="214"/>
      <c r="AX292" s="214"/>
      <c r="AY292" s="214"/>
      <c r="AZ292" s="214"/>
      <c r="BA292" s="214"/>
      <c r="BB292" s="214"/>
      <c r="BC292" s="214"/>
      <c r="BD292" s="214"/>
      <c r="BE292" s="214"/>
      <c r="BF292" s="214"/>
      <c r="BG292" s="214"/>
      <c r="BH292" s="214"/>
    </row>
    <row r="293" spans="1:60" ht="22.5" outlineLevel="1" x14ac:dyDescent="0.2">
      <c r="A293" s="245">
        <v>73</v>
      </c>
      <c r="B293" s="246" t="s">
        <v>1133</v>
      </c>
      <c r="C293" s="256" t="s">
        <v>1134</v>
      </c>
      <c r="D293" s="247" t="s">
        <v>375</v>
      </c>
      <c r="E293" s="248">
        <v>1</v>
      </c>
      <c r="F293" s="249"/>
      <c r="G293" s="250">
        <f>ROUND(E293*F293,2)</f>
        <v>0</v>
      </c>
      <c r="H293" s="249"/>
      <c r="I293" s="250">
        <f>ROUND(E293*H293,2)</f>
        <v>0</v>
      </c>
      <c r="J293" s="249"/>
      <c r="K293" s="250">
        <f>ROUND(E293*J293,2)</f>
        <v>0</v>
      </c>
      <c r="L293" s="250">
        <v>12</v>
      </c>
      <c r="M293" s="250">
        <f>G293*(1+L293/100)</f>
        <v>0</v>
      </c>
      <c r="N293" s="248">
        <v>8.4999999999999995E-4</v>
      </c>
      <c r="O293" s="248">
        <f>ROUND(E293*N293,2)</f>
        <v>0</v>
      </c>
      <c r="P293" s="248">
        <v>0</v>
      </c>
      <c r="Q293" s="248">
        <f>ROUND(E293*P293,2)</f>
        <v>0</v>
      </c>
      <c r="R293" s="250" t="s">
        <v>611</v>
      </c>
      <c r="S293" s="250" t="s">
        <v>315</v>
      </c>
      <c r="T293" s="251" t="s">
        <v>315</v>
      </c>
      <c r="U293" s="224">
        <v>0.48499999999999999</v>
      </c>
      <c r="V293" s="224">
        <f>ROUND(E293*U293,2)</f>
        <v>0.49</v>
      </c>
      <c r="W293" s="224"/>
      <c r="X293" s="224" t="s">
        <v>336</v>
      </c>
      <c r="Y293" s="224" t="s">
        <v>317</v>
      </c>
      <c r="Z293" s="214"/>
      <c r="AA293" s="214"/>
      <c r="AB293" s="214"/>
      <c r="AC293" s="214"/>
      <c r="AD293" s="214"/>
      <c r="AE293" s="214"/>
      <c r="AF293" s="214"/>
      <c r="AG293" s="214" t="s">
        <v>337</v>
      </c>
      <c r="AH293" s="214"/>
      <c r="AI293" s="214"/>
      <c r="AJ293" s="214"/>
      <c r="AK293" s="214"/>
      <c r="AL293" s="214"/>
      <c r="AM293" s="214"/>
      <c r="AN293" s="214"/>
      <c r="AO293" s="214"/>
      <c r="AP293" s="214"/>
      <c r="AQ293" s="214"/>
      <c r="AR293" s="214"/>
      <c r="AS293" s="214"/>
      <c r="AT293" s="214"/>
      <c r="AU293" s="214"/>
      <c r="AV293" s="214"/>
      <c r="AW293" s="214"/>
      <c r="AX293" s="214"/>
      <c r="AY293" s="214"/>
      <c r="AZ293" s="214"/>
      <c r="BA293" s="214"/>
      <c r="BB293" s="214"/>
      <c r="BC293" s="214"/>
      <c r="BD293" s="214"/>
      <c r="BE293" s="214"/>
      <c r="BF293" s="214"/>
      <c r="BG293" s="214"/>
      <c r="BH293" s="214"/>
    </row>
    <row r="294" spans="1:60" ht="22.5" outlineLevel="1" x14ac:dyDescent="0.2">
      <c r="A294" s="245">
        <v>74</v>
      </c>
      <c r="B294" s="246" t="s">
        <v>1135</v>
      </c>
      <c r="C294" s="256" t="s">
        <v>1136</v>
      </c>
      <c r="D294" s="247" t="s">
        <v>375</v>
      </c>
      <c r="E294" s="248">
        <v>1</v>
      </c>
      <c r="F294" s="249"/>
      <c r="G294" s="250">
        <f>ROUND(E294*F294,2)</f>
        <v>0</v>
      </c>
      <c r="H294" s="249"/>
      <c r="I294" s="250">
        <f>ROUND(E294*H294,2)</f>
        <v>0</v>
      </c>
      <c r="J294" s="249"/>
      <c r="K294" s="250">
        <f>ROUND(E294*J294,2)</f>
        <v>0</v>
      </c>
      <c r="L294" s="250">
        <v>12</v>
      </c>
      <c r="M294" s="250">
        <f>G294*(1+L294/100)</f>
        <v>0</v>
      </c>
      <c r="N294" s="248">
        <v>1.5200000000000001E-3</v>
      </c>
      <c r="O294" s="248">
        <f>ROUND(E294*N294,2)</f>
        <v>0</v>
      </c>
      <c r="P294" s="248">
        <v>0</v>
      </c>
      <c r="Q294" s="248">
        <f>ROUND(E294*P294,2)</f>
        <v>0</v>
      </c>
      <c r="R294" s="250" t="s">
        <v>611</v>
      </c>
      <c r="S294" s="250" t="s">
        <v>315</v>
      </c>
      <c r="T294" s="251" t="s">
        <v>315</v>
      </c>
      <c r="U294" s="224">
        <v>0.58699999999999997</v>
      </c>
      <c r="V294" s="224">
        <f>ROUND(E294*U294,2)</f>
        <v>0.59</v>
      </c>
      <c r="W294" s="224"/>
      <c r="X294" s="224" t="s">
        <v>336</v>
      </c>
      <c r="Y294" s="224" t="s">
        <v>317</v>
      </c>
      <c r="Z294" s="214"/>
      <c r="AA294" s="214"/>
      <c r="AB294" s="214"/>
      <c r="AC294" s="214"/>
      <c r="AD294" s="214"/>
      <c r="AE294" s="214"/>
      <c r="AF294" s="214"/>
      <c r="AG294" s="214" t="s">
        <v>337</v>
      </c>
      <c r="AH294" s="214"/>
      <c r="AI294" s="214"/>
      <c r="AJ294" s="214"/>
      <c r="AK294" s="214"/>
      <c r="AL294" s="214"/>
      <c r="AM294" s="214"/>
      <c r="AN294" s="214"/>
      <c r="AO294" s="214"/>
      <c r="AP294" s="214"/>
      <c r="AQ294" s="214"/>
      <c r="AR294" s="214"/>
      <c r="AS294" s="214"/>
      <c r="AT294" s="214"/>
      <c r="AU294" s="214"/>
      <c r="AV294" s="214"/>
      <c r="AW294" s="214"/>
      <c r="AX294" s="214"/>
      <c r="AY294" s="214"/>
      <c r="AZ294" s="214"/>
      <c r="BA294" s="214"/>
      <c r="BB294" s="214"/>
      <c r="BC294" s="214"/>
      <c r="BD294" s="214"/>
      <c r="BE294" s="214"/>
      <c r="BF294" s="214"/>
      <c r="BG294" s="214"/>
      <c r="BH294" s="214"/>
    </row>
    <row r="295" spans="1:60" ht="33.75" outlineLevel="1" x14ac:dyDescent="0.2">
      <c r="A295" s="245">
        <v>75</v>
      </c>
      <c r="B295" s="246" t="s">
        <v>1137</v>
      </c>
      <c r="C295" s="256" t="s">
        <v>1138</v>
      </c>
      <c r="D295" s="247" t="s">
        <v>375</v>
      </c>
      <c r="E295" s="248">
        <v>2</v>
      </c>
      <c r="F295" s="249"/>
      <c r="G295" s="250">
        <f>ROUND(E295*F295,2)</f>
        <v>0</v>
      </c>
      <c r="H295" s="249"/>
      <c r="I295" s="250">
        <f>ROUND(E295*H295,2)</f>
        <v>0</v>
      </c>
      <c r="J295" s="249"/>
      <c r="K295" s="250">
        <f>ROUND(E295*J295,2)</f>
        <v>0</v>
      </c>
      <c r="L295" s="250">
        <v>12</v>
      </c>
      <c r="M295" s="250">
        <f>G295*(1+L295/100)</f>
        <v>0</v>
      </c>
      <c r="N295" s="248">
        <v>7.2999999999999996E-4</v>
      </c>
      <c r="O295" s="248">
        <f>ROUND(E295*N295,2)</f>
        <v>0</v>
      </c>
      <c r="P295" s="248">
        <v>0</v>
      </c>
      <c r="Q295" s="248">
        <f>ROUND(E295*P295,2)</f>
        <v>0</v>
      </c>
      <c r="R295" s="250" t="s">
        <v>611</v>
      </c>
      <c r="S295" s="250" t="s">
        <v>315</v>
      </c>
      <c r="T295" s="251" t="s">
        <v>315</v>
      </c>
      <c r="U295" s="224">
        <v>0.246</v>
      </c>
      <c r="V295" s="224">
        <f>ROUND(E295*U295,2)</f>
        <v>0.49</v>
      </c>
      <c r="W295" s="224"/>
      <c r="X295" s="224" t="s">
        <v>336</v>
      </c>
      <c r="Y295" s="224" t="s">
        <v>317</v>
      </c>
      <c r="Z295" s="214"/>
      <c r="AA295" s="214"/>
      <c r="AB295" s="214"/>
      <c r="AC295" s="214"/>
      <c r="AD295" s="214"/>
      <c r="AE295" s="214"/>
      <c r="AF295" s="214"/>
      <c r="AG295" s="214" t="s">
        <v>337</v>
      </c>
      <c r="AH295" s="214"/>
      <c r="AI295" s="214"/>
      <c r="AJ295" s="214"/>
      <c r="AK295" s="214"/>
      <c r="AL295" s="214"/>
      <c r="AM295" s="214"/>
      <c r="AN295" s="214"/>
      <c r="AO295" s="214"/>
      <c r="AP295" s="214"/>
      <c r="AQ295" s="214"/>
      <c r="AR295" s="214"/>
      <c r="AS295" s="214"/>
      <c r="AT295" s="214"/>
      <c r="AU295" s="214"/>
      <c r="AV295" s="214"/>
      <c r="AW295" s="214"/>
      <c r="AX295" s="214"/>
      <c r="AY295" s="214"/>
      <c r="AZ295" s="214"/>
      <c r="BA295" s="214"/>
      <c r="BB295" s="214"/>
      <c r="BC295" s="214"/>
      <c r="BD295" s="214"/>
      <c r="BE295" s="214"/>
      <c r="BF295" s="214"/>
      <c r="BG295" s="214"/>
      <c r="BH295" s="214"/>
    </row>
    <row r="296" spans="1:60" ht="33.75" outlineLevel="1" x14ac:dyDescent="0.2">
      <c r="A296" s="245">
        <v>76</v>
      </c>
      <c r="B296" s="246" t="s">
        <v>1139</v>
      </c>
      <c r="C296" s="256" t="s">
        <v>1140</v>
      </c>
      <c r="D296" s="247" t="s">
        <v>375</v>
      </c>
      <c r="E296" s="248">
        <v>1</v>
      </c>
      <c r="F296" s="249"/>
      <c r="G296" s="250">
        <f>ROUND(E296*F296,2)</f>
        <v>0</v>
      </c>
      <c r="H296" s="249"/>
      <c r="I296" s="250">
        <f>ROUND(E296*H296,2)</f>
        <v>0</v>
      </c>
      <c r="J296" s="249"/>
      <c r="K296" s="250">
        <f>ROUND(E296*J296,2)</f>
        <v>0</v>
      </c>
      <c r="L296" s="250">
        <v>12</v>
      </c>
      <c r="M296" s="250">
        <f>G296*(1+L296/100)</f>
        <v>0</v>
      </c>
      <c r="N296" s="248">
        <v>2.2000000000000001E-4</v>
      </c>
      <c r="O296" s="248">
        <f>ROUND(E296*N296,2)</f>
        <v>0</v>
      </c>
      <c r="P296" s="248">
        <v>0</v>
      </c>
      <c r="Q296" s="248">
        <f>ROUND(E296*P296,2)</f>
        <v>0</v>
      </c>
      <c r="R296" s="250" t="s">
        <v>611</v>
      </c>
      <c r="S296" s="250" t="s">
        <v>315</v>
      </c>
      <c r="T296" s="251" t="s">
        <v>315</v>
      </c>
      <c r="U296" s="224">
        <v>0.246</v>
      </c>
      <c r="V296" s="224">
        <f>ROUND(E296*U296,2)</f>
        <v>0.25</v>
      </c>
      <c r="W296" s="224"/>
      <c r="X296" s="224" t="s">
        <v>336</v>
      </c>
      <c r="Y296" s="224" t="s">
        <v>317</v>
      </c>
      <c r="Z296" s="214"/>
      <c r="AA296" s="214"/>
      <c r="AB296" s="214"/>
      <c r="AC296" s="214"/>
      <c r="AD296" s="214"/>
      <c r="AE296" s="214"/>
      <c r="AF296" s="214"/>
      <c r="AG296" s="214" t="s">
        <v>1123</v>
      </c>
      <c r="AH296" s="214"/>
      <c r="AI296" s="214"/>
      <c r="AJ296" s="214"/>
      <c r="AK296" s="214"/>
      <c r="AL296" s="214"/>
      <c r="AM296" s="214"/>
      <c r="AN296" s="214"/>
      <c r="AO296" s="214"/>
      <c r="AP296" s="214"/>
      <c r="AQ296" s="214"/>
      <c r="AR296" s="214"/>
      <c r="AS296" s="214"/>
      <c r="AT296" s="214"/>
      <c r="AU296" s="214"/>
      <c r="AV296" s="214"/>
      <c r="AW296" s="214"/>
      <c r="AX296" s="214"/>
      <c r="AY296" s="214"/>
      <c r="AZ296" s="214"/>
      <c r="BA296" s="214"/>
      <c r="BB296" s="214"/>
      <c r="BC296" s="214"/>
      <c r="BD296" s="214"/>
      <c r="BE296" s="214"/>
      <c r="BF296" s="214"/>
      <c r="BG296" s="214"/>
      <c r="BH296" s="214"/>
    </row>
    <row r="297" spans="1:60" ht="33.75" outlineLevel="1" x14ac:dyDescent="0.2">
      <c r="A297" s="245">
        <v>77</v>
      </c>
      <c r="B297" s="246" t="s">
        <v>1141</v>
      </c>
      <c r="C297" s="256" t="s">
        <v>1142</v>
      </c>
      <c r="D297" s="247" t="s">
        <v>375</v>
      </c>
      <c r="E297" s="248">
        <v>1</v>
      </c>
      <c r="F297" s="249"/>
      <c r="G297" s="250">
        <f>ROUND(E297*F297,2)</f>
        <v>0</v>
      </c>
      <c r="H297" s="249"/>
      <c r="I297" s="250">
        <f>ROUND(E297*H297,2)</f>
        <v>0</v>
      </c>
      <c r="J297" s="249"/>
      <c r="K297" s="250">
        <f>ROUND(E297*J297,2)</f>
        <v>0</v>
      </c>
      <c r="L297" s="250">
        <v>12</v>
      </c>
      <c r="M297" s="250">
        <f>G297*(1+L297/100)</f>
        <v>0</v>
      </c>
      <c r="N297" s="248">
        <v>3.3E-4</v>
      </c>
      <c r="O297" s="248">
        <f>ROUND(E297*N297,2)</f>
        <v>0</v>
      </c>
      <c r="P297" s="248">
        <v>0</v>
      </c>
      <c r="Q297" s="248">
        <f>ROUND(E297*P297,2)</f>
        <v>0</v>
      </c>
      <c r="R297" s="250" t="s">
        <v>611</v>
      </c>
      <c r="S297" s="250" t="s">
        <v>315</v>
      </c>
      <c r="T297" s="251" t="s">
        <v>315</v>
      </c>
      <c r="U297" s="224">
        <v>0.246</v>
      </c>
      <c r="V297" s="224">
        <f>ROUND(E297*U297,2)</f>
        <v>0.25</v>
      </c>
      <c r="W297" s="224"/>
      <c r="X297" s="224" t="s">
        <v>336</v>
      </c>
      <c r="Y297" s="224" t="s">
        <v>317</v>
      </c>
      <c r="Z297" s="214"/>
      <c r="AA297" s="214"/>
      <c r="AB297" s="214"/>
      <c r="AC297" s="214"/>
      <c r="AD297" s="214"/>
      <c r="AE297" s="214"/>
      <c r="AF297" s="214"/>
      <c r="AG297" s="214" t="s">
        <v>337</v>
      </c>
      <c r="AH297" s="214"/>
      <c r="AI297" s="214"/>
      <c r="AJ297" s="214"/>
      <c r="AK297" s="214"/>
      <c r="AL297" s="214"/>
      <c r="AM297" s="214"/>
      <c r="AN297" s="214"/>
      <c r="AO297" s="214"/>
      <c r="AP297" s="214"/>
      <c r="AQ297" s="214"/>
      <c r="AR297" s="214"/>
      <c r="AS297" s="214"/>
      <c r="AT297" s="214"/>
      <c r="AU297" s="214"/>
      <c r="AV297" s="214"/>
      <c r="AW297" s="214"/>
      <c r="AX297" s="214"/>
      <c r="AY297" s="214"/>
      <c r="AZ297" s="214"/>
      <c r="BA297" s="214"/>
      <c r="BB297" s="214"/>
      <c r="BC297" s="214"/>
      <c r="BD297" s="214"/>
      <c r="BE297" s="214"/>
      <c r="BF297" s="214"/>
      <c r="BG297" s="214"/>
      <c r="BH297" s="214"/>
    </row>
    <row r="298" spans="1:60" ht="22.5" outlineLevel="1" x14ac:dyDescent="0.2">
      <c r="A298" s="245">
        <v>78</v>
      </c>
      <c r="B298" s="246" t="s">
        <v>1143</v>
      </c>
      <c r="C298" s="256" t="s">
        <v>1144</v>
      </c>
      <c r="D298" s="247" t="s">
        <v>375</v>
      </c>
      <c r="E298" s="248">
        <v>1</v>
      </c>
      <c r="F298" s="249"/>
      <c r="G298" s="250">
        <f>ROUND(E298*F298,2)</f>
        <v>0</v>
      </c>
      <c r="H298" s="249"/>
      <c r="I298" s="250">
        <f>ROUND(E298*H298,2)</f>
        <v>0</v>
      </c>
      <c r="J298" s="249"/>
      <c r="K298" s="250">
        <f>ROUND(E298*J298,2)</f>
        <v>0</v>
      </c>
      <c r="L298" s="250">
        <v>12</v>
      </c>
      <c r="M298" s="250">
        <f>G298*(1+L298/100)</f>
        <v>0</v>
      </c>
      <c r="N298" s="248">
        <v>1.3999999999999999E-4</v>
      </c>
      <c r="O298" s="248">
        <f>ROUND(E298*N298,2)</f>
        <v>0</v>
      </c>
      <c r="P298" s="248">
        <v>0</v>
      </c>
      <c r="Q298" s="248">
        <f>ROUND(E298*P298,2)</f>
        <v>0</v>
      </c>
      <c r="R298" s="250" t="s">
        <v>611</v>
      </c>
      <c r="S298" s="250" t="s">
        <v>315</v>
      </c>
      <c r="T298" s="251" t="s">
        <v>315</v>
      </c>
      <c r="U298" s="224">
        <v>0.2</v>
      </c>
      <c r="V298" s="224">
        <f>ROUND(E298*U298,2)</f>
        <v>0.2</v>
      </c>
      <c r="W298" s="224"/>
      <c r="X298" s="224" t="s">
        <v>336</v>
      </c>
      <c r="Y298" s="224" t="s">
        <v>317</v>
      </c>
      <c r="Z298" s="214"/>
      <c r="AA298" s="214"/>
      <c r="AB298" s="214"/>
      <c r="AC298" s="214"/>
      <c r="AD298" s="214"/>
      <c r="AE298" s="214"/>
      <c r="AF298" s="214"/>
      <c r="AG298" s="214" t="s">
        <v>1123</v>
      </c>
      <c r="AH298" s="214"/>
      <c r="AI298" s="214"/>
      <c r="AJ298" s="214"/>
      <c r="AK298" s="214"/>
      <c r="AL298" s="214"/>
      <c r="AM298" s="214"/>
      <c r="AN298" s="214"/>
      <c r="AO298" s="214"/>
      <c r="AP298" s="214"/>
      <c r="AQ298" s="214"/>
      <c r="AR298" s="214"/>
      <c r="AS298" s="214"/>
      <c r="AT298" s="214"/>
      <c r="AU298" s="214"/>
      <c r="AV298" s="214"/>
      <c r="AW298" s="214"/>
      <c r="AX298" s="214"/>
      <c r="AY298" s="214"/>
      <c r="AZ298" s="214"/>
      <c r="BA298" s="214"/>
      <c r="BB298" s="214"/>
      <c r="BC298" s="214"/>
      <c r="BD298" s="214"/>
      <c r="BE298" s="214"/>
      <c r="BF298" s="214"/>
      <c r="BG298" s="214"/>
      <c r="BH298" s="214"/>
    </row>
    <row r="299" spans="1:60" outlineLevel="1" x14ac:dyDescent="0.2">
      <c r="A299" s="245">
        <v>79</v>
      </c>
      <c r="B299" s="246" t="s">
        <v>1145</v>
      </c>
      <c r="C299" s="256" t="s">
        <v>1146</v>
      </c>
      <c r="D299" s="247" t="s">
        <v>375</v>
      </c>
      <c r="E299" s="248">
        <v>1</v>
      </c>
      <c r="F299" s="249"/>
      <c r="G299" s="250">
        <f>ROUND(E299*F299,2)</f>
        <v>0</v>
      </c>
      <c r="H299" s="249"/>
      <c r="I299" s="250">
        <f>ROUND(E299*H299,2)</f>
        <v>0</v>
      </c>
      <c r="J299" s="249"/>
      <c r="K299" s="250">
        <f>ROUND(E299*J299,2)</f>
        <v>0</v>
      </c>
      <c r="L299" s="250">
        <v>12</v>
      </c>
      <c r="M299" s="250">
        <f>G299*(1+L299/100)</f>
        <v>0</v>
      </c>
      <c r="N299" s="248">
        <v>0</v>
      </c>
      <c r="O299" s="248">
        <f>ROUND(E299*N299,2)</f>
        <v>0</v>
      </c>
      <c r="P299" s="248">
        <v>0</v>
      </c>
      <c r="Q299" s="248">
        <f>ROUND(E299*P299,2)</f>
        <v>0</v>
      </c>
      <c r="R299" s="250"/>
      <c r="S299" s="250" t="s">
        <v>331</v>
      </c>
      <c r="T299" s="251" t="s">
        <v>316</v>
      </c>
      <c r="U299" s="224">
        <v>0</v>
      </c>
      <c r="V299" s="224">
        <f>ROUND(E299*U299,2)</f>
        <v>0</v>
      </c>
      <c r="W299" s="224"/>
      <c r="X299" s="224" t="s">
        <v>336</v>
      </c>
      <c r="Y299" s="224" t="s">
        <v>317</v>
      </c>
      <c r="Z299" s="214"/>
      <c r="AA299" s="214"/>
      <c r="AB299" s="214"/>
      <c r="AC299" s="214"/>
      <c r="AD299" s="214"/>
      <c r="AE299" s="214"/>
      <c r="AF299" s="214"/>
      <c r="AG299" s="214" t="s">
        <v>1123</v>
      </c>
      <c r="AH299" s="214"/>
      <c r="AI299" s="214"/>
      <c r="AJ299" s="214"/>
      <c r="AK299" s="214"/>
      <c r="AL299" s="214"/>
      <c r="AM299" s="214"/>
      <c r="AN299" s="214"/>
      <c r="AO299" s="214"/>
      <c r="AP299" s="214"/>
      <c r="AQ299" s="214"/>
      <c r="AR299" s="214"/>
      <c r="AS299" s="214"/>
      <c r="AT299" s="214"/>
      <c r="AU299" s="214"/>
      <c r="AV299" s="214"/>
      <c r="AW299" s="214"/>
      <c r="AX299" s="214"/>
      <c r="AY299" s="214"/>
      <c r="AZ299" s="214"/>
      <c r="BA299" s="214"/>
      <c r="BB299" s="214"/>
      <c r="BC299" s="214"/>
      <c r="BD299" s="214"/>
      <c r="BE299" s="214"/>
      <c r="BF299" s="214"/>
      <c r="BG299" s="214"/>
      <c r="BH299" s="214"/>
    </row>
    <row r="300" spans="1:60" outlineLevel="1" x14ac:dyDescent="0.2">
      <c r="A300" s="245">
        <v>80</v>
      </c>
      <c r="B300" s="246" t="s">
        <v>666</v>
      </c>
      <c r="C300" s="256" t="s">
        <v>667</v>
      </c>
      <c r="D300" s="247" t="s">
        <v>375</v>
      </c>
      <c r="E300" s="248">
        <v>1</v>
      </c>
      <c r="F300" s="249"/>
      <c r="G300" s="250">
        <f>ROUND(E300*F300,2)</f>
        <v>0</v>
      </c>
      <c r="H300" s="249"/>
      <c r="I300" s="250">
        <f>ROUND(E300*H300,2)</f>
        <v>0</v>
      </c>
      <c r="J300" s="249"/>
      <c r="K300" s="250">
        <f>ROUND(E300*J300,2)</f>
        <v>0</v>
      </c>
      <c r="L300" s="250">
        <v>12</v>
      </c>
      <c r="M300" s="250">
        <f>G300*(1+L300/100)</f>
        <v>0</v>
      </c>
      <c r="N300" s="248">
        <v>0</v>
      </c>
      <c r="O300" s="248">
        <f>ROUND(E300*N300,2)</f>
        <v>0</v>
      </c>
      <c r="P300" s="248">
        <v>0</v>
      </c>
      <c r="Q300" s="248">
        <f>ROUND(E300*P300,2)</f>
        <v>0</v>
      </c>
      <c r="R300" s="250" t="s">
        <v>428</v>
      </c>
      <c r="S300" s="250" t="s">
        <v>315</v>
      </c>
      <c r="T300" s="251" t="s">
        <v>315</v>
      </c>
      <c r="U300" s="224">
        <v>0</v>
      </c>
      <c r="V300" s="224">
        <f>ROUND(E300*U300,2)</f>
        <v>0</v>
      </c>
      <c r="W300" s="224"/>
      <c r="X300" s="224" t="s">
        <v>429</v>
      </c>
      <c r="Y300" s="224" t="s">
        <v>317</v>
      </c>
      <c r="Z300" s="214"/>
      <c r="AA300" s="214"/>
      <c r="AB300" s="214"/>
      <c r="AC300" s="214"/>
      <c r="AD300" s="214"/>
      <c r="AE300" s="214"/>
      <c r="AF300" s="214"/>
      <c r="AG300" s="214" t="s">
        <v>430</v>
      </c>
      <c r="AH300" s="214"/>
      <c r="AI300" s="214"/>
      <c r="AJ300" s="214"/>
      <c r="AK300" s="214"/>
      <c r="AL300" s="214"/>
      <c r="AM300" s="214"/>
      <c r="AN300" s="214"/>
      <c r="AO300" s="214"/>
      <c r="AP300" s="214"/>
      <c r="AQ300" s="214"/>
      <c r="AR300" s="214"/>
      <c r="AS300" s="214"/>
      <c r="AT300" s="214"/>
      <c r="AU300" s="214"/>
      <c r="AV300" s="214"/>
      <c r="AW300" s="214"/>
      <c r="AX300" s="214"/>
      <c r="AY300" s="214"/>
      <c r="AZ300" s="214"/>
      <c r="BA300" s="214"/>
      <c r="BB300" s="214"/>
      <c r="BC300" s="214"/>
      <c r="BD300" s="214"/>
      <c r="BE300" s="214"/>
      <c r="BF300" s="214"/>
      <c r="BG300" s="214"/>
      <c r="BH300" s="214"/>
    </row>
    <row r="301" spans="1:60" outlineLevel="1" x14ac:dyDescent="0.2">
      <c r="A301" s="245">
        <v>81</v>
      </c>
      <c r="B301" s="246" t="s">
        <v>1147</v>
      </c>
      <c r="C301" s="256" t="s">
        <v>1148</v>
      </c>
      <c r="D301" s="247" t="s">
        <v>330</v>
      </c>
      <c r="E301" s="248">
        <v>1</v>
      </c>
      <c r="F301" s="249"/>
      <c r="G301" s="250">
        <f>ROUND(E301*F301,2)</f>
        <v>0</v>
      </c>
      <c r="H301" s="249"/>
      <c r="I301" s="250">
        <f>ROUND(E301*H301,2)</f>
        <v>0</v>
      </c>
      <c r="J301" s="249"/>
      <c r="K301" s="250">
        <f>ROUND(E301*J301,2)</f>
        <v>0</v>
      </c>
      <c r="L301" s="250">
        <v>12</v>
      </c>
      <c r="M301" s="250">
        <f>G301*(1+L301/100)</f>
        <v>0</v>
      </c>
      <c r="N301" s="248">
        <v>1.7000000000000001E-4</v>
      </c>
      <c r="O301" s="248">
        <f>ROUND(E301*N301,2)</f>
        <v>0</v>
      </c>
      <c r="P301" s="248">
        <v>0</v>
      </c>
      <c r="Q301" s="248">
        <f>ROUND(E301*P301,2)</f>
        <v>0</v>
      </c>
      <c r="R301" s="250" t="s">
        <v>611</v>
      </c>
      <c r="S301" s="250" t="s">
        <v>315</v>
      </c>
      <c r="T301" s="251" t="s">
        <v>315</v>
      </c>
      <c r="U301" s="224">
        <v>2.9</v>
      </c>
      <c r="V301" s="224">
        <f>ROUND(E301*U301,2)</f>
        <v>2.9</v>
      </c>
      <c r="W301" s="224"/>
      <c r="X301" s="224" t="s">
        <v>336</v>
      </c>
      <c r="Y301" s="224" t="s">
        <v>317</v>
      </c>
      <c r="Z301" s="214"/>
      <c r="AA301" s="214"/>
      <c r="AB301" s="214"/>
      <c r="AC301" s="214"/>
      <c r="AD301" s="214"/>
      <c r="AE301" s="214"/>
      <c r="AF301" s="214"/>
      <c r="AG301" s="214" t="s">
        <v>337</v>
      </c>
      <c r="AH301" s="214"/>
      <c r="AI301" s="214"/>
      <c r="AJ301" s="214"/>
      <c r="AK301" s="214"/>
      <c r="AL301" s="214"/>
      <c r="AM301" s="214"/>
      <c r="AN301" s="214"/>
      <c r="AO301" s="214"/>
      <c r="AP301" s="214"/>
      <c r="AQ301" s="214"/>
      <c r="AR301" s="214"/>
      <c r="AS301" s="214"/>
      <c r="AT301" s="214"/>
      <c r="AU301" s="214"/>
      <c r="AV301" s="214"/>
      <c r="AW301" s="214"/>
      <c r="AX301" s="214"/>
      <c r="AY301" s="214"/>
      <c r="AZ301" s="214"/>
      <c r="BA301" s="214"/>
      <c r="BB301" s="214"/>
      <c r="BC301" s="214"/>
      <c r="BD301" s="214"/>
      <c r="BE301" s="214"/>
      <c r="BF301" s="214"/>
      <c r="BG301" s="214"/>
      <c r="BH301" s="214"/>
    </row>
    <row r="302" spans="1:60" outlineLevel="1" x14ac:dyDescent="0.2">
      <c r="A302" s="245">
        <v>82</v>
      </c>
      <c r="B302" s="246" t="s">
        <v>1149</v>
      </c>
      <c r="C302" s="256" t="s">
        <v>1150</v>
      </c>
      <c r="D302" s="247" t="s">
        <v>375</v>
      </c>
      <c r="E302" s="248">
        <v>1</v>
      </c>
      <c r="F302" s="249"/>
      <c r="G302" s="250">
        <f>ROUND(E302*F302,2)</f>
        <v>0</v>
      </c>
      <c r="H302" s="249"/>
      <c r="I302" s="250">
        <f>ROUND(E302*H302,2)</f>
        <v>0</v>
      </c>
      <c r="J302" s="249"/>
      <c r="K302" s="250">
        <f>ROUND(E302*J302,2)</f>
        <v>0</v>
      </c>
      <c r="L302" s="250">
        <v>12</v>
      </c>
      <c r="M302" s="250">
        <f>G302*(1+L302/100)</f>
        <v>0</v>
      </c>
      <c r="N302" s="248">
        <v>0.01</v>
      </c>
      <c r="O302" s="248">
        <f>ROUND(E302*N302,2)</f>
        <v>0.01</v>
      </c>
      <c r="P302" s="248">
        <v>0</v>
      </c>
      <c r="Q302" s="248">
        <f>ROUND(E302*P302,2)</f>
        <v>0</v>
      </c>
      <c r="R302" s="250"/>
      <c r="S302" s="250" t="s">
        <v>331</v>
      </c>
      <c r="T302" s="251" t="s">
        <v>670</v>
      </c>
      <c r="U302" s="224">
        <v>0</v>
      </c>
      <c r="V302" s="224">
        <f>ROUND(E302*U302,2)</f>
        <v>0</v>
      </c>
      <c r="W302" s="224"/>
      <c r="X302" s="224" t="s">
        <v>429</v>
      </c>
      <c r="Y302" s="224" t="s">
        <v>317</v>
      </c>
      <c r="Z302" s="214"/>
      <c r="AA302" s="214"/>
      <c r="AB302" s="214"/>
      <c r="AC302" s="214"/>
      <c r="AD302" s="214"/>
      <c r="AE302" s="214"/>
      <c r="AF302" s="214"/>
      <c r="AG302" s="214" t="s">
        <v>430</v>
      </c>
      <c r="AH302" s="214"/>
      <c r="AI302" s="214"/>
      <c r="AJ302" s="214"/>
      <c r="AK302" s="214"/>
      <c r="AL302" s="214"/>
      <c r="AM302" s="214"/>
      <c r="AN302" s="214"/>
      <c r="AO302" s="214"/>
      <c r="AP302" s="214"/>
      <c r="AQ302" s="214"/>
      <c r="AR302" s="214"/>
      <c r="AS302" s="214"/>
      <c r="AT302" s="214"/>
      <c r="AU302" s="214"/>
      <c r="AV302" s="214"/>
      <c r="AW302" s="214"/>
      <c r="AX302" s="214"/>
      <c r="AY302" s="214"/>
      <c r="AZ302" s="214"/>
      <c r="BA302" s="214"/>
      <c r="BB302" s="214"/>
      <c r="BC302" s="214"/>
      <c r="BD302" s="214"/>
      <c r="BE302" s="214"/>
      <c r="BF302" s="214"/>
      <c r="BG302" s="214"/>
      <c r="BH302" s="214"/>
    </row>
    <row r="303" spans="1:60" outlineLevel="1" x14ac:dyDescent="0.2">
      <c r="A303" s="245">
        <v>83</v>
      </c>
      <c r="B303" s="246" t="s">
        <v>676</v>
      </c>
      <c r="C303" s="256" t="s">
        <v>677</v>
      </c>
      <c r="D303" s="247" t="s">
        <v>330</v>
      </c>
      <c r="E303" s="248">
        <v>1</v>
      </c>
      <c r="F303" s="249"/>
      <c r="G303" s="250">
        <f>ROUND(E303*F303,2)</f>
        <v>0</v>
      </c>
      <c r="H303" s="249"/>
      <c r="I303" s="250">
        <f>ROUND(E303*H303,2)</f>
        <v>0</v>
      </c>
      <c r="J303" s="249"/>
      <c r="K303" s="250">
        <f>ROUND(E303*J303,2)</f>
        <v>0</v>
      </c>
      <c r="L303" s="250">
        <v>12</v>
      </c>
      <c r="M303" s="250">
        <f>G303*(1+L303/100)</f>
        <v>0</v>
      </c>
      <c r="N303" s="248">
        <v>0</v>
      </c>
      <c r="O303" s="248">
        <f>ROUND(E303*N303,2)</f>
        <v>0</v>
      </c>
      <c r="P303" s="248">
        <v>1.933E-2</v>
      </c>
      <c r="Q303" s="248">
        <f>ROUND(E303*P303,2)</f>
        <v>0.02</v>
      </c>
      <c r="R303" s="250" t="s">
        <v>611</v>
      </c>
      <c r="S303" s="250" t="s">
        <v>315</v>
      </c>
      <c r="T303" s="251" t="s">
        <v>315</v>
      </c>
      <c r="U303" s="224">
        <v>0.59</v>
      </c>
      <c r="V303" s="224">
        <f>ROUND(E303*U303,2)</f>
        <v>0.59</v>
      </c>
      <c r="W303" s="224"/>
      <c r="X303" s="224" t="s">
        <v>336</v>
      </c>
      <c r="Y303" s="224" t="s">
        <v>317</v>
      </c>
      <c r="Z303" s="214"/>
      <c r="AA303" s="214"/>
      <c r="AB303" s="214"/>
      <c r="AC303" s="214"/>
      <c r="AD303" s="214"/>
      <c r="AE303" s="214"/>
      <c r="AF303" s="214"/>
      <c r="AG303" s="214" t="s">
        <v>337</v>
      </c>
      <c r="AH303" s="214"/>
      <c r="AI303" s="214"/>
      <c r="AJ303" s="214"/>
      <c r="AK303" s="214"/>
      <c r="AL303" s="214"/>
      <c r="AM303" s="214"/>
      <c r="AN303" s="214"/>
      <c r="AO303" s="214"/>
      <c r="AP303" s="214"/>
      <c r="AQ303" s="214"/>
      <c r="AR303" s="214"/>
      <c r="AS303" s="214"/>
      <c r="AT303" s="214"/>
      <c r="AU303" s="214"/>
      <c r="AV303" s="214"/>
      <c r="AW303" s="214"/>
      <c r="AX303" s="214"/>
      <c r="AY303" s="214"/>
      <c r="AZ303" s="214"/>
      <c r="BA303" s="214"/>
      <c r="BB303" s="214"/>
      <c r="BC303" s="214"/>
      <c r="BD303" s="214"/>
      <c r="BE303" s="214"/>
      <c r="BF303" s="214"/>
      <c r="BG303" s="214"/>
      <c r="BH303" s="214"/>
    </row>
    <row r="304" spans="1:60" outlineLevel="1" x14ac:dyDescent="0.2">
      <c r="A304" s="236">
        <v>84</v>
      </c>
      <c r="B304" s="237" t="s">
        <v>687</v>
      </c>
      <c r="C304" s="254" t="s">
        <v>688</v>
      </c>
      <c r="D304" s="238" t="s">
        <v>330</v>
      </c>
      <c r="E304" s="239">
        <v>1</v>
      </c>
      <c r="F304" s="240"/>
      <c r="G304" s="241">
        <f>ROUND(E304*F304,2)</f>
        <v>0</v>
      </c>
      <c r="H304" s="240"/>
      <c r="I304" s="241">
        <f>ROUND(E304*H304,2)</f>
        <v>0</v>
      </c>
      <c r="J304" s="240"/>
      <c r="K304" s="241">
        <f>ROUND(E304*J304,2)</f>
        <v>0</v>
      </c>
      <c r="L304" s="241">
        <v>12</v>
      </c>
      <c r="M304" s="241">
        <f>G304*(1+L304/100)</f>
        <v>0</v>
      </c>
      <c r="N304" s="239">
        <v>0</v>
      </c>
      <c r="O304" s="239">
        <f>ROUND(E304*N304,2)</f>
        <v>0</v>
      </c>
      <c r="P304" s="239">
        <v>4.3499999999999997E-2</v>
      </c>
      <c r="Q304" s="239">
        <f>ROUND(E304*P304,2)</f>
        <v>0.04</v>
      </c>
      <c r="R304" s="241" t="s">
        <v>611</v>
      </c>
      <c r="S304" s="241" t="s">
        <v>315</v>
      </c>
      <c r="T304" s="242" t="s">
        <v>315</v>
      </c>
      <c r="U304" s="224">
        <v>0.71299999999999997</v>
      </c>
      <c r="V304" s="224">
        <f>ROUND(E304*U304,2)</f>
        <v>0.71</v>
      </c>
      <c r="W304" s="224"/>
      <c r="X304" s="224" t="s">
        <v>336</v>
      </c>
      <c r="Y304" s="224" t="s">
        <v>317</v>
      </c>
      <c r="Z304" s="214"/>
      <c r="AA304" s="214"/>
      <c r="AB304" s="214"/>
      <c r="AC304" s="214"/>
      <c r="AD304" s="214"/>
      <c r="AE304" s="214"/>
      <c r="AF304" s="214"/>
      <c r="AG304" s="214" t="s">
        <v>337</v>
      </c>
      <c r="AH304" s="214"/>
      <c r="AI304" s="214"/>
      <c r="AJ304" s="214"/>
      <c r="AK304" s="214"/>
      <c r="AL304" s="214"/>
      <c r="AM304" s="214"/>
      <c r="AN304" s="214"/>
      <c r="AO304" s="214"/>
      <c r="AP304" s="214"/>
      <c r="AQ304" s="214"/>
      <c r="AR304" s="214"/>
      <c r="AS304" s="214"/>
      <c r="AT304" s="214"/>
      <c r="AU304" s="214"/>
      <c r="AV304" s="214"/>
      <c r="AW304" s="214"/>
      <c r="AX304" s="214"/>
      <c r="AY304" s="214"/>
      <c r="AZ304" s="214"/>
      <c r="BA304" s="214"/>
      <c r="BB304" s="214"/>
      <c r="BC304" s="214"/>
      <c r="BD304" s="214"/>
      <c r="BE304" s="214"/>
      <c r="BF304" s="214"/>
      <c r="BG304" s="214"/>
      <c r="BH304" s="214"/>
    </row>
    <row r="305" spans="1:60" outlineLevel="2" x14ac:dyDescent="0.2">
      <c r="A305" s="221"/>
      <c r="B305" s="222"/>
      <c r="C305" s="255" t="s">
        <v>1151</v>
      </c>
      <c r="D305" s="243"/>
      <c r="E305" s="243"/>
      <c r="F305" s="243"/>
      <c r="G305" s="243"/>
      <c r="H305" s="224"/>
      <c r="I305" s="224"/>
      <c r="J305" s="224"/>
      <c r="K305" s="224"/>
      <c r="L305" s="224"/>
      <c r="M305" s="224"/>
      <c r="N305" s="223"/>
      <c r="O305" s="223"/>
      <c r="P305" s="223"/>
      <c r="Q305" s="223"/>
      <c r="R305" s="224"/>
      <c r="S305" s="224"/>
      <c r="T305" s="224"/>
      <c r="U305" s="224"/>
      <c r="V305" s="224"/>
      <c r="W305" s="224"/>
      <c r="X305" s="224"/>
      <c r="Y305" s="224"/>
      <c r="Z305" s="214"/>
      <c r="AA305" s="214"/>
      <c r="AB305" s="214"/>
      <c r="AC305" s="214"/>
      <c r="AD305" s="214"/>
      <c r="AE305" s="214"/>
      <c r="AF305" s="214"/>
      <c r="AG305" s="214" t="s">
        <v>320</v>
      </c>
      <c r="AH305" s="214"/>
      <c r="AI305" s="214"/>
      <c r="AJ305" s="214"/>
      <c r="AK305" s="214"/>
      <c r="AL305" s="214"/>
      <c r="AM305" s="214"/>
      <c r="AN305" s="214"/>
      <c r="AO305" s="214"/>
      <c r="AP305" s="214"/>
      <c r="AQ305" s="214"/>
      <c r="AR305" s="214"/>
      <c r="AS305" s="214"/>
      <c r="AT305" s="214"/>
      <c r="AU305" s="214"/>
      <c r="AV305" s="214"/>
      <c r="AW305" s="214"/>
      <c r="AX305" s="214"/>
      <c r="AY305" s="214"/>
      <c r="AZ305" s="214"/>
      <c r="BA305" s="214"/>
      <c r="BB305" s="214"/>
      <c r="BC305" s="214"/>
      <c r="BD305" s="214"/>
      <c r="BE305" s="214"/>
      <c r="BF305" s="214"/>
      <c r="BG305" s="214"/>
      <c r="BH305" s="214"/>
    </row>
    <row r="306" spans="1:60" outlineLevel="1" x14ac:dyDescent="0.2">
      <c r="A306" s="236">
        <v>85</v>
      </c>
      <c r="B306" s="237" t="s">
        <v>1152</v>
      </c>
      <c r="C306" s="254" t="s">
        <v>1153</v>
      </c>
      <c r="D306" s="238" t="s">
        <v>581</v>
      </c>
      <c r="E306" s="239">
        <v>0.12021999999999999</v>
      </c>
      <c r="F306" s="240"/>
      <c r="G306" s="241">
        <f>ROUND(E306*F306,2)</f>
        <v>0</v>
      </c>
      <c r="H306" s="240"/>
      <c r="I306" s="241">
        <f>ROUND(E306*H306,2)</f>
        <v>0</v>
      </c>
      <c r="J306" s="240"/>
      <c r="K306" s="241">
        <f>ROUND(E306*J306,2)</f>
        <v>0</v>
      </c>
      <c r="L306" s="241">
        <v>12</v>
      </c>
      <c r="M306" s="241">
        <f>G306*(1+L306/100)</f>
        <v>0</v>
      </c>
      <c r="N306" s="239">
        <v>0</v>
      </c>
      <c r="O306" s="239">
        <f>ROUND(E306*N306,2)</f>
        <v>0</v>
      </c>
      <c r="P306" s="239">
        <v>0</v>
      </c>
      <c r="Q306" s="239">
        <f>ROUND(E306*P306,2)</f>
        <v>0</v>
      </c>
      <c r="R306" s="241" t="s">
        <v>611</v>
      </c>
      <c r="S306" s="241" t="s">
        <v>315</v>
      </c>
      <c r="T306" s="242" t="s">
        <v>315</v>
      </c>
      <c r="U306" s="224">
        <v>1.629</v>
      </c>
      <c r="V306" s="224">
        <f>ROUND(E306*U306,2)</f>
        <v>0.2</v>
      </c>
      <c r="W306" s="224"/>
      <c r="X306" s="224" t="s">
        <v>582</v>
      </c>
      <c r="Y306" s="224" t="s">
        <v>317</v>
      </c>
      <c r="Z306" s="214"/>
      <c r="AA306" s="214"/>
      <c r="AB306" s="214"/>
      <c r="AC306" s="214"/>
      <c r="AD306" s="214"/>
      <c r="AE306" s="214"/>
      <c r="AF306" s="214"/>
      <c r="AG306" s="214" t="s">
        <v>583</v>
      </c>
      <c r="AH306" s="214"/>
      <c r="AI306" s="214"/>
      <c r="AJ306" s="214"/>
      <c r="AK306" s="214"/>
      <c r="AL306" s="214"/>
      <c r="AM306" s="214"/>
      <c r="AN306" s="214"/>
      <c r="AO306" s="214"/>
      <c r="AP306" s="214"/>
      <c r="AQ306" s="214"/>
      <c r="AR306" s="214"/>
      <c r="AS306" s="214"/>
      <c r="AT306" s="214"/>
      <c r="AU306" s="214"/>
      <c r="AV306" s="214"/>
      <c r="AW306" s="214"/>
      <c r="AX306" s="214"/>
      <c r="AY306" s="214"/>
      <c r="AZ306" s="214"/>
      <c r="BA306" s="214"/>
      <c r="BB306" s="214"/>
      <c r="BC306" s="214"/>
      <c r="BD306" s="214"/>
      <c r="BE306" s="214"/>
      <c r="BF306" s="214"/>
      <c r="BG306" s="214"/>
      <c r="BH306" s="214"/>
    </row>
    <row r="307" spans="1:60" outlineLevel="2" x14ac:dyDescent="0.2">
      <c r="A307" s="221"/>
      <c r="B307" s="222"/>
      <c r="C307" s="267" t="s">
        <v>692</v>
      </c>
      <c r="D307" s="266"/>
      <c r="E307" s="266"/>
      <c r="F307" s="266"/>
      <c r="G307" s="266"/>
      <c r="H307" s="224"/>
      <c r="I307" s="224"/>
      <c r="J307" s="224"/>
      <c r="K307" s="224"/>
      <c r="L307" s="224"/>
      <c r="M307" s="224"/>
      <c r="N307" s="223"/>
      <c r="O307" s="223"/>
      <c r="P307" s="223"/>
      <c r="Q307" s="223"/>
      <c r="R307" s="224"/>
      <c r="S307" s="224"/>
      <c r="T307" s="224"/>
      <c r="U307" s="224"/>
      <c r="V307" s="224"/>
      <c r="W307" s="224"/>
      <c r="X307" s="224"/>
      <c r="Y307" s="224"/>
      <c r="Z307" s="214"/>
      <c r="AA307" s="214"/>
      <c r="AB307" s="214"/>
      <c r="AC307" s="214"/>
      <c r="AD307" s="214"/>
      <c r="AE307" s="214"/>
      <c r="AF307" s="214"/>
      <c r="AG307" s="214" t="s">
        <v>369</v>
      </c>
      <c r="AH307" s="214"/>
      <c r="AI307" s="214"/>
      <c r="AJ307" s="214"/>
      <c r="AK307" s="214"/>
      <c r="AL307" s="214"/>
      <c r="AM307" s="214"/>
      <c r="AN307" s="214"/>
      <c r="AO307" s="214"/>
      <c r="AP307" s="214"/>
      <c r="AQ307" s="214"/>
      <c r="AR307" s="214"/>
      <c r="AS307" s="214"/>
      <c r="AT307" s="214"/>
      <c r="AU307" s="214"/>
      <c r="AV307" s="214"/>
      <c r="AW307" s="214"/>
      <c r="AX307" s="214"/>
      <c r="AY307" s="214"/>
      <c r="AZ307" s="214"/>
      <c r="BA307" s="214"/>
      <c r="BB307" s="214"/>
      <c r="BC307" s="214"/>
      <c r="BD307" s="214"/>
      <c r="BE307" s="214"/>
      <c r="BF307" s="214"/>
      <c r="BG307" s="214"/>
      <c r="BH307" s="214"/>
    </row>
    <row r="308" spans="1:60" x14ac:dyDescent="0.2">
      <c r="A308" s="229" t="s">
        <v>310</v>
      </c>
      <c r="B308" s="230" t="s">
        <v>231</v>
      </c>
      <c r="C308" s="253" t="s">
        <v>233</v>
      </c>
      <c r="D308" s="231"/>
      <c r="E308" s="232"/>
      <c r="F308" s="233"/>
      <c r="G308" s="233">
        <f>SUMIF(AG309:AG313,"&lt;&gt;NOR",G309:G313)</f>
        <v>0</v>
      </c>
      <c r="H308" s="233"/>
      <c r="I308" s="233">
        <f>SUM(I309:I313)</f>
        <v>0</v>
      </c>
      <c r="J308" s="233"/>
      <c r="K308" s="233">
        <f>SUM(K309:K313)</f>
        <v>0</v>
      </c>
      <c r="L308" s="233"/>
      <c r="M308" s="233">
        <f>SUM(M309:M313)</f>
        <v>0</v>
      </c>
      <c r="N308" s="232"/>
      <c r="O308" s="232">
        <f>SUM(O309:O313)</f>
        <v>0.01</v>
      </c>
      <c r="P308" s="232"/>
      <c r="Q308" s="232">
        <f>SUM(Q309:Q313)</f>
        <v>0</v>
      </c>
      <c r="R308" s="233"/>
      <c r="S308" s="233"/>
      <c r="T308" s="234"/>
      <c r="U308" s="228"/>
      <c r="V308" s="228">
        <f>SUM(V309:V313)</f>
        <v>1.78</v>
      </c>
      <c r="W308" s="228"/>
      <c r="X308" s="228"/>
      <c r="Y308" s="228"/>
      <c r="AG308" t="s">
        <v>311</v>
      </c>
    </row>
    <row r="309" spans="1:60" ht="56.25" outlineLevel="1" x14ac:dyDescent="0.2">
      <c r="A309" s="236">
        <v>86</v>
      </c>
      <c r="B309" s="237" t="s">
        <v>1154</v>
      </c>
      <c r="C309" s="254" t="s">
        <v>1155</v>
      </c>
      <c r="D309" s="238" t="s">
        <v>330</v>
      </c>
      <c r="E309" s="239">
        <v>1</v>
      </c>
      <c r="F309" s="240"/>
      <c r="G309" s="241">
        <f>ROUND(E309*F309,2)</f>
        <v>0</v>
      </c>
      <c r="H309" s="240"/>
      <c r="I309" s="241">
        <f>ROUND(E309*H309,2)</f>
        <v>0</v>
      </c>
      <c r="J309" s="240"/>
      <c r="K309" s="241">
        <f>ROUND(E309*J309,2)</f>
        <v>0</v>
      </c>
      <c r="L309" s="241">
        <v>12</v>
      </c>
      <c r="M309" s="241">
        <f>G309*(1+L309/100)</f>
        <v>0</v>
      </c>
      <c r="N309" s="239">
        <v>7.0099999999999997E-3</v>
      </c>
      <c r="O309" s="239">
        <f>ROUND(E309*N309,2)</f>
        <v>0.01</v>
      </c>
      <c r="P309" s="239">
        <v>0</v>
      </c>
      <c r="Q309" s="239">
        <f>ROUND(E309*P309,2)</f>
        <v>0</v>
      </c>
      <c r="R309" s="241" t="s">
        <v>611</v>
      </c>
      <c r="S309" s="241" t="s">
        <v>315</v>
      </c>
      <c r="T309" s="242" t="s">
        <v>315</v>
      </c>
      <c r="U309" s="224">
        <v>1.77</v>
      </c>
      <c r="V309" s="224">
        <f>ROUND(E309*U309,2)</f>
        <v>1.77</v>
      </c>
      <c r="W309" s="224"/>
      <c r="X309" s="224" t="s">
        <v>336</v>
      </c>
      <c r="Y309" s="224" t="s">
        <v>317</v>
      </c>
      <c r="Z309" s="214"/>
      <c r="AA309" s="214"/>
      <c r="AB309" s="214"/>
      <c r="AC309" s="214"/>
      <c r="AD309" s="214"/>
      <c r="AE309" s="214"/>
      <c r="AF309" s="214"/>
      <c r="AG309" s="214" t="s">
        <v>1123</v>
      </c>
      <c r="AH309" s="214"/>
      <c r="AI309" s="214"/>
      <c r="AJ309" s="214"/>
      <c r="AK309" s="214"/>
      <c r="AL309" s="214"/>
      <c r="AM309" s="214"/>
      <c r="AN309" s="214"/>
      <c r="AO309" s="214"/>
      <c r="AP309" s="214"/>
      <c r="AQ309" s="214"/>
      <c r="AR309" s="214"/>
      <c r="AS309" s="214"/>
      <c r="AT309" s="214"/>
      <c r="AU309" s="214"/>
      <c r="AV309" s="214"/>
      <c r="AW309" s="214"/>
      <c r="AX309" s="214"/>
      <c r="AY309" s="214"/>
      <c r="AZ309" s="214"/>
      <c r="BA309" s="214"/>
      <c r="BB309" s="214"/>
      <c r="BC309" s="214"/>
      <c r="BD309" s="214"/>
      <c r="BE309" s="214"/>
      <c r="BF309" s="214"/>
      <c r="BG309" s="214"/>
      <c r="BH309" s="214"/>
    </row>
    <row r="310" spans="1:60" outlineLevel="2" x14ac:dyDescent="0.2">
      <c r="A310" s="221"/>
      <c r="B310" s="222"/>
      <c r="C310" s="255" t="s">
        <v>1156</v>
      </c>
      <c r="D310" s="243"/>
      <c r="E310" s="243"/>
      <c r="F310" s="243"/>
      <c r="G310" s="243"/>
      <c r="H310" s="224"/>
      <c r="I310" s="224"/>
      <c r="J310" s="224"/>
      <c r="K310" s="224"/>
      <c r="L310" s="224"/>
      <c r="M310" s="224"/>
      <c r="N310" s="223"/>
      <c r="O310" s="223"/>
      <c r="P310" s="223"/>
      <c r="Q310" s="223"/>
      <c r="R310" s="224"/>
      <c r="S310" s="224"/>
      <c r="T310" s="224"/>
      <c r="U310" s="224"/>
      <c r="V310" s="224"/>
      <c r="W310" s="224"/>
      <c r="X310" s="224"/>
      <c r="Y310" s="224"/>
      <c r="Z310" s="214"/>
      <c r="AA310" s="214"/>
      <c r="AB310" s="214"/>
      <c r="AC310" s="214"/>
      <c r="AD310" s="214"/>
      <c r="AE310" s="214"/>
      <c r="AF310" s="214"/>
      <c r="AG310" s="214" t="s">
        <v>320</v>
      </c>
      <c r="AH310" s="214"/>
      <c r="AI310" s="214"/>
      <c r="AJ310" s="214"/>
      <c r="AK310" s="214"/>
      <c r="AL310" s="214"/>
      <c r="AM310" s="214"/>
      <c r="AN310" s="214"/>
      <c r="AO310" s="214"/>
      <c r="AP310" s="214"/>
      <c r="AQ310" s="214"/>
      <c r="AR310" s="214"/>
      <c r="AS310" s="214"/>
      <c r="AT310" s="214"/>
      <c r="AU310" s="214"/>
      <c r="AV310" s="214"/>
      <c r="AW310" s="214"/>
      <c r="AX310" s="214"/>
      <c r="AY310" s="214"/>
      <c r="AZ310" s="214"/>
      <c r="BA310" s="214"/>
      <c r="BB310" s="214"/>
      <c r="BC310" s="214"/>
      <c r="BD310" s="214"/>
      <c r="BE310" s="214"/>
      <c r="BF310" s="214"/>
      <c r="BG310" s="214"/>
      <c r="BH310" s="214"/>
    </row>
    <row r="311" spans="1:60" ht="22.5" outlineLevel="1" x14ac:dyDescent="0.2">
      <c r="A311" s="245">
        <v>87</v>
      </c>
      <c r="B311" s="246" t="s">
        <v>1157</v>
      </c>
      <c r="C311" s="256" t="s">
        <v>1158</v>
      </c>
      <c r="D311" s="247" t="s">
        <v>375</v>
      </c>
      <c r="E311" s="248">
        <v>1</v>
      </c>
      <c r="F311" s="249"/>
      <c r="G311" s="250">
        <f>ROUND(E311*F311,2)</f>
        <v>0</v>
      </c>
      <c r="H311" s="249"/>
      <c r="I311" s="250">
        <f>ROUND(E311*H311,2)</f>
        <v>0</v>
      </c>
      <c r="J311" s="249"/>
      <c r="K311" s="250">
        <f>ROUND(E311*J311,2)</f>
        <v>0</v>
      </c>
      <c r="L311" s="250">
        <v>12</v>
      </c>
      <c r="M311" s="250">
        <f>G311*(1+L311/100)</f>
        <v>0</v>
      </c>
      <c r="N311" s="248">
        <v>3.8999999999999999E-4</v>
      </c>
      <c r="O311" s="248">
        <f>ROUND(E311*N311,2)</f>
        <v>0</v>
      </c>
      <c r="P311" s="248">
        <v>0</v>
      </c>
      <c r="Q311" s="248">
        <f>ROUND(E311*P311,2)</f>
        <v>0</v>
      </c>
      <c r="R311" s="250" t="s">
        <v>428</v>
      </c>
      <c r="S311" s="250" t="s">
        <v>315</v>
      </c>
      <c r="T311" s="251" t="s">
        <v>315</v>
      </c>
      <c r="U311" s="224">
        <v>0</v>
      </c>
      <c r="V311" s="224">
        <f>ROUND(E311*U311,2)</f>
        <v>0</v>
      </c>
      <c r="W311" s="224"/>
      <c r="X311" s="224" t="s">
        <v>429</v>
      </c>
      <c r="Y311" s="224" t="s">
        <v>317</v>
      </c>
      <c r="Z311" s="214"/>
      <c r="AA311" s="214"/>
      <c r="AB311" s="214"/>
      <c r="AC311" s="214"/>
      <c r="AD311" s="214"/>
      <c r="AE311" s="214"/>
      <c r="AF311" s="214"/>
      <c r="AG311" s="214" t="s">
        <v>728</v>
      </c>
      <c r="AH311" s="214"/>
      <c r="AI311" s="214"/>
      <c r="AJ311" s="214"/>
      <c r="AK311" s="214"/>
      <c r="AL311" s="214"/>
      <c r="AM311" s="214"/>
      <c r="AN311" s="214"/>
      <c r="AO311" s="214"/>
      <c r="AP311" s="214"/>
      <c r="AQ311" s="214"/>
      <c r="AR311" s="214"/>
      <c r="AS311" s="214"/>
      <c r="AT311" s="214"/>
      <c r="AU311" s="214"/>
      <c r="AV311" s="214"/>
      <c r="AW311" s="214"/>
      <c r="AX311" s="214"/>
      <c r="AY311" s="214"/>
      <c r="AZ311" s="214"/>
      <c r="BA311" s="214"/>
      <c r="BB311" s="214"/>
      <c r="BC311" s="214"/>
      <c r="BD311" s="214"/>
      <c r="BE311" s="214"/>
      <c r="BF311" s="214"/>
      <c r="BG311" s="214"/>
      <c r="BH311" s="214"/>
    </row>
    <row r="312" spans="1:60" outlineLevel="1" x14ac:dyDescent="0.2">
      <c r="A312" s="236">
        <v>88</v>
      </c>
      <c r="B312" s="237" t="s">
        <v>1159</v>
      </c>
      <c r="C312" s="254" t="s">
        <v>1160</v>
      </c>
      <c r="D312" s="238" t="s">
        <v>581</v>
      </c>
      <c r="E312" s="239">
        <v>7.4000000000000003E-3</v>
      </c>
      <c r="F312" s="240"/>
      <c r="G312" s="241">
        <f>ROUND(E312*F312,2)</f>
        <v>0</v>
      </c>
      <c r="H312" s="240"/>
      <c r="I312" s="241">
        <f>ROUND(E312*H312,2)</f>
        <v>0</v>
      </c>
      <c r="J312" s="240"/>
      <c r="K312" s="241">
        <f>ROUND(E312*J312,2)</f>
        <v>0</v>
      </c>
      <c r="L312" s="241">
        <v>12</v>
      </c>
      <c r="M312" s="241">
        <f>G312*(1+L312/100)</f>
        <v>0</v>
      </c>
      <c r="N312" s="239">
        <v>0</v>
      </c>
      <c r="O312" s="239">
        <f>ROUND(E312*N312,2)</f>
        <v>0</v>
      </c>
      <c r="P312" s="239">
        <v>0</v>
      </c>
      <c r="Q312" s="239">
        <f>ROUND(E312*P312,2)</f>
        <v>0</v>
      </c>
      <c r="R312" s="241" t="s">
        <v>611</v>
      </c>
      <c r="S312" s="241" t="s">
        <v>315</v>
      </c>
      <c r="T312" s="242" t="s">
        <v>315</v>
      </c>
      <c r="U312" s="224">
        <v>1.7789999999999999</v>
      </c>
      <c r="V312" s="224">
        <f>ROUND(E312*U312,2)</f>
        <v>0.01</v>
      </c>
      <c r="W312" s="224"/>
      <c r="X312" s="224" t="s">
        <v>582</v>
      </c>
      <c r="Y312" s="224" t="s">
        <v>317</v>
      </c>
      <c r="Z312" s="214"/>
      <c r="AA312" s="214"/>
      <c r="AB312" s="214"/>
      <c r="AC312" s="214"/>
      <c r="AD312" s="214"/>
      <c r="AE312" s="214"/>
      <c r="AF312" s="214"/>
      <c r="AG312" s="214" t="s">
        <v>583</v>
      </c>
      <c r="AH312" s="214"/>
      <c r="AI312" s="214"/>
      <c r="AJ312" s="214"/>
      <c r="AK312" s="214"/>
      <c r="AL312" s="214"/>
      <c r="AM312" s="214"/>
      <c r="AN312" s="214"/>
      <c r="AO312" s="214"/>
      <c r="AP312" s="214"/>
      <c r="AQ312" s="214"/>
      <c r="AR312" s="214"/>
      <c r="AS312" s="214"/>
      <c r="AT312" s="214"/>
      <c r="AU312" s="214"/>
      <c r="AV312" s="214"/>
      <c r="AW312" s="214"/>
      <c r="AX312" s="214"/>
      <c r="AY312" s="214"/>
      <c r="AZ312" s="214"/>
      <c r="BA312" s="214"/>
      <c r="BB312" s="214"/>
      <c r="BC312" s="214"/>
      <c r="BD312" s="214"/>
      <c r="BE312" s="214"/>
      <c r="BF312" s="214"/>
      <c r="BG312" s="214"/>
      <c r="BH312" s="214"/>
    </row>
    <row r="313" spans="1:60" outlineLevel="2" x14ac:dyDescent="0.2">
      <c r="A313" s="221"/>
      <c r="B313" s="222"/>
      <c r="C313" s="267" t="s">
        <v>692</v>
      </c>
      <c r="D313" s="266"/>
      <c r="E313" s="266"/>
      <c r="F313" s="266"/>
      <c r="G313" s="266"/>
      <c r="H313" s="224"/>
      <c r="I313" s="224"/>
      <c r="J313" s="224"/>
      <c r="K313" s="224"/>
      <c r="L313" s="224"/>
      <c r="M313" s="224"/>
      <c r="N313" s="223"/>
      <c r="O313" s="223"/>
      <c r="P313" s="223"/>
      <c r="Q313" s="223"/>
      <c r="R313" s="224"/>
      <c r="S313" s="224"/>
      <c r="T313" s="224"/>
      <c r="U313" s="224"/>
      <c r="V313" s="224"/>
      <c r="W313" s="224"/>
      <c r="X313" s="224"/>
      <c r="Y313" s="224"/>
      <c r="Z313" s="214"/>
      <c r="AA313" s="214"/>
      <c r="AB313" s="214"/>
      <c r="AC313" s="214"/>
      <c r="AD313" s="214"/>
      <c r="AE313" s="214"/>
      <c r="AF313" s="214"/>
      <c r="AG313" s="214" t="s">
        <v>369</v>
      </c>
      <c r="AH313" s="214"/>
      <c r="AI313" s="214"/>
      <c r="AJ313" s="214"/>
      <c r="AK313" s="214"/>
      <c r="AL313" s="214"/>
      <c r="AM313" s="214"/>
      <c r="AN313" s="214"/>
      <c r="AO313" s="214"/>
      <c r="AP313" s="214"/>
      <c r="AQ313" s="214"/>
      <c r="AR313" s="214"/>
      <c r="AS313" s="214"/>
      <c r="AT313" s="214"/>
      <c r="AU313" s="214"/>
      <c r="AV313" s="214"/>
      <c r="AW313" s="214"/>
      <c r="AX313" s="214"/>
      <c r="AY313" s="214"/>
      <c r="AZ313" s="214"/>
      <c r="BA313" s="214"/>
      <c r="BB313" s="214"/>
      <c r="BC313" s="214"/>
      <c r="BD313" s="214"/>
      <c r="BE313" s="214"/>
      <c r="BF313" s="214"/>
      <c r="BG313" s="214"/>
      <c r="BH313" s="214"/>
    </row>
    <row r="314" spans="1:60" x14ac:dyDescent="0.2">
      <c r="A314" s="229" t="s">
        <v>310</v>
      </c>
      <c r="B314" s="230" t="s">
        <v>244</v>
      </c>
      <c r="C314" s="253" t="s">
        <v>245</v>
      </c>
      <c r="D314" s="231"/>
      <c r="E314" s="232"/>
      <c r="F314" s="233"/>
      <c r="G314" s="233">
        <f>SUMIF(AG315:AG350,"&lt;&gt;NOR",G315:G350)</f>
        <v>0</v>
      </c>
      <c r="H314" s="233"/>
      <c r="I314" s="233">
        <f>SUM(I315:I350)</f>
        <v>0</v>
      </c>
      <c r="J314" s="233"/>
      <c r="K314" s="233">
        <f>SUM(K315:K350)</f>
        <v>0</v>
      </c>
      <c r="L314" s="233"/>
      <c r="M314" s="233">
        <f>SUM(M315:M350)</f>
        <v>0</v>
      </c>
      <c r="N314" s="232"/>
      <c r="O314" s="232">
        <f>SUM(O315:O350)</f>
        <v>1.27</v>
      </c>
      <c r="P314" s="232"/>
      <c r="Q314" s="232">
        <f>SUM(Q315:Q350)</f>
        <v>1.58</v>
      </c>
      <c r="R314" s="233"/>
      <c r="S314" s="233"/>
      <c r="T314" s="234"/>
      <c r="U314" s="228"/>
      <c r="V314" s="228">
        <f>SUM(V315:V350)</f>
        <v>41.89</v>
      </c>
      <c r="W314" s="228"/>
      <c r="X314" s="228"/>
      <c r="Y314" s="228"/>
      <c r="AG314" t="s">
        <v>311</v>
      </c>
    </row>
    <row r="315" spans="1:60" ht="22.5" outlineLevel="1" x14ac:dyDescent="0.2">
      <c r="A315" s="236">
        <v>89</v>
      </c>
      <c r="B315" s="237" t="s">
        <v>693</v>
      </c>
      <c r="C315" s="254" t="s">
        <v>694</v>
      </c>
      <c r="D315" s="238" t="s">
        <v>379</v>
      </c>
      <c r="E315" s="239">
        <v>34.04</v>
      </c>
      <c r="F315" s="240"/>
      <c r="G315" s="241">
        <f>ROUND(E315*F315,2)</f>
        <v>0</v>
      </c>
      <c r="H315" s="240"/>
      <c r="I315" s="241">
        <f>ROUND(E315*H315,2)</f>
        <v>0</v>
      </c>
      <c r="J315" s="240"/>
      <c r="K315" s="241">
        <f>ROUND(E315*J315,2)</f>
        <v>0</v>
      </c>
      <c r="L315" s="241">
        <v>12</v>
      </c>
      <c r="M315" s="241">
        <f>G315*(1+L315/100)</f>
        <v>0</v>
      </c>
      <c r="N315" s="239">
        <v>0</v>
      </c>
      <c r="O315" s="239">
        <f>ROUND(E315*N315,2)</f>
        <v>0</v>
      </c>
      <c r="P315" s="239">
        <v>0</v>
      </c>
      <c r="Q315" s="239">
        <f>ROUND(E315*P315,2)</f>
        <v>0</v>
      </c>
      <c r="R315" s="241" t="s">
        <v>695</v>
      </c>
      <c r="S315" s="241" t="s">
        <v>315</v>
      </c>
      <c r="T315" s="242" t="s">
        <v>315</v>
      </c>
      <c r="U315" s="224">
        <v>0.48</v>
      </c>
      <c r="V315" s="224">
        <f>ROUND(E315*U315,2)</f>
        <v>16.34</v>
      </c>
      <c r="W315" s="224"/>
      <c r="X315" s="224" t="s">
        <v>336</v>
      </c>
      <c r="Y315" s="224" t="s">
        <v>317</v>
      </c>
      <c r="Z315" s="214"/>
      <c r="AA315" s="214"/>
      <c r="AB315" s="214"/>
      <c r="AC315" s="214"/>
      <c r="AD315" s="214"/>
      <c r="AE315" s="214"/>
      <c r="AF315" s="214"/>
      <c r="AG315" s="214" t="s">
        <v>337</v>
      </c>
      <c r="AH315" s="214"/>
      <c r="AI315" s="214"/>
      <c r="AJ315" s="214"/>
      <c r="AK315" s="214"/>
      <c r="AL315" s="214"/>
      <c r="AM315" s="214"/>
      <c r="AN315" s="214"/>
      <c r="AO315" s="214"/>
      <c r="AP315" s="214"/>
      <c r="AQ315" s="214"/>
      <c r="AR315" s="214"/>
      <c r="AS315" s="214"/>
      <c r="AT315" s="214"/>
      <c r="AU315" s="214"/>
      <c r="AV315" s="214"/>
      <c r="AW315" s="214"/>
      <c r="AX315" s="214"/>
      <c r="AY315" s="214"/>
      <c r="AZ315" s="214"/>
      <c r="BA315" s="214"/>
      <c r="BB315" s="214"/>
      <c r="BC315" s="214"/>
      <c r="BD315" s="214"/>
      <c r="BE315" s="214"/>
      <c r="BF315" s="214"/>
      <c r="BG315" s="214"/>
      <c r="BH315" s="214"/>
    </row>
    <row r="316" spans="1:60" outlineLevel="2" x14ac:dyDescent="0.2">
      <c r="A316" s="221"/>
      <c r="B316" s="222"/>
      <c r="C316" s="268" t="s">
        <v>1161</v>
      </c>
      <c r="D316" s="262"/>
      <c r="E316" s="263"/>
      <c r="F316" s="224"/>
      <c r="G316" s="224"/>
      <c r="H316" s="224"/>
      <c r="I316" s="224"/>
      <c r="J316" s="224"/>
      <c r="K316" s="224"/>
      <c r="L316" s="224"/>
      <c r="M316" s="224"/>
      <c r="N316" s="223"/>
      <c r="O316" s="223"/>
      <c r="P316" s="223"/>
      <c r="Q316" s="223"/>
      <c r="R316" s="224"/>
      <c r="S316" s="224"/>
      <c r="T316" s="224"/>
      <c r="U316" s="224"/>
      <c r="V316" s="224"/>
      <c r="W316" s="224"/>
      <c r="X316" s="224"/>
      <c r="Y316" s="224"/>
      <c r="Z316" s="214"/>
      <c r="AA316" s="214"/>
      <c r="AB316" s="214"/>
      <c r="AC316" s="214"/>
      <c r="AD316" s="214"/>
      <c r="AE316" s="214"/>
      <c r="AF316" s="214"/>
      <c r="AG316" s="214" t="s">
        <v>371</v>
      </c>
      <c r="AH316" s="214">
        <v>0</v>
      </c>
      <c r="AI316" s="214"/>
      <c r="AJ316" s="214"/>
      <c r="AK316" s="214"/>
      <c r="AL316" s="214"/>
      <c r="AM316" s="214"/>
      <c r="AN316" s="214"/>
      <c r="AO316" s="214"/>
      <c r="AP316" s="214"/>
      <c r="AQ316" s="214"/>
      <c r="AR316" s="214"/>
      <c r="AS316" s="214"/>
      <c r="AT316" s="214"/>
      <c r="AU316" s="214"/>
      <c r="AV316" s="214"/>
      <c r="AW316" s="214"/>
      <c r="AX316" s="214"/>
      <c r="AY316" s="214"/>
      <c r="AZ316" s="214"/>
      <c r="BA316" s="214"/>
      <c r="BB316" s="214"/>
      <c r="BC316" s="214"/>
      <c r="BD316" s="214"/>
      <c r="BE316" s="214"/>
      <c r="BF316" s="214"/>
      <c r="BG316" s="214"/>
      <c r="BH316" s="214"/>
    </row>
    <row r="317" spans="1:60" outlineLevel="3" x14ac:dyDescent="0.2">
      <c r="A317" s="221"/>
      <c r="B317" s="222"/>
      <c r="C317" s="268" t="s">
        <v>381</v>
      </c>
      <c r="D317" s="262"/>
      <c r="E317" s="263"/>
      <c r="F317" s="224"/>
      <c r="G317" s="224"/>
      <c r="H317" s="224"/>
      <c r="I317" s="224"/>
      <c r="J317" s="224"/>
      <c r="K317" s="224"/>
      <c r="L317" s="224"/>
      <c r="M317" s="224"/>
      <c r="N317" s="223"/>
      <c r="O317" s="223"/>
      <c r="P317" s="223"/>
      <c r="Q317" s="223"/>
      <c r="R317" s="224"/>
      <c r="S317" s="224"/>
      <c r="T317" s="224"/>
      <c r="U317" s="224"/>
      <c r="V317" s="224"/>
      <c r="W317" s="224"/>
      <c r="X317" s="224"/>
      <c r="Y317" s="224"/>
      <c r="Z317" s="214"/>
      <c r="AA317" s="214"/>
      <c r="AB317" s="214"/>
      <c r="AC317" s="214"/>
      <c r="AD317" s="214"/>
      <c r="AE317" s="214"/>
      <c r="AF317" s="214"/>
      <c r="AG317" s="214" t="s">
        <v>371</v>
      </c>
      <c r="AH317" s="214">
        <v>0</v>
      </c>
      <c r="AI317" s="214"/>
      <c r="AJ317" s="214"/>
      <c r="AK317" s="214"/>
      <c r="AL317" s="214"/>
      <c r="AM317" s="214"/>
      <c r="AN317" s="214"/>
      <c r="AO317" s="214"/>
      <c r="AP317" s="214"/>
      <c r="AQ317" s="214"/>
      <c r="AR317" s="214"/>
      <c r="AS317" s="214"/>
      <c r="AT317" s="214"/>
      <c r="AU317" s="214"/>
      <c r="AV317" s="214"/>
      <c r="AW317" s="214"/>
      <c r="AX317" s="214"/>
      <c r="AY317" s="214"/>
      <c r="AZ317" s="214"/>
      <c r="BA317" s="214"/>
      <c r="BB317" s="214"/>
      <c r="BC317" s="214"/>
      <c r="BD317" s="214"/>
      <c r="BE317" s="214"/>
      <c r="BF317" s="214"/>
      <c r="BG317" s="214"/>
      <c r="BH317" s="214"/>
    </row>
    <row r="318" spans="1:60" outlineLevel="3" x14ac:dyDescent="0.2">
      <c r="A318" s="221"/>
      <c r="B318" s="222"/>
      <c r="C318" s="268" t="s">
        <v>696</v>
      </c>
      <c r="D318" s="262"/>
      <c r="E318" s="263"/>
      <c r="F318" s="224"/>
      <c r="G318" s="224"/>
      <c r="H318" s="224"/>
      <c r="I318" s="224"/>
      <c r="J318" s="224"/>
      <c r="K318" s="224"/>
      <c r="L318" s="224"/>
      <c r="M318" s="224"/>
      <c r="N318" s="223"/>
      <c r="O318" s="223"/>
      <c r="P318" s="223"/>
      <c r="Q318" s="223"/>
      <c r="R318" s="224"/>
      <c r="S318" s="224"/>
      <c r="T318" s="224"/>
      <c r="U318" s="224"/>
      <c r="V318" s="224"/>
      <c r="W318" s="224"/>
      <c r="X318" s="224"/>
      <c r="Y318" s="224"/>
      <c r="Z318" s="214"/>
      <c r="AA318" s="214"/>
      <c r="AB318" s="214"/>
      <c r="AC318" s="214"/>
      <c r="AD318" s="214"/>
      <c r="AE318" s="214"/>
      <c r="AF318" s="214"/>
      <c r="AG318" s="214" t="s">
        <v>371</v>
      </c>
      <c r="AH318" s="214">
        <v>0</v>
      </c>
      <c r="AI318" s="214"/>
      <c r="AJ318" s="214"/>
      <c r="AK318" s="214"/>
      <c r="AL318" s="214"/>
      <c r="AM318" s="214"/>
      <c r="AN318" s="214"/>
      <c r="AO318" s="214"/>
      <c r="AP318" s="214"/>
      <c r="AQ318" s="214"/>
      <c r="AR318" s="214"/>
      <c r="AS318" s="214"/>
      <c r="AT318" s="214"/>
      <c r="AU318" s="214"/>
      <c r="AV318" s="214"/>
      <c r="AW318" s="214"/>
      <c r="AX318" s="214"/>
      <c r="AY318" s="214"/>
      <c r="AZ318" s="214"/>
      <c r="BA318" s="214"/>
      <c r="BB318" s="214"/>
      <c r="BC318" s="214"/>
      <c r="BD318" s="214"/>
      <c r="BE318" s="214"/>
      <c r="BF318" s="214"/>
      <c r="BG318" s="214"/>
      <c r="BH318" s="214"/>
    </row>
    <row r="319" spans="1:60" outlineLevel="3" x14ac:dyDescent="0.2">
      <c r="A319" s="221"/>
      <c r="B319" s="222"/>
      <c r="C319" s="268" t="s">
        <v>994</v>
      </c>
      <c r="D319" s="262"/>
      <c r="E319" s="263">
        <v>3.7</v>
      </c>
      <c r="F319" s="224"/>
      <c r="G319" s="224"/>
      <c r="H319" s="224"/>
      <c r="I319" s="224"/>
      <c r="J319" s="224"/>
      <c r="K319" s="224"/>
      <c r="L319" s="224"/>
      <c r="M319" s="224"/>
      <c r="N319" s="223"/>
      <c r="O319" s="223"/>
      <c r="P319" s="223"/>
      <c r="Q319" s="223"/>
      <c r="R319" s="224"/>
      <c r="S319" s="224"/>
      <c r="T319" s="224"/>
      <c r="U319" s="224"/>
      <c r="V319" s="224"/>
      <c r="W319" s="224"/>
      <c r="X319" s="224"/>
      <c r="Y319" s="224"/>
      <c r="Z319" s="214"/>
      <c r="AA319" s="214"/>
      <c r="AB319" s="214"/>
      <c r="AC319" s="214"/>
      <c r="AD319" s="214"/>
      <c r="AE319" s="214"/>
      <c r="AF319" s="214"/>
      <c r="AG319" s="214" t="s">
        <v>371</v>
      </c>
      <c r="AH319" s="214">
        <v>0</v>
      </c>
      <c r="AI319" s="214"/>
      <c r="AJ319" s="214"/>
      <c r="AK319" s="214"/>
      <c r="AL319" s="214"/>
      <c r="AM319" s="214"/>
      <c r="AN319" s="214"/>
      <c r="AO319" s="214"/>
      <c r="AP319" s="214"/>
      <c r="AQ319" s="214"/>
      <c r="AR319" s="214"/>
      <c r="AS319" s="214"/>
      <c r="AT319" s="214"/>
      <c r="AU319" s="214"/>
      <c r="AV319" s="214"/>
      <c r="AW319" s="214"/>
      <c r="AX319" s="214"/>
      <c r="AY319" s="214"/>
      <c r="AZ319" s="214"/>
      <c r="BA319" s="214"/>
      <c r="BB319" s="214"/>
      <c r="BC319" s="214"/>
      <c r="BD319" s="214"/>
      <c r="BE319" s="214"/>
      <c r="BF319" s="214"/>
      <c r="BG319" s="214"/>
      <c r="BH319" s="214"/>
    </row>
    <row r="320" spans="1:60" outlineLevel="3" x14ac:dyDescent="0.2">
      <c r="A320" s="221"/>
      <c r="B320" s="222"/>
      <c r="C320" s="268" t="s">
        <v>1108</v>
      </c>
      <c r="D320" s="262"/>
      <c r="E320" s="263">
        <v>13.29</v>
      </c>
      <c r="F320" s="224"/>
      <c r="G320" s="224"/>
      <c r="H320" s="224"/>
      <c r="I320" s="224"/>
      <c r="J320" s="224"/>
      <c r="K320" s="224"/>
      <c r="L320" s="224"/>
      <c r="M320" s="224"/>
      <c r="N320" s="223"/>
      <c r="O320" s="223"/>
      <c r="P320" s="223"/>
      <c r="Q320" s="223"/>
      <c r="R320" s="224"/>
      <c r="S320" s="224"/>
      <c r="T320" s="224"/>
      <c r="U320" s="224"/>
      <c r="V320" s="224"/>
      <c r="W320" s="224"/>
      <c r="X320" s="224"/>
      <c r="Y320" s="224"/>
      <c r="Z320" s="214"/>
      <c r="AA320" s="214"/>
      <c r="AB320" s="214"/>
      <c r="AC320" s="214"/>
      <c r="AD320" s="214"/>
      <c r="AE320" s="214"/>
      <c r="AF320" s="214"/>
      <c r="AG320" s="214" t="s">
        <v>371</v>
      </c>
      <c r="AH320" s="214">
        <v>0</v>
      </c>
      <c r="AI320" s="214"/>
      <c r="AJ320" s="214"/>
      <c r="AK320" s="214"/>
      <c r="AL320" s="214"/>
      <c r="AM320" s="214"/>
      <c r="AN320" s="214"/>
      <c r="AO320" s="214"/>
      <c r="AP320" s="214"/>
      <c r="AQ320" s="214"/>
      <c r="AR320" s="214"/>
      <c r="AS320" s="214"/>
      <c r="AT320" s="214"/>
      <c r="AU320" s="214"/>
      <c r="AV320" s="214"/>
      <c r="AW320" s="214"/>
      <c r="AX320" s="214"/>
      <c r="AY320" s="214"/>
      <c r="AZ320" s="214"/>
      <c r="BA320" s="214"/>
      <c r="BB320" s="214"/>
      <c r="BC320" s="214"/>
      <c r="BD320" s="214"/>
      <c r="BE320" s="214"/>
      <c r="BF320" s="214"/>
      <c r="BG320" s="214"/>
      <c r="BH320" s="214"/>
    </row>
    <row r="321" spans="1:60" outlineLevel="3" x14ac:dyDescent="0.2">
      <c r="A321" s="221"/>
      <c r="B321" s="222"/>
      <c r="C321" s="268" t="s">
        <v>995</v>
      </c>
      <c r="D321" s="262"/>
      <c r="E321" s="263">
        <v>12.38</v>
      </c>
      <c r="F321" s="224"/>
      <c r="G321" s="224"/>
      <c r="H321" s="224"/>
      <c r="I321" s="224"/>
      <c r="J321" s="224"/>
      <c r="K321" s="224"/>
      <c r="L321" s="224"/>
      <c r="M321" s="224"/>
      <c r="N321" s="223"/>
      <c r="O321" s="223"/>
      <c r="P321" s="223"/>
      <c r="Q321" s="223"/>
      <c r="R321" s="224"/>
      <c r="S321" s="224"/>
      <c r="T321" s="224"/>
      <c r="U321" s="224"/>
      <c r="V321" s="224"/>
      <c r="W321" s="224"/>
      <c r="X321" s="224"/>
      <c r="Y321" s="224"/>
      <c r="Z321" s="214"/>
      <c r="AA321" s="214"/>
      <c r="AB321" s="214"/>
      <c r="AC321" s="214"/>
      <c r="AD321" s="214"/>
      <c r="AE321" s="214"/>
      <c r="AF321" s="214"/>
      <c r="AG321" s="214" t="s">
        <v>371</v>
      </c>
      <c r="AH321" s="214">
        <v>0</v>
      </c>
      <c r="AI321" s="214"/>
      <c r="AJ321" s="214"/>
      <c r="AK321" s="214"/>
      <c r="AL321" s="214"/>
      <c r="AM321" s="214"/>
      <c r="AN321" s="214"/>
      <c r="AO321" s="214"/>
      <c r="AP321" s="214"/>
      <c r="AQ321" s="214"/>
      <c r="AR321" s="214"/>
      <c r="AS321" s="214"/>
      <c r="AT321" s="214"/>
      <c r="AU321" s="214"/>
      <c r="AV321" s="214"/>
      <c r="AW321" s="214"/>
      <c r="AX321" s="214"/>
      <c r="AY321" s="214"/>
      <c r="AZ321" s="214"/>
      <c r="BA321" s="214"/>
      <c r="BB321" s="214"/>
      <c r="BC321" s="214"/>
      <c r="BD321" s="214"/>
      <c r="BE321" s="214"/>
      <c r="BF321" s="214"/>
      <c r="BG321" s="214"/>
      <c r="BH321" s="214"/>
    </row>
    <row r="322" spans="1:60" outlineLevel="3" x14ac:dyDescent="0.2">
      <c r="A322" s="221"/>
      <c r="B322" s="222"/>
      <c r="C322" s="268" t="s">
        <v>1109</v>
      </c>
      <c r="D322" s="262"/>
      <c r="E322" s="263">
        <v>4.67</v>
      </c>
      <c r="F322" s="224"/>
      <c r="G322" s="224"/>
      <c r="H322" s="224"/>
      <c r="I322" s="224"/>
      <c r="J322" s="224"/>
      <c r="K322" s="224"/>
      <c r="L322" s="224"/>
      <c r="M322" s="224"/>
      <c r="N322" s="223"/>
      <c r="O322" s="223"/>
      <c r="P322" s="223"/>
      <c r="Q322" s="223"/>
      <c r="R322" s="224"/>
      <c r="S322" s="224"/>
      <c r="T322" s="224"/>
      <c r="U322" s="224"/>
      <c r="V322" s="224"/>
      <c r="W322" s="224"/>
      <c r="X322" s="224"/>
      <c r="Y322" s="224"/>
      <c r="Z322" s="214"/>
      <c r="AA322" s="214"/>
      <c r="AB322" s="214"/>
      <c r="AC322" s="214"/>
      <c r="AD322" s="214"/>
      <c r="AE322" s="214"/>
      <c r="AF322" s="214"/>
      <c r="AG322" s="214" t="s">
        <v>371</v>
      </c>
      <c r="AH322" s="214">
        <v>0</v>
      </c>
      <c r="AI322" s="214"/>
      <c r="AJ322" s="214"/>
      <c r="AK322" s="214"/>
      <c r="AL322" s="214"/>
      <c r="AM322" s="214"/>
      <c r="AN322" s="214"/>
      <c r="AO322" s="214"/>
      <c r="AP322" s="214"/>
      <c r="AQ322" s="214"/>
      <c r="AR322" s="214"/>
      <c r="AS322" s="214"/>
      <c r="AT322" s="214"/>
      <c r="AU322" s="214"/>
      <c r="AV322" s="214"/>
      <c r="AW322" s="214"/>
      <c r="AX322" s="214"/>
      <c r="AY322" s="214"/>
      <c r="AZ322" s="214"/>
      <c r="BA322" s="214"/>
      <c r="BB322" s="214"/>
      <c r="BC322" s="214"/>
      <c r="BD322" s="214"/>
      <c r="BE322" s="214"/>
      <c r="BF322" s="214"/>
      <c r="BG322" s="214"/>
      <c r="BH322" s="214"/>
    </row>
    <row r="323" spans="1:60" ht="22.5" outlineLevel="1" x14ac:dyDescent="0.2">
      <c r="A323" s="236">
        <v>90</v>
      </c>
      <c r="B323" s="237" t="s">
        <v>697</v>
      </c>
      <c r="C323" s="254" t="s">
        <v>698</v>
      </c>
      <c r="D323" s="238" t="s">
        <v>379</v>
      </c>
      <c r="E323" s="239">
        <v>73.526399999999995</v>
      </c>
      <c r="F323" s="240"/>
      <c r="G323" s="241">
        <f>ROUND(E323*F323,2)</f>
        <v>0</v>
      </c>
      <c r="H323" s="240"/>
      <c r="I323" s="241">
        <f>ROUND(E323*H323,2)</f>
        <v>0</v>
      </c>
      <c r="J323" s="240"/>
      <c r="K323" s="241">
        <f>ROUND(E323*J323,2)</f>
        <v>0</v>
      </c>
      <c r="L323" s="241">
        <v>12</v>
      </c>
      <c r="M323" s="241">
        <f>G323*(1+L323/100)</f>
        <v>0</v>
      </c>
      <c r="N323" s="239">
        <v>1.6199999999999999E-2</v>
      </c>
      <c r="O323" s="239">
        <f>ROUND(E323*N323,2)</f>
        <v>1.19</v>
      </c>
      <c r="P323" s="239">
        <v>0</v>
      </c>
      <c r="Q323" s="239">
        <f>ROUND(E323*P323,2)</f>
        <v>0</v>
      </c>
      <c r="R323" s="241" t="s">
        <v>428</v>
      </c>
      <c r="S323" s="241" t="s">
        <v>315</v>
      </c>
      <c r="T323" s="242" t="s">
        <v>315</v>
      </c>
      <c r="U323" s="224">
        <v>0</v>
      </c>
      <c r="V323" s="224">
        <f>ROUND(E323*U323,2)</f>
        <v>0</v>
      </c>
      <c r="W323" s="224"/>
      <c r="X323" s="224" t="s">
        <v>429</v>
      </c>
      <c r="Y323" s="224" t="s">
        <v>317</v>
      </c>
      <c r="Z323" s="214"/>
      <c r="AA323" s="214"/>
      <c r="AB323" s="214"/>
      <c r="AC323" s="214"/>
      <c r="AD323" s="214"/>
      <c r="AE323" s="214"/>
      <c r="AF323" s="214"/>
      <c r="AG323" s="214" t="s">
        <v>728</v>
      </c>
      <c r="AH323" s="214"/>
      <c r="AI323" s="214"/>
      <c r="AJ323" s="214"/>
      <c r="AK323" s="214"/>
      <c r="AL323" s="214"/>
      <c r="AM323" s="214"/>
      <c r="AN323" s="214"/>
      <c r="AO323" s="214"/>
      <c r="AP323" s="214"/>
      <c r="AQ323" s="214"/>
      <c r="AR323" s="214"/>
      <c r="AS323" s="214"/>
      <c r="AT323" s="214"/>
      <c r="AU323" s="214"/>
      <c r="AV323" s="214"/>
      <c r="AW323" s="214"/>
      <c r="AX323" s="214"/>
      <c r="AY323" s="214"/>
      <c r="AZ323" s="214"/>
      <c r="BA323" s="214"/>
      <c r="BB323" s="214"/>
      <c r="BC323" s="214"/>
      <c r="BD323" s="214"/>
      <c r="BE323" s="214"/>
      <c r="BF323" s="214"/>
      <c r="BG323" s="214"/>
      <c r="BH323" s="214"/>
    </row>
    <row r="324" spans="1:60" outlineLevel="2" x14ac:dyDescent="0.2">
      <c r="A324" s="221"/>
      <c r="B324" s="222"/>
      <c r="C324" s="268" t="s">
        <v>1162</v>
      </c>
      <c r="D324" s="262"/>
      <c r="E324" s="263">
        <v>73.526399999999995</v>
      </c>
      <c r="F324" s="224"/>
      <c r="G324" s="224"/>
      <c r="H324" s="224"/>
      <c r="I324" s="224"/>
      <c r="J324" s="224"/>
      <c r="K324" s="224"/>
      <c r="L324" s="224"/>
      <c r="M324" s="224"/>
      <c r="N324" s="223"/>
      <c r="O324" s="223"/>
      <c r="P324" s="223"/>
      <c r="Q324" s="223"/>
      <c r="R324" s="224"/>
      <c r="S324" s="224"/>
      <c r="T324" s="224"/>
      <c r="U324" s="224"/>
      <c r="V324" s="224"/>
      <c r="W324" s="224"/>
      <c r="X324" s="224"/>
      <c r="Y324" s="224"/>
      <c r="Z324" s="214"/>
      <c r="AA324" s="214"/>
      <c r="AB324" s="214"/>
      <c r="AC324" s="214"/>
      <c r="AD324" s="214"/>
      <c r="AE324" s="214"/>
      <c r="AF324" s="214"/>
      <c r="AG324" s="214" t="s">
        <v>371</v>
      </c>
      <c r="AH324" s="214">
        <v>0</v>
      </c>
      <c r="AI324" s="214"/>
      <c r="AJ324" s="214"/>
      <c r="AK324" s="214"/>
      <c r="AL324" s="214"/>
      <c r="AM324" s="214"/>
      <c r="AN324" s="214"/>
      <c r="AO324" s="214"/>
      <c r="AP324" s="214"/>
      <c r="AQ324" s="214"/>
      <c r="AR324" s="214"/>
      <c r="AS324" s="214"/>
      <c r="AT324" s="214"/>
      <c r="AU324" s="214"/>
      <c r="AV324" s="214"/>
      <c r="AW324" s="214"/>
      <c r="AX324" s="214"/>
      <c r="AY324" s="214"/>
      <c r="AZ324" s="214"/>
      <c r="BA324" s="214"/>
      <c r="BB324" s="214"/>
      <c r="BC324" s="214"/>
      <c r="BD324" s="214"/>
      <c r="BE324" s="214"/>
      <c r="BF324" s="214"/>
      <c r="BG324" s="214"/>
      <c r="BH324" s="214"/>
    </row>
    <row r="325" spans="1:60" outlineLevel="1" x14ac:dyDescent="0.2">
      <c r="A325" s="236">
        <v>91</v>
      </c>
      <c r="B325" s="237" t="s">
        <v>700</v>
      </c>
      <c r="C325" s="254" t="s">
        <v>701</v>
      </c>
      <c r="D325" s="238" t="s">
        <v>379</v>
      </c>
      <c r="E325" s="239">
        <v>34.04</v>
      </c>
      <c r="F325" s="240"/>
      <c r="G325" s="241">
        <f>ROUND(E325*F325,2)</f>
        <v>0</v>
      </c>
      <c r="H325" s="240"/>
      <c r="I325" s="241">
        <f>ROUND(E325*H325,2)</f>
        <v>0</v>
      </c>
      <c r="J325" s="240"/>
      <c r="K325" s="241">
        <f>ROUND(E325*J325,2)</f>
        <v>0</v>
      </c>
      <c r="L325" s="241">
        <v>12</v>
      </c>
      <c r="M325" s="241">
        <f>G325*(1+L325/100)</f>
        <v>0</v>
      </c>
      <c r="N325" s="239">
        <v>0</v>
      </c>
      <c r="O325" s="239">
        <f>ROUND(E325*N325,2)</f>
        <v>0</v>
      </c>
      <c r="P325" s="239">
        <v>0</v>
      </c>
      <c r="Q325" s="239">
        <f>ROUND(E325*P325,2)</f>
        <v>0</v>
      </c>
      <c r="R325" s="241" t="s">
        <v>695</v>
      </c>
      <c r="S325" s="241" t="s">
        <v>315</v>
      </c>
      <c r="T325" s="242" t="s">
        <v>315</v>
      </c>
      <c r="U325" s="224">
        <v>0.29899999999999999</v>
      </c>
      <c r="V325" s="224">
        <f>ROUND(E325*U325,2)</f>
        <v>10.18</v>
      </c>
      <c r="W325" s="224"/>
      <c r="X325" s="224" t="s">
        <v>336</v>
      </c>
      <c r="Y325" s="224" t="s">
        <v>317</v>
      </c>
      <c r="Z325" s="214"/>
      <c r="AA325" s="214"/>
      <c r="AB325" s="214"/>
      <c r="AC325" s="214"/>
      <c r="AD325" s="214"/>
      <c r="AE325" s="214"/>
      <c r="AF325" s="214"/>
      <c r="AG325" s="214" t="s">
        <v>337</v>
      </c>
      <c r="AH325" s="214"/>
      <c r="AI325" s="214"/>
      <c r="AJ325" s="214"/>
      <c r="AK325" s="214"/>
      <c r="AL325" s="214"/>
      <c r="AM325" s="214"/>
      <c r="AN325" s="214"/>
      <c r="AO325" s="214"/>
      <c r="AP325" s="214"/>
      <c r="AQ325" s="214"/>
      <c r="AR325" s="214"/>
      <c r="AS325" s="214"/>
      <c r="AT325" s="214"/>
      <c r="AU325" s="214"/>
      <c r="AV325" s="214"/>
      <c r="AW325" s="214"/>
      <c r="AX325" s="214"/>
      <c r="AY325" s="214"/>
      <c r="AZ325" s="214"/>
      <c r="BA325" s="214"/>
      <c r="BB325" s="214"/>
      <c r="BC325" s="214"/>
      <c r="BD325" s="214"/>
      <c r="BE325" s="214"/>
      <c r="BF325" s="214"/>
      <c r="BG325" s="214"/>
      <c r="BH325" s="214"/>
    </row>
    <row r="326" spans="1:60" outlineLevel="2" x14ac:dyDescent="0.2">
      <c r="A326" s="221"/>
      <c r="B326" s="222"/>
      <c r="C326" s="268" t="s">
        <v>702</v>
      </c>
      <c r="D326" s="262"/>
      <c r="E326" s="263"/>
      <c r="F326" s="224"/>
      <c r="G326" s="224"/>
      <c r="H326" s="224"/>
      <c r="I326" s="224"/>
      <c r="J326" s="224"/>
      <c r="K326" s="224"/>
      <c r="L326" s="224"/>
      <c r="M326" s="224"/>
      <c r="N326" s="223"/>
      <c r="O326" s="223"/>
      <c r="P326" s="223"/>
      <c r="Q326" s="223"/>
      <c r="R326" s="224"/>
      <c r="S326" s="224"/>
      <c r="T326" s="224"/>
      <c r="U326" s="224"/>
      <c r="V326" s="224"/>
      <c r="W326" s="224"/>
      <c r="X326" s="224"/>
      <c r="Y326" s="224"/>
      <c r="Z326" s="214"/>
      <c r="AA326" s="214"/>
      <c r="AB326" s="214"/>
      <c r="AC326" s="214"/>
      <c r="AD326" s="214"/>
      <c r="AE326" s="214"/>
      <c r="AF326" s="214"/>
      <c r="AG326" s="214" t="s">
        <v>371</v>
      </c>
      <c r="AH326" s="214">
        <v>0</v>
      </c>
      <c r="AI326" s="214"/>
      <c r="AJ326" s="214"/>
      <c r="AK326" s="214"/>
      <c r="AL326" s="214"/>
      <c r="AM326" s="214"/>
      <c r="AN326" s="214"/>
      <c r="AO326" s="214"/>
      <c r="AP326" s="214"/>
      <c r="AQ326" s="214"/>
      <c r="AR326" s="214"/>
      <c r="AS326" s="214"/>
      <c r="AT326" s="214"/>
      <c r="AU326" s="214"/>
      <c r="AV326" s="214"/>
      <c r="AW326" s="214"/>
      <c r="AX326" s="214"/>
      <c r="AY326" s="214"/>
      <c r="AZ326" s="214"/>
      <c r="BA326" s="214"/>
      <c r="BB326" s="214"/>
      <c r="BC326" s="214"/>
      <c r="BD326" s="214"/>
      <c r="BE326" s="214"/>
      <c r="BF326" s="214"/>
      <c r="BG326" s="214"/>
      <c r="BH326" s="214"/>
    </row>
    <row r="327" spans="1:60" outlineLevel="3" x14ac:dyDescent="0.2">
      <c r="A327" s="221"/>
      <c r="B327" s="222"/>
      <c r="C327" s="268" t="s">
        <v>703</v>
      </c>
      <c r="D327" s="262"/>
      <c r="E327" s="263"/>
      <c r="F327" s="224"/>
      <c r="G327" s="224"/>
      <c r="H327" s="224"/>
      <c r="I327" s="224"/>
      <c r="J327" s="224"/>
      <c r="K327" s="224"/>
      <c r="L327" s="224"/>
      <c r="M327" s="224"/>
      <c r="N327" s="223"/>
      <c r="O327" s="223"/>
      <c r="P327" s="223"/>
      <c r="Q327" s="223"/>
      <c r="R327" s="224"/>
      <c r="S327" s="224"/>
      <c r="T327" s="224"/>
      <c r="U327" s="224"/>
      <c r="V327" s="224"/>
      <c r="W327" s="224"/>
      <c r="X327" s="224"/>
      <c r="Y327" s="224"/>
      <c r="Z327" s="214"/>
      <c r="AA327" s="214"/>
      <c r="AB327" s="214"/>
      <c r="AC327" s="214"/>
      <c r="AD327" s="214"/>
      <c r="AE327" s="214"/>
      <c r="AF327" s="214"/>
      <c r="AG327" s="214" t="s">
        <v>371</v>
      </c>
      <c r="AH327" s="214">
        <v>0</v>
      </c>
      <c r="AI327" s="214"/>
      <c r="AJ327" s="214"/>
      <c r="AK327" s="214"/>
      <c r="AL327" s="214"/>
      <c r="AM327" s="214"/>
      <c r="AN327" s="214"/>
      <c r="AO327" s="214"/>
      <c r="AP327" s="214"/>
      <c r="AQ327" s="214"/>
      <c r="AR327" s="214"/>
      <c r="AS327" s="214"/>
      <c r="AT327" s="214"/>
      <c r="AU327" s="214"/>
      <c r="AV327" s="214"/>
      <c r="AW327" s="214"/>
      <c r="AX327" s="214"/>
      <c r="AY327" s="214"/>
      <c r="AZ327" s="214"/>
      <c r="BA327" s="214"/>
      <c r="BB327" s="214"/>
      <c r="BC327" s="214"/>
      <c r="BD327" s="214"/>
      <c r="BE327" s="214"/>
      <c r="BF327" s="214"/>
      <c r="BG327" s="214"/>
      <c r="BH327" s="214"/>
    </row>
    <row r="328" spans="1:60" outlineLevel="3" x14ac:dyDescent="0.2">
      <c r="A328" s="221"/>
      <c r="B328" s="222"/>
      <c r="C328" s="268" t="s">
        <v>1163</v>
      </c>
      <c r="D328" s="262"/>
      <c r="E328" s="263">
        <v>34.04</v>
      </c>
      <c r="F328" s="224"/>
      <c r="G328" s="224"/>
      <c r="H328" s="224"/>
      <c r="I328" s="224"/>
      <c r="J328" s="224"/>
      <c r="K328" s="224"/>
      <c r="L328" s="224"/>
      <c r="M328" s="224"/>
      <c r="N328" s="223"/>
      <c r="O328" s="223"/>
      <c r="P328" s="223"/>
      <c r="Q328" s="223"/>
      <c r="R328" s="224"/>
      <c r="S328" s="224"/>
      <c r="T328" s="224"/>
      <c r="U328" s="224"/>
      <c r="V328" s="224"/>
      <c r="W328" s="224"/>
      <c r="X328" s="224"/>
      <c r="Y328" s="224"/>
      <c r="Z328" s="214"/>
      <c r="AA328" s="214"/>
      <c r="AB328" s="214"/>
      <c r="AC328" s="214"/>
      <c r="AD328" s="214"/>
      <c r="AE328" s="214"/>
      <c r="AF328" s="214"/>
      <c r="AG328" s="214" t="s">
        <v>371</v>
      </c>
      <c r="AH328" s="214">
        <v>5</v>
      </c>
      <c r="AI328" s="214"/>
      <c r="AJ328" s="214"/>
      <c r="AK328" s="214"/>
      <c r="AL328" s="214"/>
      <c r="AM328" s="214"/>
      <c r="AN328" s="214"/>
      <c r="AO328" s="214"/>
      <c r="AP328" s="214"/>
      <c r="AQ328" s="214"/>
      <c r="AR328" s="214"/>
      <c r="AS328" s="214"/>
      <c r="AT328" s="214"/>
      <c r="AU328" s="214"/>
      <c r="AV328" s="214"/>
      <c r="AW328" s="214"/>
      <c r="AX328" s="214"/>
      <c r="AY328" s="214"/>
      <c r="AZ328" s="214"/>
      <c r="BA328" s="214"/>
      <c r="BB328" s="214"/>
      <c r="BC328" s="214"/>
      <c r="BD328" s="214"/>
      <c r="BE328" s="214"/>
      <c r="BF328" s="214"/>
      <c r="BG328" s="214"/>
      <c r="BH328" s="214"/>
    </row>
    <row r="329" spans="1:60" ht="22.5" outlineLevel="1" x14ac:dyDescent="0.2">
      <c r="A329" s="236">
        <v>92</v>
      </c>
      <c r="B329" s="237" t="s">
        <v>705</v>
      </c>
      <c r="C329" s="254" t="s">
        <v>706</v>
      </c>
      <c r="D329" s="238" t="s">
        <v>365</v>
      </c>
      <c r="E329" s="239">
        <v>0.14338000000000001</v>
      </c>
      <c r="F329" s="240"/>
      <c r="G329" s="241">
        <f>ROUND(E329*F329,2)</f>
        <v>0</v>
      </c>
      <c r="H329" s="240"/>
      <c r="I329" s="241">
        <f>ROUND(E329*H329,2)</f>
        <v>0</v>
      </c>
      <c r="J329" s="240"/>
      <c r="K329" s="241">
        <f>ROUND(E329*J329,2)</f>
        <v>0</v>
      </c>
      <c r="L329" s="241">
        <v>12</v>
      </c>
      <c r="M329" s="241">
        <f>G329*(1+L329/100)</f>
        <v>0</v>
      </c>
      <c r="N329" s="239">
        <v>0.5</v>
      </c>
      <c r="O329" s="239">
        <f>ROUND(E329*N329,2)</f>
        <v>7.0000000000000007E-2</v>
      </c>
      <c r="P329" s="239">
        <v>0</v>
      </c>
      <c r="Q329" s="239">
        <f>ROUND(E329*P329,2)</f>
        <v>0</v>
      </c>
      <c r="R329" s="241" t="s">
        <v>428</v>
      </c>
      <c r="S329" s="241" t="s">
        <v>315</v>
      </c>
      <c r="T329" s="242" t="s">
        <v>315</v>
      </c>
      <c r="U329" s="224">
        <v>0</v>
      </c>
      <c r="V329" s="224">
        <f>ROUND(E329*U329,2)</f>
        <v>0</v>
      </c>
      <c r="W329" s="224"/>
      <c r="X329" s="224" t="s">
        <v>429</v>
      </c>
      <c r="Y329" s="224" t="s">
        <v>317</v>
      </c>
      <c r="Z329" s="214"/>
      <c r="AA329" s="214"/>
      <c r="AB329" s="214"/>
      <c r="AC329" s="214"/>
      <c r="AD329" s="214"/>
      <c r="AE329" s="214"/>
      <c r="AF329" s="214"/>
      <c r="AG329" s="214" t="s">
        <v>430</v>
      </c>
      <c r="AH329" s="214"/>
      <c r="AI329" s="214"/>
      <c r="AJ329" s="214"/>
      <c r="AK329" s="214"/>
      <c r="AL329" s="214"/>
      <c r="AM329" s="214"/>
      <c r="AN329" s="214"/>
      <c r="AO329" s="214"/>
      <c r="AP329" s="214"/>
      <c r="AQ329" s="214"/>
      <c r="AR329" s="214"/>
      <c r="AS329" s="214"/>
      <c r="AT329" s="214"/>
      <c r="AU329" s="214"/>
      <c r="AV329" s="214"/>
      <c r="AW329" s="214"/>
      <c r="AX329" s="214"/>
      <c r="AY329" s="214"/>
      <c r="AZ329" s="214"/>
      <c r="BA329" s="214"/>
      <c r="BB329" s="214"/>
      <c r="BC329" s="214"/>
      <c r="BD329" s="214"/>
      <c r="BE329" s="214"/>
      <c r="BF329" s="214"/>
      <c r="BG329" s="214"/>
      <c r="BH329" s="214"/>
    </row>
    <row r="330" spans="1:60" outlineLevel="2" x14ac:dyDescent="0.2">
      <c r="A330" s="221"/>
      <c r="B330" s="222"/>
      <c r="C330" s="268" t="s">
        <v>707</v>
      </c>
      <c r="D330" s="262"/>
      <c r="E330" s="263"/>
      <c r="F330" s="224"/>
      <c r="G330" s="224"/>
      <c r="H330" s="224"/>
      <c r="I330" s="224"/>
      <c r="J330" s="224"/>
      <c r="K330" s="224"/>
      <c r="L330" s="224"/>
      <c r="M330" s="224"/>
      <c r="N330" s="223"/>
      <c r="O330" s="223"/>
      <c r="P330" s="223"/>
      <c r="Q330" s="223"/>
      <c r="R330" s="224"/>
      <c r="S330" s="224"/>
      <c r="T330" s="224"/>
      <c r="U330" s="224"/>
      <c r="V330" s="224"/>
      <c r="W330" s="224"/>
      <c r="X330" s="224"/>
      <c r="Y330" s="224"/>
      <c r="Z330" s="214"/>
      <c r="AA330" s="214"/>
      <c r="AB330" s="214"/>
      <c r="AC330" s="214"/>
      <c r="AD330" s="214"/>
      <c r="AE330" s="214"/>
      <c r="AF330" s="214"/>
      <c r="AG330" s="214" t="s">
        <v>371</v>
      </c>
      <c r="AH330" s="214">
        <v>0</v>
      </c>
      <c r="AI330" s="214"/>
      <c r="AJ330" s="214"/>
      <c r="AK330" s="214"/>
      <c r="AL330" s="214"/>
      <c r="AM330" s="214"/>
      <c r="AN330" s="214"/>
      <c r="AO330" s="214"/>
      <c r="AP330" s="214"/>
      <c r="AQ330" s="214"/>
      <c r="AR330" s="214"/>
      <c r="AS330" s="214"/>
      <c r="AT330" s="214"/>
      <c r="AU330" s="214"/>
      <c r="AV330" s="214"/>
      <c r="AW330" s="214"/>
      <c r="AX330" s="214"/>
      <c r="AY330" s="214"/>
      <c r="AZ330" s="214"/>
      <c r="BA330" s="214"/>
      <c r="BB330" s="214"/>
      <c r="BC330" s="214"/>
      <c r="BD330" s="214"/>
      <c r="BE330" s="214"/>
      <c r="BF330" s="214"/>
      <c r="BG330" s="214"/>
      <c r="BH330" s="214"/>
    </row>
    <row r="331" spans="1:60" outlineLevel="3" x14ac:dyDescent="0.2">
      <c r="A331" s="221"/>
      <c r="B331" s="222"/>
      <c r="C331" s="268" t="s">
        <v>1164</v>
      </c>
      <c r="D331" s="262"/>
      <c r="E331" s="263">
        <v>0.14338000000000001</v>
      </c>
      <c r="F331" s="224"/>
      <c r="G331" s="224"/>
      <c r="H331" s="224"/>
      <c r="I331" s="224"/>
      <c r="J331" s="224"/>
      <c r="K331" s="224"/>
      <c r="L331" s="224"/>
      <c r="M331" s="224"/>
      <c r="N331" s="223"/>
      <c r="O331" s="223"/>
      <c r="P331" s="223"/>
      <c r="Q331" s="223"/>
      <c r="R331" s="224"/>
      <c r="S331" s="224"/>
      <c r="T331" s="224"/>
      <c r="U331" s="224"/>
      <c r="V331" s="224"/>
      <c r="W331" s="224"/>
      <c r="X331" s="224"/>
      <c r="Y331" s="224"/>
      <c r="Z331" s="214"/>
      <c r="AA331" s="214"/>
      <c r="AB331" s="214"/>
      <c r="AC331" s="214"/>
      <c r="AD331" s="214"/>
      <c r="AE331" s="214"/>
      <c r="AF331" s="214"/>
      <c r="AG331" s="214" t="s">
        <v>371</v>
      </c>
      <c r="AH331" s="214">
        <v>0</v>
      </c>
      <c r="AI331" s="214"/>
      <c r="AJ331" s="214"/>
      <c r="AK331" s="214"/>
      <c r="AL331" s="214"/>
      <c r="AM331" s="214"/>
      <c r="AN331" s="214"/>
      <c r="AO331" s="214"/>
      <c r="AP331" s="214"/>
      <c r="AQ331" s="214"/>
      <c r="AR331" s="214"/>
      <c r="AS331" s="214"/>
      <c r="AT331" s="214"/>
      <c r="AU331" s="214"/>
      <c r="AV331" s="214"/>
      <c r="AW331" s="214"/>
      <c r="AX331" s="214"/>
      <c r="AY331" s="214"/>
      <c r="AZ331" s="214"/>
      <c r="BA331" s="214"/>
      <c r="BB331" s="214"/>
      <c r="BC331" s="214"/>
      <c r="BD331" s="214"/>
      <c r="BE331" s="214"/>
      <c r="BF331" s="214"/>
      <c r="BG331" s="214"/>
      <c r="BH331" s="214"/>
    </row>
    <row r="332" spans="1:60" outlineLevel="1" x14ac:dyDescent="0.2">
      <c r="A332" s="236">
        <v>93</v>
      </c>
      <c r="B332" s="237" t="s">
        <v>709</v>
      </c>
      <c r="C332" s="254" t="s">
        <v>710</v>
      </c>
      <c r="D332" s="238" t="s">
        <v>365</v>
      </c>
      <c r="E332" s="239">
        <v>0.14338000000000001</v>
      </c>
      <c r="F332" s="240"/>
      <c r="G332" s="241">
        <f>ROUND(E332*F332,2)</f>
        <v>0</v>
      </c>
      <c r="H332" s="240"/>
      <c r="I332" s="241">
        <f>ROUND(E332*H332,2)</f>
        <v>0</v>
      </c>
      <c r="J332" s="240"/>
      <c r="K332" s="241">
        <f>ROUND(E332*J332,2)</f>
        <v>0</v>
      </c>
      <c r="L332" s="241">
        <v>12</v>
      </c>
      <c r="M332" s="241">
        <f>G332*(1+L332/100)</f>
        <v>0</v>
      </c>
      <c r="N332" s="239">
        <v>2.9499999999999999E-3</v>
      </c>
      <c r="O332" s="239">
        <f>ROUND(E332*N332,2)</f>
        <v>0</v>
      </c>
      <c r="P332" s="239">
        <v>0</v>
      </c>
      <c r="Q332" s="239">
        <f>ROUND(E332*P332,2)</f>
        <v>0</v>
      </c>
      <c r="R332" s="241" t="s">
        <v>695</v>
      </c>
      <c r="S332" s="241" t="s">
        <v>315</v>
      </c>
      <c r="T332" s="242" t="s">
        <v>315</v>
      </c>
      <c r="U332" s="224">
        <v>0</v>
      </c>
      <c r="V332" s="224">
        <f>ROUND(E332*U332,2)</f>
        <v>0</v>
      </c>
      <c r="W332" s="224"/>
      <c r="X332" s="224" t="s">
        <v>336</v>
      </c>
      <c r="Y332" s="224" t="s">
        <v>317</v>
      </c>
      <c r="Z332" s="214"/>
      <c r="AA332" s="214"/>
      <c r="AB332" s="214"/>
      <c r="AC332" s="214"/>
      <c r="AD332" s="214"/>
      <c r="AE332" s="214"/>
      <c r="AF332" s="214"/>
      <c r="AG332" s="214" t="s">
        <v>337</v>
      </c>
      <c r="AH332" s="214"/>
      <c r="AI332" s="214"/>
      <c r="AJ332" s="214"/>
      <c r="AK332" s="214"/>
      <c r="AL332" s="214"/>
      <c r="AM332" s="214"/>
      <c r="AN332" s="214"/>
      <c r="AO332" s="214"/>
      <c r="AP332" s="214"/>
      <c r="AQ332" s="214"/>
      <c r="AR332" s="214"/>
      <c r="AS332" s="214"/>
      <c r="AT332" s="214"/>
      <c r="AU332" s="214"/>
      <c r="AV332" s="214"/>
      <c r="AW332" s="214"/>
      <c r="AX332" s="214"/>
      <c r="AY332" s="214"/>
      <c r="AZ332" s="214"/>
      <c r="BA332" s="214"/>
      <c r="BB332" s="214"/>
      <c r="BC332" s="214"/>
      <c r="BD332" s="214"/>
      <c r="BE332" s="214"/>
      <c r="BF332" s="214"/>
      <c r="BG332" s="214"/>
      <c r="BH332" s="214"/>
    </row>
    <row r="333" spans="1:60" outlineLevel="2" x14ac:dyDescent="0.2">
      <c r="A333" s="221"/>
      <c r="B333" s="222"/>
      <c r="C333" s="268" t="s">
        <v>1165</v>
      </c>
      <c r="D333" s="262"/>
      <c r="E333" s="263">
        <v>0.14338000000000001</v>
      </c>
      <c r="F333" s="224"/>
      <c r="G333" s="224"/>
      <c r="H333" s="224"/>
      <c r="I333" s="224"/>
      <c r="J333" s="224"/>
      <c r="K333" s="224"/>
      <c r="L333" s="224"/>
      <c r="M333" s="224"/>
      <c r="N333" s="223"/>
      <c r="O333" s="223"/>
      <c r="P333" s="223"/>
      <c r="Q333" s="223"/>
      <c r="R333" s="224"/>
      <c r="S333" s="224"/>
      <c r="T333" s="224"/>
      <c r="U333" s="224"/>
      <c r="V333" s="224"/>
      <c r="W333" s="224"/>
      <c r="X333" s="224"/>
      <c r="Y333" s="224"/>
      <c r="Z333" s="214"/>
      <c r="AA333" s="214"/>
      <c r="AB333" s="214"/>
      <c r="AC333" s="214"/>
      <c r="AD333" s="214"/>
      <c r="AE333" s="214"/>
      <c r="AF333" s="214"/>
      <c r="AG333" s="214" t="s">
        <v>371</v>
      </c>
      <c r="AH333" s="214">
        <v>5</v>
      </c>
      <c r="AI333" s="214"/>
      <c r="AJ333" s="214"/>
      <c r="AK333" s="214"/>
      <c r="AL333" s="214"/>
      <c r="AM333" s="214"/>
      <c r="AN333" s="214"/>
      <c r="AO333" s="214"/>
      <c r="AP333" s="214"/>
      <c r="AQ333" s="214"/>
      <c r="AR333" s="214"/>
      <c r="AS333" s="214"/>
      <c r="AT333" s="214"/>
      <c r="AU333" s="214"/>
      <c r="AV333" s="214"/>
      <c r="AW333" s="214"/>
      <c r="AX333" s="214"/>
      <c r="AY333" s="214"/>
      <c r="AZ333" s="214"/>
      <c r="BA333" s="214"/>
      <c r="BB333" s="214"/>
      <c r="BC333" s="214"/>
      <c r="BD333" s="214"/>
      <c r="BE333" s="214"/>
      <c r="BF333" s="214"/>
      <c r="BG333" s="214"/>
      <c r="BH333" s="214"/>
    </row>
    <row r="334" spans="1:60" outlineLevel="1" x14ac:dyDescent="0.2">
      <c r="A334" s="236">
        <v>94</v>
      </c>
      <c r="B334" s="237" t="s">
        <v>711</v>
      </c>
      <c r="C334" s="254" t="s">
        <v>712</v>
      </c>
      <c r="D334" s="238" t="s">
        <v>379</v>
      </c>
      <c r="E334" s="239">
        <v>34.17</v>
      </c>
      <c r="F334" s="240"/>
      <c r="G334" s="241">
        <f>ROUND(E334*F334,2)</f>
        <v>0</v>
      </c>
      <c r="H334" s="240"/>
      <c r="I334" s="241">
        <f>ROUND(E334*H334,2)</f>
        <v>0</v>
      </c>
      <c r="J334" s="240"/>
      <c r="K334" s="241">
        <f>ROUND(E334*J334,2)</f>
        <v>0</v>
      </c>
      <c r="L334" s="241">
        <v>12</v>
      </c>
      <c r="M334" s="241">
        <f>G334*(1+L334/100)</f>
        <v>0</v>
      </c>
      <c r="N334" s="239">
        <v>1.6000000000000001E-4</v>
      </c>
      <c r="O334" s="239">
        <f>ROUND(E334*N334,2)</f>
        <v>0.01</v>
      </c>
      <c r="P334" s="239">
        <v>1.4E-2</v>
      </c>
      <c r="Q334" s="239">
        <f>ROUND(E334*P334,2)</f>
        <v>0.48</v>
      </c>
      <c r="R334" s="241" t="s">
        <v>695</v>
      </c>
      <c r="S334" s="241" t="s">
        <v>315</v>
      </c>
      <c r="T334" s="242" t="s">
        <v>315</v>
      </c>
      <c r="U334" s="224">
        <v>0.106</v>
      </c>
      <c r="V334" s="224">
        <f>ROUND(E334*U334,2)</f>
        <v>3.62</v>
      </c>
      <c r="W334" s="224"/>
      <c r="X334" s="224" t="s">
        <v>336</v>
      </c>
      <c r="Y334" s="224" t="s">
        <v>317</v>
      </c>
      <c r="Z334" s="214"/>
      <c r="AA334" s="214"/>
      <c r="AB334" s="214"/>
      <c r="AC334" s="214"/>
      <c r="AD334" s="214"/>
      <c r="AE334" s="214"/>
      <c r="AF334" s="214"/>
      <c r="AG334" s="214" t="s">
        <v>367</v>
      </c>
      <c r="AH334" s="214"/>
      <c r="AI334" s="214"/>
      <c r="AJ334" s="214"/>
      <c r="AK334" s="214"/>
      <c r="AL334" s="214"/>
      <c r="AM334" s="214"/>
      <c r="AN334" s="214"/>
      <c r="AO334" s="214"/>
      <c r="AP334" s="214"/>
      <c r="AQ334" s="214"/>
      <c r="AR334" s="214"/>
      <c r="AS334" s="214"/>
      <c r="AT334" s="214"/>
      <c r="AU334" s="214"/>
      <c r="AV334" s="214"/>
      <c r="AW334" s="214"/>
      <c r="AX334" s="214"/>
      <c r="AY334" s="214"/>
      <c r="AZ334" s="214"/>
      <c r="BA334" s="214"/>
      <c r="BB334" s="214"/>
      <c r="BC334" s="214"/>
      <c r="BD334" s="214"/>
      <c r="BE334" s="214"/>
      <c r="BF334" s="214"/>
      <c r="BG334" s="214"/>
      <c r="BH334" s="214"/>
    </row>
    <row r="335" spans="1:60" outlineLevel="2" x14ac:dyDescent="0.2">
      <c r="A335" s="221"/>
      <c r="B335" s="222"/>
      <c r="C335" s="268" t="s">
        <v>536</v>
      </c>
      <c r="D335" s="262"/>
      <c r="E335" s="263"/>
      <c r="F335" s="224"/>
      <c r="G335" s="224"/>
      <c r="H335" s="224"/>
      <c r="I335" s="224"/>
      <c r="J335" s="224"/>
      <c r="K335" s="224"/>
      <c r="L335" s="224"/>
      <c r="M335" s="224"/>
      <c r="N335" s="223"/>
      <c r="O335" s="223"/>
      <c r="P335" s="223"/>
      <c r="Q335" s="223"/>
      <c r="R335" s="224"/>
      <c r="S335" s="224"/>
      <c r="T335" s="224"/>
      <c r="U335" s="224"/>
      <c r="V335" s="224"/>
      <c r="W335" s="224"/>
      <c r="X335" s="224"/>
      <c r="Y335" s="224"/>
      <c r="Z335" s="214"/>
      <c r="AA335" s="214"/>
      <c r="AB335" s="214"/>
      <c r="AC335" s="214"/>
      <c r="AD335" s="214"/>
      <c r="AE335" s="214"/>
      <c r="AF335" s="214"/>
      <c r="AG335" s="214" t="s">
        <v>371</v>
      </c>
      <c r="AH335" s="214">
        <v>0</v>
      </c>
      <c r="AI335" s="214"/>
      <c r="AJ335" s="214"/>
      <c r="AK335" s="214"/>
      <c r="AL335" s="214"/>
      <c r="AM335" s="214"/>
      <c r="AN335" s="214"/>
      <c r="AO335" s="214"/>
      <c r="AP335" s="214"/>
      <c r="AQ335" s="214"/>
      <c r="AR335" s="214"/>
      <c r="AS335" s="214"/>
      <c r="AT335" s="214"/>
      <c r="AU335" s="214"/>
      <c r="AV335" s="214"/>
      <c r="AW335" s="214"/>
      <c r="AX335" s="214"/>
      <c r="AY335" s="214"/>
      <c r="AZ335" s="214"/>
      <c r="BA335" s="214"/>
      <c r="BB335" s="214"/>
      <c r="BC335" s="214"/>
      <c r="BD335" s="214"/>
      <c r="BE335" s="214"/>
      <c r="BF335" s="214"/>
      <c r="BG335" s="214"/>
      <c r="BH335" s="214"/>
    </row>
    <row r="336" spans="1:60" outlineLevel="3" x14ac:dyDescent="0.2">
      <c r="A336" s="221"/>
      <c r="B336" s="222"/>
      <c r="C336" s="268" t="s">
        <v>1088</v>
      </c>
      <c r="D336" s="262"/>
      <c r="E336" s="263">
        <v>12.03</v>
      </c>
      <c r="F336" s="224"/>
      <c r="G336" s="224"/>
      <c r="H336" s="224"/>
      <c r="I336" s="224"/>
      <c r="J336" s="224"/>
      <c r="K336" s="224"/>
      <c r="L336" s="224"/>
      <c r="M336" s="224"/>
      <c r="N336" s="223"/>
      <c r="O336" s="223"/>
      <c r="P336" s="223"/>
      <c r="Q336" s="223"/>
      <c r="R336" s="224"/>
      <c r="S336" s="224"/>
      <c r="T336" s="224"/>
      <c r="U336" s="224"/>
      <c r="V336" s="224"/>
      <c r="W336" s="224"/>
      <c r="X336" s="224"/>
      <c r="Y336" s="224"/>
      <c r="Z336" s="214"/>
      <c r="AA336" s="214"/>
      <c r="AB336" s="214"/>
      <c r="AC336" s="214"/>
      <c r="AD336" s="214"/>
      <c r="AE336" s="214"/>
      <c r="AF336" s="214"/>
      <c r="AG336" s="214" t="s">
        <v>371</v>
      </c>
      <c r="AH336" s="214">
        <v>0</v>
      </c>
      <c r="AI336" s="214"/>
      <c r="AJ336" s="214"/>
      <c r="AK336" s="214"/>
      <c r="AL336" s="214"/>
      <c r="AM336" s="214"/>
      <c r="AN336" s="214"/>
      <c r="AO336" s="214"/>
      <c r="AP336" s="214"/>
      <c r="AQ336" s="214"/>
      <c r="AR336" s="214"/>
      <c r="AS336" s="214"/>
      <c r="AT336" s="214"/>
      <c r="AU336" s="214"/>
      <c r="AV336" s="214"/>
      <c r="AW336" s="214"/>
      <c r="AX336" s="214"/>
      <c r="AY336" s="214"/>
      <c r="AZ336" s="214"/>
      <c r="BA336" s="214"/>
      <c r="BB336" s="214"/>
      <c r="BC336" s="214"/>
      <c r="BD336" s="214"/>
      <c r="BE336" s="214"/>
      <c r="BF336" s="214"/>
      <c r="BG336" s="214"/>
      <c r="BH336" s="214"/>
    </row>
    <row r="337" spans="1:60" outlineLevel="3" x14ac:dyDescent="0.2">
      <c r="A337" s="221"/>
      <c r="B337" s="222"/>
      <c r="C337" s="268" t="s">
        <v>1089</v>
      </c>
      <c r="D337" s="262"/>
      <c r="E337" s="263">
        <v>21.12</v>
      </c>
      <c r="F337" s="224"/>
      <c r="G337" s="224"/>
      <c r="H337" s="224"/>
      <c r="I337" s="224"/>
      <c r="J337" s="224"/>
      <c r="K337" s="224"/>
      <c r="L337" s="224"/>
      <c r="M337" s="224"/>
      <c r="N337" s="223"/>
      <c r="O337" s="223"/>
      <c r="P337" s="223"/>
      <c r="Q337" s="223"/>
      <c r="R337" s="224"/>
      <c r="S337" s="224"/>
      <c r="T337" s="224"/>
      <c r="U337" s="224"/>
      <c r="V337" s="224"/>
      <c r="W337" s="224"/>
      <c r="X337" s="224"/>
      <c r="Y337" s="224"/>
      <c r="Z337" s="214"/>
      <c r="AA337" s="214"/>
      <c r="AB337" s="214"/>
      <c r="AC337" s="214"/>
      <c r="AD337" s="214"/>
      <c r="AE337" s="214"/>
      <c r="AF337" s="214"/>
      <c r="AG337" s="214" t="s">
        <v>371</v>
      </c>
      <c r="AH337" s="214">
        <v>0</v>
      </c>
      <c r="AI337" s="214"/>
      <c r="AJ337" s="214"/>
      <c r="AK337" s="214"/>
      <c r="AL337" s="214"/>
      <c r="AM337" s="214"/>
      <c r="AN337" s="214"/>
      <c r="AO337" s="214"/>
      <c r="AP337" s="214"/>
      <c r="AQ337" s="214"/>
      <c r="AR337" s="214"/>
      <c r="AS337" s="214"/>
      <c r="AT337" s="214"/>
      <c r="AU337" s="214"/>
      <c r="AV337" s="214"/>
      <c r="AW337" s="214"/>
      <c r="AX337" s="214"/>
      <c r="AY337" s="214"/>
      <c r="AZ337" s="214"/>
      <c r="BA337" s="214"/>
      <c r="BB337" s="214"/>
      <c r="BC337" s="214"/>
      <c r="BD337" s="214"/>
      <c r="BE337" s="214"/>
      <c r="BF337" s="214"/>
      <c r="BG337" s="214"/>
      <c r="BH337" s="214"/>
    </row>
    <row r="338" spans="1:60" outlineLevel="3" x14ac:dyDescent="0.2">
      <c r="A338" s="221"/>
      <c r="B338" s="222"/>
      <c r="C338" s="268" t="s">
        <v>1075</v>
      </c>
      <c r="D338" s="262"/>
      <c r="E338" s="263">
        <v>1.02</v>
      </c>
      <c r="F338" s="224"/>
      <c r="G338" s="224"/>
      <c r="H338" s="224"/>
      <c r="I338" s="224"/>
      <c r="J338" s="224"/>
      <c r="K338" s="224"/>
      <c r="L338" s="224"/>
      <c r="M338" s="224"/>
      <c r="N338" s="223"/>
      <c r="O338" s="223"/>
      <c r="P338" s="223"/>
      <c r="Q338" s="223"/>
      <c r="R338" s="224"/>
      <c r="S338" s="224"/>
      <c r="T338" s="224"/>
      <c r="U338" s="224"/>
      <c r="V338" s="224"/>
      <c r="W338" s="224"/>
      <c r="X338" s="224"/>
      <c r="Y338" s="224"/>
      <c r="Z338" s="214"/>
      <c r="AA338" s="214"/>
      <c r="AB338" s="214"/>
      <c r="AC338" s="214"/>
      <c r="AD338" s="214"/>
      <c r="AE338" s="214"/>
      <c r="AF338" s="214"/>
      <c r="AG338" s="214" t="s">
        <v>371</v>
      </c>
      <c r="AH338" s="214">
        <v>0</v>
      </c>
      <c r="AI338" s="214"/>
      <c r="AJ338" s="214"/>
      <c r="AK338" s="214"/>
      <c r="AL338" s="214"/>
      <c r="AM338" s="214"/>
      <c r="AN338" s="214"/>
      <c r="AO338" s="214"/>
      <c r="AP338" s="214"/>
      <c r="AQ338" s="214"/>
      <c r="AR338" s="214"/>
      <c r="AS338" s="214"/>
      <c r="AT338" s="214"/>
      <c r="AU338" s="214"/>
      <c r="AV338" s="214"/>
      <c r="AW338" s="214"/>
      <c r="AX338" s="214"/>
      <c r="AY338" s="214"/>
      <c r="AZ338" s="214"/>
      <c r="BA338" s="214"/>
      <c r="BB338" s="214"/>
      <c r="BC338" s="214"/>
      <c r="BD338" s="214"/>
      <c r="BE338" s="214"/>
      <c r="BF338" s="214"/>
      <c r="BG338" s="214"/>
      <c r="BH338" s="214"/>
    </row>
    <row r="339" spans="1:60" outlineLevel="1" x14ac:dyDescent="0.2">
      <c r="A339" s="236">
        <v>95</v>
      </c>
      <c r="B339" s="237" t="s">
        <v>714</v>
      </c>
      <c r="C339" s="254" t="s">
        <v>715</v>
      </c>
      <c r="D339" s="238" t="s">
        <v>379</v>
      </c>
      <c r="E339" s="239">
        <v>34.17</v>
      </c>
      <c r="F339" s="240"/>
      <c r="G339" s="241">
        <f>ROUND(E339*F339,2)</f>
        <v>0</v>
      </c>
      <c r="H339" s="240"/>
      <c r="I339" s="241">
        <f>ROUND(E339*H339,2)</f>
        <v>0</v>
      </c>
      <c r="J339" s="240"/>
      <c r="K339" s="241">
        <f>ROUND(E339*J339,2)</f>
        <v>0</v>
      </c>
      <c r="L339" s="241">
        <v>12</v>
      </c>
      <c r="M339" s="241">
        <f>G339*(1+L339/100)</f>
        <v>0</v>
      </c>
      <c r="N339" s="239">
        <v>0</v>
      </c>
      <c r="O339" s="239">
        <f>ROUND(E339*N339,2)</f>
        <v>0</v>
      </c>
      <c r="P339" s="239">
        <v>1.4E-2</v>
      </c>
      <c r="Q339" s="239">
        <f>ROUND(E339*P339,2)</f>
        <v>0.48</v>
      </c>
      <c r="R339" s="241" t="s">
        <v>695</v>
      </c>
      <c r="S339" s="241" t="s">
        <v>315</v>
      </c>
      <c r="T339" s="242" t="s">
        <v>315</v>
      </c>
      <c r="U339" s="224">
        <v>0.08</v>
      </c>
      <c r="V339" s="224">
        <f>ROUND(E339*U339,2)</f>
        <v>2.73</v>
      </c>
      <c r="W339" s="224"/>
      <c r="X339" s="224" t="s">
        <v>336</v>
      </c>
      <c r="Y339" s="224" t="s">
        <v>317</v>
      </c>
      <c r="Z339" s="214"/>
      <c r="AA339" s="214"/>
      <c r="AB339" s="214"/>
      <c r="AC339" s="214"/>
      <c r="AD339" s="214"/>
      <c r="AE339" s="214"/>
      <c r="AF339" s="214"/>
      <c r="AG339" s="214" t="s">
        <v>367</v>
      </c>
      <c r="AH339" s="214"/>
      <c r="AI339" s="214"/>
      <c r="AJ339" s="214"/>
      <c r="AK339" s="214"/>
      <c r="AL339" s="214"/>
      <c r="AM339" s="214"/>
      <c r="AN339" s="214"/>
      <c r="AO339" s="214"/>
      <c r="AP339" s="214"/>
      <c r="AQ339" s="214"/>
      <c r="AR339" s="214"/>
      <c r="AS339" s="214"/>
      <c r="AT339" s="214"/>
      <c r="AU339" s="214"/>
      <c r="AV339" s="214"/>
      <c r="AW339" s="214"/>
      <c r="AX339" s="214"/>
      <c r="AY339" s="214"/>
      <c r="AZ339" s="214"/>
      <c r="BA339" s="214"/>
      <c r="BB339" s="214"/>
      <c r="BC339" s="214"/>
      <c r="BD339" s="214"/>
      <c r="BE339" s="214"/>
      <c r="BF339" s="214"/>
      <c r="BG339" s="214"/>
      <c r="BH339" s="214"/>
    </row>
    <row r="340" spans="1:60" outlineLevel="2" x14ac:dyDescent="0.2">
      <c r="A340" s="221"/>
      <c r="B340" s="222"/>
      <c r="C340" s="268" t="s">
        <v>536</v>
      </c>
      <c r="D340" s="262"/>
      <c r="E340" s="263"/>
      <c r="F340" s="224"/>
      <c r="G340" s="224"/>
      <c r="H340" s="224"/>
      <c r="I340" s="224"/>
      <c r="J340" s="224"/>
      <c r="K340" s="224"/>
      <c r="L340" s="224"/>
      <c r="M340" s="224"/>
      <c r="N340" s="223"/>
      <c r="O340" s="223"/>
      <c r="P340" s="223"/>
      <c r="Q340" s="223"/>
      <c r="R340" s="224"/>
      <c r="S340" s="224"/>
      <c r="T340" s="224"/>
      <c r="U340" s="224"/>
      <c r="V340" s="224"/>
      <c r="W340" s="224"/>
      <c r="X340" s="224"/>
      <c r="Y340" s="224"/>
      <c r="Z340" s="214"/>
      <c r="AA340" s="214"/>
      <c r="AB340" s="214"/>
      <c r="AC340" s="214"/>
      <c r="AD340" s="214"/>
      <c r="AE340" s="214"/>
      <c r="AF340" s="214"/>
      <c r="AG340" s="214" t="s">
        <v>371</v>
      </c>
      <c r="AH340" s="214">
        <v>0</v>
      </c>
      <c r="AI340" s="214"/>
      <c r="AJ340" s="214"/>
      <c r="AK340" s="214"/>
      <c r="AL340" s="214"/>
      <c r="AM340" s="214"/>
      <c r="AN340" s="214"/>
      <c r="AO340" s="214"/>
      <c r="AP340" s="214"/>
      <c r="AQ340" s="214"/>
      <c r="AR340" s="214"/>
      <c r="AS340" s="214"/>
      <c r="AT340" s="214"/>
      <c r="AU340" s="214"/>
      <c r="AV340" s="214"/>
      <c r="AW340" s="214"/>
      <c r="AX340" s="214"/>
      <c r="AY340" s="214"/>
      <c r="AZ340" s="214"/>
      <c r="BA340" s="214"/>
      <c r="BB340" s="214"/>
      <c r="BC340" s="214"/>
      <c r="BD340" s="214"/>
      <c r="BE340" s="214"/>
      <c r="BF340" s="214"/>
      <c r="BG340" s="214"/>
      <c r="BH340" s="214"/>
    </row>
    <row r="341" spans="1:60" outlineLevel="3" x14ac:dyDescent="0.2">
      <c r="A341" s="221"/>
      <c r="B341" s="222"/>
      <c r="C341" s="268" t="s">
        <v>1088</v>
      </c>
      <c r="D341" s="262"/>
      <c r="E341" s="263">
        <v>12.03</v>
      </c>
      <c r="F341" s="224"/>
      <c r="G341" s="224"/>
      <c r="H341" s="224"/>
      <c r="I341" s="224"/>
      <c r="J341" s="224"/>
      <c r="K341" s="224"/>
      <c r="L341" s="224"/>
      <c r="M341" s="224"/>
      <c r="N341" s="223"/>
      <c r="O341" s="223"/>
      <c r="P341" s="223"/>
      <c r="Q341" s="223"/>
      <c r="R341" s="224"/>
      <c r="S341" s="224"/>
      <c r="T341" s="224"/>
      <c r="U341" s="224"/>
      <c r="V341" s="224"/>
      <c r="W341" s="224"/>
      <c r="X341" s="224"/>
      <c r="Y341" s="224"/>
      <c r="Z341" s="214"/>
      <c r="AA341" s="214"/>
      <c r="AB341" s="214"/>
      <c r="AC341" s="214"/>
      <c r="AD341" s="214"/>
      <c r="AE341" s="214"/>
      <c r="AF341" s="214"/>
      <c r="AG341" s="214" t="s">
        <v>371</v>
      </c>
      <c r="AH341" s="214">
        <v>0</v>
      </c>
      <c r="AI341" s="214"/>
      <c r="AJ341" s="214"/>
      <c r="AK341" s="214"/>
      <c r="AL341" s="214"/>
      <c r="AM341" s="214"/>
      <c r="AN341" s="214"/>
      <c r="AO341" s="214"/>
      <c r="AP341" s="214"/>
      <c r="AQ341" s="214"/>
      <c r="AR341" s="214"/>
      <c r="AS341" s="214"/>
      <c r="AT341" s="214"/>
      <c r="AU341" s="214"/>
      <c r="AV341" s="214"/>
      <c r="AW341" s="214"/>
      <c r="AX341" s="214"/>
      <c r="AY341" s="214"/>
      <c r="AZ341" s="214"/>
      <c r="BA341" s="214"/>
      <c r="BB341" s="214"/>
      <c r="BC341" s="214"/>
      <c r="BD341" s="214"/>
      <c r="BE341" s="214"/>
      <c r="BF341" s="214"/>
      <c r="BG341" s="214"/>
      <c r="BH341" s="214"/>
    </row>
    <row r="342" spans="1:60" outlineLevel="3" x14ac:dyDescent="0.2">
      <c r="A342" s="221"/>
      <c r="B342" s="222"/>
      <c r="C342" s="268" t="s">
        <v>1089</v>
      </c>
      <c r="D342" s="262"/>
      <c r="E342" s="263">
        <v>21.12</v>
      </c>
      <c r="F342" s="224"/>
      <c r="G342" s="224"/>
      <c r="H342" s="224"/>
      <c r="I342" s="224"/>
      <c r="J342" s="224"/>
      <c r="K342" s="224"/>
      <c r="L342" s="224"/>
      <c r="M342" s="224"/>
      <c r="N342" s="223"/>
      <c r="O342" s="223"/>
      <c r="P342" s="223"/>
      <c r="Q342" s="223"/>
      <c r="R342" s="224"/>
      <c r="S342" s="224"/>
      <c r="T342" s="224"/>
      <c r="U342" s="224"/>
      <c r="V342" s="224"/>
      <c r="W342" s="224"/>
      <c r="X342" s="224"/>
      <c r="Y342" s="224"/>
      <c r="Z342" s="214"/>
      <c r="AA342" s="214"/>
      <c r="AB342" s="214"/>
      <c r="AC342" s="214"/>
      <c r="AD342" s="214"/>
      <c r="AE342" s="214"/>
      <c r="AF342" s="214"/>
      <c r="AG342" s="214" t="s">
        <v>371</v>
      </c>
      <c r="AH342" s="214">
        <v>0</v>
      </c>
      <c r="AI342" s="214"/>
      <c r="AJ342" s="214"/>
      <c r="AK342" s="214"/>
      <c r="AL342" s="214"/>
      <c r="AM342" s="214"/>
      <c r="AN342" s="214"/>
      <c r="AO342" s="214"/>
      <c r="AP342" s="214"/>
      <c r="AQ342" s="214"/>
      <c r="AR342" s="214"/>
      <c r="AS342" s="214"/>
      <c r="AT342" s="214"/>
      <c r="AU342" s="214"/>
      <c r="AV342" s="214"/>
      <c r="AW342" s="214"/>
      <c r="AX342" s="214"/>
      <c r="AY342" s="214"/>
      <c r="AZ342" s="214"/>
      <c r="BA342" s="214"/>
      <c r="BB342" s="214"/>
      <c r="BC342" s="214"/>
      <c r="BD342" s="214"/>
      <c r="BE342" s="214"/>
      <c r="BF342" s="214"/>
      <c r="BG342" s="214"/>
      <c r="BH342" s="214"/>
    </row>
    <row r="343" spans="1:60" outlineLevel="3" x14ac:dyDescent="0.2">
      <c r="A343" s="221"/>
      <c r="B343" s="222"/>
      <c r="C343" s="268" t="s">
        <v>1075</v>
      </c>
      <c r="D343" s="262"/>
      <c r="E343" s="263">
        <v>1.02</v>
      </c>
      <c r="F343" s="224"/>
      <c r="G343" s="224"/>
      <c r="H343" s="224"/>
      <c r="I343" s="224"/>
      <c r="J343" s="224"/>
      <c r="K343" s="224"/>
      <c r="L343" s="224"/>
      <c r="M343" s="224"/>
      <c r="N343" s="223"/>
      <c r="O343" s="223"/>
      <c r="P343" s="223"/>
      <c r="Q343" s="223"/>
      <c r="R343" s="224"/>
      <c r="S343" s="224"/>
      <c r="T343" s="224"/>
      <c r="U343" s="224"/>
      <c r="V343" s="224"/>
      <c r="W343" s="224"/>
      <c r="X343" s="224"/>
      <c r="Y343" s="224"/>
      <c r="Z343" s="214"/>
      <c r="AA343" s="214"/>
      <c r="AB343" s="214"/>
      <c r="AC343" s="214"/>
      <c r="AD343" s="214"/>
      <c r="AE343" s="214"/>
      <c r="AF343" s="214"/>
      <c r="AG343" s="214" t="s">
        <v>371</v>
      </c>
      <c r="AH343" s="214">
        <v>0</v>
      </c>
      <c r="AI343" s="214"/>
      <c r="AJ343" s="214"/>
      <c r="AK343" s="214"/>
      <c r="AL343" s="214"/>
      <c r="AM343" s="214"/>
      <c r="AN343" s="214"/>
      <c r="AO343" s="214"/>
      <c r="AP343" s="214"/>
      <c r="AQ343" s="214"/>
      <c r="AR343" s="214"/>
      <c r="AS343" s="214"/>
      <c r="AT343" s="214"/>
      <c r="AU343" s="214"/>
      <c r="AV343" s="214"/>
      <c r="AW343" s="214"/>
      <c r="AX343" s="214"/>
      <c r="AY343" s="214"/>
      <c r="AZ343" s="214"/>
      <c r="BA343" s="214"/>
      <c r="BB343" s="214"/>
      <c r="BC343" s="214"/>
      <c r="BD343" s="214"/>
      <c r="BE343" s="214"/>
      <c r="BF343" s="214"/>
      <c r="BG343" s="214"/>
      <c r="BH343" s="214"/>
    </row>
    <row r="344" spans="1:60" outlineLevel="1" x14ac:dyDescent="0.2">
      <c r="A344" s="236">
        <v>96</v>
      </c>
      <c r="B344" s="237" t="s">
        <v>716</v>
      </c>
      <c r="C344" s="254" t="s">
        <v>717</v>
      </c>
      <c r="D344" s="238" t="s">
        <v>379</v>
      </c>
      <c r="E344" s="239">
        <v>34.17</v>
      </c>
      <c r="F344" s="240"/>
      <c r="G344" s="241">
        <f>ROUND(E344*F344,2)</f>
        <v>0</v>
      </c>
      <c r="H344" s="240"/>
      <c r="I344" s="241">
        <f>ROUND(E344*H344,2)</f>
        <v>0</v>
      </c>
      <c r="J344" s="240"/>
      <c r="K344" s="241">
        <f>ROUND(E344*J344,2)</f>
        <v>0</v>
      </c>
      <c r="L344" s="241">
        <v>12</v>
      </c>
      <c r="M344" s="241">
        <f>G344*(1+L344/100)</f>
        <v>0</v>
      </c>
      <c r="N344" s="239">
        <v>0</v>
      </c>
      <c r="O344" s="239">
        <f>ROUND(E344*N344,2)</f>
        <v>0</v>
      </c>
      <c r="P344" s="239">
        <v>1.7999999999999999E-2</v>
      </c>
      <c r="Q344" s="239">
        <f>ROUND(E344*P344,2)</f>
        <v>0.62</v>
      </c>
      <c r="R344" s="241" t="s">
        <v>695</v>
      </c>
      <c r="S344" s="241" t="s">
        <v>315</v>
      </c>
      <c r="T344" s="242" t="s">
        <v>315</v>
      </c>
      <c r="U344" s="224">
        <v>0.19500000000000001</v>
      </c>
      <c r="V344" s="224">
        <f>ROUND(E344*U344,2)</f>
        <v>6.66</v>
      </c>
      <c r="W344" s="224"/>
      <c r="X344" s="224" t="s">
        <v>336</v>
      </c>
      <c r="Y344" s="224" t="s">
        <v>317</v>
      </c>
      <c r="Z344" s="214"/>
      <c r="AA344" s="214"/>
      <c r="AB344" s="214"/>
      <c r="AC344" s="214"/>
      <c r="AD344" s="214"/>
      <c r="AE344" s="214"/>
      <c r="AF344" s="214"/>
      <c r="AG344" s="214" t="s">
        <v>367</v>
      </c>
      <c r="AH344" s="214"/>
      <c r="AI344" s="214"/>
      <c r="AJ344" s="214"/>
      <c r="AK344" s="214"/>
      <c r="AL344" s="214"/>
      <c r="AM344" s="214"/>
      <c r="AN344" s="214"/>
      <c r="AO344" s="214"/>
      <c r="AP344" s="214"/>
      <c r="AQ344" s="214"/>
      <c r="AR344" s="214"/>
      <c r="AS344" s="214"/>
      <c r="AT344" s="214"/>
      <c r="AU344" s="214"/>
      <c r="AV344" s="214"/>
      <c r="AW344" s="214"/>
      <c r="AX344" s="214"/>
      <c r="AY344" s="214"/>
      <c r="AZ344" s="214"/>
      <c r="BA344" s="214"/>
      <c r="BB344" s="214"/>
      <c r="BC344" s="214"/>
      <c r="BD344" s="214"/>
      <c r="BE344" s="214"/>
      <c r="BF344" s="214"/>
      <c r="BG344" s="214"/>
      <c r="BH344" s="214"/>
    </row>
    <row r="345" spans="1:60" outlineLevel="2" x14ac:dyDescent="0.2">
      <c r="A345" s="221"/>
      <c r="B345" s="222"/>
      <c r="C345" s="268" t="s">
        <v>536</v>
      </c>
      <c r="D345" s="262"/>
      <c r="E345" s="263"/>
      <c r="F345" s="224"/>
      <c r="G345" s="224"/>
      <c r="H345" s="224"/>
      <c r="I345" s="224"/>
      <c r="J345" s="224"/>
      <c r="K345" s="224"/>
      <c r="L345" s="224"/>
      <c r="M345" s="224"/>
      <c r="N345" s="223"/>
      <c r="O345" s="223"/>
      <c r="P345" s="223"/>
      <c r="Q345" s="223"/>
      <c r="R345" s="224"/>
      <c r="S345" s="224"/>
      <c r="T345" s="224"/>
      <c r="U345" s="224"/>
      <c r="V345" s="224"/>
      <c r="W345" s="224"/>
      <c r="X345" s="224"/>
      <c r="Y345" s="224"/>
      <c r="Z345" s="214"/>
      <c r="AA345" s="214"/>
      <c r="AB345" s="214"/>
      <c r="AC345" s="214"/>
      <c r="AD345" s="214"/>
      <c r="AE345" s="214"/>
      <c r="AF345" s="214"/>
      <c r="AG345" s="214" t="s">
        <v>371</v>
      </c>
      <c r="AH345" s="214">
        <v>0</v>
      </c>
      <c r="AI345" s="214"/>
      <c r="AJ345" s="214"/>
      <c r="AK345" s="214"/>
      <c r="AL345" s="214"/>
      <c r="AM345" s="214"/>
      <c r="AN345" s="214"/>
      <c r="AO345" s="214"/>
      <c r="AP345" s="214"/>
      <c r="AQ345" s="214"/>
      <c r="AR345" s="214"/>
      <c r="AS345" s="214"/>
      <c r="AT345" s="214"/>
      <c r="AU345" s="214"/>
      <c r="AV345" s="214"/>
      <c r="AW345" s="214"/>
      <c r="AX345" s="214"/>
      <c r="AY345" s="214"/>
      <c r="AZ345" s="214"/>
      <c r="BA345" s="214"/>
      <c r="BB345" s="214"/>
      <c r="BC345" s="214"/>
      <c r="BD345" s="214"/>
      <c r="BE345" s="214"/>
      <c r="BF345" s="214"/>
      <c r="BG345" s="214"/>
      <c r="BH345" s="214"/>
    </row>
    <row r="346" spans="1:60" outlineLevel="3" x14ac:dyDescent="0.2">
      <c r="A346" s="221"/>
      <c r="B346" s="222"/>
      <c r="C346" s="268" t="s">
        <v>1088</v>
      </c>
      <c r="D346" s="262"/>
      <c r="E346" s="263">
        <v>12.03</v>
      </c>
      <c r="F346" s="224"/>
      <c r="G346" s="224"/>
      <c r="H346" s="224"/>
      <c r="I346" s="224"/>
      <c r="J346" s="224"/>
      <c r="K346" s="224"/>
      <c r="L346" s="224"/>
      <c r="M346" s="224"/>
      <c r="N346" s="223"/>
      <c r="O346" s="223"/>
      <c r="P346" s="223"/>
      <c r="Q346" s="223"/>
      <c r="R346" s="224"/>
      <c r="S346" s="224"/>
      <c r="T346" s="224"/>
      <c r="U346" s="224"/>
      <c r="V346" s="224"/>
      <c r="W346" s="224"/>
      <c r="X346" s="224"/>
      <c r="Y346" s="224"/>
      <c r="Z346" s="214"/>
      <c r="AA346" s="214"/>
      <c r="AB346" s="214"/>
      <c r="AC346" s="214"/>
      <c r="AD346" s="214"/>
      <c r="AE346" s="214"/>
      <c r="AF346" s="214"/>
      <c r="AG346" s="214" t="s">
        <v>371</v>
      </c>
      <c r="AH346" s="214">
        <v>0</v>
      </c>
      <c r="AI346" s="214"/>
      <c r="AJ346" s="214"/>
      <c r="AK346" s="214"/>
      <c r="AL346" s="214"/>
      <c r="AM346" s="214"/>
      <c r="AN346" s="214"/>
      <c r="AO346" s="214"/>
      <c r="AP346" s="214"/>
      <c r="AQ346" s="214"/>
      <c r="AR346" s="214"/>
      <c r="AS346" s="214"/>
      <c r="AT346" s="214"/>
      <c r="AU346" s="214"/>
      <c r="AV346" s="214"/>
      <c r="AW346" s="214"/>
      <c r="AX346" s="214"/>
      <c r="AY346" s="214"/>
      <c r="AZ346" s="214"/>
      <c r="BA346" s="214"/>
      <c r="BB346" s="214"/>
      <c r="BC346" s="214"/>
      <c r="BD346" s="214"/>
      <c r="BE346" s="214"/>
      <c r="BF346" s="214"/>
      <c r="BG346" s="214"/>
      <c r="BH346" s="214"/>
    </row>
    <row r="347" spans="1:60" outlineLevel="3" x14ac:dyDescent="0.2">
      <c r="A347" s="221"/>
      <c r="B347" s="222"/>
      <c r="C347" s="268" t="s">
        <v>1089</v>
      </c>
      <c r="D347" s="262"/>
      <c r="E347" s="263">
        <v>21.12</v>
      </c>
      <c r="F347" s="224"/>
      <c r="G347" s="224"/>
      <c r="H347" s="224"/>
      <c r="I347" s="224"/>
      <c r="J347" s="224"/>
      <c r="K347" s="224"/>
      <c r="L347" s="224"/>
      <c r="M347" s="224"/>
      <c r="N347" s="223"/>
      <c r="O347" s="223"/>
      <c r="P347" s="223"/>
      <c r="Q347" s="223"/>
      <c r="R347" s="224"/>
      <c r="S347" s="224"/>
      <c r="T347" s="224"/>
      <c r="U347" s="224"/>
      <c r="V347" s="224"/>
      <c r="W347" s="224"/>
      <c r="X347" s="224"/>
      <c r="Y347" s="224"/>
      <c r="Z347" s="214"/>
      <c r="AA347" s="214"/>
      <c r="AB347" s="214"/>
      <c r="AC347" s="214"/>
      <c r="AD347" s="214"/>
      <c r="AE347" s="214"/>
      <c r="AF347" s="214"/>
      <c r="AG347" s="214" t="s">
        <v>371</v>
      </c>
      <c r="AH347" s="214">
        <v>0</v>
      </c>
      <c r="AI347" s="214"/>
      <c r="AJ347" s="214"/>
      <c r="AK347" s="214"/>
      <c r="AL347" s="214"/>
      <c r="AM347" s="214"/>
      <c r="AN347" s="214"/>
      <c r="AO347" s="214"/>
      <c r="AP347" s="214"/>
      <c r="AQ347" s="214"/>
      <c r="AR347" s="214"/>
      <c r="AS347" s="214"/>
      <c r="AT347" s="214"/>
      <c r="AU347" s="214"/>
      <c r="AV347" s="214"/>
      <c r="AW347" s="214"/>
      <c r="AX347" s="214"/>
      <c r="AY347" s="214"/>
      <c r="AZ347" s="214"/>
      <c r="BA347" s="214"/>
      <c r="BB347" s="214"/>
      <c r="BC347" s="214"/>
      <c r="BD347" s="214"/>
      <c r="BE347" s="214"/>
      <c r="BF347" s="214"/>
      <c r="BG347" s="214"/>
      <c r="BH347" s="214"/>
    </row>
    <row r="348" spans="1:60" outlineLevel="3" x14ac:dyDescent="0.2">
      <c r="A348" s="221"/>
      <c r="B348" s="222"/>
      <c r="C348" s="268" t="s">
        <v>1075</v>
      </c>
      <c r="D348" s="262"/>
      <c r="E348" s="263">
        <v>1.02</v>
      </c>
      <c r="F348" s="224"/>
      <c r="G348" s="224"/>
      <c r="H348" s="224"/>
      <c r="I348" s="224"/>
      <c r="J348" s="224"/>
      <c r="K348" s="224"/>
      <c r="L348" s="224"/>
      <c r="M348" s="224"/>
      <c r="N348" s="223"/>
      <c r="O348" s="223"/>
      <c r="P348" s="223"/>
      <c r="Q348" s="223"/>
      <c r="R348" s="224"/>
      <c r="S348" s="224"/>
      <c r="T348" s="224"/>
      <c r="U348" s="224"/>
      <c r="V348" s="224"/>
      <c r="W348" s="224"/>
      <c r="X348" s="224"/>
      <c r="Y348" s="224"/>
      <c r="Z348" s="214"/>
      <c r="AA348" s="214"/>
      <c r="AB348" s="214"/>
      <c r="AC348" s="214"/>
      <c r="AD348" s="214"/>
      <c r="AE348" s="214"/>
      <c r="AF348" s="214"/>
      <c r="AG348" s="214" t="s">
        <v>371</v>
      </c>
      <c r="AH348" s="214">
        <v>0</v>
      </c>
      <c r="AI348" s="214"/>
      <c r="AJ348" s="214"/>
      <c r="AK348" s="214"/>
      <c r="AL348" s="214"/>
      <c r="AM348" s="214"/>
      <c r="AN348" s="214"/>
      <c r="AO348" s="214"/>
      <c r="AP348" s="214"/>
      <c r="AQ348" s="214"/>
      <c r="AR348" s="214"/>
      <c r="AS348" s="214"/>
      <c r="AT348" s="214"/>
      <c r="AU348" s="214"/>
      <c r="AV348" s="214"/>
      <c r="AW348" s="214"/>
      <c r="AX348" s="214"/>
      <c r="AY348" s="214"/>
      <c r="AZ348" s="214"/>
      <c r="BA348" s="214"/>
      <c r="BB348" s="214"/>
      <c r="BC348" s="214"/>
      <c r="BD348" s="214"/>
      <c r="BE348" s="214"/>
      <c r="BF348" s="214"/>
      <c r="BG348" s="214"/>
      <c r="BH348" s="214"/>
    </row>
    <row r="349" spans="1:60" outlineLevel="1" x14ac:dyDescent="0.2">
      <c r="A349" s="236">
        <v>97</v>
      </c>
      <c r="B349" s="237" t="s">
        <v>1166</v>
      </c>
      <c r="C349" s="254" t="s">
        <v>1167</v>
      </c>
      <c r="D349" s="238" t="s">
        <v>581</v>
      </c>
      <c r="E349" s="239">
        <v>1.26871</v>
      </c>
      <c r="F349" s="240"/>
      <c r="G349" s="241">
        <f>ROUND(E349*F349,2)</f>
        <v>0</v>
      </c>
      <c r="H349" s="240"/>
      <c r="I349" s="241">
        <f>ROUND(E349*H349,2)</f>
        <v>0</v>
      </c>
      <c r="J349" s="240"/>
      <c r="K349" s="241">
        <f>ROUND(E349*J349,2)</f>
        <v>0</v>
      </c>
      <c r="L349" s="241">
        <v>12</v>
      </c>
      <c r="M349" s="241">
        <f>G349*(1+L349/100)</f>
        <v>0</v>
      </c>
      <c r="N349" s="239">
        <v>0</v>
      </c>
      <c r="O349" s="239">
        <f>ROUND(E349*N349,2)</f>
        <v>0</v>
      </c>
      <c r="P349" s="239">
        <v>0</v>
      </c>
      <c r="Q349" s="239">
        <f>ROUND(E349*P349,2)</f>
        <v>0</v>
      </c>
      <c r="R349" s="241" t="s">
        <v>695</v>
      </c>
      <c r="S349" s="241" t="s">
        <v>315</v>
      </c>
      <c r="T349" s="242" t="s">
        <v>315</v>
      </c>
      <c r="U349" s="224">
        <v>1.863</v>
      </c>
      <c r="V349" s="224">
        <f>ROUND(E349*U349,2)</f>
        <v>2.36</v>
      </c>
      <c r="W349" s="224"/>
      <c r="X349" s="224" t="s">
        <v>582</v>
      </c>
      <c r="Y349" s="224" t="s">
        <v>317</v>
      </c>
      <c r="Z349" s="214"/>
      <c r="AA349" s="214"/>
      <c r="AB349" s="214"/>
      <c r="AC349" s="214"/>
      <c r="AD349" s="214"/>
      <c r="AE349" s="214"/>
      <c r="AF349" s="214"/>
      <c r="AG349" s="214" t="s">
        <v>583</v>
      </c>
      <c r="AH349" s="214"/>
      <c r="AI349" s="214"/>
      <c r="AJ349" s="214"/>
      <c r="AK349" s="214"/>
      <c r="AL349" s="214"/>
      <c r="AM349" s="214"/>
      <c r="AN349" s="214"/>
      <c r="AO349" s="214"/>
      <c r="AP349" s="214"/>
      <c r="AQ349" s="214"/>
      <c r="AR349" s="214"/>
      <c r="AS349" s="214"/>
      <c r="AT349" s="214"/>
      <c r="AU349" s="214"/>
      <c r="AV349" s="214"/>
      <c r="AW349" s="214"/>
      <c r="AX349" s="214"/>
      <c r="AY349" s="214"/>
      <c r="AZ349" s="214"/>
      <c r="BA349" s="214"/>
      <c r="BB349" s="214"/>
      <c r="BC349" s="214"/>
      <c r="BD349" s="214"/>
      <c r="BE349" s="214"/>
      <c r="BF349" s="214"/>
      <c r="BG349" s="214"/>
      <c r="BH349" s="214"/>
    </row>
    <row r="350" spans="1:60" outlineLevel="2" x14ac:dyDescent="0.2">
      <c r="A350" s="221"/>
      <c r="B350" s="222"/>
      <c r="C350" s="267" t="s">
        <v>608</v>
      </c>
      <c r="D350" s="266"/>
      <c r="E350" s="266"/>
      <c r="F350" s="266"/>
      <c r="G350" s="266"/>
      <c r="H350" s="224"/>
      <c r="I350" s="224"/>
      <c r="J350" s="224"/>
      <c r="K350" s="224"/>
      <c r="L350" s="224"/>
      <c r="M350" s="224"/>
      <c r="N350" s="223"/>
      <c r="O350" s="223"/>
      <c r="P350" s="223"/>
      <c r="Q350" s="223"/>
      <c r="R350" s="224"/>
      <c r="S350" s="224"/>
      <c r="T350" s="224"/>
      <c r="U350" s="224"/>
      <c r="V350" s="224"/>
      <c r="W350" s="224"/>
      <c r="X350" s="224"/>
      <c r="Y350" s="224"/>
      <c r="Z350" s="214"/>
      <c r="AA350" s="214"/>
      <c r="AB350" s="214"/>
      <c r="AC350" s="214"/>
      <c r="AD350" s="214"/>
      <c r="AE350" s="214"/>
      <c r="AF350" s="214"/>
      <c r="AG350" s="214" t="s">
        <v>369</v>
      </c>
      <c r="AH350" s="214"/>
      <c r="AI350" s="214"/>
      <c r="AJ350" s="214"/>
      <c r="AK350" s="214"/>
      <c r="AL350" s="214"/>
      <c r="AM350" s="214"/>
      <c r="AN350" s="214"/>
      <c r="AO350" s="214"/>
      <c r="AP350" s="214"/>
      <c r="AQ350" s="214"/>
      <c r="AR350" s="214"/>
      <c r="AS350" s="214"/>
      <c r="AT350" s="214"/>
      <c r="AU350" s="214"/>
      <c r="AV350" s="214"/>
      <c r="AW350" s="214"/>
      <c r="AX350" s="214"/>
      <c r="AY350" s="214"/>
      <c r="AZ350" s="214"/>
      <c r="BA350" s="214"/>
      <c r="BB350" s="214"/>
      <c r="BC350" s="214"/>
      <c r="BD350" s="214"/>
      <c r="BE350" s="214"/>
      <c r="BF350" s="214"/>
      <c r="BG350" s="214"/>
      <c r="BH350" s="214"/>
    </row>
    <row r="351" spans="1:60" x14ac:dyDescent="0.2">
      <c r="A351" s="229" t="s">
        <v>310</v>
      </c>
      <c r="B351" s="230" t="s">
        <v>246</v>
      </c>
      <c r="C351" s="253" t="s">
        <v>247</v>
      </c>
      <c r="D351" s="231"/>
      <c r="E351" s="232"/>
      <c r="F351" s="233"/>
      <c r="G351" s="233">
        <f>SUMIF(AG352:AG370,"&lt;&gt;NOR",G352:G370)</f>
        <v>0</v>
      </c>
      <c r="H351" s="233"/>
      <c r="I351" s="233">
        <f>SUM(I352:I370)</f>
        <v>0</v>
      </c>
      <c r="J351" s="233"/>
      <c r="K351" s="233">
        <f>SUM(K352:K370)</f>
        <v>0</v>
      </c>
      <c r="L351" s="233"/>
      <c r="M351" s="233">
        <f>SUM(M352:M370)</f>
        <v>0</v>
      </c>
      <c r="N351" s="232"/>
      <c r="O351" s="232">
        <f>SUM(O352:O370)</f>
        <v>0.92</v>
      </c>
      <c r="P351" s="232"/>
      <c r="Q351" s="232">
        <f>SUM(Q352:Q370)</f>
        <v>0</v>
      </c>
      <c r="R351" s="233"/>
      <c r="S351" s="233"/>
      <c r="T351" s="234"/>
      <c r="U351" s="228"/>
      <c r="V351" s="228">
        <f>SUM(V352:V370)</f>
        <v>21.39</v>
      </c>
      <c r="W351" s="228"/>
      <c r="X351" s="228"/>
      <c r="Y351" s="228"/>
      <c r="AG351" t="s">
        <v>311</v>
      </c>
    </row>
    <row r="352" spans="1:60" ht="22.5" outlineLevel="1" x14ac:dyDescent="0.2">
      <c r="A352" s="236">
        <v>98</v>
      </c>
      <c r="B352" s="237" t="s">
        <v>720</v>
      </c>
      <c r="C352" s="254" t="s">
        <v>721</v>
      </c>
      <c r="D352" s="238" t="s">
        <v>379</v>
      </c>
      <c r="E352" s="239">
        <v>34.04</v>
      </c>
      <c r="F352" s="240"/>
      <c r="G352" s="241">
        <f>ROUND(E352*F352,2)</f>
        <v>0</v>
      </c>
      <c r="H352" s="240"/>
      <c r="I352" s="241">
        <f>ROUND(E352*H352,2)</f>
        <v>0</v>
      </c>
      <c r="J352" s="240"/>
      <c r="K352" s="241">
        <f>ROUND(E352*J352,2)</f>
        <v>0</v>
      </c>
      <c r="L352" s="241">
        <v>12</v>
      </c>
      <c r="M352" s="241">
        <f>G352*(1+L352/100)</f>
        <v>0</v>
      </c>
      <c r="N352" s="239">
        <v>1.465E-2</v>
      </c>
      <c r="O352" s="239">
        <f>ROUND(E352*N352,2)</f>
        <v>0.5</v>
      </c>
      <c r="P352" s="239">
        <v>0</v>
      </c>
      <c r="Q352" s="239">
        <f>ROUND(E352*P352,2)</f>
        <v>0</v>
      </c>
      <c r="R352" s="241" t="s">
        <v>722</v>
      </c>
      <c r="S352" s="241" t="s">
        <v>315</v>
      </c>
      <c r="T352" s="242" t="s">
        <v>315</v>
      </c>
      <c r="U352" s="224">
        <v>0.22800000000000001</v>
      </c>
      <c r="V352" s="224">
        <f>ROUND(E352*U352,2)</f>
        <v>7.76</v>
      </c>
      <c r="W352" s="224"/>
      <c r="X352" s="224" t="s">
        <v>336</v>
      </c>
      <c r="Y352" s="224" t="s">
        <v>317</v>
      </c>
      <c r="Z352" s="214"/>
      <c r="AA352" s="214"/>
      <c r="AB352" s="214"/>
      <c r="AC352" s="214"/>
      <c r="AD352" s="214"/>
      <c r="AE352" s="214"/>
      <c r="AF352" s="214"/>
      <c r="AG352" s="214" t="s">
        <v>337</v>
      </c>
      <c r="AH352" s="214"/>
      <c r="AI352" s="214"/>
      <c r="AJ352" s="214"/>
      <c r="AK352" s="214"/>
      <c r="AL352" s="214"/>
      <c r="AM352" s="214"/>
      <c r="AN352" s="214"/>
      <c r="AO352" s="214"/>
      <c r="AP352" s="214"/>
      <c r="AQ352" s="214"/>
      <c r="AR352" s="214"/>
      <c r="AS352" s="214"/>
      <c r="AT352" s="214"/>
      <c r="AU352" s="214"/>
      <c r="AV352" s="214"/>
      <c r="AW352" s="214"/>
      <c r="AX352" s="214"/>
      <c r="AY352" s="214"/>
      <c r="AZ352" s="214"/>
      <c r="BA352" s="214"/>
      <c r="BB352" s="214"/>
      <c r="BC352" s="214"/>
      <c r="BD352" s="214"/>
      <c r="BE352" s="214"/>
      <c r="BF352" s="214"/>
      <c r="BG352" s="214"/>
      <c r="BH352" s="214"/>
    </row>
    <row r="353" spans="1:60" outlineLevel="2" x14ac:dyDescent="0.2">
      <c r="A353" s="221"/>
      <c r="B353" s="222"/>
      <c r="C353" s="267" t="s">
        <v>723</v>
      </c>
      <c r="D353" s="266"/>
      <c r="E353" s="266"/>
      <c r="F353" s="266"/>
      <c r="G353" s="266"/>
      <c r="H353" s="224"/>
      <c r="I353" s="224"/>
      <c r="J353" s="224"/>
      <c r="K353" s="224"/>
      <c r="L353" s="224"/>
      <c r="M353" s="224"/>
      <c r="N353" s="223"/>
      <c r="O353" s="223"/>
      <c r="P353" s="223"/>
      <c r="Q353" s="223"/>
      <c r="R353" s="224"/>
      <c r="S353" s="224"/>
      <c r="T353" s="224"/>
      <c r="U353" s="224"/>
      <c r="V353" s="224"/>
      <c r="W353" s="224"/>
      <c r="X353" s="224"/>
      <c r="Y353" s="224"/>
      <c r="Z353" s="214"/>
      <c r="AA353" s="214"/>
      <c r="AB353" s="214"/>
      <c r="AC353" s="214"/>
      <c r="AD353" s="214"/>
      <c r="AE353" s="214"/>
      <c r="AF353" s="214"/>
      <c r="AG353" s="214" t="s">
        <v>369</v>
      </c>
      <c r="AH353" s="214"/>
      <c r="AI353" s="214"/>
      <c r="AJ353" s="214"/>
      <c r="AK353" s="214"/>
      <c r="AL353" s="214"/>
      <c r="AM353" s="214"/>
      <c r="AN353" s="214"/>
      <c r="AO353" s="214"/>
      <c r="AP353" s="214"/>
      <c r="AQ353" s="214"/>
      <c r="AR353" s="214"/>
      <c r="AS353" s="214"/>
      <c r="AT353" s="214"/>
      <c r="AU353" s="214"/>
      <c r="AV353" s="214"/>
      <c r="AW353" s="214"/>
      <c r="AX353" s="214"/>
      <c r="AY353" s="214"/>
      <c r="AZ353" s="214"/>
      <c r="BA353" s="214"/>
      <c r="BB353" s="214"/>
      <c r="BC353" s="214"/>
      <c r="BD353" s="214"/>
      <c r="BE353" s="214"/>
      <c r="BF353" s="214"/>
      <c r="BG353" s="214"/>
      <c r="BH353" s="214"/>
    </row>
    <row r="354" spans="1:60" outlineLevel="2" x14ac:dyDescent="0.2">
      <c r="A354" s="221"/>
      <c r="B354" s="222"/>
      <c r="C354" s="268" t="s">
        <v>408</v>
      </c>
      <c r="D354" s="262"/>
      <c r="E354" s="263"/>
      <c r="F354" s="224"/>
      <c r="G354" s="224"/>
      <c r="H354" s="224"/>
      <c r="I354" s="224"/>
      <c r="J354" s="224"/>
      <c r="K354" s="224"/>
      <c r="L354" s="224"/>
      <c r="M354" s="224"/>
      <c r="N354" s="223"/>
      <c r="O354" s="223"/>
      <c r="P354" s="223"/>
      <c r="Q354" s="223"/>
      <c r="R354" s="224"/>
      <c r="S354" s="224"/>
      <c r="T354" s="224"/>
      <c r="U354" s="224"/>
      <c r="V354" s="224"/>
      <c r="W354" s="224"/>
      <c r="X354" s="224"/>
      <c r="Y354" s="224"/>
      <c r="Z354" s="214"/>
      <c r="AA354" s="214"/>
      <c r="AB354" s="214"/>
      <c r="AC354" s="214"/>
      <c r="AD354" s="214"/>
      <c r="AE354" s="214"/>
      <c r="AF354" s="214"/>
      <c r="AG354" s="214" t="s">
        <v>371</v>
      </c>
      <c r="AH354" s="214">
        <v>0</v>
      </c>
      <c r="AI354" s="214"/>
      <c r="AJ354" s="214"/>
      <c r="AK354" s="214"/>
      <c r="AL354" s="214"/>
      <c r="AM354" s="214"/>
      <c r="AN354" s="214"/>
      <c r="AO354" s="214"/>
      <c r="AP354" s="214"/>
      <c r="AQ354" s="214"/>
      <c r="AR354" s="214"/>
      <c r="AS354" s="214"/>
      <c r="AT354" s="214"/>
      <c r="AU354" s="214"/>
      <c r="AV354" s="214"/>
      <c r="AW354" s="214"/>
      <c r="AX354" s="214"/>
      <c r="AY354" s="214"/>
      <c r="AZ354" s="214"/>
      <c r="BA354" s="214"/>
      <c r="BB354" s="214"/>
      <c r="BC354" s="214"/>
      <c r="BD354" s="214"/>
      <c r="BE354" s="214"/>
      <c r="BF354" s="214"/>
      <c r="BG354" s="214"/>
      <c r="BH354" s="214"/>
    </row>
    <row r="355" spans="1:60" outlineLevel="3" x14ac:dyDescent="0.2">
      <c r="A355" s="221"/>
      <c r="B355" s="222"/>
      <c r="C355" s="268" t="s">
        <v>381</v>
      </c>
      <c r="D355" s="262"/>
      <c r="E355" s="263"/>
      <c r="F355" s="224"/>
      <c r="G355" s="224"/>
      <c r="H355" s="224"/>
      <c r="I355" s="224"/>
      <c r="J355" s="224"/>
      <c r="K355" s="224"/>
      <c r="L355" s="224"/>
      <c r="M355" s="224"/>
      <c r="N355" s="223"/>
      <c r="O355" s="223"/>
      <c r="P355" s="223"/>
      <c r="Q355" s="223"/>
      <c r="R355" s="224"/>
      <c r="S355" s="224"/>
      <c r="T355" s="224"/>
      <c r="U355" s="224"/>
      <c r="V355" s="224"/>
      <c r="W355" s="224"/>
      <c r="X355" s="224"/>
      <c r="Y355" s="224"/>
      <c r="Z355" s="214"/>
      <c r="AA355" s="214"/>
      <c r="AB355" s="214"/>
      <c r="AC355" s="214"/>
      <c r="AD355" s="214"/>
      <c r="AE355" s="214"/>
      <c r="AF355" s="214"/>
      <c r="AG355" s="214" t="s">
        <v>371</v>
      </c>
      <c r="AH355" s="214">
        <v>0</v>
      </c>
      <c r="AI355" s="214"/>
      <c r="AJ355" s="214"/>
      <c r="AK355" s="214"/>
      <c r="AL355" s="214"/>
      <c r="AM355" s="214"/>
      <c r="AN355" s="214"/>
      <c r="AO355" s="214"/>
      <c r="AP355" s="214"/>
      <c r="AQ355" s="214"/>
      <c r="AR355" s="214"/>
      <c r="AS355" s="214"/>
      <c r="AT355" s="214"/>
      <c r="AU355" s="214"/>
      <c r="AV355" s="214"/>
      <c r="AW355" s="214"/>
      <c r="AX355" s="214"/>
      <c r="AY355" s="214"/>
      <c r="AZ355" s="214"/>
      <c r="BA355" s="214"/>
      <c r="BB355" s="214"/>
      <c r="BC355" s="214"/>
      <c r="BD355" s="214"/>
      <c r="BE355" s="214"/>
      <c r="BF355" s="214"/>
      <c r="BG355" s="214"/>
      <c r="BH355" s="214"/>
    </row>
    <row r="356" spans="1:60" outlineLevel="3" x14ac:dyDescent="0.2">
      <c r="A356" s="221"/>
      <c r="B356" s="222"/>
      <c r="C356" s="268" t="s">
        <v>994</v>
      </c>
      <c r="D356" s="262"/>
      <c r="E356" s="263">
        <v>3.7</v>
      </c>
      <c r="F356" s="224"/>
      <c r="G356" s="224"/>
      <c r="H356" s="224"/>
      <c r="I356" s="224"/>
      <c r="J356" s="224"/>
      <c r="K356" s="224"/>
      <c r="L356" s="224"/>
      <c r="M356" s="224"/>
      <c r="N356" s="223"/>
      <c r="O356" s="223"/>
      <c r="P356" s="223"/>
      <c r="Q356" s="223"/>
      <c r="R356" s="224"/>
      <c r="S356" s="224"/>
      <c r="T356" s="224"/>
      <c r="U356" s="224"/>
      <c r="V356" s="224"/>
      <c r="W356" s="224"/>
      <c r="X356" s="224"/>
      <c r="Y356" s="224"/>
      <c r="Z356" s="214"/>
      <c r="AA356" s="214"/>
      <c r="AB356" s="214"/>
      <c r="AC356" s="214"/>
      <c r="AD356" s="214"/>
      <c r="AE356" s="214"/>
      <c r="AF356" s="214"/>
      <c r="AG356" s="214" t="s">
        <v>371</v>
      </c>
      <c r="AH356" s="214">
        <v>0</v>
      </c>
      <c r="AI356" s="214"/>
      <c r="AJ356" s="214"/>
      <c r="AK356" s="214"/>
      <c r="AL356" s="214"/>
      <c r="AM356" s="214"/>
      <c r="AN356" s="214"/>
      <c r="AO356" s="214"/>
      <c r="AP356" s="214"/>
      <c r="AQ356" s="214"/>
      <c r="AR356" s="214"/>
      <c r="AS356" s="214"/>
      <c r="AT356" s="214"/>
      <c r="AU356" s="214"/>
      <c r="AV356" s="214"/>
      <c r="AW356" s="214"/>
      <c r="AX356" s="214"/>
      <c r="AY356" s="214"/>
      <c r="AZ356" s="214"/>
      <c r="BA356" s="214"/>
      <c r="BB356" s="214"/>
      <c r="BC356" s="214"/>
      <c r="BD356" s="214"/>
      <c r="BE356" s="214"/>
      <c r="BF356" s="214"/>
      <c r="BG356" s="214"/>
      <c r="BH356" s="214"/>
    </row>
    <row r="357" spans="1:60" outlineLevel="3" x14ac:dyDescent="0.2">
      <c r="A357" s="221"/>
      <c r="B357" s="222"/>
      <c r="C357" s="268" t="s">
        <v>1108</v>
      </c>
      <c r="D357" s="262"/>
      <c r="E357" s="263">
        <v>13.29</v>
      </c>
      <c r="F357" s="224"/>
      <c r="G357" s="224"/>
      <c r="H357" s="224"/>
      <c r="I357" s="224"/>
      <c r="J357" s="224"/>
      <c r="K357" s="224"/>
      <c r="L357" s="224"/>
      <c r="M357" s="224"/>
      <c r="N357" s="223"/>
      <c r="O357" s="223"/>
      <c r="P357" s="223"/>
      <c r="Q357" s="223"/>
      <c r="R357" s="224"/>
      <c r="S357" s="224"/>
      <c r="T357" s="224"/>
      <c r="U357" s="224"/>
      <c r="V357" s="224"/>
      <c r="W357" s="224"/>
      <c r="X357" s="224"/>
      <c r="Y357" s="224"/>
      <c r="Z357" s="214"/>
      <c r="AA357" s="214"/>
      <c r="AB357" s="214"/>
      <c r="AC357" s="214"/>
      <c r="AD357" s="214"/>
      <c r="AE357" s="214"/>
      <c r="AF357" s="214"/>
      <c r="AG357" s="214" t="s">
        <v>371</v>
      </c>
      <c r="AH357" s="214">
        <v>0</v>
      </c>
      <c r="AI357" s="214"/>
      <c r="AJ357" s="214"/>
      <c r="AK357" s="214"/>
      <c r="AL357" s="214"/>
      <c r="AM357" s="214"/>
      <c r="AN357" s="214"/>
      <c r="AO357" s="214"/>
      <c r="AP357" s="214"/>
      <c r="AQ357" s="214"/>
      <c r="AR357" s="214"/>
      <c r="AS357" s="214"/>
      <c r="AT357" s="214"/>
      <c r="AU357" s="214"/>
      <c r="AV357" s="214"/>
      <c r="AW357" s="214"/>
      <c r="AX357" s="214"/>
      <c r="AY357" s="214"/>
      <c r="AZ357" s="214"/>
      <c r="BA357" s="214"/>
      <c r="BB357" s="214"/>
      <c r="BC357" s="214"/>
      <c r="BD357" s="214"/>
      <c r="BE357" s="214"/>
      <c r="BF357" s="214"/>
      <c r="BG357" s="214"/>
      <c r="BH357" s="214"/>
    </row>
    <row r="358" spans="1:60" outlineLevel="3" x14ac:dyDescent="0.2">
      <c r="A358" s="221"/>
      <c r="B358" s="222"/>
      <c r="C358" s="268" t="s">
        <v>995</v>
      </c>
      <c r="D358" s="262"/>
      <c r="E358" s="263">
        <v>12.38</v>
      </c>
      <c r="F358" s="224"/>
      <c r="G358" s="224"/>
      <c r="H358" s="224"/>
      <c r="I358" s="224"/>
      <c r="J358" s="224"/>
      <c r="K358" s="224"/>
      <c r="L358" s="224"/>
      <c r="M358" s="224"/>
      <c r="N358" s="223"/>
      <c r="O358" s="223"/>
      <c r="P358" s="223"/>
      <c r="Q358" s="223"/>
      <c r="R358" s="224"/>
      <c r="S358" s="224"/>
      <c r="T358" s="224"/>
      <c r="U358" s="224"/>
      <c r="V358" s="224"/>
      <c r="W358" s="224"/>
      <c r="X358" s="224"/>
      <c r="Y358" s="224"/>
      <c r="Z358" s="214"/>
      <c r="AA358" s="214"/>
      <c r="AB358" s="214"/>
      <c r="AC358" s="214"/>
      <c r="AD358" s="214"/>
      <c r="AE358" s="214"/>
      <c r="AF358" s="214"/>
      <c r="AG358" s="214" t="s">
        <v>371</v>
      </c>
      <c r="AH358" s="214">
        <v>0</v>
      </c>
      <c r="AI358" s="214"/>
      <c r="AJ358" s="214"/>
      <c r="AK358" s="214"/>
      <c r="AL358" s="214"/>
      <c r="AM358" s="214"/>
      <c r="AN358" s="214"/>
      <c r="AO358" s="214"/>
      <c r="AP358" s="214"/>
      <c r="AQ358" s="214"/>
      <c r="AR358" s="214"/>
      <c r="AS358" s="214"/>
      <c r="AT358" s="214"/>
      <c r="AU358" s="214"/>
      <c r="AV358" s="214"/>
      <c r="AW358" s="214"/>
      <c r="AX358" s="214"/>
      <c r="AY358" s="214"/>
      <c r="AZ358" s="214"/>
      <c r="BA358" s="214"/>
      <c r="BB358" s="214"/>
      <c r="BC358" s="214"/>
      <c r="BD358" s="214"/>
      <c r="BE358" s="214"/>
      <c r="BF358" s="214"/>
      <c r="BG358" s="214"/>
      <c r="BH358" s="214"/>
    </row>
    <row r="359" spans="1:60" outlineLevel="3" x14ac:dyDescent="0.2">
      <c r="A359" s="221"/>
      <c r="B359" s="222"/>
      <c r="C359" s="268" t="s">
        <v>1109</v>
      </c>
      <c r="D359" s="262"/>
      <c r="E359" s="263">
        <v>4.67</v>
      </c>
      <c r="F359" s="224"/>
      <c r="G359" s="224"/>
      <c r="H359" s="224"/>
      <c r="I359" s="224"/>
      <c r="J359" s="224"/>
      <c r="K359" s="224"/>
      <c r="L359" s="224"/>
      <c r="M359" s="224"/>
      <c r="N359" s="223"/>
      <c r="O359" s="223"/>
      <c r="P359" s="223"/>
      <c r="Q359" s="223"/>
      <c r="R359" s="224"/>
      <c r="S359" s="224"/>
      <c r="T359" s="224"/>
      <c r="U359" s="224"/>
      <c r="V359" s="224"/>
      <c r="W359" s="224"/>
      <c r="X359" s="224"/>
      <c r="Y359" s="224"/>
      <c r="Z359" s="214"/>
      <c r="AA359" s="214"/>
      <c r="AB359" s="214"/>
      <c r="AC359" s="214"/>
      <c r="AD359" s="214"/>
      <c r="AE359" s="214"/>
      <c r="AF359" s="214"/>
      <c r="AG359" s="214" t="s">
        <v>371</v>
      </c>
      <c r="AH359" s="214">
        <v>0</v>
      </c>
      <c r="AI359" s="214"/>
      <c r="AJ359" s="214"/>
      <c r="AK359" s="214"/>
      <c r="AL359" s="214"/>
      <c r="AM359" s="214"/>
      <c r="AN359" s="214"/>
      <c r="AO359" s="214"/>
      <c r="AP359" s="214"/>
      <c r="AQ359" s="214"/>
      <c r="AR359" s="214"/>
      <c r="AS359" s="214"/>
      <c r="AT359" s="214"/>
      <c r="AU359" s="214"/>
      <c r="AV359" s="214"/>
      <c r="AW359" s="214"/>
      <c r="AX359" s="214"/>
      <c r="AY359" s="214"/>
      <c r="AZ359" s="214"/>
      <c r="BA359" s="214"/>
      <c r="BB359" s="214"/>
      <c r="BC359" s="214"/>
      <c r="BD359" s="214"/>
      <c r="BE359" s="214"/>
      <c r="BF359" s="214"/>
      <c r="BG359" s="214"/>
      <c r="BH359" s="214"/>
    </row>
    <row r="360" spans="1:60" outlineLevel="1" x14ac:dyDescent="0.2">
      <c r="A360" s="236">
        <v>99</v>
      </c>
      <c r="B360" s="237" t="s">
        <v>724</v>
      </c>
      <c r="C360" s="254" t="s">
        <v>725</v>
      </c>
      <c r="D360" s="238" t="s">
        <v>379</v>
      </c>
      <c r="E360" s="239">
        <v>34.04</v>
      </c>
      <c r="F360" s="240"/>
      <c r="G360" s="241">
        <f>ROUND(E360*F360,2)</f>
        <v>0</v>
      </c>
      <c r="H360" s="240"/>
      <c r="I360" s="241">
        <f>ROUND(E360*H360,2)</f>
        <v>0</v>
      </c>
      <c r="J360" s="240"/>
      <c r="K360" s="241">
        <f>ROUND(E360*J360,2)</f>
        <v>0</v>
      </c>
      <c r="L360" s="241">
        <v>12</v>
      </c>
      <c r="M360" s="241">
        <f>G360*(1+L360/100)</f>
        <v>0</v>
      </c>
      <c r="N360" s="239">
        <v>7.2999999999999996E-4</v>
      </c>
      <c r="O360" s="239">
        <f>ROUND(E360*N360,2)</f>
        <v>0.02</v>
      </c>
      <c r="P360" s="239">
        <v>0</v>
      </c>
      <c r="Q360" s="239">
        <f>ROUND(E360*P360,2)</f>
        <v>0</v>
      </c>
      <c r="R360" s="241" t="s">
        <v>722</v>
      </c>
      <c r="S360" s="241" t="s">
        <v>315</v>
      </c>
      <c r="T360" s="242" t="s">
        <v>315</v>
      </c>
      <c r="U360" s="224">
        <v>0.36899999999999999</v>
      </c>
      <c r="V360" s="224">
        <f>ROUND(E360*U360,2)</f>
        <v>12.56</v>
      </c>
      <c r="W360" s="224"/>
      <c r="X360" s="224" t="s">
        <v>336</v>
      </c>
      <c r="Y360" s="224" t="s">
        <v>317</v>
      </c>
      <c r="Z360" s="214"/>
      <c r="AA360" s="214"/>
      <c r="AB360" s="214"/>
      <c r="AC360" s="214"/>
      <c r="AD360" s="214"/>
      <c r="AE360" s="214"/>
      <c r="AF360" s="214"/>
      <c r="AG360" s="214" t="s">
        <v>337</v>
      </c>
      <c r="AH360" s="214"/>
      <c r="AI360" s="214"/>
      <c r="AJ360" s="214"/>
      <c r="AK360" s="214"/>
      <c r="AL360" s="214"/>
      <c r="AM360" s="214"/>
      <c r="AN360" s="214"/>
      <c r="AO360" s="214"/>
      <c r="AP360" s="214"/>
      <c r="AQ360" s="214"/>
      <c r="AR360" s="214"/>
      <c r="AS360" s="214"/>
      <c r="AT360" s="214"/>
      <c r="AU360" s="214"/>
      <c r="AV360" s="214"/>
      <c r="AW360" s="214"/>
      <c r="AX360" s="214"/>
      <c r="AY360" s="214"/>
      <c r="AZ360" s="214"/>
      <c r="BA360" s="214"/>
      <c r="BB360" s="214"/>
      <c r="BC360" s="214"/>
      <c r="BD360" s="214"/>
      <c r="BE360" s="214"/>
      <c r="BF360" s="214"/>
      <c r="BG360" s="214"/>
      <c r="BH360" s="214"/>
    </row>
    <row r="361" spans="1:60" outlineLevel="2" x14ac:dyDescent="0.2">
      <c r="A361" s="221"/>
      <c r="B361" s="222"/>
      <c r="C361" s="267" t="s">
        <v>723</v>
      </c>
      <c r="D361" s="266"/>
      <c r="E361" s="266"/>
      <c r="F361" s="266"/>
      <c r="G361" s="266"/>
      <c r="H361" s="224"/>
      <c r="I361" s="224"/>
      <c r="J361" s="224"/>
      <c r="K361" s="224"/>
      <c r="L361" s="224"/>
      <c r="M361" s="224"/>
      <c r="N361" s="223"/>
      <c r="O361" s="223"/>
      <c r="P361" s="223"/>
      <c r="Q361" s="223"/>
      <c r="R361" s="224"/>
      <c r="S361" s="224"/>
      <c r="T361" s="224"/>
      <c r="U361" s="224"/>
      <c r="V361" s="224"/>
      <c r="W361" s="224"/>
      <c r="X361" s="224"/>
      <c r="Y361" s="224"/>
      <c r="Z361" s="214"/>
      <c r="AA361" s="214"/>
      <c r="AB361" s="214"/>
      <c r="AC361" s="214"/>
      <c r="AD361" s="214"/>
      <c r="AE361" s="214"/>
      <c r="AF361" s="214"/>
      <c r="AG361" s="214" t="s">
        <v>369</v>
      </c>
      <c r="AH361" s="214"/>
      <c r="AI361" s="214"/>
      <c r="AJ361" s="214"/>
      <c r="AK361" s="214"/>
      <c r="AL361" s="214"/>
      <c r="AM361" s="214"/>
      <c r="AN361" s="214"/>
      <c r="AO361" s="214"/>
      <c r="AP361" s="214"/>
      <c r="AQ361" s="214"/>
      <c r="AR361" s="214"/>
      <c r="AS361" s="214"/>
      <c r="AT361" s="214"/>
      <c r="AU361" s="214"/>
      <c r="AV361" s="214"/>
      <c r="AW361" s="214"/>
      <c r="AX361" s="214"/>
      <c r="AY361" s="214"/>
      <c r="AZ361" s="214"/>
      <c r="BA361" s="214"/>
      <c r="BB361" s="214"/>
      <c r="BC361" s="214"/>
      <c r="BD361" s="214"/>
      <c r="BE361" s="214"/>
      <c r="BF361" s="214"/>
      <c r="BG361" s="214"/>
      <c r="BH361" s="214"/>
    </row>
    <row r="362" spans="1:60" outlineLevel="2" x14ac:dyDescent="0.2">
      <c r="A362" s="221"/>
      <c r="B362" s="222"/>
      <c r="C362" s="268" t="s">
        <v>381</v>
      </c>
      <c r="D362" s="262"/>
      <c r="E362" s="263"/>
      <c r="F362" s="224"/>
      <c r="G362" s="224"/>
      <c r="H362" s="224"/>
      <c r="I362" s="224"/>
      <c r="J362" s="224"/>
      <c r="K362" s="224"/>
      <c r="L362" s="224"/>
      <c r="M362" s="224"/>
      <c r="N362" s="223"/>
      <c r="O362" s="223"/>
      <c r="P362" s="223"/>
      <c r="Q362" s="223"/>
      <c r="R362" s="224"/>
      <c r="S362" s="224"/>
      <c r="T362" s="224"/>
      <c r="U362" s="224"/>
      <c r="V362" s="224"/>
      <c r="W362" s="224"/>
      <c r="X362" s="224"/>
      <c r="Y362" s="224"/>
      <c r="Z362" s="214"/>
      <c r="AA362" s="214"/>
      <c r="AB362" s="214"/>
      <c r="AC362" s="214"/>
      <c r="AD362" s="214"/>
      <c r="AE362" s="214"/>
      <c r="AF362" s="214"/>
      <c r="AG362" s="214" t="s">
        <v>371</v>
      </c>
      <c r="AH362" s="214">
        <v>0</v>
      </c>
      <c r="AI362" s="214"/>
      <c r="AJ362" s="214"/>
      <c r="AK362" s="214"/>
      <c r="AL362" s="214"/>
      <c r="AM362" s="214"/>
      <c r="AN362" s="214"/>
      <c r="AO362" s="214"/>
      <c r="AP362" s="214"/>
      <c r="AQ362" s="214"/>
      <c r="AR362" s="214"/>
      <c r="AS362" s="214"/>
      <c r="AT362" s="214"/>
      <c r="AU362" s="214"/>
      <c r="AV362" s="214"/>
      <c r="AW362" s="214"/>
      <c r="AX362" s="214"/>
      <c r="AY362" s="214"/>
      <c r="AZ362" s="214"/>
      <c r="BA362" s="214"/>
      <c r="BB362" s="214"/>
      <c r="BC362" s="214"/>
      <c r="BD362" s="214"/>
      <c r="BE362" s="214"/>
      <c r="BF362" s="214"/>
      <c r="BG362" s="214"/>
      <c r="BH362" s="214"/>
    </row>
    <row r="363" spans="1:60" outlineLevel="3" x14ac:dyDescent="0.2">
      <c r="A363" s="221"/>
      <c r="B363" s="222"/>
      <c r="C363" s="268" t="s">
        <v>1168</v>
      </c>
      <c r="D363" s="262"/>
      <c r="E363" s="263">
        <v>3.7</v>
      </c>
      <c r="F363" s="224"/>
      <c r="G363" s="224"/>
      <c r="H363" s="224"/>
      <c r="I363" s="224"/>
      <c r="J363" s="224"/>
      <c r="K363" s="224"/>
      <c r="L363" s="224"/>
      <c r="M363" s="224"/>
      <c r="N363" s="223"/>
      <c r="O363" s="223"/>
      <c r="P363" s="223"/>
      <c r="Q363" s="223"/>
      <c r="R363" s="224"/>
      <c r="S363" s="224"/>
      <c r="T363" s="224"/>
      <c r="U363" s="224"/>
      <c r="V363" s="224"/>
      <c r="W363" s="224"/>
      <c r="X363" s="224"/>
      <c r="Y363" s="224"/>
      <c r="Z363" s="214"/>
      <c r="AA363" s="214"/>
      <c r="AB363" s="214"/>
      <c r="AC363" s="214"/>
      <c r="AD363" s="214"/>
      <c r="AE363" s="214"/>
      <c r="AF363" s="214"/>
      <c r="AG363" s="214" t="s">
        <v>371</v>
      </c>
      <c r="AH363" s="214">
        <v>0</v>
      </c>
      <c r="AI363" s="214"/>
      <c r="AJ363" s="214"/>
      <c r="AK363" s="214"/>
      <c r="AL363" s="214"/>
      <c r="AM363" s="214"/>
      <c r="AN363" s="214"/>
      <c r="AO363" s="214"/>
      <c r="AP363" s="214"/>
      <c r="AQ363" s="214"/>
      <c r="AR363" s="214"/>
      <c r="AS363" s="214"/>
      <c r="AT363" s="214"/>
      <c r="AU363" s="214"/>
      <c r="AV363" s="214"/>
      <c r="AW363" s="214"/>
      <c r="AX363" s="214"/>
      <c r="AY363" s="214"/>
      <c r="AZ363" s="214"/>
      <c r="BA363" s="214"/>
      <c r="BB363" s="214"/>
      <c r="BC363" s="214"/>
      <c r="BD363" s="214"/>
      <c r="BE363" s="214"/>
      <c r="BF363" s="214"/>
      <c r="BG363" s="214"/>
      <c r="BH363" s="214"/>
    </row>
    <row r="364" spans="1:60" outlineLevel="3" x14ac:dyDescent="0.2">
      <c r="A364" s="221"/>
      <c r="B364" s="222"/>
      <c r="C364" s="268" t="s">
        <v>996</v>
      </c>
      <c r="D364" s="262"/>
      <c r="E364" s="263">
        <v>13.29</v>
      </c>
      <c r="F364" s="224"/>
      <c r="G364" s="224"/>
      <c r="H364" s="224"/>
      <c r="I364" s="224"/>
      <c r="J364" s="224"/>
      <c r="K364" s="224"/>
      <c r="L364" s="224"/>
      <c r="M364" s="224"/>
      <c r="N364" s="223"/>
      <c r="O364" s="223"/>
      <c r="P364" s="223"/>
      <c r="Q364" s="223"/>
      <c r="R364" s="224"/>
      <c r="S364" s="224"/>
      <c r="T364" s="224"/>
      <c r="U364" s="224"/>
      <c r="V364" s="224"/>
      <c r="W364" s="224"/>
      <c r="X364" s="224"/>
      <c r="Y364" s="224"/>
      <c r="Z364" s="214"/>
      <c r="AA364" s="214"/>
      <c r="AB364" s="214"/>
      <c r="AC364" s="214"/>
      <c r="AD364" s="214"/>
      <c r="AE364" s="214"/>
      <c r="AF364" s="214"/>
      <c r="AG364" s="214" t="s">
        <v>371</v>
      </c>
      <c r="AH364" s="214">
        <v>0</v>
      </c>
      <c r="AI364" s="214"/>
      <c r="AJ364" s="214"/>
      <c r="AK364" s="214"/>
      <c r="AL364" s="214"/>
      <c r="AM364" s="214"/>
      <c r="AN364" s="214"/>
      <c r="AO364" s="214"/>
      <c r="AP364" s="214"/>
      <c r="AQ364" s="214"/>
      <c r="AR364" s="214"/>
      <c r="AS364" s="214"/>
      <c r="AT364" s="214"/>
      <c r="AU364" s="214"/>
      <c r="AV364" s="214"/>
      <c r="AW364" s="214"/>
      <c r="AX364" s="214"/>
      <c r="AY364" s="214"/>
      <c r="AZ364" s="214"/>
      <c r="BA364" s="214"/>
      <c r="BB364" s="214"/>
      <c r="BC364" s="214"/>
      <c r="BD364" s="214"/>
      <c r="BE364" s="214"/>
      <c r="BF364" s="214"/>
      <c r="BG364" s="214"/>
      <c r="BH364" s="214"/>
    </row>
    <row r="365" spans="1:60" outlineLevel="3" x14ac:dyDescent="0.2">
      <c r="A365" s="221"/>
      <c r="B365" s="222"/>
      <c r="C365" s="268" t="s">
        <v>1169</v>
      </c>
      <c r="D365" s="262"/>
      <c r="E365" s="263">
        <v>12.38</v>
      </c>
      <c r="F365" s="224"/>
      <c r="G365" s="224"/>
      <c r="H365" s="224"/>
      <c r="I365" s="224"/>
      <c r="J365" s="224"/>
      <c r="K365" s="224"/>
      <c r="L365" s="224"/>
      <c r="M365" s="224"/>
      <c r="N365" s="223"/>
      <c r="O365" s="223"/>
      <c r="P365" s="223"/>
      <c r="Q365" s="223"/>
      <c r="R365" s="224"/>
      <c r="S365" s="224"/>
      <c r="T365" s="224"/>
      <c r="U365" s="224"/>
      <c r="V365" s="224"/>
      <c r="W365" s="224"/>
      <c r="X365" s="224"/>
      <c r="Y365" s="224"/>
      <c r="Z365" s="214"/>
      <c r="AA365" s="214"/>
      <c r="AB365" s="214"/>
      <c r="AC365" s="214"/>
      <c r="AD365" s="214"/>
      <c r="AE365" s="214"/>
      <c r="AF365" s="214"/>
      <c r="AG365" s="214" t="s">
        <v>371</v>
      </c>
      <c r="AH365" s="214">
        <v>0</v>
      </c>
      <c r="AI365" s="214"/>
      <c r="AJ365" s="214"/>
      <c r="AK365" s="214"/>
      <c r="AL365" s="214"/>
      <c r="AM365" s="214"/>
      <c r="AN365" s="214"/>
      <c r="AO365" s="214"/>
      <c r="AP365" s="214"/>
      <c r="AQ365" s="214"/>
      <c r="AR365" s="214"/>
      <c r="AS365" s="214"/>
      <c r="AT365" s="214"/>
      <c r="AU365" s="214"/>
      <c r="AV365" s="214"/>
      <c r="AW365" s="214"/>
      <c r="AX365" s="214"/>
      <c r="AY365" s="214"/>
      <c r="AZ365" s="214"/>
      <c r="BA365" s="214"/>
      <c r="BB365" s="214"/>
      <c r="BC365" s="214"/>
      <c r="BD365" s="214"/>
      <c r="BE365" s="214"/>
      <c r="BF365" s="214"/>
      <c r="BG365" s="214"/>
      <c r="BH365" s="214"/>
    </row>
    <row r="366" spans="1:60" outlineLevel="3" x14ac:dyDescent="0.2">
      <c r="A366" s="221"/>
      <c r="B366" s="222"/>
      <c r="C366" s="268" t="s">
        <v>997</v>
      </c>
      <c r="D366" s="262"/>
      <c r="E366" s="263">
        <v>4.67</v>
      </c>
      <c r="F366" s="224"/>
      <c r="G366" s="224"/>
      <c r="H366" s="224"/>
      <c r="I366" s="224"/>
      <c r="J366" s="224"/>
      <c r="K366" s="224"/>
      <c r="L366" s="224"/>
      <c r="M366" s="224"/>
      <c r="N366" s="223"/>
      <c r="O366" s="223"/>
      <c r="P366" s="223"/>
      <c r="Q366" s="223"/>
      <c r="R366" s="224"/>
      <c r="S366" s="224"/>
      <c r="T366" s="224"/>
      <c r="U366" s="224"/>
      <c r="V366" s="224"/>
      <c r="W366" s="224"/>
      <c r="X366" s="224"/>
      <c r="Y366" s="224"/>
      <c r="Z366" s="214"/>
      <c r="AA366" s="214"/>
      <c r="AB366" s="214"/>
      <c r="AC366" s="214"/>
      <c r="AD366" s="214"/>
      <c r="AE366" s="214"/>
      <c r="AF366" s="214"/>
      <c r="AG366" s="214" t="s">
        <v>371</v>
      </c>
      <c r="AH366" s="214">
        <v>0</v>
      </c>
      <c r="AI366" s="214"/>
      <c r="AJ366" s="214"/>
      <c r="AK366" s="214"/>
      <c r="AL366" s="214"/>
      <c r="AM366" s="214"/>
      <c r="AN366" s="214"/>
      <c r="AO366" s="214"/>
      <c r="AP366" s="214"/>
      <c r="AQ366" s="214"/>
      <c r="AR366" s="214"/>
      <c r="AS366" s="214"/>
      <c r="AT366" s="214"/>
      <c r="AU366" s="214"/>
      <c r="AV366" s="214"/>
      <c r="AW366" s="214"/>
      <c r="AX366" s="214"/>
      <c r="AY366" s="214"/>
      <c r="AZ366" s="214"/>
      <c r="BA366" s="214"/>
      <c r="BB366" s="214"/>
      <c r="BC366" s="214"/>
      <c r="BD366" s="214"/>
      <c r="BE366" s="214"/>
      <c r="BF366" s="214"/>
      <c r="BG366" s="214"/>
      <c r="BH366" s="214"/>
    </row>
    <row r="367" spans="1:60" outlineLevel="1" x14ac:dyDescent="0.2">
      <c r="A367" s="236">
        <v>100</v>
      </c>
      <c r="B367" s="237" t="s">
        <v>726</v>
      </c>
      <c r="C367" s="254" t="s">
        <v>727</v>
      </c>
      <c r="D367" s="238" t="s">
        <v>379</v>
      </c>
      <c r="E367" s="239">
        <v>36.763199999999998</v>
      </c>
      <c r="F367" s="240"/>
      <c r="G367" s="241">
        <f>ROUND(E367*F367,2)</f>
        <v>0</v>
      </c>
      <c r="H367" s="240"/>
      <c r="I367" s="241">
        <f>ROUND(E367*H367,2)</f>
        <v>0</v>
      </c>
      <c r="J367" s="240"/>
      <c r="K367" s="241">
        <f>ROUND(E367*J367,2)</f>
        <v>0</v>
      </c>
      <c r="L367" s="241">
        <v>12</v>
      </c>
      <c r="M367" s="241">
        <f>G367*(1+L367/100)</f>
        <v>0</v>
      </c>
      <c r="N367" s="239">
        <v>1.09E-2</v>
      </c>
      <c r="O367" s="239">
        <f>ROUND(E367*N367,2)</f>
        <v>0.4</v>
      </c>
      <c r="P367" s="239">
        <v>0</v>
      </c>
      <c r="Q367" s="239">
        <f>ROUND(E367*P367,2)</f>
        <v>0</v>
      </c>
      <c r="R367" s="241" t="s">
        <v>428</v>
      </c>
      <c r="S367" s="241" t="s">
        <v>315</v>
      </c>
      <c r="T367" s="242" t="s">
        <v>315</v>
      </c>
      <c r="U367" s="224">
        <v>0</v>
      </c>
      <c r="V367" s="224">
        <f>ROUND(E367*U367,2)</f>
        <v>0</v>
      </c>
      <c r="W367" s="224"/>
      <c r="X367" s="224" t="s">
        <v>429</v>
      </c>
      <c r="Y367" s="224" t="s">
        <v>317</v>
      </c>
      <c r="Z367" s="214"/>
      <c r="AA367" s="214"/>
      <c r="AB367" s="214"/>
      <c r="AC367" s="214"/>
      <c r="AD367" s="214"/>
      <c r="AE367" s="214"/>
      <c r="AF367" s="214"/>
      <c r="AG367" s="214" t="s">
        <v>430</v>
      </c>
      <c r="AH367" s="214"/>
      <c r="AI367" s="214"/>
      <c r="AJ367" s="214"/>
      <c r="AK367" s="214"/>
      <c r="AL367" s="214"/>
      <c r="AM367" s="214"/>
      <c r="AN367" s="214"/>
      <c r="AO367" s="214"/>
      <c r="AP367" s="214"/>
      <c r="AQ367" s="214"/>
      <c r="AR367" s="214"/>
      <c r="AS367" s="214"/>
      <c r="AT367" s="214"/>
      <c r="AU367" s="214"/>
      <c r="AV367" s="214"/>
      <c r="AW367" s="214"/>
      <c r="AX367" s="214"/>
      <c r="AY367" s="214"/>
      <c r="AZ367" s="214"/>
      <c r="BA367" s="214"/>
      <c r="BB367" s="214"/>
      <c r="BC367" s="214"/>
      <c r="BD367" s="214"/>
      <c r="BE367" s="214"/>
      <c r="BF367" s="214"/>
      <c r="BG367" s="214"/>
      <c r="BH367" s="214"/>
    </row>
    <row r="368" spans="1:60" outlineLevel="2" x14ac:dyDescent="0.2">
      <c r="A368" s="221"/>
      <c r="B368" s="222"/>
      <c r="C368" s="268" t="s">
        <v>1170</v>
      </c>
      <c r="D368" s="262"/>
      <c r="E368" s="263">
        <v>36.763199999999998</v>
      </c>
      <c r="F368" s="224"/>
      <c r="G368" s="224"/>
      <c r="H368" s="224"/>
      <c r="I368" s="224"/>
      <c r="J368" s="224"/>
      <c r="K368" s="224"/>
      <c r="L368" s="224"/>
      <c r="M368" s="224"/>
      <c r="N368" s="223"/>
      <c r="O368" s="223"/>
      <c r="P368" s="223"/>
      <c r="Q368" s="223"/>
      <c r="R368" s="224"/>
      <c r="S368" s="224"/>
      <c r="T368" s="224"/>
      <c r="U368" s="224"/>
      <c r="V368" s="224"/>
      <c r="W368" s="224"/>
      <c r="X368" s="224"/>
      <c r="Y368" s="224"/>
      <c r="Z368" s="214"/>
      <c r="AA368" s="214"/>
      <c r="AB368" s="214"/>
      <c r="AC368" s="214"/>
      <c r="AD368" s="214"/>
      <c r="AE368" s="214"/>
      <c r="AF368" s="214"/>
      <c r="AG368" s="214" t="s">
        <v>371</v>
      </c>
      <c r="AH368" s="214">
        <v>0</v>
      </c>
      <c r="AI368" s="214"/>
      <c r="AJ368" s="214"/>
      <c r="AK368" s="214"/>
      <c r="AL368" s="214"/>
      <c r="AM368" s="214"/>
      <c r="AN368" s="214"/>
      <c r="AO368" s="214"/>
      <c r="AP368" s="214"/>
      <c r="AQ368" s="214"/>
      <c r="AR368" s="214"/>
      <c r="AS368" s="214"/>
      <c r="AT368" s="214"/>
      <c r="AU368" s="214"/>
      <c r="AV368" s="214"/>
      <c r="AW368" s="214"/>
      <c r="AX368" s="214"/>
      <c r="AY368" s="214"/>
      <c r="AZ368" s="214"/>
      <c r="BA368" s="214"/>
      <c r="BB368" s="214"/>
      <c r="BC368" s="214"/>
      <c r="BD368" s="214"/>
      <c r="BE368" s="214"/>
      <c r="BF368" s="214"/>
      <c r="BG368" s="214"/>
      <c r="BH368" s="214"/>
    </row>
    <row r="369" spans="1:60" outlineLevel="1" x14ac:dyDescent="0.2">
      <c r="A369" s="236">
        <v>101</v>
      </c>
      <c r="B369" s="237" t="s">
        <v>730</v>
      </c>
      <c r="C369" s="254" t="s">
        <v>731</v>
      </c>
      <c r="D369" s="238" t="s">
        <v>581</v>
      </c>
      <c r="E369" s="239">
        <v>0.92425000000000002</v>
      </c>
      <c r="F369" s="240"/>
      <c r="G369" s="241">
        <f>ROUND(E369*F369,2)</f>
        <v>0</v>
      </c>
      <c r="H369" s="240"/>
      <c r="I369" s="241">
        <f>ROUND(E369*H369,2)</f>
        <v>0</v>
      </c>
      <c r="J369" s="240"/>
      <c r="K369" s="241">
        <f>ROUND(E369*J369,2)</f>
        <v>0</v>
      </c>
      <c r="L369" s="241">
        <v>12</v>
      </c>
      <c r="M369" s="241">
        <f>G369*(1+L369/100)</f>
        <v>0</v>
      </c>
      <c r="N369" s="239">
        <v>0</v>
      </c>
      <c r="O369" s="239">
        <f>ROUND(E369*N369,2)</f>
        <v>0</v>
      </c>
      <c r="P369" s="239">
        <v>0</v>
      </c>
      <c r="Q369" s="239">
        <f>ROUND(E369*P369,2)</f>
        <v>0</v>
      </c>
      <c r="R369" s="241" t="s">
        <v>722</v>
      </c>
      <c r="S369" s="241" t="s">
        <v>315</v>
      </c>
      <c r="T369" s="242" t="s">
        <v>315</v>
      </c>
      <c r="U369" s="224">
        <v>1.1559999999999999</v>
      </c>
      <c r="V369" s="224">
        <f>ROUND(E369*U369,2)</f>
        <v>1.07</v>
      </c>
      <c r="W369" s="224"/>
      <c r="X369" s="224" t="s">
        <v>582</v>
      </c>
      <c r="Y369" s="224" t="s">
        <v>317</v>
      </c>
      <c r="Z369" s="214"/>
      <c r="AA369" s="214"/>
      <c r="AB369" s="214"/>
      <c r="AC369" s="214"/>
      <c r="AD369" s="214"/>
      <c r="AE369" s="214"/>
      <c r="AF369" s="214"/>
      <c r="AG369" s="214" t="s">
        <v>583</v>
      </c>
      <c r="AH369" s="214"/>
      <c r="AI369" s="214"/>
      <c r="AJ369" s="214"/>
      <c r="AK369" s="214"/>
      <c r="AL369" s="214"/>
      <c r="AM369" s="214"/>
      <c r="AN369" s="214"/>
      <c r="AO369" s="214"/>
      <c r="AP369" s="214"/>
      <c r="AQ369" s="214"/>
      <c r="AR369" s="214"/>
      <c r="AS369" s="214"/>
      <c r="AT369" s="214"/>
      <c r="AU369" s="214"/>
      <c r="AV369" s="214"/>
      <c r="AW369" s="214"/>
      <c r="AX369" s="214"/>
      <c r="AY369" s="214"/>
      <c r="AZ369" s="214"/>
      <c r="BA369" s="214"/>
      <c r="BB369" s="214"/>
      <c r="BC369" s="214"/>
      <c r="BD369" s="214"/>
      <c r="BE369" s="214"/>
      <c r="BF369" s="214"/>
      <c r="BG369" s="214"/>
      <c r="BH369" s="214"/>
    </row>
    <row r="370" spans="1:60" outlineLevel="2" x14ac:dyDescent="0.2">
      <c r="A370" s="221"/>
      <c r="B370" s="222"/>
      <c r="C370" s="267" t="s">
        <v>608</v>
      </c>
      <c r="D370" s="266"/>
      <c r="E370" s="266"/>
      <c r="F370" s="266"/>
      <c r="G370" s="266"/>
      <c r="H370" s="224"/>
      <c r="I370" s="224"/>
      <c r="J370" s="224"/>
      <c r="K370" s="224"/>
      <c r="L370" s="224"/>
      <c r="M370" s="224"/>
      <c r="N370" s="223"/>
      <c r="O370" s="223"/>
      <c r="P370" s="223"/>
      <c r="Q370" s="223"/>
      <c r="R370" s="224"/>
      <c r="S370" s="224"/>
      <c r="T370" s="224"/>
      <c r="U370" s="224"/>
      <c r="V370" s="224"/>
      <c r="W370" s="224"/>
      <c r="X370" s="224"/>
      <c r="Y370" s="224"/>
      <c r="Z370" s="214"/>
      <c r="AA370" s="214"/>
      <c r="AB370" s="214"/>
      <c r="AC370" s="214"/>
      <c r="AD370" s="214"/>
      <c r="AE370" s="214"/>
      <c r="AF370" s="214"/>
      <c r="AG370" s="214" t="s">
        <v>369</v>
      </c>
      <c r="AH370" s="214"/>
      <c r="AI370" s="214"/>
      <c r="AJ370" s="214"/>
      <c r="AK370" s="214"/>
      <c r="AL370" s="214"/>
      <c r="AM370" s="214"/>
      <c r="AN370" s="214"/>
      <c r="AO370" s="214"/>
      <c r="AP370" s="214"/>
      <c r="AQ370" s="214"/>
      <c r="AR370" s="214"/>
      <c r="AS370" s="214"/>
      <c r="AT370" s="214"/>
      <c r="AU370" s="214"/>
      <c r="AV370" s="214"/>
      <c r="AW370" s="214"/>
      <c r="AX370" s="214"/>
      <c r="AY370" s="214"/>
      <c r="AZ370" s="214"/>
      <c r="BA370" s="214"/>
      <c r="BB370" s="214"/>
      <c r="BC370" s="214"/>
      <c r="BD370" s="214"/>
      <c r="BE370" s="214"/>
      <c r="BF370" s="214"/>
      <c r="BG370" s="214"/>
      <c r="BH370" s="214"/>
    </row>
    <row r="371" spans="1:60" x14ac:dyDescent="0.2">
      <c r="A371" s="229" t="s">
        <v>310</v>
      </c>
      <c r="B371" s="230" t="s">
        <v>248</v>
      </c>
      <c r="C371" s="253" t="s">
        <v>249</v>
      </c>
      <c r="D371" s="231"/>
      <c r="E371" s="232"/>
      <c r="F371" s="233"/>
      <c r="G371" s="233">
        <f>SUMIF(AG372:AG430,"&lt;&gt;NOR",G372:G430)</f>
        <v>0</v>
      </c>
      <c r="H371" s="233"/>
      <c r="I371" s="233">
        <f>SUM(I372:I430)</f>
        <v>0</v>
      </c>
      <c r="J371" s="233"/>
      <c r="K371" s="233">
        <f>SUM(K372:K430)</f>
        <v>0</v>
      </c>
      <c r="L371" s="233"/>
      <c r="M371" s="233">
        <f>SUM(M372:M430)</f>
        <v>0</v>
      </c>
      <c r="N371" s="232"/>
      <c r="O371" s="232">
        <f>SUM(O372:O430)</f>
        <v>0.08</v>
      </c>
      <c r="P371" s="232"/>
      <c r="Q371" s="232">
        <f>SUM(Q372:Q430)</f>
        <v>0.01</v>
      </c>
      <c r="R371" s="233"/>
      <c r="S371" s="233"/>
      <c r="T371" s="234"/>
      <c r="U371" s="228"/>
      <c r="V371" s="228">
        <f>SUM(V372:V430)</f>
        <v>12.84</v>
      </c>
      <c r="W371" s="228"/>
      <c r="X371" s="228"/>
      <c r="Y371" s="228"/>
      <c r="AG371" t="s">
        <v>311</v>
      </c>
    </row>
    <row r="372" spans="1:60" outlineLevel="1" x14ac:dyDescent="0.2">
      <c r="A372" s="236">
        <v>102</v>
      </c>
      <c r="B372" s="237" t="s">
        <v>733</v>
      </c>
      <c r="C372" s="254" t="s">
        <v>734</v>
      </c>
      <c r="D372" s="238" t="s">
        <v>375</v>
      </c>
      <c r="E372" s="239">
        <v>3</v>
      </c>
      <c r="F372" s="240"/>
      <c r="G372" s="241">
        <f>ROUND(E372*F372,2)</f>
        <v>0</v>
      </c>
      <c r="H372" s="240"/>
      <c r="I372" s="241">
        <f>ROUND(E372*H372,2)</f>
        <v>0</v>
      </c>
      <c r="J372" s="240"/>
      <c r="K372" s="241">
        <f>ROUND(E372*J372,2)</f>
        <v>0</v>
      </c>
      <c r="L372" s="241">
        <v>12</v>
      </c>
      <c r="M372" s="241">
        <f>G372*(1+L372/100)</f>
        <v>0</v>
      </c>
      <c r="N372" s="239">
        <v>2.0000000000000002E-5</v>
      </c>
      <c r="O372" s="239">
        <f>ROUND(E372*N372,2)</f>
        <v>0</v>
      </c>
      <c r="P372" s="239">
        <v>0</v>
      </c>
      <c r="Q372" s="239">
        <f>ROUND(E372*P372,2)</f>
        <v>0</v>
      </c>
      <c r="R372" s="241" t="s">
        <v>735</v>
      </c>
      <c r="S372" s="241" t="s">
        <v>315</v>
      </c>
      <c r="T372" s="242" t="s">
        <v>315</v>
      </c>
      <c r="U372" s="224">
        <v>4.0199999999999996</v>
      </c>
      <c r="V372" s="224">
        <f>ROUND(E372*U372,2)</f>
        <v>12.06</v>
      </c>
      <c r="W372" s="224"/>
      <c r="X372" s="224" t="s">
        <v>336</v>
      </c>
      <c r="Y372" s="224" t="s">
        <v>317</v>
      </c>
      <c r="Z372" s="214"/>
      <c r="AA372" s="214"/>
      <c r="AB372" s="214"/>
      <c r="AC372" s="214"/>
      <c r="AD372" s="214"/>
      <c r="AE372" s="214"/>
      <c r="AF372" s="214"/>
      <c r="AG372" s="214" t="s">
        <v>337</v>
      </c>
      <c r="AH372" s="214"/>
      <c r="AI372" s="214"/>
      <c r="AJ372" s="214"/>
      <c r="AK372" s="214"/>
      <c r="AL372" s="214"/>
      <c r="AM372" s="214"/>
      <c r="AN372" s="214"/>
      <c r="AO372" s="214"/>
      <c r="AP372" s="214"/>
      <c r="AQ372" s="214"/>
      <c r="AR372" s="214"/>
      <c r="AS372" s="214"/>
      <c r="AT372" s="214"/>
      <c r="AU372" s="214"/>
      <c r="AV372" s="214"/>
      <c r="AW372" s="214"/>
      <c r="AX372" s="214"/>
      <c r="AY372" s="214"/>
      <c r="AZ372" s="214"/>
      <c r="BA372" s="214"/>
      <c r="BB372" s="214"/>
      <c r="BC372" s="214"/>
      <c r="BD372" s="214"/>
      <c r="BE372" s="214"/>
      <c r="BF372" s="214"/>
      <c r="BG372" s="214"/>
      <c r="BH372" s="214"/>
    </row>
    <row r="373" spans="1:60" outlineLevel="2" x14ac:dyDescent="0.2">
      <c r="A373" s="221"/>
      <c r="B373" s="222"/>
      <c r="C373" s="268" t="s">
        <v>736</v>
      </c>
      <c r="D373" s="262"/>
      <c r="E373" s="263"/>
      <c r="F373" s="224"/>
      <c r="G373" s="224"/>
      <c r="H373" s="224"/>
      <c r="I373" s="224"/>
      <c r="J373" s="224"/>
      <c r="K373" s="224"/>
      <c r="L373" s="224"/>
      <c r="M373" s="224"/>
      <c r="N373" s="223"/>
      <c r="O373" s="223"/>
      <c r="P373" s="223"/>
      <c r="Q373" s="223"/>
      <c r="R373" s="224"/>
      <c r="S373" s="224"/>
      <c r="T373" s="224"/>
      <c r="U373" s="224"/>
      <c r="V373" s="224"/>
      <c r="W373" s="224"/>
      <c r="X373" s="224"/>
      <c r="Y373" s="224"/>
      <c r="Z373" s="214"/>
      <c r="AA373" s="214"/>
      <c r="AB373" s="214"/>
      <c r="AC373" s="214"/>
      <c r="AD373" s="214"/>
      <c r="AE373" s="214"/>
      <c r="AF373" s="214"/>
      <c r="AG373" s="214" t="s">
        <v>371</v>
      </c>
      <c r="AH373" s="214">
        <v>0</v>
      </c>
      <c r="AI373" s="214"/>
      <c r="AJ373" s="214"/>
      <c r="AK373" s="214"/>
      <c r="AL373" s="214"/>
      <c r="AM373" s="214"/>
      <c r="AN373" s="214"/>
      <c r="AO373" s="214"/>
      <c r="AP373" s="214"/>
      <c r="AQ373" s="214"/>
      <c r="AR373" s="214"/>
      <c r="AS373" s="214"/>
      <c r="AT373" s="214"/>
      <c r="AU373" s="214"/>
      <c r="AV373" s="214"/>
      <c r="AW373" s="214"/>
      <c r="AX373" s="214"/>
      <c r="AY373" s="214"/>
      <c r="AZ373" s="214"/>
      <c r="BA373" s="214"/>
      <c r="BB373" s="214"/>
      <c r="BC373" s="214"/>
      <c r="BD373" s="214"/>
      <c r="BE373" s="214"/>
      <c r="BF373" s="214"/>
      <c r="BG373" s="214"/>
      <c r="BH373" s="214"/>
    </row>
    <row r="374" spans="1:60" outlineLevel="3" x14ac:dyDescent="0.2">
      <c r="A374" s="221"/>
      <c r="B374" s="222"/>
      <c r="C374" s="268" t="s">
        <v>737</v>
      </c>
      <c r="D374" s="262"/>
      <c r="E374" s="263">
        <v>1</v>
      </c>
      <c r="F374" s="224"/>
      <c r="G374" s="224"/>
      <c r="H374" s="224"/>
      <c r="I374" s="224"/>
      <c r="J374" s="224"/>
      <c r="K374" s="224"/>
      <c r="L374" s="224"/>
      <c r="M374" s="224"/>
      <c r="N374" s="223"/>
      <c r="O374" s="223"/>
      <c r="P374" s="223"/>
      <c r="Q374" s="223"/>
      <c r="R374" s="224"/>
      <c r="S374" s="224"/>
      <c r="T374" s="224"/>
      <c r="U374" s="224"/>
      <c r="V374" s="224"/>
      <c r="W374" s="224"/>
      <c r="X374" s="224"/>
      <c r="Y374" s="224"/>
      <c r="Z374" s="214"/>
      <c r="AA374" s="214"/>
      <c r="AB374" s="214"/>
      <c r="AC374" s="214"/>
      <c r="AD374" s="214"/>
      <c r="AE374" s="214"/>
      <c r="AF374" s="214"/>
      <c r="AG374" s="214" t="s">
        <v>371</v>
      </c>
      <c r="AH374" s="214">
        <v>0</v>
      </c>
      <c r="AI374" s="214"/>
      <c r="AJ374" s="214"/>
      <c r="AK374" s="214"/>
      <c r="AL374" s="214"/>
      <c r="AM374" s="214"/>
      <c r="AN374" s="214"/>
      <c r="AO374" s="214"/>
      <c r="AP374" s="214"/>
      <c r="AQ374" s="214"/>
      <c r="AR374" s="214"/>
      <c r="AS374" s="214"/>
      <c r="AT374" s="214"/>
      <c r="AU374" s="214"/>
      <c r="AV374" s="214"/>
      <c r="AW374" s="214"/>
      <c r="AX374" s="214"/>
      <c r="AY374" s="214"/>
      <c r="AZ374" s="214"/>
      <c r="BA374" s="214"/>
      <c r="BB374" s="214"/>
      <c r="BC374" s="214"/>
      <c r="BD374" s="214"/>
      <c r="BE374" s="214"/>
      <c r="BF374" s="214"/>
      <c r="BG374" s="214"/>
      <c r="BH374" s="214"/>
    </row>
    <row r="375" spans="1:60" outlineLevel="3" x14ac:dyDescent="0.2">
      <c r="A375" s="221"/>
      <c r="B375" s="222"/>
      <c r="C375" s="268" t="s">
        <v>1171</v>
      </c>
      <c r="D375" s="262"/>
      <c r="E375" s="263">
        <v>1</v>
      </c>
      <c r="F375" s="224"/>
      <c r="G375" s="224"/>
      <c r="H375" s="224"/>
      <c r="I375" s="224"/>
      <c r="J375" s="224"/>
      <c r="K375" s="224"/>
      <c r="L375" s="224"/>
      <c r="M375" s="224"/>
      <c r="N375" s="223"/>
      <c r="O375" s="223"/>
      <c r="P375" s="223"/>
      <c r="Q375" s="223"/>
      <c r="R375" s="224"/>
      <c r="S375" s="224"/>
      <c r="T375" s="224"/>
      <c r="U375" s="224"/>
      <c r="V375" s="224"/>
      <c r="W375" s="224"/>
      <c r="X375" s="224"/>
      <c r="Y375" s="224"/>
      <c r="Z375" s="214"/>
      <c r="AA375" s="214"/>
      <c r="AB375" s="214"/>
      <c r="AC375" s="214"/>
      <c r="AD375" s="214"/>
      <c r="AE375" s="214"/>
      <c r="AF375" s="214"/>
      <c r="AG375" s="214" t="s">
        <v>371</v>
      </c>
      <c r="AH375" s="214">
        <v>0</v>
      </c>
      <c r="AI375" s="214"/>
      <c r="AJ375" s="214"/>
      <c r="AK375" s="214"/>
      <c r="AL375" s="214"/>
      <c r="AM375" s="214"/>
      <c r="AN375" s="214"/>
      <c r="AO375" s="214"/>
      <c r="AP375" s="214"/>
      <c r="AQ375" s="214"/>
      <c r="AR375" s="214"/>
      <c r="AS375" s="214"/>
      <c r="AT375" s="214"/>
      <c r="AU375" s="214"/>
      <c r="AV375" s="214"/>
      <c r="AW375" s="214"/>
      <c r="AX375" s="214"/>
      <c r="AY375" s="214"/>
      <c r="AZ375" s="214"/>
      <c r="BA375" s="214"/>
      <c r="BB375" s="214"/>
      <c r="BC375" s="214"/>
      <c r="BD375" s="214"/>
      <c r="BE375" s="214"/>
      <c r="BF375" s="214"/>
      <c r="BG375" s="214"/>
      <c r="BH375" s="214"/>
    </row>
    <row r="376" spans="1:60" outlineLevel="3" x14ac:dyDescent="0.2">
      <c r="A376" s="221"/>
      <c r="B376" s="222"/>
      <c r="C376" s="268" t="s">
        <v>1172</v>
      </c>
      <c r="D376" s="262"/>
      <c r="E376" s="263">
        <v>1</v>
      </c>
      <c r="F376" s="224"/>
      <c r="G376" s="224"/>
      <c r="H376" s="224"/>
      <c r="I376" s="224"/>
      <c r="J376" s="224"/>
      <c r="K376" s="224"/>
      <c r="L376" s="224"/>
      <c r="M376" s="224"/>
      <c r="N376" s="223"/>
      <c r="O376" s="223"/>
      <c r="P376" s="223"/>
      <c r="Q376" s="223"/>
      <c r="R376" s="224"/>
      <c r="S376" s="224"/>
      <c r="T376" s="224"/>
      <c r="U376" s="224"/>
      <c r="V376" s="224"/>
      <c r="W376" s="224"/>
      <c r="X376" s="224"/>
      <c r="Y376" s="224"/>
      <c r="Z376" s="214"/>
      <c r="AA376" s="214"/>
      <c r="AB376" s="214"/>
      <c r="AC376" s="214"/>
      <c r="AD376" s="214"/>
      <c r="AE376" s="214"/>
      <c r="AF376" s="214"/>
      <c r="AG376" s="214" t="s">
        <v>371</v>
      </c>
      <c r="AH376" s="214">
        <v>0</v>
      </c>
      <c r="AI376" s="214"/>
      <c r="AJ376" s="214"/>
      <c r="AK376" s="214"/>
      <c r="AL376" s="214"/>
      <c r="AM376" s="214"/>
      <c r="AN376" s="214"/>
      <c r="AO376" s="214"/>
      <c r="AP376" s="214"/>
      <c r="AQ376" s="214"/>
      <c r="AR376" s="214"/>
      <c r="AS376" s="214"/>
      <c r="AT376" s="214"/>
      <c r="AU376" s="214"/>
      <c r="AV376" s="214"/>
      <c r="AW376" s="214"/>
      <c r="AX376" s="214"/>
      <c r="AY376" s="214"/>
      <c r="AZ376" s="214"/>
      <c r="BA376" s="214"/>
      <c r="BB376" s="214"/>
      <c r="BC376" s="214"/>
      <c r="BD376" s="214"/>
      <c r="BE376" s="214"/>
      <c r="BF376" s="214"/>
      <c r="BG376" s="214"/>
      <c r="BH376" s="214"/>
    </row>
    <row r="377" spans="1:60" ht="22.5" outlineLevel="1" x14ac:dyDescent="0.2">
      <c r="A377" s="236">
        <v>103</v>
      </c>
      <c r="B377" s="237" t="s">
        <v>740</v>
      </c>
      <c r="C377" s="254" t="s">
        <v>741</v>
      </c>
      <c r="D377" s="238" t="s">
        <v>375</v>
      </c>
      <c r="E377" s="239">
        <v>1</v>
      </c>
      <c r="F377" s="240"/>
      <c r="G377" s="241">
        <f>ROUND(E377*F377,2)</f>
        <v>0</v>
      </c>
      <c r="H377" s="240"/>
      <c r="I377" s="241">
        <f>ROUND(E377*H377,2)</f>
        <v>0</v>
      </c>
      <c r="J377" s="240"/>
      <c r="K377" s="241">
        <f>ROUND(E377*J377,2)</f>
        <v>0</v>
      </c>
      <c r="L377" s="241">
        <v>12</v>
      </c>
      <c r="M377" s="241">
        <f>G377*(1+L377/100)</f>
        <v>0</v>
      </c>
      <c r="N377" s="239">
        <v>2.5000000000000001E-2</v>
      </c>
      <c r="O377" s="239">
        <f>ROUND(E377*N377,2)</f>
        <v>0.03</v>
      </c>
      <c r="P377" s="239">
        <v>0</v>
      </c>
      <c r="Q377" s="239">
        <f>ROUND(E377*P377,2)</f>
        <v>0</v>
      </c>
      <c r="R377" s="241" t="s">
        <v>428</v>
      </c>
      <c r="S377" s="241" t="s">
        <v>315</v>
      </c>
      <c r="T377" s="242" t="s">
        <v>315</v>
      </c>
      <c r="U377" s="224">
        <v>0</v>
      </c>
      <c r="V377" s="224">
        <f>ROUND(E377*U377,2)</f>
        <v>0</v>
      </c>
      <c r="W377" s="224"/>
      <c r="X377" s="224" t="s">
        <v>429</v>
      </c>
      <c r="Y377" s="224" t="s">
        <v>317</v>
      </c>
      <c r="Z377" s="214"/>
      <c r="AA377" s="214"/>
      <c r="AB377" s="214"/>
      <c r="AC377" s="214"/>
      <c r="AD377" s="214"/>
      <c r="AE377" s="214"/>
      <c r="AF377" s="214"/>
      <c r="AG377" s="214" t="s">
        <v>430</v>
      </c>
      <c r="AH377" s="214"/>
      <c r="AI377" s="214"/>
      <c r="AJ377" s="214"/>
      <c r="AK377" s="214"/>
      <c r="AL377" s="214"/>
      <c r="AM377" s="214"/>
      <c r="AN377" s="214"/>
      <c r="AO377" s="214"/>
      <c r="AP377" s="214"/>
      <c r="AQ377" s="214"/>
      <c r="AR377" s="214"/>
      <c r="AS377" s="214"/>
      <c r="AT377" s="214"/>
      <c r="AU377" s="214"/>
      <c r="AV377" s="214"/>
      <c r="AW377" s="214"/>
      <c r="AX377" s="214"/>
      <c r="AY377" s="214"/>
      <c r="AZ377" s="214"/>
      <c r="BA377" s="214"/>
      <c r="BB377" s="214"/>
      <c r="BC377" s="214"/>
      <c r="BD377" s="214"/>
      <c r="BE377" s="214"/>
      <c r="BF377" s="214"/>
      <c r="BG377" s="214"/>
      <c r="BH377" s="214"/>
    </row>
    <row r="378" spans="1:60" outlineLevel="2" x14ac:dyDescent="0.2">
      <c r="A378" s="221"/>
      <c r="B378" s="222"/>
      <c r="C378" s="268" t="s">
        <v>1171</v>
      </c>
      <c r="D378" s="262"/>
      <c r="E378" s="263">
        <v>1</v>
      </c>
      <c r="F378" s="224"/>
      <c r="G378" s="224"/>
      <c r="H378" s="224"/>
      <c r="I378" s="224"/>
      <c r="J378" s="224"/>
      <c r="K378" s="224"/>
      <c r="L378" s="224"/>
      <c r="M378" s="224"/>
      <c r="N378" s="223"/>
      <c r="O378" s="223"/>
      <c r="P378" s="223"/>
      <c r="Q378" s="223"/>
      <c r="R378" s="224"/>
      <c r="S378" s="224"/>
      <c r="T378" s="224"/>
      <c r="U378" s="224"/>
      <c r="V378" s="224"/>
      <c r="W378" s="224"/>
      <c r="X378" s="224"/>
      <c r="Y378" s="224"/>
      <c r="Z378" s="214"/>
      <c r="AA378" s="214"/>
      <c r="AB378" s="214"/>
      <c r="AC378" s="214"/>
      <c r="AD378" s="214"/>
      <c r="AE378" s="214"/>
      <c r="AF378" s="214"/>
      <c r="AG378" s="214" t="s">
        <v>371</v>
      </c>
      <c r="AH378" s="214">
        <v>0</v>
      </c>
      <c r="AI378" s="214"/>
      <c r="AJ378" s="214"/>
      <c r="AK378" s="214"/>
      <c r="AL378" s="214"/>
      <c r="AM378" s="214"/>
      <c r="AN378" s="214"/>
      <c r="AO378" s="214"/>
      <c r="AP378" s="214"/>
      <c r="AQ378" s="214"/>
      <c r="AR378" s="214"/>
      <c r="AS378" s="214"/>
      <c r="AT378" s="214"/>
      <c r="AU378" s="214"/>
      <c r="AV378" s="214"/>
      <c r="AW378" s="214"/>
      <c r="AX378" s="214"/>
      <c r="AY378" s="214"/>
      <c r="AZ378" s="214"/>
      <c r="BA378" s="214"/>
      <c r="BB378" s="214"/>
      <c r="BC378" s="214"/>
      <c r="BD378" s="214"/>
      <c r="BE378" s="214"/>
      <c r="BF378" s="214"/>
      <c r="BG378" s="214"/>
      <c r="BH378" s="214"/>
    </row>
    <row r="379" spans="1:60" ht="22.5" outlineLevel="1" x14ac:dyDescent="0.2">
      <c r="A379" s="236">
        <v>104</v>
      </c>
      <c r="B379" s="237" t="s">
        <v>742</v>
      </c>
      <c r="C379" s="254" t="s">
        <v>743</v>
      </c>
      <c r="D379" s="238" t="s">
        <v>375</v>
      </c>
      <c r="E379" s="239">
        <v>2</v>
      </c>
      <c r="F379" s="240"/>
      <c r="G379" s="241">
        <f>ROUND(E379*F379,2)</f>
        <v>0</v>
      </c>
      <c r="H379" s="240"/>
      <c r="I379" s="241">
        <f>ROUND(E379*H379,2)</f>
        <v>0</v>
      </c>
      <c r="J379" s="240"/>
      <c r="K379" s="241">
        <f>ROUND(E379*J379,2)</f>
        <v>0</v>
      </c>
      <c r="L379" s="241">
        <v>12</v>
      </c>
      <c r="M379" s="241">
        <f>G379*(1+L379/100)</f>
        <v>0</v>
      </c>
      <c r="N379" s="239">
        <v>2.5000000000000001E-2</v>
      </c>
      <c r="O379" s="239">
        <f>ROUND(E379*N379,2)</f>
        <v>0.05</v>
      </c>
      <c r="P379" s="239">
        <v>0</v>
      </c>
      <c r="Q379" s="239">
        <f>ROUND(E379*P379,2)</f>
        <v>0</v>
      </c>
      <c r="R379" s="241" t="s">
        <v>428</v>
      </c>
      <c r="S379" s="241" t="s">
        <v>315</v>
      </c>
      <c r="T379" s="242" t="s">
        <v>315</v>
      </c>
      <c r="U379" s="224">
        <v>0</v>
      </c>
      <c r="V379" s="224">
        <f>ROUND(E379*U379,2)</f>
        <v>0</v>
      </c>
      <c r="W379" s="224"/>
      <c r="X379" s="224" t="s">
        <v>429</v>
      </c>
      <c r="Y379" s="224" t="s">
        <v>317</v>
      </c>
      <c r="Z379" s="214"/>
      <c r="AA379" s="214"/>
      <c r="AB379" s="214"/>
      <c r="AC379" s="214"/>
      <c r="AD379" s="214"/>
      <c r="AE379" s="214"/>
      <c r="AF379" s="214"/>
      <c r="AG379" s="214" t="s">
        <v>430</v>
      </c>
      <c r="AH379" s="214"/>
      <c r="AI379" s="214"/>
      <c r="AJ379" s="214"/>
      <c r="AK379" s="214"/>
      <c r="AL379" s="214"/>
      <c r="AM379" s="214"/>
      <c r="AN379" s="214"/>
      <c r="AO379" s="214"/>
      <c r="AP379" s="214"/>
      <c r="AQ379" s="214"/>
      <c r="AR379" s="214"/>
      <c r="AS379" s="214"/>
      <c r="AT379" s="214"/>
      <c r="AU379" s="214"/>
      <c r="AV379" s="214"/>
      <c r="AW379" s="214"/>
      <c r="AX379" s="214"/>
      <c r="AY379" s="214"/>
      <c r="AZ379" s="214"/>
      <c r="BA379" s="214"/>
      <c r="BB379" s="214"/>
      <c r="BC379" s="214"/>
      <c r="BD379" s="214"/>
      <c r="BE379" s="214"/>
      <c r="BF379" s="214"/>
      <c r="BG379" s="214"/>
      <c r="BH379" s="214"/>
    </row>
    <row r="380" spans="1:60" outlineLevel="2" x14ac:dyDescent="0.2">
      <c r="A380" s="221"/>
      <c r="B380" s="222"/>
      <c r="C380" s="268" t="s">
        <v>737</v>
      </c>
      <c r="D380" s="262"/>
      <c r="E380" s="263">
        <v>1</v>
      </c>
      <c r="F380" s="224"/>
      <c r="G380" s="224"/>
      <c r="H380" s="224"/>
      <c r="I380" s="224"/>
      <c r="J380" s="224"/>
      <c r="K380" s="224"/>
      <c r="L380" s="224"/>
      <c r="M380" s="224"/>
      <c r="N380" s="223"/>
      <c r="O380" s="223"/>
      <c r="P380" s="223"/>
      <c r="Q380" s="223"/>
      <c r="R380" s="224"/>
      <c r="S380" s="224"/>
      <c r="T380" s="224"/>
      <c r="U380" s="224"/>
      <c r="V380" s="224"/>
      <c r="W380" s="224"/>
      <c r="X380" s="224"/>
      <c r="Y380" s="224"/>
      <c r="Z380" s="214"/>
      <c r="AA380" s="214"/>
      <c r="AB380" s="214"/>
      <c r="AC380" s="214"/>
      <c r="AD380" s="214"/>
      <c r="AE380" s="214"/>
      <c r="AF380" s="214"/>
      <c r="AG380" s="214" t="s">
        <v>371</v>
      </c>
      <c r="AH380" s="214">
        <v>0</v>
      </c>
      <c r="AI380" s="214"/>
      <c r="AJ380" s="214"/>
      <c r="AK380" s="214"/>
      <c r="AL380" s="214"/>
      <c r="AM380" s="214"/>
      <c r="AN380" s="214"/>
      <c r="AO380" s="214"/>
      <c r="AP380" s="214"/>
      <c r="AQ380" s="214"/>
      <c r="AR380" s="214"/>
      <c r="AS380" s="214"/>
      <c r="AT380" s="214"/>
      <c r="AU380" s="214"/>
      <c r="AV380" s="214"/>
      <c r="AW380" s="214"/>
      <c r="AX380" s="214"/>
      <c r="AY380" s="214"/>
      <c r="AZ380" s="214"/>
      <c r="BA380" s="214"/>
      <c r="BB380" s="214"/>
      <c r="BC380" s="214"/>
      <c r="BD380" s="214"/>
      <c r="BE380" s="214"/>
      <c r="BF380" s="214"/>
      <c r="BG380" s="214"/>
      <c r="BH380" s="214"/>
    </row>
    <row r="381" spans="1:60" outlineLevel="3" x14ac:dyDescent="0.2">
      <c r="A381" s="221"/>
      <c r="B381" s="222"/>
      <c r="C381" s="268" t="s">
        <v>1173</v>
      </c>
      <c r="D381" s="262"/>
      <c r="E381" s="263">
        <v>1</v>
      </c>
      <c r="F381" s="224"/>
      <c r="G381" s="224"/>
      <c r="H381" s="224"/>
      <c r="I381" s="224"/>
      <c r="J381" s="224"/>
      <c r="K381" s="224"/>
      <c r="L381" s="224"/>
      <c r="M381" s="224"/>
      <c r="N381" s="223"/>
      <c r="O381" s="223"/>
      <c r="P381" s="223"/>
      <c r="Q381" s="223"/>
      <c r="R381" s="224"/>
      <c r="S381" s="224"/>
      <c r="T381" s="224"/>
      <c r="U381" s="224"/>
      <c r="V381" s="224"/>
      <c r="W381" s="224"/>
      <c r="X381" s="224"/>
      <c r="Y381" s="224"/>
      <c r="Z381" s="214"/>
      <c r="AA381" s="214"/>
      <c r="AB381" s="214"/>
      <c r="AC381" s="214"/>
      <c r="AD381" s="214"/>
      <c r="AE381" s="214"/>
      <c r="AF381" s="214"/>
      <c r="AG381" s="214" t="s">
        <v>371</v>
      </c>
      <c r="AH381" s="214">
        <v>0</v>
      </c>
      <c r="AI381" s="214"/>
      <c r="AJ381" s="214"/>
      <c r="AK381" s="214"/>
      <c r="AL381" s="214"/>
      <c r="AM381" s="214"/>
      <c r="AN381" s="214"/>
      <c r="AO381" s="214"/>
      <c r="AP381" s="214"/>
      <c r="AQ381" s="214"/>
      <c r="AR381" s="214"/>
      <c r="AS381" s="214"/>
      <c r="AT381" s="214"/>
      <c r="AU381" s="214"/>
      <c r="AV381" s="214"/>
      <c r="AW381" s="214"/>
      <c r="AX381" s="214"/>
      <c r="AY381" s="214"/>
      <c r="AZ381" s="214"/>
      <c r="BA381" s="214"/>
      <c r="BB381" s="214"/>
      <c r="BC381" s="214"/>
      <c r="BD381" s="214"/>
      <c r="BE381" s="214"/>
      <c r="BF381" s="214"/>
      <c r="BG381" s="214"/>
      <c r="BH381" s="214"/>
    </row>
    <row r="382" spans="1:60" outlineLevel="1" x14ac:dyDescent="0.2">
      <c r="A382" s="236">
        <v>105</v>
      </c>
      <c r="B382" s="237" t="s">
        <v>769</v>
      </c>
      <c r="C382" s="254" t="s">
        <v>770</v>
      </c>
      <c r="D382" s="238" t="s">
        <v>375</v>
      </c>
      <c r="E382" s="239">
        <v>1</v>
      </c>
      <c r="F382" s="240"/>
      <c r="G382" s="241">
        <f>ROUND(E382*F382,2)</f>
        <v>0</v>
      </c>
      <c r="H382" s="240"/>
      <c r="I382" s="241">
        <f>ROUND(E382*H382,2)</f>
        <v>0</v>
      </c>
      <c r="J382" s="240"/>
      <c r="K382" s="241">
        <f>ROUND(E382*J382,2)</f>
        <v>0</v>
      </c>
      <c r="L382" s="241">
        <v>12</v>
      </c>
      <c r="M382" s="241">
        <f>G382*(1+L382/100)</f>
        <v>0</v>
      </c>
      <c r="N382" s="239">
        <v>1.0000000000000001E-5</v>
      </c>
      <c r="O382" s="239">
        <f>ROUND(E382*N382,2)</f>
        <v>0</v>
      </c>
      <c r="P382" s="239">
        <v>0</v>
      </c>
      <c r="Q382" s="239">
        <f>ROUND(E382*P382,2)</f>
        <v>0</v>
      </c>
      <c r="R382" s="241" t="s">
        <v>735</v>
      </c>
      <c r="S382" s="241" t="s">
        <v>315</v>
      </c>
      <c r="T382" s="242" t="s">
        <v>315</v>
      </c>
      <c r="U382" s="224">
        <v>0.26</v>
      </c>
      <c r="V382" s="224">
        <f>ROUND(E382*U382,2)</f>
        <v>0.26</v>
      </c>
      <c r="W382" s="224"/>
      <c r="X382" s="224" t="s">
        <v>336</v>
      </c>
      <c r="Y382" s="224" t="s">
        <v>317</v>
      </c>
      <c r="Z382" s="214"/>
      <c r="AA382" s="214"/>
      <c r="AB382" s="214"/>
      <c r="AC382" s="214"/>
      <c r="AD382" s="214"/>
      <c r="AE382" s="214"/>
      <c r="AF382" s="214"/>
      <c r="AG382" s="214" t="s">
        <v>367</v>
      </c>
      <c r="AH382" s="214"/>
      <c r="AI382" s="214"/>
      <c r="AJ382" s="214"/>
      <c r="AK382" s="214"/>
      <c r="AL382" s="214"/>
      <c r="AM382" s="214"/>
      <c r="AN382" s="214"/>
      <c r="AO382" s="214"/>
      <c r="AP382" s="214"/>
      <c r="AQ382" s="214"/>
      <c r="AR382" s="214"/>
      <c r="AS382" s="214"/>
      <c r="AT382" s="214"/>
      <c r="AU382" s="214"/>
      <c r="AV382" s="214"/>
      <c r="AW382" s="214"/>
      <c r="AX382" s="214"/>
      <c r="AY382" s="214"/>
      <c r="AZ382" s="214"/>
      <c r="BA382" s="214"/>
      <c r="BB382" s="214"/>
      <c r="BC382" s="214"/>
      <c r="BD382" s="214"/>
      <c r="BE382" s="214"/>
      <c r="BF382" s="214"/>
      <c r="BG382" s="214"/>
      <c r="BH382" s="214"/>
    </row>
    <row r="383" spans="1:60" outlineLevel="2" x14ac:dyDescent="0.2">
      <c r="A383" s="221"/>
      <c r="B383" s="222"/>
      <c r="C383" s="268" t="s">
        <v>1174</v>
      </c>
      <c r="D383" s="262"/>
      <c r="E383" s="263">
        <v>1</v>
      </c>
      <c r="F383" s="224"/>
      <c r="G383" s="224"/>
      <c r="H383" s="224"/>
      <c r="I383" s="224"/>
      <c r="J383" s="224"/>
      <c r="K383" s="224"/>
      <c r="L383" s="224"/>
      <c r="M383" s="224"/>
      <c r="N383" s="223"/>
      <c r="O383" s="223"/>
      <c r="P383" s="223"/>
      <c r="Q383" s="223"/>
      <c r="R383" s="224"/>
      <c r="S383" s="224"/>
      <c r="T383" s="224"/>
      <c r="U383" s="224"/>
      <c r="V383" s="224"/>
      <c r="W383" s="224"/>
      <c r="X383" s="224"/>
      <c r="Y383" s="224"/>
      <c r="Z383" s="214"/>
      <c r="AA383" s="214"/>
      <c r="AB383" s="214"/>
      <c r="AC383" s="214"/>
      <c r="AD383" s="214"/>
      <c r="AE383" s="214"/>
      <c r="AF383" s="214"/>
      <c r="AG383" s="214" t="s">
        <v>371</v>
      </c>
      <c r="AH383" s="214">
        <v>0</v>
      </c>
      <c r="AI383" s="214"/>
      <c r="AJ383" s="214"/>
      <c r="AK383" s="214"/>
      <c r="AL383" s="214"/>
      <c r="AM383" s="214"/>
      <c r="AN383" s="214"/>
      <c r="AO383" s="214"/>
      <c r="AP383" s="214"/>
      <c r="AQ383" s="214"/>
      <c r="AR383" s="214"/>
      <c r="AS383" s="214"/>
      <c r="AT383" s="214"/>
      <c r="AU383" s="214"/>
      <c r="AV383" s="214"/>
      <c r="AW383" s="214"/>
      <c r="AX383" s="214"/>
      <c r="AY383" s="214"/>
      <c r="AZ383" s="214"/>
      <c r="BA383" s="214"/>
      <c r="BB383" s="214"/>
      <c r="BC383" s="214"/>
      <c r="BD383" s="214"/>
      <c r="BE383" s="214"/>
      <c r="BF383" s="214"/>
      <c r="BG383" s="214"/>
      <c r="BH383" s="214"/>
    </row>
    <row r="384" spans="1:60" outlineLevel="1" x14ac:dyDescent="0.2">
      <c r="A384" s="245">
        <v>106</v>
      </c>
      <c r="B384" s="246" t="s">
        <v>1175</v>
      </c>
      <c r="C384" s="256" t="s">
        <v>1176</v>
      </c>
      <c r="D384" s="247" t="s">
        <v>375</v>
      </c>
      <c r="E384" s="248">
        <v>1</v>
      </c>
      <c r="F384" s="249"/>
      <c r="G384" s="250">
        <f>ROUND(E384*F384,2)</f>
        <v>0</v>
      </c>
      <c r="H384" s="249"/>
      <c r="I384" s="250">
        <f>ROUND(E384*H384,2)</f>
        <v>0</v>
      </c>
      <c r="J384" s="249"/>
      <c r="K384" s="250">
        <f>ROUND(E384*J384,2)</f>
        <v>0</v>
      </c>
      <c r="L384" s="250">
        <v>12</v>
      </c>
      <c r="M384" s="250">
        <f>G384*(1+L384/100)</f>
        <v>0</v>
      </c>
      <c r="N384" s="248">
        <v>9.6000000000000002E-4</v>
      </c>
      <c r="O384" s="248">
        <f>ROUND(E384*N384,2)</f>
        <v>0</v>
      </c>
      <c r="P384" s="248">
        <v>0</v>
      </c>
      <c r="Q384" s="248">
        <f>ROUND(E384*P384,2)</f>
        <v>0</v>
      </c>
      <c r="R384" s="250" t="s">
        <v>428</v>
      </c>
      <c r="S384" s="250" t="s">
        <v>1177</v>
      </c>
      <c r="T384" s="251" t="s">
        <v>1177</v>
      </c>
      <c r="U384" s="224">
        <v>0</v>
      </c>
      <c r="V384" s="224">
        <f>ROUND(E384*U384,2)</f>
        <v>0</v>
      </c>
      <c r="W384" s="224"/>
      <c r="X384" s="224" t="s">
        <v>429</v>
      </c>
      <c r="Y384" s="224" t="s">
        <v>317</v>
      </c>
      <c r="Z384" s="214"/>
      <c r="AA384" s="214"/>
      <c r="AB384" s="214"/>
      <c r="AC384" s="214"/>
      <c r="AD384" s="214"/>
      <c r="AE384" s="214"/>
      <c r="AF384" s="214"/>
      <c r="AG384" s="214" t="s">
        <v>728</v>
      </c>
      <c r="AH384" s="214"/>
      <c r="AI384" s="214"/>
      <c r="AJ384" s="214"/>
      <c r="AK384" s="214"/>
      <c r="AL384" s="214"/>
      <c r="AM384" s="214"/>
      <c r="AN384" s="214"/>
      <c r="AO384" s="214"/>
      <c r="AP384" s="214"/>
      <c r="AQ384" s="214"/>
      <c r="AR384" s="214"/>
      <c r="AS384" s="214"/>
      <c r="AT384" s="214"/>
      <c r="AU384" s="214"/>
      <c r="AV384" s="214"/>
      <c r="AW384" s="214"/>
      <c r="AX384" s="214"/>
      <c r="AY384" s="214"/>
      <c r="AZ384" s="214"/>
      <c r="BA384" s="214"/>
      <c r="BB384" s="214"/>
      <c r="BC384" s="214"/>
      <c r="BD384" s="214"/>
      <c r="BE384" s="214"/>
      <c r="BF384" s="214"/>
      <c r="BG384" s="214"/>
      <c r="BH384" s="214"/>
    </row>
    <row r="385" spans="1:60" ht="22.5" outlineLevel="1" x14ac:dyDescent="0.2">
      <c r="A385" s="236">
        <v>107</v>
      </c>
      <c r="B385" s="237" t="s">
        <v>747</v>
      </c>
      <c r="C385" s="254" t="s">
        <v>1178</v>
      </c>
      <c r="D385" s="238" t="s">
        <v>375</v>
      </c>
      <c r="E385" s="239">
        <v>1</v>
      </c>
      <c r="F385" s="240"/>
      <c r="G385" s="241">
        <f>ROUND(E385*F385,2)</f>
        <v>0</v>
      </c>
      <c r="H385" s="240"/>
      <c r="I385" s="241">
        <f>ROUND(E385*H385,2)</f>
        <v>0</v>
      </c>
      <c r="J385" s="240"/>
      <c r="K385" s="241">
        <f>ROUND(E385*J385,2)</f>
        <v>0</v>
      </c>
      <c r="L385" s="241">
        <v>12</v>
      </c>
      <c r="M385" s="241">
        <f>G385*(1+L385/100)</f>
        <v>0</v>
      </c>
      <c r="N385" s="239">
        <v>0</v>
      </c>
      <c r="O385" s="239">
        <f>ROUND(E385*N385,2)</f>
        <v>0</v>
      </c>
      <c r="P385" s="239">
        <v>0</v>
      </c>
      <c r="Q385" s="239">
        <f>ROUND(E385*P385,2)</f>
        <v>0</v>
      </c>
      <c r="R385" s="241"/>
      <c r="S385" s="241" t="s">
        <v>331</v>
      </c>
      <c r="T385" s="242" t="s">
        <v>316</v>
      </c>
      <c r="U385" s="224">
        <v>0</v>
      </c>
      <c r="V385" s="224">
        <f>ROUND(E385*U385,2)</f>
        <v>0</v>
      </c>
      <c r="W385" s="224"/>
      <c r="X385" s="224" t="s">
        <v>336</v>
      </c>
      <c r="Y385" s="224" t="s">
        <v>317</v>
      </c>
      <c r="Z385" s="214"/>
      <c r="AA385" s="214"/>
      <c r="AB385" s="214"/>
      <c r="AC385" s="214"/>
      <c r="AD385" s="214"/>
      <c r="AE385" s="214"/>
      <c r="AF385" s="214"/>
      <c r="AG385" s="214" t="s">
        <v>367</v>
      </c>
      <c r="AH385" s="214"/>
      <c r="AI385" s="214"/>
      <c r="AJ385" s="214"/>
      <c r="AK385" s="214"/>
      <c r="AL385" s="214"/>
      <c r="AM385" s="214"/>
      <c r="AN385" s="214"/>
      <c r="AO385" s="214"/>
      <c r="AP385" s="214"/>
      <c r="AQ385" s="214"/>
      <c r="AR385" s="214"/>
      <c r="AS385" s="214"/>
      <c r="AT385" s="214"/>
      <c r="AU385" s="214"/>
      <c r="AV385" s="214"/>
      <c r="AW385" s="214"/>
      <c r="AX385" s="214"/>
      <c r="AY385" s="214"/>
      <c r="AZ385" s="214"/>
      <c r="BA385" s="214"/>
      <c r="BB385" s="214"/>
      <c r="BC385" s="214"/>
      <c r="BD385" s="214"/>
      <c r="BE385" s="214"/>
      <c r="BF385" s="214"/>
      <c r="BG385" s="214"/>
      <c r="BH385" s="214"/>
    </row>
    <row r="386" spans="1:60" outlineLevel="2" x14ac:dyDescent="0.2">
      <c r="A386" s="221"/>
      <c r="B386" s="222"/>
      <c r="C386" s="255" t="s">
        <v>1291</v>
      </c>
      <c r="D386" s="243"/>
      <c r="E386" s="243"/>
      <c r="F386" s="243"/>
      <c r="G386" s="243"/>
      <c r="H386" s="224"/>
      <c r="I386" s="224"/>
      <c r="J386" s="224"/>
      <c r="K386" s="224"/>
      <c r="L386" s="224"/>
      <c r="M386" s="224"/>
      <c r="N386" s="223"/>
      <c r="O386" s="223"/>
      <c r="P386" s="223"/>
      <c r="Q386" s="223"/>
      <c r="R386" s="224"/>
      <c r="S386" s="224"/>
      <c r="T386" s="224"/>
      <c r="U386" s="224"/>
      <c r="V386" s="224"/>
      <c r="W386" s="224"/>
      <c r="X386" s="224"/>
      <c r="Y386" s="224"/>
      <c r="Z386" s="214"/>
      <c r="AA386" s="214"/>
      <c r="AB386" s="214"/>
      <c r="AC386" s="214"/>
      <c r="AD386" s="214"/>
      <c r="AE386" s="214"/>
      <c r="AF386" s="214"/>
      <c r="AG386" s="214" t="s">
        <v>320</v>
      </c>
      <c r="AH386" s="214"/>
      <c r="AI386" s="214"/>
      <c r="AJ386" s="214"/>
      <c r="AK386" s="214"/>
      <c r="AL386" s="214"/>
      <c r="AM386" s="214"/>
      <c r="AN386" s="214"/>
      <c r="AO386" s="214"/>
      <c r="AP386" s="214"/>
      <c r="AQ386" s="214"/>
      <c r="AR386" s="214"/>
      <c r="AS386" s="214"/>
      <c r="AT386" s="214"/>
      <c r="AU386" s="214"/>
      <c r="AV386" s="214"/>
      <c r="AW386" s="214"/>
      <c r="AX386" s="214"/>
      <c r="AY386" s="214"/>
      <c r="AZ386" s="214"/>
      <c r="BA386" s="214"/>
      <c r="BB386" s="214"/>
      <c r="BC386" s="214"/>
      <c r="BD386" s="214"/>
      <c r="BE386" s="214"/>
      <c r="BF386" s="214"/>
      <c r="BG386" s="214"/>
      <c r="BH386" s="214"/>
    </row>
    <row r="387" spans="1:60" outlineLevel="3" x14ac:dyDescent="0.2">
      <c r="A387" s="221"/>
      <c r="B387" s="222"/>
      <c r="C387" s="258" t="s">
        <v>957</v>
      </c>
      <c r="D387" s="252"/>
      <c r="E387" s="252"/>
      <c r="F387" s="252"/>
      <c r="G387" s="252"/>
      <c r="H387" s="224"/>
      <c r="I387" s="224"/>
      <c r="J387" s="224"/>
      <c r="K387" s="224"/>
      <c r="L387" s="224"/>
      <c r="M387" s="224"/>
      <c r="N387" s="223"/>
      <c r="O387" s="223"/>
      <c r="P387" s="223"/>
      <c r="Q387" s="223"/>
      <c r="R387" s="224"/>
      <c r="S387" s="224"/>
      <c r="T387" s="224"/>
      <c r="U387" s="224"/>
      <c r="V387" s="224"/>
      <c r="W387" s="224"/>
      <c r="X387" s="224"/>
      <c r="Y387" s="224"/>
      <c r="Z387" s="214"/>
      <c r="AA387" s="214"/>
      <c r="AB387" s="214"/>
      <c r="AC387" s="214"/>
      <c r="AD387" s="214"/>
      <c r="AE387" s="214"/>
      <c r="AF387" s="214"/>
      <c r="AG387" s="214" t="s">
        <v>320</v>
      </c>
      <c r="AH387" s="214"/>
      <c r="AI387" s="214"/>
      <c r="AJ387" s="214"/>
      <c r="AK387" s="214"/>
      <c r="AL387" s="214"/>
      <c r="AM387" s="214"/>
      <c r="AN387" s="214"/>
      <c r="AO387" s="214"/>
      <c r="AP387" s="214"/>
      <c r="AQ387" s="214"/>
      <c r="AR387" s="214"/>
      <c r="AS387" s="214"/>
      <c r="AT387" s="214"/>
      <c r="AU387" s="214"/>
      <c r="AV387" s="214"/>
      <c r="AW387" s="214"/>
      <c r="AX387" s="214"/>
      <c r="AY387" s="214"/>
      <c r="AZ387" s="214"/>
      <c r="BA387" s="214"/>
      <c r="BB387" s="214"/>
      <c r="BC387" s="214"/>
      <c r="BD387" s="214"/>
      <c r="BE387" s="214"/>
      <c r="BF387" s="214"/>
      <c r="BG387" s="214"/>
      <c r="BH387" s="214"/>
    </row>
    <row r="388" spans="1:60" outlineLevel="3" x14ac:dyDescent="0.2">
      <c r="A388" s="221"/>
      <c r="B388" s="222"/>
      <c r="C388" s="258" t="s">
        <v>750</v>
      </c>
      <c r="D388" s="252"/>
      <c r="E388" s="252"/>
      <c r="F388" s="252"/>
      <c r="G388" s="252"/>
      <c r="H388" s="224"/>
      <c r="I388" s="224"/>
      <c r="J388" s="224"/>
      <c r="K388" s="224"/>
      <c r="L388" s="224"/>
      <c r="M388" s="224"/>
      <c r="N388" s="223"/>
      <c r="O388" s="223"/>
      <c r="P388" s="223"/>
      <c r="Q388" s="223"/>
      <c r="R388" s="224"/>
      <c r="S388" s="224"/>
      <c r="T388" s="224"/>
      <c r="U388" s="224"/>
      <c r="V388" s="224"/>
      <c r="W388" s="224"/>
      <c r="X388" s="224"/>
      <c r="Y388" s="224"/>
      <c r="Z388" s="214"/>
      <c r="AA388" s="214"/>
      <c r="AB388" s="214"/>
      <c r="AC388" s="214"/>
      <c r="AD388" s="214"/>
      <c r="AE388" s="214"/>
      <c r="AF388" s="214"/>
      <c r="AG388" s="214" t="s">
        <v>320</v>
      </c>
      <c r="AH388" s="214"/>
      <c r="AI388" s="214"/>
      <c r="AJ388" s="214"/>
      <c r="AK388" s="214"/>
      <c r="AL388" s="214"/>
      <c r="AM388" s="214"/>
      <c r="AN388" s="214"/>
      <c r="AO388" s="214"/>
      <c r="AP388" s="214"/>
      <c r="AQ388" s="214"/>
      <c r="AR388" s="214"/>
      <c r="AS388" s="214"/>
      <c r="AT388" s="214"/>
      <c r="AU388" s="214"/>
      <c r="AV388" s="214"/>
      <c r="AW388" s="214"/>
      <c r="AX388" s="214"/>
      <c r="AY388" s="214"/>
      <c r="AZ388" s="214"/>
      <c r="BA388" s="214"/>
      <c r="BB388" s="214"/>
      <c r="BC388" s="214"/>
      <c r="BD388" s="214"/>
      <c r="BE388" s="214"/>
      <c r="BF388" s="214"/>
      <c r="BG388" s="214"/>
      <c r="BH388" s="214"/>
    </row>
    <row r="389" spans="1:60" outlineLevel="3" x14ac:dyDescent="0.2">
      <c r="A389" s="221"/>
      <c r="B389" s="222"/>
      <c r="C389" s="258" t="s">
        <v>751</v>
      </c>
      <c r="D389" s="252"/>
      <c r="E389" s="252"/>
      <c r="F389" s="252"/>
      <c r="G389" s="252"/>
      <c r="H389" s="224"/>
      <c r="I389" s="224"/>
      <c r="J389" s="224"/>
      <c r="K389" s="224"/>
      <c r="L389" s="224"/>
      <c r="M389" s="224"/>
      <c r="N389" s="223"/>
      <c r="O389" s="223"/>
      <c r="P389" s="223"/>
      <c r="Q389" s="223"/>
      <c r="R389" s="224"/>
      <c r="S389" s="224"/>
      <c r="T389" s="224"/>
      <c r="U389" s="224"/>
      <c r="V389" s="224"/>
      <c r="W389" s="224"/>
      <c r="X389" s="224"/>
      <c r="Y389" s="224"/>
      <c r="Z389" s="214"/>
      <c r="AA389" s="214"/>
      <c r="AB389" s="214"/>
      <c r="AC389" s="214"/>
      <c r="AD389" s="214"/>
      <c r="AE389" s="214"/>
      <c r="AF389" s="214"/>
      <c r="AG389" s="214" t="s">
        <v>320</v>
      </c>
      <c r="AH389" s="214"/>
      <c r="AI389" s="214"/>
      <c r="AJ389" s="214"/>
      <c r="AK389" s="214"/>
      <c r="AL389" s="214"/>
      <c r="AM389" s="214"/>
      <c r="AN389" s="214"/>
      <c r="AO389" s="214"/>
      <c r="AP389" s="214"/>
      <c r="AQ389" s="214"/>
      <c r="AR389" s="214"/>
      <c r="AS389" s="214"/>
      <c r="AT389" s="214"/>
      <c r="AU389" s="214"/>
      <c r="AV389" s="214"/>
      <c r="AW389" s="214"/>
      <c r="AX389" s="214"/>
      <c r="AY389" s="214"/>
      <c r="AZ389" s="214"/>
      <c r="BA389" s="214"/>
      <c r="BB389" s="214"/>
      <c r="BC389" s="214"/>
      <c r="BD389" s="214"/>
      <c r="BE389" s="214"/>
      <c r="BF389" s="214"/>
      <c r="BG389" s="214"/>
      <c r="BH389" s="214"/>
    </row>
    <row r="390" spans="1:60" outlineLevel="3" x14ac:dyDescent="0.2">
      <c r="A390" s="221"/>
      <c r="B390" s="222"/>
      <c r="C390" s="258" t="s">
        <v>958</v>
      </c>
      <c r="D390" s="252"/>
      <c r="E390" s="252"/>
      <c r="F390" s="252"/>
      <c r="G390" s="252"/>
      <c r="H390" s="224"/>
      <c r="I390" s="224"/>
      <c r="J390" s="224"/>
      <c r="K390" s="224"/>
      <c r="L390" s="224"/>
      <c r="M390" s="224"/>
      <c r="N390" s="223"/>
      <c r="O390" s="223"/>
      <c r="P390" s="223"/>
      <c r="Q390" s="223"/>
      <c r="R390" s="224"/>
      <c r="S390" s="224"/>
      <c r="T390" s="224"/>
      <c r="U390" s="224"/>
      <c r="V390" s="224"/>
      <c r="W390" s="224"/>
      <c r="X390" s="224"/>
      <c r="Y390" s="224"/>
      <c r="Z390" s="214"/>
      <c r="AA390" s="214"/>
      <c r="AB390" s="214"/>
      <c r="AC390" s="214"/>
      <c r="AD390" s="214"/>
      <c r="AE390" s="214"/>
      <c r="AF390" s="214"/>
      <c r="AG390" s="214" t="s">
        <v>320</v>
      </c>
      <c r="AH390" s="214"/>
      <c r="AI390" s="214"/>
      <c r="AJ390" s="214"/>
      <c r="AK390" s="214"/>
      <c r="AL390" s="214"/>
      <c r="AM390" s="214"/>
      <c r="AN390" s="214"/>
      <c r="AO390" s="214"/>
      <c r="AP390" s="214"/>
      <c r="AQ390" s="214"/>
      <c r="AR390" s="214"/>
      <c r="AS390" s="214"/>
      <c r="AT390" s="214"/>
      <c r="AU390" s="214"/>
      <c r="AV390" s="214"/>
      <c r="AW390" s="214"/>
      <c r="AX390" s="214"/>
      <c r="AY390" s="214"/>
      <c r="AZ390" s="214"/>
      <c r="BA390" s="214"/>
      <c r="BB390" s="214"/>
      <c r="BC390" s="214"/>
      <c r="BD390" s="214"/>
      <c r="BE390" s="214"/>
      <c r="BF390" s="214"/>
      <c r="BG390" s="214"/>
      <c r="BH390" s="214"/>
    </row>
    <row r="391" spans="1:60" outlineLevel="3" x14ac:dyDescent="0.2">
      <c r="A391" s="221"/>
      <c r="B391" s="222"/>
      <c r="C391" s="258" t="s">
        <v>752</v>
      </c>
      <c r="D391" s="252"/>
      <c r="E391" s="252"/>
      <c r="F391" s="252"/>
      <c r="G391" s="252"/>
      <c r="H391" s="224"/>
      <c r="I391" s="224"/>
      <c r="J391" s="224"/>
      <c r="K391" s="224"/>
      <c r="L391" s="224"/>
      <c r="M391" s="224"/>
      <c r="N391" s="223"/>
      <c r="O391" s="223"/>
      <c r="P391" s="223"/>
      <c r="Q391" s="223"/>
      <c r="R391" s="224"/>
      <c r="S391" s="224"/>
      <c r="T391" s="224"/>
      <c r="U391" s="224"/>
      <c r="V391" s="224"/>
      <c r="W391" s="224"/>
      <c r="X391" s="224"/>
      <c r="Y391" s="224"/>
      <c r="Z391" s="214"/>
      <c r="AA391" s="214"/>
      <c r="AB391" s="214"/>
      <c r="AC391" s="214"/>
      <c r="AD391" s="214"/>
      <c r="AE391" s="214"/>
      <c r="AF391" s="214"/>
      <c r="AG391" s="214" t="s">
        <v>320</v>
      </c>
      <c r="AH391" s="214"/>
      <c r="AI391" s="214"/>
      <c r="AJ391" s="214"/>
      <c r="AK391" s="214"/>
      <c r="AL391" s="214"/>
      <c r="AM391" s="214"/>
      <c r="AN391" s="214"/>
      <c r="AO391" s="214"/>
      <c r="AP391" s="214"/>
      <c r="AQ391" s="214"/>
      <c r="AR391" s="214"/>
      <c r="AS391" s="214"/>
      <c r="AT391" s="214"/>
      <c r="AU391" s="214"/>
      <c r="AV391" s="214"/>
      <c r="AW391" s="214"/>
      <c r="AX391" s="214"/>
      <c r="AY391" s="214"/>
      <c r="AZ391" s="214"/>
      <c r="BA391" s="214"/>
      <c r="BB391" s="214"/>
      <c r="BC391" s="214"/>
      <c r="BD391" s="214"/>
      <c r="BE391" s="214"/>
      <c r="BF391" s="214"/>
      <c r="BG391" s="214"/>
      <c r="BH391" s="214"/>
    </row>
    <row r="392" spans="1:60" outlineLevel="3" x14ac:dyDescent="0.2">
      <c r="A392" s="221"/>
      <c r="B392" s="222"/>
      <c r="C392" s="257" t="s">
        <v>354</v>
      </c>
      <c r="D392" s="225"/>
      <c r="E392" s="226"/>
      <c r="F392" s="227"/>
      <c r="G392" s="227"/>
      <c r="H392" s="224"/>
      <c r="I392" s="224"/>
      <c r="J392" s="224"/>
      <c r="K392" s="224"/>
      <c r="L392" s="224"/>
      <c r="M392" s="224"/>
      <c r="N392" s="223"/>
      <c r="O392" s="223"/>
      <c r="P392" s="223"/>
      <c r="Q392" s="223"/>
      <c r="R392" s="224"/>
      <c r="S392" s="224"/>
      <c r="T392" s="224"/>
      <c r="U392" s="224"/>
      <c r="V392" s="224"/>
      <c r="W392" s="224"/>
      <c r="X392" s="224"/>
      <c r="Y392" s="224"/>
      <c r="Z392" s="214"/>
      <c r="AA392" s="214"/>
      <c r="AB392" s="214"/>
      <c r="AC392" s="214"/>
      <c r="AD392" s="214"/>
      <c r="AE392" s="214"/>
      <c r="AF392" s="214"/>
      <c r="AG392" s="214" t="s">
        <v>320</v>
      </c>
      <c r="AH392" s="214"/>
      <c r="AI392" s="214"/>
      <c r="AJ392" s="214"/>
      <c r="AK392" s="214"/>
      <c r="AL392" s="214"/>
      <c r="AM392" s="214"/>
      <c r="AN392" s="214"/>
      <c r="AO392" s="214"/>
      <c r="AP392" s="214"/>
      <c r="AQ392" s="214"/>
      <c r="AR392" s="214"/>
      <c r="AS392" s="214"/>
      <c r="AT392" s="214"/>
      <c r="AU392" s="214"/>
      <c r="AV392" s="214"/>
      <c r="AW392" s="214"/>
      <c r="AX392" s="214"/>
      <c r="AY392" s="214"/>
      <c r="AZ392" s="214"/>
      <c r="BA392" s="214"/>
      <c r="BB392" s="214"/>
      <c r="BC392" s="214"/>
      <c r="BD392" s="214"/>
      <c r="BE392" s="214"/>
      <c r="BF392" s="214"/>
      <c r="BG392" s="214"/>
      <c r="BH392" s="214"/>
    </row>
    <row r="393" spans="1:60" outlineLevel="3" x14ac:dyDescent="0.2">
      <c r="A393" s="221"/>
      <c r="B393" s="222"/>
      <c r="C393" s="258" t="s">
        <v>753</v>
      </c>
      <c r="D393" s="252"/>
      <c r="E393" s="252"/>
      <c r="F393" s="252"/>
      <c r="G393" s="252"/>
      <c r="H393" s="224"/>
      <c r="I393" s="224"/>
      <c r="J393" s="224"/>
      <c r="K393" s="224"/>
      <c r="L393" s="224"/>
      <c r="M393" s="224"/>
      <c r="N393" s="223"/>
      <c r="O393" s="223"/>
      <c r="P393" s="223"/>
      <c r="Q393" s="223"/>
      <c r="R393" s="224"/>
      <c r="S393" s="224"/>
      <c r="T393" s="224"/>
      <c r="U393" s="224"/>
      <c r="V393" s="224"/>
      <c r="W393" s="224"/>
      <c r="X393" s="224"/>
      <c r="Y393" s="224"/>
      <c r="Z393" s="214"/>
      <c r="AA393" s="214"/>
      <c r="AB393" s="214"/>
      <c r="AC393" s="214"/>
      <c r="AD393" s="214"/>
      <c r="AE393" s="214"/>
      <c r="AF393" s="214"/>
      <c r="AG393" s="214" t="s">
        <v>320</v>
      </c>
      <c r="AH393" s="214"/>
      <c r="AI393" s="214"/>
      <c r="AJ393" s="214"/>
      <c r="AK393" s="214"/>
      <c r="AL393" s="214"/>
      <c r="AM393" s="214"/>
      <c r="AN393" s="214"/>
      <c r="AO393" s="214"/>
      <c r="AP393" s="214"/>
      <c r="AQ393" s="214"/>
      <c r="AR393" s="214"/>
      <c r="AS393" s="214"/>
      <c r="AT393" s="214"/>
      <c r="AU393" s="214"/>
      <c r="AV393" s="214"/>
      <c r="AW393" s="214"/>
      <c r="AX393" s="214"/>
      <c r="AY393" s="214"/>
      <c r="AZ393" s="214"/>
      <c r="BA393" s="214"/>
      <c r="BB393" s="214"/>
      <c r="BC393" s="214"/>
      <c r="BD393" s="214"/>
      <c r="BE393" s="214"/>
      <c r="BF393" s="214"/>
      <c r="BG393" s="214"/>
      <c r="BH393" s="214"/>
    </row>
    <row r="394" spans="1:60" outlineLevel="2" x14ac:dyDescent="0.2">
      <c r="A394" s="221"/>
      <c r="B394" s="222"/>
      <c r="C394" s="268" t="s">
        <v>1179</v>
      </c>
      <c r="D394" s="262"/>
      <c r="E394" s="263">
        <v>1</v>
      </c>
      <c r="F394" s="224"/>
      <c r="G394" s="224"/>
      <c r="H394" s="224"/>
      <c r="I394" s="224"/>
      <c r="J394" s="224"/>
      <c r="K394" s="224"/>
      <c r="L394" s="224"/>
      <c r="M394" s="224"/>
      <c r="N394" s="223"/>
      <c r="O394" s="223"/>
      <c r="P394" s="223"/>
      <c r="Q394" s="223"/>
      <c r="R394" s="224"/>
      <c r="S394" s="224"/>
      <c r="T394" s="224"/>
      <c r="U394" s="224"/>
      <c r="V394" s="224"/>
      <c r="W394" s="224"/>
      <c r="X394" s="224"/>
      <c r="Y394" s="224"/>
      <c r="Z394" s="214"/>
      <c r="AA394" s="214"/>
      <c r="AB394" s="214"/>
      <c r="AC394" s="214"/>
      <c r="AD394" s="214"/>
      <c r="AE394" s="214"/>
      <c r="AF394" s="214"/>
      <c r="AG394" s="214" t="s">
        <v>371</v>
      </c>
      <c r="AH394" s="214">
        <v>0</v>
      </c>
      <c r="AI394" s="214"/>
      <c r="AJ394" s="214"/>
      <c r="AK394" s="214"/>
      <c r="AL394" s="214"/>
      <c r="AM394" s="214"/>
      <c r="AN394" s="214"/>
      <c r="AO394" s="214"/>
      <c r="AP394" s="214"/>
      <c r="AQ394" s="214"/>
      <c r="AR394" s="214"/>
      <c r="AS394" s="214"/>
      <c r="AT394" s="214"/>
      <c r="AU394" s="214"/>
      <c r="AV394" s="214"/>
      <c r="AW394" s="214"/>
      <c r="AX394" s="214"/>
      <c r="AY394" s="214"/>
      <c r="AZ394" s="214"/>
      <c r="BA394" s="214"/>
      <c r="BB394" s="214"/>
      <c r="BC394" s="214"/>
      <c r="BD394" s="214"/>
      <c r="BE394" s="214"/>
      <c r="BF394" s="214"/>
      <c r="BG394" s="214"/>
      <c r="BH394" s="214"/>
    </row>
    <row r="395" spans="1:60" ht="22.5" outlineLevel="1" x14ac:dyDescent="0.2">
      <c r="A395" s="236">
        <v>108</v>
      </c>
      <c r="B395" s="237" t="s">
        <v>755</v>
      </c>
      <c r="C395" s="254" t="s">
        <v>756</v>
      </c>
      <c r="D395" s="238" t="s">
        <v>375</v>
      </c>
      <c r="E395" s="239">
        <v>1</v>
      </c>
      <c r="F395" s="240"/>
      <c r="G395" s="241">
        <f>ROUND(E395*F395,2)</f>
        <v>0</v>
      </c>
      <c r="H395" s="240"/>
      <c r="I395" s="241">
        <f>ROUND(E395*H395,2)</f>
        <v>0</v>
      </c>
      <c r="J395" s="240"/>
      <c r="K395" s="241">
        <f>ROUND(E395*J395,2)</f>
        <v>0</v>
      </c>
      <c r="L395" s="241">
        <v>12</v>
      </c>
      <c r="M395" s="241">
        <f>G395*(1+L395/100)</f>
        <v>0</v>
      </c>
      <c r="N395" s="239">
        <v>0</v>
      </c>
      <c r="O395" s="239">
        <f>ROUND(E395*N395,2)</f>
        <v>0</v>
      </c>
      <c r="P395" s="239">
        <v>0</v>
      </c>
      <c r="Q395" s="239">
        <f>ROUND(E395*P395,2)</f>
        <v>0</v>
      </c>
      <c r="R395" s="241"/>
      <c r="S395" s="241" t="s">
        <v>331</v>
      </c>
      <c r="T395" s="242" t="s">
        <v>316</v>
      </c>
      <c r="U395" s="224">
        <v>0</v>
      </c>
      <c r="V395" s="224">
        <f>ROUND(E395*U395,2)</f>
        <v>0</v>
      </c>
      <c r="W395" s="224"/>
      <c r="X395" s="224" t="s">
        <v>336</v>
      </c>
      <c r="Y395" s="224" t="s">
        <v>317</v>
      </c>
      <c r="Z395" s="214"/>
      <c r="AA395" s="214"/>
      <c r="AB395" s="214"/>
      <c r="AC395" s="214"/>
      <c r="AD395" s="214"/>
      <c r="AE395" s="214"/>
      <c r="AF395" s="214"/>
      <c r="AG395" s="214" t="s">
        <v>367</v>
      </c>
      <c r="AH395" s="214"/>
      <c r="AI395" s="214"/>
      <c r="AJ395" s="214"/>
      <c r="AK395" s="214"/>
      <c r="AL395" s="214"/>
      <c r="AM395" s="214"/>
      <c r="AN395" s="214"/>
      <c r="AO395" s="214"/>
      <c r="AP395" s="214"/>
      <c r="AQ395" s="214"/>
      <c r="AR395" s="214"/>
      <c r="AS395" s="214"/>
      <c r="AT395" s="214"/>
      <c r="AU395" s="214"/>
      <c r="AV395" s="214"/>
      <c r="AW395" s="214"/>
      <c r="AX395" s="214"/>
      <c r="AY395" s="214"/>
      <c r="AZ395" s="214"/>
      <c r="BA395" s="214"/>
      <c r="BB395" s="214"/>
      <c r="BC395" s="214"/>
      <c r="BD395" s="214"/>
      <c r="BE395" s="214"/>
      <c r="BF395" s="214"/>
      <c r="BG395" s="214"/>
      <c r="BH395" s="214"/>
    </row>
    <row r="396" spans="1:60" outlineLevel="2" x14ac:dyDescent="0.2">
      <c r="A396" s="221"/>
      <c r="B396" s="222"/>
      <c r="C396" s="255" t="s">
        <v>757</v>
      </c>
      <c r="D396" s="243"/>
      <c r="E396" s="243"/>
      <c r="F396" s="243"/>
      <c r="G396" s="243"/>
      <c r="H396" s="224"/>
      <c r="I396" s="224"/>
      <c r="J396" s="224"/>
      <c r="K396" s="224"/>
      <c r="L396" s="224"/>
      <c r="M396" s="224"/>
      <c r="N396" s="223"/>
      <c r="O396" s="223"/>
      <c r="P396" s="223"/>
      <c r="Q396" s="223"/>
      <c r="R396" s="224"/>
      <c r="S396" s="224"/>
      <c r="T396" s="224"/>
      <c r="U396" s="224"/>
      <c r="V396" s="224"/>
      <c r="W396" s="224"/>
      <c r="X396" s="224"/>
      <c r="Y396" s="224"/>
      <c r="Z396" s="214"/>
      <c r="AA396" s="214"/>
      <c r="AB396" s="214"/>
      <c r="AC396" s="214"/>
      <c r="AD396" s="214"/>
      <c r="AE396" s="214"/>
      <c r="AF396" s="214"/>
      <c r="AG396" s="214" t="s">
        <v>320</v>
      </c>
      <c r="AH396" s="214"/>
      <c r="AI396" s="214"/>
      <c r="AJ396" s="214"/>
      <c r="AK396" s="214"/>
      <c r="AL396" s="214"/>
      <c r="AM396" s="214"/>
      <c r="AN396" s="214"/>
      <c r="AO396" s="214"/>
      <c r="AP396" s="214"/>
      <c r="AQ396" s="214"/>
      <c r="AR396" s="214"/>
      <c r="AS396" s="214"/>
      <c r="AT396" s="214"/>
      <c r="AU396" s="214"/>
      <c r="AV396" s="214"/>
      <c r="AW396" s="214"/>
      <c r="AX396" s="214"/>
      <c r="AY396" s="214"/>
      <c r="AZ396" s="214"/>
      <c r="BA396" s="214"/>
      <c r="BB396" s="214"/>
      <c r="BC396" s="214"/>
      <c r="BD396" s="214"/>
      <c r="BE396" s="214"/>
      <c r="BF396" s="214"/>
      <c r="BG396" s="214"/>
      <c r="BH396" s="214"/>
    </row>
    <row r="397" spans="1:60" outlineLevel="3" x14ac:dyDescent="0.2">
      <c r="A397" s="221"/>
      <c r="B397" s="222"/>
      <c r="C397" s="258" t="s">
        <v>1180</v>
      </c>
      <c r="D397" s="252"/>
      <c r="E397" s="252"/>
      <c r="F397" s="252"/>
      <c r="G397" s="252"/>
      <c r="H397" s="224"/>
      <c r="I397" s="224"/>
      <c r="J397" s="224"/>
      <c r="K397" s="224"/>
      <c r="L397" s="224"/>
      <c r="M397" s="224"/>
      <c r="N397" s="223"/>
      <c r="O397" s="223"/>
      <c r="P397" s="223"/>
      <c r="Q397" s="223"/>
      <c r="R397" s="224"/>
      <c r="S397" s="224"/>
      <c r="T397" s="224"/>
      <c r="U397" s="224"/>
      <c r="V397" s="224"/>
      <c r="W397" s="224"/>
      <c r="X397" s="224"/>
      <c r="Y397" s="224"/>
      <c r="Z397" s="214"/>
      <c r="AA397" s="214"/>
      <c r="AB397" s="214"/>
      <c r="AC397" s="214"/>
      <c r="AD397" s="214"/>
      <c r="AE397" s="214"/>
      <c r="AF397" s="214"/>
      <c r="AG397" s="214" t="s">
        <v>320</v>
      </c>
      <c r="AH397" s="214"/>
      <c r="AI397" s="214"/>
      <c r="AJ397" s="214"/>
      <c r="AK397" s="214"/>
      <c r="AL397" s="214"/>
      <c r="AM397" s="214"/>
      <c r="AN397" s="214"/>
      <c r="AO397" s="214"/>
      <c r="AP397" s="214"/>
      <c r="AQ397" s="214"/>
      <c r="AR397" s="214"/>
      <c r="AS397" s="214"/>
      <c r="AT397" s="214"/>
      <c r="AU397" s="214"/>
      <c r="AV397" s="214"/>
      <c r="AW397" s="214"/>
      <c r="AX397" s="214"/>
      <c r="AY397" s="214"/>
      <c r="AZ397" s="214"/>
      <c r="BA397" s="214"/>
      <c r="BB397" s="214"/>
      <c r="BC397" s="214"/>
      <c r="BD397" s="214"/>
      <c r="BE397" s="214"/>
      <c r="BF397" s="214"/>
      <c r="BG397" s="214"/>
      <c r="BH397" s="214"/>
    </row>
    <row r="398" spans="1:60" outlineLevel="3" x14ac:dyDescent="0.2">
      <c r="A398" s="221"/>
      <c r="B398" s="222"/>
      <c r="C398" s="258" t="s">
        <v>1292</v>
      </c>
      <c r="D398" s="252"/>
      <c r="E398" s="252"/>
      <c r="F398" s="252"/>
      <c r="G398" s="252"/>
      <c r="H398" s="224"/>
      <c r="I398" s="224"/>
      <c r="J398" s="224"/>
      <c r="K398" s="224"/>
      <c r="L398" s="224"/>
      <c r="M398" s="224"/>
      <c r="N398" s="223"/>
      <c r="O398" s="223"/>
      <c r="P398" s="223"/>
      <c r="Q398" s="223"/>
      <c r="R398" s="224"/>
      <c r="S398" s="224"/>
      <c r="T398" s="224"/>
      <c r="U398" s="224"/>
      <c r="V398" s="224"/>
      <c r="W398" s="224"/>
      <c r="X398" s="224"/>
      <c r="Y398" s="224"/>
      <c r="Z398" s="214"/>
      <c r="AA398" s="214"/>
      <c r="AB398" s="214"/>
      <c r="AC398" s="214"/>
      <c r="AD398" s="214"/>
      <c r="AE398" s="214"/>
      <c r="AF398" s="214"/>
      <c r="AG398" s="214" t="s">
        <v>320</v>
      </c>
      <c r="AH398" s="214"/>
      <c r="AI398" s="214"/>
      <c r="AJ398" s="214"/>
      <c r="AK398" s="214"/>
      <c r="AL398" s="214"/>
      <c r="AM398" s="214"/>
      <c r="AN398" s="214"/>
      <c r="AO398" s="214"/>
      <c r="AP398" s="214"/>
      <c r="AQ398" s="214"/>
      <c r="AR398" s="214"/>
      <c r="AS398" s="214"/>
      <c r="AT398" s="214"/>
      <c r="AU398" s="214"/>
      <c r="AV398" s="214"/>
      <c r="AW398" s="214"/>
      <c r="AX398" s="214"/>
      <c r="AY398" s="214"/>
      <c r="AZ398" s="214"/>
      <c r="BA398" s="214"/>
      <c r="BB398" s="214"/>
      <c r="BC398" s="214"/>
      <c r="BD398" s="214"/>
      <c r="BE398" s="214"/>
      <c r="BF398" s="214"/>
      <c r="BG398" s="214"/>
      <c r="BH398" s="214"/>
    </row>
    <row r="399" spans="1:60" outlineLevel="3" x14ac:dyDescent="0.2">
      <c r="A399" s="221"/>
      <c r="B399" s="222"/>
      <c r="C399" s="258" t="s">
        <v>1181</v>
      </c>
      <c r="D399" s="252"/>
      <c r="E399" s="252"/>
      <c r="F399" s="252"/>
      <c r="G399" s="252"/>
      <c r="H399" s="224"/>
      <c r="I399" s="224"/>
      <c r="J399" s="224"/>
      <c r="K399" s="224"/>
      <c r="L399" s="224"/>
      <c r="M399" s="224"/>
      <c r="N399" s="223"/>
      <c r="O399" s="223"/>
      <c r="P399" s="223"/>
      <c r="Q399" s="223"/>
      <c r="R399" s="224"/>
      <c r="S399" s="224"/>
      <c r="T399" s="224"/>
      <c r="U399" s="224"/>
      <c r="V399" s="224"/>
      <c r="W399" s="224"/>
      <c r="X399" s="224"/>
      <c r="Y399" s="224"/>
      <c r="Z399" s="214"/>
      <c r="AA399" s="214"/>
      <c r="AB399" s="214"/>
      <c r="AC399" s="214"/>
      <c r="AD399" s="214"/>
      <c r="AE399" s="214"/>
      <c r="AF399" s="214"/>
      <c r="AG399" s="214" t="s">
        <v>320</v>
      </c>
      <c r="AH399" s="214"/>
      <c r="AI399" s="214"/>
      <c r="AJ399" s="214"/>
      <c r="AK399" s="214"/>
      <c r="AL399" s="214"/>
      <c r="AM399" s="214"/>
      <c r="AN399" s="214"/>
      <c r="AO399" s="214"/>
      <c r="AP399" s="214"/>
      <c r="AQ399" s="214"/>
      <c r="AR399" s="214"/>
      <c r="AS399" s="214"/>
      <c r="AT399" s="214"/>
      <c r="AU399" s="214"/>
      <c r="AV399" s="214"/>
      <c r="AW399" s="214"/>
      <c r="AX399" s="214"/>
      <c r="AY399" s="214"/>
      <c r="AZ399" s="214"/>
      <c r="BA399" s="214"/>
      <c r="BB399" s="214"/>
      <c r="BC399" s="214"/>
      <c r="BD399" s="214"/>
      <c r="BE399" s="214"/>
      <c r="BF399" s="214"/>
      <c r="BG399" s="214"/>
      <c r="BH399" s="214"/>
    </row>
    <row r="400" spans="1:60" outlineLevel="3" x14ac:dyDescent="0.2">
      <c r="A400" s="221"/>
      <c r="B400" s="222"/>
      <c r="C400" s="257" t="s">
        <v>354</v>
      </c>
      <c r="D400" s="225"/>
      <c r="E400" s="226"/>
      <c r="F400" s="227"/>
      <c r="G400" s="227"/>
      <c r="H400" s="224"/>
      <c r="I400" s="224"/>
      <c r="J400" s="224"/>
      <c r="K400" s="224"/>
      <c r="L400" s="224"/>
      <c r="M400" s="224"/>
      <c r="N400" s="223"/>
      <c r="O400" s="223"/>
      <c r="P400" s="223"/>
      <c r="Q400" s="223"/>
      <c r="R400" s="224"/>
      <c r="S400" s="224"/>
      <c r="T400" s="224"/>
      <c r="U400" s="224"/>
      <c r="V400" s="224"/>
      <c r="W400" s="224"/>
      <c r="X400" s="224"/>
      <c r="Y400" s="224"/>
      <c r="Z400" s="214"/>
      <c r="AA400" s="214"/>
      <c r="AB400" s="214"/>
      <c r="AC400" s="214"/>
      <c r="AD400" s="214"/>
      <c r="AE400" s="214"/>
      <c r="AF400" s="214"/>
      <c r="AG400" s="214" t="s">
        <v>320</v>
      </c>
      <c r="AH400" s="214"/>
      <c r="AI400" s="214"/>
      <c r="AJ400" s="214"/>
      <c r="AK400" s="214"/>
      <c r="AL400" s="214"/>
      <c r="AM400" s="214"/>
      <c r="AN400" s="214"/>
      <c r="AO400" s="214"/>
      <c r="AP400" s="214"/>
      <c r="AQ400" s="214"/>
      <c r="AR400" s="214"/>
      <c r="AS400" s="214"/>
      <c r="AT400" s="214"/>
      <c r="AU400" s="214"/>
      <c r="AV400" s="214"/>
      <c r="AW400" s="214"/>
      <c r="AX400" s="214"/>
      <c r="AY400" s="214"/>
      <c r="AZ400" s="214"/>
      <c r="BA400" s="214"/>
      <c r="BB400" s="214"/>
      <c r="BC400" s="214"/>
      <c r="BD400" s="214"/>
      <c r="BE400" s="214"/>
      <c r="BF400" s="214"/>
      <c r="BG400" s="214"/>
      <c r="BH400" s="214"/>
    </row>
    <row r="401" spans="1:60" outlineLevel="3" x14ac:dyDescent="0.2">
      <c r="A401" s="221"/>
      <c r="B401" s="222"/>
      <c r="C401" s="258" t="s">
        <v>753</v>
      </c>
      <c r="D401" s="252"/>
      <c r="E401" s="252"/>
      <c r="F401" s="252"/>
      <c r="G401" s="252"/>
      <c r="H401" s="224"/>
      <c r="I401" s="224"/>
      <c r="J401" s="224"/>
      <c r="K401" s="224"/>
      <c r="L401" s="224"/>
      <c r="M401" s="224"/>
      <c r="N401" s="223"/>
      <c r="O401" s="223"/>
      <c r="P401" s="223"/>
      <c r="Q401" s="223"/>
      <c r="R401" s="224"/>
      <c r="S401" s="224"/>
      <c r="T401" s="224"/>
      <c r="U401" s="224"/>
      <c r="V401" s="224"/>
      <c r="W401" s="224"/>
      <c r="X401" s="224"/>
      <c r="Y401" s="224"/>
      <c r="Z401" s="214"/>
      <c r="AA401" s="214"/>
      <c r="AB401" s="214"/>
      <c r="AC401" s="214"/>
      <c r="AD401" s="214"/>
      <c r="AE401" s="214"/>
      <c r="AF401" s="214"/>
      <c r="AG401" s="214" t="s">
        <v>320</v>
      </c>
      <c r="AH401" s="214"/>
      <c r="AI401" s="214"/>
      <c r="AJ401" s="214"/>
      <c r="AK401" s="214"/>
      <c r="AL401" s="214"/>
      <c r="AM401" s="214"/>
      <c r="AN401" s="214"/>
      <c r="AO401" s="214"/>
      <c r="AP401" s="214"/>
      <c r="AQ401" s="214"/>
      <c r="AR401" s="214"/>
      <c r="AS401" s="214"/>
      <c r="AT401" s="214"/>
      <c r="AU401" s="214"/>
      <c r="AV401" s="214"/>
      <c r="AW401" s="214"/>
      <c r="AX401" s="214"/>
      <c r="AY401" s="214"/>
      <c r="AZ401" s="214"/>
      <c r="BA401" s="214"/>
      <c r="BB401" s="214"/>
      <c r="BC401" s="214"/>
      <c r="BD401" s="214"/>
      <c r="BE401" s="214"/>
      <c r="BF401" s="214"/>
      <c r="BG401" s="214"/>
      <c r="BH401" s="214"/>
    </row>
    <row r="402" spans="1:60" outlineLevel="2" x14ac:dyDescent="0.2">
      <c r="A402" s="221"/>
      <c r="B402" s="222"/>
      <c r="C402" s="268" t="s">
        <v>759</v>
      </c>
      <c r="D402" s="262"/>
      <c r="E402" s="263">
        <v>1</v>
      </c>
      <c r="F402" s="224"/>
      <c r="G402" s="224"/>
      <c r="H402" s="224"/>
      <c r="I402" s="224"/>
      <c r="J402" s="224"/>
      <c r="K402" s="224"/>
      <c r="L402" s="224"/>
      <c r="M402" s="224"/>
      <c r="N402" s="223"/>
      <c r="O402" s="223"/>
      <c r="P402" s="223"/>
      <c r="Q402" s="223"/>
      <c r="R402" s="224"/>
      <c r="S402" s="224"/>
      <c r="T402" s="224"/>
      <c r="U402" s="224"/>
      <c r="V402" s="224"/>
      <c r="W402" s="224"/>
      <c r="X402" s="224"/>
      <c r="Y402" s="224"/>
      <c r="Z402" s="214"/>
      <c r="AA402" s="214"/>
      <c r="AB402" s="214"/>
      <c r="AC402" s="214"/>
      <c r="AD402" s="214"/>
      <c r="AE402" s="214"/>
      <c r="AF402" s="214"/>
      <c r="AG402" s="214" t="s">
        <v>371</v>
      </c>
      <c r="AH402" s="214">
        <v>0</v>
      </c>
      <c r="AI402" s="214"/>
      <c r="AJ402" s="214"/>
      <c r="AK402" s="214"/>
      <c r="AL402" s="214"/>
      <c r="AM402" s="214"/>
      <c r="AN402" s="214"/>
      <c r="AO402" s="214"/>
      <c r="AP402" s="214"/>
      <c r="AQ402" s="214"/>
      <c r="AR402" s="214"/>
      <c r="AS402" s="214"/>
      <c r="AT402" s="214"/>
      <c r="AU402" s="214"/>
      <c r="AV402" s="214"/>
      <c r="AW402" s="214"/>
      <c r="AX402" s="214"/>
      <c r="AY402" s="214"/>
      <c r="AZ402" s="214"/>
      <c r="BA402" s="214"/>
      <c r="BB402" s="214"/>
      <c r="BC402" s="214"/>
      <c r="BD402" s="214"/>
      <c r="BE402" s="214"/>
      <c r="BF402" s="214"/>
      <c r="BG402" s="214"/>
      <c r="BH402" s="214"/>
    </row>
    <row r="403" spans="1:60" ht="22.5" outlineLevel="1" x14ac:dyDescent="0.2">
      <c r="A403" s="236">
        <v>109</v>
      </c>
      <c r="B403" s="237" t="s">
        <v>760</v>
      </c>
      <c r="C403" s="254" t="s">
        <v>1182</v>
      </c>
      <c r="D403" s="238" t="s">
        <v>375</v>
      </c>
      <c r="E403" s="239">
        <v>1</v>
      </c>
      <c r="F403" s="240"/>
      <c r="G403" s="241">
        <f>ROUND(E403*F403,2)</f>
        <v>0</v>
      </c>
      <c r="H403" s="240"/>
      <c r="I403" s="241">
        <f>ROUND(E403*H403,2)</f>
        <v>0</v>
      </c>
      <c r="J403" s="240"/>
      <c r="K403" s="241">
        <f>ROUND(E403*J403,2)</f>
        <v>0</v>
      </c>
      <c r="L403" s="241">
        <v>12</v>
      </c>
      <c r="M403" s="241">
        <f>G403*(1+L403/100)</f>
        <v>0</v>
      </c>
      <c r="N403" s="239">
        <v>0</v>
      </c>
      <c r="O403" s="239">
        <f>ROUND(E403*N403,2)</f>
        <v>0</v>
      </c>
      <c r="P403" s="239">
        <v>0</v>
      </c>
      <c r="Q403" s="239">
        <f>ROUND(E403*P403,2)</f>
        <v>0</v>
      </c>
      <c r="R403" s="241"/>
      <c r="S403" s="241" t="s">
        <v>331</v>
      </c>
      <c r="T403" s="242" t="s">
        <v>316</v>
      </c>
      <c r="U403" s="224">
        <v>0</v>
      </c>
      <c r="V403" s="224">
        <f>ROUND(E403*U403,2)</f>
        <v>0</v>
      </c>
      <c r="W403" s="224"/>
      <c r="X403" s="224" t="s">
        <v>336</v>
      </c>
      <c r="Y403" s="224" t="s">
        <v>317</v>
      </c>
      <c r="Z403" s="214"/>
      <c r="AA403" s="214"/>
      <c r="AB403" s="214"/>
      <c r="AC403" s="214"/>
      <c r="AD403" s="214"/>
      <c r="AE403" s="214"/>
      <c r="AF403" s="214"/>
      <c r="AG403" s="214" t="s">
        <v>367</v>
      </c>
      <c r="AH403" s="214"/>
      <c r="AI403" s="214"/>
      <c r="AJ403" s="214"/>
      <c r="AK403" s="214"/>
      <c r="AL403" s="214"/>
      <c r="AM403" s="214"/>
      <c r="AN403" s="214"/>
      <c r="AO403" s="214"/>
      <c r="AP403" s="214"/>
      <c r="AQ403" s="214"/>
      <c r="AR403" s="214"/>
      <c r="AS403" s="214"/>
      <c r="AT403" s="214"/>
      <c r="AU403" s="214"/>
      <c r="AV403" s="214"/>
      <c r="AW403" s="214"/>
      <c r="AX403" s="214"/>
      <c r="AY403" s="214"/>
      <c r="AZ403" s="214"/>
      <c r="BA403" s="214"/>
      <c r="BB403" s="214"/>
      <c r="BC403" s="214"/>
      <c r="BD403" s="214"/>
      <c r="BE403" s="214"/>
      <c r="BF403" s="214"/>
      <c r="BG403" s="214"/>
      <c r="BH403" s="214"/>
    </row>
    <row r="404" spans="1:60" outlineLevel="2" x14ac:dyDescent="0.2">
      <c r="A404" s="221"/>
      <c r="B404" s="222"/>
      <c r="C404" s="255" t="s">
        <v>1183</v>
      </c>
      <c r="D404" s="243"/>
      <c r="E404" s="243"/>
      <c r="F404" s="243"/>
      <c r="G404" s="243"/>
      <c r="H404" s="224"/>
      <c r="I404" s="224"/>
      <c r="J404" s="224"/>
      <c r="K404" s="224"/>
      <c r="L404" s="224"/>
      <c r="M404" s="224"/>
      <c r="N404" s="223"/>
      <c r="O404" s="223"/>
      <c r="P404" s="223"/>
      <c r="Q404" s="223"/>
      <c r="R404" s="224"/>
      <c r="S404" s="224"/>
      <c r="T404" s="224"/>
      <c r="U404" s="224"/>
      <c r="V404" s="224"/>
      <c r="W404" s="224"/>
      <c r="X404" s="224"/>
      <c r="Y404" s="224"/>
      <c r="Z404" s="214"/>
      <c r="AA404" s="214"/>
      <c r="AB404" s="214"/>
      <c r="AC404" s="214"/>
      <c r="AD404" s="214"/>
      <c r="AE404" s="214"/>
      <c r="AF404" s="214"/>
      <c r="AG404" s="214" t="s">
        <v>320</v>
      </c>
      <c r="AH404" s="214"/>
      <c r="AI404" s="214"/>
      <c r="AJ404" s="214"/>
      <c r="AK404" s="214"/>
      <c r="AL404" s="214"/>
      <c r="AM404" s="214"/>
      <c r="AN404" s="214"/>
      <c r="AO404" s="214"/>
      <c r="AP404" s="214"/>
      <c r="AQ404" s="214"/>
      <c r="AR404" s="214"/>
      <c r="AS404" s="214"/>
      <c r="AT404" s="214"/>
      <c r="AU404" s="214"/>
      <c r="AV404" s="214"/>
      <c r="AW404" s="214"/>
      <c r="AX404" s="214"/>
      <c r="AY404" s="214"/>
      <c r="AZ404" s="214"/>
      <c r="BA404" s="214"/>
      <c r="BB404" s="214"/>
      <c r="BC404" s="214"/>
      <c r="BD404" s="214"/>
      <c r="BE404" s="214"/>
      <c r="BF404" s="214"/>
      <c r="BG404" s="214"/>
      <c r="BH404" s="214"/>
    </row>
    <row r="405" spans="1:60" outlineLevel="3" x14ac:dyDescent="0.2">
      <c r="A405" s="221"/>
      <c r="B405" s="222"/>
      <c r="C405" s="258" t="s">
        <v>1184</v>
      </c>
      <c r="D405" s="252"/>
      <c r="E405" s="252"/>
      <c r="F405" s="252"/>
      <c r="G405" s="252"/>
      <c r="H405" s="224"/>
      <c r="I405" s="224"/>
      <c r="J405" s="224"/>
      <c r="K405" s="224"/>
      <c r="L405" s="224"/>
      <c r="M405" s="224"/>
      <c r="N405" s="223"/>
      <c r="O405" s="223"/>
      <c r="P405" s="223"/>
      <c r="Q405" s="223"/>
      <c r="R405" s="224"/>
      <c r="S405" s="224"/>
      <c r="T405" s="224"/>
      <c r="U405" s="224"/>
      <c r="V405" s="224"/>
      <c r="W405" s="224"/>
      <c r="X405" s="224"/>
      <c r="Y405" s="224"/>
      <c r="Z405" s="214"/>
      <c r="AA405" s="214"/>
      <c r="AB405" s="214"/>
      <c r="AC405" s="214"/>
      <c r="AD405" s="214"/>
      <c r="AE405" s="214"/>
      <c r="AF405" s="214"/>
      <c r="AG405" s="214" t="s">
        <v>320</v>
      </c>
      <c r="AH405" s="214"/>
      <c r="AI405" s="214"/>
      <c r="AJ405" s="214"/>
      <c r="AK405" s="214"/>
      <c r="AL405" s="214"/>
      <c r="AM405" s="214"/>
      <c r="AN405" s="214"/>
      <c r="AO405" s="214"/>
      <c r="AP405" s="214"/>
      <c r="AQ405" s="214"/>
      <c r="AR405" s="214"/>
      <c r="AS405" s="214"/>
      <c r="AT405" s="214"/>
      <c r="AU405" s="214"/>
      <c r="AV405" s="214"/>
      <c r="AW405" s="214"/>
      <c r="AX405" s="214"/>
      <c r="AY405" s="214"/>
      <c r="AZ405" s="214"/>
      <c r="BA405" s="214"/>
      <c r="BB405" s="214"/>
      <c r="BC405" s="214"/>
      <c r="BD405" s="214"/>
      <c r="BE405" s="214"/>
      <c r="BF405" s="214"/>
      <c r="BG405" s="214"/>
      <c r="BH405" s="214"/>
    </row>
    <row r="406" spans="1:60" outlineLevel="3" x14ac:dyDescent="0.2">
      <c r="A406" s="221"/>
      <c r="B406" s="222"/>
      <c r="C406" s="258" t="s">
        <v>1185</v>
      </c>
      <c r="D406" s="252"/>
      <c r="E406" s="252"/>
      <c r="F406" s="252"/>
      <c r="G406" s="252"/>
      <c r="H406" s="224"/>
      <c r="I406" s="224"/>
      <c r="J406" s="224"/>
      <c r="K406" s="224"/>
      <c r="L406" s="224"/>
      <c r="M406" s="224"/>
      <c r="N406" s="223"/>
      <c r="O406" s="223"/>
      <c r="P406" s="223"/>
      <c r="Q406" s="223"/>
      <c r="R406" s="224"/>
      <c r="S406" s="224"/>
      <c r="T406" s="224"/>
      <c r="U406" s="224"/>
      <c r="V406" s="224"/>
      <c r="W406" s="224"/>
      <c r="X406" s="224"/>
      <c r="Y406" s="224"/>
      <c r="Z406" s="214"/>
      <c r="AA406" s="214"/>
      <c r="AB406" s="214"/>
      <c r="AC406" s="214"/>
      <c r="AD406" s="214"/>
      <c r="AE406" s="214"/>
      <c r="AF406" s="214"/>
      <c r="AG406" s="214" t="s">
        <v>320</v>
      </c>
      <c r="AH406" s="214"/>
      <c r="AI406" s="214"/>
      <c r="AJ406" s="214"/>
      <c r="AK406" s="214"/>
      <c r="AL406" s="214"/>
      <c r="AM406" s="214"/>
      <c r="AN406" s="214"/>
      <c r="AO406" s="214"/>
      <c r="AP406" s="214"/>
      <c r="AQ406" s="214"/>
      <c r="AR406" s="214"/>
      <c r="AS406" s="214"/>
      <c r="AT406" s="214"/>
      <c r="AU406" s="214"/>
      <c r="AV406" s="214"/>
      <c r="AW406" s="214"/>
      <c r="AX406" s="214"/>
      <c r="AY406" s="214"/>
      <c r="AZ406" s="214"/>
      <c r="BA406" s="214"/>
      <c r="BB406" s="214"/>
      <c r="BC406" s="214"/>
      <c r="BD406" s="214"/>
      <c r="BE406" s="214"/>
      <c r="BF406" s="214"/>
      <c r="BG406" s="214"/>
      <c r="BH406" s="214"/>
    </row>
    <row r="407" spans="1:60" outlineLevel="3" x14ac:dyDescent="0.2">
      <c r="A407" s="221"/>
      <c r="B407" s="222"/>
      <c r="C407" s="258" t="s">
        <v>1186</v>
      </c>
      <c r="D407" s="252"/>
      <c r="E407" s="252"/>
      <c r="F407" s="252"/>
      <c r="G407" s="252"/>
      <c r="H407" s="224"/>
      <c r="I407" s="224"/>
      <c r="J407" s="224"/>
      <c r="K407" s="224"/>
      <c r="L407" s="224"/>
      <c r="M407" s="224"/>
      <c r="N407" s="223"/>
      <c r="O407" s="223"/>
      <c r="P407" s="223"/>
      <c r="Q407" s="223"/>
      <c r="R407" s="224"/>
      <c r="S407" s="224"/>
      <c r="T407" s="224"/>
      <c r="U407" s="224"/>
      <c r="V407" s="224"/>
      <c r="W407" s="224"/>
      <c r="X407" s="224"/>
      <c r="Y407" s="224"/>
      <c r="Z407" s="214"/>
      <c r="AA407" s="214"/>
      <c r="AB407" s="214"/>
      <c r="AC407" s="214"/>
      <c r="AD407" s="214"/>
      <c r="AE407" s="214"/>
      <c r="AF407" s="214"/>
      <c r="AG407" s="214" t="s">
        <v>320</v>
      </c>
      <c r="AH407" s="214"/>
      <c r="AI407" s="214"/>
      <c r="AJ407" s="214"/>
      <c r="AK407" s="214"/>
      <c r="AL407" s="214"/>
      <c r="AM407" s="214"/>
      <c r="AN407" s="214"/>
      <c r="AO407" s="214"/>
      <c r="AP407" s="214"/>
      <c r="AQ407" s="214"/>
      <c r="AR407" s="214"/>
      <c r="AS407" s="214"/>
      <c r="AT407" s="214"/>
      <c r="AU407" s="214"/>
      <c r="AV407" s="214"/>
      <c r="AW407" s="214"/>
      <c r="AX407" s="214"/>
      <c r="AY407" s="214"/>
      <c r="AZ407" s="214"/>
      <c r="BA407" s="214"/>
      <c r="BB407" s="214"/>
      <c r="BC407" s="214"/>
      <c r="BD407" s="214"/>
      <c r="BE407" s="214"/>
      <c r="BF407" s="214"/>
      <c r="BG407" s="214"/>
      <c r="BH407" s="214"/>
    </row>
    <row r="408" spans="1:60" outlineLevel="3" x14ac:dyDescent="0.2">
      <c r="A408" s="221"/>
      <c r="B408" s="222"/>
      <c r="C408" s="258" t="s">
        <v>1187</v>
      </c>
      <c r="D408" s="252"/>
      <c r="E408" s="252"/>
      <c r="F408" s="252"/>
      <c r="G408" s="252"/>
      <c r="H408" s="224"/>
      <c r="I408" s="224"/>
      <c r="J408" s="224"/>
      <c r="K408" s="224"/>
      <c r="L408" s="224"/>
      <c r="M408" s="224"/>
      <c r="N408" s="223"/>
      <c r="O408" s="223"/>
      <c r="P408" s="223"/>
      <c r="Q408" s="223"/>
      <c r="R408" s="224"/>
      <c r="S408" s="224"/>
      <c r="T408" s="224"/>
      <c r="U408" s="224"/>
      <c r="V408" s="224"/>
      <c r="W408" s="224"/>
      <c r="X408" s="224"/>
      <c r="Y408" s="224"/>
      <c r="Z408" s="214"/>
      <c r="AA408" s="214"/>
      <c r="AB408" s="214"/>
      <c r="AC408" s="214"/>
      <c r="AD408" s="214"/>
      <c r="AE408" s="214"/>
      <c r="AF408" s="214"/>
      <c r="AG408" s="214" t="s">
        <v>320</v>
      </c>
      <c r="AH408" s="214"/>
      <c r="AI408" s="214"/>
      <c r="AJ408" s="214"/>
      <c r="AK408" s="214"/>
      <c r="AL408" s="214"/>
      <c r="AM408" s="214"/>
      <c r="AN408" s="214"/>
      <c r="AO408" s="214"/>
      <c r="AP408" s="214"/>
      <c r="AQ408" s="214"/>
      <c r="AR408" s="214"/>
      <c r="AS408" s="214"/>
      <c r="AT408" s="214"/>
      <c r="AU408" s="214"/>
      <c r="AV408" s="214"/>
      <c r="AW408" s="214"/>
      <c r="AX408" s="214"/>
      <c r="AY408" s="214"/>
      <c r="AZ408" s="214"/>
      <c r="BA408" s="214"/>
      <c r="BB408" s="214"/>
      <c r="BC408" s="214"/>
      <c r="BD408" s="214"/>
      <c r="BE408" s="214"/>
      <c r="BF408" s="214"/>
      <c r="BG408" s="214"/>
      <c r="BH408" s="214"/>
    </row>
    <row r="409" spans="1:60" outlineLevel="3" x14ac:dyDescent="0.2">
      <c r="A409" s="221"/>
      <c r="B409" s="222"/>
      <c r="C409" s="258" t="s">
        <v>1188</v>
      </c>
      <c r="D409" s="252"/>
      <c r="E409" s="252"/>
      <c r="F409" s="252"/>
      <c r="G409" s="252"/>
      <c r="H409" s="224"/>
      <c r="I409" s="224"/>
      <c r="J409" s="224"/>
      <c r="K409" s="224"/>
      <c r="L409" s="224"/>
      <c r="M409" s="224"/>
      <c r="N409" s="223"/>
      <c r="O409" s="223"/>
      <c r="P409" s="223"/>
      <c r="Q409" s="223"/>
      <c r="R409" s="224"/>
      <c r="S409" s="224"/>
      <c r="T409" s="224"/>
      <c r="U409" s="224"/>
      <c r="V409" s="224"/>
      <c r="W409" s="224"/>
      <c r="X409" s="224"/>
      <c r="Y409" s="224"/>
      <c r="Z409" s="214"/>
      <c r="AA409" s="214"/>
      <c r="AB409" s="214"/>
      <c r="AC409" s="214"/>
      <c r="AD409" s="214"/>
      <c r="AE409" s="214"/>
      <c r="AF409" s="214"/>
      <c r="AG409" s="214" t="s">
        <v>320</v>
      </c>
      <c r="AH409" s="214"/>
      <c r="AI409" s="214"/>
      <c r="AJ409" s="214"/>
      <c r="AK409" s="214"/>
      <c r="AL409" s="214"/>
      <c r="AM409" s="214"/>
      <c r="AN409" s="214"/>
      <c r="AO409" s="214"/>
      <c r="AP409" s="214"/>
      <c r="AQ409" s="214"/>
      <c r="AR409" s="214"/>
      <c r="AS409" s="214"/>
      <c r="AT409" s="214"/>
      <c r="AU409" s="214"/>
      <c r="AV409" s="214"/>
      <c r="AW409" s="214"/>
      <c r="AX409" s="214"/>
      <c r="AY409" s="214"/>
      <c r="AZ409" s="214"/>
      <c r="BA409" s="214"/>
      <c r="BB409" s="214"/>
      <c r="BC409" s="214"/>
      <c r="BD409" s="214"/>
      <c r="BE409" s="214"/>
      <c r="BF409" s="214"/>
      <c r="BG409" s="214"/>
      <c r="BH409" s="214"/>
    </row>
    <row r="410" spans="1:60" outlineLevel="3" x14ac:dyDescent="0.2">
      <c r="A410" s="221"/>
      <c r="B410" s="222"/>
      <c r="C410" s="258" t="s">
        <v>1189</v>
      </c>
      <c r="D410" s="252"/>
      <c r="E410" s="252"/>
      <c r="F410" s="252"/>
      <c r="G410" s="252"/>
      <c r="H410" s="224"/>
      <c r="I410" s="224"/>
      <c r="J410" s="224"/>
      <c r="K410" s="224"/>
      <c r="L410" s="224"/>
      <c r="M410" s="224"/>
      <c r="N410" s="223"/>
      <c r="O410" s="223"/>
      <c r="P410" s="223"/>
      <c r="Q410" s="223"/>
      <c r="R410" s="224"/>
      <c r="S410" s="224"/>
      <c r="T410" s="224"/>
      <c r="U410" s="224"/>
      <c r="V410" s="224"/>
      <c r="W410" s="224"/>
      <c r="X410" s="224"/>
      <c r="Y410" s="224"/>
      <c r="Z410" s="214"/>
      <c r="AA410" s="214"/>
      <c r="AB410" s="214"/>
      <c r="AC410" s="214"/>
      <c r="AD410" s="214"/>
      <c r="AE410" s="214"/>
      <c r="AF410" s="214"/>
      <c r="AG410" s="214" t="s">
        <v>320</v>
      </c>
      <c r="AH410" s="214"/>
      <c r="AI410" s="214"/>
      <c r="AJ410" s="214"/>
      <c r="AK410" s="214"/>
      <c r="AL410" s="214"/>
      <c r="AM410" s="214"/>
      <c r="AN410" s="214"/>
      <c r="AO410" s="214"/>
      <c r="AP410" s="214"/>
      <c r="AQ410" s="214"/>
      <c r="AR410" s="214"/>
      <c r="AS410" s="214"/>
      <c r="AT410" s="214"/>
      <c r="AU410" s="214"/>
      <c r="AV410" s="214"/>
      <c r="AW410" s="214"/>
      <c r="AX410" s="214"/>
      <c r="AY410" s="214"/>
      <c r="AZ410" s="214"/>
      <c r="BA410" s="214"/>
      <c r="BB410" s="214"/>
      <c r="BC410" s="214"/>
      <c r="BD410" s="214"/>
      <c r="BE410" s="214"/>
      <c r="BF410" s="214"/>
      <c r="BG410" s="214"/>
      <c r="BH410" s="214"/>
    </row>
    <row r="411" spans="1:60" outlineLevel="3" x14ac:dyDescent="0.2">
      <c r="A411" s="221"/>
      <c r="B411" s="222"/>
      <c r="C411" s="257" t="s">
        <v>354</v>
      </c>
      <c r="D411" s="225"/>
      <c r="E411" s="226"/>
      <c r="F411" s="227"/>
      <c r="G411" s="227"/>
      <c r="H411" s="224"/>
      <c r="I411" s="224"/>
      <c r="J411" s="224"/>
      <c r="K411" s="224"/>
      <c r="L411" s="224"/>
      <c r="M411" s="224"/>
      <c r="N411" s="223"/>
      <c r="O411" s="223"/>
      <c r="P411" s="223"/>
      <c r="Q411" s="223"/>
      <c r="R411" s="224"/>
      <c r="S411" s="224"/>
      <c r="T411" s="224"/>
      <c r="U411" s="224"/>
      <c r="V411" s="224"/>
      <c r="W411" s="224"/>
      <c r="X411" s="224"/>
      <c r="Y411" s="224"/>
      <c r="Z411" s="214"/>
      <c r="AA411" s="214"/>
      <c r="AB411" s="214"/>
      <c r="AC411" s="214"/>
      <c r="AD411" s="214"/>
      <c r="AE411" s="214"/>
      <c r="AF411" s="214"/>
      <c r="AG411" s="214" t="s">
        <v>320</v>
      </c>
      <c r="AH411" s="214"/>
      <c r="AI411" s="214"/>
      <c r="AJ411" s="214"/>
      <c r="AK411" s="214"/>
      <c r="AL411" s="214"/>
      <c r="AM411" s="214"/>
      <c r="AN411" s="214"/>
      <c r="AO411" s="214"/>
      <c r="AP411" s="214"/>
      <c r="AQ411" s="214"/>
      <c r="AR411" s="214"/>
      <c r="AS411" s="214"/>
      <c r="AT411" s="214"/>
      <c r="AU411" s="214"/>
      <c r="AV411" s="214"/>
      <c r="AW411" s="214"/>
      <c r="AX411" s="214"/>
      <c r="AY411" s="214"/>
      <c r="AZ411" s="214"/>
      <c r="BA411" s="214"/>
      <c r="BB411" s="214"/>
      <c r="BC411" s="214"/>
      <c r="BD411" s="214"/>
      <c r="BE411" s="214"/>
      <c r="BF411" s="214"/>
      <c r="BG411" s="214"/>
      <c r="BH411" s="214"/>
    </row>
    <row r="412" spans="1:60" outlineLevel="3" x14ac:dyDescent="0.2">
      <c r="A412" s="221"/>
      <c r="B412" s="222"/>
      <c r="C412" s="258" t="s">
        <v>753</v>
      </c>
      <c r="D412" s="252"/>
      <c r="E412" s="252"/>
      <c r="F412" s="252"/>
      <c r="G412" s="252"/>
      <c r="H412" s="224"/>
      <c r="I412" s="224"/>
      <c r="J412" s="224"/>
      <c r="K412" s="224"/>
      <c r="L412" s="224"/>
      <c r="M412" s="224"/>
      <c r="N412" s="223"/>
      <c r="O412" s="223"/>
      <c r="P412" s="223"/>
      <c r="Q412" s="223"/>
      <c r="R412" s="224"/>
      <c r="S412" s="224"/>
      <c r="T412" s="224"/>
      <c r="U412" s="224"/>
      <c r="V412" s="224"/>
      <c r="W412" s="224"/>
      <c r="X412" s="224"/>
      <c r="Y412" s="224"/>
      <c r="Z412" s="214"/>
      <c r="AA412" s="214"/>
      <c r="AB412" s="214"/>
      <c r="AC412" s="214"/>
      <c r="AD412" s="214"/>
      <c r="AE412" s="214"/>
      <c r="AF412" s="214"/>
      <c r="AG412" s="214" t="s">
        <v>320</v>
      </c>
      <c r="AH412" s="214"/>
      <c r="AI412" s="214"/>
      <c r="AJ412" s="214"/>
      <c r="AK412" s="214"/>
      <c r="AL412" s="214"/>
      <c r="AM412" s="214"/>
      <c r="AN412" s="214"/>
      <c r="AO412" s="214"/>
      <c r="AP412" s="214"/>
      <c r="AQ412" s="214"/>
      <c r="AR412" s="214"/>
      <c r="AS412" s="214"/>
      <c r="AT412" s="214"/>
      <c r="AU412" s="214"/>
      <c r="AV412" s="214"/>
      <c r="AW412" s="214"/>
      <c r="AX412" s="214"/>
      <c r="AY412" s="214"/>
      <c r="AZ412" s="214"/>
      <c r="BA412" s="214"/>
      <c r="BB412" s="214"/>
      <c r="BC412" s="214"/>
      <c r="BD412" s="214"/>
      <c r="BE412" s="214"/>
      <c r="BF412" s="214"/>
      <c r="BG412" s="214"/>
      <c r="BH412" s="214"/>
    </row>
    <row r="413" spans="1:60" outlineLevel="2" x14ac:dyDescent="0.2">
      <c r="A413" s="221"/>
      <c r="B413" s="222"/>
      <c r="C413" s="268" t="s">
        <v>1190</v>
      </c>
      <c r="D413" s="262"/>
      <c r="E413" s="263">
        <v>1</v>
      </c>
      <c r="F413" s="224"/>
      <c r="G413" s="224"/>
      <c r="H413" s="224"/>
      <c r="I413" s="224"/>
      <c r="J413" s="224"/>
      <c r="K413" s="224"/>
      <c r="L413" s="224"/>
      <c r="M413" s="224"/>
      <c r="N413" s="223"/>
      <c r="O413" s="223"/>
      <c r="P413" s="223"/>
      <c r="Q413" s="223"/>
      <c r="R413" s="224"/>
      <c r="S413" s="224"/>
      <c r="T413" s="224"/>
      <c r="U413" s="224"/>
      <c r="V413" s="224"/>
      <c r="W413" s="224"/>
      <c r="X413" s="224"/>
      <c r="Y413" s="224"/>
      <c r="Z413" s="214"/>
      <c r="AA413" s="214"/>
      <c r="AB413" s="214"/>
      <c r="AC413" s="214"/>
      <c r="AD413" s="214"/>
      <c r="AE413" s="214"/>
      <c r="AF413" s="214"/>
      <c r="AG413" s="214" t="s">
        <v>371</v>
      </c>
      <c r="AH413" s="214">
        <v>0</v>
      </c>
      <c r="AI413" s="214"/>
      <c r="AJ413" s="214"/>
      <c r="AK413" s="214"/>
      <c r="AL413" s="214"/>
      <c r="AM413" s="214"/>
      <c r="AN413" s="214"/>
      <c r="AO413" s="214"/>
      <c r="AP413" s="214"/>
      <c r="AQ413" s="214"/>
      <c r="AR413" s="214"/>
      <c r="AS413" s="214"/>
      <c r="AT413" s="214"/>
      <c r="AU413" s="214"/>
      <c r="AV413" s="214"/>
      <c r="AW413" s="214"/>
      <c r="AX413" s="214"/>
      <c r="AY413" s="214"/>
      <c r="AZ413" s="214"/>
      <c r="BA413" s="214"/>
      <c r="BB413" s="214"/>
      <c r="BC413" s="214"/>
      <c r="BD413" s="214"/>
      <c r="BE413" s="214"/>
      <c r="BF413" s="214"/>
      <c r="BG413" s="214"/>
      <c r="BH413" s="214"/>
    </row>
    <row r="414" spans="1:60" ht="22.5" outlineLevel="1" x14ac:dyDescent="0.2">
      <c r="A414" s="236">
        <v>110</v>
      </c>
      <c r="B414" s="237" t="s">
        <v>765</v>
      </c>
      <c r="C414" s="254" t="s">
        <v>1191</v>
      </c>
      <c r="D414" s="238" t="s">
        <v>375</v>
      </c>
      <c r="E414" s="239">
        <v>1</v>
      </c>
      <c r="F414" s="240"/>
      <c r="G414" s="241">
        <f>ROUND(E414*F414,2)</f>
        <v>0</v>
      </c>
      <c r="H414" s="240"/>
      <c r="I414" s="241">
        <f>ROUND(E414*H414,2)</f>
        <v>0</v>
      </c>
      <c r="J414" s="240"/>
      <c r="K414" s="241">
        <f>ROUND(E414*J414,2)</f>
        <v>0</v>
      </c>
      <c r="L414" s="241">
        <v>12</v>
      </c>
      <c r="M414" s="241">
        <f>G414*(1+L414/100)</f>
        <v>0</v>
      </c>
      <c r="N414" s="239">
        <v>0</v>
      </c>
      <c r="O414" s="239">
        <f>ROUND(E414*N414,2)</f>
        <v>0</v>
      </c>
      <c r="P414" s="239">
        <v>0</v>
      </c>
      <c r="Q414" s="239">
        <f>ROUND(E414*P414,2)</f>
        <v>0</v>
      </c>
      <c r="R414" s="241"/>
      <c r="S414" s="241" t="s">
        <v>331</v>
      </c>
      <c r="T414" s="242" t="s">
        <v>316</v>
      </c>
      <c r="U414" s="224">
        <v>0</v>
      </c>
      <c r="V414" s="224">
        <f>ROUND(E414*U414,2)</f>
        <v>0</v>
      </c>
      <c r="W414" s="224"/>
      <c r="X414" s="224" t="s">
        <v>336</v>
      </c>
      <c r="Y414" s="224" t="s">
        <v>317</v>
      </c>
      <c r="Z414" s="214"/>
      <c r="AA414" s="214"/>
      <c r="AB414" s="214"/>
      <c r="AC414" s="214"/>
      <c r="AD414" s="214"/>
      <c r="AE414" s="214"/>
      <c r="AF414" s="214"/>
      <c r="AG414" s="214" t="s">
        <v>367</v>
      </c>
      <c r="AH414" s="214"/>
      <c r="AI414" s="214"/>
      <c r="AJ414" s="214"/>
      <c r="AK414" s="214"/>
      <c r="AL414" s="214"/>
      <c r="AM414" s="214"/>
      <c r="AN414" s="214"/>
      <c r="AO414" s="214"/>
      <c r="AP414" s="214"/>
      <c r="AQ414" s="214"/>
      <c r="AR414" s="214"/>
      <c r="AS414" s="214"/>
      <c r="AT414" s="214"/>
      <c r="AU414" s="214"/>
      <c r="AV414" s="214"/>
      <c r="AW414" s="214"/>
      <c r="AX414" s="214"/>
      <c r="AY414" s="214"/>
      <c r="AZ414" s="214"/>
      <c r="BA414" s="214"/>
      <c r="BB414" s="214"/>
      <c r="BC414" s="214"/>
      <c r="BD414" s="214"/>
      <c r="BE414" s="214"/>
      <c r="BF414" s="214"/>
      <c r="BG414" s="214"/>
      <c r="BH414" s="214"/>
    </row>
    <row r="415" spans="1:60" outlineLevel="2" x14ac:dyDescent="0.2">
      <c r="A415" s="221"/>
      <c r="B415" s="222"/>
      <c r="C415" s="255" t="s">
        <v>1192</v>
      </c>
      <c r="D415" s="243"/>
      <c r="E415" s="243"/>
      <c r="F415" s="243"/>
      <c r="G415" s="243"/>
      <c r="H415" s="224"/>
      <c r="I415" s="224"/>
      <c r="J415" s="224"/>
      <c r="K415" s="224"/>
      <c r="L415" s="224"/>
      <c r="M415" s="224"/>
      <c r="N415" s="223"/>
      <c r="O415" s="223"/>
      <c r="P415" s="223"/>
      <c r="Q415" s="223"/>
      <c r="R415" s="224"/>
      <c r="S415" s="224"/>
      <c r="T415" s="224"/>
      <c r="U415" s="224"/>
      <c r="V415" s="224"/>
      <c r="W415" s="224"/>
      <c r="X415" s="224"/>
      <c r="Y415" s="224"/>
      <c r="Z415" s="214"/>
      <c r="AA415" s="214"/>
      <c r="AB415" s="214"/>
      <c r="AC415" s="214"/>
      <c r="AD415" s="214"/>
      <c r="AE415" s="214"/>
      <c r="AF415" s="214"/>
      <c r="AG415" s="214" t="s">
        <v>320</v>
      </c>
      <c r="AH415" s="214"/>
      <c r="AI415" s="214"/>
      <c r="AJ415" s="214"/>
      <c r="AK415" s="214"/>
      <c r="AL415" s="214"/>
      <c r="AM415" s="214"/>
      <c r="AN415" s="214"/>
      <c r="AO415" s="214"/>
      <c r="AP415" s="214"/>
      <c r="AQ415" s="214"/>
      <c r="AR415" s="214"/>
      <c r="AS415" s="214"/>
      <c r="AT415" s="214"/>
      <c r="AU415" s="214"/>
      <c r="AV415" s="214"/>
      <c r="AW415" s="214"/>
      <c r="AX415" s="214"/>
      <c r="AY415" s="214"/>
      <c r="AZ415" s="214"/>
      <c r="BA415" s="214"/>
      <c r="BB415" s="214"/>
      <c r="BC415" s="214"/>
      <c r="BD415" s="214"/>
      <c r="BE415" s="214"/>
      <c r="BF415" s="214"/>
      <c r="BG415" s="214"/>
      <c r="BH415" s="214"/>
    </row>
    <row r="416" spans="1:60" outlineLevel="3" x14ac:dyDescent="0.2">
      <c r="A416" s="221"/>
      <c r="B416" s="222"/>
      <c r="C416" s="258" t="s">
        <v>1184</v>
      </c>
      <c r="D416" s="252"/>
      <c r="E416" s="252"/>
      <c r="F416" s="252"/>
      <c r="G416" s="252"/>
      <c r="H416" s="224"/>
      <c r="I416" s="224"/>
      <c r="J416" s="224"/>
      <c r="K416" s="224"/>
      <c r="L416" s="224"/>
      <c r="M416" s="224"/>
      <c r="N416" s="223"/>
      <c r="O416" s="223"/>
      <c r="P416" s="223"/>
      <c r="Q416" s="223"/>
      <c r="R416" s="224"/>
      <c r="S416" s="224"/>
      <c r="T416" s="224"/>
      <c r="U416" s="224"/>
      <c r="V416" s="224"/>
      <c r="W416" s="224"/>
      <c r="X416" s="224"/>
      <c r="Y416" s="224"/>
      <c r="Z416" s="214"/>
      <c r="AA416" s="214"/>
      <c r="AB416" s="214"/>
      <c r="AC416" s="214"/>
      <c r="AD416" s="214"/>
      <c r="AE416" s="214"/>
      <c r="AF416" s="214"/>
      <c r="AG416" s="214" t="s">
        <v>320</v>
      </c>
      <c r="AH416" s="214"/>
      <c r="AI416" s="214"/>
      <c r="AJ416" s="214"/>
      <c r="AK416" s="214"/>
      <c r="AL416" s="214"/>
      <c r="AM416" s="214"/>
      <c r="AN416" s="214"/>
      <c r="AO416" s="214"/>
      <c r="AP416" s="214"/>
      <c r="AQ416" s="214"/>
      <c r="AR416" s="214"/>
      <c r="AS416" s="214"/>
      <c r="AT416" s="214"/>
      <c r="AU416" s="214"/>
      <c r="AV416" s="214"/>
      <c r="AW416" s="214"/>
      <c r="AX416" s="214"/>
      <c r="AY416" s="214"/>
      <c r="AZ416" s="214"/>
      <c r="BA416" s="214"/>
      <c r="BB416" s="214"/>
      <c r="BC416" s="214"/>
      <c r="BD416" s="214"/>
      <c r="BE416" s="214"/>
      <c r="BF416" s="214"/>
      <c r="BG416" s="214"/>
      <c r="BH416" s="214"/>
    </row>
    <row r="417" spans="1:60" outlineLevel="3" x14ac:dyDescent="0.2">
      <c r="A417" s="221"/>
      <c r="B417" s="222"/>
      <c r="C417" s="258" t="s">
        <v>1185</v>
      </c>
      <c r="D417" s="252"/>
      <c r="E417" s="252"/>
      <c r="F417" s="252"/>
      <c r="G417" s="252"/>
      <c r="H417" s="224"/>
      <c r="I417" s="224"/>
      <c r="J417" s="224"/>
      <c r="K417" s="224"/>
      <c r="L417" s="224"/>
      <c r="M417" s="224"/>
      <c r="N417" s="223"/>
      <c r="O417" s="223"/>
      <c r="P417" s="223"/>
      <c r="Q417" s="223"/>
      <c r="R417" s="224"/>
      <c r="S417" s="224"/>
      <c r="T417" s="224"/>
      <c r="U417" s="224"/>
      <c r="V417" s="224"/>
      <c r="W417" s="224"/>
      <c r="X417" s="224"/>
      <c r="Y417" s="224"/>
      <c r="Z417" s="214"/>
      <c r="AA417" s="214"/>
      <c r="AB417" s="214"/>
      <c r="AC417" s="214"/>
      <c r="AD417" s="214"/>
      <c r="AE417" s="214"/>
      <c r="AF417" s="214"/>
      <c r="AG417" s="214" t="s">
        <v>320</v>
      </c>
      <c r="AH417" s="214"/>
      <c r="AI417" s="214"/>
      <c r="AJ417" s="214"/>
      <c r="AK417" s="214"/>
      <c r="AL417" s="214"/>
      <c r="AM417" s="214"/>
      <c r="AN417" s="214"/>
      <c r="AO417" s="214"/>
      <c r="AP417" s="214"/>
      <c r="AQ417" s="214"/>
      <c r="AR417" s="214"/>
      <c r="AS417" s="214"/>
      <c r="AT417" s="214"/>
      <c r="AU417" s="214"/>
      <c r="AV417" s="214"/>
      <c r="AW417" s="214"/>
      <c r="AX417" s="214"/>
      <c r="AY417" s="214"/>
      <c r="AZ417" s="214"/>
      <c r="BA417" s="214"/>
      <c r="BB417" s="214"/>
      <c r="BC417" s="214"/>
      <c r="BD417" s="214"/>
      <c r="BE417" s="214"/>
      <c r="BF417" s="214"/>
      <c r="BG417" s="214"/>
      <c r="BH417" s="214"/>
    </row>
    <row r="418" spans="1:60" outlineLevel="3" x14ac:dyDescent="0.2">
      <c r="A418" s="221"/>
      <c r="B418" s="222"/>
      <c r="C418" s="258" t="s">
        <v>1186</v>
      </c>
      <c r="D418" s="252"/>
      <c r="E418" s="252"/>
      <c r="F418" s="252"/>
      <c r="G418" s="252"/>
      <c r="H418" s="224"/>
      <c r="I418" s="224"/>
      <c r="J418" s="224"/>
      <c r="K418" s="224"/>
      <c r="L418" s="224"/>
      <c r="M418" s="224"/>
      <c r="N418" s="223"/>
      <c r="O418" s="223"/>
      <c r="P418" s="223"/>
      <c r="Q418" s="223"/>
      <c r="R418" s="224"/>
      <c r="S418" s="224"/>
      <c r="T418" s="224"/>
      <c r="U418" s="224"/>
      <c r="V418" s="224"/>
      <c r="W418" s="224"/>
      <c r="X418" s="224"/>
      <c r="Y418" s="224"/>
      <c r="Z418" s="214"/>
      <c r="AA418" s="214"/>
      <c r="AB418" s="214"/>
      <c r="AC418" s="214"/>
      <c r="AD418" s="214"/>
      <c r="AE418" s="214"/>
      <c r="AF418" s="214"/>
      <c r="AG418" s="214" t="s">
        <v>320</v>
      </c>
      <c r="AH418" s="214"/>
      <c r="AI418" s="214"/>
      <c r="AJ418" s="214"/>
      <c r="AK418" s="214"/>
      <c r="AL418" s="214"/>
      <c r="AM418" s="214"/>
      <c r="AN418" s="214"/>
      <c r="AO418" s="214"/>
      <c r="AP418" s="214"/>
      <c r="AQ418" s="214"/>
      <c r="AR418" s="214"/>
      <c r="AS418" s="214"/>
      <c r="AT418" s="214"/>
      <c r="AU418" s="214"/>
      <c r="AV418" s="214"/>
      <c r="AW418" s="214"/>
      <c r="AX418" s="214"/>
      <c r="AY418" s="214"/>
      <c r="AZ418" s="214"/>
      <c r="BA418" s="214"/>
      <c r="BB418" s="214"/>
      <c r="BC418" s="214"/>
      <c r="BD418" s="214"/>
      <c r="BE418" s="214"/>
      <c r="BF418" s="214"/>
      <c r="BG418" s="214"/>
      <c r="BH418" s="214"/>
    </row>
    <row r="419" spans="1:60" outlineLevel="3" x14ac:dyDescent="0.2">
      <c r="A419" s="221"/>
      <c r="B419" s="222"/>
      <c r="C419" s="258" t="s">
        <v>1187</v>
      </c>
      <c r="D419" s="252"/>
      <c r="E419" s="252"/>
      <c r="F419" s="252"/>
      <c r="G419" s="252"/>
      <c r="H419" s="224"/>
      <c r="I419" s="224"/>
      <c r="J419" s="224"/>
      <c r="K419" s="224"/>
      <c r="L419" s="224"/>
      <c r="M419" s="224"/>
      <c r="N419" s="223"/>
      <c r="O419" s="223"/>
      <c r="P419" s="223"/>
      <c r="Q419" s="223"/>
      <c r="R419" s="224"/>
      <c r="S419" s="224"/>
      <c r="T419" s="224"/>
      <c r="U419" s="224"/>
      <c r="V419" s="224"/>
      <c r="W419" s="224"/>
      <c r="X419" s="224"/>
      <c r="Y419" s="224"/>
      <c r="Z419" s="214"/>
      <c r="AA419" s="214"/>
      <c r="AB419" s="214"/>
      <c r="AC419" s="214"/>
      <c r="AD419" s="214"/>
      <c r="AE419" s="214"/>
      <c r="AF419" s="214"/>
      <c r="AG419" s="214" t="s">
        <v>320</v>
      </c>
      <c r="AH419" s="214"/>
      <c r="AI419" s="214"/>
      <c r="AJ419" s="214"/>
      <c r="AK419" s="214"/>
      <c r="AL419" s="214"/>
      <c r="AM419" s="214"/>
      <c r="AN419" s="214"/>
      <c r="AO419" s="214"/>
      <c r="AP419" s="214"/>
      <c r="AQ419" s="214"/>
      <c r="AR419" s="214"/>
      <c r="AS419" s="214"/>
      <c r="AT419" s="214"/>
      <c r="AU419" s="214"/>
      <c r="AV419" s="214"/>
      <c r="AW419" s="214"/>
      <c r="AX419" s="214"/>
      <c r="AY419" s="214"/>
      <c r="AZ419" s="214"/>
      <c r="BA419" s="214"/>
      <c r="BB419" s="214"/>
      <c r="BC419" s="214"/>
      <c r="BD419" s="214"/>
      <c r="BE419" s="214"/>
      <c r="BF419" s="214"/>
      <c r="BG419" s="214"/>
      <c r="BH419" s="214"/>
    </row>
    <row r="420" spans="1:60" outlineLevel="3" x14ac:dyDescent="0.2">
      <c r="A420" s="221"/>
      <c r="B420" s="222"/>
      <c r="C420" s="258" t="s">
        <v>1188</v>
      </c>
      <c r="D420" s="252"/>
      <c r="E420" s="252"/>
      <c r="F420" s="252"/>
      <c r="G420" s="252"/>
      <c r="H420" s="224"/>
      <c r="I420" s="224"/>
      <c r="J420" s="224"/>
      <c r="K420" s="224"/>
      <c r="L420" s="224"/>
      <c r="M420" s="224"/>
      <c r="N420" s="223"/>
      <c r="O420" s="223"/>
      <c r="P420" s="223"/>
      <c r="Q420" s="223"/>
      <c r="R420" s="224"/>
      <c r="S420" s="224"/>
      <c r="T420" s="224"/>
      <c r="U420" s="224"/>
      <c r="V420" s="224"/>
      <c r="W420" s="224"/>
      <c r="X420" s="224"/>
      <c r="Y420" s="224"/>
      <c r="Z420" s="214"/>
      <c r="AA420" s="214"/>
      <c r="AB420" s="214"/>
      <c r="AC420" s="214"/>
      <c r="AD420" s="214"/>
      <c r="AE420" s="214"/>
      <c r="AF420" s="214"/>
      <c r="AG420" s="214" t="s">
        <v>320</v>
      </c>
      <c r="AH420" s="214"/>
      <c r="AI420" s="214"/>
      <c r="AJ420" s="214"/>
      <c r="AK420" s="214"/>
      <c r="AL420" s="214"/>
      <c r="AM420" s="214"/>
      <c r="AN420" s="214"/>
      <c r="AO420" s="214"/>
      <c r="AP420" s="214"/>
      <c r="AQ420" s="214"/>
      <c r="AR420" s="214"/>
      <c r="AS420" s="214"/>
      <c r="AT420" s="214"/>
      <c r="AU420" s="214"/>
      <c r="AV420" s="214"/>
      <c r="AW420" s="214"/>
      <c r="AX420" s="214"/>
      <c r="AY420" s="214"/>
      <c r="AZ420" s="214"/>
      <c r="BA420" s="214"/>
      <c r="BB420" s="214"/>
      <c r="BC420" s="214"/>
      <c r="BD420" s="214"/>
      <c r="BE420" s="214"/>
      <c r="BF420" s="214"/>
      <c r="BG420" s="214"/>
      <c r="BH420" s="214"/>
    </row>
    <row r="421" spans="1:60" outlineLevel="3" x14ac:dyDescent="0.2">
      <c r="A421" s="221"/>
      <c r="B421" s="222"/>
      <c r="C421" s="258" t="s">
        <v>1189</v>
      </c>
      <c r="D421" s="252"/>
      <c r="E421" s="252"/>
      <c r="F421" s="252"/>
      <c r="G421" s="252"/>
      <c r="H421" s="224"/>
      <c r="I421" s="224"/>
      <c r="J421" s="224"/>
      <c r="K421" s="224"/>
      <c r="L421" s="224"/>
      <c r="M421" s="224"/>
      <c r="N421" s="223"/>
      <c r="O421" s="223"/>
      <c r="P421" s="223"/>
      <c r="Q421" s="223"/>
      <c r="R421" s="224"/>
      <c r="S421" s="224"/>
      <c r="T421" s="224"/>
      <c r="U421" s="224"/>
      <c r="V421" s="224"/>
      <c r="W421" s="224"/>
      <c r="X421" s="224"/>
      <c r="Y421" s="224"/>
      <c r="Z421" s="214"/>
      <c r="AA421" s="214"/>
      <c r="AB421" s="214"/>
      <c r="AC421" s="214"/>
      <c r="AD421" s="214"/>
      <c r="AE421" s="214"/>
      <c r="AF421" s="214"/>
      <c r="AG421" s="214" t="s">
        <v>320</v>
      </c>
      <c r="AH421" s="214"/>
      <c r="AI421" s="214"/>
      <c r="AJ421" s="214"/>
      <c r="AK421" s="214"/>
      <c r="AL421" s="214"/>
      <c r="AM421" s="214"/>
      <c r="AN421" s="214"/>
      <c r="AO421" s="214"/>
      <c r="AP421" s="214"/>
      <c r="AQ421" s="214"/>
      <c r="AR421" s="214"/>
      <c r="AS421" s="214"/>
      <c r="AT421" s="214"/>
      <c r="AU421" s="214"/>
      <c r="AV421" s="214"/>
      <c r="AW421" s="214"/>
      <c r="AX421" s="214"/>
      <c r="AY421" s="214"/>
      <c r="AZ421" s="214"/>
      <c r="BA421" s="214"/>
      <c r="BB421" s="214"/>
      <c r="BC421" s="214"/>
      <c r="BD421" s="214"/>
      <c r="BE421" s="214"/>
      <c r="BF421" s="214"/>
      <c r="BG421" s="214"/>
      <c r="BH421" s="214"/>
    </row>
    <row r="422" spans="1:60" outlineLevel="3" x14ac:dyDescent="0.2">
      <c r="A422" s="221"/>
      <c r="B422" s="222"/>
      <c r="C422" s="257" t="s">
        <v>354</v>
      </c>
      <c r="D422" s="225"/>
      <c r="E422" s="226"/>
      <c r="F422" s="227"/>
      <c r="G422" s="227"/>
      <c r="H422" s="224"/>
      <c r="I422" s="224"/>
      <c r="J422" s="224"/>
      <c r="K422" s="224"/>
      <c r="L422" s="224"/>
      <c r="M422" s="224"/>
      <c r="N422" s="223"/>
      <c r="O422" s="223"/>
      <c r="P422" s="223"/>
      <c r="Q422" s="223"/>
      <c r="R422" s="224"/>
      <c r="S422" s="224"/>
      <c r="T422" s="224"/>
      <c r="U422" s="224"/>
      <c r="V422" s="224"/>
      <c r="W422" s="224"/>
      <c r="X422" s="224"/>
      <c r="Y422" s="224"/>
      <c r="Z422" s="214"/>
      <c r="AA422" s="214"/>
      <c r="AB422" s="214"/>
      <c r="AC422" s="214"/>
      <c r="AD422" s="214"/>
      <c r="AE422" s="214"/>
      <c r="AF422" s="214"/>
      <c r="AG422" s="214" t="s">
        <v>320</v>
      </c>
      <c r="AH422" s="214"/>
      <c r="AI422" s="214"/>
      <c r="AJ422" s="214"/>
      <c r="AK422" s="214"/>
      <c r="AL422" s="214"/>
      <c r="AM422" s="214"/>
      <c r="AN422" s="214"/>
      <c r="AO422" s="214"/>
      <c r="AP422" s="214"/>
      <c r="AQ422" s="214"/>
      <c r="AR422" s="214"/>
      <c r="AS422" s="214"/>
      <c r="AT422" s="214"/>
      <c r="AU422" s="214"/>
      <c r="AV422" s="214"/>
      <c r="AW422" s="214"/>
      <c r="AX422" s="214"/>
      <c r="AY422" s="214"/>
      <c r="AZ422" s="214"/>
      <c r="BA422" s="214"/>
      <c r="BB422" s="214"/>
      <c r="BC422" s="214"/>
      <c r="BD422" s="214"/>
      <c r="BE422" s="214"/>
      <c r="BF422" s="214"/>
      <c r="BG422" s="214"/>
      <c r="BH422" s="214"/>
    </row>
    <row r="423" spans="1:60" outlineLevel="3" x14ac:dyDescent="0.2">
      <c r="A423" s="221"/>
      <c r="B423" s="222"/>
      <c r="C423" s="258" t="s">
        <v>753</v>
      </c>
      <c r="D423" s="252"/>
      <c r="E423" s="252"/>
      <c r="F423" s="252"/>
      <c r="G423" s="252"/>
      <c r="H423" s="224"/>
      <c r="I423" s="224"/>
      <c r="J423" s="224"/>
      <c r="K423" s="224"/>
      <c r="L423" s="224"/>
      <c r="M423" s="224"/>
      <c r="N423" s="223"/>
      <c r="O423" s="223"/>
      <c r="P423" s="223"/>
      <c r="Q423" s="223"/>
      <c r="R423" s="224"/>
      <c r="S423" s="224"/>
      <c r="T423" s="224"/>
      <c r="U423" s="224"/>
      <c r="V423" s="224"/>
      <c r="W423" s="224"/>
      <c r="X423" s="224"/>
      <c r="Y423" s="224"/>
      <c r="Z423" s="214"/>
      <c r="AA423" s="214"/>
      <c r="AB423" s="214"/>
      <c r="AC423" s="214"/>
      <c r="AD423" s="214"/>
      <c r="AE423" s="214"/>
      <c r="AF423" s="214"/>
      <c r="AG423" s="214" t="s">
        <v>320</v>
      </c>
      <c r="AH423" s="214"/>
      <c r="AI423" s="214"/>
      <c r="AJ423" s="214"/>
      <c r="AK423" s="214"/>
      <c r="AL423" s="214"/>
      <c r="AM423" s="214"/>
      <c r="AN423" s="214"/>
      <c r="AO423" s="214"/>
      <c r="AP423" s="214"/>
      <c r="AQ423" s="214"/>
      <c r="AR423" s="214"/>
      <c r="AS423" s="214"/>
      <c r="AT423" s="214"/>
      <c r="AU423" s="214"/>
      <c r="AV423" s="214"/>
      <c r="AW423" s="214"/>
      <c r="AX423" s="214"/>
      <c r="AY423" s="214"/>
      <c r="AZ423" s="214"/>
      <c r="BA423" s="214"/>
      <c r="BB423" s="214"/>
      <c r="BC423" s="214"/>
      <c r="BD423" s="214"/>
      <c r="BE423" s="214"/>
      <c r="BF423" s="214"/>
      <c r="BG423" s="214"/>
      <c r="BH423" s="214"/>
    </row>
    <row r="424" spans="1:60" outlineLevel="2" x14ac:dyDescent="0.2">
      <c r="A424" s="221"/>
      <c r="B424" s="222"/>
      <c r="C424" s="268" t="s">
        <v>1193</v>
      </c>
      <c r="D424" s="262"/>
      <c r="E424" s="263">
        <v>1</v>
      </c>
      <c r="F424" s="224"/>
      <c r="G424" s="224"/>
      <c r="H424" s="224"/>
      <c r="I424" s="224"/>
      <c r="J424" s="224"/>
      <c r="K424" s="224"/>
      <c r="L424" s="224"/>
      <c r="M424" s="224"/>
      <c r="N424" s="223"/>
      <c r="O424" s="223"/>
      <c r="P424" s="223"/>
      <c r="Q424" s="223"/>
      <c r="R424" s="224"/>
      <c r="S424" s="224"/>
      <c r="T424" s="224"/>
      <c r="U424" s="224"/>
      <c r="V424" s="224"/>
      <c r="W424" s="224"/>
      <c r="X424" s="224"/>
      <c r="Y424" s="224"/>
      <c r="Z424" s="214"/>
      <c r="AA424" s="214"/>
      <c r="AB424" s="214"/>
      <c r="AC424" s="214"/>
      <c r="AD424" s="214"/>
      <c r="AE424" s="214"/>
      <c r="AF424" s="214"/>
      <c r="AG424" s="214" t="s">
        <v>371</v>
      </c>
      <c r="AH424" s="214">
        <v>0</v>
      </c>
      <c r="AI424" s="214"/>
      <c r="AJ424" s="214"/>
      <c r="AK424" s="214"/>
      <c r="AL424" s="214"/>
      <c r="AM424" s="214"/>
      <c r="AN424" s="214"/>
      <c r="AO424" s="214"/>
      <c r="AP424" s="214"/>
      <c r="AQ424" s="214"/>
      <c r="AR424" s="214"/>
      <c r="AS424" s="214"/>
      <c r="AT424" s="214"/>
      <c r="AU424" s="214"/>
      <c r="AV424" s="214"/>
      <c r="AW424" s="214"/>
      <c r="AX424" s="214"/>
      <c r="AY424" s="214"/>
      <c r="AZ424" s="214"/>
      <c r="BA424" s="214"/>
      <c r="BB424" s="214"/>
      <c r="BC424" s="214"/>
      <c r="BD424" s="214"/>
      <c r="BE424" s="214"/>
      <c r="BF424" s="214"/>
      <c r="BG424" s="214"/>
      <c r="BH424" s="214"/>
    </row>
    <row r="425" spans="1:60" outlineLevel="1" x14ac:dyDescent="0.2">
      <c r="A425" s="245">
        <v>111</v>
      </c>
      <c r="B425" s="246" t="s">
        <v>1194</v>
      </c>
      <c r="C425" s="256" t="s">
        <v>1195</v>
      </c>
      <c r="D425" s="247" t="s">
        <v>375</v>
      </c>
      <c r="E425" s="248">
        <v>3</v>
      </c>
      <c r="F425" s="249"/>
      <c r="G425" s="250">
        <f>ROUND(E425*F425,2)</f>
        <v>0</v>
      </c>
      <c r="H425" s="249"/>
      <c r="I425" s="250">
        <f>ROUND(E425*H425,2)</f>
        <v>0</v>
      </c>
      <c r="J425" s="249"/>
      <c r="K425" s="250">
        <f>ROUND(E425*J425,2)</f>
        <v>0</v>
      </c>
      <c r="L425" s="250">
        <v>12</v>
      </c>
      <c r="M425" s="250">
        <f>G425*(1+L425/100)</f>
        <v>0</v>
      </c>
      <c r="N425" s="248">
        <v>0</v>
      </c>
      <c r="O425" s="248">
        <f>ROUND(E425*N425,2)</f>
        <v>0</v>
      </c>
      <c r="P425" s="248">
        <v>1.8E-3</v>
      </c>
      <c r="Q425" s="248">
        <f>ROUND(E425*P425,2)</f>
        <v>0.01</v>
      </c>
      <c r="R425" s="250" t="s">
        <v>735</v>
      </c>
      <c r="S425" s="250" t="s">
        <v>315</v>
      </c>
      <c r="T425" s="251" t="s">
        <v>315</v>
      </c>
      <c r="U425" s="224">
        <v>0.11</v>
      </c>
      <c r="V425" s="224">
        <f>ROUND(E425*U425,2)</f>
        <v>0.33</v>
      </c>
      <c r="W425" s="224"/>
      <c r="X425" s="224" t="s">
        <v>336</v>
      </c>
      <c r="Y425" s="224" t="s">
        <v>317</v>
      </c>
      <c r="Z425" s="214"/>
      <c r="AA425" s="214"/>
      <c r="AB425" s="214"/>
      <c r="AC425" s="214"/>
      <c r="AD425" s="214"/>
      <c r="AE425" s="214"/>
      <c r="AF425" s="214"/>
      <c r="AG425" s="214" t="s">
        <v>337</v>
      </c>
      <c r="AH425" s="214"/>
      <c r="AI425" s="214"/>
      <c r="AJ425" s="214"/>
      <c r="AK425" s="214"/>
      <c r="AL425" s="214"/>
      <c r="AM425" s="214"/>
      <c r="AN425" s="214"/>
      <c r="AO425" s="214"/>
      <c r="AP425" s="214"/>
      <c r="AQ425" s="214"/>
      <c r="AR425" s="214"/>
      <c r="AS425" s="214"/>
      <c r="AT425" s="214"/>
      <c r="AU425" s="214"/>
      <c r="AV425" s="214"/>
      <c r="AW425" s="214"/>
      <c r="AX425" s="214"/>
      <c r="AY425" s="214"/>
      <c r="AZ425" s="214"/>
      <c r="BA425" s="214"/>
      <c r="BB425" s="214"/>
      <c r="BC425" s="214"/>
      <c r="BD425" s="214"/>
      <c r="BE425" s="214"/>
      <c r="BF425" s="214"/>
      <c r="BG425" s="214"/>
      <c r="BH425" s="214"/>
    </row>
    <row r="426" spans="1:60" outlineLevel="1" x14ac:dyDescent="0.2">
      <c r="A426" s="236">
        <v>112</v>
      </c>
      <c r="B426" s="237" t="s">
        <v>1196</v>
      </c>
      <c r="C426" s="254" t="s">
        <v>1197</v>
      </c>
      <c r="D426" s="238" t="s">
        <v>379</v>
      </c>
      <c r="E426" s="239">
        <v>5.4630000000000001</v>
      </c>
      <c r="F426" s="240"/>
      <c r="G426" s="241">
        <f>ROUND(E426*F426,2)</f>
        <v>0</v>
      </c>
      <c r="H426" s="240"/>
      <c r="I426" s="241">
        <f>ROUND(E426*H426,2)</f>
        <v>0</v>
      </c>
      <c r="J426" s="240"/>
      <c r="K426" s="241">
        <f>ROUND(E426*J426,2)</f>
        <v>0</v>
      </c>
      <c r="L426" s="241">
        <v>12</v>
      </c>
      <c r="M426" s="241">
        <f>G426*(1+L426/100)</f>
        <v>0</v>
      </c>
      <c r="N426" s="239">
        <v>0</v>
      </c>
      <c r="O426" s="239">
        <f>ROUND(E426*N426,2)</f>
        <v>0</v>
      </c>
      <c r="P426" s="239">
        <v>0</v>
      </c>
      <c r="Q426" s="239">
        <f>ROUND(E426*P426,2)</f>
        <v>0</v>
      </c>
      <c r="R426" s="241"/>
      <c r="S426" s="241" t="s">
        <v>331</v>
      </c>
      <c r="T426" s="242" t="s">
        <v>316</v>
      </c>
      <c r="U426" s="224">
        <v>0</v>
      </c>
      <c r="V426" s="224">
        <f>ROUND(E426*U426,2)</f>
        <v>0</v>
      </c>
      <c r="W426" s="224"/>
      <c r="X426" s="224" t="s">
        <v>336</v>
      </c>
      <c r="Y426" s="224" t="s">
        <v>317</v>
      </c>
      <c r="Z426" s="214"/>
      <c r="AA426" s="214"/>
      <c r="AB426" s="214"/>
      <c r="AC426" s="214"/>
      <c r="AD426" s="214"/>
      <c r="AE426" s="214"/>
      <c r="AF426" s="214"/>
      <c r="AG426" s="214" t="s">
        <v>367</v>
      </c>
      <c r="AH426" s="214"/>
      <c r="AI426" s="214"/>
      <c r="AJ426" s="214"/>
      <c r="AK426" s="214"/>
      <c r="AL426" s="214"/>
      <c r="AM426" s="214"/>
      <c r="AN426" s="214"/>
      <c r="AO426" s="214"/>
      <c r="AP426" s="214"/>
      <c r="AQ426" s="214"/>
      <c r="AR426" s="214"/>
      <c r="AS426" s="214"/>
      <c r="AT426" s="214"/>
      <c r="AU426" s="214"/>
      <c r="AV426" s="214"/>
      <c r="AW426" s="214"/>
      <c r="AX426" s="214"/>
      <c r="AY426" s="214"/>
      <c r="AZ426" s="214"/>
      <c r="BA426" s="214"/>
      <c r="BB426" s="214"/>
      <c r="BC426" s="214"/>
      <c r="BD426" s="214"/>
      <c r="BE426" s="214"/>
      <c r="BF426" s="214"/>
      <c r="BG426" s="214"/>
      <c r="BH426" s="214"/>
    </row>
    <row r="427" spans="1:60" outlineLevel="2" x14ac:dyDescent="0.2">
      <c r="A427" s="221"/>
      <c r="B427" s="222"/>
      <c r="C427" s="268" t="s">
        <v>1198</v>
      </c>
      <c r="D427" s="262"/>
      <c r="E427" s="263">
        <v>5.13</v>
      </c>
      <c r="F427" s="224"/>
      <c r="G427" s="224"/>
      <c r="H427" s="224"/>
      <c r="I427" s="224"/>
      <c r="J427" s="224"/>
      <c r="K427" s="224"/>
      <c r="L427" s="224"/>
      <c r="M427" s="224"/>
      <c r="N427" s="223"/>
      <c r="O427" s="223"/>
      <c r="P427" s="223"/>
      <c r="Q427" s="223"/>
      <c r="R427" s="224"/>
      <c r="S427" s="224"/>
      <c r="T427" s="224"/>
      <c r="U427" s="224"/>
      <c r="V427" s="224"/>
      <c r="W427" s="224"/>
      <c r="X427" s="224"/>
      <c r="Y427" s="224"/>
      <c r="Z427" s="214"/>
      <c r="AA427" s="214"/>
      <c r="AB427" s="214"/>
      <c r="AC427" s="214"/>
      <c r="AD427" s="214"/>
      <c r="AE427" s="214"/>
      <c r="AF427" s="214"/>
      <c r="AG427" s="214" t="s">
        <v>371</v>
      </c>
      <c r="AH427" s="214">
        <v>0</v>
      </c>
      <c r="AI427" s="214"/>
      <c r="AJ427" s="214"/>
      <c r="AK427" s="214"/>
      <c r="AL427" s="214"/>
      <c r="AM427" s="214"/>
      <c r="AN427" s="214"/>
      <c r="AO427" s="214"/>
      <c r="AP427" s="214"/>
      <c r="AQ427" s="214"/>
      <c r="AR427" s="214"/>
      <c r="AS427" s="214"/>
      <c r="AT427" s="214"/>
      <c r="AU427" s="214"/>
      <c r="AV427" s="214"/>
      <c r="AW427" s="214"/>
      <c r="AX427" s="214"/>
      <c r="AY427" s="214"/>
      <c r="AZ427" s="214"/>
      <c r="BA427" s="214"/>
      <c r="BB427" s="214"/>
      <c r="BC427" s="214"/>
      <c r="BD427" s="214"/>
      <c r="BE427" s="214"/>
      <c r="BF427" s="214"/>
      <c r="BG427" s="214"/>
      <c r="BH427" s="214"/>
    </row>
    <row r="428" spans="1:60" outlineLevel="3" x14ac:dyDescent="0.2">
      <c r="A428" s="221"/>
      <c r="B428" s="222"/>
      <c r="C428" s="268" t="s">
        <v>1019</v>
      </c>
      <c r="D428" s="262"/>
      <c r="E428" s="263">
        <v>0.33300000000000002</v>
      </c>
      <c r="F428" s="224"/>
      <c r="G428" s="224"/>
      <c r="H428" s="224"/>
      <c r="I428" s="224"/>
      <c r="J428" s="224"/>
      <c r="K428" s="224"/>
      <c r="L428" s="224"/>
      <c r="M428" s="224"/>
      <c r="N428" s="223"/>
      <c r="O428" s="223"/>
      <c r="P428" s="223"/>
      <c r="Q428" s="223"/>
      <c r="R428" s="224"/>
      <c r="S428" s="224"/>
      <c r="T428" s="224"/>
      <c r="U428" s="224"/>
      <c r="V428" s="224"/>
      <c r="W428" s="224"/>
      <c r="X428" s="224"/>
      <c r="Y428" s="224"/>
      <c r="Z428" s="214"/>
      <c r="AA428" s="214"/>
      <c r="AB428" s="214"/>
      <c r="AC428" s="214"/>
      <c r="AD428" s="214"/>
      <c r="AE428" s="214"/>
      <c r="AF428" s="214"/>
      <c r="AG428" s="214" t="s">
        <v>371</v>
      </c>
      <c r="AH428" s="214">
        <v>0</v>
      </c>
      <c r="AI428" s="214"/>
      <c r="AJ428" s="214"/>
      <c r="AK428" s="214"/>
      <c r="AL428" s="214"/>
      <c r="AM428" s="214"/>
      <c r="AN428" s="214"/>
      <c r="AO428" s="214"/>
      <c r="AP428" s="214"/>
      <c r="AQ428" s="214"/>
      <c r="AR428" s="214"/>
      <c r="AS428" s="214"/>
      <c r="AT428" s="214"/>
      <c r="AU428" s="214"/>
      <c r="AV428" s="214"/>
      <c r="AW428" s="214"/>
      <c r="AX428" s="214"/>
      <c r="AY428" s="214"/>
      <c r="AZ428" s="214"/>
      <c r="BA428" s="214"/>
      <c r="BB428" s="214"/>
      <c r="BC428" s="214"/>
      <c r="BD428" s="214"/>
      <c r="BE428" s="214"/>
      <c r="BF428" s="214"/>
      <c r="BG428" s="214"/>
      <c r="BH428" s="214"/>
    </row>
    <row r="429" spans="1:60" outlineLevel="1" x14ac:dyDescent="0.2">
      <c r="A429" s="236">
        <v>113</v>
      </c>
      <c r="B429" s="237" t="s">
        <v>1199</v>
      </c>
      <c r="C429" s="254" t="s">
        <v>1200</v>
      </c>
      <c r="D429" s="238" t="s">
        <v>581</v>
      </c>
      <c r="E429" s="239">
        <v>7.603E-2</v>
      </c>
      <c r="F429" s="240"/>
      <c r="G429" s="241">
        <f>ROUND(E429*F429,2)</f>
        <v>0</v>
      </c>
      <c r="H429" s="240"/>
      <c r="I429" s="241">
        <f>ROUND(E429*H429,2)</f>
        <v>0</v>
      </c>
      <c r="J429" s="240"/>
      <c r="K429" s="241">
        <f>ROUND(E429*J429,2)</f>
        <v>0</v>
      </c>
      <c r="L429" s="241">
        <v>12</v>
      </c>
      <c r="M429" s="241">
        <f>G429*(1+L429/100)</f>
        <v>0</v>
      </c>
      <c r="N429" s="239">
        <v>0</v>
      </c>
      <c r="O429" s="239">
        <f>ROUND(E429*N429,2)</f>
        <v>0</v>
      </c>
      <c r="P429" s="239">
        <v>0</v>
      </c>
      <c r="Q429" s="239">
        <f>ROUND(E429*P429,2)</f>
        <v>0</v>
      </c>
      <c r="R429" s="241" t="s">
        <v>735</v>
      </c>
      <c r="S429" s="241" t="s">
        <v>315</v>
      </c>
      <c r="T429" s="242" t="s">
        <v>315</v>
      </c>
      <c r="U429" s="224">
        <v>2.4470000000000001</v>
      </c>
      <c r="V429" s="224">
        <f>ROUND(E429*U429,2)</f>
        <v>0.19</v>
      </c>
      <c r="W429" s="224"/>
      <c r="X429" s="224" t="s">
        <v>582</v>
      </c>
      <c r="Y429" s="224" t="s">
        <v>317</v>
      </c>
      <c r="Z429" s="214"/>
      <c r="AA429" s="214"/>
      <c r="AB429" s="214"/>
      <c r="AC429" s="214"/>
      <c r="AD429" s="214"/>
      <c r="AE429" s="214"/>
      <c r="AF429" s="214"/>
      <c r="AG429" s="214" t="s">
        <v>583</v>
      </c>
      <c r="AH429" s="214"/>
      <c r="AI429" s="214"/>
      <c r="AJ429" s="214"/>
      <c r="AK429" s="214"/>
      <c r="AL429" s="214"/>
      <c r="AM429" s="214"/>
      <c r="AN429" s="214"/>
      <c r="AO429" s="214"/>
      <c r="AP429" s="214"/>
      <c r="AQ429" s="214"/>
      <c r="AR429" s="214"/>
      <c r="AS429" s="214"/>
      <c r="AT429" s="214"/>
      <c r="AU429" s="214"/>
      <c r="AV429" s="214"/>
      <c r="AW429" s="214"/>
      <c r="AX429" s="214"/>
      <c r="AY429" s="214"/>
      <c r="AZ429" s="214"/>
      <c r="BA429" s="214"/>
      <c r="BB429" s="214"/>
      <c r="BC429" s="214"/>
      <c r="BD429" s="214"/>
      <c r="BE429" s="214"/>
      <c r="BF429" s="214"/>
      <c r="BG429" s="214"/>
      <c r="BH429" s="214"/>
    </row>
    <row r="430" spans="1:60" outlineLevel="2" x14ac:dyDescent="0.2">
      <c r="A430" s="221"/>
      <c r="B430" s="222"/>
      <c r="C430" s="267" t="s">
        <v>608</v>
      </c>
      <c r="D430" s="266"/>
      <c r="E430" s="266"/>
      <c r="F430" s="266"/>
      <c r="G430" s="266"/>
      <c r="H430" s="224"/>
      <c r="I430" s="224"/>
      <c r="J430" s="224"/>
      <c r="K430" s="224"/>
      <c r="L430" s="224"/>
      <c r="M430" s="224"/>
      <c r="N430" s="223"/>
      <c r="O430" s="223"/>
      <c r="P430" s="223"/>
      <c r="Q430" s="223"/>
      <c r="R430" s="224"/>
      <c r="S430" s="224"/>
      <c r="T430" s="224"/>
      <c r="U430" s="224"/>
      <c r="V430" s="224"/>
      <c r="W430" s="224"/>
      <c r="X430" s="224"/>
      <c r="Y430" s="224"/>
      <c r="Z430" s="214"/>
      <c r="AA430" s="214"/>
      <c r="AB430" s="214"/>
      <c r="AC430" s="214"/>
      <c r="AD430" s="214"/>
      <c r="AE430" s="214"/>
      <c r="AF430" s="214"/>
      <c r="AG430" s="214" t="s">
        <v>369</v>
      </c>
      <c r="AH430" s="214"/>
      <c r="AI430" s="214"/>
      <c r="AJ430" s="214"/>
      <c r="AK430" s="214"/>
      <c r="AL430" s="214"/>
      <c r="AM430" s="214"/>
      <c r="AN430" s="214"/>
      <c r="AO430" s="214"/>
      <c r="AP430" s="214"/>
      <c r="AQ430" s="214"/>
      <c r="AR430" s="214"/>
      <c r="AS430" s="214"/>
      <c r="AT430" s="214"/>
      <c r="AU430" s="214"/>
      <c r="AV430" s="214"/>
      <c r="AW430" s="214"/>
      <c r="AX430" s="214"/>
      <c r="AY430" s="214"/>
      <c r="AZ430" s="214"/>
      <c r="BA430" s="214"/>
      <c r="BB430" s="214"/>
      <c r="BC430" s="214"/>
      <c r="BD430" s="214"/>
      <c r="BE430" s="214"/>
      <c r="BF430" s="214"/>
      <c r="BG430" s="214"/>
      <c r="BH430" s="214"/>
    </row>
    <row r="431" spans="1:60" x14ac:dyDescent="0.2">
      <c r="A431" s="229" t="s">
        <v>310</v>
      </c>
      <c r="B431" s="230" t="s">
        <v>252</v>
      </c>
      <c r="C431" s="253" t="s">
        <v>253</v>
      </c>
      <c r="D431" s="231"/>
      <c r="E431" s="232"/>
      <c r="F431" s="233"/>
      <c r="G431" s="233">
        <f>SUMIF(AG432:AG457,"&lt;&gt;NOR",G432:G457)</f>
        <v>0</v>
      </c>
      <c r="H431" s="233"/>
      <c r="I431" s="233">
        <f>SUM(I432:I457)</f>
        <v>0</v>
      </c>
      <c r="J431" s="233"/>
      <c r="K431" s="233">
        <f>SUM(K432:K457)</f>
        <v>0</v>
      </c>
      <c r="L431" s="233"/>
      <c r="M431" s="233">
        <f>SUM(M432:M457)</f>
        <v>0</v>
      </c>
      <c r="N431" s="232"/>
      <c r="O431" s="232">
        <f>SUM(O432:O457)</f>
        <v>0.19</v>
      </c>
      <c r="P431" s="232"/>
      <c r="Q431" s="232">
        <f>SUM(Q432:Q457)</f>
        <v>0</v>
      </c>
      <c r="R431" s="233"/>
      <c r="S431" s="233"/>
      <c r="T431" s="234"/>
      <c r="U431" s="228"/>
      <c r="V431" s="228">
        <f>SUM(V432:V457)</f>
        <v>7.19</v>
      </c>
      <c r="W431" s="228"/>
      <c r="X431" s="228"/>
      <c r="Y431" s="228"/>
      <c r="AG431" t="s">
        <v>311</v>
      </c>
    </row>
    <row r="432" spans="1:60" ht="22.5" outlineLevel="1" x14ac:dyDescent="0.2">
      <c r="A432" s="236">
        <v>114</v>
      </c>
      <c r="B432" s="237" t="s">
        <v>787</v>
      </c>
      <c r="C432" s="254" t="s">
        <v>788</v>
      </c>
      <c r="D432" s="238" t="s">
        <v>379</v>
      </c>
      <c r="E432" s="239">
        <v>4.67</v>
      </c>
      <c r="F432" s="240"/>
      <c r="G432" s="241">
        <f>ROUND(E432*F432,2)</f>
        <v>0</v>
      </c>
      <c r="H432" s="240"/>
      <c r="I432" s="241">
        <f>ROUND(E432*H432,2)</f>
        <v>0</v>
      </c>
      <c r="J432" s="240"/>
      <c r="K432" s="241">
        <f>ROUND(E432*J432,2)</f>
        <v>0</v>
      </c>
      <c r="L432" s="241">
        <v>12</v>
      </c>
      <c r="M432" s="241">
        <f>G432*(1+L432/100)</f>
        <v>0</v>
      </c>
      <c r="N432" s="239">
        <v>0</v>
      </c>
      <c r="O432" s="239">
        <f>ROUND(E432*N432,2)</f>
        <v>0</v>
      </c>
      <c r="P432" s="239">
        <v>0</v>
      </c>
      <c r="Q432" s="239">
        <f>ROUND(E432*P432,2)</f>
        <v>0</v>
      </c>
      <c r="R432" s="241" t="s">
        <v>786</v>
      </c>
      <c r="S432" s="241" t="s">
        <v>315</v>
      </c>
      <c r="T432" s="242" t="s">
        <v>315</v>
      </c>
      <c r="U432" s="224">
        <v>0.26</v>
      </c>
      <c r="V432" s="224">
        <f>ROUND(E432*U432,2)</f>
        <v>1.21</v>
      </c>
      <c r="W432" s="224"/>
      <c r="X432" s="224" t="s">
        <v>336</v>
      </c>
      <c r="Y432" s="224" t="s">
        <v>317</v>
      </c>
      <c r="Z432" s="214"/>
      <c r="AA432" s="214"/>
      <c r="AB432" s="214"/>
      <c r="AC432" s="214"/>
      <c r="AD432" s="214"/>
      <c r="AE432" s="214"/>
      <c r="AF432" s="214"/>
      <c r="AG432" s="214" t="s">
        <v>337</v>
      </c>
      <c r="AH432" s="214"/>
      <c r="AI432" s="214"/>
      <c r="AJ432" s="214"/>
      <c r="AK432" s="214"/>
      <c r="AL432" s="214"/>
      <c r="AM432" s="214"/>
      <c r="AN432" s="214"/>
      <c r="AO432" s="214"/>
      <c r="AP432" s="214"/>
      <c r="AQ432" s="214"/>
      <c r="AR432" s="214"/>
      <c r="AS432" s="214"/>
      <c r="AT432" s="214"/>
      <c r="AU432" s="214"/>
      <c r="AV432" s="214"/>
      <c r="AW432" s="214"/>
      <c r="AX432" s="214"/>
      <c r="AY432" s="214"/>
      <c r="AZ432" s="214"/>
      <c r="BA432" s="214"/>
      <c r="BB432" s="214"/>
      <c r="BC432" s="214"/>
      <c r="BD432" s="214"/>
      <c r="BE432" s="214"/>
      <c r="BF432" s="214"/>
      <c r="BG432" s="214"/>
      <c r="BH432" s="214"/>
    </row>
    <row r="433" spans="1:60" outlineLevel="2" x14ac:dyDescent="0.2">
      <c r="A433" s="221"/>
      <c r="B433" s="222"/>
      <c r="C433" s="268" t="s">
        <v>1201</v>
      </c>
      <c r="D433" s="262"/>
      <c r="E433" s="263">
        <v>4.67</v>
      </c>
      <c r="F433" s="224"/>
      <c r="G433" s="224"/>
      <c r="H433" s="224"/>
      <c r="I433" s="224"/>
      <c r="J433" s="224"/>
      <c r="K433" s="224"/>
      <c r="L433" s="224"/>
      <c r="M433" s="224"/>
      <c r="N433" s="223"/>
      <c r="O433" s="223"/>
      <c r="P433" s="223"/>
      <c r="Q433" s="223"/>
      <c r="R433" s="224"/>
      <c r="S433" s="224"/>
      <c r="T433" s="224"/>
      <c r="U433" s="224"/>
      <c r="V433" s="224"/>
      <c r="W433" s="224"/>
      <c r="X433" s="224"/>
      <c r="Y433" s="224"/>
      <c r="Z433" s="214"/>
      <c r="AA433" s="214"/>
      <c r="AB433" s="214"/>
      <c r="AC433" s="214"/>
      <c r="AD433" s="214"/>
      <c r="AE433" s="214"/>
      <c r="AF433" s="214"/>
      <c r="AG433" s="214" t="s">
        <v>371</v>
      </c>
      <c r="AH433" s="214">
        <v>5</v>
      </c>
      <c r="AI433" s="214"/>
      <c r="AJ433" s="214"/>
      <c r="AK433" s="214"/>
      <c r="AL433" s="214"/>
      <c r="AM433" s="214"/>
      <c r="AN433" s="214"/>
      <c r="AO433" s="214"/>
      <c r="AP433" s="214"/>
      <c r="AQ433" s="214"/>
      <c r="AR433" s="214"/>
      <c r="AS433" s="214"/>
      <c r="AT433" s="214"/>
      <c r="AU433" s="214"/>
      <c r="AV433" s="214"/>
      <c r="AW433" s="214"/>
      <c r="AX433" s="214"/>
      <c r="AY433" s="214"/>
      <c r="AZ433" s="214"/>
      <c r="BA433" s="214"/>
      <c r="BB433" s="214"/>
      <c r="BC433" s="214"/>
      <c r="BD433" s="214"/>
      <c r="BE433" s="214"/>
      <c r="BF433" s="214"/>
      <c r="BG433" s="214"/>
      <c r="BH433" s="214"/>
    </row>
    <row r="434" spans="1:60" ht="22.5" outlineLevel="1" x14ac:dyDescent="0.2">
      <c r="A434" s="236">
        <v>115</v>
      </c>
      <c r="B434" s="237" t="s">
        <v>784</v>
      </c>
      <c r="C434" s="254" t="s">
        <v>785</v>
      </c>
      <c r="D434" s="238" t="s">
        <v>379</v>
      </c>
      <c r="E434" s="239">
        <v>4.67</v>
      </c>
      <c r="F434" s="240"/>
      <c r="G434" s="241">
        <f>ROUND(E434*F434,2)</f>
        <v>0</v>
      </c>
      <c r="H434" s="240"/>
      <c r="I434" s="241">
        <f>ROUND(E434*H434,2)</f>
        <v>0</v>
      </c>
      <c r="J434" s="240"/>
      <c r="K434" s="241">
        <f>ROUND(E434*J434,2)</f>
        <v>0</v>
      </c>
      <c r="L434" s="241">
        <v>12</v>
      </c>
      <c r="M434" s="241">
        <f>G434*(1+L434/100)</f>
        <v>0</v>
      </c>
      <c r="N434" s="239">
        <v>0</v>
      </c>
      <c r="O434" s="239">
        <f>ROUND(E434*N434,2)</f>
        <v>0</v>
      </c>
      <c r="P434" s="239">
        <v>0</v>
      </c>
      <c r="Q434" s="239">
        <f>ROUND(E434*P434,2)</f>
        <v>0</v>
      </c>
      <c r="R434" s="241" t="s">
        <v>786</v>
      </c>
      <c r="S434" s="241" t="s">
        <v>315</v>
      </c>
      <c r="T434" s="242" t="s">
        <v>315</v>
      </c>
      <c r="U434" s="224">
        <v>0.02</v>
      </c>
      <c r="V434" s="224">
        <f>ROUND(E434*U434,2)</f>
        <v>0.09</v>
      </c>
      <c r="W434" s="224"/>
      <c r="X434" s="224" t="s">
        <v>336</v>
      </c>
      <c r="Y434" s="224" t="s">
        <v>317</v>
      </c>
      <c r="Z434" s="214"/>
      <c r="AA434" s="214"/>
      <c r="AB434" s="214"/>
      <c r="AC434" s="214"/>
      <c r="AD434" s="214"/>
      <c r="AE434" s="214"/>
      <c r="AF434" s="214"/>
      <c r="AG434" s="214" t="s">
        <v>337</v>
      </c>
      <c r="AH434" s="214"/>
      <c r="AI434" s="214"/>
      <c r="AJ434" s="214"/>
      <c r="AK434" s="214"/>
      <c r="AL434" s="214"/>
      <c r="AM434" s="214"/>
      <c r="AN434" s="214"/>
      <c r="AO434" s="214"/>
      <c r="AP434" s="214"/>
      <c r="AQ434" s="214"/>
      <c r="AR434" s="214"/>
      <c r="AS434" s="214"/>
      <c r="AT434" s="214"/>
      <c r="AU434" s="214"/>
      <c r="AV434" s="214"/>
      <c r="AW434" s="214"/>
      <c r="AX434" s="214"/>
      <c r="AY434" s="214"/>
      <c r="AZ434" s="214"/>
      <c r="BA434" s="214"/>
      <c r="BB434" s="214"/>
      <c r="BC434" s="214"/>
      <c r="BD434" s="214"/>
      <c r="BE434" s="214"/>
      <c r="BF434" s="214"/>
      <c r="BG434" s="214"/>
      <c r="BH434" s="214"/>
    </row>
    <row r="435" spans="1:60" outlineLevel="2" x14ac:dyDescent="0.2">
      <c r="A435" s="221"/>
      <c r="B435" s="222"/>
      <c r="C435" s="268" t="s">
        <v>1201</v>
      </c>
      <c r="D435" s="262"/>
      <c r="E435" s="263">
        <v>4.67</v>
      </c>
      <c r="F435" s="224"/>
      <c r="G435" s="224"/>
      <c r="H435" s="224"/>
      <c r="I435" s="224"/>
      <c r="J435" s="224"/>
      <c r="K435" s="224"/>
      <c r="L435" s="224"/>
      <c r="M435" s="224"/>
      <c r="N435" s="223"/>
      <c r="O435" s="223"/>
      <c r="P435" s="223"/>
      <c r="Q435" s="223"/>
      <c r="R435" s="224"/>
      <c r="S435" s="224"/>
      <c r="T435" s="224"/>
      <c r="U435" s="224"/>
      <c r="V435" s="224"/>
      <c r="W435" s="224"/>
      <c r="X435" s="224"/>
      <c r="Y435" s="224"/>
      <c r="Z435" s="214"/>
      <c r="AA435" s="214"/>
      <c r="AB435" s="214"/>
      <c r="AC435" s="214"/>
      <c r="AD435" s="214"/>
      <c r="AE435" s="214"/>
      <c r="AF435" s="214"/>
      <c r="AG435" s="214" t="s">
        <v>371</v>
      </c>
      <c r="AH435" s="214">
        <v>5</v>
      </c>
      <c r="AI435" s="214"/>
      <c r="AJ435" s="214"/>
      <c r="AK435" s="214"/>
      <c r="AL435" s="214"/>
      <c r="AM435" s="214"/>
      <c r="AN435" s="214"/>
      <c r="AO435" s="214"/>
      <c r="AP435" s="214"/>
      <c r="AQ435" s="214"/>
      <c r="AR435" s="214"/>
      <c r="AS435" s="214"/>
      <c r="AT435" s="214"/>
      <c r="AU435" s="214"/>
      <c r="AV435" s="214"/>
      <c r="AW435" s="214"/>
      <c r="AX435" s="214"/>
      <c r="AY435" s="214"/>
      <c r="AZ435" s="214"/>
      <c r="BA435" s="214"/>
      <c r="BB435" s="214"/>
      <c r="BC435" s="214"/>
      <c r="BD435" s="214"/>
      <c r="BE435" s="214"/>
      <c r="BF435" s="214"/>
      <c r="BG435" s="214"/>
      <c r="BH435" s="214"/>
    </row>
    <row r="436" spans="1:60" outlineLevel="1" x14ac:dyDescent="0.2">
      <c r="A436" s="236">
        <v>116</v>
      </c>
      <c r="B436" s="237" t="s">
        <v>794</v>
      </c>
      <c r="C436" s="254" t="s">
        <v>795</v>
      </c>
      <c r="D436" s="238" t="s">
        <v>379</v>
      </c>
      <c r="E436" s="239">
        <v>4.67</v>
      </c>
      <c r="F436" s="240"/>
      <c r="G436" s="241">
        <f>ROUND(E436*F436,2)</f>
        <v>0</v>
      </c>
      <c r="H436" s="240"/>
      <c r="I436" s="241">
        <f>ROUND(E436*H436,2)</f>
        <v>0</v>
      </c>
      <c r="J436" s="240"/>
      <c r="K436" s="241">
        <f>ROUND(E436*J436,2)</f>
        <v>0</v>
      </c>
      <c r="L436" s="241">
        <v>12</v>
      </c>
      <c r="M436" s="241">
        <f>G436*(1+L436/100)</f>
        <v>0</v>
      </c>
      <c r="N436" s="239">
        <v>2.1000000000000001E-4</v>
      </c>
      <c r="O436" s="239">
        <f>ROUND(E436*N436,2)</f>
        <v>0</v>
      </c>
      <c r="P436" s="239">
        <v>0</v>
      </c>
      <c r="Q436" s="239">
        <f>ROUND(E436*P436,2)</f>
        <v>0</v>
      </c>
      <c r="R436" s="241" t="s">
        <v>786</v>
      </c>
      <c r="S436" s="241" t="s">
        <v>315</v>
      </c>
      <c r="T436" s="242" t="s">
        <v>315</v>
      </c>
      <c r="U436" s="224">
        <v>0.05</v>
      </c>
      <c r="V436" s="224">
        <f>ROUND(E436*U436,2)</f>
        <v>0.23</v>
      </c>
      <c r="W436" s="224"/>
      <c r="X436" s="224" t="s">
        <v>336</v>
      </c>
      <c r="Y436" s="224" t="s">
        <v>317</v>
      </c>
      <c r="Z436" s="214"/>
      <c r="AA436" s="214"/>
      <c r="AB436" s="214"/>
      <c r="AC436" s="214"/>
      <c r="AD436" s="214"/>
      <c r="AE436" s="214"/>
      <c r="AF436" s="214"/>
      <c r="AG436" s="214" t="s">
        <v>337</v>
      </c>
      <c r="AH436" s="214"/>
      <c r="AI436" s="214"/>
      <c r="AJ436" s="214"/>
      <c r="AK436" s="214"/>
      <c r="AL436" s="214"/>
      <c r="AM436" s="214"/>
      <c r="AN436" s="214"/>
      <c r="AO436" s="214"/>
      <c r="AP436" s="214"/>
      <c r="AQ436" s="214"/>
      <c r="AR436" s="214"/>
      <c r="AS436" s="214"/>
      <c r="AT436" s="214"/>
      <c r="AU436" s="214"/>
      <c r="AV436" s="214"/>
      <c r="AW436" s="214"/>
      <c r="AX436" s="214"/>
      <c r="AY436" s="214"/>
      <c r="AZ436" s="214"/>
      <c r="BA436" s="214"/>
      <c r="BB436" s="214"/>
      <c r="BC436" s="214"/>
      <c r="BD436" s="214"/>
      <c r="BE436" s="214"/>
      <c r="BF436" s="214"/>
      <c r="BG436" s="214"/>
      <c r="BH436" s="214"/>
    </row>
    <row r="437" spans="1:60" outlineLevel="2" x14ac:dyDescent="0.2">
      <c r="A437" s="221"/>
      <c r="B437" s="222"/>
      <c r="C437" s="255" t="s">
        <v>796</v>
      </c>
      <c r="D437" s="243"/>
      <c r="E437" s="243"/>
      <c r="F437" s="243"/>
      <c r="G437" s="243"/>
      <c r="H437" s="224"/>
      <c r="I437" s="224"/>
      <c r="J437" s="224"/>
      <c r="K437" s="224"/>
      <c r="L437" s="224"/>
      <c r="M437" s="224"/>
      <c r="N437" s="223"/>
      <c r="O437" s="223"/>
      <c r="P437" s="223"/>
      <c r="Q437" s="223"/>
      <c r="R437" s="224"/>
      <c r="S437" s="224"/>
      <c r="T437" s="224"/>
      <c r="U437" s="224"/>
      <c r="V437" s="224"/>
      <c r="W437" s="224"/>
      <c r="X437" s="224"/>
      <c r="Y437" s="224"/>
      <c r="Z437" s="214"/>
      <c r="AA437" s="214"/>
      <c r="AB437" s="214"/>
      <c r="AC437" s="214"/>
      <c r="AD437" s="214"/>
      <c r="AE437" s="214"/>
      <c r="AF437" s="214"/>
      <c r="AG437" s="214" t="s">
        <v>320</v>
      </c>
      <c r="AH437" s="214"/>
      <c r="AI437" s="214"/>
      <c r="AJ437" s="214"/>
      <c r="AK437" s="214"/>
      <c r="AL437" s="214"/>
      <c r="AM437" s="214"/>
      <c r="AN437" s="214"/>
      <c r="AO437" s="214"/>
      <c r="AP437" s="214"/>
      <c r="AQ437" s="214"/>
      <c r="AR437" s="214"/>
      <c r="AS437" s="214"/>
      <c r="AT437" s="214"/>
      <c r="AU437" s="214"/>
      <c r="AV437" s="214"/>
      <c r="AW437" s="214"/>
      <c r="AX437" s="214"/>
      <c r="AY437" s="214"/>
      <c r="AZ437" s="214"/>
      <c r="BA437" s="214"/>
      <c r="BB437" s="214"/>
      <c r="BC437" s="214"/>
      <c r="BD437" s="214"/>
      <c r="BE437" s="214"/>
      <c r="BF437" s="214"/>
      <c r="BG437" s="214"/>
      <c r="BH437" s="214"/>
    </row>
    <row r="438" spans="1:60" outlineLevel="2" x14ac:dyDescent="0.2">
      <c r="A438" s="221"/>
      <c r="B438" s="222"/>
      <c r="C438" s="268" t="s">
        <v>1201</v>
      </c>
      <c r="D438" s="262"/>
      <c r="E438" s="263">
        <v>4.67</v>
      </c>
      <c r="F438" s="224"/>
      <c r="G438" s="224"/>
      <c r="H438" s="224"/>
      <c r="I438" s="224"/>
      <c r="J438" s="224"/>
      <c r="K438" s="224"/>
      <c r="L438" s="224"/>
      <c r="M438" s="224"/>
      <c r="N438" s="223"/>
      <c r="O438" s="223"/>
      <c r="P438" s="223"/>
      <c r="Q438" s="223"/>
      <c r="R438" s="224"/>
      <c r="S438" s="224"/>
      <c r="T438" s="224"/>
      <c r="U438" s="224"/>
      <c r="V438" s="224"/>
      <c r="W438" s="224"/>
      <c r="X438" s="224"/>
      <c r="Y438" s="224"/>
      <c r="Z438" s="214"/>
      <c r="AA438" s="214"/>
      <c r="AB438" s="214"/>
      <c r="AC438" s="214"/>
      <c r="AD438" s="214"/>
      <c r="AE438" s="214"/>
      <c r="AF438" s="214"/>
      <c r="AG438" s="214" t="s">
        <v>371</v>
      </c>
      <c r="AH438" s="214">
        <v>5</v>
      </c>
      <c r="AI438" s="214"/>
      <c r="AJ438" s="214"/>
      <c r="AK438" s="214"/>
      <c r="AL438" s="214"/>
      <c r="AM438" s="214"/>
      <c r="AN438" s="214"/>
      <c r="AO438" s="214"/>
      <c r="AP438" s="214"/>
      <c r="AQ438" s="214"/>
      <c r="AR438" s="214"/>
      <c r="AS438" s="214"/>
      <c r="AT438" s="214"/>
      <c r="AU438" s="214"/>
      <c r="AV438" s="214"/>
      <c r="AW438" s="214"/>
      <c r="AX438" s="214"/>
      <c r="AY438" s="214"/>
      <c r="AZ438" s="214"/>
      <c r="BA438" s="214"/>
      <c r="BB438" s="214"/>
      <c r="BC438" s="214"/>
      <c r="BD438" s="214"/>
      <c r="BE438" s="214"/>
      <c r="BF438" s="214"/>
      <c r="BG438" s="214"/>
      <c r="BH438" s="214"/>
    </row>
    <row r="439" spans="1:60" ht="22.5" outlineLevel="1" x14ac:dyDescent="0.2">
      <c r="A439" s="236">
        <v>117</v>
      </c>
      <c r="B439" s="237" t="s">
        <v>797</v>
      </c>
      <c r="C439" s="254" t="s">
        <v>798</v>
      </c>
      <c r="D439" s="238" t="s">
        <v>379</v>
      </c>
      <c r="E439" s="239">
        <v>4.67</v>
      </c>
      <c r="F439" s="240"/>
      <c r="G439" s="241">
        <f>ROUND(E439*F439,2)</f>
        <v>0</v>
      </c>
      <c r="H439" s="240"/>
      <c r="I439" s="241">
        <f>ROUND(E439*H439,2)</f>
        <v>0</v>
      </c>
      <c r="J439" s="240"/>
      <c r="K439" s="241">
        <f>ROUND(E439*J439,2)</f>
        <v>0</v>
      </c>
      <c r="L439" s="241">
        <v>12</v>
      </c>
      <c r="M439" s="241">
        <f>G439*(1+L439/100)</f>
        <v>0</v>
      </c>
      <c r="N439" s="239">
        <v>5.0400000000000002E-3</v>
      </c>
      <c r="O439" s="239">
        <f>ROUND(E439*N439,2)</f>
        <v>0.02</v>
      </c>
      <c r="P439" s="239">
        <v>0</v>
      </c>
      <c r="Q439" s="239">
        <f>ROUND(E439*P439,2)</f>
        <v>0</v>
      </c>
      <c r="R439" s="241" t="s">
        <v>786</v>
      </c>
      <c r="S439" s="241" t="s">
        <v>315</v>
      </c>
      <c r="T439" s="242" t="s">
        <v>315</v>
      </c>
      <c r="U439" s="224">
        <v>0.98</v>
      </c>
      <c r="V439" s="224">
        <f>ROUND(E439*U439,2)</f>
        <v>4.58</v>
      </c>
      <c r="W439" s="224"/>
      <c r="X439" s="224" t="s">
        <v>336</v>
      </c>
      <c r="Y439" s="224" t="s">
        <v>317</v>
      </c>
      <c r="Z439" s="214"/>
      <c r="AA439" s="214"/>
      <c r="AB439" s="214"/>
      <c r="AC439" s="214"/>
      <c r="AD439" s="214"/>
      <c r="AE439" s="214"/>
      <c r="AF439" s="214"/>
      <c r="AG439" s="214" t="s">
        <v>337</v>
      </c>
      <c r="AH439" s="214"/>
      <c r="AI439" s="214"/>
      <c r="AJ439" s="214"/>
      <c r="AK439" s="214"/>
      <c r="AL439" s="214"/>
      <c r="AM439" s="214"/>
      <c r="AN439" s="214"/>
      <c r="AO439" s="214"/>
      <c r="AP439" s="214"/>
      <c r="AQ439" s="214"/>
      <c r="AR439" s="214"/>
      <c r="AS439" s="214"/>
      <c r="AT439" s="214"/>
      <c r="AU439" s="214"/>
      <c r="AV439" s="214"/>
      <c r="AW439" s="214"/>
      <c r="AX439" s="214"/>
      <c r="AY439" s="214"/>
      <c r="AZ439" s="214"/>
      <c r="BA439" s="214"/>
      <c r="BB439" s="214"/>
      <c r="BC439" s="214"/>
      <c r="BD439" s="214"/>
      <c r="BE439" s="214"/>
      <c r="BF439" s="214"/>
      <c r="BG439" s="214"/>
      <c r="BH439" s="214"/>
    </row>
    <row r="440" spans="1:60" outlineLevel="2" x14ac:dyDescent="0.2">
      <c r="A440" s="221"/>
      <c r="B440" s="222"/>
      <c r="C440" s="268" t="s">
        <v>1202</v>
      </c>
      <c r="D440" s="262"/>
      <c r="E440" s="263"/>
      <c r="F440" s="224"/>
      <c r="G440" s="224"/>
      <c r="H440" s="224"/>
      <c r="I440" s="224"/>
      <c r="J440" s="224"/>
      <c r="K440" s="224"/>
      <c r="L440" s="224"/>
      <c r="M440" s="224"/>
      <c r="N440" s="223"/>
      <c r="O440" s="223"/>
      <c r="P440" s="223"/>
      <c r="Q440" s="223"/>
      <c r="R440" s="224"/>
      <c r="S440" s="224"/>
      <c r="T440" s="224"/>
      <c r="U440" s="224"/>
      <c r="V440" s="224"/>
      <c r="W440" s="224"/>
      <c r="X440" s="224"/>
      <c r="Y440" s="224"/>
      <c r="Z440" s="214"/>
      <c r="AA440" s="214"/>
      <c r="AB440" s="214"/>
      <c r="AC440" s="214"/>
      <c r="AD440" s="214"/>
      <c r="AE440" s="214"/>
      <c r="AF440" s="214"/>
      <c r="AG440" s="214" t="s">
        <v>371</v>
      </c>
      <c r="AH440" s="214">
        <v>0</v>
      </c>
      <c r="AI440" s="214"/>
      <c r="AJ440" s="214"/>
      <c r="AK440" s="214"/>
      <c r="AL440" s="214"/>
      <c r="AM440" s="214"/>
      <c r="AN440" s="214"/>
      <c r="AO440" s="214"/>
      <c r="AP440" s="214"/>
      <c r="AQ440" s="214"/>
      <c r="AR440" s="214"/>
      <c r="AS440" s="214"/>
      <c r="AT440" s="214"/>
      <c r="AU440" s="214"/>
      <c r="AV440" s="214"/>
      <c r="AW440" s="214"/>
      <c r="AX440" s="214"/>
      <c r="AY440" s="214"/>
      <c r="AZ440" s="214"/>
      <c r="BA440" s="214"/>
      <c r="BB440" s="214"/>
      <c r="BC440" s="214"/>
      <c r="BD440" s="214"/>
      <c r="BE440" s="214"/>
      <c r="BF440" s="214"/>
      <c r="BG440" s="214"/>
      <c r="BH440" s="214"/>
    </row>
    <row r="441" spans="1:60" outlineLevel="3" x14ac:dyDescent="0.2">
      <c r="A441" s="221"/>
      <c r="B441" s="222"/>
      <c r="C441" s="268" t="s">
        <v>1051</v>
      </c>
      <c r="D441" s="262"/>
      <c r="E441" s="263">
        <v>4.67</v>
      </c>
      <c r="F441" s="224"/>
      <c r="G441" s="224"/>
      <c r="H441" s="224"/>
      <c r="I441" s="224"/>
      <c r="J441" s="224"/>
      <c r="K441" s="224"/>
      <c r="L441" s="224"/>
      <c r="M441" s="224"/>
      <c r="N441" s="223"/>
      <c r="O441" s="223"/>
      <c r="P441" s="223"/>
      <c r="Q441" s="223"/>
      <c r="R441" s="224"/>
      <c r="S441" s="224"/>
      <c r="T441" s="224"/>
      <c r="U441" s="224"/>
      <c r="V441" s="224"/>
      <c r="W441" s="224"/>
      <c r="X441" s="224"/>
      <c r="Y441" s="224"/>
      <c r="Z441" s="214"/>
      <c r="AA441" s="214"/>
      <c r="AB441" s="214"/>
      <c r="AC441" s="214"/>
      <c r="AD441" s="214"/>
      <c r="AE441" s="214"/>
      <c r="AF441" s="214"/>
      <c r="AG441" s="214" t="s">
        <v>371</v>
      </c>
      <c r="AH441" s="214">
        <v>0</v>
      </c>
      <c r="AI441" s="214"/>
      <c r="AJ441" s="214"/>
      <c r="AK441" s="214"/>
      <c r="AL441" s="214"/>
      <c r="AM441" s="214"/>
      <c r="AN441" s="214"/>
      <c r="AO441" s="214"/>
      <c r="AP441" s="214"/>
      <c r="AQ441" s="214"/>
      <c r="AR441" s="214"/>
      <c r="AS441" s="214"/>
      <c r="AT441" s="214"/>
      <c r="AU441" s="214"/>
      <c r="AV441" s="214"/>
      <c r="AW441" s="214"/>
      <c r="AX441" s="214"/>
      <c r="AY441" s="214"/>
      <c r="AZ441" s="214"/>
      <c r="BA441" s="214"/>
      <c r="BB441" s="214"/>
      <c r="BC441" s="214"/>
      <c r="BD441" s="214"/>
      <c r="BE441" s="214"/>
      <c r="BF441" s="214"/>
      <c r="BG441" s="214"/>
      <c r="BH441" s="214"/>
    </row>
    <row r="442" spans="1:60" outlineLevel="1" x14ac:dyDescent="0.2">
      <c r="A442" s="236">
        <v>118</v>
      </c>
      <c r="B442" s="237" t="s">
        <v>800</v>
      </c>
      <c r="C442" s="254" t="s">
        <v>801</v>
      </c>
      <c r="D442" s="238" t="s">
        <v>403</v>
      </c>
      <c r="E442" s="239">
        <v>10.3</v>
      </c>
      <c r="F442" s="240"/>
      <c r="G442" s="241">
        <f>ROUND(E442*F442,2)</f>
        <v>0</v>
      </c>
      <c r="H442" s="240"/>
      <c r="I442" s="241">
        <f>ROUND(E442*H442,2)</f>
        <v>0</v>
      </c>
      <c r="J442" s="240"/>
      <c r="K442" s="241">
        <f>ROUND(E442*J442,2)</f>
        <v>0</v>
      </c>
      <c r="L442" s="241">
        <v>12</v>
      </c>
      <c r="M442" s="241">
        <f>G442*(1+L442/100)</f>
        <v>0</v>
      </c>
      <c r="N442" s="239">
        <v>4.0000000000000003E-5</v>
      </c>
      <c r="O442" s="239">
        <f>ROUND(E442*N442,2)</f>
        <v>0</v>
      </c>
      <c r="P442" s="239">
        <v>0</v>
      </c>
      <c r="Q442" s="239">
        <f>ROUND(E442*P442,2)</f>
        <v>0</v>
      </c>
      <c r="R442" s="241" t="s">
        <v>786</v>
      </c>
      <c r="S442" s="241" t="s">
        <v>315</v>
      </c>
      <c r="T442" s="242" t="s">
        <v>315</v>
      </c>
      <c r="U442" s="224">
        <v>7.0000000000000007E-2</v>
      </c>
      <c r="V442" s="224">
        <f>ROUND(E442*U442,2)</f>
        <v>0.72</v>
      </c>
      <c r="W442" s="224"/>
      <c r="X442" s="224" t="s">
        <v>336</v>
      </c>
      <c r="Y442" s="224" t="s">
        <v>317</v>
      </c>
      <c r="Z442" s="214"/>
      <c r="AA442" s="214"/>
      <c r="AB442" s="214"/>
      <c r="AC442" s="214"/>
      <c r="AD442" s="214"/>
      <c r="AE442" s="214"/>
      <c r="AF442" s="214"/>
      <c r="AG442" s="214" t="s">
        <v>337</v>
      </c>
      <c r="AH442" s="214"/>
      <c r="AI442" s="214"/>
      <c r="AJ442" s="214"/>
      <c r="AK442" s="214"/>
      <c r="AL442" s="214"/>
      <c r="AM442" s="214"/>
      <c r="AN442" s="214"/>
      <c r="AO442" s="214"/>
      <c r="AP442" s="214"/>
      <c r="AQ442" s="214"/>
      <c r="AR442" s="214"/>
      <c r="AS442" s="214"/>
      <c r="AT442" s="214"/>
      <c r="AU442" s="214"/>
      <c r="AV442" s="214"/>
      <c r="AW442" s="214"/>
      <c r="AX442" s="214"/>
      <c r="AY442" s="214"/>
      <c r="AZ442" s="214"/>
      <c r="BA442" s="214"/>
      <c r="BB442" s="214"/>
      <c r="BC442" s="214"/>
      <c r="BD442" s="214"/>
      <c r="BE442" s="214"/>
      <c r="BF442" s="214"/>
      <c r="BG442" s="214"/>
      <c r="BH442" s="214"/>
    </row>
    <row r="443" spans="1:60" outlineLevel="2" x14ac:dyDescent="0.2">
      <c r="A443" s="221"/>
      <c r="B443" s="222"/>
      <c r="C443" s="255" t="s">
        <v>802</v>
      </c>
      <c r="D443" s="243"/>
      <c r="E443" s="243"/>
      <c r="F443" s="243"/>
      <c r="G443" s="243"/>
      <c r="H443" s="224"/>
      <c r="I443" s="224"/>
      <c r="J443" s="224"/>
      <c r="K443" s="224"/>
      <c r="L443" s="224"/>
      <c r="M443" s="224"/>
      <c r="N443" s="223"/>
      <c r="O443" s="223"/>
      <c r="P443" s="223"/>
      <c r="Q443" s="223"/>
      <c r="R443" s="224"/>
      <c r="S443" s="224"/>
      <c r="T443" s="224"/>
      <c r="U443" s="224"/>
      <c r="V443" s="224"/>
      <c r="W443" s="224"/>
      <c r="X443" s="224"/>
      <c r="Y443" s="224"/>
      <c r="Z443" s="214"/>
      <c r="AA443" s="214"/>
      <c r="AB443" s="214"/>
      <c r="AC443" s="214"/>
      <c r="AD443" s="214"/>
      <c r="AE443" s="214"/>
      <c r="AF443" s="214"/>
      <c r="AG443" s="214" t="s">
        <v>320</v>
      </c>
      <c r="AH443" s="214"/>
      <c r="AI443" s="214"/>
      <c r="AJ443" s="214"/>
      <c r="AK443" s="214"/>
      <c r="AL443" s="214"/>
      <c r="AM443" s="214"/>
      <c r="AN443" s="214"/>
      <c r="AO443" s="214"/>
      <c r="AP443" s="214"/>
      <c r="AQ443" s="214"/>
      <c r="AR443" s="214"/>
      <c r="AS443" s="214"/>
      <c r="AT443" s="214"/>
      <c r="AU443" s="214"/>
      <c r="AV443" s="214"/>
      <c r="AW443" s="214"/>
      <c r="AX443" s="214"/>
      <c r="AY443" s="214"/>
      <c r="AZ443" s="214"/>
      <c r="BA443" s="214"/>
      <c r="BB443" s="214"/>
      <c r="BC443" s="214"/>
      <c r="BD443" s="214"/>
      <c r="BE443" s="214"/>
      <c r="BF443" s="214"/>
      <c r="BG443" s="214"/>
      <c r="BH443" s="214"/>
    </row>
    <row r="444" spans="1:60" outlineLevel="2" x14ac:dyDescent="0.2">
      <c r="A444" s="221"/>
      <c r="B444" s="222"/>
      <c r="C444" s="268" t="s">
        <v>1202</v>
      </c>
      <c r="D444" s="262"/>
      <c r="E444" s="263"/>
      <c r="F444" s="224"/>
      <c r="G444" s="224"/>
      <c r="H444" s="224"/>
      <c r="I444" s="224"/>
      <c r="J444" s="224"/>
      <c r="K444" s="224"/>
      <c r="L444" s="224"/>
      <c r="M444" s="224"/>
      <c r="N444" s="223"/>
      <c r="O444" s="223"/>
      <c r="P444" s="223"/>
      <c r="Q444" s="223"/>
      <c r="R444" s="224"/>
      <c r="S444" s="224"/>
      <c r="T444" s="224"/>
      <c r="U444" s="224"/>
      <c r="V444" s="224"/>
      <c r="W444" s="224"/>
      <c r="X444" s="224"/>
      <c r="Y444" s="224"/>
      <c r="Z444" s="214"/>
      <c r="AA444" s="214"/>
      <c r="AB444" s="214"/>
      <c r="AC444" s="214"/>
      <c r="AD444" s="214"/>
      <c r="AE444" s="214"/>
      <c r="AF444" s="214"/>
      <c r="AG444" s="214" t="s">
        <v>371</v>
      </c>
      <c r="AH444" s="214">
        <v>0</v>
      </c>
      <c r="AI444" s="214"/>
      <c r="AJ444" s="214"/>
      <c r="AK444" s="214"/>
      <c r="AL444" s="214"/>
      <c r="AM444" s="214"/>
      <c r="AN444" s="214"/>
      <c r="AO444" s="214"/>
      <c r="AP444" s="214"/>
      <c r="AQ444" s="214"/>
      <c r="AR444" s="214"/>
      <c r="AS444" s="214"/>
      <c r="AT444" s="214"/>
      <c r="AU444" s="214"/>
      <c r="AV444" s="214"/>
      <c r="AW444" s="214"/>
      <c r="AX444" s="214"/>
      <c r="AY444" s="214"/>
      <c r="AZ444" s="214"/>
      <c r="BA444" s="214"/>
      <c r="BB444" s="214"/>
      <c r="BC444" s="214"/>
      <c r="BD444" s="214"/>
      <c r="BE444" s="214"/>
      <c r="BF444" s="214"/>
      <c r="BG444" s="214"/>
      <c r="BH444" s="214"/>
    </row>
    <row r="445" spans="1:60" outlineLevel="3" x14ac:dyDescent="0.2">
      <c r="A445" s="221"/>
      <c r="B445" s="222"/>
      <c r="C445" s="268" t="s">
        <v>1203</v>
      </c>
      <c r="D445" s="262"/>
      <c r="E445" s="263">
        <v>10.3</v>
      </c>
      <c r="F445" s="224"/>
      <c r="G445" s="224"/>
      <c r="H445" s="224"/>
      <c r="I445" s="224"/>
      <c r="J445" s="224"/>
      <c r="K445" s="224"/>
      <c r="L445" s="224"/>
      <c r="M445" s="224"/>
      <c r="N445" s="223"/>
      <c r="O445" s="223"/>
      <c r="P445" s="223"/>
      <c r="Q445" s="223"/>
      <c r="R445" s="224"/>
      <c r="S445" s="224"/>
      <c r="T445" s="224"/>
      <c r="U445" s="224"/>
      <c r="V445" s="224"/>
      <c r="W445" s="224"/>
      <c r="X445" s="224"/>
      <c r="Y445" s="224"/>
      <c r="Z445" s="214"/>
      <c r="AA445" s="214"/>
      <c r="AB445" s="214"/>
      <c r="AC445" s="214"/>
      <c r="AD445" s="214"/>
      <c r="AE445" s="214"/>
      <c r="AF445" s="214"/>
      <c r="AG445" s="214" t="s">
        <v>371</v>
      </c>
      <c r="AH445" s="214">
        <v>0</v>
      </c>
      <c r="AI445" s="214"/>
      <c r="AJ445" s="214"/>
      <c r="AK445" s="214"/>
      <c r="AL445" s="214"/>
      <c r="AM445" s="214"/>
      <c r="AN445" s="214"/>
      <c r="AO445" s="214"/>
      <c r="AP445" s="214"/>
      <c r="AQ445" s="214"/>
      <c r="AR445" s="214"/>
      <c r="AS445" s="214"/>
      <c r="AT445" s="214"/>
      <c r="AU445" s="214"/>
      <c r="AV445" s="214"/>
      <c r="AW445" s="214"/>
      <c r="AX445" s="214"/>
      <c r="AY445" s="214"/>
      <c r="AZ445" s="214"/>
      <c r="BA445" s="214"/>
      <c r="BB445" s="214"/>
      <c r="BC445" s="214"/>
      <c r="BD445" s="214"/>
      <c r="BE445" s="214"/>
      <c r="BF445" s="214"/>
      <c r="BG445" s="214"/>
      <c r="BH445" s="214"/>
    </row>
    <row r="446" spans="1:60" ht="33.75" outlineLevel="1" x14ac:dyDescent="0.2">
      <c r="A446" s="236">
        <v>119</v>
      </c>
      <c r="B446" s="237" t="s">
        <v>1204</v>
      </c>
      <c r="C446" s="254" t="s">
        <v>1205</v>
      </c>
      <c r="D446" s="238" t="s">
        <v>403</v>
      </c>
      <c r="E446" s="239">
        <v>0.7</v>
      </c>
      <c r="F446" s="240"/>
      <c r="G446" s="241">
        <f>ROUND(E446*F446,2)</f>
        <v>0</v>
      </c>
      <c r="H446" s="240"/>
      <c r="I446" s="241">
        <f>ROUND(E446*H446,2)</f>
        <v>0</v>
      </c>
      <c r="J446" s="240"/>
      <c r="K446" s="241">
        <f>ROUND(E446*J446,2)</f>
        <v>0</v>
      </c>
      <c r="L446" s="241">
        <v>12</v>
      </c>
      <c r="M446" s="241">
        <f>G446*(1+L446/100)</f>
        <v>0</v>
      </c>
      <c r="N446" s="239">
        <v>4.4000000000000002E-4</v>
      </c>
      <c r="O446" s="239">
        <f>ROUND(E446*N446,2)</f>
        <v>0</v>
      </c>
      <c r="P446" s="239">
        <v>0</v>
      </c>
      <c r="Q446" s="239">
        <f>ROUND(E446*P446,2)</f>
        <v>0</v>
      </c>
      <c r="R446" s="241" t="s">
        <v>786</v>
      </c>
      <c r="S446" s="241" t="s">
        <v>315</v>
      </c>
      <c r="T446" s="242" t="s">
        <v>315</v>
      </c>
      <c r="U446" s="224">
        <v>0.15</v>
      </c>
      <c r="V446" s="224">
        <f>ROUND(E446*U446,2)</f>
        <v>0.11</v>
      </c>
      <c r="W446" s="224"/>
      <c r="X446" s="224" t="s">
        <v>336</v>
      </c>
      <c r="Y446" s="224" t="s">
        <v>317</v>
      </c>
      <c r="Z446" s="214"/>
      <c r="AA446" s="214"/>
      <c r="AB446" s="214"/>
      <c r="AC446" s="214"/>
      <c r="AD446" s="214"/>
      <c r="AE446" s="214"/>
      <c r="AF446" s="214"/>
      <c r="AG446" s="214" t="s">
        <v>337</v>
      </c>
      <c r="AH446" s="214"/>
      <c r="AI446" s="214"/>
      <c r="AJ446" s="214"/>
      <c r="AK446" s="214"/>
      <c r="AL446" s="214"/>
      <c r="AM446" s="214"/>
      <c r="AN446" s="214"/>
      <c r="AO446" s="214"/>
      <c r="AP446" s="214"/>
      <c r="AQ446" s="214"/>
      <c r="AR446" s="214"/>
      <c r="AS446" s="214"/>
      <c r="AT446" s="214"/>
      <c r="AU446" s="214"/>
      <c r="AV446" s="214"/>
      <c r="AW446" s="214"/>
      <c r="AX446" s="214"/>
      <c r="AY446" s="214"/>
      <c r="AZ446" s="214"/>
      <c r="BA446" s="214"/>
      <c r="BB446" s="214"/>
      <c r="BC446" s="214"/>
      <c r="BD446" s="214"/>
      <c r="BE446" s="214"/>
      <c r="BF446" s="214"/>
      <c r="BG446" s="214"/>
      <c r="BH446" s="214"/>
    </row>
    <row r="447" spans="1:60" outlineLevel="2" x14ac:dyDescent="0.2">
      <c r="A447" s="221"/>
      <c r="B447" s="222"/>
      <c r="C447" s="268" t="s">
        <v>1206</v>
      </c>
      <c r="D447" s="262"/>
      <c r="E447" s="263">
        <v>0.7</v>
      </c>
      <c r="F447" s="224"/>
      <c r="G447" s="224"/>
      <c r="H447" s="224"/>
      <c r="I447" s="224"/>
      <c r="J447" s="224"/>
      <c r="K447" s="224"/>
      <c r="L447" s="224"/>
      <c r="M447" s="224"/>
      <c r="N447" s="223"/>
      <c r="O447" s="223"/>
      <c r="P447" s="223"/>
      <c r="Q447" s="223"/>
      <c r="R447" s="224"/>
      <c r="S447" s="224"/>
      <c r="T447" s="224"/>
      <c r="U447" s="224"/>
      <c r="V447" s="224"/>
      <c r="W447" s="224"/>
      <c r="X447" s="224"/>
      <c r="Y447" s="224"/>
      <c r="Z447" s="214"/>
      <c r="AA447" s="214"/>
      <c r="AB447" s="214"/>
      <c r="AC447" s="214"/>
      <c r="AD447" s="214"/>
      <c r="AE447" s="214"/>
      <c r="AF447" s="214"/>
      <c r="AG447" s="214" t="s">
        <v>371</v>
      </c>
      <c r="AH447" s="214">
        <v>0</v>
      </c>
      <c r="AI447" s="214"/>
      <c r="AJ447" s="214"/>
      <c r="AK447" s="214"/>
      <c r="AL447" s="214"/>
      <c r="AM447" s="214"/>
      <c r="AN447" s="214"/>
      <c r="AO447" s="214"/>
      <c r="AP447" s="214"/>
      <c r="AQ447" s="214"/>
      <c r="AR447" s="214"/>
      <c r="AS447" s="214"/>
      <c r="AT447" s="214"/>
      <c r="AU447" s="214"/>
      <c r="AV447" s="214"/>
      <c r="AW447" s="214"/>
      <c r="AX447" s="214"/>
      <c r="AY447" s="214"/>
      <c r="AZ447" s="214"/>
      <c r="BA447" s="214"/>
      <c r="BB447" s="214"/>
      <c r="BC447" s="214"/>
      <c r="BD447" s="214"/>
      <c r="BE447" s="214"/>
      <c r="BF447" s="214"/>
      <c r="BG447" s="214"/>
      <c r="BH447" s="214"/>
    </row>
    <row r="448" spans="1:60" ht="22.5" outlineLevel="1" x14ac:dyDescent="0.2">
      <c r="A448" s="236">
        <v>120</v>
      </c>
      <c r="B448" s="237" t="s">
        <v>809</v>
      </c>
      <c r="C448" s="254" t="s">
        <v>810</v>
      </c>
      <c r="D448" s="238" t="s">
        <v>811</v>
      </c>
      <c r="E448" s="239">
        <v>79.39</v>
      </c>
      <c r="F448" s="240"/>
      <c r="G448" s="241">
        <f>ROUND(E448*F448,2)</f>
        <v>0</v>
      </c>
      <c r="H448" s="240"/>
      <c r="I448" s="241">
        <f>ROUND(E448*H448,2)</f>
        <v>0</v>
      </c>
      <c r="J448" s="240"/>
      <c r="K448" s="241">
        <f>ROUND(E448*J448,2)</f>
        <v>0</v>
      </c>
      <c r="L448" s="241">
        <v>12</v>
      </c>
      <c r="M448" s="241">
        <f>G448*(1+L448/100)</f>
        <v>0</v>
      </c>
      <c r="N448" s="239">
        <v>1E-3</v>
      </c>
      <c r="O448" s="239">
        <f>ROUND(E448*N448,2)</f>
        <v>0.08</v>
      </c>
      <c r="P448" s="239">
        <v>0</v>
      </c>
      <c r="Q448" s="239">
        <f>ROUND(E448*P448,2)</f>
        <v>0</v>
      </c>
      <c r="R448" s="241" t="s">
        <v>428</v>
      </c>
      <c r="S448" s="241" t="s">
        <v>315</v>
      </c>
      <c r="T448" s="242" t="s">
        <v>315</v>
      </c>
      <c r="U448" s="224">
        <v>0</v>
      </c>
      <c r="V448" s="224">
        <f>ROUND(E448*U448,2)</f>
        <v>0</v>
      </c>
      <c r="W448" s="224"/>
      <c r="X448" s="224" t="s">
        <v>429</v>
      </c>
      <c r="Y448" s="224" t="s">
        <v>317</v>
      </c>
      <c r="Z448" s="214"/>
      <c r="AA448" s="214"/>
      <c r="AB448" s="214"/>
      <c r="AC448" s="214"/>
      <c r="AD448" s="214"/>
      <c r="AE448" s="214"/>
      <c r="AF448" s="214"/>
      <c r="AG448" s="214" t="s">
        <v>430</v>
      </c>
      <c r="AH448" s="214"/>
      <c r="AI448" s="214"/>
      <c r="AJ448" s="214"/>
      <c r="AK448" s="214"/>
      <c r="AL448" s="214"/>
      <c r="AM448" s="214"/>
      <c r="AN448" s="214"/>
      <c r="AO448" s="214"/>
      <c r="AP448" s="214"/>
      <c r="AQ448" s="214"/>
      <c r="AR448" s="214"/>
      <c r="AS448" s="214"/>
      <c r="AT448" s="214"/>
      <c r="AU448" s="214"/>
      <c r="AV448" s="214"/>
      <c r="AW448" s="214"/>
      <c r="AX448" s="214"/>
      <c r="AY448" s="214"/>
      <c r="AZ448" s="214"/>
      <c r="BA448" s="214"/>
      <c r="BB448" s="214"/>
      <c r="BC448" s="214"/>
      <c r="BD448" s="214"/>
      <c r="BE448" s="214"/>
      <c r="BF448" s="214"/>
      <c r="BG448" s="214"/>
      <c r="BH448" s="214"/>
    </row>
    <row r="449" spans="1:60" outlineLevel="2" x14ac:dyDescent="0.2">
      <c r="A449" s="221"/>
      <c r="B449" s="222"/>
      <c r="C449" s="255" t="s">
        <v>1207</v>
      </c>
      <c r="D449" s="243"/>
      <c r="E449" s="243"/>
      <c r="F449" s="243"/>
      <c r="G449" s="243"/>
      <c r="H449" s="224"/>
      <c r="I449" s="224"/>
      <c r="J449" s="224"/>
      <c r="K449" s="224"/>
      <c r="L449" s="224"/>
      <c r="M449" s="224"/>
      <c r="N449" s="223"/>
      <c r="O449" s="223"/>
      <c r="P449" s="223"/>
      <c r="Q449" s="223"/>
      <c r="R449" s="224"/>
      <c r="S449" s="224"/>
      <c r="T449" s="224"/>
      <c r="U449" s="224"/>
      <c r="V449" s="224"/>
      <c r="W449" s="224"/>
      <c r="X449" s="224"/>
      <c r="Y449" s="224"/>
      <c r="Z449" s="214"/>
      <c r="AA449" s="214"/>
      <c r="AB449" s="214"/>
      <c r="AC449" s="214"/>
      <c r="AD449" s="214"/>
      <c r="AE449" s="214"/>
      <c r="AF449" s="214"/>
      <c r="AG449" s="214" t="s">
        <v>320</v>
      </c>
      <c r="AH449" s="214"/>
      <c r="AI449" s="214"/>
      <c r="AJ449" s="214"/>
      <c r="AK449" s="214"/>
      <c r="AL449" s="214"/>
      <c r="AM449" s="214"/>
      <c r="AN449" s="214"/>
      <c r="AO449" s="214"/>
      <c r="AP449" s="214"/>
      <c r="AQ449" s="214"/>
      <c r="AR449" s="214"/>
      <c r="AS449" s="214"/>
      <c r="AT449" s="214"/>
      <c r="AU449" s="214"/>
      <c r="AV449" s="214"/>
      <c r="AW449" s="214"/>
      <c r="AX449" s="214"/>
      <c r="AY449" s="214"/>
      <c r="AZ449" s="214"/>
      <c r="BA449" s="244" t="str">
        <f>C449</f>
        <v>Jednosložková samonivelační podlahová hmota s vlákny na bázi cementu a modifikujících přísad pro vnitřní použití.</v>
      </c>
      <c r="BB449" s="214"/>
      <c r="BC449" s="214"/>
      <c r="BD449" s="214"/>
      <c r="BE449" s="214"/>
      <c r="BF449" s="214"/>
      <c r="BG449" s="214"/>
      <c r="BH449" s="214"/>
    </row>
    <row r="450" spans="1:60" outlineLevel="3" x14ac:dyDescent="0.2">
      <c r="A450" s="221"/>
      <c r="B450" s="222"/>
      <c r="C450" s="258" t="s">
        <v>1293</v>
      </c>
      <c r="D450" s="252"/>
      <c r="E450" s="252"/>
      <c r="F450" s="252"/>
      <c r="G450" s="252"/>
      <c r="H450" s="224"/>
      <c r="I450" s="224"/>
      <c r="J450" s="224"/>
      <c r="K450" s="224"/>
      <c r="L450" s="224"/>
      <c r="M450" s="224"/>
      <c r="N450" s="223"/>
      <c r="O450" s="223"/>
      <c r="P450" s="223"/>
      <c r="Q450" s="223"/>
      <c r="R450" s="224"/>
      <c r="S450" s="224"/>
      <c r="T450" s="224"/>
      <c r="U450" s="224"/>
      <c r="V450" s="224"/>
      <c r="W450" s="224"/>
      <c r="X450" s="224"/>
      <c r="Y450" s="224"/>
      <c r="Z450" s="214"/>
      <c r="AA450" s="214"/>
      <c r="AB450" s="214"/>
      <c r="AC450" s="214"/>
      <c r="AD450" s="214"/>
      <c r="AE450" s="214"/>
      <c r="AF450" s="214"/>
      <c r="AG450" s="214" t="s">
        <v>320</v>
      </c>
      <c r="AH450" s="214"/>
      <c r="AI450" s="214"/>
      <c r="AJ450" s="214"/>
      <c r="AK450" s="214"/>
      <c r="AL450" s="214"/>
      <c r="AM450" s="214"/>
      <c r="AN450" s="214"/>
      <c r="AO450" s="214"/>
      <c r="AP450" s="214"/>
      <c r="AQ450" s="214"/>
      <c r="AR450" s="214"/>
      <c r="AS450" s="214"/>
      <c r="AT450" s="214"/>
      <c r="AU450" s="214"/>
      <c r="AV450" s="214"/>
      <c r="AW450" s="214"/>
      <c r="AX450" s="214"/>
      <c r="AY450" s="214"/>
      <c r="AZ450" s="214"/>
      <c r="BA450" s="214"/>
      <c r="BB450" s="214"/>
      <c r="BC450" s="214"/>
      <c r="BD450" s="214"/>
      <c r="BE450" s="214"/>
      <c r="BF450" s="214"/>
      <c r="BG450" s="214"/>
      <c r="BH450" s="214"/>
    </row>
    <row r="451" spans="1:60" outlineLevel="3" x14ac:dyDescent="0.2">
      <c r="A451" s="221"/>
      <c r="B451" s="222"/>
      <c r="C451" s="258" t="s">
        <v>1208</v>
      </c>
      <c r="D451" s="252"/>
      <c r="E451" s="252"/>
      <c r="F451" s="252"/>
      <c r="G451" s="252"/>
      <c r="H451" s="224"/>
      <c r="I451" s="224"/>
      <c r="J451" s="224"/>
      <c r="K451" s="224"/>
      <c r="L451" s="224"/>
      <c r="M451" s="224"/>
      <c r="N451" s="223"/>
      <c r="O451" s="223"/>
      <c r="P451" s="223"/>
      <c r="Q451" s="223"/>
      <c r="R451" s="224"/>
      <c r="S451" s="224"/>
      <c r="T451" s="224"/>
      <c r="U451" s="224"/>
      <c r="V451" s="224"/>
      <c r="W451" s="224"/>
      <c r="X451" s="224"/>
      <c r="Y451" s="224"/>
      <c r="Z451" s="214"/>
      <c r="AA451" s="214"/>
      <c r="AB451" s="214"/>
      <c r="AC451" s="214"/>
      <c r="AD451" s="214"/>
      <c r="AE451" s="214"/>
      <c r="AF451" s="214"/>
      <c r="AG451" s="214" t="s">
        <v>320</v>
      </c>
      <c r="AH451" s="214"/>
      <c r="AI451" s="214"/>
      <c r="AJ451" s="214"/>
      <c r="AK451" s="214"/>
      <c r="AL451" s="214"/>
      <c r="AM451" s="214"/>
      <c r="AN451" s="214"/>
      <c r="AO451" s="214"/>
      <c r="AP451" s="214"/>
      <c r="AQ451" s="214"/>
      <c r="AR451" s="214"/>
      <c r="AS451" s="214"/>
      <c r="AT451" s="214"/>
      <c r="AU451" s="214"/>
      <c r="AV451" s="214"/>
      <c r="AW451" s="214"/>
      <c r="AX451" s="214"/>
      <c r="AY451" s="214"/>
      <c r="AZ451" s="214"/>
      <c r="BA451" s="214"/>
      <c r="BB451" s="214"/>
      <c r="BC451" s="214"/>
      <c r="BD451" s="214"/>
      <c r="BE451" s="214"/>
      <c r="BF451" s="214"/>
      <c r="BG451" s="214"/>
      <c r="BH451" s="214"/>
    </row>
    <row r="452" spans="1:60" outlineLevel="2" x14ac:dyDescent="0.2">
      <c r="A452" s="221"/>
      <c r="B452" s="222"/>
      <c r="C452" s="268" t="s">
        <v>1209</v>
      </c>
      <c r="D452" s="262"/>
      <c r="E452" s="263">
        <v>79.39</v>
      </c>
      <c r="F452" s="224"/>
      <c r="G452" s="224"/>
      <c r="H452" s="224"/>
      <c r="I452" s="224"/>
      <c r="J452" s="224"/>
      <c r="K452" s="224"/>
      <c r="L452" s="224"/>
      <c r="M452" s="224"/>
      <c r="N452" s="223"/>
      <c r="O452" s="223"/>
      <c r="P452" s="223"/>
      <c r="Q452" s="223"/>
      <c r="R452" s="224"/>
      <c r="S452" s="224"/>
      <c r="T452" s="224"/>
      <c r="U452" s="224"/>
      <c r="V452" s="224"/>
      <c r="W452" s="224"/>
      <c r="X452" s="224"/>
      <c r="Y452" s="224"/>
      <c r="Z452" s="214"/>
      <c r="AA452" s="214"/>
      <c r="AB452" s="214"/>
      <c r="AC452" s="214"/>
      <c r="AD452" s="214"/>
      <c r="AE452" s="214"/>
      <c r="AF452" s="214"/>
      <c r="AG452" s="214" t="s">
        <v>371</v>
      </c>
      <c r="AH452" s="214">
        <v>0</v>
      </c>
      <c r="AI452" s="214"/>
      <c r="AJ452" s="214"/>
      <c r="AK452" s="214"/>
      <c r="AL452" s="214"/>
      <c r="AM452" s="214"/>
      <c r="AN452" s="214"/>
      <c r="AO452" s="214"/>
      <c r="AP452" s="214"/>
      <c r="AQ452" s="214"/>
      <c r="AR452" s="214"/>
      <c r="AS452" s="214"/>
      <c r="AT452" s="214"/>
      <c r="AU452" s="214"/>
      <c r="AV452" s="214"/>
      <c r="AW452" s="214"/>
      <c r="AX452" s="214"/>
      <c r="AY452" s="214"/>
      <c r="AZ452" s="214"/>
      <c r="BA452" s="214"/>
      <c r="BB452" s="214"/>
      <c r="BC452" s="214"/>
      <c r="BD452" s="214"/>
      <c r="BE452" s="214"/>
      <c r="BF452" s="214"/>
      <c r="BG452" s="214"/>
      <c r="BH452" s="214"/>
    </row>
    <row r="453" spans="1:60" ht="22.5" outlineLevel="1" x14ac:dyDescent="0.2">
      <c r="A453" s="236">
        <v>121</v>
      </c>
      <c r="B453" s="237" t="s">
        <v>805</v>
      </c>
      <c r="C453" s="254" t="s">
        <v>806</v>
      </c>
      <c r="D453" s="238" t="s">
        <v>379</v>
      </c>
      <c r="E453" s="239">
        <v>5.1369999999999996</v>
      </c>
      <c r="F453" s="240"/>
      <c r="G453" s="241">
        <f>ROUND(E453*F453,2)</f>
        <v>0</v>
      </c>
      <c r="H453" s="240"/>
      <c r="I453" s="241">
        <f>ROUND(E453*H453,2)</f>
        <v>0</v>
      </c>
      <c r="J453" s="240"/>
      <c r="K453" s="241">
        <f>ROUND(E453*J453,2)</f>
        <v>0</v>
      </c>
      <c r="L453" s="241">
        <v>12</v>
      </c>
      <c r="M453" s="241">
        <f>G453*(1+L453/100)</f>
        <v>0</v>
      </c>
      <c r="N453" s="239">
        <v>1.7399999999999999E-2</v>
      </c>
      <c r="O453" s="239">
        <f>ROUND(E453*N453,2)</f>
        <v>0.09</v>
      </c>
      <c r="P453" s="239">
        <v>0</v>
      </c>
      <c r="Q453" s="239">
        <f>ROUND(E453*P453,2)</f>
        <v>0</v>
      </c>
      <c r="R453" s="241" t="s">
        <v>428</v>
      </c>
      <c r="S453" s="241" t="s">
        <v>315</v>
      </c>
      <c r="T453" s="242" t="s">
        <v>670</v>
      </c>
      <c r="U453" s="224">
        <v>0</v>
      </c>
      <c r="V453" s="224">
        <f>ROUND(E453*U453,2)</f>
        <v>0</v>
      </c>
      <c r="W453" s="224"/>
      <c r="X453" s="224" t="s">
        <v>429</v>
      </c>
      <c r="Y453" s="224" t="s">
        <v>317</v>
      </c>
      <c r="Z453" s="214"/>
      <c r="AA453" s="214"/>
      <c r="AB453" s="214"/>
      <c r="AC453" s="214"/>
      <c r="AD453" s="214"/>
      <c r="AE453" s="214"/>
      <c r="AF453" s="214"/>
      <c r="AG453" s="214" t="s">
        <v>430</v>
      </c>
      <c r="AH453" s="214"/>
      <c r="AI453" s="214"/>
      <c r="AJ453" s="214"/>
      <c r="AK453" s="214"/>
      <c r="AL453" s="214"/>
      <c r="AM453" s="214"/>
      <c r="AN453" s="214"/>
      <c r="AO453" s="214"/>
      <c r="AP453" s="214"/>
      <c r="AQ453" s="214"/>
      <c r="AR453" s="214"/>
      <c r="AS453" s="214"/>
      <c r="AT453" s="214"/>
      <c r="AU453" s="214"/>
      <c r="AV453" s="214"/>
      <c r="AW453" s="214"/>
      <c r="AX453" s="214"/>
      <c r="AY453" s="214"/>
      <c r="AZ453" s="214"/>
      <c r="BA453" s="214"/>
      <c r="BB453" s="214"/>
      <c r="BC453" s="214"/>
      <c r="BD453" s="214"/>
      <c r="BE453" s="214"/>
      <c r="BF453" s="214"/>
      <c r="BG453" s="214"/>
      <c r="BH453" s="214"/>
    </row>
    <row r="454" spans="1:60" outlineLevel="2" x14ac:dyDescent="0.2">
      <c r="A454" s="221"/>
      <c r="B454" s="222"/>
      <c r="C454" s="255" t="s">
        <v>807</v>
      </c>
      <c r="D454" s="243"/>
      <c r="E454" s="243"/>
      <c r="F454" s="243"/>
      <c r="G454" s="243"/>
      <c r="H454" s="224"/>
      <c r="I454" s="224"/>
      <c r="J454" s="224"/>
      <c r="K454" s="224"/>
      <c r="L454" s="224"/>
      <c r="M454" s="224"/>
      <c r="N454" s="223"/>
      <c r="O454" s="223"/>
      <c r="P454" s="223"/>
      <c r="Q454" s="223"/>
      <c r="R454" s="224"/>
      <c r="S454" s="224"/>
      <c r="T454" s="224"/>
      <c r="U454" s="224"/>
      <c r="V454" s="224"/>
      <c r="W454" s="224"/>
      <c r="X454" s="224"/>
      <c r="Y454" s="224"/>
      <c r="Z454" s="214"/>
      <c r="AA454" s="214"/>
      <c r="AB454" s="214"/>
      <c r="AC454" s="214"/>
      <c r="AD454" s="214"/>
      <c r="AE454" s="214"/>
      <c r="AF454" s="214"/>
      <c r="AG454" s="214" t="s">
        <v>320</v>
      </c>
      <c r="AH454" s="214"/>
      <c r="AI454" s="214"/>
      <c r="AJ454" s="214"/>
      <c r="AK454" s="214"/>
      <c r="AL454" s="214"/>
      <c r="AM454" s="214"/>
      <c r="AN454" s="214"/>
      <c r="AO454" s="214"/>
      <c r="AP454" s="214"/>
      <c r="AQ454" s="214"/>
      <c r="AR454" s="214"/>
      <c r="AS454" s="214"/>
      <c r="AT454" s="214"/>
      <c r="AU454" s="214"/>
      <c r="AV454" s="214"/>
      <c r="AW454" s="214"/>
      <c r="AX454" s="214"/>
      <c r="AY454" s="214"/>
      <c r="AZ454" s="214"/>
      <c r="BA454" s="214"/>
      <c r="BB454" s="214"/>
      <c r="BC454" s="214"/>
      <c r="BD454" s="214"/>
      <c r="BE454" s="214"/>
      <c r="BF454" s="214"/>
      <c r="BG454" s="214"/>
      <c r="BH454" s="214"/>
    </row>
    <row r="455" spans="1:60" outlineLevel="2" x14ac:dyDescent="0.2">
      <c r="A455" s="221"/>
      <c r="B455" s="222"/>
      <c r="C455" s="268" t="s">
        <v>1210</v>
      </c>
      <c r="D455" s="262"/>
      <c r="E455" s="263">
        <v>5.1369999999999996</v>
      </c>
      <c r="F455" s="224"/>
      <c r="G455" s="224"/>
      <c r="H455" s="224"/>
      <c r="I455" s="224"/>
      <c r="J455" s="224"/>
      <c r="K455" s="224"/>
      <c r="L455" s="224"/>
      <c r="M455" s="224"/>
      <c r="N455" s="223"/>
      <c r="O455" s="223"/>
      <c r="P455" s="223"/>
      <c r="Q455" s="223"/>
      <c r="R455" s="224"/>
      <c r="S455" s="224"/>
      <c r="T455" s="224"/>
      <c r="U455" s="224"/>
      <c r="V455" s="224"/>
      <c r="W455" s="224"/>
      <c r="X455" s="224"/>
      <c r="Y455" s="224"/>
      <c r="Z455" s="214"/>
      <c r="AA455" s="214"/>
      <c r="AB455" s="214"/>
      <c r="AC455" s="214"/>
      <c r="AD455" s="214"/>
      <c r="AE455" s="214"/>
      <c r="AF455" s="214"/>
      <c r="AG455" s="214" t="s">
        <v>371</v>
      </c>
      <c r="AH455" s="214">
        <v>0</v>
      </c>
      <c r="AI455" s="214"/>
      <c r="AJ455" s="214"/>
      <c r="AK455" s="214"/>
      <c r="AL455" s="214"/>
      <c r="AM455" s="214"/>
      <c r="AN455" s="214"/>
      <c r="AO455" s="214"/>
      <c r="AP455" s="214"/>
      <c r="AQ455" s="214"/>
      <c r="AR455" s="214"/>
      <c r="AS455" s="214"/>
      <c r="AT455" s="214"/>
      <c r="AU455" s="214"/>
      <c r="AV455" s="214"/>
      <c r="AW455" s="214"/>
      <c r="AX455" s="214"/>
      <c r="AY455" s="214"/>
      <c r="AZ455" s="214"/>
      <c r="BA455" s="214"/>
      <c r="BB455" s="214"/>
      <c r="BC455" s="214"/>
      <c r="BD455" s="214"/>
      <c r="BE455" s="214"/>
      <c r="BF455" s="214"/>
      <c r="BG455" s="214"/>
      <c r="BH455" s="214"/>
    </row>
    <row r="456" spans="1:60" outlineLevel="1" x14ac:dyDescent="0.2">
      <c r="A456" s="236">
        <v>122</v>
      </c>
      <c r="B456" s="237" t="s">
        <v>1211</v>
      </c>
      <c r="C456" s="254" t="s">
        <v>1212</v>
      </c>
      <c r="D456" s="238" t="s">
        <v>581</v>
      </c>
      <c r="E456" s="239">
        <v>0.19400999999999999</v>
      </c>
      <c r="F456" s="240"/>
      <c r="G456" s="241">
        <f>ROUND(E456*F456,2)</f>
        <v>0</v>
      </c>
      <c r="H456" s="240"/>
      <c r="I456" s="241">
        <f>ROUND(E456*H456,2)</f>
        <v>0</v>
      </c>
      <c r="J456" s="240"/>
      <c r="K456" s="241">
        <f>ROUND(E456*J456,2)</f>
        <v>0</v>
      </c>
      <c r="L456" s="241">
        <v>12</v>
      </c>
      <c r="M456" s="241">
        <f>G456*(1+L456/100)</f>
        <v>0</v>
      </c>
      <c r="N456" s="239">
        <v>0</v>
      </c>
      <c r="O456" s="239">
        <f>ROUND(E456*N456,2)</f>
        <v>0</v>
      </c>
      <c r="P456" s="239">
        <v>0</v>
      </c>
      <c r="Q456" s="239">
        <f>ROUND(E456*P456,2)</f>
        <v>0</v>
      </c>
      <c r="R456" s="241" t="s">
        <v>786</v>
      </c>
      <c r="S456" s="241" t="s">
        <v>315</v>
      </c>
      <c r="T456" s="242" t="s">
        <v>315</v>
      </c>
      <c r="U456" s="224">
        <v>1.3049999999999999</v>
      </c>
      <c r="V456" s="224">
        <f>ROUND(E456*U456,2)</f>
        <v>0.25</v>
      </c>
      <c r="W456" s="224"/>
      <c r="X456" s="224" t="s">
        <v>582</v>
      </c>
      <c r="Y456" s="224" t="s">
        <v>317</v>
      </c>
      <c r="Z456" s="214"/>
      <c r="AA456" s="214"/>
      <c r="AB456" s="214"/>
      <c r="AC456" s="214"/>
      <c r="AD456" s="214"/>
      <c r="AE456" s="214"/>
      <c r="AF456" s="214"/>
      <c r="AG456" s="214" t="s">
        <v>583</v>
      </c>
      <c r="AH456" s="214"/>
      <c r="AI456" s="214"/>
      <c r="AJ456" s="214"/>
      <c r="AK456" s="214"/>
      <c r="AL456" s="214"/>
      <c r="AM456" s="214"/>
      <c r="AN456" s="214"/>
      <c r="AO456" s="214"/>
      <c r="AP456" s="214"/>
      <c r="AQ456" s="214"/>
      <c r="AR456" s="214"/>
      <c r="AS456" s="214"/>
      <c r="AT456" s="214"/>
      <c r="AU456" s="214"/>
      <c r="AV456" s="214"/>
      <c r="AW456" s="214"/>
      <c r="AX456" s="214"/>
      <c r="AY456" s="214"/>
      <c r="AZ456" s="214"/>
      <c r="BA456" s="214"/>
      <c r="BB456" s="214"/>
      <c r="BC456" s="214"/>
      <c r="BD456" s="214"/>
      <c r="BE456" s="214"/>
      <c r="BF456" s="214"/>
      <c r="BG456" s="214"/>
      <c r="BH456" s="214"/>
    </row>
    <row r="457" spans="1:60" outlineLevel="2" x14ac:dyDescent="0.2">
      <c r="A457" s="221"/>
      <c r="B457" s="222"/>
      <c r="C457" s="267" t="s">
        <v>608</v>
      </c>
      <c r="D457" s="266"/>
      <c r="E457" s="266"/>
      <c r="F457" s="266"/>
      <c r="G457" s="266"/>
      <c r="H457" s="224"/>
      <c r="I457" s="224"/>
      <c r="J457" s="224"/>
      <c r="K457" s="224"/>
      <c r="L457" s="224"/>
      <c r="M457" s="224"/>
      <c r="N457" s="223"/>
      <c r="O457" s="223"/>
      <c r="P457" s="223"/>
      <c r="Q457" s="223"/>
      <c r="R457" s="224"/>
      <c r="S457" s="224"/>
      <c r="T457" s="224"/>
      <c r="U457" s="224"/>
      <c r="V457" s="224"/>
      <c r="W457" s="224"/>
      <c r="X457" s="224"/>
      <c r="Y457" s="224"/>
      <c r="Z457" s="214"/>
      <c r="AA457" s="214"/>
      <c r="AB457" s="214"/>
      <c r="AC457" s="214"/>
      <c r="AD457" s="214"/>
      <c r="AE457" s="214"/>
      <c r="AF457" s="214"/>
      <c r="AG457" s="214" t="s">
        <v>369</v>
      </c>
      <c r="AH457" s="214"/>
      <c r="AI457" s="214"/>
      <c r="AJ457" s="214"/>
      <c r="AK457" s="214"/>
      <c r="AL457" s="214"/>
      <c r="AM457" s="214"/>
      <c r="AN457" s="214"/>
      <c r="AO457" s="214"/>
      <c r="AP457" s="214"/>
      <c r="AQ457" s="214"/>
      <c r="AR457" s="214"/>
      <c r="AS457" s="214"/>
      <c r="AT457" s="214"/>
      <c r="AU457" s="214"/>
      <c r="AV457" s="214"/>
      <c r="AW457" s="214"/>
      <c r="AX457" s="214"/>
      <c r="AY457" s="214"/>
      <c r="AZ457" s="214"/>
      <c r="BA457" s="214"/>
      <c r="BB457" s="214"/>
      <c r="BC457" s="214"/>
      <c r="BD457" s="214"/>
      <c r="BE457" s="214"/>
      <c r="BF457" s="214"/>
      <c r="BG457" s="214"/>
      <c r="BH457" s="214"/>
    </row>
    <row r="458" spans="1:60" x14ac:dyDescent="0.2">
      <c r="A458" s="229" t="s">
        <v>310</v>
      </c>
      <c r="B458" s="230" t="s">
        <v>256</v>
      </c>
      <c r="C458" s="253" t="s">
        <v>257</v>
      </c>
      <c r="D458" s="231"/>
      <c r="E458" s="232"/>
      <c r="F458" s="233"/>
      <c r="G458" s="233">
        <f>SUMIF(AG459:AG466,"&lt;&gt;NOR",G459:G466)</f>
        <v>0</v>
      </c>
      <c r="H458" s="233"/>
      <c r="I458" s="233">
        <f>SUM(I459:I466)</f>
        <v>0</v>
      </c>
      <c r="J458" s="233"/>
      <c r="K458" s="233">
        <f>SUM(K459:K466)</f>
        <v>0</v>
      </c>
      <c r="L458" s="233"/>
      <c r="M458" s="233">
        <f>SUM(M459:M466)</f>
        <v>0</v>
      </c>
      <c r="N458" s="232"/>
      <c r="O458" s="232">
        <f>SUM(O459:O466)</f>
        <v>0</v>
      </c>
      <c r="P458" s="232"/>
      <c r="Q458" s="232">
        <f>SUM(Q459:Q466)</f>
        <v>0.53</v>
      </c>
      <c r="R458" s="233"/>
      <c r="S458" s="233"/>
      <c r="T458" s="234"/>
      <c r="U458" s="228"/>
      <c r="V458" s="228">
        <f>SUM(V459:V466)</f>
        <v>7.24</v>
      </c>
      <c r="W458" s="228"/>
      <c r="X458" s="228"/>
      <c r="Y458" s="228"/>
      <c r="AG458" t="s">
        <v>311</v>
      </c>
    </row>
    <row r="459" spans="1:60" outlineLevel="1" x14ac:dyDescent="0.2">
      <c r="A459" s="236">
        <v>123</v>
      </c>
      <c r="B459" s="237" t="s">
        <v>1213</v>
      </c>
      <c r="C459" s="254" t="s">
        <v>1214</v>
      </c>
      <c r="D459" s="238" t="s">
        <v>379</v>
      </c>
      <c r="E459" s="239">
        <v>21.12</v>
      </c>
      <c r="F459" s="240"/>
      <c r="G459" s="241">
        <f>ROUND(E459*F459,2)</f>
        <v>0</v>
      </c>
      <c r="H459" s="240"/>
      <c r="I459" s="241">
        <f>ROUND(E459*H459,2)</f>
        <v>0</v>
      </c>
      <c r="J459" s="240"/>
      <c r="K459" s="241">
        <f>ROUND(E459*J459,2)</f>
        <v>0</v>
      </c>
      <c r="L459" s="241">
        <v>12</v>
      </c>
      <c r="M459" s="241">
        <f>G459*(1+L459/100)</f>
        <v>0</v>
      </c>
      <c r="N459" s="239">
        <v>0</v>
      </c>
      <c r="O459" s="239">
        <f>ROUND(E459*N459,2)</f>
        <v>0</v>
      </c>
      <c r="P459" s="239">
        <v>0.02</v>
      </c>
      <c r="Q459" s="239">
        <f>ROUND(E459*P459,2)</f>
        <v>0.42</v>
      </c>
      <c r="R459" s="241" t="s">
        <v>817</v>
      </c>
      <c r="S459" s="241" t="s">
        <v>315</v>
      </c>
      <c r="T459" s="242" t="s">
        <v>315</v>
      </c>
      <c r="U459" s="224">
        <v>0.24</v>
      </c>
      <c r="V459" s="224">
        <f>ROUND(E459*U459,2)</f>
        <v>5.07</v>
      </c>
      <c r="W459" s="224"/>
      <c r="X459" s="224" t="s">
        <v>336</v>
      </c>
      <c r="Y459" s="224" t="s">
        <v>317</v>
      </c>
      <c r="Z459" s="214"/>
      <c r="AA459" s="214"/>
      <c r="AB459" s="214"/>
      <c r="AC459" s="214"/>
      <c r="AD459" s="214"/>
      <c r="AE459" s="214"/>
      <c r="AF459" s="214"/>
      <c r="AG459" s="214" t="s">
        <v>367</v>
      </c>
      <c r="AH459" s="214"/>
      <c r="AI459" s="214"/>
      <c r="AJ459" s="214"/>
      <c r="AK459" s="214"/>
      <c r="AL459" s="214"/>
      <c r="AM459" s="214"/>
      <c r="AN459" s="214"/>
      <c r="AO459" s="214"/>
      <c r="AP459" s="214"/>
      <c r="AQ459" s="214"/>
      <c r="AR459" s="214"/>
      <c r="AS459" s="214"/>
      <c r="AT459" s="214"/>
      <c r="AU459" s="214"/>
      <c r="AV459" s="214"/>
      <c r="AW459" s="214"/>
      <c r="AX459" s="214"/>
      <c r="AY459" s="214"/>
      <c r="AZ459" s="214"/>
      <c r="BA459" s="214"/>
      <c r="BB459" s="214"/>
      <c r="BC459" s="214"/>
      <c r="BD459" s="214"/>
      <c r="BE459" s="214"/>
      <c r="BF459" s="214"/>
      <c r="BG459" s="214"/>
      <c r="BH459" s="214"/>
    </row>
    <row r="460" spans="1:60" outlineLevel="2" x14ac:dyDescent="0.2">
      <c r="A460" s="221"/>
      <c r="B460" s="222"/>
      <c r="C460" s="268" t="s">
        <v>536</v>
      </c>
      <c r="D460" s="262"/>
      <c r="E460" s="263"/>
      <c r="F460" s="224"/>
      <c r="G460" s="224"/>
      <c r="H460" s="224"/>
      <c r="I460" s="224"/>
      <c r="J460" s="224"/>
      <c r="K460" s="224"/>
      <c r="L460" s="224"/>
      <c r="M460" s="224"/>
      <c r="N460" s="223"/>
      <c r="O460" s="223"/>
      <c r="P460" s="223"/>
      <c r="Q460" s="223"/>
      <c r="R460" s="224"/>
      <c r="S460" s="224"/>
      <c r="T460" s="224"/>
      <c r="U460" s="224"/>
      <c r="V460" s="224"/>
      <c r="W460" s="224"/>
      <c r="X460" s="224"/>
      <c r="Y460" s="224"/>
      <c r="Z460" s="214"/>
      <c r="AA460" s="214"/>
      <c r="AB460" s="214"/>
      <c r="AC460" s="214"/>
      <c r="AD460" s="214"/>
      <c r="AE460" s="214"/>
      <c r="AF460" s="214"/>
      <c r="AG460" s="214" t="s">
        <v>371</v>
      </c>
      <c r="AH460" s="214">
        <v>0</v>
      </c>
      <c r="AI460" s="214"/>
      <c r="AJ460" s="214"/>
      <c r="AK460" s="214"/>
      <c r="AL460" s="214"/>
      <c r="AM460" s="214"/>
      <c r="AN460" s="214"/>
      <c r="AO460" s="214"/>
      <c r="AP460" s="214"/>
      <c r="AQ460" s="214"/>
      <c r="AR460" s="214"/>
      <c r="AS460" s="214"/>
      <c r="AT460" s="214"/>
      <c r="AU460" s="214"/>
      <c r="AV460" s="214"/>
      <c r="AW460" s="214"/>
      <c r="AX460" s="214"/>
      <c r="AY460" s="214"/>
      <c r="AZ460" s="214"/>
      <c r="BA460" s="214"/>
      <c r="BB460" s="214"/>
      <c r="BC460" s="214"/>
      <c r="BD460" s="214"/>
      <c r="BE460" s="214"/>
      <c r="BF460" s="214"/>
      <c r="BG460" s="214"/>
      <c r="BH460" s="214"/>
    </row>
    <row r="461" spans="1:60" outlineLevel="3" x14ac:dyDescent="0.2">
      <c r="A461" s="221"/>
      <c r="B461" s="222"/>
      <c r="C461" s="268" t="s">
        <v>1089</v>
      </c>
      <c r="D461" s="262"/>
      <c r="E461" s="263">
        <v>21.12</v>
      </c>
      <c r="F461" s="224"/>
      <c r="G461" s="224"/>
      <c r="H461" s="224"/>
      <c r="I461" s="224"/>
      <c r="J461" s="224"/>
      <c r="K461" s="224"/>
      <c r="L461" s="224"/>
      <c r="M461" s="224"/>
      <c r="N461" s="223"/>
      <c r="O461" s="223"/>
      <c r="P461" s="223"/>
      <c r="Q461" s="223"/>
      <c r="R461" s="224"/>
      <c r="S461" s="224"/>
      <c r="T461" s="224"/>
      <c r="U461" s="224"/>
      <c r="V461" s="224"/>
      <c r="W461" s="224"/>
      <c r="X461" s="224"/>
      <c r="Y461" s="224"/>
      <c r="Z461" s="214"/>
      <c r="AA461" s="214"/>
      <c r="AB461" s="214"/>
      <c r="AC461" s="214"/>
      <c r="AD461" s="214"/>
      <c r="AE461" s="214"/>
      <c r="AF461" s="214"/>
      <c r="AG461" s="214" t="s">
        <v>371</v>
      </c>
      <c r="AH461" s="214">
        <v>0</v>
      </c>
      <c r="AI461" s="214"/>
      <c r="AJ461" s="214"/>
      <c r="AK461" s="214"/>
      <c r="AL461" s="214"/>
      <c r="AM461" s="214"/>
      <c r="AN461" s="214"/>
      <c r="AO461" s="214"/>
      <c r="AP461" s="214"/>
      <c r="AQ461" s="214"/>
      <c r="AR461" s="214"/>
      <c r="AS461" s="214"/>
      <c r="AT461" s="214"/>
      <c r="AU461" s="214"/>
      <c r="AV461" s="214"/>
      <c r="AW461" s="214"/>
      <c r="AX461" s="214"/>
      <c r="AY461" s="214"/>
      <c r="AZ461" s="214"/>
      <c r="BA461" s="214"/>
      <c r="BB461" s="214"/>
      <c r="BC461" s="214"/>
      <c r="BD461" s="214"/>
      <c r="BE461" s="214"/>
      <c r="BF461" s="214"/>
      <c r="BG461" s="214"/>
      <c r="BH461" s="214"/>
    </row>
    <row r="462" spans="1:60" outlineLevel="1" x14ac:dyDescent="0.2">
      <c r="A462" s="236">
        <v>124</v>
      </c>
      <c r="B462" s="237" t="s">
        <v>1215</v>
      </c>
      <c r="C462" s="254" t="s">
        <v>1216</v>
      </c>
      <c r="D462" s="238" t="s">
        <v>379</v>
      </c>
      <c r="E462" s="239">
        <v>12.03</v>
      </c>
      <c r="F462" s="240"/>
      <c r="G462" s="241">
        <f>ROUND(E462*F462,2)</f>
        <v>0</v>
      </c>
      <c r="H462" s="240"/>
      <c r="I462" s="241">
        <f>ROUND(E462*H462,2)</f>
        <v>0</v>
      </c>
      <c r="J462" s="240"/>
      <c r="K462" s="241">
        <f>ROUND(E462*J462,2)</f>
        <v>0</v>
      </c>
      <c r="L462" s="241">
        <v>12</v>
      </c>
      <c r="M462" s="241">
        <f>G462*(1+L462/100)</f>
        <v>0</v>
      </c>
      <c r="N462" s="239">
        <v>0</v>
      </c>
      <c r="O462" s="239">
        <f>ROUND(E462*N462,2)</f>
        <v>0</v>
      </c>
      <c r="P462" s="239">
        <v>8.9499999999999996E-3</v>
      </c>
      <c r="Q462" s="239">
        <f>ROUND(E462*P462,2)</f>
        <v>0.11</v>
      </c>
      <c r="R462" s="241" t="s">
        <v>817</v>
      </c>
      <c r="S462" s="241" t="s">
        <v>315</v>
      </c>
      <c r="T462" s="242" t="s">
        <v>315</v>
      </c>
      <c r="U462" s="224">
        <v>0.18</v>
      </c>
      <c r="V462" s="224">
        <f>ROUND(E462*U462,2)</f>
        <v>2.17</v>
      </c>
      <c r="W462" s="224"/>
      <c r="X462" s="224" t="s">
        <v>336</v>
      </c>
      <c r="Y462" s="224" t="s">
        <v>317</v>
      </c>
      <c r="Z462" s="214"/>
      <c r="AA462" s="214"/>
      <c r="AB462" s="214"/>
      <c r="AC462" s="214"/>
      <c r="AD462" s="214"/>
      <c r="AE462" s="214"/>
      <c r="AF462" s="214"/>
      <c r="AG462" s="214" t="s">
        <v>367</v>
      </c>
      <c r="AH462" s="214"/>
      <c r="AI462" s="214"/>
      <c r="AJ462" s="214"/>
      <c r="AK462" s="214"/>
      <c r="AL462" s="214"/>
      <c r="AM462" s="214"/>
      <c r="AN462" s="214"/>
      <c r="AO462" s="214"/>
      <c r="AP462" s="214"/>
      <c r="AQ462" s="214"/>
      <c r="AR462" s="214"/>
      <c r="AS462" s="214"/>
      <c r="AT462" s="214"/>
      <c r="AU462" s="214"/>
      <c r="AV462" s="214"/>
      <c r="AW462" s="214"/>
      <c r="AX462" s="214"/>
      <c r="AY462" s="214"/>
      <c r="AZ462" s="214"/>
      <c r="BA462" s="214"/>
      <c r="BB462" s="214"/>
      <c r="BC462" s="214"/>
      <c r="BD462" s="214"/>
      <c r="BE462" s="214"/>
      <c r="BF462" s="214"/>
      <c r="BG462" s="214"/>
      <c r="BH462" s="214"/>
    </row>
    <row r="463" spans="1:60" outlineLevel="2" x14ac:dyDescent="0.2">
      <c r="A463" s="221"/>
      <c r="B463" s="222"/>
      <c r="C463" s="267" t="s">
        <v>1217</v>
      </c>
      <c r="D463" s="266"/>
      <c r="E463" s="266"/>
      <c r="F463" s="266"/>
      <c r="G463" s="266"/>
      <c r="H463" s="224"/>
      <c r="I463" s="224"/>
      <c r="J463" s="224"/>
      <c r="K463" s="224"/>
      <c r="L463" s="224"/>
      <c r="M463" s="224"/>
      <c r="N463" s="223"/>
      <c r="O463" s="223"/>
      <c r="P463" s="223"/>
      <c r="Q463" s="223"/>
      <c r="R463" s="224"/>
      <c r="S463" s="224"/>
      <c r="T463" s="224"/>
      <c r="U463" s="224"/>
      <c r="V463" s="224"/>
      <c r="W463" s="224"/>
      <c r="X463" s="224"/>
      <c r="Y463" s="224"/>
      <c r="Z463" s="214"/>
      <c r="AA463" s="214"/>
      <c r="AB463" s="214"/>
      <c r="AC463" s="214"/>
      <c r="AD463" s="214"/>
      <c r="AE463" s="214"/>
      <c r="AF463" s="214"/>
      <c r="AG463" s="214" t="s">
        <v>369</v>
      </c>
      <c r="AH463" s="214"/>
      <c r="AI463" s="214"/>
      <c r="AJ463" s="214"/>
      <c r="AK463" s="214"/>
      <c r="AL463" s="214"/>
      <c r="AM463" s="214"/>
      <c r="AN463" s="214"/>
      <c r="AO463" s="214"/>
      <c r="AP463" s="214"/>
      <c r="AQ463" s="214"/>
      <c r="AR463" s="214"/>
      <c r="AS463" s="214"/>
      <c r="AT463" s="214"/>
      <c r="AU463" s="214"/>
      <c r="AV463" s="214"/>
      <c r="AW463" s="214"/>
      <c r="AX463" s="214"/>
      <c r="AY463" s="214"/>
      <c r="AZ463" s="214"/>
      <c r="BA463" s="214"/>
      <c r="BB463" s="214"/>
      <c r="BC463" s="214"/>
      <c r="BD463" s="214"/>
      <c r="BE463" s="214"/>
      <c r="BF463" s="214"/>
      <c r="BG463" s="214"/>
      <c r="BH463" s="214"/>
    </row>
    <row r="464" spans="1:60" outlineLevel="2" x14ac:dyDescent="0.2">
      <c r="A464" s="221"/>
      <c r="B464" s="222"/>
      <c r="C464" s="258" t="s">
        <v>1218</v>
      </c>
      <c r="D464" s="252"/>
      <c r="E464" s="252"/>
      <c r="F464" s="252"/>
      <c r="G464" s="252"/>
      <c r="H464" s="224"/>
      <c r="I464" s="224"/>
      <c r="J464" s="224"/>
      <c r="K464" s="224"/>
      <c r="L464" s="224"/>
      <c r="M464" s="224"/>
      <c r="N464" s="223"/>
      <c r="O464" s="223"/>
      <c r="P464" s="223"/>
      <c r="Q464" s="223"/>
      <c r="R464" s="224"/>
      <c r="S464" s="224"/>
      <c r="T464" s="224"/>
      <c r="U464" s="224"/>
      <c r="V464" s="224"/>
      <c r="W464" s="224"/>
      <c r="X464" s="224"/>
      <c r="Y464" s="224"/>
      <c r="Z464" s="214"/>
      <c r="AA464" s="214"/>
      <c r="AB464" s="214"/>
      <c r="AC464" s="214"/>
      <c r="AD464" s="214"/>
      <c r="AE464" s="214"/>
      <c r="AF464" s="214"/>
      <c r="AG464" s="214" t="s">
        <v>320</v>
      </c>
      <c r="AH464" s="214"/>
      <c r="AI464" s="214"/>
      <c r="AJ464" s="214"/>
      <c r="AK464" s="214"/>
      <c r="AL464" s="214"/>
      <c r="AM464" s="214"/>
      <c r="AN464" s="214"/>
      <c r="AO464" s="214"/>
      <c r="AP464" s="214"/>
      <c r="AQ464" s="214"/>
      <c r="AR464" s="214"/>
      <c r="AS464" s="214"/>
      <c r="AT464" s="214"/>
      <c r="AU464" s="214"/>
      <c r="AV464" s="214"/>
      <c r="AW464" s="214"/>
      <c r="AX464" s="214"/>
      <c r="AY464" s="214"/>
      <c r="AZ464" s="214"/>
      <c r="BA464" s="214"/>
      <c r="BB464" s="214"/>
      <c r="BC464" s="214"/>
      <c r="BD464" s="214"/>
      <c r="BE464" s="214"/>
      <c r="BF464" s="214"/>
      <c r="BG464" s="214"/>
      <c r="BH464" s="214"/>
    </row>
    <row r="465" spans="1:60" outlineLevel="2" x14ac:dyDescent="0.2">
      <c r="A465" s="221"/>
      <c r="B465" s="222"/>
      <c r="C465" s="268" t="s">
        <v>536</v>
      </c>
      <c r="D465" s="262"/>
      <c r="E465" s="263"/>
      <c r="F465" s="224"/>
      <c r="G465" s="224"/>
      <c r="H465" s="224"/>
      <c r="I465" s="224"/>
      <c r="J465" s="224"/>
      <c r="K465" s="224"/>
      <c r="L465" s="224"/>
      <c r="M465" s="224"/>
      <c r="N465" s="223"/>
      <c r="O465" s="223"/>
      <c r="P465" s="223"/>
      <c r="Q465" s="223"/>
      <c r="R465" s="224"/>
      <c r="S465" s="224"/>
      <c r="T465" s="224"/>
      <c r="U465" s="224"/>
      <c r="V465" s="224"/>
      <c r="W465" s="224"/>
      <c r="X465" s="224"/>
      <c r="Y465" s="224"/>
      <c r="Z465" s="214"/>
      <c r="AA465" s="214"/>
      <c r="AB465" s="214"/>
      <c r="AC465" s="214"/>
      <c r="AD465" s="214"/>
      <c r="AE465" s="214"/>
      <c r="AF465" s="214"/>
      <c r="AG465" s="214" t="s">
        <v>371</v>
      </c>
      <c r="AH465" s="214">
        <v>0</v>
      </c>
      <c r="AI465" s="214"/>
      <c r="AJ465" s="214"/>
      <c r="AK465" s="214"/>
      <c r="AL465" s="214"/>
      <c r="AM465" s="214"/>
      <c r="AN465" s="214"/>
      <c r="AO465" s="214"/>
      <c r="AP465" s="214"/>
      <c r="AQ465" s="214"/>
      <c r="AR465" s="214"/>
      <c r="AS465" s="214"/>
      <c r="AT465" s="214"/>
      <c r="AU465" s="214"/>
      <c r="AV465" s="214"/>
      <c r="AW465" s="214"/>
      <c r="AX465" s="214"/>
      <c r="AY465" s="214"/>
      <c r="AZ465" s="214"/>
      <c r="BA465" s="214"/>
      <c r="BB465" s="214"/>
      <c r="BC465" s="214"/>
      <c r="BD465" s="214"/>
      <c r="BE465" s="214"/>
      <c r="BF465" s="214"/>
      <c r="BG465" s="214"/>
      <c r="BH465" s="214"/>
    </row>
    <row r="466" spans="1:60" outlineLevel="3" x14ac:dyDescent="0.2">
      <c r="A466" s="221"/>
      <c r="B466" s="222"/>
      <c r="C466" s="268" t="s">
        <v>1088</v>
      </c>
      <c r="D466" s="262"/>
      <c r="E466" s="263">
        <v>12.03</v>
      </c>
      <c r="F466" s="224"/>
      <c r="G466" s="224"/>
      <c r="H466" s="224"/>
      <c r="I466" s="224"/>
      <c r="J466" s="224"/>
      <c r="K466" s="224"/>
      <c r="L466" s="224"/>
      <c r="M466" s="224"/>
      <c r="N466" s="223"/>
      <c r="O466" s="223"/>
      <c r="P466" s="223"/>
      <c r="Q466" s="223"/>
      <c r="R466" s="224"/>
      <c r="S466" s="224"/>
      <c r="T466" s="224"/>
      <c r="U466" s="224"/>
      <c r="V466" s="224"/>
      <c r="W466" s="224"/>
      <c r="X466" s="224"/>
      <c r="Y466" s="224"/>
      <c r="Z466" s="214"/>
      <c r="AA466" s="214"/>
      <c r="AB466" s="214"/>
      <c r="AC466" s="214"/>
      <c r="AD466" s="214"/>
      <c r="AE466" s="214"/>
      <c r="AF466" s="214"/>
      <c r="AG466" s="214" t="s">
        <v>371</v>
      </c>
      <c r="AH466" s="214">
        <v>0</v>
      </c>
      <c r="AI466" s="214"/>
      <c r="AJ466" s="214"/>
      <c r="AK466" s="214"/>
      <c r="AL466" s="214"/>
      <c r="AM466" s="214"/>
      <c r="AN466" s="214"/>
      <c r="AO466" s="214"/>
      <c r="AP466" s="214"/>
      <c r="AQ466" s="214"/>
      <c r="AR466" s="214"/>
      <c r="AS466" s="214"/>
      <c r="AT466" s="214"/>
      <c r="AU466" s="214"/>
      <c r="AV466" s="214"/>
      <c r="AW466" s="214"/>
      <c r="AX466" s="214"/>
      <c r="AY466" s="214"/>
      <c r="AZ466" s="214"/>
      <c r="BA466" s="214"/>
      <c r="BB466" s="214"/>
      <c r="BC466" s="214"/>
      <c r="BD466" s="214"/>
      <c r="BE466" s="214"/>
      <c r="BF466" s="214"/>
      <c r="BG466" s="214"/>
      <c r="BH466" s="214"/>
    </row>
    <row r="467" spans="1:60" x14ac:dyDescent="0.2">
      <c r="A467" s="229" t="s">
        <v>310</v>
      </c>
      <c r="B467" s="230" t="s">
        <v>258</v>
      </c>
      <c r="C467" s="253" t="s">
        <v>259</v>
      </c>
      <c r="D467" s="231"/>
      <c r="E467" s="232"/>
      <c r="F467" s="233"/>
      <c r="G467" s="233">
        <f>SUMIF(AG468:AG500,"&lt;&gt;NOR",G468:G500)</f>
        <v>0</v>
      </c>
      <c r="H467" s="233"/>
      <c r="I467" s="233">
        <f>SUM(I468:I500)</f>
        <v>0</v>
      </c>
      <c r="J467" s="233"/>
      <c r="K467" s="233">
        <f>SUM(K468:K500)</f>
        <v>0</v>
      </c>
      <c r="L467" s="233"/>
      <c r="M467" s="233">
        <f>SUM(M468:M500)</f>
        <v>0</v>
      </c>
      <c r="N467" s="232"/>
      <c r="O467" s="232">
        <f>SUM(O468:O500)</f>
        <v>0.13</v>
      </c>
      <c r="P467" s="232"/>
      <c r="Q467" s="232">
        <f>SUM(Q468:Q500)</f>
        <v>0</v>
      </c>
      <c r="R467" s="233"/>
      <c r="S467" s="233"/>
      <c r="T467" s="234"/>
      <c r="U467" s="228"/>
      <c r="V467" s="228">
        <f>SUM(V468:V500)</f>
        <v>21.85</v>
      </c>
      <c r="W467" s="228"/>
      <c r="X467" s="228"/>
      <c r="Y467" s="228"/>
      <c r="AG467" t="s">
        <v>311</v>
      </c>
    </row>
    <row r="468" spans="1:60" outlineLevel="1" x14ac:dyDescent="0.2">
      <c r="A468" s="236">
        <v>125</v>
      </c>
      <c r="B468" s="237" t="s">
        <v>823</v>
      </c>
      <c r="C468" s="254" t="s">
        <v>824</v>
      </c>
      <c r="D468" s="238" t="s">
        <v>379</v>
      </c>
      <c r="E468" s="239">
        <v>29.37</v>
      </c>
      <c r="F468" s="240"/>
      <c r="G468" s="241">
        <f>ROUND(E468*F468,2)</f>
        <v>0</v>
      </c>
      <c r="H468" s="240"/>
      <c r="I468" s="241">
        <f>ROUND(E468*H468,2)</f>
        <v>0</v>
      </c>
      <c r="J468" s="240"/>
      <c r="K468" s="241">
        <f>ROUND(E468*J468,2)</f>
        <v>0</v>
      </c>
      <c r="L468" s="241">
        <v>12</v>
      </c>
      <c r="M468" s="241">
        <f>G468*(1+L468/100)</f>
        <v>0</v>
      </c>
      <c r="N468" s="239">
        <v>0</v>
      </c>
      <c r="O468" s="239">
        <f>ROUND(E468*N468,2)</f>
        <v>0</v>
      </c>
      <c r="P468" s="239">
        <v>0</v>
      </c>
      <c r="Q468" s="239">
        <f>ROUND(E468*P468,2)</f>
        <v>0</v>
      </c>
      <c r="R468" s="241" t="s">
        <v>817</v>
      </c>
      <c r="S468" s="241" t="s">
        <v>315</v>
      </c>
      <c r="T468" s="242" t="s">
        <v>315</v>
      </c>
      <c r="U468" s="224">
        <v>1.6E-2</v>
      </c>
      <c r="V468" s="224">
        <f>ROUND(E468*U468,2)</f>
        <v>0.47</v>
      </c>
      <c r="W468" s="224"/>
      <c r="X468" s="224" t="s">
        <v>336</v>
      </c>
      <c r="Y468" s="224" t="s">
        <v>317</v>
      </c>
      <c r="Z468" s="214"/>
      <c r="AA468" s="214"/>
      <c r="AB468" s="214"/>
      <c r="AC468" s="214"/>
      <c r="AD468" s="214"/>
      <c r="AE468" s="214"/>
      <c r="AF468" s="214"/>
      <c r="AG468" s="214" t="s">
        <v>337</v>
      </c>
      <c r="AH468" s="214"/>
      <c r="AI468" s="214"/>
      <c r="AJ468" s="214"/>
      <c r="AK468" s="214"/>
      <c r="AL468" s="214"/>
      <c r="AM468" s="214"/>
      <c r="AN468" s="214"/>
      <c r="AO468" s="214"/>
      <c r="AP468" s="214"/>
      <c r="AQ468" s="214"/>
      <c r="AR468" s="214"/>
      <c r="AS468" s="214"/>
      <c r="AT468" s="214"/>
      <c r="AU468" s="214"/>
      <c r="AV468" s="214"/>
      <c r="AW468" s="214"/>
      <c r="AX468" s="214"/>
      <c r="AY468" s="214"/>
      <c r="AZ468" s="214"/>
      <c r="BA468" s="214"/>
      <c r="BB468" s="214"/>
      <c r="BC468" s="214"/>
      <c r="BD468" s="214"/>
      <c r="BE468" s="214"/>
      <c r="BF468" s="214"/>
      <c r="BG468" s="214"/>
      <c r="BH468" s="214"/>
    </row>
    <row r="469" spans="1:60" outlineLevel="2" x14ac:dyDescent="0.2">
      <c r="A469" s="221"/>
      <c r="B469" s="222"/>
      <c r="C469" s="267" t="s">
        <v>825</v>
      </c>
      <c r="D469" s="266"/>
      <c r="E469" s="266"/>
      <c r="F469" s="266"/>
      <c r="G469" s="266"/>
      <c r="H469" s="224"/>
      <c r="I469" s="224"/>
      <c r="J469" s="224"/>
      <c r="K469" s="224"/>
      <c r="L469" s="224"/>
      <c r="M469" s="224"/>
      <c r="N469" s="223"/>
      <c r="O469" s="223"/>
      <c r="P469" s="223"/>
      <c r="Q469" s="223"/>
      <c r="R469" s="224"/>
      <c r="S469" s="224"/>
      <c r="T469" s="224"/>
      <c r="U469" s="224"/>
      <c r="V469" s="224"/>
      <c r="W469" s="224"/>
      <c r="X469" s="224"/>
      <c r="Y469" s="224"/>
      <c r="Z469" s="214"/>
      <c r="AA469" s="214"/>
      <c r="AB469" s="214"/>
      <c r="AC469" s="214"/>
      <c r="AD469" s="214"/>
      <c r="AE469" s="214"/>
      <c r="AF469" s="214"/>
      <c r="AG469" s="214" t="s">
        <v>369</v>
      </c>
      <c r="AH469" s="214"/>
      <c r="AI469" s="214"/>
      <c r="AJ469" s="214"/>
      <c r="AK469" s="214"/>
      <c r="AL469" s="214"/>
      <c r="AM469" s="214"/>
      <c r="AN469" s="214"/>
      <c r="AO469" s="214"/>
      <c r="AP469" s="214"/>
      <c r="AQ469" s="214"/>
      <c r="AR469" s="214"/>
      <c r="AS469" s="214"/>
      <c r="AT469" s="214"/>
      <c r="AU469" s="214"/>
      <c r="AV469" s="214"/>
      <c r="AW469" s="214"/>
      <c r="AX469" s="214"/>
      <c r="AY469" s="214"/>
      <c r="AZ469" s="214"/>
      <c r="BA469" s="214"/>
      <c r="BB469" s="214"/>
      <c r="BC469" s="214"/>
      <c r="BD469" s="214"/>
      <c r="BE469" s="214"/>
      <c r="BF469" s="214"/>
      <c r="BG469" s="214"/>
      <c r="BH469" s="214"/>
    </row>
    <row r="470" spans="1:60" outlineLevel="2" x14ac:dyDescent="0.2">
      <c r="A470" s="221"/>
      <c r="B470" s="222"/>
      <c r="C470" s="268" t="s">
        <v>1219</v>
      </c>
      <c r="D470" s="262"/>
      <c r="E470" s="263">
        <v>29.37</v>
      </c>
      <c r="F470" s="224"/>
      <c r="G470" s="224"/>
      <c r="H470" s="224"/>
      <c r="I470" s="224"/>
      <c r="J470" s="224"/>
      <c r="K470" s="224"/>
      <c r="L470" s="224"/>
      <c r="M470" s="224"/>
      <c r="N470" s="223"/>
      <c r="O470" s="223"/>
      <c r="P470" s="223"/>
      <c r="Q470" s="223"/>
      <c r="R470" s="224"/>
      <c r="S470" s="224"/>
      <c r="T470" s="224"/>
      <c r="U470" s="224"/>
      <c r="V470" s="224"/>
      <c r="W470" s="224"/>
      <c r="X470" s="224"/>
      <c r="Y470" s="224"/>
      <c r="Z470" s="214"/>
      <c r="AA470" s="214"/>
      <c r="AB470" s="214"/>
      <c r="AC470" s="214"/>
      <c r="AD470" s="214"/>
      <c r="AE470" s="214"/>
      <c r="AF470" s="214"/>
      <c r="AG470" s="214" t="s">
        <v>371</v>
      </c>
      <c r="AH470" s="214">
        <v>5</v>
      </c>
      <c r="AI470" s="214"/>
      <c r="AJ470" s="214"/>
      <c r="AK470" s="214"/>
      <c r="AL470" s="214"/>
      <c r="AM470" s="214"/>
      <c r="AN470" s="214"/>
      <c r="AO470" s="214"/>
      <c r="AP470" s="214"/>
      <c r="AQ470" s="214"/>
      <c r="AR470" s="214"/>
      <c r="AS470" s="214"/>
      <c r="AT470" s="214"/>
      <c r="AU470" s="214"/>
      <c r="AV470" s="214"/>
      <c r="AW470" s="214"/>
      <c r="AX470" s="214"/>
      <c r="AY470" s="214"/>
      <c r="AZ470" s="214"/>
      <c r="BA470" s="214"/>
      <c r="BB470" s="214"/>
      <c r="BC470" s="214"/>
      <c r="BD470" s="214"/>
      <c r="BE470" s="214"/>
      <c r="BF470" s="214"/>
      <c r="BG470" s="214"/>
      <c r="BH470" s="214"/>
    </row>
    <row r="471" spans="1:60" outlineLevel="1" x14ac:dyDescent="0.2">
      <c r="A471" s="236">
        <v>126</v>
      </c>
      <c r="B471" s="237" t="s">
        <v>827</v>
      </c>
      <c r="C471" s="254" t="s">
        <v>828</v>
      </c>
      <c r="D471" s="238" t="s">
        <v>379</v>
      </c>
      <c r="E471" s="239">
        <v>29.37</v>
      </c>
      <c r="F471" s="240"/>
      <c r="G471" s="241">
        <f>ROUND(E471*F471,2)</f>
        <v>0</v>
      </c>
      <c r="H471" s="240"/>
      <c r="I471" s="241">
        <f>ROUND(E471*H471,2)</f>
        <v>0</v>
      </c>
      <c r="J471" s="240"/>
      <c r="K471" s="241">
        <f>ROUND(E471*J471,2)</f>
        <v>0</v>
      </c>
      <c r="L471" s="241">
        <v>12</v>
      </c>
      <c r="M471" s="241">
        <f>G471*(1+L471/100)</f>
        <v>0</v>
      </c>
      <c r="N471" s="239">
        <v>0</v>
      </c>
      <c r="O471" s="239">
        <f>ROUND(E471*N471,2)</f>
        <v>0</v>
      </c>
      <c r="P471" s="239">
        <v>0</v>
      </c>
      <c r="Q471" s="239">
        <f>ROUND(E471*P471,2)</f>
        <v>0</v>
      </c>
      <c r="R471" s="241" t="s">
        <v>817</v>
      </c>
      <c r="S471" s="241" t="s">
        <v>315</v>
      </c>
      <c r="T471" s="242" t="s">
        <v>315</v>
      </c>
      <c r="U471" s="224">
        <v>4.5999999999999999E-2</v>
      </c>
      <c r="V471" s="224">
        <f>ROUND(E471*U471,2)</f>
        <v>1.35</v>
      </c>
      <c r="W471" s="224"/>
      <c r="X471" s="224" t="s">
        <v>336</v>
      </c>
      <c r="Y471" s="224" t="s">
        <v>317</v>
      </c>
      <c r="Z471" s="214"/>
      <c r="AA471" s="214"/>
      <c r="AB471" s="214"/>
      <c r="AC471" s="214"/>
      <c r="AD471" s="214"/>
      <c r="AE471" s="214"/>
      <c r="AF471" s="214"/>
      <c r="AG471" s="214" t="s">
        <v>337</v>
      </c>
      <c r="AH471" s="214"/>
      <c r="AI471" s="214"/>
      <c r="AJ471" s="214"/>
      <c r="AK471" s="214"/>
      <c r="AL471" s="214"/>
      <c r="AM471" s="214"/>
      <c r="AN471" s="214"/>
      <c r="AO471" s="214"/>
      <c r="AP471" s="214"/>
      <c r="AQ471" s="214"/>
      <c r="AR471" s="214"/>
      <c r="AS471" s="214"/>
      <c r="AT471" s="214"/>
      <c r="AU471" s="214"/>
      <c r="AV471" s="214"/>
      <c r="AW471" s="214"/>
      <c r="AX471" s="214"/>
      <c r="AY471" s="214"/>
      <c r="AZ471" s="214"/>
      <c r="BA471" s="214"/>
      <c r="BB471" s="214"/>
      <c r="BC471" s="214"/>
      <c r="BD471" s="214"/>
      <c r="BE471" s="214"/>
      <c r="BF471" s="214"/>
      <c r="BG471" s="214"/>
      <c r="BH471" s="214"/>
    </row>
    <row r="472" spans="1:60" outlineLevel="2" x14ac:dyDescent="0.2">
      <c r="A472" s="221"/>
      <c r="B472" s="222"/>
      <c r="C472" s="267" t="s">
        <v>825</v>
      </c>
      <c r="D472" s="266"/>
      <c r="E472" s="266"/>
      <c r="F472" s="266"/>
      <c r="G472" s="266"/>
      <c r="H472" s="224"/>
      <c r="I472" s="224"/>
      <c r="J472" s="224"/>
      <c r="K472" s="224"/>
      <c r="L472" s="224"/>
      <c r="M472" s="224"/>
      <c r="N472" s="223"/>
      <c r="O472" s="223"/>
      <c r="P472" s="223"/>
      <c r="Q472" s="223"/>
      <c r="R472" s="224"/>
      <c r="S472" s="224"/>
      <c r="T472" s="224"/>
      <c r="U472" s="224"/>
      <c r="V472" s="224"/>
      <c r="W472" s="224"/>
      <c r="X472" s="224"/>
      <c r="Y472" s="224"/>
      <c r="Z472" s="214"/>
      <c r="AA472" s="214"/>
      <c r="AB472" s="214"/>
      <c r="AC472" s="214"/>
      <c r="AD472" s="214"/>
      <c r="AE472" s="214"/>
      <c r="AF472" s="214"/>
      <c r="AG472" s="214" t="s">
        <v>369</v>
      </c>
      <c r="AH472" s="214"/>
      <c r="AI472" s="214"/>
      <c r="AJ472" s="214"/>
      <c r="AK472" s="214"/>
      <c r="AL472" s="214"/>
      <c r="AM472" s="214"/>
      <c r="AN472" s="214"/>
      <c r="AO472" s="214"/>
      <c r="AP472" s="214"/>
      <c r="AQ472" s="214"/>
      <c r="AR472" s="214"/>
      <c r="AS472" s="214"/>
      <c r="AT472" s="214"/>
      <c r="AU472" s="214"/>
      <c r="AV472" s="214"/>
      <c r="AW472" s="214"/>
      <c r="AX472" s="214"/>
      <c r="AY472" s="214"/>
      <c r="AZ472" s="214"/>
      <c r="BA472" s="214"/>
      <c r="BB472" s="214"/>
      <c r="BC472" s="214"/>
      <c r="BD472" s="214"/>
      <c r="BE472" s="214"/>
      <c r="BF472" s="214"/>
      <c r="BG472" s="214"/>
      <c r="BH472" s="214"/>
    </row>
    <row r="473" spans="1:60" outlineLevel="2" x14ac:dyDescent="0.2">
      <c r="A473" s="221"/>
      <c r="B473" s="222"/>
      <c r="C473" s="268" t="s">
        <v>1219</v>
      </c>
      <c r="D473" s="262"/>
      <c r="E473" s="263">
        <v>29.37</v>
      </c>
      <c r="F473" s="224"/>
      <c r="G473" s="224"/>
      <c r="H473" s="224"/>
      <c r="I473" s="224"/>
      <c r="J473" s="224"/>
      <c r="K473" s="224"/>
      <c r="L473" s="224"/>
      <c r="M473" s="224"/>
      <c r="N473" s="223"/>
      <c r="O473" s="223"/>
      <c r="P473" s="223"/>
      <c r="Q473" s="223"/>
      <c r="R473" s="224"/>
      <c r="S473" s="224"/>
      <c r="T473" s="224"/>
      <c r="U473" s="224"/>
      <c r="V473" s="224"/>
      <c r="W473" s="224"/>
      <c r="X473" s="224"/>
      <c r="Y473" s="224"/>
      <c r="Z473" s="214"/>
      <c r="AA473" s="214"/>
      <c r="AB473" s="214"/>
      <c r="AC473" s="214"/>
      <c r="AD473" s="214"/>
      <c r="AE473" s="214"/>
      <c r="AF473" s="214"/>
      <c r="AG473" s="214" t="s">
        <v>371</v>
      </c>
      <c r="AH473" s="214">
        <v>5</v>
      </c>
      <c r="AI473" s="214"/>
      <c r="AJ473" s="214"/>
      <c r="AK473" s="214"/>
      <c r="AL473" s="214"/>
      <c r="AM473" s="214"/>
      <c r="AN473" s="214"/>
      <c r="AO473" s="214"/>
      <c r="AP473" s="214"/>
      <c r="AQ473" s="214"/>
      <c r="AR473" s="214"/>
      <c r="AS473" s="214"/>
      <c r="AT473" s="214"/>
      <c r="AU473" s="214"/>
      <c r="AV473" s="214"/>
      <c r="AW473" s="214"/>
      <c r="AX473" s="214"/>
      <c r="AY473" s="214"/>
      <c r="AZ473" s="214"/>
      <c r="BA473" s="214"/>
      <c r="BB473" s="214"/>
      <c r="BC473" s="214"/>
      <c r="BD473" s="214"/>
      <c r="BE473" s="214"/>
      <c r="BF473" s="214"/>
      <c r="BG473" s="214"/>
      <c r="BH473" s="214"/>
    </row>
    <row r="474" spans="1:60" outlineLevel="1" x14ac:dyDescent="0.2">
      <c r="A474" s="236">
        <v>127</v>
      </c>
      <c r="B474" s="237" t="s">
        <v>829</v>
      </c>
      <c r="C474" s="254" t="s">
        <v>830</v>
      </c>
      <c r="D474" s="238" t="s">
        <v>379</v>
      </c>
      <c r="E474" s="239">
        <v>29.37</v>
      </c>
      <c r="F474" s="240"/>
      <c r="G474" s="241">
        <f>ROUND(E474*F474,2)</f>
        <v>0</v>
      </c>
      <c r="H474" s="240"/>
      <c r="I474" s="241">
        <f>ROUND(E474*H474,2)</f>
        <v>0</v>
      </c>
      <c r="J474" s="240"/>
      <c r="K474" s="241">
        <f>ROUND(E474*J474,2)</f>
        <v>0</v>
      </c>
      <c r="L474" s="241">
        <v>12</v>
      </c>
      <c r="M474" s="241">
        <f>G474*(1+L474/100)</f>
        <v>0</v>
      </c>
      <c r="N474" s="239">
        <v>0</v>
      </c>
      <c r="O474" s="239">
        <f>ROUND(E474*N474,2)</f>
        <v>0</v>
      </c>
      <c r="P474" s="239">
        <v>0</v>
      </c>
      <c r="Q474" s="239">
        <f>ROUND(E474*P474,2)</f>
        <v>0</v>
      </c>
      <c r="R474" s="241" t="s">
        <v>817</v>
      </c>
      <c r="S474" s="241" t="s">
        <v>315</v>
      </c>
      <c r="T474" s="242" t="s">
        <v>315</v>
      </c>
      <c r="U474" s="224">
        <v>0.02</v>
      </c>
      <c r="V474" s="224">
        <f>ROUND(E474*U474,2)</f>
        <v>0.59</v>
      </c>
      <c r="W474" s="224"/>
      <c r="X474" s="224" t="s">
        <v>336</v>
      </c>
      <c r="Y474" s="224" t="s">
        <v>317</v>
      </c>
      <c r="Z474" s="214"/>
      <c r="AA474" s="214"/>
      <c r="AB474" s="214"/>
      <c r="AC474" s="214"/>
      <c r="AD474" s="214"/>
      <c r="AE474" s="214"/>
      <c r="AF474" s="214"/>
      <c r="AG474" s="214" t="s">
        <v>337</v>
      </c>
      <c r="AH474" s="214"/>
      <c r="AI474" s="214"/>
      <c r="AJ474" s="214"/>
      <c r="AK474" s="214"/>
      <c r="AL474" s="214"/>
      <c r="AM474" s="214"/>
      <c r="AN474" s="214"/>
      <c r="AO474" s="214"/>
      <c r="AP474" s="214"/>
      <c r="AQ474" s="214"/>
      <c r="AR474" s="214"/>
      <c r="AS474" s="214"/>
      <c r="AT474" s="214"/>
      <c r="AU474" s="214"/>
      <c r="AV474" s="214"/>
      <c r="AW474" s="214"/>
      <c r="AX474" s="214"/>
      <c r="AY474" s="214"/>
      <c r="AZ474" s="214"/>
      <c r="BA474" s="214"/>
      <c r="BB474" s="214"/>
      <c r="BC474" s="214"/>
      <c r="BD474" s="214"/>
      <c r="BE474" s="214"/>
      <c r="BF474" s="214"/>
      <c r="BG474" s="214"/>
      <c r="BH474" s="214"/>
    </row>
    <row r="475" spans="1:60" outlineLevel="2" x14ac:dyDescent="0.2">
      <c r="A475" s="221"/>
      <c r="B475" s="222"/>
      <c r="C475" s="268" t="s">
        <v>1219</v>
      </c>
      <c r="D475" s="262"/>
      <c r="E475" s="263">
        <v>29.37</v>
      </c>
      <c r="F475" s="224"/>
      <c r="G475" s="224"/>
      <c r="H475" s="224"/>
      <c r="I475" s="224"/>
      <c r="J475" s="224"/>
      <c r="K475" s="224"/>
      <c r="L475" s="224"/>
      <c r="M475" s="224"/>
      <c r="N475" s="223"/>
      <c r="O475" s="223"/>
      <c r="P475" s="223"/>
      <c r="Q475" s="223"/>
      <c r="R475" s="224"/>
      <c r="S475" s="224"/>
      <c r="T475" s="224"/>
      <c r="U475" s="224"/>
      <c r="V475" s="224"/>
      <c r="W475" s="224"/>
      <c r="X475" s="224"/>
      <c r="Y475" s="224"/>
      <c r="Z475" s="214"/>
      <c r="AA475" s="214"/>
      <c r="AB475" s="214"/>
      <c r="AC475" s="214"/>
      <c r="AD475" s="214"/>
      <c r="AE475" s="214"/>
      <c r="AF475" s="214"/>
      <c r="AG475" s="214" t="s">
        <v>371</v>
      </c>
      <c r="AH475" s="214">
        <v>5</v>
      </c>
      <c r="AI475" s="214"/>
      <c r="AJ475" s="214"/>
      <c r="AK475" s="214"/>
      <c r="AL475" s="214"/>
      <c r="AM475" s="214"/>
      <c r="AN475" s="214"/>
      <c r="AO475" s="214"/>
      <c r="AP475" s="214"/>
      <c r="AQ475" s="214"/>
      <c r="AR475" s="214"/>
      <c r="AS475" s="214"/>
      <c r="AT475" s="214"/>
      <c r="AU475" s="214"/>
      <c r="AV475" s="214"/>
      <c r="AW475" s="214"/>
      <c r="AX475" s="214"/>
      <c r="AY475" s="214"/>
      <c r="AZ475" s="214"/>
      <c r="BA475" s="214"/>
      <c r="BB475" s="214"/>
      <c r="BC475" s="214"/>
      <c r="BD475" s="214"/>
      <c r="BE475" s="214"/>
      <c r="BF475" s="214"/>
      <c r="BG475" s="214"/>
      <c r="BH475" s="214"/>
    </row>
    <row r="476" spans="1:60" ht="22.5" outlineLevel="1" x14ac:dyDescent="0.2">
      <c r="A476" s="236">
        <v>128</v>
      </c>
      <c r="B476" s="237" t="s">
        <v>831</v>
      </c>
      <c r="C476" s="254" t="s">
        <v>832</v>
      </c>
      <c r="D476" s="238" t="s">
        <v>379</v>
      </c>
      <c r="E476" s="239">
        <v>30.251100000000001</v>
      </c>
      <c r="F476" s="240"/>
      <c r="G476" s="241">
        <f>ROUND(E476*F476,2)</f>
        <v>0</v>
      </c>
      <c r="H476" s="240"/>
      <c r="I476" s="241">
        <f>ROUND(E476*H476,2)</f>
        <v>0</v>
      </c>
      <c r="J476" s="240"/>
      <c r="K476" s="241">
        <f>ROUND(E476*J476,2)</f>
        <v>0</v>
      </c>
      <c r="L476" s="241">
        <v>12</v>
      </c>
      <c r="M476" s="241">
        <f>G476*(1+L476/100)</f>
        <v>0</v>
      </c>
      <c r="N476" s="239">
        <v>2.0000000000000001E-4</v>
      </c>
      <c r="O476" s="239">
        <f>ROUND(E476*N476,2)</f>
        <v>0.01</v>
      </c>
      <c r="P476" s="239">
        <v>0</v>
      </c>
      <c r="Q476" s="239">
        <f>ROUND(E476*P476,2)</f>
        <v>0</v>
      </c>
      <c r="R476" s="241" t="s">
        <v>428</v>
      </c>
      <c r="S476" s="241" t="s">
        <v>315</v>
      </c>
      <c r="T476" s="242" t="s">
        <v>315</v>
      </c>
      <c r="U476" s="224">
        <v>0</v>
      </c>
      <c r="V476" s="224">
        <f>ROUND(E476*U476,2)</f>
        <v>0</v>
      </c>
      <c r="W476" s="224"/>
      <c r="X476" s="224" t="s">
        <v>429</v>
      </c>
      <c r="Y476" s="224" t="s">
        <v>317</v>
      </c>
      <c r="Z476" s="214"/>
      <c r="AA476" s="214"/>
      <c r="AB476" s="214"/>
      <c r="AC476" s="214"/>
      <c r="AD476" s="214"/>
      <c r="AE476" s="214"/>
      <c r="AF476" s="214"/>
      <c r="AG476" s="214" t="s">
        <v>430</v>
      </c>
      <c r="AH476" s="214"/>
      <c r="AI476" s="214"/>
      <c r="AJ476" s="214"/>
      <c r="AK476" s="214"/>
      <c r="AL476" s="214"/>
      <c r="AM476" s="214"/>
      <c r="AN476" s="214"/>
      <c r="AO476" s="214"/>
      <c r="AP476" s="214"/>
      <c r="AQ476" s="214"/>
      <c r="AR476" s="214"/>
      <c r="AS476" s="214"/>
      <c r="AT476" s="214"/>
      <c r="AU476" s="214"/>
      <c r="AV476" s="214"/>
      <c r="AW476" s="214"/>
      <c r="AX476" s="214"/>
      <c r="AY476" s="214"/>
      <c r="AZ476" s="214"/>
      <c r="BA476" s="214"/>
      <c r="BB476" s="214"/>
      <c r="BC476" s="214"/>
      <c r="BD476" s="214"/>
      <c r="BE476" s="214"/>
      <c r="BF476" s="214"/>
      <c r="BG476" s="214"/>
      <c r="BH476" s="214"/>
    </row>
    <row r="477" spans="1:60" outlineLevel="2" x14ac:dyDescent="0.2">
      <c r="A477" s="221"/>
      <c r="B477" s="222"/>
      <c r="C477" s="268" t="s">
        <v>833</v>
      </c>
      <c r="D477" s="262"/>
      <c r="E477" s="263"/>
      <c r="F477" s="224"/>
      <c r="G477" s="224"/>
      <c r="H477" s="224"/>
      <c r="I477" s="224"/>
      <c r="J477" s="224"/>
      <c r="K477" s="224"/>
      <c r="L477" s="224"/>
      <c r="M477" s="224"/>
      <c r="N477" s="223"/>
      <c r="O477" s="223"/>
      <c r="P477" s="223"/>
      <c r="Q477" s="223"/>
      <c r="R477" s="224"/>
      <c r="S477" s="224"/>
      <c r="T477" s="224"/>
      <c r="U477" s="224"/>
      <c r="V477" s="224"/>
      <c r="W477" s="224"/>
      <c r="X477" s="224"/>
      <c r="Y477" s="224"/>
      <c r="Z477" s="214"/>
      <c r="AA477" s="214"/>
      <c r="AB477" s="214"/>
      <c r="AC477" s="214"/>
      <c r="AD477" s="214"/>
      <c r="AE477" s="214"/>
      <c r="AF477" s="214"/>
      <c r="AG477" s="214" t="s">
        <v>371</v>
      </c>
      <c r="AH477" s="214">
        <v>0</v>
      </c>
      <c r="AI477" s="214"/>
      <c r="AJ477" s="214"/>
      <c r="AK477" s="214"/>
      <c r="AL477" s="214"/>
      <c r="AM477" s="214"/>
      <c r="AN477" s="214"/>
      <c r="AO477" s="214"/>
      <c r="AP477" s="214"/>
      <c r="AQ477" s="214"/>
      <c r="AR477" s="214"/>
      <c r="AS477" s="214"/>
      <c r="AT477" s="214"/>
      <c r="AU477" s="214"/>
      <c r="AV477" s="214"/>
      <c r="AW477" s="214"/>
      <c r="AX477" s="214"/>
      <c r="AY477" s="214"/>
      <c r="AZ477" s="214"/>
      <c r="BA477" s="214"/>
      <c r="BB477" s="214"/>
      <c r="BC477" s="214"/>
      <c r="BD477" s="214"/>
      <c r="BE477" s="214"/>
      <c r="BF477" s="214"/>
      <c r="BG477" s="214"/>
      <c r="BH477" s="214"/>
    </row>
    <row r="478" spans="1:60" outlineLevel="3" x14ac:dyDescent="0.2">
      <c r="A478" s="221"/>
      <c r="B478" s="222"/>
      <c r="C478" s="268" t="s">
        <v>1220</v>
      </c>
      <c r="D478" s="262"/>
      <c r="E478" s="263">
        <v>30.251100000000001</v>
      </c>
      <c r="F478" s="224"/>
      <c r="G478" s="224"/>
      <c r="H478" s="224"/>
      <c r="I478" s="224"/>
      <c r="J478" s="224"/>
      <c r="K478" s="224"/>
      <c r="L478" s="224"/>
      <c r="M478" s="224"/>
      <c r="N478" s="223"/>
      <c r="O478" s="223"/>
      <c r="P478" s="223"/>
      <c r="Q478" s="223"/>
      <c r="R478" s="224"/>
      <c r="S478" s="224"/>
      <c r="T478" s="224"/>
      <c r="U478" s="224"/>
      <c r="V478" s="224"/>
      <c r="W478" s="224"/>
      <c r="X478" s="224"/>
      <c r="Y478" s="224"/>
      <c r="Z478" s="214"/>
      <c r="AA478" s="214"/>
      <c r="AB478" s="214"/>
      <c r="AC478" s="214"/>
      <c r="AD478" s="214"/>
      <c r="AE478" s="214"/>
      <c r="AF478" s="214"/>
      <c r="AG478" s="214" t="s">
        <v>371</v>
      </c>
      <c r="AH478" s="214">
        <v>5</v>
      </c>
      <c r="AI478" s="214"/>
      <c r="AJ478" s="214"/>
      <c r="AK478" s="214"/>
      <c r="AL478" s="214"/>
      <c r="AM478" s="214"/>
      <c r="AN478" s="214"/>
      <c r="AO478" s="214"/>
      <c r="AP478" s="214"/>
      <c r="AQ478" s="214"/>
      <c r="AR478" s="214"/>
      <c r="AS478" s="214"/>
      <c r="AT478" s="214"/>
      <c r="AU478" s="214"/>
      <c r="AV478" s="214"/>
      <c r="AW478" s="214"/>
      <c r="AX478" s="214"/>
      <c r="AY478" s="214"/>
      <c r="AZ478" s="214"/>
      <c r="BA478" s="214"/>
      <c r="BB478" s="214"/>
      <c r="BC478" s="214"/>
      <c r="BD478" s="214"/>
      <c r="BE478" s="214"/>
      <c r="BF478" s="214"/>
      <c r="BG478" s="214"/>
      <c r="BH478" s="214"/>
    </row>
    <row r="479" spans="1:60" ht="22.5" outlineLevel="1" x14ac:dyDescent="0.2">
      <c r="A479" s="236">
        <v>129</v>
      </c>
      <c r="B479" s="237" t="s">
        <v>835</v>
      </c>
      <c r="C479" s="254" t="s">
        <v>836</v>
      </c>
      <c r="D479" s="238" t="s">
        <v>403</v>
      </c>
      <c r="E479" s="239">
        <v>40.909999999999997</v>
      </c>
      <c r="F479" s="240"/>
      <c r="G479" s="241">
        <f>ROUND(E479*F479,2)</f>
        <v>0</v>
      </c>
      <c r="H479" s="240"/>
      <c r="I479" s="241">
        <f>ROUND(E479*H479,2)</f>
        <v>0</v>
      </c>
      <c r="J479" s="240"/>
      <c r="K479" s="241">
        <f>ROUND(E479*J479,2)</f>
        <v>0</v>
      </c>
      <c r="L479" s="241">
        <v>12</v>
      </c>
      <c r="M479" s="241">
        <f>G479*(1+L479/100)</f>
        <v>0</v>
      </c>
      <c r="N479" s="239">
        <v>3.0000000000000001E-5</v>
      </c>
      <c r="O479" s="239">
        <f>ROUND(E479*N479,2)</f>
        <v>0</v>
      </c>
      <c r="P479" s="239">
        <v>0</v>
      </c>
      <c r="Q479" s="239">
        <f>ROUND(E479*P479,2)</f>
        <v>0</v>
      </c>
      <c r="R479" s="241" t="s">
        <v>817</v>
      </c>
      <c r="S479" s="241" t="s">
        <v>315</v>
      </c>
      <c r="T479" s="242" t="s">
        <v>315</v>
      </c>
      <c r="U479" s="224">
        <v>0.14000000000000001</v>
      </c>
      <c r="V479" s="224">
        <f>ROUND(E479*U479,2)</f>
        <v>5.73</v>
      </c>
      <c r="W479" s="224"/>
      <c r="X479" s="224" t="s">
        <v>336</v>
      </c>
      <c r="Y479" s="224" t="s">
        <v>317</v>
      </c>
      <c r="Z479" s="214"/>
      <c r="AA479" s="214"/>
      <c r="AB479" s="214"/>
      <c r="AC479" s="214"/>
      <c r="AD479" s="214"/>
      <c r="AE479" s="214"/>
      <c r="AF479" s="214"/>
      <c r="AG479" s="214" t="s">
        <v>337</v>
      </c>
      <c r="AH479" s="214"/>
      <c r="AI479" s="214"/>
      <c r="AJ479" s="214"/>
      <c r="AK479" s="214"/>
      <c r="AL479" s="214"/>
      <c r="AM479" s="214"/>
      <c r="AN479" s="214"/>
      <c r="AO479" s="214"/>
      <c r="AP479" s="214"/>
      <c r="AQ479" s="214"/>
      <c r="AR479" s="214"/>
      <c r="AS479" s="214"/>
      <c r="AT479" s="214"/>
      <c r="AU479" s="214"/>
      <c r="AV479" s="214"/>
      <c r="AW479" s="214"/>
      <c r="AX479" s="214"/>
      <c r="AY479" s="214"/>
      <c r="AZ479" s="214"/>
      <c r="BA479" s="214"/>
      <c r="BB479" s="214"/>
      <c r="BC479" s="214"/>
      <c r="BD479" s="214"/>
      <c r="BE479" s="214"/>
      <c r="BF479" s="214"/>
      <c r="BG479" s="214"/>
      <c r="BH479" s="214"/>
    </row>
    <row r="480" spans="1:60" outlineLevel="2" x14ac:dyDescent="0.2">
      <c r="A480" s="221"/>
      <c r="B480" s="222"/>
      <c r="C480" s="268" t="s">
        <v>381</v>
      </c>
      <c r="D480" s="262"/>
      <c r="E480" s="263"/>
      <c r="F480" s="224"/>
      <c r="G480" s="224"/>
      <c r="H480" s="224"/>
      <c r="I480" s="224"/>
      <c r="J480" s="224"/>
      <c r="K480" s="224"/>
      <c r="L480" s="224"/>
      <c r="M480" s="224"/>
      <c r="N480" s="223"/>
      <c r="O480" s="223"/>
      <c r="P480" s="223"/>
      <c r="Q480" s="223"/>
      <c r="R480" s="224"/>
      <c r="S480" s="224"/>
      <c r="T480" s="224"/>
      <c r="U480" s="224"/>
      <c r="V480" s="224"/>
      <c r="W480" s="224"/>
      <c r="X480" s="224"/>
      <c r="Y480" s="224"/>
      <c r="Z480" s="214"/>
      <c r="AA480" s="214"/>
      <c r="AB480" s="214"/>
      <c r="AC480" s="214"/>
      <c r="AD480" s="214"/>
      <c r="AE480" s="214"/>
      <c r="AF480" s="214"/>
      <c r="AG480" s="214" t="s">
        <v>371</v>
      </c>
      <c r="AH480" s="214">
        <v>0</v>
      </c>
      <c r="AI480" s="214"/>
      <c r="AJ480" s="214"/>
      <c r="AK480" s="214"/>
      <c r="AL480" s="214"/>
      <c r="AM480" s="214"/>
      <c r="AN480" s="214"/>
      <c r="AO480" s="214"/>
      <c r="AP480" s="214"/>
      <c r="AQ480" s="214"/>
      <c r="AR480" s="214"/>
      <c r="AS480" s="214"/>
      <c r="AT480" s="214"/>
      <c r="AU480" s="214"/>
      <c r="AV480" s="214"/>
      <c r="AW480" s="214"/>
      <c r="AX480" s="214"/>
      <c r="AY480" s="214"/>
      <c r="AZ480" s="214"/>
      <c r="BA480" s="214"/>
      <c r="BB480" s="214"/>
      <c r="BC480" s="214"/>
      <c r="BD480" s="214"/>
      <c r="BE480" s="214"/>
      <c r="BF480" s="214"/>
      <c r="BG480" s="214"/>
      <c r="BH480" s="214"/>
    </row>
    <row r="481" spans="1:60" outlineLevel="3" x14ac:dyDescent="0.2">
      <c r="A481" s="221"/>
      <c r="B481" s="222"/>
      <c r="C481" s="268" t="s">
        <v>1221</v>
      </c>
      <c r="D481" s="262"/>
      <c r="E481" s="263">
        <v>6.58</v>
      </c>
      <c r="F481" s="224"/>
      <c r="G481" s="224"/>
      <c r="H481" s="224"/>
      <c r="I481" s="224"/>
      <c r="J481" s="224"/>
      <c r="K481" s="224"/>
      <c r="L481" s="224"/>
      <c r="M481" s="224"/>
      <c r="N481" s="223"/>
      <c r="O481" s="223"/>
      <c r="P481" s="223"/>
      <c r="Q481" s="223"/>
      <c r="R481" s="224"/>
      <c r="S481" s="224"/>
      <c r="T481" s="224"/>
      <c r="U481" s="224"/>
      <c r="V481" s="224"/>
      <c r="W481" s="224"/>
      <c r="X481" s="224"/>
      <c r="Y481" s="224"/>
      <c r="Z481" s="214"/>
      <c r="AA481" s="214"/>
      <c r="AB481" s="214"/>
      <c r="AC481" s="214"/>
      <c r="AD481" s="214"/>
      <c r="AE481" s="214"/>
      <c r="AF481" s="214"/>
      <c r="AG481" s="214" t="s">
        <v>371</v>
      </c>
      <c r="AH481" s="214">
        <v>0</v>
      </c>
      <c r="AI481" s="214"/>
      <c r="AJ481" s="214"/>
      <c r="AK481" s="214"/>
      <c r="AL481" s="214"/>
      <c r="AM481" s="214"/>
      <c r="AN481" s="214"/>
      <c r="AO481" s="214"/>
      <c r="AP481" s="214"/>
      <c r="AQ481" s="214"/>
      <c r="AR481" s="214"/>
      <c r="AS481" s="214"/>
      <c r="AT481" s="214"/>
      <c r="AU481" s="214"/>
      <c r="AV481" s="214"/>
      <c r="AW481" s="214"/>
      <c r="AX481" s="214"/>
      <c r="AY481" s="214"/>
      <c r="AZ481" s="214"/>
      <c r="BA481" s="214"/>
      <c r="BB481" s="214"/>
      <c r="BC481" s="214"/>
      <c r="BD481" s="214"/>
      <c r="BE481" s="214"/>
      <c r="BF481" s="214"/>
      <c r="BG481" s="214"/>
      <c r="BH481" s="214"/>
    </row>
    <row r="482" spans="1:60" outlineLevel="3" x14ac:dyDescent="0.2">
      <c r="A482" s="221"/>
      <c r="B482" s="222"/>
      <c r="C482" s="268" t="s">
        <v>1222</v>
      </c>
      <c r="D482" s="262"/>
      <c r="E482" s="263">
        <v>13.11</v>
      </c>
      <c r="F482" s="224"/>
      <c r="G482" s="224"/>
      <c r="H482" s="224"/>
      <c r="I482" s="224"/>
      <c r="J482" s="224"/>
      <c r="K482" s="224"/>
      <c r="L482" s="224"/>
      <c r="M482" s="224"/>
      <c r="N482" s="223"/>
      <c r="O482" s="223"/>
      <c r="P482" s="223"/>
      <c r="Q482" s="223"/>
      <c r="R482" s="224"/>
      <c r="S482" s="224"/>
      <c r="T482" s="224"/>
      <c r="U482" s="224"/>
      <c r="V482" s="224"/>
      <c r="W482" s="224"/>
      <c r="X482" s="224"/>
      <c r="Y482" s="224"/>
      <c r="Z482" s="214"/>
      <c r="AA482" s="214"/>
      <c r="AB482" s="214"/>
      <c r="AC482" s="214"/>
      <c r="AD482" s="214"/>
      <c r="AE482" s="214"/>
      <c r="AF482" s="214"/>
      <c r="AG482" s="214" t="s">
        <v>371</v>
      </c>
      <c r="AH482" s="214">
        <v>0</v>
      </c>
      <c r="AI482" s="214"/>
      <c r="AJ482" s="214"/>
      <c r="AK482" s="214"/>
      <c r="AL482" s="214"/>
      <c r="AM482" s="214"/>
      <c r="AN482" s="214"/>
      <c r="AO482" s="214"/>
      <c r="AP482" s="214"/>
      <c r="AQ482" s="214"/>
      <c r="AR482" s="214"/>
      <c r="AS482" s="214"/>
      <c r="AT482" s="214"/>
      <c r="AU482" s="214"/>
      <c r="AV482" s="214"/>
      <c r="AW482" s="214"/>
      <c r="AX482" s="214"/>
      <c r="AY482" s="214"/>
      <c r="AZ482" s="214"/>
      <c r="BA482" s="214"/>
      <c r="BB482" s="214"/>
      <c r="BC482" s="214"/>
      <c r="BD482" s="214"/>
      <c r="BE482" s="214"/>
      <c r="BF482" s="214"/>
      <c r="BG482" s="214"/>
      <c r="BH482" s="214"/>
    </row>
    <row r="483" spans="1:60" outlineLevel="3" x14ac:dyDescent="0.2">
      <c r="A483" s="221"/>
      <c r="B483" s="222"/>
      <c r="C483" s="268" t="s">
        <v>1223</v>
      </c>
      <c r="D483" s="262"/>
      <c r="E483" s="263">
        <v>17.62</v>
      </c>
      <c r="F483" s="224"/>
      <c r="G483" s="224"/>
      <c r="H483" s="224"/>
      <c r="I483" s="224"/>
      <c r="J483" s="224"/>
      <c r="K483" s="224"/>
      <c r="L483" s="224"/>
      <c r="M483" s="224"/>
      <c r="N483" s="223"/>
      <c r="O483" s="223"/>
      <c r="P483" s="223"/>
      <c r="Q483" s="223"/>
      <c r="R483" s="224"/>
      <c r="S483" s="224"/>
      <c r="T483" s="224"/>
      <c r="U483" s="224"/>
      <c r="V483" s="224"/>
      <c r="W483" s="224"/>
      <c r="X483" s="224"/>
      <c r="Y483" s="224"/>
      <c r="Z483" s="214"/>
      <c r="AA483" s="214"/>
      <c r="AB483" s="214"/>
      <c r="AC483" s="214"/>
      <c r="AD483" s="214"/>
      <c r="AE483" s="214"/>
      <c r="AF483" s="214"/>
      <c r="AG483" s="214" t="s">
        <v>371</v>
      </c>
      <c r="AH483" s="214">
        <v>0</v>
      </c>
      <c r="AI483" s="214"/>
      <c r="AJ483" s="214"/>
      <c r="AK483" s="214"/>
      <c r="AL483" s="214"/>
      <c r="AM483" s="214"/>
      <c r="AN483" s="214"/>
      <c r="AO483" s="214"/>
      <c r="AP483" s="214"/>
      <c r="AQ483" s="214"/>
      <c r="AR483" s="214"/>
      <c r="AS483" s="214"/>
      <c r="AT483" s="214"/>
      <c r="AU483" s="214"/>
      <c r="AV483" s="214"/>
      <c r="AW483" s="214"/>
      <c r="AX483" s="214"/>
      <c r="AY483" s="214"/>
      <c r="AZ483" s="214"/>
      <c r="BA483" s="214"/>
      <c r="BB483" s="214"/>
      <c r="BC483" s="214"/>
      <c r="BD483" s="214"/>
      <c r="BE483" s="214"/>
      <c r="BF483" s="214"/>
      <c r="BG483" s="214"/>
      <c r="BH483" s="214"/>
    </row>
    <row r="484" spans="1:60" outlineLevel="3" x14ac:dyDescent="0.2">
      <c r="A484" s="221"/>
      <c r="B484" s="222"/>
      <c r="C484" s="268" t="s">
        <v>1224</v>
      </c>
      <c r="D484" s="262"/>
      <c r="E484" s="263">
        <v>3.6</v>
      </c>
      <c r="F484" s="224"/>
      <c r="G484" s="224"/>
      <c r="H484" s="224"/>
      <c r="I484" s="224"/>
      <c r="J484" s="224"/>
      <c r="K484" s="224"/>
      <c r="L484" s="224"/>
      <c r="M484" s="224"/>
      <c r="N484" s="223"/>
      <c r="O484" s="223"/>
      <c r="P484" s="223"/>
      <c r="Q484" s="223"/>
      <c r="R484" s="224"/>
      <c r="S484" s="224"/>
      <c r="T484" s="224"/>
      <c r="U484" s="224"/>
      <c r="V484" s="224"/>
      <c r="W484" s="224"/>
      <c r="X484" s="224"/>
      <c r="Y484" s="224"/>
      <c r="Z484" s="214"/>
      <c r="AA484" s="214"/>
      <c r="AB484" s="214"/>
      <c r="AC484" s="214"/>
      <c r="AD484" s="214"/>
      <c r="AE484" s="214"/>
      <c r="AF484" s="214"/>
      <c r="AG484" s="214" t="s">
        <v>371</v>
      </c>
      <c r="AH484" s="214">
        <v>0</v>
      </c>
      <c r="AI484" s="214"/>
      <c r="AJ484" s="214"/>
      <c r="AK484" s="214"/>
      <c r="AL484" s="214"/>
      <c r="AM484" s="214"/>
      <c r="AN484" s="214"/>
      <c r="AO484" s="214"/>
      <c r="AP484" s="214"/>
      <c r="AQ484" s="214"/>
      <c r="AR484" s="214"/>
      <c r="AS484" s="214"/>
      <c r="AT484" s="214"/>
      <c r="AU484" s="214"/>
      <c r="AV484" s="214"/>
      <c r="AW484" s="214"/>
      <c r="AX484" s="214"/>
      <c r="AY484" s="214"/>
      <c r="AZ484" s="214"/>
      <c r="BA484" s="214"/>
      <c r="BB484" s="214"/>
      <c r="BC484" s="214"/>
      <c r="BD484" s="214"/>
      <c r="BE484" s="214"/>
      <c r="BF484" s="214"/>
      <c r="BG484" s="214"/>
      <c r="BH484" s="214"/>
    </row>
    <row r="485" spans="1:60" ht="22.5" outlineLevel="1" x14ac:dyDescent="0.2">
      <c r="A485" s="236">
        <v>130</v>
      </c>
      <c r="B485" s="237" t="s">
        <v>841</v>
      </c>
      <c r="C485" s="254" t="s">
        <v>842</v>
      </c>
      <c r="D485" s="238" t="s">
        <v>379</v>
      </c>
      <c r="E485" s="239">
        <v>29.37</v>
      </c>
      <c r="F485" s="240"/>
      <c r="G485" s="241">
        <f>ROUND(E485*F485,2)</f>
        <v>0</v>
      </c>
      <c r="H485" s="240"/>
      <c r="I485" s="241">
        <f>ROUND(E485*H485,2)</f>
        <v>0</v>
      </c>
      <c r="J485" s="240"/>
      <c r="K485" s="241">
        <f>ROUND(E485*J485,2)</f>
        <v>0</v>
      </c>
      <c r="L485" s="241">
        <v>12</v>
      </c>
      <c r="M485" s="241">
        <f>G485*(1+L485/100)</f>
        <v>0</v>
      </c>
      <c r="N485" s="239">
        <v>2.4000000000000001E-4</v>
      </c>
      <c r="O485" s="239">
        <f>ROUND(E485*N485,2)</f>
        <v>0.01</v>
      </c>
      <c r="P485" s="239">
        <v>0</v>
      </c>
      <c r="Q485" s="239">
        <f>ROUND(E485*P485,2)</f>
        <v>0</v>
      </c>
      <c r="R485" s="241" t="s">
        <v>817</v>
      </c>
      <c r="S485" s="241" t="s">
        <v>315</v>
      </c>
      <c r="T485" s="242" t="s">
        <v>315</v>
      </c>
      <c r="U485" s="224">
        <v>0.45</v>
      </c>
      <c r="V485" s="224">
        <f>ROUND(E485*U485,2)</f>
        <v>13.22</v>
      </c>
      <c r="W485" s="224"/>
      <c r="X485" s="224" t="s">
        <v>336</v>
      </c>
      <c r="Y485" s="224" t="s">
        <v>317</v>
      </c>
      <c r="Z485" s="214"/>
      <c r="AA485" s="214"/>
      <c r="AB485" s="214"/>
      <c r="AC485" s="214"/>
      <c r="AD485" s="214"/>
      <c r="AE485" s="214"/>
      <c r="AF485" s="214"/>
      <c r="AG485" s="214" t="s">
        <v>337</v>
      </c>
      <c r="AH485" s="214"/>
      <c r="AI485" s="214"/>
      <c r="AJ485" s="214"/>
      <c r="AK485" s="214"/>
      <c r="AL485" s="214"/>
      <c r="AM485" s="214"/>
      <c r="AN485" s="214"/>
      <c r="AO485" s="214"/>
      <c r="AP485" s="214"/>
      <c r="AQ485" s="214"/>
      <c r="AR485" s="214"/>
      <c r="AS485" s="214"/>
      <c r="AT485" s="214"/>
      <c r="AU485" s="214"/>
      <c r="AV485" s="214"/>
      <c r="AW485" s="214"/>
      <c r="AX485" s="214"/>
      <c r="AY485" s="214"/>
      <c r="AZ485" s="214"/>
      <c r="BA485" s="214"/>
      <c r="BB485" s="214"/>
      <c r="BC485" s="214"/>
      <c r="BD485" s="214"/>
      <c r="BE485" s="214"/>
      <c r="BF485" s="214"/>
      <c r="BG485" s="214"/>
      <c r="BH485" s="214"/>
    </row>
    <row r="486" spans="1:60" outlineLevel="2" x14ac:dyDescent="0.2">
      <c r="A486" s="221"/>
      <c r="B486" s="222"/>
      <c r="C486" s="268" t="s">
        <v>1225</v>
      </c>
      <c r="D486" s="262"/>
      <c r="E486" s="263"/>
      <c r="F486" s="224"/>
      <c r="G486" s="224"/>
      <c r="H486" s="224"/>
      <c r="I486" s="224"/>
      <c r="J486" s="224"/>
      <c r="K486" s="224"/>
      <c r="L486" s="224"/>
      <c r="M486" s="224"/>
      <c r="N486" s="223"/>
      <c r="O486" s="223"/>
      <c r="P486" s="223"/>
      <c r="Q486" s="223"/>
      <c r="R486" s="224"/>
      <c r="S486" s="224"/>
      <c r="T486" s="224"/>
      <c r="U486" s="224"/>
      <c r="V486" s="224"/>
      <c r="W486" s="224"/>
      <c r="X486" s="224"/>
      <c r="Y486" s="224"/>
      <c r="Z486" s="214"/>
      <c r="AA486" s="214"/>
      <c r="AB486" s="214"/>
      <c r="AC486" s="214"/>
      <c r="AD486" s="214"/>
      <c r="AE486" s="214"/>
      <c r="AF486" s="214"/>
      <c r="AG486" s="214" t="s">
        <v>371</v>
      </c>
      <c r="AH486" s="214">
        <v>0</v>
      </c>
      <c r="AI486" s="214"/>
      <c r="AJ486" s="214"/>
      <c r="AK486" s="214"/>
      <c r="AL486" s="214"/>
      <c r="AM486" s="214"/>
      <c r="AN486" s="214"/>
      <c r="AO486" s="214"/>
      <c r="AP486" s="214"/>
      <c r="AQ486" s="214"/>
      <c r="AR486" s="214"/>
      <c r="AS486" s="214"/>
      <c r="AT486" s="214"/>
      <c r="AU486" s="214"/>
      <c r="AV486" s="214"/>
      <c r="AW486" s="214"/>
      <c r="AX486" s="214"/>
      <c r="AY486" s="214"/>
      <c r="AZ486" s="214"/>
      <c r="BA486" s="214"/>
      <c r="BB486" s="214"/>
      <c r="BC486" s="214"/>
      <c r="BD486" s="214"/>
      <c r="BE486" s="214"/>
      <c r="BF486" s="214"/>
      <c r="BG486" s="214"/>
      <c r="BH486" s="214"/>
    </row>
    <row r="487" spans="1:60" outlineLevel="3" x14ac:dyDescent="0.2">
      <c r="A487" s="221"/>
      <c r="B487" s="222"/>
      <c r="C487" s="268" t="s">
        <v>381</v>
      </c>
      <c r="D487" s="262"/>
      <c r="E487" s="263"/>
      <c r="F487" s="224"/>
      <c r="G487" s="224"/>
      <c r="H487" s="224"/>
      <c r="I487" s="224"/>
      <c r="J487" s="224"/>
      <c r="K487" s="224"/>
      <c r="L487" s="224"/>
      <c r="M487" s="224"/>
      <c r="N487" s="223"/>
      <c r="O487" s="223"/>
      <c r="P487" s="223"/>
      <c r="Q487" s="223"/>
      <c r="R487" s="224"/>
      <c r="S487" s="224"/>
      <c r="T487" s="224"/>
      <c r="U487" s="224"/>
      <c r="V487" s="224"/>
      <c r="W487" s="224"/>
      <c r="X487" s="224"/>
      <c r="Y487" s="224"/>
      <c r="Z487" s="214"/>
      <c r="AA487" s="214"/>
      <c r="AB487" s="214"/>
      <c r="AC487" s="214"/>
      <c r="AD487" s="214"/>
      <c r="AE487" s="214"/>
      <c r="AF487" s="214"/>
      <c r="AG487" s="214" t="s">
        <v>371</v>
      </c>
      <c r="AH487" s="214">
        <v>0</v>
      </c>
      <c r="AI487" s="214"/>
      <c r="AJ487" s="214"/>
      <c r="AK487" s="214"/>
      <c r="AL487" s="214"/>
      <c r="AM487" s="214"/>
      <c r="AN487" s="214"/>
      <c r="AO487" s="214"/>
      <c r="AP487" s="214"/>
      <c r="AQ487" s="214"/>
      <c r="AR487" s="214"/>
      <c r="AS487" s="214"/>
      <c r="AT487" s="214"/>
      <c r="AU487" s="214"/>
      <c r="AV487" s="214"/>
      <c r="AW487" s="214"/>
      <c r="AX487" s="214"/>
      <c r="AY487" s="214"/>
      <c r="AZ487" s="214"/>
      <c r="BA487" s="214"/>
      <c r="BB487" s="214"/>
      <c r="BC487" s="214"/>
      <c r="BD487" s="214"/>
      <c r="BE487" s="214"/>
      <c r="BF487" s="214"/>
      <c r="BG487" s="214"/>
      <c r="BH487" s="214"/>
    </row>
    <row r="488" spans="1:60" outlineLevel="3" x14ac:dyDescent="0.2">
      <c r="A488" s="221"/>
      <c r="B488" s="222"/>
      <c r="C488" s="268" t="s">
        <v>1048</v>
      </c>
      <c r="D488" s="262"/>
      <c r="E488" s="263">
        <v>3.7</v>
      </c>
      <c r="F488" s="224"/>
      <c r="G488" s="224"/>
      <c r="H488" s="224"/>
      <c r="I488" s="224"/>
      <c r="J488" s="224"/>
      <c r="K488" s="224"/>
      <c r="L488" s="224"/>
      <c r="M488" s="224"/>
      <c r="N488" s="223"/>
      <c r="O488" s="223"/>
      <c r="P488" s="223"/>
      <c r="Q488" s="223"/>
      <c r="R488" s="224"/>
      <c r="S488" s="224"/>
      <c r="T488" s="224"/>
      <c r="U488" s="224"/>
      <c r="V488" s="224"/>
      <c r="W488" s="224"/>
      <c r="X488" s="224"/>
      <c r="Y488" s="224"/>
      <c r="Z488" s="214"/>
      <c r="AA488" s="214"/>
      <c r="AB488" s="214"/>
      <c r="AC488" s="214"/>
      <c r="AD488" s="214"/>
      <c r="AE488" s="214"/>
      <c r="AF488" s="214"/>
      <c r="AG488" s="214" t="s">
        <v>371</v>
      </c>
      <c r="AH488" s="214">
        <v>0</v>
      </c>
      <c r="AI488" s="214"/>
      <c r="AJ488" s="214"/>
      <c r="AK488" s="214"/>
      <c r="AL488" s="214"/>
      <c r="AM488" s="214"/>
      <c r="AN488" s="214"/>
      <c r="AO488" s="214"/>
      <c r="AP488" s="214"/>
      <c r="AQ488" s="214"/>
      <c r="AR488" s="214"/>
      <c r="AS488" s="214"/>
      <c r="AT488" s="214"/>
      <c r="AU488" s="214"/>
      <c r="AV488" s="214"/>
      <c r="AW488" s="214"/>
      <c r="AX488" s="214"/>
      <c r="AY488" s="214"/>
      <c r="AZ488" s="214"/>
      <c r="BA488" s="214"/>
      <c r="BB488" s="214"/>
      <c r="BC488" s="214"/>
      <c r="BD488" s="214"/>
      <c r="BE488" s="214"/>
      <c r="BF488" s="214"/>
      <c r="BG488" s="214"/>
      <c r="BH488" s="214"/>
    </row>
    <row r="489" spans="1:60" outlineLevel="3" x14ac:dyDescent="0.2">
      <c r="A489" s="221"/>
      <c r="B489" s="222"/>
      <c r="C489" s="268" t="s">
        <v>1226</v>
      </c>
      <c r="D489" s="262"/>
      <c r="E489" s="263">
        <v>13.29</v>
      </c>
      <c r="F489" s="224"/>
      <c r="G489" s="224"/>
      <c r="H489" s="224"/>
      <c r="I489" s="224"/>
      <c r="J489" s="224"/>
      <c r="K489" s="224"/>
      <c r="L489" s="224"/>
      <c r="M489" s="224"/>
      <c r="N489" s="223"/>
      <c r="O489" s="223"/>
      <c r="P489" s="223"/>
      <c r="Q489" s="223"/>
      <c r="R489" s="224"/>
      <c r="S489" s="224"/>
      <c r="T489" s="224"/>
      <c r="U489" s="224"/>
      <c r="V489" s="224"/>
      <c r="W489" s="224"/>
      <c r="X489" s="224"/>
      <c r="Y489" s="224"/>
      <c r="Z489" s="214"/>
      <c r="AA489" s="214"/>
      <c r="AB489" s="214"/>
      <c r="AC489" s="214"/>
      <c r="AD489" s="214"/>
      <c r="AE489" s="214"/>
      <c r="AF489" s="214"/>
      <c r="AG489" s="214" t="s">
        <v>371</v>
      </c>
      <c r="AH489" s="214">
        <v>0</v>
      </c>
      <c r="AI489" s="214"/>
      <c r="AJ489" s="214"/>
      <c r="AK489" s="214"/>
      <c r="AL489" s="214"/>
      <c r="AM489" s="214"/>
      <c r="AN489" s="214"/>
      <c r="AO489" s="214"/>
      <c r="AP489" s="214"/>
      <c r="AQ489" s="214"/>
      <c r="AR489" s="214"/>
      <c r="AS489" s="214"/>
      <c r="AT489" s="214"/>
      <c r="AU489" s="214"/>
      <c r="AV489" s="214"/>
      <c r="AW489" s="214"/>
      <c r="AX489" s="214"/>
      <c r="AY489" s="214"/>
      <c r="AZ489" s="214"/>
      <c r="BA489" s="214"/>
      <c r="BB489" s="214"/>
      <c r="BC489" s="214"/>
      <c r="BD489" s="214"/>
      <c r="BE489" s="214"/>
      <c r="BF489" s="214"/>
      <c r="BG489" s="214"/>
      <c r="BH489" s="214"/>
    </row>
    <row r="490" spans="1:60" outlineLevel="3" x14ac:dyDescent="0.2">
      <c r="A490" s="221"/>
      <c r="B490" s="222"/>
      <c r="C490" s="268" t="s">
        <v>1050</v>
      </c>
      <c r="D490" s="262"/>
      <c r="E490" s="263">
        <v>12.38</v>
      </c>
      <c r="F490" s="224"/>
      <c r="G490" s="224"/>
      <c r="H490" s="224"/>
      <c r="I490" s="224"/>
      <c r="J490" s="224"/>
      <c r="K490" s="224"/>
      <c r="L490" s="224"/>
      <c r="M490" s="224"/>
      <c r="N490" s="223"/>
      <c r="O490" s="223"/>
      <c r="P490" s="223"/>
      <c r="Q490" s="223"/>
      <c r="R490" s="224"/>
      <c r="S490" s="224"/>
      <c r="T490" s="224"/>
      <c r="U490" s="224"/>
      <c r="V490" s="224"/>
      <c r="W490" s="224"/>
      <c r="X490" s="224"/>
      <c r="Y490" s="224"/>
      <c r="Z490" s="214"/>
      <c r="AA490" s="214"/>
      <c r="AB490" s="214"/>
      <c r="AC490" s="214"/>
      <c r="AD490" s="214"/>
      <c r="AE490" s="214"/>
      <c r="AF490" s="214"/>
      <c r="AG490" s="214" t="s">
        <v>371</v>
      </c>
      <c r="AH490" s="214">
        <v>0</v>
      </c>
      <c r="AI490" s="214"/>
      <c r="AJ490" s="214"/>
      <c r="AK490" s="214"/>
      <c r="AL490" s="214"/>
      <c r="AM490" s="214"/>
      <c r="AN490" s="214"/>
      <c r="AO490" s="214"/>
      <c r="AP490" s="214"/>
      <c r="AQ490" s="214"/>
      <c r="AR490" s="214"/>
      <c r="AS490" s="214"/>
      <c r="AT490" s="214"/>
      <c r="AU490" s="214"/>
      <c r="AV490" s="214"/>
      <c r="AW490" s="214"/>
      <c r="AX490" s="214"/>
      <c r="AY490" s="214"/>
      <c r="AZ490" s="214"/>
      <c r="BA490" s="214"/>
      <c r="BB490" s="214"/>
      <c r="BC490" s="214"/>
      <c r="BD490" s="214"/>
      <c r="BE490" s="214"/>
      <c r="BF490" s="214"/>
      <c r="BG490" s="214"/>
      <c r="BH490" s="214"/>
    </row>
    <row r="491" spans="1:60" ht="33.75" outlineLevel="1" x14ac:dyDescent="0.2">
      <c r="A491" s="236">
        <v>131</v>
      </c>
      <c r="B491" s="237" t="s">
        <v>843</v>
      </c>
      <c r="C491" s="254" t="s">
        <v>844</v>
      </c>
      <c r="D491" s="238" t="s">
        <v>379</v>
      </c>
      <c r="E491" s="239">
        <v>30.251100000000001</v>
      </c>
      <c r="F491" s="240"/>
      <c r="G491" s="241">
        <f>ROUND(E491*F491,2)</f>
        <v>0</v>
      </c>
      <c r="H491" s="240"/>
      <c r="I491" s="241">
        <f>ROUND(E491*H491,2)</f>
        <v>0</v>
      </c>
      <c r="J491" s="240"/>
      <c r="K491" s="241">
        <f>ROUND(E491*J491,2)</f>
        <v>0</v>
      </c>
      <c r="L491" s="241">
        <v>12</v>
      </c>
      <c r="M491" s="241">
        <f>G491*(1+L491/100)</f>
        <v>0</v>
      </c>
      <c r="N491" s="239">
        <v>3.0000000000000001E-3</v>
      </c>
      <c r="O491" s="239">
        <f>ROUND(E491*N491,2)</f>
        <v>0.09</v>
      </c>
      <c r="P491" s="239">
        <v>0</v>
      </c>
      <c r="Q491" s="239">
        <f>ROUND(E491*P491,2)</f>
        <v>0</v>
      </c>
      <c r="R491" s="241" t="s">
        <v>428</v>
      </c>
      <c r="S491" s="241" t="s">
        <v>315</v>
      </c>
      <c r="T491" s="242" t="s">
        <v>315</v>
      </c>
      <c r="U491" s="224">
        <v>0</v>
      </c>
      <c r="V491" s="224">
        <f>ROUND(E491*U491,2)</f>
        <v>0</v>
      </c>
      <c r="W491" s="224"/>
      <c r="X491" s="224" t="s">
        <v>429</v>
      </c>
      <c r="Y491" s="224" t="s">
        <v>317</v>
      </c>
      <c r="Z491" s="214"/>
      <c r="AA491" s="214"/>
      <c r="AB491" s="214"/>
      <c r="AC491" s="214"/>
      <c r="AD491" s="214"/>
      <c r="AE491" s="214"/>
      <c r="AF491" s="214"/>
      <c r="AG491" s="214" t="s">
        <v>430</v>
      </c>
      <c r="AH491" s="214"/>
      <c r="AI491" s="214"/>
      <c r="AJ491" s="214"/>
      <c r="AK491" s="214"/>
      <c r="AL491" s="214"/>
      <c r="AM491" s="214"/>
      <c r="AN491" s="214"/>
      <c r="AO491" s="214"/>
      <c r="AP491" s="214"/>
      <c r="AQ491" s="214"/>
      <c r="AR491" s="214"/>
      <c r="AS491" s="214"/>
      <c r="AT491" s="214"/>
      <c r="AU491" s="214"/>
      <c r="AV491" s="214"/>
      <c r="AW491" s="214"/>
      <c r="AX491" s="214"/>
      <c r="AY491" s="214"/>
      <c r="AZ491" s="214"/>
      <c r="BA491" s="214"/>
      <c r="BB491" s="214"/>
      <c r="BC491" s="214"/>
      <c r="BD491" s="214"/>
      <c r="BE491" s="214"/>
      <c r="BF491" s="214"/>
      <c r="BG491" s="214"/>
      <c r="BH491" s="214"/>
    </row>
    <row r="492" spans="1:60" outlineLevel="2" x14ac:dyDescent="0.2">
      <c r="A492" s="221"/>
      <c r="B492" s="222"/>
      <c r="C492" s="255" t="s">
        <v>807</v>
      </c>
      <c r="D492" s="243"/>
      <c r="E492" s="243"/>
      <c r="F492" s="243"/>
      <c r="G492" s="243"/>
      <c r="H492" s="224"/>
      <c r="I492" s="224"/>
      <c r="J492" s="224"/>
      <c r="K492" s="224"/>
      <c r="L492" s="224"/>
      <c r="M492" s="224"/>
      <c r="N492" s="223"/>
      <c r="O492" s="223"/>
      <c r="P492" s="223"/>
      <c r="Q492" s="223"/>
      <c r="R492" s="224"/>
      <c r="S492" s="224"/>
      <c r="T492" s="224"/>
      <c r="U492" s="224"/>
      <c r="V492" s="224"/>
      <c r="W492" s="224"/>
      <c r="X492" s="224"/>
      <c r="Y492" s="224"/>
      <c r="Z492" s="214"/>
      <c r="AA492" s="214"/>
      <c r="AB492" s="214"/>
      <c r="AC492" s="214"/>
      <c r="AD492" s="214"/>
      <c r="AE492" s="214"/>
      <c r="AF492" s="214"/>
      <c r="AG492" s="214" t="s">
        <v>320</v>
      </c>
      <c r="AH492" s="214"/>
      <c r="AI492" s="214"/>
      <c r="AJ492" s="214"/>
      <c r="AK492" s="214"/>
      <c r="AL492" s="214"/>
      <c r="AM492" s="214"/>
      <c r="AN492" s="214"/>
      <c r="AO492" s="214"/>
      <c r="AP492" s="214"/>
      <c r="AQ492" s="214"/>
      <c r="AR492" s="214"/>
      <c r="AS492" s="214"/>
      <c r="AT492" s="214"/>
      <c r="AU492" s="214"/>
      <c r="AV492" s="214"/>
      <c r="AW492" s="214"/>
      <c r="AX492" s="214"/>
      <c r="AY492" s="214"/>
      <c r="AZ492" s="214"/>
      <c r="BA492" s="214"/>
      <c r="BB492" s="214"/>
      <c r="BC492" s="214"/>
      <c r="BD492" s="214"/>
      <c r="BE492" s="214"/>
      <c r="BF492" s="214"/>
      <c r="BG492" s="214"/>
      <c r="BH492" s="214"/>
    </row>
    <row r="493" spans="1:60" outlineLevel="2" x14ac:dyDescent="0.2">
      <c r="A493" s="221"/>
      <c r="B493" s="222"/>
      <c r="C493" s="268" t="s">
        <v>1227</v>
      </c>
      <c r="D493" s="262"/>
      <c r="E493" s="263">
        <v>30.251100000000001</v>
      </c>
      <c r="F493" s="224"/>
      <c r="G493" s="224"/>
      <c r="H493" s="224"/>
      <c r="I493" s="224"/>
      <c r="J493" s="224"/>
      <c r="K493" s="224"/>
      <c r="L493" s="224"/>
      <c r="M493" s="224"/>
      <c r="N493" s="223"/>
      <c r="O493" s="223"/>
      <c r="P493" s="223"/>
      <c r="Q493" s="223"/>
      <c r="R493" s="224"/>
      <c r="S493" s="224"/>
      <c r="T493" s="224"/>
      <c r="U493" s="224"/>
      <c r="V493" s="224"/>
      <c r="W493" s="224"/>
      <c r="X493" s="224"/>
      <c r="Y493" s="224"/>
      <c r="Z493" s="214"/>
      <c r="AA493" s="214"/>
      <c r="AB493" s="214"/>
      <c r="AC493" s="214"/>
      <c r="AD493" s="214"/>
      <c r="AE493" s="214"/>
      <c r="AF493" s="214"/>
      <c r="AG493" s="214" t="s">
        <v>371</v>
      </c>
      <c r="AH493" s="214">
        <v>0</v>
      </c>
      <c r="AI493" s="214"/>
      <c r="AJ493" s="214"/>
      <c r="AK493" s="214"/>
      <c r="AL493" s="214"/>
      <c r="AM493" s="214"/>
      <c r="AN493" s="214"/>
      <c r="AO493" s="214"/>
      <c r="AP493" s="214"/>
      <c r="AQ493" s="214"/>
      <c r="AR493" s="214"/>
      <c r="AS493" s="214"/>
      <c r="AT493" s="214"/>
      <c r="AU493" s="214"/>
      <c r="AV493" s="214"/>
      <c r="AW493" s="214"/>
      <c r="AX493" s="214"/>
      <c r="AY493" s="214"/>
      <c r="AZ493" s="214"/>
      <c r="BA493" s="214"/>
      <c r="BB493" s="214"/>
      <c r="BC493" s="214"/>
      <c r="BD493" s="214"/>
      <c r="BE493" s="214"/>
      <c r="BF493" s="214"/>
      <c r="BG493" s="214"/>
      <c r="BH493" s="214"/>
    </row>
    <row r="494" spans="1:60" outlineLevel="1" x14ac:dyDescent="0.2">
      <c r="A494" s="236">
        <v>132</v>
      </c>
      <c r="B494" s="237" t="s">
        <v>846</v>
      </c>
      <c r="C494" s="254" t="s">
        <v>847</v>
      </c>
      <c r="D494" s="238" t="s">
        <v>403</v>
      </c>
      <c r="E494" s="239">
        <v>41.728200000000001</v>
      </c>
      <c r="F494" s="240"/>
      <c r="G494" s="241">
        <f>ROUND(E494*F494,2)</f>
        <v>0</v>
      </c>
      <c r="H494" s="240"/>
      <c r="I494" s="241">
        <f>ROUND(E494*H494,2)</f>
        <v>0</v>
      </c>
      <c r="J494" s="240"/>
      <c r="K494" s="241">
        <f>ROUND(E494*J494,2)</f>
        <v>0</v>
      </c>
      <c r="L494" s="241">
        <v>12</v>
      </c>
      <c r="M494" s="241">
        <f>G494*(1+L494/100)</f>
        <v>0</v>
      </c>
      <c r="N494" s="239">
        <v>2.9999999999999997E-4</v>
      </c>
      <c r="O494" s="239">
        <f>ROUND(E494*N494,2)</f>
        <v>0.01</v>
      </c>
      <c r="P494" s="239">
        <v>0</v>
      </c>
      <c r="Q494" s="239">
        <f>ROUND(E494*P494,2)</f>
        <v>0</v>
      </c>
      <c r="R494" s="241" t="s">
        <v>428</v>
      </c>
      <c r="S494" s="241" t="s">
        <v>315</v>
      </c>
      <c r="T494" s="242" t="s">
        <v>315</v>
      </c>
      <c r="U494" s="224">
        <v>0</v>
      </c>
      <c r="V494" s="224">
        <f>ROUND(E494*U494,2)</f>
        <v>0</v>
      </c>
      <c r="W494" s="224"/>
      <c r="X494" s="224" t="s">
        <v>429</v>
      </c>
      <c r="Y494" s="224" t="s">
        <v>317</v>
      </c>
      <c r="Z494" s="214"/>
      <c r="AA494" s="214"/>
      <c r="AB494" s="214"/>
      <c r="AC494" s="214"/>
      <c r="AD494" s="214"/>
      <c r="AE494" s="214"/>
      <c r="AF494" s="214"/>
      <c r="AG494" s="214" t="s">
        <v>430</v>
      </c>
      <c r="AH494" s="214"/>
      <c r="AI494" s="214"/>
      <c r="AJ494" s="214"/>
      <c r="AK494" s="214"/>
      <c r="AL494" s="214"/>
      <c r="AM494" s="214"/>
      <c r="AN494" s="214"/>
      <c r="AO494" s="214"/>
      <c r="AP494" s="214"/>
      <c r="AQ494" s="214"/>
      <c r="AR494" s="214"/>
      <c r="AS494" s="214"/>
      <c r="AT494" s="214"/>
      <c r="AU494" s="214"/>
      <c r="AV494" s="214"/>
      <c r="AW494" s="214"/>
      <c r="AX494" s="214"/>
      <c r="AY494" s="214"/>
      <c r="AZ494" s="214"/>
      <c r="BA494" s="214"/>
      <c r="BB494" s="214"/>
      <c r="BC494" s="214"/>
      <c r="BD494" s="214"/>
      <c r="BE494" s="214"/>
      <c r="BF494" s="214"/>
      <c r="BG494" s="214"/>
      <c r="BH494" s="214"/>
    </row>
    <row r="495" spans="1:60" outlineLevel="2" x14ac:dyDescent="0.2">
      <c r="A495" s="221"/>
      <c r="B495" s="222"/>
      <c r="C495" s="268" t="s">
        <v>1228</v>
      </c>
      <c r="D495" s="262"/>
      <c r="E495" s="263">
        <v>41.728200000000001</v>
      </c>
      <c r="F495" s="224"/>
      <c r="G495" s="224"/>
      <c r="H495" s="224"/>
      <c r="I495" s="224"/>
      <c r="J495" s="224"/>
      <c r="K495" s="224"/>
      <c r="L495" s="224"/>
      <c r="M495" s="224"/>
      <c r="N495" s="223"/>
      <c r="O495" s="223"/>
      <c r="P495" s="223"/>
      <c r="Q495" s="223"/>
      <c r="R495" s="224"/>
      <c r="S495" s="224"/>
      <c r="T495" s="224"/>
      <c r="U495" s="224"/>
      <c r="V495" s="224"/>
      <c r="W495" s="224"/>
      <c r="X495" s="224"/>
      <c r="Y495" s="224"/>
      <c r="Z495" s="214"/>
      <c r="AA495" s="214"/>
      <c r="AB495" s="214"/>
      <c r="AC495" s="214"/>
      <c r="AD495" s="214"/>
      <c r="AE495" s="214"/>
      <c r="AF495" s="214"/>
      <c r="AG495" s="214" t="s">
        <v>371</v>
      </c>
      <c r="AH495" s="214">
        <v>0</v>
      </c>
      <c r="AI495" s="214"/>
      <c r="AJ495" s="214"/>
      <c r="AK495" s="214"/>
      <c r="AL495" s="214"/>
      <c r="AM495" s="214"/>
      <c r="AN495" s="214"/>
      <c r="AO495" s="214"/>
      <c r="AP495" s="214"/>
      <c r="AQ495" s="214"/>
      <c r="AR495" s="214"/>
      <c r="AS495" s="214"/>
      <c r="AT495" s="214"/>
      <c r="AU495" s="214"/>
      <c r="AV495" s="214"/>
      <c r="AW495" s="214"/>
      <c r="AX495" s="214"/>
      <c r="AY495" s="214"/>
      <c r="AZ495" s="214"/>
      <c r="BA495" s="214"/>
      <c r="BB495" s="214"/>
      <c r="BC495" s="214"/>
      <c r="BD495" s="214"/>
      <c r="BE495" s="214"/>
      <c r="BF495" s="214"/>
      <c r="BG495" s="214"/>
      <c r="BH495" s="214"/>
    </row>
    <row r="496" spans="1:60" ht="22.5" outlineLevel="1" x14ac:dyDescent="0.2">
      <c r="A496" s="245">
        <v>133</v>
      </c>
      <c r="B496" s="246" t="s">
        <v>1229</v>
      </c>
      <c r="C496" s="256" t="s">
        <v>1230</v>
      </c>
      <c r="D496" s="247" t="s">
        <v>403</v>
      </c>
      <c r="E496" s="248">
        <v>2.2999999999999998</v>
      </c>
      <c r="F496" s="249"/>
      <c r="G496" s="250">
        <f>ROUND(E496*F496,2)</f>
        <v>0</v>
      </c>
      <c r="H496" s="249"/>
      <c r="I496" s="250">
        <f>ROUND(E496*H496,2)</f>
        <v>0</v>
      </c>
      <c r="J496" s="249"/>
      <c r="K496" s="250">
        <f>ROUND(E496*J496,2)</f>
        <v>0</v>
      </c>
      <c r="L496" s="250">
        <v>12</v>
      </c>
      <c r="M496" s="250">
        <f>G496*(1+L496/100)</f>
        <v>0</v>
      </c>
      <c r="N496" s="248">
        <v>1.7000000000000001E-4</v>
      </c>
      <c r="O496" s="248">
        <f>ROUND(E496*N496,2)</f>
        <v>0</v>
      </c>
      <c r="P496" s="248">
        <v>0</v>
      </c>
      <c r="Q496" s="248">
        <f>ROUND(E496*P496,2)</f>
        <v>0</v>
      </c>
      <c r="R496" s="250" t="s">
        <v>817</v>
      </c>
      <c r="S496" s="250" t="s">
        <v>315</v>
      </c>
      <c r="T496" s="251" t="s">
        <v>315</v>
      </c>
      <c r="U496" s="224">
        <v>0.152</v>
      </c>
      <c r="V496" s="224">
        <f>ROUND(E496*U496,2)</f>
        <v>0.35</v>
      </c>
      <c r="W496" s="224"/>
      <c r="X496" s="224" t="s">
        <v>336</v>
      </c>
      <c r="Y496" s="224" t="s">
        <v>317</v>
      </c>
      <c r="Z496" s="214"/>
      <c r="AA496" s="214"/>
      <c r="AB496" s="214"/>
      <c r="AC496" s="214"/>
      <c r="AD496" s="214"/>
      <c r="AE496" s="214"/>
      <c r="AF496" s="214"/>
      <c r="AG496" s="214" t="s">
        <v>337</v>
      </c>
      <c r="AH496" s="214"/>
      <c r="AI496" s="214"/>
      <c r="AJ496" s="214"/>
      <c r="AK496" s="214"/>
      <c r="AL496" s="214"/>
      <c r="AM496" s="214"/>
      <c r="AN496" s="214"/>
      <c r="AO496" s="214"/>
      <c r="AP496" s="214"/>
      <c r="AQ496" s="214"/>
      <c r="AR496" s="214"/>
      <c r="AS496" s="214"/>
      <c r="AT496" s="214"/>
      <c r="AU496" s="214"/>
      <c r="AV496" s="214"/>
      <c r="AW496" s="214"/>
      <c r="AX496" s="214"/>
      <c r="AY496" s="214"/>
      <c r="AZ496" s="214"/>
      <c r="BA496" s="214"/>
      <c r="BB496" s="214"/>
      <c r="BC496" s="214"/>
      <c r="BD496" s="214"/>
      <c r="BE496" s="214"/>
      <c r="BF496" s="214"/>
      <c r="BG496" s="214"/>
      <c r="BH496" s="214"/>
    </row>
    <row r="497" spans="1:60" ht="22.5" outlineLevel="1" x14ac:dyDescent="0.2">
      <c r="A497" s="236">
        <v>134</v>
      </c>
      <c r="B497" s="237" t="s">
        <v>852</v>
      </c>
      <c r="C497" s="254" t="s">
        <v>853</v>
      </c>
      <c r="D497" s="238" t="s">
        <v>811</v>
      </c>
      <c r="E497" s="239">
        <v>7.8659999999999997</v>
      </c>
      <c r="F497" s="240"/>
      <c r="G497" s="241">
        <f>ROUND(E497*F497,2)</f>
        <v>0</v>
      </c>
      <c r="H497" s="240"/>
      <c r="I497" s="241">
        <f>ROUND(E497*H497,2)</f>
        <v>0</v>
      </c>
      <c r="J497" s="240"/>
      <c r="K497" s="241">
        <f>ROUND(E497*J497,2)</f>
        <v>0</v>
      </c>
      <c r="L497" s="241">
        <v>12</v>
      </c>
      <c r="M497" s="241">
        <f>G497*(1+L497/100)</f>
        <v>0</v>
      </c>
      <c r="N497" s="239">
        <v>1E-3</v>
      </c>
      <c r="O497" s="239">
        <f>ROUND(E497*N497,2)</f>
        <v>0.01</v>
      </c>
      <c r="P497" s="239">
        <v>0</v>
      </c>
      <c r="Q497" s="239">
        <f>ROUND(E497*P497,2)</f>
        <v>0</v>
      </c>
      <c r="R497" s="241" t="s">
        <v>428</v>
      </c>
      <c r="S497" s="241" t="s">
        <v>315</v>
      </c>
      <c r="T497" s="242" t="s">
        <v>315</v>
      </c>
      <c r="U497" s="224">
        <v>0</v>
      </c>
      <c r="V497" s="224">
        <f>ROUND(E497*U497,2)</f>
        <v>0</v>
      </c>
      <c r="W497" s="224"/>
      <c r="X497" s="224" t="s">
        <v>429</v>
      </c>
      <c r="Y497" s="224" t="s">
        <v>317</v>
      </c>
      <c r="Z497" s="214"/>
      <c r="AA497" s="214"/>
      <c r="AB497" s="214"/>
      <c r="AC497" s="214"/>
      <c r="AD497" s="214"/>
      <c r="AE497" s="214"/>
      <c r="AF497" s="214"/>
      <c r="AG497" s="214" t="s">
        <v>430</v>
      </c>
      <c r="AH497" s="214"/>
      <c r="AI497" s="214"/>
      <c r="AJ497" s="214"/>
      <c r="AK497" s="214"/>
      <c r="AL497" s="214"/>
      <c r="AM497" s="214"/>
      <c r="AN497" s="214"/>
      <c r="AO497" s="214"/>
      <c r="AP497" s="214"/>
      <c r="AQ497" s="214"/>
      <c r="AR497" s="214"/>
      <c r="AS497" s="214"/>
      <c r="AT497" s="214"/>
      <c r="AU497" s="214"/>
      <c r="AV497" s="214"/>
      <c r="AW497" s="214"/>
      <c r="AX497" s="214"/>
      <c r="AY497" s="214"/>
      <c r="AZ497" s="214"/>
      <c r="BA497" s="214"/>
      <c r="BB497" s="214"/>
      <c r="BC497" s="214"/>
      <c r="BD497" s="214"/>
      <c r="BE497" s="214"/>
      <c r="BF497" s="214"/>
      <c r="BG497" s="214"/>
      <c r="BH497" s="214"/>
    </row>
    <row r="498" spans="1:60" outlineLevel="2" x14ac:dyDescent="0.2">
      <c r="A498" s="221"/>
      <c r="B498" s="222"/>
      <c r="C498" s="268" t="s">
        <v>854</v>
      </c>
      <c r="D498" s="262"/>
      <c r="E498" s="263">
        <v>7.8659999999999997</v>
      </c>
      <c r="F498" s="224"/>
      <c r="G498" s="224"/>
      <c r="H498" s="224"/>
      <c r="I498" s="224"/>
      <c r="J498" s="224"/>
      <c r="K498" s="224"/>
      <c r="L498" s="224"/>
      <c r="M498" s="224"/>
      <c r="N498" s="223"/>
      <c r="O498" s="223"/>
      <c r="P498" s="223"/>
      <c r="Q498" s="223"/>
      <c r="R498" s="224"/>
      <c r="S498" s="224"/>
      <c r="T498" s="224"/>
      <c r="U498" s="224"/>
      <c r="V498" s="224"/>
      <c r="W498" s="224"/>
      <c r="X498" s="224"/>
      <c r="Y498" s="224"/>
      <c r="Z498" s="214"/>
      <c r="AA498" s="214"/>
      <c r="AB498" s="214"/>
      <c r="AC498" s="214"/>
      <c r="AD498" s="214"/>
      <c r="AE498" s="214"/>
      <c r="AF498" s="214"/>
      <c r="AG498" s="214" t="s">
        <v>371</v>
      </c>
      <c r="AH498" s="214">
        <v>0</v>
      </c>
      <c r="AI498" s="214"/>
      <c r="AJ498" s="214"/>
      <c r="AK498" s="214"/>
      <c r="AL498" s="214"/>
      <c r="AM498" s="214"/>
      <c r="AN498" s="214"/>
      <c r="AO498" s="214"/>
      <c r="AP498" s="214"/>
      <c r="AQ498" s="214"/>
      <c r="AR498" s="214"/>
      <c r="AS498" s="214"/>
      <c r="AT498" s="214"/>
      <c r="AU498" s="214"/>
      <c r="AV498" s="214"/>
      <c r="AW498" s="214"/>
      <c r="AX498" s="214"/>
      <c r="AY498" s="214"/>
      <c r="AZ498" s="214"/>
      <c r="BA498" s="214"/>
      <c r="BB498" s="214"/>
      <c r="BC498" s="214"/>
      <c r="BD498" s="214"/>
      <c r="BE498" s="214"/>
      <c r="BF498" s="214"/>
      <c r="BG498" s="214"/>
      <c r="BH498" s="214"/>
    </row>
    <row r="499" spans="1:60" outlineLevel="1" x14ac:dyDescent="0.2">
      <c r="A499" s="236">
        <v>135</v>
      </c>
      <c r="B499" s="237" t="s">
        <v>855</v>
      </c>
      <c r="C499" s="254" t="s">
        <v>856</v>
      </c>
      <c r="D499" s="238" t="s">
        <v>581</v>
      </c>
      <c r="E499" s="239">
        <v>0.12586</v>
      </c>
      <c r="F499" s="240"/>
      <c r="G499" s="241">
        <f>ROUND(E499*F499,2)</f>
        <v>0</v>
      </c>
      <c r="H499" s="240"/>
      <c r="I499" s="241">
        <f>ROUND(E499*H499,2)</f>
        <v>0</v>
      </c>
      <c r="J499" s="240"/>
      <c r="K499" s="241">
        <f>ROUND(E499*J499,2)</f>
        <v>0</v>
      </c>
      <c r="L499" s="241">
        <v>12</v>
      </c>
      <c r="M499" s="241">
        <f>G499*(1+L499/100)</f>
        <v>0</v>
      </c>
      <c r="N499" s="239">
        <v>0</v>
      </c>
      <c r="O499" s="239">
        <f>ROUND(E499*N499,2)</f>
        <v>0</v>
      </c>
      <c r="P499" s="239">
        <v>0</v>
      </c>
      <c r="Q499" s="239">
        <f>ROUND(E499*P499,2)</f>
        <v>0</v>
      </c>
      <c r="R499" s="241" t="s">
        <v>817</v>
      </c>
      <c r="S499" s="241" t="s">
        <v>315</v>
      </c>
      <c r="T499" s="242" t="s">
        <v>315</v>
      </c>
      <c r="U499" s="224">
        <v>1.091</v>
      </c>
      <c r="V499" s="224">
        <f>ROUND(E499*U499,2)</f>
        <v>0.14000000000000001</v>
      </c>
      <c r="W499" s="224"/>
      <c r="X499" s="224" t="s">
        <v>582</v>
      </c>
      <c r="Y499" s="224" t="s">
        <v>317</v>
      </c>
      <c r="Z499" s="214"/>
      <c r="AA499" s="214"/>
      <c r="AB499" s="214"/>
      <c r="AC499" s="214"/>
      <c r="AD499" s="214"/>
      <c r="AE499" s="214"/>
      <c r="AF499" s="214"/>
      <c r="AG499" s="214" t="s">
        <v>583</v>
      </c>
      <c r="AH499" s="214"/>
      <c r="AI499" s="214"/>
      <c r="AJ499" s="214"/>
      <c r="AK499" s="214"/>
      <c r="AL499" s="214"/>
      <c r="AM499" s="214"/>
      <c r="AN499" s="214"/>
      <c r="AO499" s="214"/>
      <c r="AP499" s="214"/>
      <c r="AQ499" s="214"/>
      <c r="AR499" s="214"/>
      <c r="AS499" s="214"/>
      <c r="AT499" s="214"/>
      <c r="AU499" s="214"/>
      <c r="AV499" s="214"/>
      <c r="AW499" s="214"/>
      <c r="AX499" s="214"/>
      <c r="AY499" s="214"/>
      <c r="AZ499" s="214"/>
      <c r="BA499" s="214"/>
      <c r="BB499" s="214"/>
      <c r="BC499" s="214"/>
      <c r="BD499" s="214"/>
      <c r="BE499" s="214"/>
      <c r="BF499" s="214"/>
      <c r="BG499" s="214"/>
      <c r="BH499" s="214"/>
    </row>
    <row r="500" spans="1:60" outlineLevel="2" x14ac:dyDescent="0.2">
      <c r="A500" s="221"/>
      <c r="B500" s="222"/>
      <c r="C500" s="267" t="s">
        <v>692</v>
      </c>
      <c r="D500" s="266"/>
      <c r="E500" s="266"/>
      <c r="F500" s="266"/>
      <c r="G500" s="266"/>
      <c r="H500" s="224"/>
      <c r="I500" s="224"/>
      <c r="J500" s="224"/>
      <c r="K500" s="224"/>
      <c r="L500" s="224"/>
      <c r="M500" s="224"/>
      <c r="N500" s="223"/>
      <c r="O500" s="223"/>
      <c r="P500" s="223"/>
      <c r="Q500" s="223"/>
      <c r="R500" s="224"/>
      <c r="S500" s="224"/>
      <c r="T500" s="224"/>
      <c r="U500" s="224"/>
      <c r="V500" s="224"/>
      <c r="W500" s="224"/>
      <c r="X500" s="224"/>
      <c r="Y500" s="224"/>
      <c r="Z500" s="214"/>
      <c r="AA500" s="214"/>
      <c r="AB500" s="214"/>
      <c r="AC500" s="214"/>
      <c r="AD500" s="214"/>
      <c r="AE500" s="214"/>
      <c r="AF500" s="214"/>
      <c r="AG500" s="214" t="s">
        <v>369</v>
      </c>
      <c r="AH500" s="214"/>
      <c r="AI500" s="214"/>
      <c r="AJ500" s="214"/>
      <c r="AK500" s="214"/>
      <c r="AL500" s="214"/>
      <c r="AM500" s="214"/>
      <c r="AN500" s="214"/>
      <c r="AO500" s="214"/>
      <c r="AP500" s="214"/>
      <c r="AQ500" s="214"/>
      <c r="AR500" s="214"/>
      <c r="AS500" s="214"/>
      <c r="AT500" s="214"/>
      <c r="AU500" s="214"/>
      <c r="AV500" s="214"/>
      <c r="AW500" s="214"/>
      <c r="AX500" s="214"/>
      <c r="AY500" s="214"/>
      <c r="AZ500" s="214"/>
      <c r="BA500" s="214"/>
      <c r="BB500" s="214"/>
      <c r="BC500" s="214"/>
      <c r="BD500" s="214"/>
      <c r="BE500" s="214"/>
      <c r="BF500" s="214"/>
      <c r="BG500" s="214"/>
      <c r="BH500" s="214"/>
    </row>
    <row r="501" spans="1:60" x14ac:dyDescent="0.2">
      <c r="A501" s="229" t="s">
        <v>310</v>
      </c>
      <c r="B501" s="230" t="s">
        <v>260</v>
      </c>
      <c r="C501" s="253" t="s">
        <v>261</v>
      </c>
      <c r="D501" s="231"/>
      <c r="E501" s="232"/>
      <c r="F501" s="233"/>
      <c r="G501" s="233">
        <f>SUMIF(AG502:AG512,"&lt;&gt;NOR",G502:G512)</f>
        <v>0</v>
      </c>
      <c r="H501" s="233"/>
      <c r="I501" s="233">
        <f>SUM(I502:I512)</f>
        <v>0</v>
      </c>
      <c r="J501" s="233"/>
      <c r="K501" s="233">
        <f>SUM(K502:K512)</f>
        <v>0</v>
      </c>
      <c r="L501" s="233"/>
      <c r="M501" s="233">
        <f>SUM(M502:M512)</f>
        <v>0</v>
      </c>
      <c r="N501" s="232"/>
      <c r="O501" s="232">
        <f>SUM(O502:O512)</f>
        <v>0.88</v>
      </c>
      <c r="P501" s="232"/>
      <c r="Q501" s="232">
        <f>SUM(Q502:Q512)</f>
        <v>0</v>
      </c>
      <c r="R501" s="233"/>
      <c r="S501" s="233"/>
      <c r="T501" s="234"/>
      <c r="U501" s="228"/>
      <c r="V501" s="228">
        <f>SUM(V502:V512)</f>
        <v>34.75</v>
      </c>
      <c r="W501" s="228"/>
      <c r="X501" s="228"/>
      <c r="Y501" s="228"/>
      <c r="AG501" t="s">
        <v>311</v>
      </c>
    </row>
    <row r="502" spans="1:60" outlineLevel="1" x14ac:dyDescent="0.2">
      <c r="A502" s="236">
        <v>136</v>
      </c>
      <c r="B502" s="237" t="s">
        <v>857</v>
      </c>
      <c r="C502" s="254" t="s">
        <v>858</v>
      </c>
      <c r="D502" s="238" t="s">
        <v>379</v>
      </c>
      <c r="E502" s="239">
        <v>33.3155</v>
      </c>
      <c r="F502" s="240"/>
      <c r="G502" s="241">
        <f>ROUND(E502*F502,2)</f>
        <v>0</v>
      </c>
      <c r="H502" s="240"/>
      <c r="I502" s="241">
        <f>ROUND(E502*H502,2)</f>
        <v>0</v>
      </c>
      <c r="J502" s="240"/>
      <c r="K502" s="241">
        <f>ROUND(E502*J502,2)</f>
        <v>0</v>
      </c>
      <c r="L502" s="241">
        <v>12</v>
      </c>
      <c r="M502" s="241">
        <f>G502*(1+L502/100)</f>
        <v>0</v>
      </c>
      <c r="N502" s="239">
        <v>2.1000000000000001E-4</v>
      </c>
      <c r="O502" s="239">
        <f>ROUND(E502*N502,2)</f>
        <v>0.01</v>
      </c>
      <c r="P502" s="239">
        <v>0</v>
      </c>
      <c r="Q502" s="239">
        <f>ROUND(E502*P502,2)</f>
        <v>0</v>
      </c>
      <c r="R502" s="241" t="s">
        <v>786</v>
      </c>
      <c r="S502" s="241" t="s">
        <v>315</v>
      </c>
      <c r="T502" s="242" t="s">
        <v>315</v>
      </c>
      <c r="U502" s="224">
        <v>0.05</v>
      </c>
      <c r="V502" s="224">
        <f>ROUND(E502*U502,2)</f>
        <v>1.67</v>
      </c>
      <c r="W502" s="224"/>
      <c r="X502" s="224" t="s">
        <v>336</v>
      </c>
      <c r="Y502" s="224" t="s">
        <v>317</v>
      </c>
      <c r="Z502" s="214"/>
      <c r="AA502" s="214"/>
      <c r="AB502" s="214"/>
      <c r="AC502" s="214"/>
      <c r="AD502" s="214"/>
      <c r="AE502" s="214"/>
      <c r="AF502" s="214"/>
      <c r="AG502" s="214" t="s">
        <v>337</v>
      </c>
      <c r="AH502" s="214"/>
      <c r="AI502" s="214"/>
      <c r="AJ502" s="214"/>
      <c r="AK502" s="214"/>
      <c r="AL502" s="214"/>
      <c r="AM502" s="214"/>
      <c r="AN502" s="214"/>
      <c r="AO502" s="214"/>
      <c r="AP502" s="214"/>
      <c r="AQ502" s="214"/>
      <c r="AR502" s="214"/>
      <c r="AS502" s="214"/>
      <c r="AT502" s="214"/>
      <c r="AU502" s="214"/>
      <c r="AV502" s="214"/>
      <c r="AW502" s="214"/>
      <c r="AX502" s="214"/>
      <c r="AY502" s="214"/>
      <c r="AZ502" s="214"/>
      <c r="BA502" s="214"/>
      <c r="BB502" s="214"/>
      <c r="BC502" s="214"/>
      <c r="BD502" s="214"/>
      <c r="BE502" s="214"/>
      <c r="BF502" s="214"/>
      <c r="BG502" s="214"/>
      <c r="BH502" s="214"/>
    </row>
    <row r="503" spans="1:60" outlineLevel="2" x14ac:dyDescent="0.2">
      <c r="A503" s="221"/>
      <c r="B503" s="222"/>
      <c r="C503" s="255" t="s">
        <v>1231</v>
      </c>
      <c r="D503" s="243"/>
      <c r="E503" s="243"/>
      <c r="F503" s="243"/>
      <c r="G503" s="243"/>
      <c r="H503" s="224"/>
      <c r="I503" s="224"/>
      <c r="J503" s="224"/>
      <c r="K503" s="224"/>
      <c r="L503" s="224"/>
      <c r="M503" s="224"/>
      <c r="N503" s="223"/>
      <c r="O503" s="223"/>
      <c r="P503" s="223"/>
      <c r="Q503" s="223"/>
      <c r="R503" s="224"/>
      <c r="S503" s="224"/>
      <c r="T503" s="224"/>
      <c r="U503" s="224"/>
      <c r="V503" s="224"/>
      <c r="W503" s="224"/>
      <c r="X503" s="224"/>
      <c r="Y503" s="224"/>
      <c r="Z503" s="214"/>
      <c r="AA503" s="214"/>
      <c r="AB503" s="214"/>
      <c r="AC503" s="214"/>
      <c r="AD503" s="214"/>
      <c r="AE503" s="214"/>
      <c r="AF503" s="214"/>
      <c r="AG503" s="214" t="s">
        <v>320</v>
      </c>
      <c r="AH503" s="214"/>
      <c r="AI503" s="214"/>
      <c r="AJ503" s="214"/>
      <c r="AK503" s="214"/>
      <c r="AL503" s="214"/>
      <c r="AM503" s="214"/>
      <c r="AN503" s="214"/>
      <c r="AO503" s="214"/>
      <c r="AP503" s="214"/>
      <c r="AQ503" s="214"/>
      <c r="AR503" s="214"/>
      <c r="AS503" s="214"/>
      <c r="AT503" s="214"/>
      <c r="AU503" s="214"/>
      <c r="AV503" s="214"/>
      <c r="AW503" s="214"/>
      <c r="AX503" s="214"/>
      <c r="AY503" s="214"/>
      <c r="AZ503" s="214"/>
      <c r="BA503" s="214"/>
      <c r="BB503" s="214"/>
      <c r="BC503" s="214"/>
      <c r="BD503" s="214"/>
      <c r="BE503" s="214"/>
      <c r="BF503" s="214"/>
      <c r="BG503" s="214"/>
      <c r="BH503" s="214"/>
    </row>
    <row r="504" spans="1:60" outlineLevel="2" x14ac:dyDescent="0.2">
      <c r="A504" s="221"/>
      <c r="B504" s="222"/>
      <c r="C504" s="268" t="s">
        <v>1232</v>
      </c>
      <c r="D504" s="262"/>
      <c r="E504" s="263">
        <v>33.3155</v>
      </c>
      <c r="F504" s="224"/>
      <c r="G504" s="224"/>
      <c r="H504" s="224"/>
      <c r="I504" s="224"/>
      <c r="J504" s="224"/>
      <c r="K504" s="224"/>
      <c r="L504" s="224"/>
      <c r="M504" s="224"/>
      <c r="N504" s="223"/>
      <c r="O504" s="223"/>
      <c r="P504" s="223"/>
      <c r="Q504" s="223"/>
      <c r="R504" s="224"/>
      <c r="S504" s="224"/>
      <c r="T504" s="224"/>
      <c r="U504" s="224"/>
      <c r="V504" s="224"/>
      <c r="W504" s="224"/>
      <c r="X504" s="224"/>
      <c r="Y504" s="224"/>
      <c r="Z504" s="214"/>
      <c r="AA504" s="214"/>
      <c r="AB504" s="214"/>
      <c r="AC504" s="214"/>
      <c r="AD504" s="214"/>
      <c r="AE504" s="214"/>
      <c r="AF504" s="214"/>
      <c r="AG504" s="214" t="s">
        <v>371</v>
      </c>
      <c r="AH504" s="214">
        <v>5</v>
      </c>
      <c r="AI504" s="214"/>
      <c r="AJ504" s="214"/>
      <c r="AK504" s="214"/>
      <c r="AL504" s="214"/>
      <c r="AM504" s="214"/>
      <c r="AN504" s="214"/>
      <c r="AO504" s="214"/>
      <c r="AP504" s="214"/>
      <c r="AQ504" s="214"/>
      <c r="AR504" s="214"/>
      <c r="AS504" s="214"/>
      <c r="AT504" s="214"/>
      <c r="AU504" s="214"/>
      <c r="AV504" s="214"/>
      <c r="AW504" s="214"/>
      <c r="AX504" s="214"/>
      <c r="AY504" s="214"/>
      <c r="AZ504" s="214"/>
      <c r="BA504" s="214"/>
      <c r="BB504" s="214"/>
      <c r="BC504" s="214"/>
      <c r="BD504" s="214"/>
      <c r="BE504" s="214"/>
      <c r="BF504" s="214"/>
      <c r="BG504" s="214"/>
      <c r="BH504" s="214"/>
    </row>
    <row r="505" spans="1:60" ht="22.5" outlineLevel="1" x14ac:dyDescent="0.2">
      <c r="A505" s="236">
        <v>137</v>
      </c>
      <c r="B505" s="237" t="s">
        <v>860</v>
      </c>
      <c r="C505" s="254" t="s">
        <v>861</v>
      </c>
      <c r="D505" s="238" t="s">
        <v>379</v>
      </c>
      <c r="E505" s="239">
        <v>33.3155</v>
      </c>
      <c r="F505" s="240"/>
      <c r="G505" s="241">
        <f>ROUND(E505*F505,2)</f>
        <v>0</v>
      </c>
      <c r="H505" s="240"/>
      <c r="I505" s="241">
        <f>ROUND(E505*H505,2)</f>
        <v>0</v>
      </c>
      <c r="J505" s="240"/>
      <c r="K505" s="241">
        <f>ROUND(E505*J505,2)</f>
        <v>0</v>
      </c>
      <c r="L505" s="241">
        <v>12</v>
      </c>
      <c r="M505" s="241">
        <f>G505*(1+L505/100)</f>
        <v>0</v>
      </c>
      <c r="N505" s="239">
        <v>5.2399999999999999E-3</v>
      </c>
      <c r="O505" s="239">
        <f>ROUND(E505*N505,2)</f>
        <v>0.17</v>
      </c>
      <c r="P505" s="239">
        <v>0</v>
      </c>
      <c r="Q505" s="239">
        <f>ROUND(E505*P505,2)</f>
        <v>0</v>
      </c>
      <c r="R505" s="241" t="s">
        <v>786</v>
      </c>
      <c r="S505" s="241" t="s">
        <v>315</v>
      </c>
      <c r="T505" s="242" t="s">
        <v>315</v>
      </c>
      <c r="U505" s="224">
        <v>0.95840000000000003</v>
      </c>
      <c r="V505" s="224">
        <f>ROUND(E505*U505,2)</f>
        <v>31.93</v>
      </c>
      <c r="W505" s="224"/>
      <c r="X505" s="224" t="s">
        <v>336</v>
      </c>
      <c r="Y505" s="224" t="s">
        <v>317</v>
      </c>
      <c r="Z505" s="214"/>
      <c r="AA505" s="214"/>
      <c r="AB505" s="214"/>
      <c r="AC505" s="214"/>
      <c r="AD505" s="214"/>
      <c r="AE505" s="214"/>
      <c r="AF505" s="214"/>
      <c r="AG505" s="214" t="s">
        <v>367</v>
      </c>
      <c r="AH505" s="214"/>
      <c r="AI505" s="214"/>
      <c r="AJ505" s="214"/>
      <c r="AK505" s="214"/>
      <c r="AL505" s="214"/>
      <c r="AM505" s="214"/>
      <c r="AN505" s="214"/>
      <c r="AO505" s="214"/>
      <c r="AP505" s="214"/>
      <c r="AQ505" s="214"/>
      <c r="AR505" s="214"/>
      <c r="AS505" s="214"/>
      <c r="AT505" s="214"/>
      <c r="AU505" s="214"/>
      <c r="AV505" s="214"/>
      <c r="AW505" s="214"/>
      <c r="AX505" s="214"/>
      <c r="AY505" s="214"/>
      <c r="AZ505" s="214"/>
      <c r="BA505" s="214"/>
      <c r="BB505" s="214"/>
      <c r="BC505" s="214"/>
      <c r="BD505" s="214"/>
      <c r="BE505" s="214"/>
      <c r="BF505" s="214"/>
      <c r="BG505" s="214"/>
      <c r="BH505" s="214"/>
    </row>
    <row r="506" spans="1:60" outlineLevel="2" x14ac:dyDescent="0.2">
      <c r="A506" s="221"/>
      <c r="B506" s="222"/>
      <c r="C506" s="268" t="s">
        <v>1104</v>
      </c>
      <c r="D506" s="262"/>
      <c r="E506" s="263">
        <v>32.654000000000003</v>
      </c>
      <c r="F506" s="224"/>
      <c r="G506" s="224"/>
      <c r="H506" s="224"/>
      <c r="I506" s="224"/>
      <c r="J506" s="224"/>
      <c r="K506" s="224"/>
      <c r="L506" s="224"/>
      <c r="M506" s="224"/>
      <c r="N506" s="223"/>
      <c r="O506" s="223"/>
      <c r="P506" s="223"/>
      <c r="Q506" s="223"/>
      <c r="R506" s="224"/>
      <c r="S506" s="224"/>
      <c r="T506" s="224"/>
      <c r="U506" s="224"/>
      <c r="V506" s="224"/>
      <c r="W506" s="224"/>
      <c r="X506" s="224"/>
      <c r="Y506" s="224"/>
      <c r="Z506" s="214"/>
      <c r="AA506" s="214"/>
      <c r="AB506" s="214"/>
      <c r="AC506" s="214"/>
      <c r="AD506" s="214"/>
      <c r="AE506" s="214"/>
      <c r="AF506" s="214"/>
      <c r="AG506" s="214" t="s">
        <v>371</v>
      </c>
      <c r="AH506" s="214">
        <v>0</v>
      </c>
      <c r="AI506" s="214"/>
      <c r="AJ506" s="214"/>
      <c r="AK506" s="214"/>
      <c r="AL506" s="214"/>
      <c r="AM506" s="214"/>
      <c r="AN506" s="214"/>
      <c r="AO506" s="214"/>
      <c r="AP506" s="214"/>
      <c r="AQ506" s="214"/>
      <c r="AR506" s="214"/>
      <c r="AS506" s="214"/>
      <c r="AT506" s="214"/>
      <c r="AU506" s="214"/>
      <c r="AV506" s="214"/>
      <c r="AW506" s="214"/>
      <c r="AX506" s="214"/>
      <c r="AY506" s="214"/>
      <c r="AZ506" s="214"/>
      <c r="BA506" s="214"/>
      <c r="BB506" s="214"/>
      <c r="BC506" s="214"/>
      <c r="BD506" s="214"/>
      <c r="BE506" s="214"/>
      <c r="BF506" s="214"/>
      <c r="BG506" s="214"/>
      <c r="BH506" s="214"/>
    </row>
    <row r="507" spans="1:60" outlineLevel="3" x14ac:dyDescent="0.2">
      <c r="A507" s="221"/>
      <c r="B507" s="222"/>
      <c r="C507" s="268" t="s">
        <v>1105</v>
      </c>
      <c r="D507" s="262"/>
      <c r="E507" s="263">
        <v>2.3734999999999999</v>
      </c>
      <c r="F507" s="224"/>
      <c r="G507" s="224"/>
      <c r="H507" s="224"/>
      <c r="I507" s="224"/>
      <c r="J507" s="224"/>
      <c r="K507" s="224"/>
      <c r="L507" s="224"/>
      <c r="M507" s="224"/>
      <c r="N507" s="223"/>
      <c r="O507" s="223"/>
      <c r="P507" s="223"/>
      <c r="Q507" s="223"/>
      <c r="R507" s="224"/>
      <c r="S507" s="224"/>
      <c r="T507" s="224"/>
      <c r="U507" s="224"/>
      <c r="V507" s="224"/>
      <c r="W507" s="224"/>
      <c r="X507" s="224"/>
      <c r="Y507" s="224"/>
      <c r="Z507" s="214"/>
      <c r="AA507" s="214"/>
      <c r="AB507" s="214"/>
      <c r="AC507" s="214"/>
      <c r="AD507" s="214"/>
      <c r="AE507" s="214"/>
      <c r="AF507" s="214"/>
      <c r="AG507" s="214" t="s">
        <v>371</v>
      </c>
      <c r="AH507" s="214">
        <v>0</v>
      </c>
      <c r="AI507" s="214"/>
      <c r="AJ507" s="214"/>
      <c r="AK507" s="214"/>
      <c r="AL507" s="214"/>
      <c r="AM507" s="214"/>
      <c r="AN507" s="214"/>
      <c r="AO507" s="214"/>
      <c r="AP507" s="214"/>
      <c r="AQ507" s="214"/>
      <c r="AR507" s="214"/>
      <c r="AS507" s="214"/>
      <c r="AT507" s="214"/>
      <c r="AU507" s="214"/>
      <c r="AV507" s="214"/>
      <c r="AW507" s="214"/>
      <c r="AX507" s="214"/>
      <c r="AY507" s="214"/>
      <c r="AZ507" s="214"/>
      <c r="BA507" s="214"/>
      <c r="BB507" s="214"/>
      <c r="BC507" s="214"/>
      <c r="BD507" s="214"/>
      <c r="BE507" s="214"/>
      <c r="BF507" s="214"/>
      <c r="BG507" s="214"/>
      <c r="BH507" s="214"/>
    </row>
    <row r="508" spans="1:60" outlineLevel="3" x14ac:dyDescent="0.2">
      <c r="A508" s="221"/>
      <c r="B508" s="222"/>
      <c r="C508" s="268" t="s">
        <v>1106</v>
      </c>
      <c r="D508" s="262"/>
      <c r="E508" s="263">
        <v>-1.712</v>
      </c>
      <c r="F508" s="224"/>
      <c r="G508" s="224"/>
      <c r="H508" s="224"/>
      <c r="I508" s="224"/>
      <c r="J508" s="224"/>
      <c r="K508" s="224"/>
      <c r="L508" s="224"/>
      <c r="M508" s="224"/>
      <c r="N508" s="223"/>
      <c r="O508" s="223"/>
      <c r="P508" s="223"/>
      <c r="Q508" s="223"/>
      <c r="R508" s="224"/>
      <c r="S508" s="224"/>
      <c r="T508" s="224"/>
      <c r="U508" s="224"/>
      <c r="V508" s="224"/>
      <c r="W508" s="224"/>
      <c r="X508" s="224"/>
      <c r="Y508" s="224"/>
      <c r="Z508" s="214"/>
      <c r="AA508" s="214"/>
      <c r="AB508" s="214"/>
      <c r="AC508" s="214"/>
      <c r="AD508" s="214"/>
      <c r="AE508" s="214"/>
      <c r="AF508" s="214"/>
      <c r="AG508" s="214" t="s">
        <v>371</v>
      </c>
      <c r="AH508" s="214">
        <v>0</v>
      </c>
      <c r="AI508" s="214"/>
      <c r="AJ508" s="214"/>
      <c r="AK508" s="214"/>
      <c r="AL508" s="214"/>
      <c r="AM508" s="214"/>
      <c r="AN508" s="214"/>
      <c r="AO508" s="214"/>
      <c r="AP508" s="214"/>
      <c r="AQ508" s="214"/>
      <c r="AR508" s="214"/>
      <c r="AS508" s="214"/>
      <c r="AT508" s="214"/>
      <c r="AU508" s="214"/>
      <c r="AV508" s="214"/>
      <c r="AW508" s="214"/>
      <c r="AX508" s="214"/>
      <c r="AY508" s="214"/>
      <c r="AZ508" s="214"/>
      <c r="BA508" s="214"/>
      <c r="BB508" s="214"/>
      <c r="BC508" s="214"/>
      <c r="BD508" s="214"/>
      <c r="BE508" s="214"/>
      <c r="BF508" s="214"/>
      <c r="BG508" s="214"/>
      <c r="BH508" s="214"/>
    </row>
    <row r="509" spans="1:60" ht="22.5" outlineLevel="1" x14ac:dyDescent="0.2">
      <c r="A509" s="236">
        <v>138</v>
      </c>
      <c r="B509" s="237" t="s">
        <v>865</v>
      </c>
      <c r="C509" s="254" t="s">
        <v>866</v>
      </c>
      <c r="D509" s="238" t="s">
        <v>379</v>
      </c>
      <c r="E509" s="239">
        <v>36.64705</v>
      </c>
      <c r="F509" s="240"/>
      <c r="G509" s="241">
        <f>ROUND(E509*F509,2)</f>
        <v>0</v>
      </c>
      <c r="H509" s="240"/>
      <c r="I509" s="241">
        <f>ROUND(E509*H509,2)</f>
        <v>0</v>
      </c>
      <c r="J509" s="240"/>
      <c r="K509" s="241">
        <f>ROUND(E509*J509,2)</f>
        <v>0</v>
      </c>
      <c r="L509" s="241">
        <v>12</v>
      </c>
      <c r="M509" s="241">
        <f>G509*(1+L509/100)</f>
        <v>0</v>
      </c>
      <c r="N509" s="239">
        <v>1.9E-2</v>
      </c>
      <c r="O509" s="239">
        <f>ROUND(E509*N509,2)</f>
        <v>0.7</v>
      </c>
      <c r="P509" s="239">
        <v>0</v>
      </c>
      <c r="Q509" s="239">
        <f>ROUND(E509*P509,2)</f>
        <v>0</v>
      </c>
      <c r="R509" s="241" t="s">
        <v>428</v>
      </c>
      <c r="S509" s="241" t="s">
        <v>315</v>
      </c>
      <c r="T509" s="242" t="s">
        <v>315</v>
      </c>
      <c r="U509" s="224">
        <v>0</v>
      </c>
      <c r="V509" s="224">
        <f>ROUND(E509*U509,2)</f>
        <v>0</v>
      </c>
      <c r="W509" s="224"/>
      <c r="X509" s="224" t="s">
        <v>429</v>
      </c>
      <c r="Y509" s="224" t="s">
        <v>317</v>
      </c>
      <c r="Z509" s="214"/>
      <c r="AA509" s="214"/>
      <c r="AB509" s="214"/>
      <c r="AC509" s="214"/>
      <c r="AD509" s="214"/>
      <c r="AE509" s="214"/>
      <c r="AF509" s="214"/>
      <c r="AG509" s="214" t="s">
        <v>728</v>
      </c>
      <c r="AH509" s="214"/>
      <c r="AI509" s="214"/>
      <c r="AJ509" s="214"/>
      <c r="AK509" s="214"/>
      <c r="AL509" s="214"/>
      <c r="AM509" s="214"/>
      <c r="AN509" s="214"/>
      <c r="AO509" s="214"/>
      <c r="AP509" s="214"/>
      <c r="AQ509" s="214"/>
      <c r="AR509" s="214"/>
      <c r="AS509" s="214"/>
      <c r="AT509" s="214"/>
      <c r="AU509" s="214"/>
      <c r="AV509" s="214"/>
      <c r="AW509" s="214"/>
      <c r="AX509" s="214"/>
      <c r="AY509" s="214"/>
      <c r="AZ509" s="214"/>
      <c r="BA509" s="214"/>
      <c r="BB509" s="214"/>
      <c r="BC509" s="214"/>
      <c r="BD509" s="214"/>
      <c r="BE509" s="214"/>
      <c r="BF509" s="214"/>
      <c r="BG509" s="214"/>
      <c r="BH509" s="214"/>
    </row>
    <row r="510" spans="1:60" outlineLevel="2" x14ac:dyDescent="0.2">
      <c r="A510" s="221"/>
      <c r="B510" s="222"/>
      <c r="C510" s="255" t="s">
        <v>807</v>
      </c>
      <c r="D510" s="243"/>
      <c r="E510" s="243"/>
      <c r="F510" s="243"/>
      <c r="G510" s="243"/>
      <c r="H510" s="224"/>
      <c r="I510" s="224"/>
      <c r="J510" s="224"/>
      <c r="K510" s="224"/>
      <c r="L510" s="224"/>
      <c r="M510" s="224"/>
      <c r="N510" s="223"/>
      <c r="O510" s="223"/>
      <c r="P510" s="223"/>
      <c r="Q510" s="223"/>
      <c r="R510" s="224"/>
      <c r="S510" s="224"/>
      <c r="T510" s="224"/>
      <c r="U510" s="224"/>
      <c r="V510" s="224"/>
      <c r="W510" s="224"/>
      <c r="X510" s="224"/>
      <c r="Y510" s="224"/>
      <c r="Z510" s="214"/>
      <c r="AA510" s="214"/>
      <c r="AB510" s="214"/>
      <c r="AC510" s="214"/>
      <c r="AD510" s="214"/>
      <c r="AE510" s="214"/>
      <c r="AF510" s="214"/>
      <c r="AG510" s="214" t="s">
        <v>320</v>
      </c>
      <c r="AH510" s="214"/>
      <c r="AI510" s="214"/>
      <c r="AJ510" s="214"/>
      <c r="AK510" s="214"/>
      <c r="AL510" s="214"/>
      <c r="AM510" s="214"/>
      <c r="AN510" s="214"/>
      <c r="AO510" s="214"/>
      <c r="AP510" s="214"/>
      <c r="AQ510" s="214"/>
      <c r="AR510" s="214"/>
      <c r="AS510" s="214"/>
      <c r="AT510" s="214"/>
      <c r="AU510" s="214"/>
      <c r="AV510" s="214"/>
      <c r="AW510" s="214"/>
      <c r="AX510" s="214"/>
      <c r="AY510" s="214"/>
      <c r="AZ510" s="214"/>
      <c r="BA510" s="214"/>
      <c r="BB510" s="214"/>
      <c r="BC510" s="214"/>
      <c r="BD510" s="214"/>
      <c r="BE510" s="214"/>
      <c r="BF510" s="214"/>
      <c r="BG510" s="214"/>
      <c r="BH510" s="214"/>
    </row>
    <row r="511" spans="1:60" outlineLevel="2" x14ac:dyDescent="0.2">
      <c r="A511" s="221"/>
      <c r="B511" s="222"/>
      <c r="C511" s="268" t="s">
        <v>1233</v>
      </c>
      <c r="D511" s="262"/>
      <c r="E511" s="263">
        <v>36.64705</v>
      </c>
      <c r="F511" s="224"/>
      <c r="G511" s="224"/>
      <c r="H511" s="224"/>
      <c r="I511" s="224"/>
      <c r="J511" s="224"/>
      <c r="K511" s="224"/>
      <c r="L511" s="224"/>
      <c r="M511" s="224"/>
      <c r="N511" s="223"/>
      <c r="O511" s="223"/>
      <c r="P511" s="223"/>
      <c r="Q511" s="223"/>
      <c r="R511" s="224"/>
      <c r="S511" s="224"/>
      <c r="T511" s="224"/>
      <c r="U511" s="224"/>
      <c r="V511" s="224"/>
      <c r="W511" s="224"/>
      <c r="X511" s="224"/>
      <c r="Y511" s="224"/>
      <c r="Z511" s="214"/>
      <c r="AA511" s="214"/>
      <c r="AB511" s="214"/>
      <c r="AC511" s="214"/>
      <c r="AD511" s="214"/>
      <c r="AE511" s="214"/>
      <c r="AF511" s="214"/>
      <c r="AG511" s="214" t="s">
        <v>371</v>
      </c>
      <c r="AH511" s="214">
        <v>0</v>
      </c>
      <c r="AI511" s="214"/>
      <c r="AJ511" s="214"/>
      <c r="AK511" s="214"/>
      <c r="AL511" s="214"/>
      <c r="AM511" s="214"/>
      <c r="AN511" s="214"/>
      <c r="AO511" s="214"/>
      <c r="AP511" s="214"/>
      <c r="AQ511" s="214"/>
      <c r="AR511" s="214"/>
      <c r="AS511" s="214"/>
      <c r="AT511" s="214"/>
      <c r="AU511" s="214"/>
      <c r="AV511" s="214"/>
      <c r="AW511" s="214"/>
      <c r="AX511" s="214"/>
      <c r="AY511" s="214"/>
      <c r="AZ511" s="214"/>
      <c r="BA511" s="214"/>
      <c r="BB511" s="214"/>
      <c r="BC511" s="214"/>
      <c r="BD511" s="214"/>
      <c r="BE511" s="214"/>
      <c r="BF511" s="214"/>
      <c r="BG511" s="214"/>
      <c r="BH511" s="214"/>
    </row>
    <row r="512" spans="1:60" outlineLevel="1" x14ac:dyDescent="0.2">
      <c r="A512" s="245">
        <v>139</v>
      </c>
      <c r="B512" s="246" t="s">
        <v>1234</v>
      </c>
      <c r="C512" s="256" t="s">
        <v>1235</v>
      </c>
      <c r="D512" s="247" t="s">
        <v>581</v>
      </c>
      <c r="E512" s="248">
        <v>0.87785999999999997</v>
      </c>
      <c r="F512" s="249"/>
      <c r="G512" s="250">
        <f>ROUND(E512*F512,2)</f>
        <v>0</v>
      </c>
      <c r="H512" s="249"/>
      <c r="I512" s="250">
        <f>ROUND(E512*H512,2)</f>
        <v>0</v>
      </c>
      <c r="J512" s="249"/>
      <c r="K512" s="250">
        <f>ROUND(E512*J512,2)</f>
        <v>0</v>
      </c>
      <c r="L512" s="250">
        <v>12</v>
      </c>
      <c r="M512" s="250">
        <f>G512*(1+L512/100)</f>
        <v>0</v>
      </c>
      <c r="N512" s="248">
        <v>0</v>
      </c>
      <c r="O512" s="248">
        <f>ROUND(E512*N512,2)</f>
        <v>0</v>
      </c>
      <c r="P512" s="248">
        <v>0</v>
      </c>
      <c r="Q512" s="248">
        <f>ROUND(E512*P512,2)</f>
        <v>0</v>
      </c>
      <c r="R512" s="250" t="s">
        <v>786</v>
      </c>
      <c r="S512" s="250" t="s">
        <v>315</v>
      </c>
      <c r="T512" s="251" t="s">
        <v>315</v>
      </c>
      <c r="U512" s="224">
        <v>1.3049999999999999</v>
      </c>
      <c r="V512" s="224">
        <f>ROUND(E512*U512,2)</f>
        <v>1.1499999999999999</v>
      </c>
      <c r="W512" s="224"/>
      <c r="X512" s="224" t="s">
        <v>582</v>
      </c>
      <c r="Y512" s="224" t="s">
        <v>317</v>
      </c>
      <c r="Z512" s="214"/>
      <c r="AA512" s="214"/>
      <c r="AB512" s="214"/>
      <c r="AC512" s="214"/>
      <c r="AD512" s="214"/>
      <c r="AE512" s="214"/>
      <c r="AF512" s="214"/>
      <c r="AG512" s="214" t="s">
        <v>1236</v>
      </c>
      <c r="AH512" s="214"/>
      <c r="AI512" s="214"/>
      <c r="AJ512" s="214"/>
      <c r="AK512" s="214"/>
      <c r="AL512" s="214"/>
      <c r="AM512" s="214"/>
      <c r="AN512" s="214"/>
      <c r="AO512" s="214"/>
      <c r="AP512" s="214"/>
      <c r="AQ512" s="214"/>
      <c r="AR512" s="214"/>
      <c r="AS512" s="214"/>
      <c r="AT512" s="214"/>
      <c r="AU512" s="214"/>
      <c r="AV512" s="214"/>
      <c r="AW512" s="214"/>
      <c r="AX512" s="214"/>
      <c r="AY512" s="214"/>
      <c r="AZ512" s="214"/>
      <c r="BA512" s="214"/>
      <c r="BB512" s="214"/>
      <c r="BC512" s="214"/>
      <c r="BD512" s="214"/>
      <c r="BE512" s="214"/>
      <c r="BF512" s="214"/>
      <c r="BG512" s="214"/>
      <c r="BH512" s="214"/>
    </row>
    <row r="513" spans="1:60" x14ac:dyDescent="0.2">
      <c r="A513" s="229" t="s">
        <v>310</v>
      </c>
      <c r="B513" s="230" t="s">
        <v>262</v>
      </c>
      <c r="C513" s="253" t="s">
        <v>263</v>
      </c>
      <c r="D513" s="231"/>
      <c r="E513" s="232"/>
      <c r="F513" s="233"/>
      <c r="G513" s="233">
        <f>SUMIF(AG514:AG517,"&lt;&gt;NOR",G514:G517)</f>
        <v>0</v>
      </c>
      <c r="H513" s="233"/>
      <c r="I513" s="233">
        <f>SUM(I514:I517)</f>
        <v>0</v>
      </c>
      <c r="J513" s="233"/>
      <c r="K513" s="233">
        <f>SUM(K514:K517)</f>
        <v>0</v>
      </c>
      <c r="L513" s="233"/>
      <c r="M513" s="233">
        <f>SUM(M514:M517)</f>
        <v>0</v>
      </c>
      <c r="N513" s="232"/>
      <c r="O513" s="232">
        <f>SUM(O514:O517)</f>
        <v>0</v>
      </c>
      <c r="P513" s="232"/>
      <c r="Q513" s="232">
        <f>SUM(Q514:Q517)</f>
        <v>0</v>
      </c>
      <c r="R513" s="233"/>
      <c r="S513" s="233"/>
      <c r="T513" s="234"/>
      <c r="U513" s="228"/>
      <c r="V513" s="228">
        <f>SUM(V514:V517)</f>
        <v>0.31</v>
      </c>
      <c r="W513" s="228"/>
      <c r="X513" s="228"/>
      <c r="Y513" s="228"/>
      <c r="AG513" t="s">
        <v>311</v>
      </c>
    </row>
    <row r="514" spans="1:60" ht="22.5" outlineLevel="1" x14ac:dyDescent="0.2">
      <c r="A514" s="236">
        <v>140</v>
      </c>
      <c r="B514" s="237" t="s">
        <v>870</v>
      </c>
      <c r="C514" s="254" t="s">
        <v>871</v>
      </c>
      <c r="D514" s="238" t="s">
        <v>379</v>
      </c>
      <c r="E514" s="239">
        <v>0.76500000000000001</v>
      </c>
      <c r="F514" s="240"/>
      <c r="G514" s="241">
        <f>ROUND(E514*F514,2)</f>
        <v>0</v>
      </c>
      <c r="H514" s="240"/>
      <c r="I514" s="241">
        <f>ROUND(E514*H514,2)</f>
        <v>0</v>
      </c>
      <c r="J514" s="240"/>
      <c r="K514" s="241">
        <f>ROUND(E514*J514,2)</f>
        <v>0</v>
      </c>
      <c r="L514" s="241">
        <v>12</v>
      </c>
      <c r="M514" s="241">
        <f>G514*(1+L514/100)</f>
        <v>0</v>
      </c>
      <c r="N514" s="239">
        <v>3.1E-4</v>
      </c>
      <c r="O514" s="239">
        <f>ROUND(E514*N514,2)</f>
        <v>0</v>
      </c>
      <c r="P514" s="239">
        <v>0</v>
      </c>
      <c r="Q514" s="239">
        <f>ROUND(E514*P514,2)</f>
        <v>0</v>
      </c>
      <c r="R514" s="241" t="s">
        <v>872</v>
      </c>
      <c r="S514" s="241" t="s">
        <v>315</v>
      </c>
      <c r="T514" s="242" t="s">
        <v>315</v>
      </c>
      <c r="U514" s="224">
        <v>0.40300000000000002</v>
      </c>
      <c r="V514" s="224">
        <f>ROUND(E514*U514,2)</f>
        <v>0.31</v>
      </c>
      <c r="W514" s="224"/>
      <c r="X514" s="224" t="s">
        <v>336</v>
      </c>
      <c r="Y514" s="224" t="s">
        <v>317</v>
      </c>
      <c r="Z514" s="214"/>
      <c r="AA514" s="214"/>
      <c r="AB514" s="214"/>
      <c r="AC514" s="214"/>
      <c r="AD514" s="214"/>
      <c r="AE514" s="214"/>
      <c r="AF514" s="214"/>
      <c r="AG514" s="214" t="s">
        <v>337</v>
      </c>
      <c r="AH514" s="214"/>
      <c r="AI514" s="214"/>
      <c r="AJ514" s="214"/>
      <c r="AK514" s="214"/>
      <c r="AL514" s="214"/>
      <c r="AM514" s="214"/>
      <c r="AN514" s="214"/>
      <c r="AO514" s="214"/>
      <c r="AP514" s="214"/>
      <c r="AQ514" s="214"/>
      <c r="AR514" s="214"/>
      <c r="AS514" s="214"/>
      <c r="AT514" s="214"/>
      <c r="AU514" s="214"/>
      <c r="AV514" s="214"/>
      <c r="AW514" s="214"/>
      <c r="AX514" s="214"/>
      <c r="AY514" s="214"/>
      <c r="AZ514" s="214"/>
      <c r="BA514" s="214"/>
      <c r="BB514" s="214"/>
      <c r="BC514" s="214"/>
      <c r="BD514" s="214"/>
      <c r="BE514" s="214"/>
      <c r="BF514" s="214"/>
      <c r="BG514" s="214"/>
      <c r="BH514" s="214"/>
    </row>
    <row r="515" spans="1:60" outlineLevel="2" x14ac:dyDescent="0.2">
      <c r="A515" s="221"/>
      <c r="B515" s="222"/>
      <c r="C515" s="255" t="s">
        <v>873</v>
      </c>
      <c r="D515" s="243"/>
      <c r="E515" s="243"/>
      <c r="F515" s="243"/>
      <c r="G515" s="243"/>
      <c r="H515" s="224"/>
      <c r="I515" s="224"/>
      <c r="J515" s="224"/>
      <c r="K515" s="224"/>
      <c r="L515" s="224"/>
      <c r="M515" s="224"/>
      <c r="N515" s="223"/>
      <c r="O515" s="223"/>
      <c r="P515" s="223"/>
      <c r="Q515" s="223"/>
      <c r="R515" s="224"/>
      <c r="S515" s="224"/>
      <c r="T515" s="224"/>
      <c r="U515" s="224"/>
      <c r="V515" s="224"/>
      <c r="W515" s="224"/>
      <c r="X515" s="224"/>
      <c r="Y515" s="224"/>
      <c r="Z515" s="214"/>
      <c r="AA515" s="214"/>
      <c r="AB515" s="214"/>
      <c r="AC515" s="214"/>
      <c r="AD515" s="214"/>
      <c r="AE515" s="214"/>
      <c r="AF515" s="214"/>
      <c r="AG515" s="214" t="s">
        <v>320</v>
      </c>
      <c r="AH515" s="214"/>
      <c r="AI515" s="214"/>
      <c r="AJ515" s="214"/>
      <c r="AK515" s="214"/>
      <c r="AL515" s="214"/>
      <c r="AM515" s="214"/>
      <c r="AN515" s="214"/>
      <c r="AO515" s="214"/>
      <c r="AP515" s="214"/>
      <c r="AQ515" s="214"/>
      <c r="AR515" s="214"/>
      <c r="AS515" s="214"/>
      <c r="AT515" s="214"/>
      <c r="AU515" s="214"/>
      <c r="AV515" s="214"/>
      <c r="AW515" s="214"/>
      <c r="AX515" s="214"/>
      <c r="AY515" s="214"/>
      <c r="AZ515" s="214"/>
      <c r="BA515" s="214"/>
      <c r="BB515" s="214"/>
      <c r="BC515" s="214"/>
      <c r="BD515" s="214"/>
      <c r="BE515" s="214"/>
      <c r="BF515" s="214"/>
      <c r="BG515" s="214"/>
      <c r="BH515" s="214"/>
    </row>
    <row r="516" spans="1:60" outlineLevel="2" x14ac:dyDescent="0.2">
      <c r="A516" s="221"/>
      <c r="B516" s="222"/>
      <c r="C516" s="268" t="s">
        <v>1237</v>
      </c>
      <c r="D516" s="262"/>
      <c r="E516" s="263"/>
      <c r="F516" s="224"/>
      <c r="G516" s="224"/>
      <c r="H516" s="224"/>
      <c r="I516" s="224"/>
      <c r="J516" s="224"/>
      <c r="K516" s="224"/>
      <c r="L516" s="224"/>
      <c r="M516" s="224"/>
      <c r="N516" s="223"/>
      <c r="O516" s="223"/>
      <c r="P516" s="223"/>
      <c r="Q516" s="223"/>
      <c r="R516" s="224"/>
      <c r="S516" s="224"/>
      <c r="T516" s="224"/>
      <c r="U516" s="224"/>
      <c r="V516" s="224"/>
      <c r="W516" s="224"/>
      <c r="X516" s="224"/>
      <c r="Y516" s="224"/>
      <c r="Z516" s="214"/>
      <c r="AA516" s="214"/>
      <c r="AB516" s="214"/>
      <c r="AC516" s="214"/>
      <c r="AD516" s="214"/>
      <c r="AE516" s="214"/>
      <c r="AF516" s="214"/>
      <c r="AG516" s="214" t="s">
        <v>371</v>
      </c>
      <c r="AH516" s="214">
        <v>0</v>
      </c>
      <c r="AI516" s="214"/>
      <c r="AJ516" s="214"/>
      <c r="AK516" s="214"/>
      <c r="AL516" s="214"/>
      <c r="AM516" s="214"/>
      <c r="AN516" s="214"/>
      <c r="AO516" s="214"/>
      <c r="AP516" s="214"/>
      <c r="AQ516" s="214"/>
      <c r="AR516" s="214"/>
      <c r="AS516" s="214"/>
      <c r="AT516" s="214"/>
      <c r="AU516" s="214"/>
      <c r="AV516" s="214"/>
      <c r="AW516" s="214"/>
      <c r="AX516" s="214"/>
      <c r="AY516" s="214"/>
      <c r="AZ516" s="214"/>
      <c r="BA516" s="214"/>
      <c r="BB516" s="214"/>
      <c r="BC516" s="214"/>
      <c r="BD516" s="214"/>
      <c r="BE516" s="214"/>
      <c r="BF516" s="214"/>
      <c r="BG516" s="214"/>
      <c r="BH516" s="214"/>
    </row>
    <row r="517" spans="1:60" outlineLevel="3" x14ac:dyDescent="0.2">
      <c r="A517" s="221"/>
      <c r="B517" s="222"/>
      <c r="C517" s="268" t="s">
        <v>1238</v>
      </c>
      <c r="D517" s="262"/>
      <c r="E517" s="263">
        <v>0.76500000000000001</v>
      </c>
      <c r="F517" s="224"/>
      <c r="G517" s="224"/>
      <c r="H517" s="224"/>
      <c r="I517" s="224"/>
      <c r="J517" s="224"/>
      <c r="K517" s="224"/>
      <c r="L517" s="224"/>
      <c r="M517" s="224"/>
      <c r="N517" s="223"/>
      <c r="O517" s="223"/>
      <c r="P517" s="223"/>
      <c r="Q517" s="223"/>
      <c r="R517" s="224"/>
      <c r="S517" s="224"/>
      <c r="T517" s="224"/>
      <c r="U517" s="224"/>
      <c r="V517" s="224"/>
      <c r="W517" s="224"/>
      <c r="X517" s="224"/>
      <c r="Y517" s="224"/>
      <c r="Z517" s="214"/>
      <c r="AA517" s="214"/>
      <c r="AB517" s="214"/>
      <c r="AC517" s="214"/>
      <c r="AD517" s="214"/>
      <c r="AE517" s="214"/>
      <c r="AF517" s="214"/>
      <c r="AG517" s="214" t="s">
        <v>371</v>
      </c>
      <c r="AH517" s="214">
        <v>0</v>
      </c>
      <c r="AI517" s="214"/>
      <c r="AJ517" s="214"/>
      <c r="AK517" s="214"/>
      <c r="AL517" s="214"/>
      <c r="AM517" s="214"/>
      <c r="AN517" s="214"/>
      <c r="AO517" s="214"/>
      <c r="AP517" s="214"/>
      <c r="AQ517" s="214"/>
      <c r="AR517" s="214"/>
      <c r="AS517" s="214"/>
      <c r="AT517" s="214"/>
      <c r="AU517" s="214"/>
      <c r="AV517" s="214"/>
      <c r="AW517" s="214"/>
      <c r="AX517" s="214"/>
      <c r="AY517" s="214"/>
      <c r="AZ517" s="214"/>
      <c r="BA517" s="214"/>
      <c r="BB517" s="214"/>
      <c r="BC517" s="214"/>
      <c r="BD517" s="214"/>
      <c r="BE517" s="214"/>
      <c r="BF517" s="214"/>
      <c r="BG517" s="214"/>
      <c r="BH517" s="214"/>
    </row>
    <row r="518" spans="1:60" x14ac:dyDescent="0.2">
      <c r="A518" s="229" t="s">
        <v>310</v>
      </c>
      <c r="B518" s="230" t="s">
        <v>264</v>
      </c>
      <c r="C518" s="253" t="s">
        <v>265</v>
      </c>
      <c r="D518" s="231"/>
      <c r="E518" s="232"/>
      <c r="F518" s="233"/>
      <c r="G518" s="233">
        <f>SUMIF(AG519:AG560,"&lt;&gt;NOR",G519:G560)</f>
        <v>0</v>
      </c>
      <c r="H518" s="233"/>
      <c r="I518" s="233">
        <f>SUM(I519:I560)</f>
        <v>0</v>
      </c>
      <c r="J518" s="233"/>
      <c r="K518" s="233">
        <f>SUM(K519:K560)</f>
        <v>0</v>
      </c>
      <c r="L518" s="233"/>
      <c r="M518" s="233">
        <f>SUM(M519:M560)</f>
        <v>0</v>
      </c>
      <c r="N518" s="232"/>
      <c r="O518" s="232">
        <f>SUM(O519:O560)</f>
        <v>6.9999999999999993E-2</v>
      </c>
      <c r="P518" s="232"/>
      <c r="Q518" s="232">
        <f>SUM(Q519:Q560)</f>
        <v>0.03</v>
      </c>
      <c r="R518" s="233"/>
      <c r="S518" s="233"/>
      <c r="T518" s="234"/>
      <c r="U518" s="228"/>
      <c r="V518" s="228">
        <f>SUM(V519:V560)</f>
        <v>22.229999999999997</v>
      </c>
      <c r="W518" s="228"/>
      <c r="X518" s="228"/>
      <c r="Y518" s="228"/>
      <c r="AG518" t="s">
        <v>311</v>
      </c>
    </row>
    <row r="519" spans="1:60" outlineLevel="1" x14ac:dyDescent="0.2">
      <c r="A519" s="236">
        <v>141</v>
      </c>
      <c r="B519" s="237" t="s">
        <v>887</v>
      </c>
      <c r="C519" s="254" t="s">
        <v>888</v>
      </c>
      <c r="D519" s="238" t="s">
        <v>379</v>
      </c>
      <c r="E519" s="239">
        <v>132.982</v>
      </c>
      <c r="F519" s="240"/>
      <c r="G519" s="241">
        <f>ROUND(E519*F519,2)</f>
        <v>0</v>
      </c>
      <c r="H519" s="240"/>
      <c r="I519" s="241">
        <f>ROUND(E519*H519,2)</f>
        <v>0</v>
      </c>
      <c r="J519" s="240"/>
      <c r="K519" s="241">
        <f>ROUND(E519*J519,2)</f>
        <v>0</v>
      </c>
      <c r="L519" s="241">
        <v>12</v>
      </c>
      <c r="M519" s="241">
        <f>G519*(1+L519/100)</f>
        <v>0</v>
      </c>
      <c r="N519" s="239">
        <v>0</v>
      </c>
      <c r="O519" s="239">
        <f>ROUND(E519*N519,2)</f>
        <v>0</v>
      </c>
      <c r="P519" s="239">
        <v>0</v>
      </c>
      <c r="Q519" s="239">
        <f>ROUND(E519*P519,2)</f>
        <v>0</v>
      </c>
      <c r="R519" s="241" t="s">
        <v>877</v>
      </c>
      <c r="S519" s="241" t="s">
        <v>315</v>
      </c>
      <c r="T519" s="242" t="s">
        <v>315</v>
      </c>
      <c r="U519" s="224">
        <v>0.01</v>
      </c>
      <c r="V519" s="224">
        <f>ROUND(E519*U519,2)</f>
        <v>1.33</v>
      </c>
      <c r="W519" s="224"/>
      <c r="X519" s="224" t="s">
        <v>336</v>
      </c>
      <c r="Y519" s="224" t="s">
        <v>317</v>
      </c>
      <c r="Z519" s="214"/>
      <c r="AA519" s="214"/>
      <c r="AB519" s="214"/>
      <c r="AC519" s="214"/>
      <c r="AD519" s="214"/>
      <c r="AE519" s="214"/>
      <c r="AF519" s="214"/>
      <c r="AG519" s="214" t="s">
        <v>367</v>
      </c>
      <c r="AH519" s="214"/>
      <c r="AI519" s="214"/>
      <c r="AJ519" s="214"/>
      <c r="AK519" s="214"/>
      <c r="AL519" s="214"/>
      <c r="AM519" s="214"/>
      <c r="AN519" s="214"/>
      <c r="AO519" s="214"/>
      <c r="AP519" s="214"/>
      <c r="AQ519" s="214"/>
      <c r="AR519" s="214"/>
      <c r="AS519" s="214"/>
      <c r="AT519" s="214"/>
      <c r="AU519" s="214"/>
      <c r="AV519" s="214"/>
      <c r="AW519" s="214"/>
      <c r="AX519" s="214"/>
      <c r="AY519" s="214"/>
      <c r="AZ519" s="214"/>
      <c r="BA519" s="214"/>
      <c r="BB519" s="214"/>
      <c r="BC519" s="214"/>
      <c r="BD519" s="214"/>
      <c r="BE519" s="214"/>
      <c r="BF519" s="214"/>
      <c r="BG519" s="214"/>
      <c r="BH519" s="214"/>
    </row>
    <row r="520" spans="1:60" outlineLevel="2" x14ac:dyDescent="0.2">
      <c r="A520" s="221"/>
      <c r="B520" s="222"/>
      <c r="C520" s="268" t="s">
        <v>1239</v>
      </c>
      <c r="D520" s="262"/>
      <c r="E520" s="263">
        <v>132.982</v>
      </c>
      <c r="F520" s="224"/>
      <c r="G520" s="224"/>
      <c r="H520" s="224"/>
      <c r="I520" s="224"/>
      <c r="J520" s="224"/>
      <c r="K520" s="224"/>
      <c r="L520" s="224"/>
      <c r="M520" s="224"/>
      <c r="N520" s="223"/>
      <c r="O520" s="223"/>
      <c r="P520" s="223"/>
      <c r="Q520" s="223"/>
      <c r="R520" s="224"/>
      <c r="S520" s="224"/>
      <c r="T520" s="224"/>
      <c r="U520" s="224"/>
      <c r="V520" s="224"/>
      <c r="W520" s="224"/>
      <c r="X520" s="224"/>
      <c r="Y520" s="224"/>
      <c r="Z520" s="214"/>
      <c r="AA520" s="214"/>
      <c r="AB520" s="214"/>
      <c r="AC520" s="214"/>
      <c r="AD520" s="214"/>
      <c r="AE520" s="214"/>
      <c r="AF520" s="214"/>
      <c r="AG520" s="214" t="s">
        <v>371</v>
      </c>
      <c r="AH520" s="214">
        <v>5</v>
      </c>
      <c r="AI520" s="214"/>
      <c r="AJ520" s="214"/>
      <c r="AK520" s="214"/>
      <c r="AL520" s="214"/>
      <c r="AM520" s="214"/>
      <c r="AN520" s="214"/>
      <c r="AO520" s="214"/>
      <c r="AP520" s="214"/>
      <c r="AQ520" s="214"/>
      <c r="AR520" s="214"/>
      <c r="AS520" s="214"/>
      <c r="AT520" s="214"/>
      <c r="AU520" s="214"/>
      <c r="AV520" s="214"/>
      <c r="AW520" s="214"/>
      <c r="AX520" s="214"/>
      <c r="AY520" s="214"/>
      <c r="AZ520" s="214"/>
      <c r="BA520" s="214"/>
      <c r="BB520" s="214"/>
      <c r="BC520" s="214"/>
      <c r="BD520" s="214"/>
      <c r="BE520" s="214"/>
      <c r="BF520" s="214"/>
      <c r="BG520" s="214"/>
      <c r="BH520" s="214"/>
    </row>
    <row r="521" spans="1:60" outlineLevel="1" x14ac:dyDescent="0.2">
      <c r="A521" s="236">
        <v>142</v>
      </c>
      <c r="B521" s="237" t="s">
        <v>881</v>
      </c>
      <c r="C521" s="254" t="s">
        <v>882</v>
      </c>
      <c r="D521" s="238" t="s">
        <v>379</v>
      </c>
      <c r="E521" s="239">
        <v>16.7</v>
      </c>
      <c r="F521" s="240"/>
      <c r="G521" s="241">
        <f>ROUND(E521*F521,2)</f>
        <v>0</v>
      </c>
      <c r="H521" s="240"/>
      <c r="I521" s="241">
        <f>ROUND(E521*H521,2)</f>
        <v>0</v>
      </c>
      <c r="J521" s="240"/>
      <c r="K521" s="241">
        <f>ROUND(E521*J521,2)</f>
        <v>0</v>
      </c>
      <c r="L521" s="241">
        <v>12</v>
      </c>
      <c r="M521" s="241">
        <f>G521*(1+L521/100)</f>
        <v>0</v>
      </c>
      <c r="N521" s="239">
        <v>1.0000000000000001E-5</v>
      </c>
      <c r="O521" s="239">
        <f>ROUND(E521*N521,2)</f>
        <v>0</v>
      </c>
      <c r="P521" s="239">
        <v>0</v>
      </c>
      <c r="Q521" s="239">
        <f>ROUND(E521*P521,2)</f>
        <v>0</v>
      </c>
      <c r="R521" s="241" t="s">
        <v>877</v>
      </c>
      <c r="S521" s="241" t="s">
        <v>315</v>
      </c>
      <c r="T521" s="242" t="s">
        <v>315</v>
      </c>
      <c r="U521" s="224">
        <v>0.03</v>
      </c>
      <c r="V521" s="224">
        <f>ROUND(E521*U521,2)</f>
        <v>0.5</v>
      </c>
      <c r="W521" s="224"/>
      <c r="X521" s="224" t="s">
        <v>336</v>
      </c>
      <c r="Y521" s="224" t="s">
        <v>317</v>
      </c>
      <c r="Z521" s="214"/>
      <c r="AA521" s="214"/>
      <c r="AB521" s="214"/>
      <c r="AC521" s="214"/>
      <c r="AD521" s="214"/>
      <c r="AE521" s="214"/>
      <c r="AF521" s="214"/>
      <c r="AG521" s="214" t="s">
        <v>367</v>
      </c>
      <c r="AH521" s="214"/>
      <c r="AI521" s="214"/>
      <c r="AJ521" s="214"/>
      <c r="AK521" s="214"/>
      <c r="AL521" s="214"/>
      <c r="AM521" s="214"/>
      <c r="AN521" s="214"/>
      <c r="AO521" s="214"/>
      <c r="AP521" s="214"/>
      <c r="AQ521" s="214"/>
      <c r="AR521" s="214"/>
      <c r="AS521" s="214"/>
      <c r="AT521" s="214"/>
      <c r="AU521" s="214"/>
      <c r="AV521" s="214"/>
      <c r="AW521" s="214"/>
      <c r="AX521" s="214"/>
      <c r="AY521" s="214"/>
      <c r="AZ521" s="214"/>
      <c r="BA521" s="214"/>
      <c r="BB521" s="214"/>
      <c r="BC521" s="214"/>
      <c r="BD521" s="214"/>
      <c r="BE521" s="214"/>
      <c r="BF521" s="214"/>
      <c r="BG521" s="214"/>
      <c r="BH521" s="214"/>
    </row>
    <row r="522" spans="1:60" outlineLevel="2" x14ac:dyDescent="0.2">
      <c r="A522" s="221"/>
      <c r="B522" s="222"/>
      <c r="C522" s="268" t="s">
        <v>1240</v>
      </c>
      <c r="D522" s="262"/>
      <c r="E522" s="263">
        <v>4.7279999999999998</v>
      </c>
      <c r="F522" s="224"/>
      <c r="G522" s="224"/>
      <c r="H522" s="224"/>
      <c r="I522" s="224"/>
      <c r="J522" s="224"/>
      <c r="K522" s="224"/>
      <c r="L522" s="224"/>
      <c r="M522" s="224"/>
      <c r="N522" s="223"/>
      <c r="O522" s="223"/>
      <c r="P522" s="223"/>
      <c r="Q522" s="223"/>
      <c r="R522" s="224"/>
      <c r="S522" s="224"/>
      <c r="T522" s="224"/>
      <c r="U522" s="224"/>
      <c r="V522" s="224"/>
      <c r="W522" s="224"/>
      <c r="X522" s="224"/>
      <c r="Y522" s="224"/>
      <c r="Z522" s="214"/>
      <c r="AA522" s="214"/>
      <c r="AB522" s="214"/>
      <c r="AC522" s="214"/>
      <c r="AD522" s="214"/>
      <c r="AE522" s="214"/>
      <c r="AF522" s="214"/>
      <c r="AG522" s="214" t="s">
        <v>371</v>
      </c>
      <c r="AH522" s="214">
        <v>0</v>
      </c>
      <c r="AI522" s="214"/>
      <c r="AJ522" s="214"/>
      <c r="AK522" s="214"/>
      <c r="AL522" s="214"/>
      <c r="AM522" s="214"/>
      <c r="AN522" s="214"/>
      <c r="AO522" s="214"/>
      <c r="AP522" s="214"/>
      <c r="AQ522" s="214"/>
      <c r="AR522" s="214"/>
      <c r="AS522" s="214"/>
      <c r="AT522" s="214"/>
      <c r="AU522" s="214"/>
      <c r="AV522" s="214"/>
      <c r="AW522" s="214"/>
      <c r="AX522" s="214"/>
      <c r="AY522" s="214"/>
      <c r="AZ522" s="214"/>
      <c r="BA522" s="214"/>
      <c r="BB522" s="214"/>
      <c r="BC522" s="214"/>
      <c r="BD522" s="214"/>
      <c r="BE522" s="214"/>
      <c r="BF522" s="214"/>
      <c r="BG522" s="214"/>
      <c r="BH522" s="214"/>
    </row>
    <row r="523" spans="1:60" outlineLevel="3" x14ac:dyDescent="0.2">
      <c r="A523" s="221"/>
      <c r="B523" s="222"/>
      <c r="C523" s="268" t="s">
        <v>1017</v>
      </c>
      <c r="D523" s="262"/>
      <c r="E523" s="263">
        <v>1.379</v>
      </c>
      <c r="F523" s="224"/>
      <c r="G523" s="224"/>
      <c r="H523" s="224"/>
      <c r="I523" s="224"/>
      <c r="J523" s="224"/>
      <c r="K523" s="224"/>
      <c r="L523" s="224"/>
      <c r="M523" s="224"/>
      <c r="N523" s="223"/>
      <c r="O523" s="223"/>
      <c r="P523" s="223"/>
      <c r="Q523" s="223"/>
      <c r="R523" s="224"/>
      <c r="S523" s="224"/>
      <c r="T523" s="224"/>
      <c r="U523" s="224"/>
      <c r="V523" s="224"/>
      <c r="W523" s="224"/>
      <c r="X523" s="224"/>
      <c r="Y523" s="224"/>
      <c r="Z523" s="214"/>
      <c r="AA523" s="214"/>
      <c r="AB523" s="214"/>
      <c r="AC523" s="214"/>
      <c r="AD523" s="214"/>
      <c r="AE523" s="214"/>
      <c r="AF523" s="214"/>
      <c r="AG523" s="214" t="s">
        <v>371</v>
      </c>
      <c r="AH523" s="214">
        <v>0</v>
      </c>
      <c r="AI523" s="214"/>
      <c r="AJ523" s="214"/>
      <c r="AK523" s="214"/>
      <c r="AL523" s="214"/>
      <c r="AM523" s="214"/>
      <c r="AN523" s="214"/>
      <c r="AO523" s="214"/>
      <c r="AP523" s="214"/>
      <c r="AQ523" s="214"/>
      <c r="AR523" s="214"/>
      <c r="AS523" s="214"/>
      <c r="AT523" s="214"/>
      <c r="AU523" s="214"/>
      <c r="AV523" s="214"/>
      <c r="AW523" s="214"/>
      <c r="AX523" s="214"/>
      <c r="AY523" s="214"/>
      <c r="AZ523" s="214"/>
      <c r="BA523" s="214"/>
      <c r="BB523" s="214"/>
      <c r="BC523" s="214"/>
      <c r="BD523" s="214"/>
      <c r="BE523" s="214"/>
      <c r="BF523" s="214"/>
      <c r="BG523" s="214"/>
      <c r="BH523" s="214"/>
    </row>
    <row r="524" spans="1:60" outlineLevel="3" x14ac:dyDescent="0.2">
      <c r="A524" s="221"/>
      <c r="B524" s="222"/>
      <c r="C524" s="268" t="s">
        <v>1018</v>
      </c>
      <c r="D524" s="262"/>
      <c r="E524" s="263">
        <v>5.13</v>
      </c>
      <c r="F524" s="224"/>
      <c r="G524" s="224"/>
      <c r="H524" s="224"/>
      <c r="I524" s="224"/>
      <c r="J524" s="224"/>
      <c r="K524" s="224"/>
      <c r="L524" s="224"/>
      <c r="M524" s="224"/>
      <c r="N524" s="223"/>
      <c r="O524" s="223"/>
      <c r="P524" s="223"/>
      <c r="Q524" s="223"/>
      <c r="R524" s="224"/>
      <c r="S524" s="224"/>
      <c r="T524" s="224"/>
      <c r="U524" s="224"/>
      <c r="V524" s="224"/>
      <c r="W524" s="224"/>
      <c r="X524" s="224"/>
      <c r="Y524" s="224"/>
      <c r="Z524" s="214"/>
      <c r="AA524" s="214"/>
      <c r="AB524" s="214"/>
      <c r="AC524" s="214"/>
      <c r="AD524" s="214"/>
      <c r="AE524" s="214"/>
      <c r="AF524" s="214"/>
      <c r="AG524" s="214" t="s">
        <v>371</v>
      </c>
      <c r="AH524" s="214">
        <v>0</v>
      </c>
      <c r="AI524" s="214"/>
      <c r="AJ524" s="214"/>
      <c r="AK524" s="214"/>
      <c r="AL524" s="214"/>
      <c r="AM524" s="214"/>
      <c r="AN524" s="214"/>
      <c r="AO524" s="214"/>
      <c r="AP524" s="214"/>
      <c r="AQ524" s="214"/>
      <c r="AR524" s="214"/>
      <c r="AS524" s="214"/>
      <c r="AT524" s="214"/>
      <c r="AU524" s="214"/>
      <c r="AV524" s="214"/>
      <c r="AW524" s="214"/>
      <c r="AX524" s="214"/>
      <c r="AY524" s="214"/>
      <c r="AZ524" s="214"/>
      <c r="BA524" s="214"/>
      <c r="BB524" s="214"/>
      <c r="BC524" s="214"/>
      <c r="BD524" s="214"/>
      <c r="BE524" s="214"/>
      <c r="BF524" s="214"/>
      <c r="BG524" s="214"/>
      <c r="BH524" s="214"/>
    </row>
    <row r="525" spans="1:60" outlineLevel="3" x14ac:dyDescent="0.2">
      <c r="A525" s="221"/>
      <c r="B525" s="222"/>
      <c r="C525" s="268" t="s">
        <v>1019</v>
      </c>
      <c r="D525" s="262"/>
      <c r="E525" s="263">
        <v>0.33300000000000002</v>
      </c>
      <c r="F525" s="224"/>
      <c r="G525" s="224"/>
      <c r="H525" s="224"/>
      <c r="I525" s="224"/>
      <c r="J525" s="224"/>
      <c r="K525" s="224"/>
      <c r="L525" s="224"/>
      <c r="M525" s="224"/>
      <c r="N525" s="223"/>
      <c r="O525" s="223"/>
      <c r="P525" s="223"/>
      <c r="Q525" s="223"/>
      <c r="R525" s="224"/>
      <c r="S525" s="224"/>
      <c r="T525" s="224"/>
      <c r="U525" s="224"/>
      <c r="V525" s="224"/>
      <c r="W525" s="224"/>
      <c r="X525" s="224"/>
      <c r="Y525" s="224"/>
      <c r="Z525" s="214"/>
      <c r="AA525" s="214"/>
      <c r="AB525" s="214"/>
      <c r="AC525" s="214"/>
      <c r="AD525" s="214"/>
      <c r="AE525" s="214"/>
      <c r="AF525" s="214"/>
      <c r="AG525" s="214" t="s">
        <v>371</v>
      </c>
      <c r="AH525" s="214">
        <v>0</v>
      </c>
      <c r="AI525" s="214"/>
      <c r="AJ525" s="214"/>
      <c r="AK525" s="214"/>
      <c r="AL525" s="214"/>
      <c r="AM525" s="214"/>
      <c r="AN525" s="214"/>
      <c r="AO525" s="214"/>
      <c r="AP525" s="214"/>
      <c r="AQ525" s="214"/>
      <c r="AR525" s="214"/>
      <c r="AS525" s="214"/>
      <c r="AT525" s="214"/>
      <c r="AU525" s="214"/>
      <c r="AV525" s="214"/>
      <c r="AW525" s="214"/>
      <c r="AX525" s="214"/>
      <c r="AY525" s="214"/>
      <c r="AZ525" s="214"/>
      <c r="BA525" s="214"/>
      <c r="BB525" s="214"/>
      <c r="BC525" s="214"/>
      <c r="BD525" s="214"/>
      <c r="BE525" s="214"/>
      <c r="BF525" s="214"/>
      <c r="BG525" s="214"/>
      <c r="BH525" s="214"/>
    </row>
    <row r="526" spans="1:60" outlineLevel="3" x14ac:dyDescent="0.2">
      <c r="A526" s="221"/>
      <c r="B526" s="222"/>
      <c r="C526" s="268" t="s">
        <v>1241</v>
      </c>
      <c r="D526" s="262"/>
      <c r="E526" s="263">
        <v>5.13</v>
      </c>
      <c r="F526" s="224"/>
      <c r="G526" s="224"/>
      <c r="H526" s="224"/>
      <c r="I526" s="224"/>
      <c r="J526" s="224"/>
      <c r="K526" s="224"/>
      <c r="L526" s="224"/>
      <c r="M526" s="224"/>
      <c r="N526" s="223"/>
      <c r="O526" s="223"/>
      <c r="P526" s="223"/>
      <c r="Q526" s="223"/>
      <c r="R526" s="224"/>
      <c r="S526" s="224"/>
      <c r="T526" s="224"/>
      <c r="U526" s="224"/>
      <c r="V526" s="224"/>
      <c r="W526" s="224"/>
      <c r="X526" s="224"/>
      <c r="Y526" s="224"/>
      <c r="Z526" s="214"/>
      <c r="AA526" s="214"/>
      <c r="AB526" s="214"/>
      <c r="AC526" s="214"/>
      <c r="AD526" s="214"/>
      <c r="AE526" s="214"/>
      <c r="AF526" s="214"/>
      <c r="AG526" s="214" t="s">
        <v>371</v>
      </c>
      <c r="AH526" s="214">
        <v>0</v>
      </c>
      <c r="AI526" s="214"/>
      <c r="AJ526" s="214"/>
      <c r="AK526" s="214"/>
      <c r="AL526" s="214"/>
      <c r="AM526" s="214"/>
      <c r="AN526" s="214"/>
      <c r="AO526" s="214"/>
      <c r="AP526" s="214"/>
      <c r="AQ526" s="214"/>
      <c r="AR526" s="214"/>
      <c r="AS526" s="214"/>
      <c r="AT526" s="214"/>
      <c r="AU526" s="214"/>
      <c r="AV526" s="214"/>
      <c r="AW526" s="214"/>
      <c r="AX526" s="214"/>
      <c r="AY526" s="214"/>
      <c r="AZ526" s="214"/>
      <c r="BA526" s="214"/>
      <c r="BB526" s="214"/>
      <c r="BC526" s="214"/>
      <c r="BD526" s="214"/>
      <c r="BE526" s="214"/>
      <c r="BF526" s="214"/>
      <c r="BG526" s="214"/>
      <c r="BH526" s="214"/>
    </row>
    <row r="527" spans="1:60" outlineLevel="1" x14ac:dyDescent="0.2">
      <c r="A527" s="236">
        <v>143</v>
      </c>
      <c r="B527" s="237" t="s">
        <v>875</v>
      </c>
      <c r="C527" s="254" t="s">
        <v>876</v>
      </c>
      <c r="D527" s="238" t="s">
        <v>379</v>
      </c>
      <c r="E527" s="239">
        <v>34.639499999999998</v>
      </c>
      <c r="F527" s="240"/>
      <c r="G527" s="241">
        <f>ROUND(E527*F527,2)</f>
        <v>0</v>
      </c>
      <c r="H527" s="240"/>
      <c r="I527" s="241">
        <f>ROUND(E527*H527,2)</f>
        <v>0</v>
      </c>
      <c r="J527" s="240"/>
      <c r="K527" s="241">
        <f>ROUND(E527*J527,2)</f>
        <v>0</v>
      </c>
      <c r="L527" s="241">
        <v>12</v>
      </c>
      <c r="M527" s="241">
        <f>G527*(1+L527/100)</f>
        <v>0</v>
      </c>
      <c r="N527" s="239">
        <v>0</v>
      </c>
      <c r="O527" s="239">
        <f>ROUND(E527*N527,2)</f>
        <v>0</v>
      </c>
      <c r="P527" s="239">
        <v>8.9999999999999998E-4</v>
      </c>
      <c r="Q527" s="239">
        <f>ROUND(E527*P527,2)</f>
        <v>0.03</v>
      </c>
      <c r="R527" s="241" t="s">
        <v>877</v>
      </c>
      <c r="S527" s="241" t="s">
        <v>315</v>
      </c>
      <c r="T527" s="242" t="s">
        <v>315</v>
      </c>
      <c r="U527" s="224">
        <v>0.08</v>
      </c>
      <c r="V527" s="224">
        <f>ROUND(E527*U527,2)</f>
        <v>2.77</v>
      </c>
      <c r="W527" s="224"/>
      <c r="X527" s="224" t="s">
        <v>336</v>
      </c>
      <c r="Y527" s="224" t="s">
        <v>317</v>
      </c>
      <c r="Z527" s="214"/>
      <c r="AA527" s="214"/>
      <c r="AB527" s="214"/>
      <c r="AC527" s="214"/>
      <c r="AD527" s="214"/>
      <c r="AE527" s="214"/>
      <c r="AF527" s="214"/>
      <c r="AG527" s="214" t="s">
        <v>367</v>
      </c>
      <c r="AH527" s="214"/>
      <c r="AI527" s="214"/>
      <c r="AJ527" s="214"/>
      <c r="AK527" s="214"/>
      <c r="AL527" s="214"/>
      <c r="AM527" s="214"/>
      <c r="AN527" s="214"/>
      <c r="AO527" s="214"/>
      <c r="AP527" s="214"/>
      <c r="AQ527" s="214"/>
      <c r="AR527" s="214"/>
      <c r="AS527" s="214"/>
      <c r="AT527" s="214"/>
      <c r="AU527" s="214"/>
      <c r="AV527" s="214"/>
      <c r="AW527" s="214"/>
      <c r="AX527" s="214"/>
      <c r="AY527" s="214"/>
      <c r="AZ527" s="214"/>
      <c r="BA527" s="214"/>
      <c r="BB527" s="214"/>
      <c r="BC527" s="214"/>
      <c r="BD527" s="214"/>
      <c r="BE527" s="214"/>
      <c r="BF527" s="214"/>
      <c r="BG527" s="214"/>
      <c r="BH527" s="214"/>
    </row>
    <row r="528" spans="1:60" outlineLevel="2" x14ac:dyDescent="0.2">
      <c r="A528" s="221"/>
      <c r="B528" s="222"/>
      <c r="C528" s="268" t="s">
        <v>1007</v>
      </c>
      <c r="D528" s="262"/>
      <c r="E528" s="263"/>
      <c r="F528" s="224"/>
      <c r="G528" s="224"/>
      <c r="H528" s="224"/>
      <c r="I528" s="224"/>
      <c r="J528" s="224"/>
      <c r="K528" s="224"/>
      <c r="L528" s="224"/>
      <c r="M528" s="224"/>
      <c r="N528" s="223"/>
      <c r="O528" s="223"/>
      <c r="P528" s="223"/>
      <c r="Q528" s="223"/>
      <c r="R528" s="224"/>
      <c r="S528" s="224"/>
      <c r="T528" s="224"/>
      <c r="U528" s="224"/>
      <c r="V528" s="224"/>
      <c r="W528" s="224"/>
      <c r="X528" s="224"/>
      <c r="Y528" s="224"/>
      <c r="Z528" s="214"/>
      <c r="AA528" s="214"/>
      <c r="AB528" s="214"/>
      <c r="AC528" s="214"/>
      <c r="AD528" s="214"/>
      <c r="AE528" s="214"/>
      <c r="AF528" s="214"/>
      <c r="AG528" s="214" t="s">
        <v>371</v>
      </c>
      <c r="AH528" s="214">
        <v>0</v>
      </c>
      <c r="AI528" s="214"/>
      <c r="AJ528" s="214"/>
      <c r="AK528" s="214"/>
      <c r="AL528" s="214"/>
      <c r="AM528" s="214"/>
      <c r="AN528" s="214"/>
      <c r="AO528" s="214"/>
      <c r="AP528" s="214"/>
      <c r="AQ528" s="214"/>
      <c r="AR528" s="214"/>
      <c r="AS528" s="214"/>
      <c r="AT528" s="214"/>
      <c r="AU528" s="214"/>
      <c r="AV528" s="214"/>
      <c r="AW528" s="214"/>
      <c r="AX528" s="214"/>
      <c r="AY528" s="214"/>
      <c r="AZ528" s="214"/>
      <c r="BA528" s="214"/>
      <c r="BB528" s="214"/>
      <c r="BC528" s="214"/>
      <c r="BD528" s="214"/>
      <c r="BE528" s="214"/>
      <c r="BF528" s="214"/>
      <c r="BG528" s="214"/>
      <c r="BH528" s="214"/>
    </row>
    <row r="529" spans="1:60" outlineLevel="3" x14ac:dyDescent="0.2">
      <c r="A529" s="221"/>
      <c r="B529" s="222"/>
      <c r="C529" s="269" t="s">
        <v>480</v>
      </c>
      <c r="D529" s="264"/>
      <c r="E529" s="265"/>
      <c r="F529" s="224"/>
      <c r="G529" s="224"/>
      <c r="H529" s="224"/>
      <c r="I529" s="224"/>
      <c r="J529" s="224"/>
      <c r="K529" s="224"/>
      <c r="L529" s="224"/>
      <c r="M529" s="224"/>
      <c r="N529" s="223"/>
      <c r="O529" s="223"/>
      <c r="P529" s="223"/>
      <c r="Q529" s="223"/>
      <c r="R529" s="224"/>
      <c r="S529" s="224"/>
      <c r="T529" s="224"/>
      <c r="U529" s="224"/>
      <c r="V529" s="224"/>
      <c r="W529" s="224"/>
      <c r="X529" s="224"/>
      <c r="Y529" s="224"/>
      <c r="Z529" s="214"/>
      <c r="AA529" s="214"/>
      <c r="AB529" s="214"/>
      <c r="AC529" s="214"/>
      <c r="AD529" s="214"/>
      <c r="AE529" s="214"/>
      <c r="AF529" s="214"/>
      <c r="AG529" s="214" t="s">
        <v>371</v>
      </c>
      <c r="AH529" s="214"/>
      <c r="AI529" s="214"/>
      <c r="AJ529" s="214"/>
      <c r="AK529" s="214"/>
      <c r="AL529" s="214"/>
      <c r="AM529" s="214"/>
      <c r="AN529" s="214"/>
      <c r="AO529" s="214"/>
      <c r="AP529" s="214"/>
      <c r="AQ529" s="214"/>
      <c r="AR529" s="214"/>
      <c r="AS529" s="214"/>
      <c r="AT529" s="214"/>
      <c r="AU529" s="214"/>
      <c r="AV529" s="214"/>
      <c r="AW529" s="214"/>
      <c r="AX529" s="214"/>
      <c r="AY529" s="214"/>
      <c r="AZ529" s="214"/>
      <c r="BA529" s="214"/>
      <c r="BB529" s="214"/>
      <c r="BC529" s="214"/>
      <c r="BD529" s="214"/>
      <c r="BE529" s="214"/>
      <c r="BF529" s="214"/>
      <c r="BG529" s="214"/>
      <c r="BH529" s="214"/>
    </row>
    <row r="530" spans="1:60" outlineLevel="3" x14ac:dyDescent="0.2">
      <c r="A530" s="221"/>
      <c r="B530" s="222"/>
      <c r="C530" s="270" t="s">
        <v>1242</v>
      </c>
      <c r="D530" s="264"/>
      <c r="E530" s="265">
        <v>11.07</v>
      </c>
      <c r="F530" s="224"/>
      <c r="G530" s="224"/>
      <c r="H530" s="224"/>
      <c r="I530" s="224"/>
      <c r="J530" s="224"/>
      <c r="K530" s="224"/>
      <c r="L530" s="224"/>
      <c r="M530" s="224"/>
      <c r="N530" s="223"/>
      <c r="O530" s="223"/>
      <c r="P530" s="223"/>
      <c r="Q530" s="223"/>
      <c r="R530" s="224"/>
      <c r="S530" s="224"/>
      <c r="T530" s="224"/>
      <c r="U530" s="224"/>
      <c r="V530" s="224"/>
      <c r="W530" s="224"/>
      <c r="X530" s="224"/>
      <c r="Y530" s="224"/>
      <c r="Z530" s="214"/>
      <c r="AA530" s="214"/>
      <c r="AB530" s="214"/>
      <c r="AC530" s="214"/>
      <c r="AD530" s="214"/>
      <c r="AE530" s="214"/>
      <c r="AF530" s="214"/>
      <c r="AG530" s="214" t="s">
        <v>371</v>
      </c>
      <c r="AH530" s="214">
        <v>2</v>
      </c>
      <c r="AI530" s="214"/>
      <c r="AJ530" s="214"/>
      <c r="AK530" s="214"/>
      <c r="AL530" s="214"/>
      <c r="AM530" s="214"/>
      <c r="AN530" s="214"/>
      <c r="AO530" s="214"/>
      <c r="AP530" s="214"/>
      <c r="AQ530" s="214"/>
      <c r="AR530" s="214"/>
      <c r="AS530" s="214"/>
      <c r="AT530" s="214"/>
      <c r="AU530" s="214"/>
      <c r="AV530" s="214"/>
      <c r="AW530" s="214"/>
      <c r="AX530" s="214"/>
      <c r="AY530" s="214"/>
      <c r="AZ530" s="214"/>
      <c r="BA530" s="214"/>
      <c r="BB530" s="214"/>
      <c r="BC530" s="214"/>
      <c r="BD530" s="214"/>
      <c r="BE530" s="214"/>
      <c r="BF530" s="214"/>
      <c r="BG530" s="214"/>
      <c r="BH530" s="214"/>
    </row>
    <row r="531" spans="1:60" outlineLevel="3" x14ac:dyDescent="0.2">
      <c r="A531" s="221"/>
      <c r="B531" s="222"/>
      <c r="C531" s="270" t="s">
        <v>1243</v>
      </c>
      <c r="D531" s="264"/>
      <c r="E531" s="265">
        <v>2.0640000000000001</v>
      </c>
      <c r="F531" s="224"/>
      <c r="G531" s="224"/>
      <c r="H531" s="224"/>
      <c r="I531" s="224"/>
      <c r="J531" s="224"/>
      <c r="K531" s="224"/>
      <c r="L531" s="224"/>
      <c r="M531" s="224"/>
      <c r="N531" s="223"/>
      <c r="O531" s="223"/>
      <c r="P531" s="223"/>
      <c r="Q531" s="223"/>
      <c r="R531" s="224"/>
      <c r="S531" s="224"/>
      <c r="T531" s="224"/>
      <c r="U531" s="224"/>
      <c r="V531" s="224"/>
      <c r="W531" s="224"/>
      <c r="X531" s="224"/>
      <c r="Y531" s="224"/>
      <c r="Z531" s="214"/>
      <c r="AA531" s="214"/>
      <c r="AB531" s="214"/>
      <c r="AC531" s="214"/>
      <c r="AD531" s="214"/>
      <c r="AE531" s="214"/>
      <c r="AF531" s="214"/>
      <c r="AG531" s="214" t="s">
        <v>371</v>
      </c>
      <c r="AH531" s="214">
        <v>2</v>
      </c>
      <c r="AI531" s="214"/>
      <c r="AJ531" s="214"/>
      <c r="AK531" s="214"/>
      <c r="AL531" s="214"/>
      <c r="AM531" s="214"/>
      <c r="AN531" s="214"/>
      <c r="AO531" s="214"/>
      <c r="AP531" s="214"/>
      <c r="AQ531" s="214"/>
      <c r="AR531" s="214"/>
      <c r="AS531" s="214"/>
      <c r="AT531" s="214"/>
      <c r="AU531" s="214"/>
      <c r="AV531" s="214"/>
      <c r="AW531" s="214"/>
      <c r="AX531" s="214"/>
      <c r="AY531" s="214"/>
      <c r="AZ531" s="214"/>
      <c r="BA531" s="214"/>
      <c r="BB531" s="214"/>
      <c r="BC531" s="214"/>
      <c r="BD531" s="214"/>
      <c r="BE531" s="214"/>
      <c r="BF531" s="214"/>
      <c r="BG531" s="214"/>
      <c r="BH531" s="214"/>
    </row>
    <row r="532" spans="1:60" outlineLevel="3" x14ac:dyDescent="0.2">
      <c r="A532" s="221"/>
      <c r="B532" s="222"/>
      <c r="C532" s="270" t="s">
        <v>1244</v>
      </c>
      <c r="D532" s="264"/>
      <c r="E532" s="265">
        <v>22.065000000000001</v>
      </c>
      <c r="F532" s="224"/>
      <c r="G532" s="224"/>
      <c r="H532" s="224"/>
      <c r="I532" s="224"/>
      <c r="J532" s="224"/>
      <c r="K532" s="224"/>
      <c r="L532" s="224"/>
      <c r="M532" s="224"/>
      <c r="N532" s="223"/>
      <c r="O532" s="223"/>
      <c r="P532" s="223"/>
      <c r="Q532" s="223"/>
      <c r="R532" s="224"/>
      <c r="S532" s="224"/>
      <c r="T532" s="224"/>
      <c r="U532" s="224"/>
      <c r="V532" s="224"/>
      <c r="W532" s="224"/>
      <c r="X532" s="224"/>
      <c r="Y532" s="224"/>
      <c r="Z532" s="214"/>
      <c r="AA532" s="214"/>
      <c r="AB532" s="214"/>
      <c r="AC532" s="214"/>
      <c r="AD532" s="214"/>
      <c r="AE532" s="214"/>
      <c r="AF532" s="214"/>
      <c r="AG532" s="214" t="s">
        <v>371</v>
      </c>
      <c r="AH532" s="214">
        <v>2</v>
      </c>
      <c r="AI532" s="214"/>
      <c r="AJ532" s="214"/>
      <c r="AK532" s="214"/>
      <c r="AL532" s="214"/>
      <c r="AM532" s="214"/>
      <c r="AN532" s="214"/>
      <c r="AO532" s="214"/>
      <c r="AP532" s="214"/>
      <c r="AQ532" s="214"/>
      <c r="AR532" s="214"/>
      <c r="AS532" s="214"/>
      <c r="AT532" s="214"/>
      <c r="AU532" s="214"/>
      <c r="AV532" s="214"/>
      <c r="AW532" s="214"/>
      <c r="AX532" s="214"/>
      <c r="AY532" s="214"/>
      <c r="AZ532" s="214"/>
      <c r="BA532" s="214"/>
      <c r="BB532" s="214"/>
      <c r="BC532" s="214"/>
      <c r="BD532" s="214"/>
      <c r="BE532" s="214"/>
      <c r="BF532" s="214"/>
      <c r="BG532" s="214"/>
      <c r="BH532" s="214"/>
    </row>
    <row r="533" spans="1:60" outlineLevel="3" x14ac:dyDescent="0.2">
      <c r="A533" s="221"/>
      <c r="B533" s="222"/>
      <c r="C533" s="270" t="s">
        <v>1245</v>
      </c>
      <c r="D533" s="264"/>
      <c r="E533" s="265">
        <v>2.78</v>
      </c>
      <c r="F533" s="224"/>
      <c r="G533" s="224"/>
      <c r="H533" s="224"/>
      <c r="I533" s="224"/>
      <c r="J533" s="224"/>
      <c r="K533" s="224"/>
      <c r="L533" s="224"/>
      <c r="M533" s="224"/>
      <c r="N533" s="223"/>
      <c r="O533" s="223"/>
      <c r="P533" s="223"/>
      <c r="Q533" s="223"/>
      <c r="R533" s="224"/>
      <c r="S533" s="224"/>
      <c r="T533" s="224"/>
      <c r="U533" s="224"/>
      <c r="V533" s="224"/>
      <c r="W533" s="224"/>
      <c r="X533" s="224"/>
      <c r="Y533" s="224"/>
      <c r="Z533" s="214"/>
      <c r="AA533" s="214"/>
      <c r="AB533" s="214"/>
      <c r="AC533" s="214"/>
      <c r="AD533" s="214"/>
      <c r="AE533" s="214"/>
      <c r="AF533" s="214"/>
      <c r="AG533" s="214" t="s">
        <v>371</v>
      </c>
      <c r="AH533" s="214">
        <v>2</v>
      </c>
      <c r="AI533" s="214"/>
      <c r="AJ533" s="214"/>
      <c r="AK533" s="214"/>
      <c r="AL533" s="214"/>
      <c r="AM533" s="214"/>
      <c r="AN533" s="214"/>
      <c r="AO533" s="214"/>
      <c r="AP533" s="214"/>
      <c r="AQ533" s="214"/>
      <c r="AR533" s="214"/>
      <c r="AS533" s="214"/>
      <c r="AT533" s="214"/>
      <c r="AU533" s="214"/>
      <c r="AV533" s="214"/>
      <c r="AW533" s="214"/>
      <c r="AX533" s="214"/>
      <c r="AY533" s="214"/>
      <c r="AZ533" s="214"/>
      <c r="BA533" s="214"/>
      <c r="BB533" s="214"/>
      <c r="BC533" s="214"/>
      <c r="BD533" s="214"/>
      <c r="BE533" s="214"/>
      <c r="BF533" s="214"/>
      <c r="BG533" s="214"/>
      <c r="BH533" s="214"/>
    </row>
    <row r="534" spans="1:60" outlineLevel="3" x14ac:dyDescent="0.2">
      <c r="A534" s="221"/>
      <c r="B534" s="222"/>
      <c r="C534" s="270" t="s">
        <v>1246</v>
      </c>
      <c r="D534" s="264"/>
      <c r="E534" s="265">
        <v>29.91</v>
      </c>
      <c r="F534" s="224"/>
      <c r="G534" s="224"/>
      <c r="H534" s="224"/>
      <c r="I534" s="224"/>
      <c r="J534" s="224"/>
      <c r="K534" s="224"/>
      <c r="L534" s="224"/>
      <c r="M534" s="224"/>
      <c r="N534" s="223"/>
      <c r="O534" s="223"/>
      <c r="P534" s="223"/>
      <c r="Q534" s="223"/>
      <c r="R534" s="224"/>
      <c r="S534" s="224"/>
      <c r="T534" s="224"/>
      <c r="U534" s="224"/>
      <c r="V534" s="224"/>
      <c r="W534" s="224"/>
      <c r="X534" s="224"/>
      <c r="Y534" s="224"/>
      <c r="Z534" s="214"/>
      <c r="AA534" s="214"/>
      <c r="AB534" s="214"/>
      <c r="AC534" s="214"/>
      <c r="AD534" s="214"/>
      <c r="AE534" s="214"/>
      <c r="AF534" s="214"/>
      <c r="AG534" s="214" t="s">
        <v>371</v>
      </c>
      <c r="AH534" s="214">
        <v>2</v>
      </c>
      <c r="AI534" s="214"/>
      <c r="AJ534" s="214"/>
      <c r="AK534" s="214"/>
      <c r="AL534" s="214"/>
      <c r="AM534" s="214"/>
      <c r="AN534" s="214"/>
      <c r="AO534" s="214"/>
      <c r="AP534" s="214"/>
      <c r="AQ534" s="214"/>
      <c r="AR534" s="214"/>
      <c r="AS534" s="214"/>
      <c r="AT534" s="214"/>
      <c r="AU534" s="214"/>
      <c r="AV534" s="214"/>
      <c r="AW534" s="214"/>
      <c r="AX534" s="214"/>
      <c r="AY534" s="214"/>
      <c r="AZ534" s="214"/>
      <c r="BA534" s="214"/>
      <c r="BB534" s="214"/>
      <c r="BC534" s="214"/>
      <c r="BD534" s="214"/>
      <c r="BE534" s="214"/>
      <c r="BF534" s="214"/>
      <c r="BG534" s="214"/>
      <c r="BH534" s="214"/>
    </row>
    <row r="535" spans="1:60" outlineLevel="3" x14ac:dyDescent="0.2">
      <c r="A535" s="221"/>
      <c r="B535" s="222"/>
      <c r="C535" s="270" t="s">
        <v>1247</v>
      </c>
      <c r="D535" s="264"/>
      <c r="E535" s="265">
        <v>1.39</v>
      </c>
      <c r="F535" s="224"/>
      <c r="G535" s="224"/>
      <c r="H535" s="224"/>
      <c r="I535" s="224"/>
      <c r="J535" s="224"/>
      <c r="K535" s="224"/>
      <c r="L535" s="224"/>
      <c r="M535" s="224"/>
      <c r="N535" s="223"/>
      <c r="O535" s="223"/>
      <c r="P535" s="223"/>
      <c r="Q535" s="223"/>
      <c r="R535" s="224"/>
      <c r="S535" s="224"/>
      <c r="T535" s="224"/>
      <c r="U535" s="224"/>
      <c r="V535" s="224"/>
      <c r="W535" s="224"/>
      <c r="X535" s="224"/>
      <c r="Y535" s="224"/>
      <c r="Z535" s="214"/>
      <c r="AA535" s="214"/>
      <c r="AB535" s="214"/>
      <c r="AC535" s="214"/>
      <c r="AD535" s="214"/>
      <c r="AE535" s="214"/>
      <c r="AF535" s="214"/>
      <c r="AG535" s="214" t="s">
        <v>371</v>
      </c>
      <c r="AH535" s="214">
        <v>2</v>
      </c>
      <c r="AI535" s="214"/>
      <c r="AJ535" s="214"/>
      <c r="AK535" s="214"/>
      <c r="AL535" s="214"/>
      <c r="AM535" s="214"/>
      <c r="AN535" s="214"/>
      <c r="AO535" s="214"/>
      <c r="AP535" s="214"/>
      <c r="AQ535" s="214"/>
      <c r="AR535" s="214"/>
      <c r="AS535" s="214"/>
      <c r="AT535" s="214"/>
      <c r="AU535" s="214"/>
      <c r="AV535" s="214"/>
      <c r="AW535" s="214"/>
      <c r="AX535" s="214"/>
      <c r="AY535" s="214"/>
      <c r="AZ535" s="214"/>
      <c r="BA535" s="214"/>
      <c r="BB535" s="214"/>
      <c r="BC535" s="214"/>
      <c r="BD535" s="214"/>
      <c r="BE535" s="214"/>
      <c r="BF535" s="214"/>
      <c r="BG535" s="214"/>
      <c r="BH535" s="214"/>
    </row>
    <row r="536" spans="1:60" outlineLevel="3" x14ac:dyDescent="0.2">
      <c r="A536" s="221"/>
      <c r="B536" s="222"/>
      <c r="C536" s="269" t="s">
        <v>483</v>
      </c>
      <c r="D536" s="264"/>
      <c r="E536" s="265"/>
      <c r="F536" s="224"/>
      <c r="G536" s="224"/>
      <c r="H536" s="224"/>
      <c r="I536" s="224"/>
      <c r="J536" s="224"/>
      <c r="K536" s="224"/>
      <c r="L536" s="224"/>
      <c r="M536" s="224"/>
      <c r="N536" s="223"/>
      <c r="O536" s="223"/>
      <c r="P536" s="223"/>
      <c r="Q536" s="223"/>
      <c r="R536" s="224"/>
      <c r="S536" s="224"/>
      <c r="T536" s="224"/>
      <c r="U536" s="224"/>
      <c r="V536" s="224"/>
      <c r="W536" s="224"/>
      <c r="X536" s="224"/>
      <c r="Y536" s="224"/>
      <c r="Z536" s="214"/>
      <c r="AA536" s="214"/>
      <c r="AB536" s="214"/>
      <c r="AC536" s="214"/>
      <c r="AD536" s="214"/>
      <c r="AE536" s="214"/>
      <c r="AF536" s="214"/>
      <c r="AG536" s="214" t="s">
        <v>371</v>
      </c>
      <c r="AH536" s="214"/>
      <c r="AI536" s="214"/>
      <c r="AJ536" s="214"/>
      <c r="AK536" s="214"/>
      <c r="AL536" s="214"/>
      <c r="AM536" s="214"/>
      <c r="AN536" s="214"/>
      <c r="AO536" s="214"/>
      <c r="AP536" s="214"/>
      <c r="AQ536" s="214"/>
      <c r="AR536" s="214"/>
      <c r="AS536" s="214"/>
      <c r="AT536" s="214"/>
      <c r="AU536" s="214"/>
      <c r="AV536" s="214"/>
      <c r="AW536" s="214"/>
      <c r="AX536" s="214"/>
      <c r="AY536" s="214"/>
      <c r="AZ536" s="214"/>
      <c r="BA536" s="214"/>
      <c r="BB536" s="214"/>
      <c r="BC536" s="214"/>
      <c r="BD536" s="214"/>
      <c r="BE536" s="214"/>
      <c r="BF536" s="214"/>
      <c r="BG536" s="214"/>
      <c r="BH536" s="214"/>
    </row>
    <row r="537" spans="1:60" outlineLevel="3" x14ac:dyDescent="0.2">
      <c r="A537" s="221"/>
      <c r="B537" s="222"/>
      <c r="C537" s="268" t="s">
        <v>1248</v>
      </c>
      <c r="D537" s="262"/>
      <c r="E537" s="263">
        <v>34.639499999999998</v>
      </c>
      <c r="F537" s="224"/>
      <c r="G537" s="224"/>
      <c r="H537" s="224"/>
      <c r="I537" s="224"/>
      <c r="J537" s="224"/>
      <c r="K537" s="224"/>
      <c r="L537" s="224"/>
      <c r="M537" s="224"/>
      <c r="N537" s="223"/>
      <c r="O537" s="223"/>
      <c r="P537" s="223"/>
      <c r="Q537" s="223"/>
      <c r="R537" s="224"/>
      <c r="S537" s="224"/>
      <c r="T537" s="224"/>
      <c r="U537" s="224"/>
      <c r="V537" s="224"/>
      <c r="W537" s="224"/>
      <c r="X537" s="224"/>
      <c r="Y537" s="224"/>
      <c r="Z537" s="214"/>
      <c r="AA537" s="214"/>
      <c r="AB537" s="214"/>
      <c r="AC537" s="214"/>
      <c r="AD537" s="214"/>
      <c r="AE537" s="214"/>
      <c r="AF537" s="214"/>
      <c r="AG537" s="214" t="s">
        <v>371</v>
      </c>
      <c r="AH537" s="214">
        <v>0</v>
      </c>
      <c r="AI537" s="214"/>
      <c r="AJ537" s="214"/>
      <c r="AK537" s="214"/>
      <c r="AL537" s="214"/>
      <c r="AM537" s="214"/>
      <c r="AN537" s="214"/>
      <c r="AO537" s="214"/>
      <c r="AP537" s="214"/>
      <c r="AQ537" s="214"/>
      <c r="AR537" s="214"/>
      <c r="AS537" s="214"/>
      <c r="AT537" s="214"/>
      <c r="AU537" s="214"/>
      <c r="AV537" s="214"/>
      <c r="AW537" s="214"/>
      <c r="AX537" s="214"/>
      <c r="AY537" s="214"/>
      <c r="AZ537" s="214"/>
      <c r="BA537" s="214"/>
      <c r="BB537" s="214"/>
      <c r="BC537" s="214"/>
      <c r="BD537" s="214"/>
      <c r="BE537" s="214"/>
      <c r="BF537" s="214"/>
      <c r="BG537" s="214"/>
      <c r="BH537" s="214"/>
    </row>
    <row r="538" spans="1:60" outlineLevel="1" x14ac:dyDescent="0.2">
      <c r="A538" s="236">
        <v>144</v>
      </c>
      <c r="B538" s="237" t="s">
        <v>885</v>
      </c>
      <c r="C538" s="254" t="s">
        <v>886</v>
      </c>
      <c r="D538" s="238" t="s">
        <v>379</v>
      </c>
      <c r="E538" s="239">
        <v>34.04</v>
      </c>
      <c r="F538" s="240"/>
      <c r="G538" s="241">
        <f>ROUND(E538*F538,2)</f>
        <v>0</v>
      </c>
      <c r="H538" s="240"/>
      <c r="I538" s="241">
        <f>ROUND(E538*H538,2)</f>
        <v>0</v>
      </c>
      <c r="J538" s="240"/>
      <c r="K538" s="241">
        <f>ROUND(E538*J538,2)</f>
        <v>0</v>
      </c>
      <c r="L538" s="241">
        <v>12</v>
      </c>
      <c r="M538" s="241">
        <f>G538*(1+L538/100)</f>
        <v>0</v>
      </c>
      <c r="N538" s="239">
        <v>3.5E-4</v>
      </c>
      <c r="O538" s="239">
        <f>ROUND(E538*N538,2)</f>
        <v>0.01</v>
      </c>
      <c r="P538" s="239">
        <v>0</v>
      </c>
      <c r="Q538" s="239">
        <f>ROUND(E538*P538,2)</f>
        <v>0</v>
      </c>
      <c r="R538" s="241" t="s">
        <v>877</v>
      </c>
      <c r="S538" s="241" t="s">
        <v>315</v>
      </c>
      <c r="T538" s="242" t="s">
        <v>315</v>
      </c>
      <c r="U538" s="224">
        <v>0.01</v>
      </c>
      <c r="V538" s="224">
        <f>ROUND(E538*U538,2)</f>
        <v>0.34</v>
      </c>
      <c r="W538" s="224"/>
      <c r="X538" s="224" t="s">
        <v>336</v>
      </c>
      <c r="Y538" s="224" t="s">
        <v>317</v>
      </c>
      <c r="Z538" s="214"/>
      <c r="AA538" s="214"/>
      <c r="AB538" s="214"/>
      <c r="AC538" s="214"/>
      <c r="AD538" s="214"/>
      <c r="AE538" s="214"/>
      <c r="AF538" s="214"/>
      <c r="AG538" s="214" t="s">
        <v>367</v>
      </c>
      <c r="AH538" s="214"/>
      <c r="AI538" s="214"/>
      <c r="AJ538" s="214"/>
      <c r="AK538" s="214"/>
      <c r="AL538" s="214"/>
      <c r="AM538" s="214"/>
      <c r="AN538" s="214"/>
      <c r="AO538" s="214"/>
      <c r="AP538" s="214"/>
      <c r="AQ538" s="214"/>
      <c r="AR538" s="214"/>
      <c r="AS538" s="214"/>
      <c r="AT538" s="214"/>
      <c r="AU538" s="214"/>
      <c r="AV538" s="214"/>
      <c r="AW538" s="214"/>
      <c r="AX538" s="214"/>
      <c r="AY538" s="214"/>
      <c r="AZ538" s="214"/>
      <c r="BA538" s="214"/>
      <c r="BB538" s="214"/>
      <c r="BC538" s="214"/>
      <c r="BD538" s="214"/>
      <c r="BE538" s="214"/>
      <c r="BF538" s="214"/>
      <c r="BG538" s="214"/>
      <c r="BH538" s="214"/>
    </row>
    <row r="539" spans="1:60" outlineLevel="2" x14ac:dyDescent="0.2">
      <c r="A539" s="221"/>
      <c r="B539" s="222"/>
      <c r="C539" s="268" t="s">
        <v>381</v>
      </c>
      <c r="D539" s="262"/>
      <c r="E539" s="263"/>
      <c r="F539" s="224"/>
      <c r="G539" s="224"/>
      <c r="H539" s="224"/>
      <c r="I539" s="224"/>
      <c r="J539" s="224"/>
      <c r="K539" s="224"/>
      <c r="L539" s="224"/>
      <c r="M539" s="224"/>
      <c r="N539" s="223"/>
      <c r="O539" s="223"/>
      <c r="P539" s="223"/>
      <c r="Q539" s="223"/>
      <c r="R539" s="224"/>
      <c r="S539" s="224"/>
      <c r="T539" s="224"/>
      <c r="U539" s="224"/>
      <c r="V539" s="224"/>
      <c r="W539" s="224"/>
      <c r="X539" s="224"/>
      <c r="Y539" s="224"/>
      <c r="Z539" s="214"/>
      <c r="AA539" s="214"/>
      <c r="AB539" s="214"/>
      <c r="AC539" s="214"/>
      <c r="AD539" s="214"/>
      <c r="AE539" s="214"/>
      <c r="AF539" s="214"/>
      <c r="AG539" s="214" t="s">
        <v>371</v>
      </c>
      <c r="AH539" s="214">
        <v>0</v>
      </c>
      <c r="AI539" s="214"/>
      <c r="AJ539" s="214"/>
      <c r="AK539" s="214"/>
      <c r="AL539" s="214"/>
      <c r="AM539" s="214"/>
      <c r="AN539" s="214"/>
      <c r="AO539" s="214"/>
      <c r="AP539" s="214"/>
      <c r="AQ539" s="214"/>
      <c r="AR539" s="214"/>
      <c r="AS539" s="214"/>
      <c r="AT539" s="214"/>
      <c r="AU539" s="214"/>
      <c r="AV539" s="214"/>
      <c r="AW539" s="214"/>
      <c r="AX539" s="214"/>
      <c r="AY539" s="214"/>
      <c r="AZ539" s="214"/>
      <c r="BA539" s="214"/>
      <c r="BB539" s="214"/>
      <c r="BC539" s="214"/>
      <c r="BD539" s="214"/>
      <c r="BE539" s="214"/>
      <c r="BF539" s="214"/>
      <c r="BG539" s="214"/>
      <c r="BH539" s="214"/>
    </row>
    <row r="540" spans="1:60" outlineLevel="3" x14ac:dyDescent="0.2">
      <c r="A540" s="221"/>
      <c r="B540" s="222"/>
      <c r="C540" s="268" t="s">
        <v>1048</v>
      </c>
      <c r="D540" s="262"/>
      <c r="E540" s="263">
        <v>3.7</v>
      </c>
      <c r="F540" s="224"/>
      <c r="G540" s="224"/>
      <c r="H540" s="224"/>
      <c r="I540" s="224"/>
      <c r="J540" s="224"/>
      <c r="K540" s="224"/>
      <c r="L540" s="224"/>
      <c r="M540" s="224"/>
      <c r="N540" s="223"/>
      <c r="O540" s="223"/>
      <c r="P540" s="223"/>
      <c r="Q540" s="223"/>
      <c r="R540" s="224"/>
      <c r="S540" s="224"/>
      <c r="T540" s="224"/>
      <c r="U540" s="224"/>
      <c r="V540" s="224"/>
      <c r="W540" s="224"/>
      <c r="X540" s="224"/>
      <c r="Y540" s="224"/>
      <c r="Z540" s="214"/>
      <c r="AA540" s="214"/>
      <c r="AB540" s="214"/>
      <c r="AC540" s="214"/>
      <c r="AD540" s="214"/>
      <c r="AE540" s="214"/>
      <c r="AF540" s="214"/>
      <c r="AG540" s="214" t="s">
        <v>371</v>
      </c>
      <c r="AH540" s="214">
        <v>0</v>
      </c>
      <c r="AI540" s="214"/>
      <c r="AJ540" s="214"/>
      <c r="AK540" s="214"/>
      <c r="AL540" s="214"/>
      <c r="AM540" s="214"/>
      <c r="AN540" s="214"/>
      <c r="AO540" s="214"/>
      <c r="AP540" s="214"/>
      <c r="AQ540" s="214"/>
      <c r="AR540" s="214"/>
      <c r="AS540" s="214"/>
      <c r="AT540" s="214"/>
      <c r="AU540" s="214"/>
      <c r="AV540" s="214"/>
      <c r="AW540" s="214"/>
      <c r="AX540" s="214"/>
      <c r="AY540" s="214"/>
      <c r="AZ540" s="214"/>
      <c r="BA540" s="214"/>
      <c r="BB540" s="214"/>
      <c r="BC540" s="214"/>
      <c r="BD540" s="214"/>
      <c r="BE540" s="214"/>
      <c r="BF540" s="214"/>
      <c r="BG540" s="214"/>
      <c r="BH540" s="214"/>
    </row>
    <row r="541" spans="1:60" outlineLevel="3" x14ac:dyDescent="0.2">
      <c r="A541" s="221"/>
      <c r="B541" s="222"/>
      <c r="C541" s="268" t="s">
        <v>1049</v>
      </c>
      <c r="D541" s="262"/>
      <c r="E541" s="263">
        <v>13.29</v>
      </c>
      <c r="F541" s="224"/>
      <c r="G541" s="224"/>
      <c r="H541" s="224"/>
      <c r="I541" s="224"/>
      <c r="J541" s="224"/>
      <c r="K541" s="224"/>
      <c r="L541" s="224"/>
      <c r="M541" s="224"/>
      <c r="N541" s="223"/>
      <c r="O541" s="223"/>
      <c r="P541" s="223"/>
      <c r="Q541" s="223"/>
      <c r="R541" s="224"/>
      <c r="S541" s="224"/>
      <c r="T541" s="224"/>
      <c r="U541" s="224"/>
      <c r="V541" s="224"/>
      <c r="W541" s="224"/>
      <c r="X541" s="224"/>
      <c r="Y541" s="224"/>
      <c r="Z541" s="214"/>
      <c r="AA541" s="214"/>
      <c r="AB541" s="214"/>
      <c r="AC541" s="214"/>
      <c r="AD541" s="214"/>
      <c r="AE541" s="214"/>
      <c r="AF541" s="214"/>
      <c r="AG541" s="214" t="s">
        <v>371</v>
      </c>
      <c r="AH541" s="214">
        <v>0</v>
      </c>
      <c r="AI541" s="214"/>
      <c r="AJ541" s="214"/>
      <c r="AK541" s="214"/>
      <c r="AL541" s="214"/>
      <c r="AM541" s="214"/>
      <c r="AN541" s="214"/>
      <c r="AO541" s="214"/>
      <c r="AP541" s="214"/>
      <c r="AQ541" s="214"/>
      <c r="AR541" s="214"/>
      <c r="AS541" s="214"/>
      <c r="AT541" s="214"/>
      <c r="AU541" s="214"/>
      <c r="AV541" s="214"/>
      <c r="AW541" s="214"/>
      <c r="AX541" s="214"/>
      <c r="AY541" s="214"/>
      <c r="AZ541" s="214"/>
      <c r="BA541" s="214"/>
      <c r="BB541" s="214"/>
      <c r="BC541" s="214"/>
      <c r="BD541" s="214"/>
      <c r="BE541" s="214"/>
      <c r="BF541" s="214"/>
      <c r="BG541" s="214"/>
      <c r="BH541" s="214"/>
    </row>
    <row r="542" spans="1:60" outlineLevel="3" x14ac:dyDescent="0.2">
      <c r="A542" s="221"/>
      <c r="B542" s="222"/>
      <c r="C542" s="268" t="s">
        <v>1050</v>
      </c>
      <c r="D542" s="262"/>
      <c r="E542" s="263">
        <v>12.38</v>
      </c>
      <c r="F542" s="224"/>
      <c r="G542" s="224"/>
      <c r="H542" s="224"/>
      <c r="I542" s="224"/>
      <c r="J542" s="224"/>
      <c r="K542" s="224"/>
      <c r="L542" s="224"/>
      <c r="M542" s="224"/>
      <c r="N542" s="223"/>
      <c r="O542" s="223"/>
      <c r="P542" s="223"/>
      <c r="Q542" s="223"/>
      <c r="R542" s="224"/>
      <c r="S542" s="224"/>
      <c r="T542" s="224"/>
      <c r="U542" s="224"/>
      <c r="V542" s="224"/>
      <c r="W542" s="224"/>
      <c r="X542" s="224"/>
      <c r="Y542" s="224"/>
      <c r="Z542" s="214"/>
      <c r="AA542" s="214"/>
      <c r="AB542" s="214"/>
      <c r="AC542" s="214"/>
      <c r="AD542" s="214"/>
      <c r="AE542" s="214"/>
      <c r="AF542" s="214"/>
      <c r="AG542" s="214" t="s">
        <v>371</v>
      </c>
      <c r="AH542" s="214">
        <v>0</v>
      </c>
      <c r="AI542" s="214"/>
      <c r="AJ542" s="214"/>
      <c r="AK542" s="214"/>
      <c r="AL542" s="214"/>
      <c r="AM542" s="214"/>
      <c r="AN542" s="214"/>
      <c r="AO542" s="214"/>
      <c r="AP542" s="214"/>
      <c r="AQ542" s="214"/>
      <c r="AR542" s="214"/>
      <c r="AS542" s="214"/>
      <c r="AT542" s="214"/>
      <c r="AU542" s="214"/>
      <c r="AV542" s="214"/>
      <c r="AW542" s="214"/>
      <c r="AX542" s="214"/>
      <c r="AY542" s="214"/>
      <c r="AZ542" s="214"/>
      <c r="BA542" s="214"/>
      <c r="BB542" s="214"/>
      <c r="BC542" s="214"/>
      <c r="BD542" s="214"/>
      <c r="BE542" s="214"/>
      <c r="BF542" s="214"/>
      <c r="BG542" s="214"/>
      <c r="BH542" s="214"/>
    </row>
    <row r="543" spans="1:60" outlineLevel="3" x14ac:dyDescent="0.2">
      <c r="A543" s="221"/>
      <c r="B543" s="222"/>
      <c r="C543" s="268" t="s">
        <v>1051</v>
      </c>
      <c r="D543" s="262"/>
      <c r="E543" s="263">
        <v>4.67</v>
      </c>
      <c r="F543" s="224"/>
      <c r="G543" s="224"/>
      <c r="H543" s="224"/>
      <c r="I543" s="224"/>
      <c r="J543" s="224"/>
      <c r="K543" s="224"/>
      <c r="L543" s="224"/>
      <c r="M543" s="224"/>
      <c r="N543" s="223"/>
      <c r="O543" s="223"/>
      <c r="P543" s="223"/>
      <c r="Q543" s="223"/>
      <c r="R543" s="224"/>
      <c r="S543" s="224"/>
      <c r="T543" s="224"/>
      <c r="U543" s="224"/>
      <c r="V543" s="224"/>
      <c r="W543" s="224"/>
      <c r="X543" s="224"/>
      <c r="Y543" s="224"/>
      <c r="Z543" s="214"/>
      <c r="AA543" s="214"/>
      <c r="AB543" s="214"/>
      <c r="AC543" s="214"/>
      <c r="AD543" s="214"/>
      <c r="AE543" s="214"/>
      <c r="AF543" s="214"/>
      <c r="AG543" s="214" t="s">
        <v>371</v>
      </c>
      <c r="AH543" s="214">
        <v>0</v>
      </c>
      <c r="AI543" s="214"/>
      <c r="AJ543" s="214"/>
      <c r="AK543" s="214"/>
      <c r="AL543" s="214"/>
      <c r="AM543" s="214"/>
      <c r="AN543" s="214"/>
      <c r="AO543" s="214"/>
      <c r="AP543" s="214"/>
      <c r="AQ543" s="214"/>
      <c r="AR543" s="214"/>
      <c r="AS543" s="214"/>
      <c r="AT543" s="214"/>
      <c r="AU543" s="214"/>
      <c r="AV543" s="214"/>
      <c r="AW543" s="214"/>
      <c r="AX543" s="214"/>
      <c r="AY543" s="214"/>
      <c r="AZ543" s="214"/>
      <c r="BA543" s="214"/>
      <c r="BB543" s="214"/>
      <c r="BC543" s="214"/>
      <c r="BD543" s="214"/>
      <c r="BE543" s="214"/>
      <c r="BF543" s="214"/>
      <c r="BG543" s="214"/>
      <c r="BH543" s="214"/>
    </row>
    <row r="544" spans="1:60" outlineLevel="1" x14ac:dyDescent="0.2">
      <c r="A544" s="236">
        <v>145</v>
      </c>
      <c r="B544" s="237" t="s">
        <v>900</v>
      </c>
      <c r="C544" s="254" t="s">
        <v>1249</v>
      </c>
      <c r="D544" s="238" t="s">
        <v>379</v>
      </c>
      <c r="E544" s="239">
        <v>132.982</v>
      </c>
      <c r="F544" s="240"/>
      <c r="G544" s="241">
        <f>ROUND(E544*F544,2)</f>
        <v>0</v>
      </c>
      <c r="H544" s="240"/>
      <c r="I544" s="241">
        <f>ROUND(E544*H544,2)</f>
        <v>0</v>
      </c>
      <c r="J544" s="240"/>
      <c r="K544" s="241">
        <f>ROUND(E544*J544,2)</f>
        <v>0</v>
      </c>
      <c r="L544" s="241">
        <v>12</v>
      </c>
      <c r="M544" s="241">
        <f>G544*(1+L544/100)</f>
        <v>0</v>
      </c>
      <c r="N544" s="239">
        <v>4.2000000000000002E-4</v>
      </c>
      <c r="O544" s="239">
        <f>ROUND(E544*N544,2)</f>
        <v>0.06</v>
      </c>
      <c r="P544" s="239">
        <v>0</v>
      </c>
      <c r="Q544" s="239">
        <f>ROUND(E544*P544,2)</f>
        <v>0</v>
      </c>
      <c r="R544" s="241"/>
      <c r="S544" s="241" t="s">
        <v>331</v>
      </c>
      <c r="T544" s="242" t="s">
        <v>670</v>
      </c>
      <c r="U544" s="224">
        <v>0.13</v>
      </c>
      <c r="V544" s="224">
        <f>ROUND(E544*U544,2)</f>
        <v>17.29</v>
      </c>
      <c r="W544" s="224"/>
      <c r="X544" s="224" t="s">
        <v>336</v>
      </c>
      <c r="Y544" s="224" t="s">
        <v>317</v>
      </c>
      <c r="Z544" s="214"/>
      <c r="AA544" s="214"/>
      <c r="AB544" s="214"/>
      <c r="AC544" s="214"/>
      <c r="AD544" s="214"/>
      <c r="AE544" s="214"/>
      <c r="AF544" s="214"/>
      <c r="AG544" s="214" t="s">
        <v>337</v>
      </c>
      <c r="AH544" s="214"/>
      <c r="AI544" s="214"/>
      <c r="AJ544" s="214"/>
      <c r="AK544" s="214"/>
      <c r="AL544" s="214"/>
      <c r="AM544" s="214"/>
      <c r="AN544" s="214"/>
      <c r="AO544" s="214"/>
      <c r="AP544" s="214"/>
      <c r="AQ544" s="214"/>
      <c r="AR544" s="214"/>
      <c r="AS544" s="214"/>
      <c r="AT544" s="214"/>
      <c r="AU544" s="214"/>
      <c r="AV544" s="214"/>
      <c r="AW544" s="214"/>
      <c r="AX544" s="214"/>
      <c r="AY544" s="214"/>
      <c r="AZ544" s="214"/>
      <c r="BA544" s="214"/>
      <c r="BB544" s="214"/>
      <c r="BC544" s="214"/>
      <c r="BD544" s="214"/>
      <c r="BE544" s="214"/>
      <c r="BF544" s="214"/>
      <c r="BG544" s="214"/>
      <c r="BH544" s="214"/>
    </row>
    <row r="545" spans="1:60" outlineLevel="2" x14ac:dyDescent="0.2">
      <c r="A545" s="221"/>
      <c r="B545" s="222"/>
      <c r="C545" s="268" t="s">
        <v>1250</v>
      </c>
      <c r="D545" s="262"/>
      <c r="E545" s="263"/>
      <c r="F545" s="224"/>
      <c r="G545" s="224"/>
      <c r="H545" s="224"/>
      <c r="I545" s="224"/>
      <c r="J545" s="224"/>
      <c r="K545" s="224"/>
      <c r="L545" s="224"/>
      <c r="M545" s="224"/>
      <c r="N545" s="223"/>
      <c r="O545" s="223"/>
      <c r="P545" s="223"/>
      <c r="Q545" s="223"/>
      <c r="R545" s="224"/>
      <c r="S545" s="224"/>
      <c r="T545" s="224"/>
      <c r="U545" s="224"/>
      <c r="V545" s="224"/>
      <c r="W545" s="224"/>
      <c r="X545" s="224"/>
      <c r="Y545" s="224"/>
      <c r="Z545" s="214"/>
      <c r="AA545" s="214"/>
      <c r="AB545" s="214"/>
      <c r="AC545" s="214"/>
      <c r="AD545" s="214"/>
      <c r="AE545" s="214"/>
      <c r="AF545" s="214"/>
      <c r="AG545" s="214" t="s">
        <v>371</v>
      </c>
      <c r="AH545" s="214">
        <v>0</v>
      </c>
      <c r="AI545" s="214"/>
      <c r="AJ545" s="214"/>
      <c r="AK545" s="214"/>
      <c r="AL545" s="214"/>
      <c r="AM545" s="214"/>
      <c r="AN545" s="214"/>
      <c r="AO545" s="214"/>
      <c r="AP545" s="214"/>
      <c r="AQ545" s="214"/>
      <c r="AR545" s="214"/>
      <c r="AS545" s="214"/>
      <c r="AT545" s="214"/>
      <c r="AU545" s="214"/>
      <c r="AV545" s="214"/>
      <c r="AW545" s="214"/>
      <c r="AX545" s="214"/>
      <c r="AY545" s="214"/>
      <c r="AZ545" s="214"/>
      <c r="BA545" s="214"/>
      <c r="BB545" s="214"/>
      <c r="BC545" s="214"/>
      <c r="BD545" s="214"/>
      <c r="BE545" s="214"/>
      <c r="BF545" s="214"/>
      <c r="BG545" s="214"/>
      <c r="BH545" s="214"/>
    </row>
    <row r="546" spans="1:60" outlineLevel="3" x14ac:dyDescent="0.2">
      <c r="A546" s="221"/>
      <c r="B546" s="222"/>
      <c r="C546" s="268" t="s">
        <v>1251</v>
      </c>
      <c r="D546" s="262"/>
      <c r="E546" s="263">
        <v>21.402000000000001</v>
      </c>
      <c r="F546" s="224"/>
      <c r="G546" s="224"/>
      <c r="H546" s="224"/>
      <c r="I546" s="224"/>
      <c r="J546" s="224"/>
      <c r="K546" s="224"/>
      <c r="L546" s="224"/>
      <c r="M546" s="224"/>
      <c r="N546" s="223"/>
      <c r="O546" s="223"/>
      <c r="P546" s="223"/>
      <c r="Q546" s="223"/>
      <c r="R546" s="224"/>
      <c r="S546" s="224"/>
      <c r="T546" s="224"/>
      <c r="U546" s="224"/>
      <c r="V546" s="224"/>
      <c r="W546" s="224"/>
      <c r="X546" s="224"/>
      <c r="Y546" s="224"/>
      <c r="Z546" s="214"/>
      <c r="AA546" s="214"/>
      <c r="AB546" s="214"/>
      <c r="AC546" s="214"/>
      <c r="AD546" s="214"/>
      <c r="AE546" s="214"/>
      <c r="AF546" s="214"/>
      <c r="AG546" s="214" t="s">
        <v>371</v>
      </c>
      <c r="AH546" s="214">
        <v>0</v>
      </c>
      <c r="AI546" s="214"/>
      <c r="AJ546" s="214"/>
      <c r="AK546" s="214"/>
      <c r="AL546" s="214"/>
      <c r="AM546" s="214"/>
      <c r="AN546" s="214"/>
      <c r="AO546" s="214"/>
      <c r="AP546" s="214"/>
      <c r="AQ546" s="214"/>
      <c r="AR546" s="214"/>
      <c r="AS546" s="214"/>
      <c r="AT546" s="214"/>
      <c r="AU546" s="214"/>
      <c r="AV546" s="214"/>
      <c r="AW546" s="214"/>
      <c r="AX546" s="214"/>
      <c r="AY546" s="214"/>
      <c r="AZ546" s="214"/>
      <c r="BA546" s="214"/>
      <c r="BB546" s="214"/>
      <c r="BC546" s="214"/>
      <c r="BD546" s="214"/>
      <c r="BE546" s="214"/>
      <c r="BF546" s="214"/>
      <c r="BG546" s="214"/>
      <c r="BH546" s="214"/>
    </row>
    <row r="547" spans="1:60" outlineLevel="3" x14ac:dyDescent="0.2">
      <c r="A547" s="221"/>
      <c r="B547" s="222"/>
      <c r="C547" s="268" t="s">
        <v>1009</v>
      </c>
      <c r="D547" s="262"/>
      <c r="E547" s="263">
        <v>2.0640000000000001</v>
      </c>
      <c r="F547" s="224"/>
      <c r="G547" s="224"/>
      <c r="H547" s="224"/>
      <c r="I547" s="224"/>
      <c r="J547" s="224"/>
      <c r="K547" s="224"/>
      <c r="L547" s="224"/>
      <c r="M547" s="224"/>
      <c r="N547" s="223"/>
      <c r="O547" s="223"/>
      <c r="P547" s="223"/>
      <c r="Q547" s="223"/>
      <c r="R547" s="224"/>
      <c r="S547" s="224"/>
      <c r="T547" s="224"/>
      <c r="U547" s="224"/>
      <c r="V547" s="224"/>
      <c r="W547" s="224"/>
      <c r="X547" s="224"/>
      <c r="Y547" s="224"/>
      <c r="Z547" s="214"/>
      <c r="AA547" s="214"/>
      <c r="AB547" s="214"/>
      <c r="AC547" s="214"/>
      <c r="AD547" s="214"/>
      <c r="AE547" s="214"/>
      <c r="AF547" s="214"/>
      <c r="AG547" s="214" t="s">
        <v>371</v>
      </c>
      <c r="AH547" s="214">
        <v>0</v>
      </c>
      <c r="AI547" s="214"/>
      <c r="AJ547" s="214"/>
      <c r="AK547" s="214"/>
      <c r="AL547" s="214"/>
      <c r="AM547" s="214"/>
      <c r="AN547" s="214"/>
      <c r="AO547" s="214"/>
      <c r="AP547" s="214"/>
      <c r="AQ547" s="214"/>
      <c r="AR547" s="214"/>
      <c r="AS547" s="214"/>
      <c r="AT547" s="214"/>
      <c r="AU547" s="214"/>
      <c r="AV547" s="214"/>
      <c r="AW547" s="214"/>
      <c r="AX547" s="214"/>
      <c r="AY547" s="214"/>
      <c r="AZ547" s="214"/>
      <c r="BA547" s="214"/>
      <c r="BB547" s="214"/>
      <c r="BC547" s="214"/>
      <c r="BD547" s="214"/>
      <c r="BE547" s="214"/>
      <c r="BF547" s="214"/>
      <c r="BG547" s="214"/>
      <c r="BH547" s="214"/>
    </row>
    <row r="548" spans="1:60" outlineLevel="3" x14ac:dyDescent="0.2">
      <c r="A548" s="221"/>
      <c r="B548" s="222"/>
      <c r="C548" s="268" t="s">
        <v>1252</v>
      </c>
      <c r="D548" s="262"/>
      <c r="E548" s="263">
        <v>-4.5309999999999997</v>
      </c>
      <c r="F548" s="224"/>
      <c r="G548" s="224"/>
      <c r="H548" s="224"/>
      <c r="I548" s="224"/>
      <c r="J548" s="224"/>
      <c r="K548" s="224"/>
      <c r="L548" s="224"/>
      <c r="M548" s="224"/>
      <c r="N548" s="223"/>
      <c r="O548" s="223"/>
      <c r="P548" s="223"/>
      <c r="Q548" s="223"/>
      <c r="R548" s="224"/>
      <c r="S548" s="224"/>
      <c r="T548" s="224"/>
      <c r="U548" s="224"/>
      <c r="V548" s="224"/>
      <c r="W548" s="224"/>
      <c r="X548" s="224"/>
      <c r="Y548" s="224"/>
      <c r="Z548" s="214"/>
      <c r="AA548" s="214"/>
      <c r="AB548" s="214"/>
      <c r="AC548" s="214"/>
      <c r="AD548" s="214"/>
      <c r="AE548" s="214"/>
      <c r="AF548" s="214"/>
      <c r="AG548" s="214" t="s">
        <v>371</v>
      </c>
      <c r="AH548" s="214">
        <v>0</v>
      </c>
      <c r="AI548" s="214"/>
      <c r="AJ548" s="214"/>
      <c r="AK548" s="214"/>
      <c r="AL548" s="214"/>
      <c r="AM548" s="214"/>
      <c r="AN548" s="214"/>
      <c r="AO548" s="214"/>
      <c r="AP548" s="214"/>
      <c r="AQ548" s="214"/>
      <c r="AR548" s="214"/>
      <c r="AS548" s="214"/>
      <c r="AT548" s="214"/>
      <c r="AU548" s="214"/>
      <c r="AV548" s="214"/>
      <c r="AW548" s="214"/>
      <c r="AX548" s="214"/>
      <c r="AY548" s="214"/>
      <c r="AZ548" s="214"/>
      <c r="BA548" s="214"/>
      <c r="BB548" s="214"/>
      <c r="BC548" s="214"/>
      <c r="BD548" s="214"/>
      <c r="BE548" s="214"/>
      <c r="BF548" s="214"/>
      <c r="BG548" s="214"/>
      <c r="BH548" s="214"/>
    </row>
    <row r="549" spans="1:60" outlineLevel="3" x14ac:dyDescent="0.2">
      <c r="A549" s="221"/>
      <c r="B549" s="222"/>
      <c r="C549" s="268" t="s">
        <v>1253</v>
      </c>
      <c r="D549" s="262"/>
      <c r="E549" s="263">
        <v>42.658999999999999</v>
      </c>
      <c r="F549" s="224"/>
      <c r="G549" s="224"/>
      <c r="H549" s="224"/>
      <c r="I549" s="224"/>
      <c r="J549" s="224"/>
      <c r="K549" s="224"/>
      <c r="L549" s="224"/>
      <c r="M549" s="224"/>
      <c r="N549" s="223"/>
      <c r="O549" s="223"/>
      <c r="P549" s="223"/>
      <c r="Q549" s="223"/>
      <c r="R549" s="224"/>
      <c r="S549" s="224"/>
      <c r="T549" s="224"/>
      <c r="U549" s="224"/>
      <c r="V549" s="224"/>
      <c r="W549" s="224"/>
      <c r="X549" s="224"/>
      <c r="Y549" s="224"/>
      <c r="Z549" s="214"/>
      <c r="AA549" s="214"/>
      <c r="AB549" s="214"/>
      <c r="AC549" s="214"/>
      <c r="AD549" s="214"/>
      <c r="AE549" s="214"/>
      <c r="AF549" s="214"/>
      <c r="AG549" s="214" t="s">
        <v>371</v>
      </c>
      <c r="AH549" s="214">
        <v>0</v>
      </c>
      <c r="AI549" s="214"/>
      <c r="AJ549" s="214"/>
      <c r="AK549" s="214"/>
      <c r="AL549" s="214"/>
      <c r="AM549" s="214"/>
      <c r="AN549" s="214"/>
      <c r="AO549" s="214"/>
      <c r="AP549" s="214"/>
      <c r="AQ549" s="214"/>
      <c r="AR549" s="214"/>
      <c r="AS549" s="214"/>
      <c r="AT549" s="214"/>
      <c r="AU549" s="214"/>
      <c r="AV549" s="214"/>
      <c r="AW549" s="214"/>
      <c r="AX549" s="214"/>
      <c r="AY549" s="214"/>
      <c r="AZ549" s="214"/>
      <c r="BA549" s="214"/>
      <c r="BB549" s="214"/>
      <c r="BC549" s="214"/>
      <c r="BD549" s="214"/>
      <c r="BE549" s="214"/>
      <c r="BF549" s="214"/>
      <c r="BG549" s="214"/>
      <c r="BH549" s="214"/>
    </row>
    <row r="550" spans="1:60" outlineLevel="3" x14ac:dyDescent="0.2">
      <c r="A550" s="221"/>
      <c r="B550" s="222"/>
      <c r="C550" s="268" t="s">
        <v>1011</v>
      </c>
      <c r="D550" s="262"/>
      <c r="E550" s="263">
        <v>2.78</v>
      </c>
      <c r="F550" s="224"/>
      <c r="G550" s="224"/>
      <c r="H550" s="224"/>
      <c r="I550" s="224"/>
      <c r="J550" s="224"/>
      <c r="K550" s="224"/>
      <c r="L550" s="224"/>
      <c r="M550" s="224"/>
      <c r="N550" s="223"/>
      <c r="O550" s="223"/>
      <c r="P550" s="223"/>
      <c r="Q550" s="223"/>
      <c r="R550" s="224"/>
      <c r="S550" s="224"/>
      <c r="T550" s="224"/>
      <c r="U550" s="224"/>
      <c r="V550" s="224"/>
      <c r="W550" s="224"/>
      <c r="X550" s="224"/>
      <c r="Y550" s="224"/>
      <c r="Z550" s="214"/>
      <c r="AA550" s="214"/>
      <c r="AB550" s="214"/>
      <c r="AC550" s="214"/>
      <c r="AD550" s="214"/>
      <c r="AE550" s="214"/>
      <c r="AF550" s="214"/>
      <c r="AG550" s="214" t="s">
        <v>371</v>
      </c>
      <c r="AH550" s="214">
        <v>0</v>
      </c>
      <c r="AI550" s="214"/>
      <c r="AJ550" s="214"/>
      <c r="AK550" s="214"/>
      <c r="AL550" s="214"/>
      <c r="AM550" s="214"/>
      <c r="AN550" s="214"/>
      <c r="AO550" s="214"/>
      <c r="AP550" s="214"/>
      <c r="AQ550" s="214"/>
      <c r="AR550" s="214"/>
      <c r="AS550" s="214"/>
      <c r="AT550" s="214"/>
      <c r="AU550" s="214"/>
      <c r="AV550" s="214"/>
      <c r="AW550" s="214"/>
      <c r="AX550" s="214"/>
      <c r="AY550" s="214"/>
      <c r="AZ550" s="214"/>
      <c r="BA550" s="214"/>
      <c r="BB550" s="214"/>
      <c r="BC550" s="214"/>
      <c r="BD550" s="214"/>
      <c r="BE550" s="214"/>
      <c r="BF550" s="214"/>
      <c r="BG550" s="214"/>
      <c r="BH550" s="214"/>
    </row>
    <row r="551" spans="1:60" outlineLevel="3" x14ac:dyDescent="0.2">
      <c r="A551" s="221"/>
      <c r="B551" s="222"/>
      <c r="C551" s="268" t="s">
        <v>1254</v>
      </c>
      <c r="D551" s="262"/>
      <c r="E551" s="263">
        <v>-6.5720000000000001</v>
      </c>
      <c r="F551" s="224"/>
      <c r="G551" s="224"/>
      <c r="H551" s="224"/>
      <c r="I551" s="224"/>
      <c r="J551" s="224"/>
      <c r="K551" s="224"/>
      <c r="L551" s="224"/>
      <c r="M551" s="224"/>
      <c r="N551" s="223"/>
      <c r="O551" s="223"/>
      <c r="P551" s="223"/>
      <c r="Q551" s="223"/>
      <c r="R551" s="224"/>
      <c r="S551" s="224"/>
      <c r="T551" s="224"/>
      <c r="U551" s="224"/>
      <c r="V551" s="224"/>
      <c r="W551" s="224"/>
      <c r="X551" s="224"/>
      <c r="Y551" s="224"/>
      <c r="Z551" s="214"/>
      <c r="AA551" s="214"/>
      <c r="AB551" s="214"/>
      <c r="AC551" s="214"/>
      <c r="AD551" s="214"/>
      <c r="AE551" s="214"/>
      <c r="AF551" s="214"/>
      <c r="AG551" s="214" t="s">
        <v>371</v>
      </c>
      <c r="AH551" s="214">
        <v>0</v>
      </c>
      <c r="AI551" s="214"/>
      <c r="AJ551" s="214"/>
      <c r="AK551" s="214"/>
      <c r="AL551" s="214"/>
      <c r="AM551" s="214"/>
      <c r="AN551" s="214"/>
      <c r="AO551" s="214"/>
      <c r="AP551" s="214"/>
      <c r="AQ551" s="214"/>
      <c r="AR551" s="214"/>
      <c r="AS551" s="214"/>
      <c r="AT551" s="214"/>
      <c r="AU551" s="214"/>
      <c r="AV551" s="214"/>
      <c r="AW551" s="214"/>
      <c r="AX551" s="214"/>
      <c r="AY551" s="214"/>
      <c r="AZ551" s="214"/>
      <c r="BA551" s="214"/>
      <c r="BB551" s="214"/>
      <c r="BC551" s="214"/>
      <c r="BD551" s="214"/>
      <c r="BE551" s="214"/>
      <c r="BF551" s="214"/>
      <c r="BG551" s="214"/>
      <c r="BH551" s="214"/>
    </row>
    <row r="552" spans="1:60" outlineLevel="3" x14ac:dyDescent="0.2">
      <c r="A552" s="221"/>
      <c r="B552" s="222"/>
      <c r="C552" s="268" t="s">
        <v>1255</v>
      </c>
      <c r="D552" s="262"/>
      <c r="E552" s="263">
        <v>43.036000000000001</v>
      </c>
      <c r="F552" s="224"/>
      <c r="G552" s="224"/>
      <c r="H552" s="224"/>
      <c r="I552" s="224"/>
      <c r="J552" s="224"/>
      <c r="K552" s="224"/>
      <c r="L552" s="224"/>
      <c r="M552" s="224"/>
      <c r="N552" s="223"/>
      <c r="O552" s="223"/>
      <c r="P552" s="223"/>
      <c r="Q552" s="223"/>
      <c r="R552" s="224"/>
      <c r="S552" s="224"/>
      <c r="T552" s="224"/>
      <c r="U552" s="224"/>
      <c r="V552" s="224"/>
      <c r="W552" s="224"/>
      <c r="X552" s="224"/>
      <c r="Y552" s="224"/>
      <c r="Z552" s="214"/>
      <c r="AA552" s="214"/>
      <c r="AB552" s="214"/>
      <c r="AC552" s="214"/>
      <c r="AD552" s="214"/>
      <c r="AE552" s="214"/>
      <c r="AF552" s="214"/>
      <c r="AG552" s="214" t="s">
        <v>371</v>
      </c>
      <c r="AH552" s="214">
        <v>0</v>
      </c>
      <c r="AI552" s="214"/>
      <c r="AJ552" s="214"/>
      <c r="AK552" s="214"/>
      <c r="AL552" s="214"/>
      <c r="AM552" s="214"/>
      <c r="AN552" s="214"/>
      <c r="AO552" s="214"/>
      <c r="AP552" s="214"/>
      <c r="AQ552" s="214"/>
      <c r="AR552" s="214"/>
      <c r="AS552" s="214"/>
      <c r="AT552" s="214"/>
      <c r="AU552" s="214"/>
      <c r="AV552" s="214"/>
      <c r="AW552" s="214"/>
      <c r="AX552" s="214"/>
      <c r="AY552" s="214"/>
      <c r="AZ552" s="214"/>
      <c r="BA552" s="214"/>
      <c r="BB552" s="214"/>
      <c r="BC552" s="214"/>
      <c r="BD552" s="214"/>
      <c r="BE552" s="214"/>
      <c r="BF552" s="214"/>
      <c r="BG552" s="214"/>
      <c r="BH552" s="214"/>
    </row>
    <row r="553" spans="1:60" outlineLevel="3" x14ac:dyDescent="0.2">
      <c r="A553" s="221"/>
      <c r="B553" s="222"/>
      <c r="C553" s="268" t="s">
        <v>1013</v>
      </c>
      <c r="D553" s="262"/>
      <c r="E553" s="263">
        <v>1.39</v>
      </c>
      <c r="F553" s="224"/>
      <c r="G553" s="224"/>
      <c r="H553" s="224"/>
      <c r="I553" s="224"/>
      <c r="J553" s="224"/>
      <c r="K553" s="224"/>
      <c r="L553" s="224"/>
      <c r="M553" s="224"/>
      <c r="N553" s="223"/>
      <c r="O553" s="223"/>
      <c r="P553" s="223"/>
      <c r="Q553" s="223"/>
      <c r="R553" s="224"/>
      <c r="S553" s="224"/>
      <c r="T553" s="224"/>
      <c r="U553" s="224"/>
      <c r="V553" s="224"/>
      <c r="W553" s="224"/>
      <c r="X553" s="224"/>
      <c r="Y553" s="224"/>
      <c r="Z553" s="214"/>
      <c r="AA553" s="214"/>
      <c r="AB553" s="214"/>
      <c r="AC553" s="214"/>
      <c r="AD553" s="214"/>
      <c r="AE553" s="214"/>
      <c r="AF553" s="214"/>
      <c r="AG553" s="214" t="s">
        <v>371</v>
      </c>
      <c r="AH553" s="214">
        <v>0</v>
      </c>
      <c r="AI553" s="214"/>
      <c r="AJ553" s="214"/>
      <c r="AK553" s="214"/>
      <c r="AL553" s="214"/>
      <c r="AM553" s="214"/>
      <c r="AN553" s="214"/>
      <c r="AO553" s="214"/>
      <c r="AP553" s="214"/>
      <c r="AQ553" s="214"/>
      <c r="AR553" s="214"/>
      <c r="AS553" s="214"/>
      <c r="AT553" s="214"/>
      <c r="AU553" s="214"/>
      <c r="AV553" s="214"/>
      <c r="AW553" s="214"/>
      <c r="AX553" s="214"/>
      <c r="AY553" s="214"/>
      <c r="AZ553" s="214"/>
      <c r="BA553" s="214"/>
      <c r="BB553" s="214"/>
      <c r="BC553" s="214"/>
      <c r="BD553" s="214"/>
      <c r="BE553" s="214"/>
      <c r="BF553" s="214"/>
      <c r="BG553" s="214"/>
      <c r="BH553" s="214"/>
    </row>
    <row r="554" spans="1:60" outlineLevel="3" x14ac:dyDescent="0.2">
      <c r="A554" s="221"/>
      <c r="B554" s="222"/>
      <c r="C554" s="268" t="s">
        <v>1256</v>
      </c>
      <c r="D554" s="262"/>
      <c r="E554" s="263">
        <v>-3.286</v>
      </c>
      <c r="F554" s="224"/>
      <c r="G554" s="224"/>
      <c r="H554" s="224"/>
      <c r="I554" s="224"/>
      <c r="J554" s="224"/>
      <c r="K554" s="224"/>
      <c r="L554" s="224"/>
      <c r="M554" s="224"/>
      <c r="N554" s="223"/>
      <c r="O554" s="223"/>
      <c r="P554" s="223"/>
      <c r="Q554" s="223"/>
      <c r="R554" s="224"/>
      <c r="S554" s="224"/>
      <c r="T554" s="224"/>
      <c r="U554" s="224"/>
      <c r="V554" s="224"/>
      <c r="W554" s="224"/>
      <c r="X554" s="224"/>
      <c r="Y554" s="224"/>
      <c r="Z554" s="214"/>
      <c r="AA554" s="214"/>
      <c r="AB554" s="214"/>
      <c r="AC554" s="214"/>
      <c r="AD554" s="214"/>
      <c r="AE554" s="214"/>
      <c r="AF554" s="214"/>
      <c r="AG554" s="214" t="s">
        <v>371</v>
      </c>
      <c r="AH554" s="214">
        <v>0</v>
      </c>
      <c r="AI554" s="214"/>
      <c r="AJ554" s="214"/>
      <c r="AK554" s="214"/>
      <c r="AL554" s="214"/>
      <c r="AM554" s="214"/>
      <c r="AN554" s="214"/>
      <c r="AO554" s="214"/>
      <c r="AP554" s="214"/>
      <c r="AQ554" s="214"/>
      <c r="AR554" s="214"/>
      <c r="AS554" s="214"/>
      <c r="AT554" s="214"/>
      <c r="AU554" s="214"/>
      <c r="AV554" s="214"/>
      <c r="AW554" s="214"/>
      <c r="AX554" s="214"/>
      <c r="AY554" s="214"/>
      <c r="AZ554" s="214"/>
      <c r="BA554" s="214"/>
      <c r="BB554" s="214"/>
      <c r="BC554" s="214"/>
      <c r="BD554" s="214"/>
      <c r="BE554" s="214"/>
      <c r="BF554" s="214"/>
      <c r="BG554" s="214"/>
      <c r="BH554" s="214"/>
    </row>
    <row r="555" spans="1:60" outlineLevel="3" x14ac:dyDescent="0.2">
      <c r="A555" s="221"/>
      <c r="B555" s="222"/>
      <c r="C555" s="268" t="s">
        <v>905</v>
      </c>
      <c r="D555" s="262"/>
      <c r="E555" s="263"/>
      <c r="F555" s="224"/>
      <c r="G555" s="224"/>
      <c r="H555" s="224"/>
      <c r="I555" s="224"/>
      <c r="J555" s="224"/>
      <c r="K555" s="224"/>
      <c r="L555" s="224"/>
      <c r="M555" s="224"/>
      <c r="N555" s="223"/>
      <c r="O555" s="223"/>
      <c r="P555" s="223"/>
      <c r="Q555" s="223"/>
      <c r="R555" s="224"/>
      <c r="S555" s="224"/>
      <c r="T555" s="224"/>
      <c r="U555" s="224"/>
      <c r="V555" s="224"/>
      <c r="W555" s="224"/>
      <c r="X555" s="224"/>
      <c r="Y555" s="224"/>
      <c r="Z555" s="214"/>
      <c r="AA555" s="214"/>
      <c r="AB555" s="214"/>
      <c r="AC555" s="214"/>
      <c r="AD555" s="214"/>
      <c r="AE555" s="214"/>
      <c r="AF555" s="214"/>
      <c r="AG555" s="214" t="s">
        <v>371</v>
      </c>
      <c r="AH555" s="214">
        <v>0</v>
      </c>
      <c r="AI555" s="214"/>
      <c r="AJ555" s="214"/>
      <c r="AK555" s="214"/>
      <c r="AL555" s="214"/>
      <c r="AM555" s="214"/>
      <c r="AN555" s="214"/>
      <c r="AO555" s="214"/>
      <c r="AP555" s="214"/>
      <c r="AQ555" s="214"/>
      <c r="AR555" s="214"/>
      <c r="AS555" s="214"/>
      <c r="AT555" s="214"/>
      <c r="AU555" s="214"/>
      <c r="AV555" s="214"/>
      <c r="AW555" s="214"/>
      <c r="AX555" s="214"/>
      <c r="AY555" s="214"/>
      <c r="AZ555" s="214"/>
      <c r="BA555" s="214"/>
      <c r="BB555" s="214"/>
      <c r="BC555" s="214"/>
      <c r="BD555" s="214"/>
      <c r="BE555" s="214"/>
      <c r="BF555" s="214"/>
      <c r="BG555" s="214"/>
      <c r="BH555" s="214"/>
    </row>
    <row r="556" spans="1:60" outlineLevel="3" x14ac:dyDescent="0.2">
      <c r="A556" s="221"/>
      <c r="B556" s="222"/>
      <c r="C556" s="268" t="s">
        <v>381</v>
      </c>
      <c r="D556" s="262"/>
      <c r="E556" s="263"/>
      <c r="F556" s="224"/>
      <c r="G556" s="224"/>
      <c r="H556" s="224"/>
      <c r="I556" s="224"/>
      <c r="J556" s="224"/>
      <c r="K556" s="224"/>
      <c r="L556" s="224"/>
      <c r="M556" s="224"/>
      <c r="N556" s="223"/>
      <c r="O556" s="223"/>
      <c r="P556" s="223"/>
      <c r="Q556" s="223"/>
      <c r="R556" s="224"/>
      <c r="S556" s="224"/>
      <c r="T556" s="224"/>
      <c r="U556" s="224"/>
      <c r="V556" s="224"/>
      <c r="W556" s="224"/>
      <c r="X556" s="224"/>
      <c r="Y556" s="224"/>
      <c r="Z556" s="214"/>
      <c r="AA556" s="214"/>
      <c r="AB556" s="214"/>
      <c r="AC556" s="214"/>
      <c r="AD556" s="214"/>
      <c r="AE556" s="214"/>
      <c r="AF556" s="214"/>
      <c r="AG556" s="214" t="s">
        <v>371</v>
      </c>
      <c r="AH556" s="214">
        <v>0</v>
      </c>
      <c r="AI556" s="214"/>
      <c r="AJ556" s="214"/>
      <c r="AK556" s="214"/>
      <c r="AL556" s="214"/>
      <c r="AM556" s="214"/>
      <c r="AN556" s="214"/>
      <c r="AO556" s="214"/>
      <c r="AP556" s="214"/>
      <c r="AQ556" s="214"/>
      <c r="AR556" s="214"/>
      <c r="AS556" s="214"/>
      <c r="AT556" s="214"/>
      <c r="AU556" s="214"/>
      <c r="AV556" s="214"/>
      <c r="AW556" s="214"/>
      <c r="AX556" s="214"/>
      <c r="AY556" s="214"/>
      <c r="AZ556" s="214"/>
      <c r="BA556" s="214"/>
      <c r="BB556" s="214"/>
      <c r="BC556" s="214"/>
      <c r="BD556" s="214"/>
      <c r="BE556" s="214"/>
      <c r="BF556" s="214"/>
      <c r="BG556" s="214"/>
      <c r="BH556" s="214"/>
    </row>
    <row r="557" spans="1:60" outlineLevel="3" x14ac:dyDescent="0.2">
      <c r="A557" s="221"/>
      <c r="B557" s="222"/>
      <c r="C557" s="268" t="s">
        <v>1048</v>
      </c>
      <c r="D557" s="262"/>
      <c r="E557" s="263">
        <v>3.7</v>
      </c>
      <c r="F557" s="224"/>
      <c r="G557" s="224"/>
      <c r="H557" s="224"/>
      <c r="I557" s="224"/>
      <c r="J557" s="224"/>
      <c r="K557" s="224"/>
      <c r="L557" s="224"/>
      <c r="M557" s="224"/>
      <c r="N557" s="223"/>
      <c r="O557" s="223"/>
      <c r="P557" s="223"/>
      <c r="Q557" s="223"/>
      <c r="R557" s="224"/>
      <c r="S557" s="224"/>
      <c r="T557" s="224"/>
      <c r="U557" s="224"/>
      <c r="V557" s="224"/>
      <c r="W557" s="224"/>
      <c r="X557" s="224"/>
      <c r="Y557" s="224"/>
      <c r="Z557" s="214"/>
      <c r="AA557" s="214"/>
      <c r="AB557" s="214"/>
      <c r="AC557" s="214"/>
      <c r="AD557" s="214"/>
      <c r="AE557" s="214"/>
      <c r="AF557" s="214"/>
      <c r="AG557" s="214" t="s">
        <v>371</v>
      </c>
      <c r="AH557" s="214">
        <v>0</v>
      </c>
      <c r="AI557" s="214"/>
      <c r="AJ557" s="214"/>
      <c r="AK557" s="214"/>
      <c r="AL557" s="214"/>
      <c r="AM557" s="214"/>
      <c r="AN557" s="214"/>
      <c r="AO557" s="214"/>
      <c r="AP557" s="214"/>
      <c r="AQ557" s="214"/>
      <c r="AR557" s="214"/>
      <c r="AS557" s="214"/>
      <c r="AT557" s="214"/>
      <c r="AU557" s="214"/>
      <c r="AV557" s="214"/>
      <c r="AW557" s="214"/>
      <c r="AX557" s="214"/>
      <c r="AY557" s="214"/>
      <c r="AZ557" s="214"/>
      <c r="BA557" s="214"/>
      <c r="BB557" s="214"/>
      <c r="BC557" s="214"/>
      <c r="BD557" s="214"/>
      <c r="BE557" s="214"/>
      <c r="BF557" s="214"/>
      <c r="BG557" s="214"/>
      <c r="BH557" s="214"/>
    </row>
    <row r="558" spans="1:60" outlineLevel="3" x14ac:dyDescent="0.2">
      <c r="A558" s="221"/>
      <c r="B558" s="222"/>
      <c r="C558" s="268" t="s">
        <v>1049</v>
      </c>
      <c r="D558" s="262"/>
      <c r="E558" s="263">
        <v>13.29</v>
      </c>
      <c r="F558" s="224"/>
      <c r="G558" s="224"/>
      <c r="H558" s="224"/>
      <c r="I558" s="224"/>
      <c r="J558" s="224"/>
      <c r="K558" s="224"/>
      <c r="L558" s="224"/>
      <c r="M558" s="224"/>
      <c r="N558" s="223"/>
      <c r="O558" s="223"/>
      <c r="P558" s="223"/>
      <c r="Q558" s="223"/>
      <c r="R558" s="224"/>
      <c r="S558" s="224"/>
      <c r="T558" s="224"/>
      <c r="U558" s="224"/>
      <c r="V558" s="224"/>
      <c r="W558" s="224"/>
      <c r="X558" s="224"/>
      <c r="Y558" s="224"/>
      <c r="Z558" s="214"/>
      <c r="AA558" s="214"/>
      <c r="AB558" s="214"/>
      <c r="AC558" s="214"/>
      <c r="AD558" s="214"/>
      <c r="AE558" s="214"/>
      <c r="AF558" s="214"/>
      <c r="AG558" s="214" t="s">
        <v>371</v>
      </c>
      <c r="AH558" s="214">
        <v>0</v>
      </c>
      <c r="AI558" s="214"/>
      <c r="AJ558" s="214"/>
      <c r="AK558" s="214"/>
      <c r="AL558" s="214"/>
      <c r="AM558" s="214"/>
      <c r="AN558" s="214"/>
      <c r="AO558" s="214"/>
      <c r="AP558" s="214"/>
      <c r="AQ558" s="214"/>
      <c r="AR558" s="214"/>
      <c r="AS558" s="214"/>
      <c r="AT558" s="214"/>
      <c r="AU558" s="214"/>
      <c r="AV558" s="214"/>
      <c r="AW558" s="214"/>
      <c r="AX558" s="214"/>
      <c r="AY558" s="214"/>
      <c r="AZ558" s="214"/>
      <c r="BA558" s="214"/>
      <c r="BB558" s="214"/>
      <c r="BC558" s="214"/>
      <c r="BD558" s="214"/>
      <c r="BE558" s="214"/>
      <c r="BF558" s="214"/>
      <c r="BG558" s="214"/>
      <c r="BH558" s="214"/>
    </row>
    <row r="559" spans="1:60" outlineLevel="3" x14ac:dyDescent="0.2">
      <c r="A559" s="221"/>
      <c r="B559" s="222"/>
      <c r="C559" s="268" t="s">
        <v>1050</v>
      </c>
      <c r="D559" s="262"/>
      <c r="E559" s="263">
        <v>12.38</v>
      </c>
      <c r="F559" s="224"/>
      <c r="G559" s="224"/>
      <c r="H559" s="224"/>
      <c r="I559" s="224"/>
      <c r="J559" s="224"/>
      <c r="K559" s="224"/>
      <c r="L559" s="224"/>
      <c r="M559" s="224"/>
      <c r="N559" s="223"/>
      <c r="O559" s="223"/>
      <c r="P559" s="223"/>
      <c r="Q559" s="223"/>
      <c r="R559" s="224"/>
      <c r="S559" s="224"/>
      <c r="T559" s="224"/>
      <c r="U559" s="224"/>
      <c r="V559" s="224"/>
      <c r="W559" s="224"/>
      <c r="X559" s="224"/>
      <c r="Y559" s="224"/>
      <c r="Z559" s="214"/>
      <c r="AA559" s="214"/>
      <c r="AB559" s="214"/>
      <c r="AC559" s="214"/>
      <c r="AD559" s="214"/>
      <c r="AE559" s="214"/>
      <c r="AF559" s="214"/>
      <c r="AG559" s="214" t="s">
        <v>371</v>
      </c>
      <c r="AH559" s="214">
        <v>0</v>
      </c>
      <c r="AI559" s="214"/>
      <c r="AJ559" s="214"/>
      <c r="AK559" s="214"/>
      <c r="AL559" s="214"/>
      <c r="AM559" s="214"/>
      <c r="AN559" s="214"/>
      <c r="AO559" s="214"/>
      <c r="AP559" s="214"/>
      <c r="AQ559" s="214"/>
      <c r="AR559" s="214"/>
      <c r="AS559" s="214"/>
      <c r="AT559" s="214"/>
      <c r="AU559" s="214"/>
      <c r="AV559" s="214"/>
      <c r="AW559" s="214"/>
      <c r="AX559" s="214"/>
      <c r="AY559" s="214"/>
      <c r="AZ559" s="214"/>
      <c r="BA559" s="214"/>
      <c r="BB559" s="214"/>
      <c r="BC559" s="214"/>
      <c r="BD559" s="214"/>
      <c r="BE559" s="214"/>
      <c r="BF559" s="214"/>
      <c r="BG559" s="214"/>
      <c r="BH559" s="214"/>
    </row>
    <row r="560" spans="1:60" outlineLevel="3" x14ac:dyDescent="0.2">
      <c r="A560" s="221"/>
      <c r="B560" s="222"/>
      <c r="C560" s="268" t="s">
        <v>1051</v>
      </c>
      <c r="D560" s="262"/>
      <c r="E560" s="263">
        <v>4.67</v>
      </c>
      <c r="F560" s="224"/>
      <c r="G560" s="224"/>
      <c r="H560" s="224"/>
      <c r="I560" s="224"/>
      <c r="J560" s="224"/>
      <c r="K560" s="224"/>
      <c r="L560" s="224"/>
      <c r="M560" s="224"/>
      <c r="N560" s="223"/>
      <c r="O560" s="223"/>
      <c r="P560" s="223"/>
      <c r="Q560" s="223"/>
      <c r="R560" s="224"/>
      <c r="S560" s="224"/>
      <c r="T560" s="224"/>
      <c r="U560" s="224"/>
      <c r="V560" s="224"/>
      <c r="W560" s="224"/>
      <c r="X560" s="224"/>
      <c r="Y560" s="224"/>
      <c r="Z560" s="214"/>
      <c r="AA560" s="214"/>
      <c r="AB560" s="214"/>
      <c r="AC560" s="214"/>
      <c r="AD560" s="214"/>
      <c r="AE560" s="214"/>
      <c r="AF560" s="214"/>
      <c r="AG560" s="214" t="s">
        <v>371</v>
      </c>
      <c r="AH560" s="214">
        <v>0</v>
      </c>
      <c r="AI560" s="214"/>
      <c r="AJ560" s="214"/>
      <c r="AK560" s="214"/>
      <c r="AL560" s="214"/>
      <c r="AM560" s="214"/>
      <c r="AN560" s="214"/>
      <c r="AO560" s="214"/>
      <c r="AP560" s="214"/>
      <c r="AQ560" s="214"/>
      <c r="AR560" s="214"/>
      <c r="AS560" s="214"/>
      <c r="AT560" s="214"/>
      <c r="AU560" s="214"/>
      <c r="AV560" s="214"/>
      <c r="AW560" s="214"/>
      <c r="AX560" s="214"/>
      <c r="AY560" s="214"/>
      <c r="AZ560" s="214"/>
      <c r="BA560" s="214"/>
      <c r="BB560" s="214"/>
      <c r="BC560" s="214"/>
      <c r="BD560" s="214"/>
      <c r="BE560" s="214"/>
      <c r="BF560" s="214"/>
      <c r="BG560" s="214"/>
      <c r="BH560" s="214"/>
    </row>
    <row r="561" spans="1:60" x14ac:dyDescent="0.2">
      <c r="A561" s="229" t="s">
        <v>310</v>
      </c>
      <c r="B561" s="230" t="s">
        <v>270</v>
      </c>
      <c r="C561" s="253" t="s">
        <v>271</v>
      </c>
      <c r="D561" s="231"/>
      <c r="E561" s="232"/>
      <c r="F561" s="233"/>
      <c r="G561" s="233">
        <f>SUMIF(AG562:AG562,"&lt;&gt;NOR",G562:G562)</f>
        <v>0</v>
      </c>
      <c r="H561" s="233"/>
      <c r="I561" s="233">
        <f>SUM(I562:I562)</f>
        <v>0</v>
      </c>
      <c r="J561" s="233"/>
      <c r="K561" s="233">
        <f>SUM(K562:K562)</f>
        <v>0</v>
      </c>
      <c r="L561" s="233"/>
      <c r="M561" s="233">
        <f>SUM(M562:M562)</f>
        <v>0</v>
      </c>
      <c r="N561" s="232"/>
      <c r="O561" s="232">
        <f>SUM(O562:O562)</f>
        <v>0</v>
      </c>
      <c r="P561" s="232"/>
      <c r="Q561" s="232">
        <f>SUM(Q562:Q562)</f>
        <v>0</v>
      </c>
      <c r="R561" s="233"/>
      <c r="S561" s="233"/>
      <c r="T561" s="234"/>
      <c r="U561" s="228"/>
      <c r="V561" s="228">
        <f>SUM(V562:V562)</f>
        <v>0</v>
      </c>
      <c r="W561" s="228"/>
      <c r="X561" s="228"/>
      <c r="Y561" s="228"/>
      <c r="AG561" t="s">
        <v>311</v>
      </c>
    </row>
    <row r="562" spans="1:60" outlineLevel="1" x14ac:dyDescent="0.2">
      <c r="A562" s="245">
        <v>146</v>
      </c>
      <c r="B562" s="246" t="s">
        <v>906</v>
      </c>
      <c r="C562" s="256" t="s">
        <v>907</v>
      </c>
      <c r="D562" s="247" t="s">
        <v>330</v>
      </c>
      <c r="E562" s="248">
        <v>1</v>
      </c>
      <c r="F562" s="249"/>
      <c r="G562" s="250">
        <f>ROUND(E562*F562,2)</f>
        <v>0</v>
      </c>
      <c r="H562" s="249"/>
      <c r="I562" s="250">
        <f>ROUND(E562*H562,2)</f>
        <v>0</v>
      </c>
      <c r="J562" s="249"/>
      <c r="K562" s="250">
        <f>ROUND(E562*J562,2)</f>
        <v>0</v>
      </c>
      <c r="L562" s="250">
        <v>12</v>
      </c>
      <c r="M562" s="250">
        <f>G562*(1+L562/100)</f>
        <v>0</v>
      </c>
      <c r="N562" s="248">
        <v>0</v>
      </c>
      <c r="O562" s="248">
        <f>ROUND(E562*N562,2)</f>
        <v>0</v>
      </c>
      <c r="P562" s="248">
        <v>0</v>
      </c>
      <c r="Q562" s="248">
        <f>ROUND(E562*P562,2)</f>
        <v>0</v>
      </c>
      <c r="R562" s="250"/>
      <c r="S562" s="250" t="s">
        <v>331</v>
      </c>
      <c r="T562" s="251" t="s">
        <v>316</v>
      </c>
      <c r="U562" s="224">
        <v>0</v>
      </c>
      <c r="V562" s="224">
        <f>ROUND(E562*U562,2)</f>
        <v>0</v>
      </c>
      <c r="W562" s="224"/>
      <c r="X562" s="224" t="s">
        <v>336</v>
      </c>
      <c r="Y562" s="224" t="s">
        <v>317</v>
      </c>
      <c r="Z562" s="214"/>
      <c r="AA562" s="214"/>
      <c r="AB562" s="214"/>
      <c r="AC562" s="214"/>
      <c r="AD562" s="214"/>
      <c r="AE562" s="214"/>
      <c r="AF562" s="214"/>
      <c r="AG562" s="214" t="s">
        <v>337</v>
      </c>
      <c r="AH562" s="214"/>
      <c r="AI562" s="214"/>
      <c r="AJ562" s="214"/>
      <c r="AK562" s="214"/>
      <c r="AL562" s="214"/>
      <c r="AM562" s="214"/>
      <c r="AN562" s="214"/>
      <c r="AO562" s="214"/>
      <c r="AP562" s="214"/>
      <c r="AQ562" s="214"/>
      <c r="AR562" s="214"/>
      <c r="AS562" s="214"/>
      <c r="AT562" s="214"/>
      <c r="AU562" s="214"/>
      <c r="AV562" s="214"/>
      <c r="AW562" s="214"/>
      <c r="AX562" s="214"/>
      <c r="AY562" s="214"/>
      <c r="AZ562" s="214"/>
      <c r="BA562" s="214"/>
      <c r="BB562" s="214"/>
      <c r="BC562" s="214"/>
      <c r="BD562" s="214"/>
      <c r="BE562" s="214"/>
      <c r="BF562" s="214"/>
      <c r="BG562" s="214"/>
      <c r="BH562" s="214"/>
    </row>
    <row r="563" spans="1:60" x14ac:dyDescent="0.2">
      <c r="A563" s="229" t="s">
        <v>310</v>
      </c>
      <c r="B563" s="230" t="s">
        <v>276</v>
      </c>
      <c r="C563" s="253" t="s">
        <v>277</v>
      </c>
      <c r="D563" s="231"/>
      <c r="E563" s="232"/>
      <c r="F563" s="233"/>
      <c r="G563" s="233">
        <f>SUMIF(AG564:AG564,"&lt;&gt;NOR",G564:G564)</f>
        <v>0</v>
      </c>
      <c r="H563" s="233"/>
      <c r="I563" s="233">
        <f>SUM(I564:I564)</f>
        <v>0</v>
      </c>
      <c r="J563" s="233"/>
      <c r="K563" s="233">
        <f>SUM(K564:K564)</f>
        <v>0</v>
      </c>
      <c r="L563" s="233"/>
      <c r="M563" s="233">
        <f>SUM(M564:M564)</f>
        <v>0</v>
      </c>
      <c r="N563" s="232"/>
      <c r="O563" s="232">
        <f>SUM(O564:O564)</f>
        <v>0</v>
      </c>
      <c r="P563" s="232"/>
      <c r="Q563" s="232">
        <f>SUM(Q564:Q564)</f>
        <v>0</v>
      </c>
      <c r="R563" s="233"/>
      <c r="S563" s="233"/>
      <c r="T563" s="234"/>
      <c r="U563" s="228"/>
      <c r="V563" s="228">
        <f>SUM(V564:V564)</f>
        <v>0</v>
      </c>
      <c r="W563" s="228"/>
      <c r="X563" s="228"/>
      <c r="Y563" s="228"/>
      <c r="AG563" t="s">
        <v>311</v>
      </c>
    </row>
    <row r="564" spans="1:60" ht="22.5" outlineLevel="1" x14ac:dyDescent="0.2">
      <c r="A564" s="245">
        <v>147</v>
      </c>
      <c r="B564" s="246" t="s">
        <v>908</v>
      </c>
      <c r="C564" s="256" t="s">
        <v>909</v>
      </c>
      <c r="D564" s="247" t="s">
        <v>330</v>
      </c>
      <c r="E564" s="248">
        <v>1</v>
      </c>
      <c r="F564" s="249"/>
      <c r="G564" s="250">
        <f>ROUND(E564*F564,2)</f>
        <v>0</v>
      </c>
      <c r="H564" s="249"/>
      <c r="I564" s="250">
        <f>ROUND(E564*H564,2)</f>
        <v>0</v>
      </c>
      <c r="J564" s="249"/>
      <c r="K564" s="250">
        <f>ROUND(E564*J564,2)</f>
        <v>0</v>
      </c>
      <c r="L564" s="250">
        <v>12</v>
      </c>
      <c r="M564" s="250">
        <f>G564*(1+L564/100)</f>
        <v>0</v>
      </c>
      <c r="N564" s="248">
        <v>0</v>
      </c>
      <c r="O564" s="248">
        <f>ROUND(E564*N564,2)</f>
        <v>0</v>
      </c>
      <c r="P564" s="248">
        <v>0</v>
      </c>
      <c r="Q564" s="248">
        <f>ROUND(E564*P564,2)</f>
        <v>0</v>
      </c>
      <c r="R564" s="250"/>
      <c r="S564" s="250" t="s">
        <v>331</v>
      </c>
      <c r="T564" s="251" t="s">
        <v>316</v>
      </c>
      <c r="U564" s="224">
        <v>0</v>
      </c>
      <c r="V564" s="224">
        <f>ROUND(E564*U564,2)</f>
        <v>0</v>
      </c>
      <c r="W564" s="224"/>
      <c r="X564" s="224" t="s">
        <v>336</v>
      </c>
      <c r="Y564" s="224" t="s">
        <v>317</v>
      </c>
      <c r="Z564" s="214"/>
      <c r="AA564" s="214"/>
      <c r="AB564" s="214"/>
      <c r="AC564" s="214"/>
      <c r="AD564" s="214"/>
      <c r="AE564" s="214"/>
      <c r="AF564" s="214"/>
      <c r="AG564" s="214" t="s">
        <v>367</v>
      </c>
      <c r="AH564" s="214"/>
      <c r="AI564" s="214"/>
      <c r="AJ564" s="214"/>
      <c r="AK564" s="214"/>
      <c r="AL564" s="214"/>
      <c r="AM564" s="214"/>
      <c r="AN564" s="214"/>
      <c r="AO564" s="214"/>
      <c r="AP564" s="214"/>
      <c r="AQ564" s="214"/>
      <c r="AR564" s="214"/>
      <c r="AS564" s="214"/>
      <c r="AT564" s="214"/>
      <c r="AU564" s="214"/>
      <c r="AV564" s="214"/>
      <c r="AW564" s="214"/>
      <c r="AX564" s="214"/>
      <c r="AY564" s="214"/>
      <c r="AZ564" s="214"/>
      <c r="BA564" s="214"/>
      <c r="BB564" s="214"/>
      <c r="BC564" s="214"/>
      <c r="BD564" s="214"/>
      <c r="BE564" s="214"/>
      <c r="BF564" s="214"/>
      <c r="BG564" s="214"/>
      <c r="BH564" s="214"/>
    </row>
    <row r="565" spans="1:60" x14ac:dyDescent="0.2">
      <c r="A565" s="229" t="s">
        <v>310</v>
      </c>
      <c r="B565" s="230" t="s">
        <v>217</v>
      </c>
      <c r="C565" s="253" t="s">
        <v>218</v>
      </c>
      <c r="D565" s="231"/>
      <c r="E565" s="232"/>
      <c r="F565" s="233"/>
      <c r="G565" s="233">
        <f>SUMIF(AG566:AG601,"&lt;&gt;NOR",G566:G601)</f>
        <v>0</v>
      </c>
      <c r="H565" s="233"/>
      <c r="I565" s="233">
        <f>SUM(I566:I601)</f>
        <v>0</v>
      </c>
      <c r="J565" s="233"/>
      <c r="K565" s="233">
        <f>SUM(K566:K601)</f>
        <v>0</v>
      </c>
      <c r="L565" s="233"/>
      <c r="M565" s="233">
        <f>SUM(M566:M601)</f>
        <v>0</v>
      </c>
      <c r="N565" s="232"/>
      <c r="O565" s="232">
        <f>SUM(O566:O601)</f>
        <v>0</v>
      </c>
      <c r="P565" s="232"/>
      <c r="Q565" s="232">
        <f>SUM(Q566:Q601)</f>
        <v>0</v>
      </c>
      <c r="R565" s="233"/>
      <c r="S565" s="233"/>
      <c r="T565" s="234"/>
      <c r="U565" s="228"/>
      <c r="V565" s="228">
        <f>SUM(V566:V601)</f>
        <v>154.10999999999999</v>
      </c>
      <c r="W565" s="228"/>
      <c r="X565" s="228"/>
      <c r="Y565" s="228"/>
      <c r="AG565" t="s">
        <v>311</v>
      </c>
    </row>
    <row r="566" spans="1:60" ht="22.5" outlineLevel="1" x14ac:dyDescent="0.2">
      <c r="A566" s="236">
        <v>148</v>
      </c>
      <c r="B566" s="237" t="s">
        <v>910</v>
      </c>
      <c r="C566" s="254" t="s">
        <v>1257</v>
      </c>
      <c r="D566" s="238" t="s">
        <v>581</v>
      </c>
      <c r="E566" s="239">
        <v>20.29927</v>
      </c>
      <c r="F566" s="240"/>
      <c r="G566" s="241">
        <f>ROUND(E566*F566,2)</f>
        <v>0</v>
      </c>
      <c r="H566" s="240"/>
      <c r="I566" s="241">
        <f>ROUND(E566*H566,2)</f>
        <v>0</v>
      </c>
      <c r="J566" s="240"/>
      <c r="K566" s="241">
        <f>ROUND(E566*J566,2)</f>
        <v>0</v>
      </c>
      <c r="L566" s="241">
        <v>12</v>
      </c>
      <c r="M566" s="241">
        <f>G566*(1+L566/100)</f>
        <v>0</v>
      </c>
      <c r="N566" s="239">
        <v>0</v>
      </c>
      <c r="O566" s="239">
        <f>ROUND(E566*N566,2)</f>
        <v>0</v>
      </c>
      <c r="P566" s="239">
        <v>0</v>
      </c>
      <c r="Q566" s="239">
        <f>ROUND(E566*P566,2)</f>
        <v>0</v>
      </c>
      <c r="R566" s="241" t="s">
        <v>519</v>
      </c>
      <c r="S566" s="241" t="s">
        <v>315</v>
      </c>
      <c r="T566" s="242" t="s">
        <v>315</v>
      </c>
      <c r="U566" s="224">
        <v>2.0089999999999999</v>
      </c>
      <c r="V566" s="224">
        <f>ROUND(E566*U566,2)</f>
        <v>40.78</v>
      </c>
      <c r="W566" s="224"/>
      <c r="X566" s="224" t="s">
        <v>336</v>
      </c>
      <c r="Y566" s="224" t="s">
        <v>317</v>
      </c>
      <c r="Z566" s="214"/>
      <c r="AA566" s="214"/>
      <c r="AB566" s="214"/>
      <c r="AC566" s="214"/>
      <c r="AD566" s="214"/>
      <c r="AE566" s="214"/>
      <c r="AF566" s="214"/>
      <c r="AG566" s="214" t="s">
        <v>337</v>
      </c>
      <c r="AH566" s="214"/>
      <c r="AI566" s="214"/>
      <c r="AJ566" s="214"/>
      <c r="AK566" s="214"/>
      <c r="AL566" s="214"/>
      <c r="AM566" s="214"/>
      <c r="AN566" s="214"/>
      <c r="AO566" s="214"/>
      <c r="AP566" s="214"/>
      <c r="AQ566" s="214"/>
      <c r="AR566" s="214"/>
      <c r="AS566" s="214"/>
      <c r="AT566" s="214"/>
      <c r="AU566" s="214"/>
      <c r="AV566" s="214"/>
      <c r="AW566" s="214"/>
      <c r="AX566" s="214"/>
      <c r="AY566" s="214"/>
      <c r="AZ566" s="214"/>
      <c r="BA566" s="214"/>
      <c r="BB566" s="214"/>
      <c r="BC566" s="214"/>
      <c r="BD566" s="214"/>
      <c r="BE566" s="214"/>
      <c r="BF566" s="214"/>
      <c r="BG566" s="214"/>
      <c r="BH566" s="214"/>
    </row>
    <row r="567" spans="1:60" outlineLevel="2" x14ac:dyDescent="0.2">
      <c r="A567" s="221"/>
      <c r="B567" s="222"/>
      <c r="C567" s="268" t="s">
        <v>1258</v>
      </c>
      <c r="D567" s="262"/>
      <c r="E567" s="263">
        <v>20.259540000000001</v>
      </c>
      <c r="F567" s="224"/>
      <c r="G567" s="224"/>
      <c r="H567" s="224"/>
      <c r="I567" s="224"/>
      <c r="J567" s="224"/>
      <c r="K567" s="224"/>
      <c r="L567" s="224"/>
      <c r="M567" s="224"/>
      <c r="N567" s="223"/>
      <c r="O567" s="223"/>
      <c r="P567" s="223"/>
      <c r="Q567" s="223"/>
      <c r="R567" s="224"/>
      <c r="S567" s="224"/>
      <c r="T567" s="224"/>
      <c r="U567" s="224"/>
      <c r="V567" s="224"/>
      <c r="W567" s="224"/>
      <c r="X567" s="224"/>
      <c r="Y567" s="224"/>
      <c r="Z567" s="214"/>
      <c r="AA567" s="214"/>
      <c r="AB567" s="214"/>
      <c r="AC567" s="214"/>
      <c r="AD567" s="214"/>
      <c r="AE567" s="214"/>
      <c r="AF567" s="214"/>
      <c r="AG567" s="214" t="s">
        <v>371</v>
      </c>
      <c r="AH567" s="214">
        <v>5</v>
      </c>
      <c r="AI567" s="214"/>
      <c r="AJ567" s="214"/>
      <c r="AK567" s="214"/>
      <c r="AL567" s="214"/>
      <c r="AM567" s="214"/>
      <c r="AN567" s="214"/>
      <c r="AO567" s="214"/>
      <c r="AP567" s="214"/>
      <c r="AQ567" s="214"/>
      <c r="AR567" s="214"/>
      <c r="AS567" s="214"/>
      <c r="AT567" s="214"/>
      <c r="AU567" s="214"/>
      <c r="AV567" s="214"/>
      <c r="AW567" s="214"/>
      <c r="AX567" s="214"/>
      <c r="AY567" s="214"/>
      <c r="AZ567" s="214"/>
      <c r="BA567" s="214"/>
      <c r="BB567" s="214"/>
      <c r="BC567" s="214"/>
      <c r="BD567" s="214"/>
      <c r="BE567" s="214"/>
      <c r="BF567" s="214"/>
      <c r="BG567" s="214"/>
      <c r="BH567" s="214"/>
    </row>
    <row r="568" spans="1:60" outlineLevel="3" x14ac:dyDescent="0.2">
      <c r="A568" s="221"/>
      <c r="B568" s="222"/>
      <c r="C568" s="268" t="s">
        <v>1259</v>
      </c>
      <c r="D568" s="262"/>
      <c r="E568" s="263">
        <v>3.9730000000000001E-2</v>
      </c>
      <c r="F568" s="224"/>
      <c r="G568" s="224"/>
      <c r="H568" s="224"/>
      <c r="I568" s="224"/>
      <c r="J568" s="224"/>
      <c r="K568" s="224"/>
      <c r="L568" s="224"/>
      <c r="M568" s="224"/>
      <c r="N568" s="223"/>
      <c r="O568" s="223"/>
      <c r="P568" s="223"/>
      <c r="Q568" s="223"/>
      <c r="R568" s="224"/>
      <c r="S568" s="224"/>
      <c r="T568" s="224"/>
      <c r="U568" s="224"/>
      <c r="V568" s="224"/>
      <c r="W568" s="224"/>
      <c r="X568" s="224"/>
      <c r="Y568" s="224"/>
      <c r="Z568" s="214"/>
      <c r="AA568" s="214"/>
      <c r="AB568" s="214"/>
      <c r="AC568" s="214"/>
      <c r="AD568" s="214"/>
      <c r="AE568" s="214"/>
      <c r="AF568" s="214"/>
      <c r="AG568" s="214" t="s">
        <v>371</v>
      </c>
      <c r="AH568" s="214">
        <v>5</v>
      </c>
      <c r="AI568" s="214"/>
      <c r="AJ568" s="214"/>
      <c r="AK568" s="214"/>
      <c r="AL568" s="214"/>
      <c r="AM568" s="214"/>
      <c r="AN568" s="214"/>
      <c r="AO568" s="214"/>
      <c r="AP568" s="214"/>
      <c r="AQ568" s="214"/>
      <c r="AR568" s="214"/>
      <c r="AS568" s="214"/>
      <c r="AT568" s="214"/>
      <c r="AU568" s="214"/>
      <c r="AV568" s="214"/>
      <c r="AW568" s="214"/>
      <c r="AX568" s="214"/>
      <c r="AY568" s="214"/>
      <c r="AZ568" s="214"/>
      <c r="BA568" s="214"/>
      <c r="BB568" s="214"/>
      <c r="BC568" s="214"/>
      <c r="BD568" s="214"/>
      <c r="BE568" s="214"/>
      <c r="BF568" s="214"/>
      <c r="BG568" s="214"/>
      <c r="BH568" s="214"/>
    </row>
    <row r="569" spans="1:60" ht="22.5" outlineLevel="1" x14ac:dyDescent="0.2">
      <c r="A569" s="236">
        <v>149</v>
      </c>
      <c r="B569" s="237" t="s">
        <v>1260</v>
      </c>
      <c r="C569" s="254" t="s">
        <v>1261</v>
      </c>
      <c r="D569" s="238" t="s">
        <v>581</v>
      </c>
      <c r="E569" s="239">
        <v>81.197090000000003</v>
      </c>
      <c r="F569" s="240"/>
      <c r="G569" s="241">
        <f>ROUND(E569*F569,2)</f>
        <v>0</v>
      </c>
      <c r="H569" s="240"/>
      <c r="I569" s="241">
        <f>ROUND(E569*H569,2)</f>
        <v>0</v>
      </c>
      <c r="J569" s="240"/>
      <c r="K569" s="241">
        <f>ROUND(E569*J569,2)</f>
        <v>0</v>
      </c>
      <c r="L569" s="241">
        <v>12</v>
      </c>
      <c r="M569" s="241">
        <f>G569*(1+L569/100)</f>
        <v>0</v>
      </c>
      <c r="N569" s="239">
        <v>0</v>
      </c>
      <c r="O569" s="239">
        <f>ROUND(E569*N569,2)</f>
        <v>0</v>
      </c>
      <c r="P569" s="239">
        <v>0</v>
      </c>
      <c r="Q569" s="239">
        <f>ROUND(E569*P569,2)</f>
        <v>0</v>
      </c>
      <c r="R569" s="241" t="s">
        <v>519</v>
      </c>
      <c r="S569" s="241" t="s">
        <v>315</v>
      </c>
      <c r="T569" s="242" t="s">
        <v>315</v>
      </c>
      <c r="U569" s="224">
        <v>0.95899999999999996</v>
      </c>
      <c r="V569" s="224">
        <f>ROUND(E569*U569,2)</f>
        <v>77.87</v>
      </c>
      <c r="W569" s="224"/>
      <c r="X569" s="224" t="s">
        <v>336</v>
      </c>
      <c r="Y569" s="224" t="s">
        <v>317</v>
      </c>
      <c r="Z569" s="214"/>
      <c r="AA569" s="214"/>
      <c r="AB569" s="214"/>
      <c r="AC569" s="214"/>
      <c r="AD569" s="214"/>
      <c r="AE569" s="214"/>
      <c r="AF569" s="214"/>
      <c r="AG569" s="214" t="s">
        <v>337</v>
      </c>
      <c r="AH569" s="214"/>
      <c r="AI569" s="214"/>
      <c r="AJ569" s="214"/>
      <c r="AK569" s="214"/>
      <c r="AL569" s="214"/>
      <c r="AM569" s="214"/>
      <c r="AN569" s="214"/>
      <c r="AO569" s="214"/>
      <c r="AP569" s="214"/>
      <c r="AQ569" s="214"/>
      <c r="AR569" s="214"/>
      <c r="AS569" s="214"/>
      <c r="AT569" s="214"/>
      <c r="AU569" s="214"/>
      <c r="AV569" s="214"/>
      <c r="AW569" s="214"/>
      <c r="AX569" s="214"/>
      <c r="AY569" s="214"/>
      <c r="AZ569" s="214"/>
      <c r="BA569" s="214"/>
      <c r="BB569" s="214"/>
      <c r="BC569" s="214"/>
      <c r="BD569" s="214"/>
      <c r="BE569" s="214"/>
      <c r="BF569" s="214"/>
      <c r="BG569" s="214"/>
      <c r="BH569" s="214"/>
    </row>
    <row r="570" spans="1:60" outlineLevel="2" x14ac:dyDescent="0.2">
      <c r="A570" s="221"/>
      <c r="B570" s="222"/>
      <c r="C570" s="268" t="s">
        <v>1262</v>
      </c>
      <c r="D570" s="262"/>
      <c r="E570" s="263">
        <v>81.197090000000003</v>
      </c>
      <c r="F570" s="224"/>
      <c r="G570" s="224"/>
      <c r="H570" s="224"/>
      <c r="I570" s="224"/>
      <c r="J570" s="224"/>
      <c r="K570" s="224"/>
      <c r="L570" s="224"/>
      <c r="M570" s="224"/>
      <c r="N570" s="223"/>
      <c r="O570" s="223"/>
      <c r="P570" s="223"/>
      <c r="Q570" s="223"/>
      <c r="R570" s="224"/>
      <c r="S570" s="224"/>
      <c r="T570" s="224"/>
      <c r="U570" s="224"/>
      <c r="V570" s="224"/>
      <c r="W570" s="224"/>
      <c r="X570" s="224"/>
      <c r="Y570" s="224"/>
      <c r="Z570" s="214"/>
      <c r="AA570" s="214"/>
      <c r="AB570" s="214"/>
      <c r="AC570" s="214"/>
      <c r="AD570" s="214"/>
      <c r="AE570" s="214"/>
      <c r="AF570" s="214"/>
      <c r="AG570" s="214" t="s">
        <v>371</v>
      </c>
      <c r="AH570" s="214">
        <v>5</v>
      </c>
      <c r="AI570" s="214"/>
      <c r="AJ570" s="214"/>
      <c r="AK570" s="214"/>
      <c r="AL570" s="214"/>
      <c r="AM570" s="214"/>
      <c r="AN570" s="214"/>
      <c r="AO570" s="214"/>
      <c r="AP570" s="214"/>
      <c r="AQ570" s="214"/>
      <c r="AR570" s="214"/>
      <c r="AS570" s="214"/>
      <c r="AT570" s="214"/>
      <c r="AU570" s="214"/>
      <c r="AV570" s="214"/>
      <c r="AW570" s="214"/>
      <c r="AX570" s="214"/>
      <c r="AY570" s="214"/>
      <c r="AZ570" s="214"/>
      <c r="BA570" s="214"/>
      <c r="BB570" s="214"/>
      <c r="BC570" s="214"/>
      <c r="BD570" s="214"/>
      <c r="BE570" s="214"/>
      <c r="BF570" s="214"/>
      <c r="BG570" s="214"/>
      <c r="BH570" s="214"/>
    </row>
    <row r="571" spans="1:60" ht="22.5" outlineLevel="1" x14ac:dyDescent="0.2">
      <c r="A571" s="236">
        <v>150</v>
      </c>
      <c r="B571" s="237" t="s">
        <v>914</v>
      </c>
      <c r="C571" s="254" t="s">
        <v>1263</v>
      </c>
      <c r="D571" s="238" t="s">
        <v>581</v>
      </c>
      <c r="E571" s="239">
        <v>20.29927</v>
      </c>
      <c r="F571" s="240"/>
      <c r="G571" s="241">
        <f>ROUND(E571*F571,2)</f>
        <v>0</v>
      </c>
      <c r="H571" s="240"/>
      <c r="I571" s="241">
        <f>ROUND(E571*H571,2)</f>
        <v>0</v>
      </c>
      <c r="J571" s="240"/>
      <c r="K571" s="241">
        <f>ROUND(E571*J571,2)</f>
        <v>0</v>
      </c>
      <c r="L571" s="241">
        <v>12</v>
      </c>
      <c r="M571" s="241">
        <f>G571*(1+L571/100)</f>
        <v>0</v>
      </c>
      <c r="N571" s="239">
        <v>0</v>
      </c>
      <c r="O571" s="239">
        <f>ROUND(E571*N571,2)</f>
        <v>0</v>
      </c>
      <c r="P571" s="239">
        <v>0</v>
      </c>
      <c r="Q571" s="239">
        <f>ROUND(E571*P571,2)</f>
        <v>0</v>
      </c>
      <c r="R571" s="241" t="s">
        <v>519</v>
      </c>
      <c r="S571" s="241" t="s">
        <v>315</v>
      </c>
      <c r="T571" s="242" t="s">
        <v>315</v>
      </c>
      <c r="U571" s="224">
        <v>0.49</v>
      </c>
      <c r="V571" s="224">
        <f>ROUND(E571*U571,2)</f>
        <v>9.9499999999999993</v>
      </c>
      <c r="W571" s="224"/>
      <c r="X571" s="224" t="s">
        <v>336</v>
      </c>
      <c r="Y571" s="224" t="s">
        <v>317</v>
      </c>
      <c r="Z571" s="214"/>
      <c r="AA571" s="214"/>
      <c r="AB571" s="214"/>
      <c r="AC571" s="214"/>
      <c r="AD571" s="214"/>
      <c r="AE571" s="214"/>
      <c r="AF571" s="214"/>
      <c r="AG571" s="214" t="s">
        <v>337</v>
      </c>
      <c r="AH571" s="214"/>
      <c r="AI571" s="214"/>
      <c r="AJ571" s="214"/>
      <c r="AK571" s="214"/>
      <c r="AL571" s="214"/>
      <c r="AM571" s="214"/>
      <c r="AN571" s="214"/>
      <c r="AO571" s="214"/>
      <c r="AP571" s="214"/>
      <c r="AQ571" s="214"/>
      <c r="AR571" s="214"/>
      <c r="AS571" s="214"/>
      <c r="AT571" s="214"/>
      <c r="AU571" s="214"/>
      <c r="AV571" s="214"/>
      <c r="AW571" s="214"/>
      <c r="AX571" s="214"/>
      <c r="AY571" s="214"/>
      <c r="AZ571" s="214"/>
      <c r="BA571" s="214"/>
      <c r="BB571" s="214"/>
      <c r="BC571" s="214"/>
      <c r="BD571" s="214"/>
      <c r="BE571" s="214"/>
      <c r="BF571" s="214"/>
      <c r="BG571" s="214"/>
      <c r="BH571" s="214"/>
    </row>
    <row r="572" spans="1:60" outlineLevel="2" x14ac:dyDescent="0.2">
      <c r="A572" s="221"/>
      <c r="B572" s="222"/>
      <c r="C572" s="255" t="s">
        <v>916</v>
      </c>
      <c r="D572" s="243"/>
      <c r="E572" s="243"/>
      <c r="F572" s="243"/>
      <c r="G572" s="243"/>
      <c r="H572" s="224"/>
      <c r="I572" s="224"/>
      <c r="J572" s="224"/>
      <c r="K572" s="224"/>
      <c r="L572" s="224"/>
      <c r="M572" s="224"/>
      <c r="N572" s="223"/>
      <c r="O572" s="223"/>
      <c r="P572" s="223"/>
      <c r="Q572" s="223"/>
      <c r="R572" s="224"/>
      <c r="S572" s="224"/>
      <c r="T572" s="224"/>
      <c r="U572" s="224"/>
      <c r="V572" s="224"/>
      <c r="W572" s="224"/>
      <c r="X572" s="224"/>
      <c r="Y572" s="224"/>
      <c r="Z572" s="214"/>
      <c r="AA572" s="214"/>
      <c r="AB572" s="214"/>
      <c r="AC572" s="214"/>
      <c r="AD572" s="214"/>
      <c r="AE572" s="214"/>
      <c r="AF572" s="214"/>
      <c r="AG572" s="214" t="s">
        <v>320</v>
      </c>
      <c r="AH572" s="214"/>
      <c r="AI572" s="214"/>
      <c r="AJ572" s="214"/>
      <c r="AK572" s="214"/>
      <c r="AL572" s="214"/>
      <c r="AM572" s="214"/>
      <c r="AN572" s="214"/>
      <c r="AO572" s="214"/>
      <c r="AP572" s="214"/>
      <c r="AQ572" s="214"/>
      <c r="AR572" s="214"/>
      <c r="AS572" s="214"/>
      <c r="AT572" s="214"/>
      <c r="AU572" s="214"/>
      <c r="AV572" s="214"/>
      <c r="AW572" s="214"/>
      <c r="AX572" s="214"/>
      <c r="AY572" s="214"/>
      <c r="AZ572" s="214"/>
      <c r="BA572" s="214"/>
      <c r="BB572" s="214"/>
      <c r="BC572" s="214"/>
      <c r="BD572" s="214"/>
      <c r="BE572" s="214"/>
      <c r="BF572" s="214"/>
      <c r="BG572" s="214"/>
      <c r="BH572" s="214"/>
    </row>
    <row r="573" spans="1:60" outlineLevel="2" x14ac:dyDescent="0.2">
      <c r="A573" s="221"/>
      <c r="B573" s="222"/>
      <c r="C573" s="268" t="s">
        <v>1264</v>
      </c>
      <c r="D573" s="262"/>
      <c r="E573" s="263">
        <v>20.29927</v>
      </c>
      <c r="F573" s="224"/>
      <c r="G573" s="224"/>
      <c r="H573" s="224"/>
      <c r="I573" s="224"/>
      <c r="J573" s="224"/>
      <c r="K573" s="224"/>
      <c r="L573" s="224"/>
      <c r="M573" s="224"/>
      <c r="N573" s="223"/>
      <c r="O573" s="223"/>
      <c r="P573" s="223"/>
      <c r="Q573" s="223"/>
      <c r="R573" s="224"/>
      <c r="S573" s="224"/>
      <c r="T573" s="224"/>
      <c r="U573" s="224"/>
      <c r="V573" s="224"/>
      <c r="W573" s="224"/>
      <c r="X573" s="224"/>
      <c r="Y573" s="224"/>
      <c r="Z573" s="214"/>
      <c r="AA573" s="214"/>
      <c r="AB573" s="214"/>
      <c r="AC573" s="214"/>
      <c r="AD573" s="214"/>
      <c r="AE573" s="214"/>
      <c r="AF573" s="214"/>
      <c r="AG573" s="214" t="s">
        <v>371</v>
      </c>
      <c r="AH573" s="214">
        <v>5</v>
      </c>
      <c r="AI573" s="214"/>
      <c r="AJ573" s="214"/>
      <c r="AK573" s="214"/>
      <c r="AL573" s="214"/>
      <c r="AM573" s="214"/>
      <c r="AN573" s="214"/>
      <c r="AO573" s="214"/>
      <c r="AP573" s="214"/>
      <c r="AQ573" s="214"/>
      <c r="AR573" s="214"/>
      <c r="AS573" s="214"/>
      <c r="AT573" s="214"/>
      <c r="AU573" s="214"/>
      <c r="AV573" s="214"/>
      <c r="AW573" s="214"/>
      <c r="AX573" s="214"/>
      <c r="AY573" s="214"/>
      <c r="AZ573" s="214"/>
      <c r="BA573" s="214"/>
      <c r="BB573" s="214"/>
      <c r="BC573" s="214"/>
      <c r="BD573" s="214"/>
      <c r="BE573" s="214"/>
      <c r="BF573" s="214"/>
      <c r="BG573" s="214"/>
      <c r="BH573" s="214"/>
    </row>
    <row r="574" spans="1:60" outlineLevel="1" x14ac:dyDescent="0.2">
      <c r="A574" s="236">
        <v>151</v>
      </c>
      <c r="B574" s="237" t="s">
        <v>918</v>
      </c>
      <c r="C574" s="254" t="s">
        <v>919</v>
      </c>
      <c r="D574" s="238" t="s">
        <v>581</v>
      </c>
      <c r="E574" s="239">
        <v>284.18981000000002</v>
      </c>
      <c r="F574" s="240"/>
      <c r="G574" s="241">
        <f>ROUND(E574*F574,2)</f>
        <v>0</v>
      </c>
      <c r="H574" s="240"/>
      <c r="I574" s="241">
        <f>ROUND(E574*H574,2)</f>
        <v>0</v>
      </c>
      <c r="J574" s="240"/>
      <c r="K574" s="241">
        <f>ROUND(E574*J574,2)</f>
        <v>0</v>
      </c>
      <c r="L574" s="241">
        <v>12</v>
      </c>
      <c r="M574" s="241">
        <f>G574*(1+L574/100)</f>
        <v>0</v>
      </c>
      <c r="N574" s="239">
        <v>0</v>
      </c>
      <c r="O574" s="239">
        <f>ROUND(E574*N574,2)</f>
        <v>0</v>
      </c>
      <c r="P574" s="239">
        <v>0</v>
      </c>
      <c r="Q574" s="239">
        <f>ROUND(E574*P574,2)</f>
        <v>0</v>
      </c>
      <c r="R574" s="241" t="s">
        <v>519</v>
      </c>
      <c r="S574" s="241" t="s">
        <v>315</v>
      </c>
      <c r="T574" s="242" t="s">
        <v>315</v>
      </c>
      <c r="U574" s="224">
        <v>0</v>
      </c>
      <c r="V574" s="224">
        <f>ROUND(E574*U574,2)</f>
        <v>0</v>
      </c>
      <c r="W574" s="224"/>
      <c r="X574" s="224" t="s">
        <v>336</v>
      </c>
      <c r="Y574" s="224" t="s">
        <v>317</v>
      </c>
      <c r="Z574" s="214"/>
      <c r="AA574" s="214"/>
      <c r="AB574" s="214"/>
      <c r="AC574" s="214"/>
      <c r="AD574" s="214"/>
      <c r="AE574" s="214"/>
      <c r="AF574" s="214"/>
      <c r="AG574" s="214" t="s">
        <v>337</v>
      </c>
      <c r="AH574" s="214"/>
      <c r="AI574" s="214"/>
      <c r="AJ574" s="214"/>
      <c r="AK574" s="214"/>
      <c r="AL574" s="214"/>
      <c r="AM574" s="214"/>
      <c r="AN574" s="214"/>
      <c r="AO574" s="214"/>
      <c r="AP574" s="214"/>
      <c r="AQ574" s="214"/>
      <c r="AR574" s="214"/>
      <c r="AS574" s="214"/>
      <c r="AT574" s="214"/>
      <c r="AU574" s="214"/>
      <c r="AV574" s="214"/>
      <c r="AW574" s="214"/>
      <c r="AX574" s="214"/>
      <c r="AY574" s="214"/>
      <c r="AZ574" s="214"/>
      <c r="BA574" s="214"/>
      <c r="BB574" s="214"/>
      <c r="BC574" s="214"/>
      <c r="BD574" s="214"/>
      <c r="BE574" s="214"/>
      <c r="BF574" s="214"/>
      <c r="BG574" s="214"/>
      <c r="BH574" s="214"/>
    </row>
    <row r="575" spans="1:60" outlineLevel="2" x14ac:dyDescent="0.2">
      <c r="A575" s="221"/>
      <c r="B575" s="222"/>
      <c r="C575" s="268" t="s">
        <v>1265</v>
      </c>
      <c r="D575" s="262"/>
      <c r="E575" s="263">
        <v>284.18981000000002</v>
      </c>
      <c r="F575" s="224"/>
      <c r="G575" s="224"/>
      <c r="H575" s="224"/>
      <c r="I575" s="224"/>
      <c r="J575" s="224"/>
      <c r="K575" s="224"/>
      <c r="L575" s="224"/>
      <c r="M575" s="224"/>
      <c r="N575" s="223"/>
      <c r="O575" s="223"/>
      <c r="P575" s="223"/>
      <c r="Q575" s="223"/>
      <c r="R575" s="224"/>
      <c r="S575" s="224"/>
      <c r="T575" s="224"/>
      <c r="U575" s="224"/>
      <c r="V575" s="224"/>
      <c r="W575" s="224"/>
      <c r="X575" s="224"/>
      <c r="Y575" s="224"/>
      <c r="Z575" s="214"/>
      <c r="AA575" s="214"/>
      <c r="AB575" s="214"/>
      <c r="AC575" s="214"/>
      <c r="AD575" s="214"/>
      <c r="AE575" s="214"/>
      <c r="AF575" s="214"/>
      <c r="AG575" s="214" t="s">
        <v>371</v>
      </c>
      <c r="AH575" s="214">
        <v>5</v>
      </c>
      <c r="AI575" s="214"/>
      <c r="AJ575" s="214"/>
      <c r="AK575" s="214"/>
      <c r="AL575" s="214"/>
      <c r="AM575" s="214"/>
      <c r="AN575" s="214"/>
      <c r="AO575" s="214"/>
      <c r="AP575" s="214"/>
      <c r="AQ575" s="214"/>
      <c r="AR575" s="214"/>
      <c r="AS575" s="214"/>
      <c r="AT575" s="214"/>
      <c r="AU575" s="214"/>
      <c r="AV575" s="214"/>
      <c r="AW575" s="214"/>
      <c r="AX575" s="214"/>
      <c r="AY575" s="214"/>
      <c r="AZ575" s="214"/>
      <c r="BA575" s="214"/>
      <c r="BB575" s="214"/>
      <c r="BC575" s="214"/>
      <c r="BD575" s="214"/>
      <c r="BE575" s="214"/>
      <c r="BF575" s="214"/>
      <c r="BG575" s="214"/>
      <c r="BH575" s="214"/>
    </row>
    <row r="576" spans="1:60" ht="22.5" outlineLevel="1" x14ac:dyDescent="0.2">
      <c r="A576" s="236">
        <v>152</v>
      </c>
      <c r="B576" s="237" t="s">
        <v>921</v>
      </c>
      <c r="C576" s="254" t="s">
        <v>1266</v>
      </c>
      <c r="D576" s="238" t="s">
        <v>581</v>
      </c>
      <c r="E576" s="239">
        <v>20.29927</v>
      </c>
      <c r="F576" s="240"/>
      <c r="G576" s="241">
        <f>ROUND(E576*F576,2)</f>
        <v>0</v>
      </c>
      <c r="H576" s="240"/>
      <c r="I576" s="241">
        <f>ROUND(E576*H576,2)</f>
        <v>0</v>
      </c>
      <c r="J576" s="240"/>
      <c r="K576" s="241">
        <f>ROUND(E576*J576,2)</f>
        <v>0</v>
      </c>
      <c r="L576" s="241">
        <v>12</v>
      </c>
      <c r="M576" s="241">
        <f>G576*(1+L576/100)</f>
        <v>0</v>
      </c>
      <c r="N576" s="239">
        <v>0</v>
      </c>
      <c r="O576" s="239">
        <f>ROUND(E576*N576,2)</f>
        <v>0</v>
      </c>
      <c r="P576" s="239">
        <v>0</v>
      </c>
      <c r="Q576" s="239">
        <f>ROUND(E576*P576,2)</f>
        <v>0</v>
      </c>
      <c r="R576" s="241" t="s">
        <v>519</v>
      </c>
      <c r="S576" s="241" t="s">
        <v>315</v>
      </c>
      <c r="T576" s="242" t="s">
        <v>315</v>
      </c>
      <c r="U576" s="224">
        <v>0.94199999999999995</v>
      </c>
      <c r="V576" s="224">
        <f>ROUND(E576*U576,2)</f>
        <v>19.12</v>
      </c>
      <c r="W576" s="224"/>
      <c r="X576" s="224" t="s">
        <v>336</v>
      </c>
      <c r="Y576" s="224" t="s">
        <v>317</v>
      </c>
      <c r="Z576" s="214"/>
      <c r="AA576" s="214"/>
      <c r="AB576" s="214"/>
      <c r="AC576" s="214"/>
      <c r="AD576" s="214"/>
      <c r="AE576" s="214"/>
      <c r="AF576" s="214"/>
      <c r="AG576" s="214" t="s">
        <v>337</v>
      </c>
      <c r="AH576" s="214"/>
      <c r="AI576" s="214"/>
      <c r="AJ576" s="214"/>
      <c r="AK576" s="214"/>
      <c r="AL576" s="214"/>
      <c r="AM576" s="214"/>
      <c r="AN576" s="214"/>
      <c r="AO576" s="214"/>
      <c r="AP576" s="214"/>
      <c r="AQ576" s="214"/>
      <c r="AR576" s="214"/>
      <c r="AS576" s="214"/>
      <c r="AT576" s="214"/>
      <c r="AU576" s="214"/>
      <c r="AV576" s="214"/>
      <c r="AW576" s="214"/>
      <c r="AX576" s="214"/>
      <c r="AY576" s="214"/>
      <c r="AZ576" s="214"/>
      <c r="BA576" s="214"/>
      <c r="BB576" s="214"/>
      <c r="BC576" s="214"/>
      <c r="BD576" s="214"/>
      <c r="BE576" s="214"/>
      <c r="BF576" s="214"/>
      <c r="BG576" s="214"/>
      <c r="BH576" s="214"/>
    </row>
    <row r="577" spans="1:60" outlineLevel="2" x14ac:dyDescent="0.2">
      <c r="A577" s="221"/>
      <c r="B577" s="222"/>
      <c r="C577" s="268" t="s">
        <v>1264</v>
      </c>
      <c r="D577" s="262"/>
      <c r="E577" s="263">
        <v>20.29927</v>
      </c>
      <c r="F577" s="224"/>
      <c r="G577" s="224"/>
      <c r="H577" s="224"/>
      <c r="I577" s="224"/>
      <c r="J577" s="224"/>
      <c r="K577" s="224"/>
      <c r="L577" s="224"/>
      <c r="M577" s="224"/>
      <c r="N577" s="223"/>
      <c r="O577" s="223"/>
      <c r="P577" s="223"/>
      <c r="Q577" s="223"/>
      <c r="R577" s="224"/>
      <c r="S577" s="224"/>
      <c r="T577" s="224"/>
      <c r="U577" s="224"/>
      <c r="V577" s="224"/>
      <c r="W577" s="224"/>
      <c r="X577" s="224"/>
      <c r="Y577" s="224"/>
      <c r="Z577" s="214"/>
      <c r="AA577" s="214"/>
      <c r="AB577" s="214"/>
      <c r="AC577" s="214"/>
      <c r="AD577" s="214"/>
      <c r="AE577" s="214"/>
      <c r="AF577" s="214"/>
      <c r="AG577" s="214" t="s">
        <v>371</v>
      </c>
      <c r="AH577" s="214">
        <v>5</v>
      </c>
      <c r="AI577" s="214"/>
      <c r="AJ577" s="214"/>
      <c r="AK577" s="214"/>
      <c r="AL577" s="214"/>
      <c r="AM577" s="214"/>
      <c r="AN577" s="214"/>
      <c r="AO577" s="214"/>
      <c r="AP577" s="214"/>
      <c r="AQ577" s="214"/>
      <c r="AR577" s="214"/>
      <c r="AS577" s="214"/>
      <c r="AT577" s="214"/>
      <c r="AU577" s="214"/>
      <c r="AV577" s="214"/>
      <c r="AW577" s="214"/>
      <c r="AX577" s="214"/>
      <c r="AY577" s="214"/>
      <c r="AZ577" s="214"/>
      <c r="BA577" s="214"/>
      <c r="BB577" s="214"/>
      <c r="BC577" s="214"/>
      <c r="BD577" s="214"/>
      <c r="BE577" s="214"/>
      <c r="BF577" s="214"/>
      <c r="BG577" s="214"/>
      <c r="BH577" s="214"/>
    </row>
    <row r="578" spans="1:60" ht="22.5" outlineLevel="1" x14ac:dyDescent="0.2">
      <c r="A578" s="236">
        <v>153</v>
      </c>
      <c r="B578" s="237" t="s">
        <v>923</v>
      </c>
      <c r="C578" s="254" t="s">
        <v>924</v>
      </c>
      <c r="D578" s="238" t="s">
        <v>581</v>
      </c>
      <c r="E578" s="239">
        <v>60.897820000000003</v>
      </c>
      <c r="F578" s="240"/>
      <c r="G578" s="241">
        <f>ROUND(E578*F578,2)</f>
        <v>0</v>
      </c>
      <c r="H578" s="240"/>
      <c r="I578" s="241">
        <f>ROUND(E578*H578,2)</f>
        <v>0</v>
      </c>
      <c r="J578" s="240"/>
      <c r="K578" s="241">
        <f>ROUND(E578*J578,2)</f>
        <v>0</v>
      </c>
      <c r="L578" s="241">
        <v>12</v>
      </c>
      <c r="M578" s="241">
        <f>G578*(1+L578/100)</f>
        <v>0</v>
      </c>
      <c r="N578" s="239">
        <v>0</v>
      </c>
      <c r="O578" s="239">
        <f>ROUND(E578*N578,2)</f>
        <v>0</v>
      </c>
      <c r="P578" s="239">
        <v>0</v>
      </c>
      <c r="Q578" s="239">
        <f>ROUND(E578*P578,2)</f>
        <v>0</v>
      </c>
      <c r="R578" s="241" t="s">
        <v>519</v>
      </c>
      <c r="S578" s="241" t="s">
        <v>315</v>
      </c>
      <c r="T578" s="242" t="s">
        <v>315</v>
      </c>
      <c r="U578" s="224">
        <v>0.105</v>
      </c>
      <c r="V578" s="224">
        <f>ROUND(E578*U578,2)</f>
        <v>6.39</v>
      </c>
      <c r="W578" s="224"/>
      <c r="X578" s="224" t="s">
        <v>336</v>
      </c>
      <c r="Y578" s="224" t="s">
        <v>317</v>
      </c>
      <c r="Z578" s="214"/>
      <c r="AA578" s="214"/>
      <c r="AB578" s="214"/>
      <c r="AC578" s="214"/>
      <c r="AD578" s="214"/>
      <c r="AE578" s="214"/>
      <c r="AF578" s="214"/>
      <c r="AG578" s="214" t="s">
        <v>337</v>
      </c>
      <c r="AH578" s="214"/>
      <c r="AI578" s="214"/>
      <c r="AJ578" s="214"/>
      <c r="AK578" s="214"/>
      <c r="AL578" s="214"/>
      <c r="AM578" s="214"/>
      <c r="AN578" s="214"/>
      <c r="AO578" s="214"/>
      <c r="AP578" s="214"/>
      <c r="AQ578" s="214"/>
      <c r="AR578" s="214"/>
      <c r="AS578" s="214"/>
      <c r="AT578" s="214"/>
      <c r="AU578" s="214"/>
      <c r="AV578" s="214"/>
      <c r="AW578" s="214"/>
      <c r="AX578" s="214"/>
      <c r="AY578" s="214"/>
      <c r="AZ578" s="214"/>
      <c r="BA578" s="214"/>
      <c r="BB578" s="214"/>
      <c r="BC578" s="214"/>
      <c r="BD578" s="214"/>
      <c r="BE578" s="214"/>
      <c r="BF578" s="214"/>
      <c r="BG578" s="214"/>
      <c r="BH578" s="214"/>
    </row>
    <row r="579" spans="1:60" outlineLevel="2" x14ac:dyDescent="0.2">
      <c r="A579" s="221"/>
      <c r="B579" s="222"/>
      <c r="C579" s="268" t="s">
        <v>1267</v>
      </c>
      <c r="D579" s="262"/>
      <c r="E579" s="263">
        <v>60.897820000000003</v>
      </c>
      <c r="F579" s="224"/>
      <c r="G579" s="224"/>
      <c r="H579" s="224"/>
      <c r="I579" s="224"/>
      <c r="J579" s="224"/>
      <c r="K579" s="224"/>
      <c r="L579" s="224"/>
      <c r="M579" s="224"/>
      <c r="N579" s="223"/>
      <c r="O579" s="223"/>
      <c r="P579" s="223"/>
      <c r="Q579" s="223"/>
      <c r="R579" s="224"/>
      <c r="S579" s="224"/>
      <c r="T579" s="224"/>
      <c r="U579" s="224"/>
      <c r="V579" s="224"/>
      <c r="W579" s="224"/>
      <c r="X579" s="224"/>
      <c r="Y579" s="224"/>
      <c r="Z579" s="214"/>
      <c r="AA579" s="214"/>
      <c r="AB579" s="214"/>
      <c r="AC579" s="214"/>
      <c r="AD579" s="214"/>
      <c r="AE579" s="214"/>
      <c r="AF579" s="214"/>
      <c r="AG579" s="214" t="s">
        <v>371</v>
      </c>
      <c r="AH579" s="214">
        <v>5</v>
      </c>
      <c r="AI579" s="214"/>
      <c r="AJ579" s="214"/>
      <c r="AK579" s="214"/>
      <c r="AL579" s="214"/>
      <c r="AM579" s="214"/>
      <c r="AN579" s="214"/>
      <c r="AO579" s="214"/>
      <c r="AP579" s="214"/>
      <c r="AQ579" s="214"/>
      <c r="AR579" s="214"/>
      <c r="AS579" s="214"/>
      <c r="AT579" s="214"/>
      <c r="AU579" s="214"/>
      <c r="AV579" s="214"/>
      <c r="AW579" s="214"/>
      <c r="AX579" s="214"/>
      <c r="AY579" s="214"/>
      <c r="AZ579" s="214"/>
      <c r="BA579" s="214"/>
      <c r="BB579" s="214"/>
      <c r="BC579" s="214"/>
      <c r="BD579" s="214"/>
      <c r="BE579" s="214"/>
      <c r="BF579" s="214"/>
      <c r="BG579" s="214"/>
      <c r="BH579" s="214"/>
    </row>
    <row r="580" spans="1:60" outlineLevel="1" x14ac:dyDescent="0.2">
      <c r="A580" s="236">
        <v>154</v>
      </c>
      <c r="B580" s="237" t="s">
        <v>926</v>
      </c>
      <c r="C580" s="254" t="s">
        <v>1268</v>
      </c>
      <c r="D580" s="238" t="s">
        <v>581</v>
      </c>
      <c r="E580" s="239">
        <v>20.259540000000001</v>
      </c>
      <c r="F580" s="240"/>
      <c r="G580" s="241">
        <f>ROUND(E580*F580,2)</f>
        <v>0</v>
      </c>
      <c r="H580" s="240"/>
      <c r="I580" s="241">
        <f>ROUND(E580*H580,2)</f>
        <v>0</v>
      </c>
      <c r="J580" s="240"/>
      <c r="K580" s="241">
        <f>ROUND(E580*J580,2)</f>
        <v>0</v>
      </c>
      <c r="L580" s="241">
        <v>12</v>
      </c>
      <c r="M580" s="241">
        <f>G580*(1+L580/100)</f>
        <v>0</v>
      </c>
      <c r="N580" s="239">
        <v>0</v>
      </c>
      <c r="O580" s="239">
        <f>ROUND(E580*N580,2)</f>
        <v>0</v>
      </c>
      <c r="P580" s="239">
        <v>0</v>
      </c>
      <c r="Q580" s="239">
        <f>ROUND(E580*P580,2)</f>
        <v>0</v>
      </c>
      <c r="R580" s="241" t="s">
        <v>519</v>
      </c>
      <c r="S580" s="241" t="s">
        <v>315</v>
      </c>
      <c r="T580" s="242" t="s">
        <v>315</v>
      </c>
      <c r="U580" s="224">
        <v>0</v>
      </c>
      <c r="V580" s="224">
        <f>ROUND(E580*U580,2)</f>
        <v>0</v>
      </c>
      <c r="W580" s="224"/>
      <c r="X580" s="224" t="s">
        <v>336</v>
      </c>
      <c r="Y580" s="224" t="s">
        <v>317</v>
      </c>
      <c r="Z580" s="214"/>
      <c r="AA580" s="214"/>
      <c r="AB580" s="214"/>
      <c r="AC580" s="214"/>
      <c r="AD580" s="214"/>
      <c r="AE580" s="214"/>
      <c r="AF580" s="214"/>
      <c r="AG580" s="214" t="s">
        <v>367</v>
      </c>
      <c r="AH580" s="214"/>
      <c r="AI580" s="214"/>
      <c r="AJ580" s="214"/>
      <c r="AK580" s="214"/>
      <c r="AL580" s="214"/>
      <c r="AM580" s="214"/>
      <c r="AN580" s="214"/>
      <c r="AO580" s="214"/>
      <c r="AP580" s="214"/>
      <c r="AQ580" s="214"/>
      <c r="AR580" s="214"/>
      <c r="AS580" s="214"/>
      <c r="AT580" s="214"/>
      <c r="AU580" s="214"/>
      <c r="AV580" s="214"/>
      <c r="AW580" s="214"/>
      <c r="AX580" s="214"/>
      <c r="AY580" s="214"/>
      <c r="AZ580" s="214"/>
      <c r="BA580" s="214"/>
      <c r="BB580" s="214"/>
      <c r="BC580" s="214"/>
      <c r="BD580" s="214"/>
      <c r="BE580" s="214"/>
      <c r="BF580" s="214"/>
      <c r="BG580" s="214"/>
      <c r="BH580" s="214"/>
    </row>
    <row r="581" spans="1:60" outlineLevel="2" x14ac:dyDescent="0.2">
      <c r="A581" s="221"/>
      <c r="B581" s="222"/>
      <c r="C581" s="255" t="s">
        <v>928</v>
      </c>
      <c r="D581" s="243"/>
      <c r="E581" s="243"/>
      <c r="F581" s="243"/>
      <c r="G581" s="243"/>
      <c r="H581" s="224"/>
      <c r="I581" s="224"/>
      <c r="J581" s="224"/>
      <c r="K581" s="224"/>
      <c r="L581" s="224"/>
      <c r="M581" s="224"/>
      <c r="N581" s="223"/>
      <c r="O581" s="223"/>
      <c r="P581" s="223"/>
      <c r="Q581" s="223"/>
      <c r="R581" s="224"/>
      <c r="S581" s="224"/>
      <c r="T581" s="224"/>
      <c r="U581" s="224"/>
      <c r="V581" s="224"/>
      <c r="W581" s="224"/>
      <c r="X581" s="224"/>
      <c r="Y581" s="224"/>
      <c r="Z581" s="214"/>
      <c r="AA581" s="214"/>
      <c r="AB581" s="214"/>
      <c r="AC581" s="214"/>
      <c r="AD581" s="214"/>
      <c r="AE581" s="214"/>
      <c r="AF581" s="214"/>
      <c r="AG581" s="214" t="s">
        <v>320</v>
      </c>
      <c r="AH581" s="214"/>
      <c r="AI581" s="214"/>
      <c r="AJ581" s="214"/>
      <c r="AK581" s="214"/>
      <c r="AL581" s="214"/>
      <c r="AM581" s="214"/>
      <c r="AN581" s="214"/>
      <c r="AO581" s="214"/>
      <c r="AP581" s="214"/>
      <c r="AQ581" s="214"/>
      <c r="AR581" s="214"/>
      <c r="AS581" s="214"/>
      <c r="AT581" s="214"/>
      <c r="AU581" s="214"/>
      <c r="AV581" s="214"/>
      <c r="AW581" s="214"/>
      <c r="AX581" s="214"/>
      <c r="AY581" s="214"/>
      <c r="AZ581" s="214"/>
      <c r="BA581" s="214"/>
      <c r="BB581" s="214"/>
      <c r="BC581" s="214"/>
      <c r="BD581" s="214"/>
      <c r="BE581" s="214"/>
      <c r="BF581" s="214"/>
      <c r="BG581" s="214"/>
      <c r="BH581" s="214"/>
    </row>
    <row r="582" spans="1:60" outlineLevel="2" x14ac:dyDescent="0.2">
      <c r="A582" s="221"/>
      <c r="B582" s="222"/>
      <c r="C582" s="268" t="s">
        <v>1269</v>
      </c>
      <c r="D582" s="262"/>
      <c r="E582" s="263">
        <v>0.11269999999999999</v>
      </c>
      <c r="F582" s="224"/>
      <c r="G582" s="224"/>
      <c r="H582" s="224"/>
      <c r="I582" s="224"/>
      <c r="J582" s="224"/>
      <c r="K582" s="224"/>
      <c r="L582" s="224"/>
      <c r="M582" s="224"/>
      <c r="N582" s="223"/>
      <c r="O582" s="223"/>
      <c r="P582" s="223"/>
      <c r="Q582" s="223"/>
      <c r="R582" s="224"/>
      <c r="S582" s="224"/>
      <c r="T582" s="224"/>
      <c r="U582" s="224"/>
      <c r="V582" s="224"/>
      <c r="W582" s="224"/>
      <c r="X582" s="224"/>
      <c r="Y582" s="224"/>
      <c r="Z582" s="214"/>
      <c r="AA582" s="214"/>
      <c r="AB582" s="214"/>
      <c r="AC582" s="214"/>
      <c r="AD582" s="214"/>
      <c r="AE582" s="214"/>
      <c r="AF582" s="214"/>
      <c r="AG582" s="214" t="s">
        <v>371</v>
      </c>
      <c r="AH582" s="214">
        <v>7</v>
      </c>
      <c r="AI582" s="214"/>
      <c r="AJ582" s="214"/>
      <c r="AK582" s="214"/>
      <c r="AL582" s="214"/>
      <c r="AM582" s="214"/>
      <c r="AN582" s="214"/>
      <c r="AO582" s="214"/>
      <c r="AP582" s="214"/>
      <c r="AQ582" s="214"/>
      <c r="AR582" s="214"/>
      <c r="AS582" s="214"/>
      <c r="AT582" s="214"/>
      <c r="AU582" s="214"/>
      <c r="AV582" s="214"/>
      <c r="AW582" s="214"/>
      <c r="AX582" s="214"/>
      <c r="AY582" s="214"/>
      <c r="AZ582" s="214"/>
      <c r="BA582" s="214"/>
      <c r="BB582" s="214"/>
      <c r="BC582" s="214"/>
      <c r="BD582" s="214"/>
      <c r="BE582" s="214"/>
      <c r="BF582" s="214"/>
      <c r="BG582" s="214"/>
      <c r="BH582" s="214"/>
    </row>
    <row r="583" spans="1:60" outlineLevel="3" x14ac:dyDescent="0.2">
      <c r="A583" s="221"/>
      <c r="B583" s="222"/>
      <c r="C583" s="268" t="s">
        <v>1270</v>
      </c>
      <c r="D583" s="262"/>
      <c r="E583" s="263">
        <v>7.6540800000000004</v>
      </c>
      <c r="F583" s="224"/>
      <c r="G583" s="224"/>
      <c r="H583" s="224"/>
      <c r="I583" s="224"/>
      <c r="J583" s="224"/>
      <c r="K583" s="224"/>
      <c r="L583" s="224"/>
      <c r="M583" s="224"/>
      <c r="N583" s="223"/>
      <c r="O583" s="223"/>
      <c r="P583" s="223"/>
      <c r="Q583" s="223"/>
      <c r="R583" s="224"/>
      <c r="S583" s="224"/>
      <c r="T583" s="224"/>
      <c r="U583" s="224"/>
      <c r="V583" s="224"/>
      <c r="W583" s="224"/>
      <c r="X583" s="224"/>
      <c r="Y583" s="224"/>
      <c r="Z583" s="214"/>
      <c r="AA583" s="214"/>
      <c r="AB583" s="214"/>
      <c r="AC583" s="214"/>
      <c r="AD583" s="214"/>
      <c r="AE583" s="214"/>
      <c r="AF583" s="214"/>
      <c r="AG583" s="214" t="s">
        <v>371</v>
      </c>
      <c r="AH583" s="214">
        <v>7</v>
      </c>
      <c r="AI583" s="214"/>
      <c r="AJ583" s="214"/>
      <c r="AK583" s="214"/>
      <c r="AL583" s="214"/>
      <c r="AM583" s="214"/>
      <c r="AN583" s="214"/>
      <c r="AO583" s="214"/>
      <c r="AP583" s="214"/>
      <c r="AQ583" s="214"/>
      <c r="AR583" s="214"/>
      <c r="AS583" s="214"/>
      <c r="AT583" s="214"/>
      <c r="AU583" s="214"/>
      <c r="AV583" s="214"/>
      <c r="AW583" s="214"/>
      <c r="AX583" s="214"/>
      <c r="AY583" s="214"/>
      <c r="AZ583" s="214"/>
      <c r="BA583" s="214"/>
      <c r="BB583" s="214"/>
      <c r="BC583" s="214"/>
      <c r="BD583" s="214"/>
      <c r="BE583" s="214"/>
      <c r="BF583" s="214"/>
      <c r="BG583" s="214"/>
      <c r="BH583" s="214"/>
    </row>
    <row r="584" spans="1:60" outlineLevel="3" x14ac:dyDescent="0.2">
      <c r="A584" s="221"/>
      <c r="B584" s="222"/>
      <c r="C584" s="268" t="s">
        <v>1271</v>
      </c>
      <c r="D584" s="262"/>
      <c r="E584" s="263">
        <v>4.66059</v>
      </c>
      <c r="F584" s="224"/>
      <c r="G584" s="224"/>
      <c r="H584" s="224"/>
      <c r="I584" s="224"/>
      <c r="J584" s="224"/>
      <c r="K584" s="224"/>
      <c r="L584" s="224"/>
      <c r="M584" s="224"/>
      <c r="N584" s="223"/>
      <c r="O584" s="223"/>
      <c r="P584" s="223"/>
      <c r="Q584" s="223"/>
      <c r="R584" s="224"/>
      <c r="S584" s="224"/>
      <c r="T584" s="224"/>
      <c r="U584" s="224"/>
      <c r="V584" s="224"/>
      <c r="W584" s="224"/>
      <c r="X584" s="224"/>
      <c r="Y584" s="224"/>
      <c r="Z584" s="214"/>
      <c r="AA584" s="214"/>
      <c r="AB584" s="214"/>
      <c r="AC584" s="214"/>
      <c r="AD584" s="214"/>
      <c r="AE584" s="214"/>
      <c r="AF584" s="214"/>
      <c r="AG584" s="214" t="s">
        <v>371</v>
      </c>
      <c r="AH584" s="214">
        <v>7</v>
      </c>
      <c r="AI584" s="214"/>
      <c r="AJ584" s="214"/>
      <c r="AK584" s="214"/>
      <c r="AL584" s="214"/>
      <c r="AM584" s="214"/>
      <c r="AN584" s="214"/>
      <c r="AO584" s="214"/>
      <c r="AP584" s="214"/>
      <c r="AQ584" s="214"/>
      <c r="AR584" s="214"/>
      <c r="AS584" s="214"/>
      <c r="AT584" s="214"/>
      <c r="AU584" s="214"/>
      <c r="AV584" s="214"/>
      <c r="AW584" s="214"/>
      <c r="AX584" s="214"/>
      <c r="AY584" s="214"/>
      <c r="AZ584" s="214"/>
      <c r="BA584" s="214"/>
      <c r="BB584" s="214"/>
      <c r="BC584" s="214"/>
      <c r="BD584" s="214"/>
      <c r="BE584" s="214"/>
      <c r="BF584" s="214"/>
      <c r="BG584" s="214"/>
      <c r="BH584" s="214"/>
    </row>
    <row r="585" spans="1:60" outlineLevel="3" x14ac:dyDescent="0.2">
      <c r="A585" s="221"/>
      <c r="B585" s="222"/>
      <c r="C585" s="268" t="s">
        <v>1272</v>
      </c>
      <c r="D585" s="262"/>
      <c r="E585" s="263"/>
      <c r="F585" s="224"/>
      <c r="G585" s="224"/>
      <c r="H585" s="224"/>
      <c r="I585" s="224"/>
      <c r="J585" s="224"/>
      <c r="K585" s="224"/>
      <c r="L585" s="224"/>
      <c r="M585" s="224"/>
      <c r="N585" s="223"/>
      <c r="O585" s="223"/>
      <c r="P585" s="223"/>
      <c r="Q585" s="223"/>
      <c r="R585" s="224"/>
      <c r="S585" s="224"/>
      <c r="T585" s="224"/>
      <c r="U585" s="224"/>
      <c r="V585" s="224"/>
      <c r="W585" s="224"/>
      <c r="X585" s="224"/>
      <c r="Y585" s="224"/>
      <c r="Z585" s="214"/>
      <c r="AA585" s="214"/>
      <c r="AB585" s="214"/>
      <c r="AC585" s="214"/>
      <c r="AD585" s="214"/>
      <c r="AE585" s="214"/>
      <c r="AF585" s="214"/>
      <c r="AG585" s="214" t="s">
        <v>371</v>
      </c>
      <c r="AH585" s="214">
        <v>7</v>
      </c>
      <c r="AI585" s="214"/>
      <c r="AJ585" s="214"/>
      <c r="AK585" s="214"/>
      <c r="AL585" s="214"/>
      <c r="AM585" s="214"/>
      <c r="AN585" s="214"/>
      <c r="AO585" s="214"/>
      <c r="AP585" s="214"/>
      <c r="AQ585" s="214"/>
      <c r="AR585" s="214"/>
      <c r="AS585" s="214"/>
      <c r="AT585" s="214"/>
      <c r="AU585" s="214"/>
      <c r="AV585" s="214"/>
      <c r="AW585" s="214"/>
      <c r="AX585" s="214"/>
      <c r="AY585" s="214"/>
      <c r="AZ585" s="214"/>
      <c r="BA585" s="214"/>
      <c r="BB585" s="214"/>
      <c r="BC585" s="214"/>
      <c r="BD585" s="214"/>
      <c r="BE585" s="214"/>
      <c r="BF585" s="214"/>
      <c r="BG585" s="214"/>
      <c r="BH585" s="214"/>
    </row>
    <row r="586" spans="1:60" outlineLevel="3" x14ac:dyDescent="0.2">
      <c r="A586" s="221"/>
      <c r="B586" s="222"/>
      <c r="C586" s="268" t="s">
        <v>1273</v>
      </c>
      <c r="D586" s="262"/>
      <c r="E586" s="263">
        <v>0.26241999999999999</v>
      </c>
      <c r="F586" s="224"/>
      <c r="G586" s="224"/>
      <c r="H586" s="224"/>
      <c r="I586" s="224"/>
      <c r="J586" s="224"/>
      <c r="K586" s="224"/>
      <c r="L586" s="224"/>
      <c r="M586" s="224"/>
      <c r="N586" s="223"/>
      <c r="O586" s="223"/>
      <c r="P586" s="223"/>
      <c r="Q586" s="223"/>
      <c r="R586" s="224"/>
      <c r="S586" s="224"/>
      <c r="T586" s="224"/>
      <c r="U586" s="224"/>
      <c r="V586" s="224"/>
      <c r="W586" s="224"/>
      <c r="X586" s="224"/>
      <c r="Y586" s="224"/>
      <c r="Z586" s="214"/>
      <c r="AA586" s="214"/>
      <c r="AB586" s="214"/>
      <c r="AC586" s="214"/>
      <c r="AD586" s="214"/>
      <c r="AE586" s="214"/>
      <c r="AF586" s="214"/>
      <c r="AG586" s="214" t="s">
        <v>371</v>
      </c>
      <c r="AH586" s="214">
        <v>7</v>
      </c>
      <c r="AI586" s="214"/>
      <c r="AJ586" s="214"/>
      <c r="AK586" s="214"/>
      <c r="AL586" s="214"/>
      <c r="AM586" s="214"/>
      <c r="AN586" s="214"/>
      <c r="AO586" s="214"/>
      <c r="AP586" s="214"/>
      <c r="AQ586" s="214"/>
      <c r="AR586" s="214"/>
      <c r="AS586" s="214"/>
      <c r="AT586" s="214"/>
      <c r="AU586" s="214"/>
      <c r="AV586" s="214"/>
      <c r="AW586" s="214"/>
      <c r="AX586" s="214"/>
      <c r="AY586" s="214"/>
      <c r="AZ586" s="214"/>
      <c r="BA586" s="214"/>
      <c r="BB586" s="214"/>
      <c r="BC586" s="214"/>
      <c r="BD586" s="214"/>
      <c r="BE586" s="214"/>
      <c r="BF586" s="214"/>
      <c r="BG586" s="214"/>
      <c r="BH586" s="214"/>
    </row>
    <row r="587" spans="1:60" outlineLevel="3" x14ac:dyDescent="0.2">
      <c r="A587" s="221"/>
      <c r="B587" s="222"/>
      <c r="C587" s="268" t="s">
        <v>1274</v>
      </c>
      <c r="D587" s="262"/>
      <c r="E587" s="263">
        <v>2.0400000000000001E-2</v>
      </c>
      <c r="F587" s="224"/>
      <c r="G587" s="224"/>
      <c r="H587" s="224"/>
      <c r="I587" s="224"/>
      <c r="J587" s="224"/>
      <c r="K587" s="224"/>
      <c r="L587" s="224"/>
      <c r="M587" s="224"/>
      <c r="N587" s="223"/>
      <c r="O587" s="223"/>
      <c r="P587" s="223"/>
      <c r="Q587" s="223"/>
      <c r="R587" s="224"/>
      <c r="S587" s="224"/>
      <c r="T587" s="224"/>
      <c r="U587" s="224"/>
      <c r="V587" s="224"/>
      <c r="W587" s="224"/>
      <c r="X587" s="224"/>
      <c r="Y587" s="224"/>
      <c r="Z587" s="214"/>
      <c r="AA587" s="214"/>
      <c r="AB587" s="214"/>
      <c r="AC587" s="214"/>
      <c r="AD587" s="214"/>
      <c r="AE587" s="214"/>
      <c r="AF587" s="214"/>
      <c r="AG587" s="214" t="s">
        <v>371</v>
      </c>
      <c r="AH587" s="214">
        <v>7</v>
      </c>
      <c r="AI587" s="214"/>
      <c r="AJ587" s="214"/>
      <c r="AK587" s="214"/>
      <c r="AL587" s="214"/>
      <c r="AM587" s="214"/>
      <c r="AN587" s="214"/>
      <c r="AO587" s="214"/>
      <c r="AP587" s="214"/>
      <c r="AQ587" s="214"/>
      <c r="AR587" s="214"/>
      <c r="AS587" s="214"/>
      <c r="AT587" s="214"/>
      <c r="AU587" s="214"/>
      <c r="AV587" s="214"/>
      <c r="AW587" s="214"/>
      <c r="AX587" s="214"/>
      <c r="AY587" s="214"/>
      <c r="AZ587" s="214"/>
      <c r="BA587" s="214"/>
      <c r="BB587" s="214"/>
      <c r="BC587" s="214"/>
      <c r="BD587" s="214"/>
      <c r="BE587" s="214"/>
      <c r="BF587" s="214"/>
      <c r="BG587" s="214"/>
      <c r="BH587" s="214"/>
    </row>
    <row r="588" spans="1:60" outlineLevel="3" x14ac:dyDescent="0.2">
      <c r="A588" s="221"/>
      <c r="B588" s="222"/>
      <c r="C588" s="268" t="s">
        <v>1275</v>
      </c>
      <c r="D588" s="262"/>
      <c r="E588" s="263">
        <v>1.6575</v>
      </c>
      <c r="F588" s="224"/>
      <c r="G588" s="224"/>
      <c r="H588" s="224"/>
      <c r="I588" s="224"/>
      <c r="J588" s="224"/>
      <c r="K588" s="224"/>
      <c r="L588" s="224"/>
      <c r="M588" s="224"/>
      <c r="N588" s="223"/>
      <c r="O588" s="223"/>
      <c r="P588" s="223"/>
      <c r="Q588" s="223"/>
      <c r="R588" s="224"/>
      <c r="S588" s="224"/>
      <c r="T588" s="224"/>
      <c r="U588" s="224"/>
      <c r="V588" s="224"/>
      <c r="W588" s="224"/>
      <c r="X588" s="224"/>
      <c r="Y588" s="224"/>
      <c r="Z588" s="214"/>
      <c r="AA588" s="214"/>
      <c r="AB588" s="214"/>
      <c r="AC588" s="214"/>
      <c r="AD588" s="214"/>
      <c r="AE588" s="214"/>
      <c r="AF588" s="214"/>
      <c r="AG588" s="214" t="s">
        <v>371</v>
      </c>
      <c r="AH588" s="214">
        <v>7</v>
      </c>
      <c r="AI588" s="214"/>
      <c r="AJ588" s="214"/>
      <c r="AK588" s="214"/>
      <c r="AL588" s="214"/>
      <c r="AM588" s="214"/>
      <c r="AN588" s="214"/>
      <c r="AO588" s="214"/>
      <c r="AP588" s="214"/>
      <c r="AQ588" s="214"/>
      <c r="AR588" s="214"/>
      <c r="AS588" s="214"/>
      <c r="AT588" s="214"/>
      <c r="AU588" s="214"/>
      <c r="AV588" s="214"/>
      <c r="AW588" s="214"/>
      <c r="AX588" s="214"/>
      <c r="AY588" s="214"/>
      <c r="AZ588" s="214"/>
      <c r="BA588" s="214"/>
      <c r="BB588" s="214"/>
      <c r="BC588" s="214"/>
      <c r="BD588" s="214"/>
      <c r="BE588" s="214"/>
      <c r="BF588" s="214"/>
      <c r="BG588" s="214"/>
      <c r="BH588" s="214"/>
    </row>
    <row r="589" spans="1:60" outlineLevel="3" x14ac:dyDescent="0.2">
      <c r="A589" s="221"/>
      <c r="B589" s="222"/>
      <c r="C589" s="268" t="s">
        <v>1276</v>
      </c>
      <c r="D589" s="262"/>
      <c r="E589" s="263">
        <v>2.2158899999999999</v>
      </c>
      <c r="F589" s="224"/>
      <c r="G589" s="224"/>
      <c r="H589" s="224"/>
      <c r="I589" s="224"/>
      <c r="J589" s="224"/>
      <c r="K589" s="224"/>
      <c r="L589" s="224"/>
      <c r="M589" s="224"/>
      <c r="N589" s="223"/>
      <c r="O589" s="223"/>
      <c r="P589" s="223"/>
      <c r="Q589" s="223"/>
      <c r="R589" s="224"/>
      <c r="S589" s="224"/>
      <c r="T589" s="224"/>
      <c r="U589" s="224"/>
      <c r="V589" s="224"/>
      <c r="W589" s="224"/>
      <c r="X589" s="224"/>
      <c r="Y589" s="224"/>
      <c r="Z589" s="214"/>
      <c r="AA589" s="214"/>
      <c r="AB589" s="214"/>
      <c r="AC589" s="214"/>
      <c r="AD589" s="214"/>
      <c r="AE589" s="214"/>
      <c r="AF589" s="214"/>
      <c r="AG589" s="214" t="s">
        <v>371</v>
      </c>
      <c r="AH589" s="214">
        <v>7</v>
      </c>
      <c r="AI589" s="214"/>
      <c r="AJ589" s="214"/>
      <c r="AK589" s="214"/>
      <c r="AL589" s="214"/>
      <c r="AM589" s="214"/>
      <c r="AN589" s="214"/>
      <c r="AO589" s="214"/>
      <c r="AP589" s="214"/>
      <c r="AQ589" s="214"/>
      <c r="AR589" s="214"/>
      <c r="AS589" s="214"/>
      <c r="AT589" s="214"/>
      <c r="AU589" s="214"/>
      <c r="AV589" s="214"/>
      <c r="AW589" s="214"/>
      <c r="AX589" s="214"/>
      <c r="AY589" s="214"/>
      <c r="AZ589" s="214"/>
      <c r="BA589" s="214"/>
      <c r="BB589" s="214"/>
      <c r="BC589" s="214"/>
      <c r="BD589" s="214"/>
      <c r="BE589" s="214"/>
      <c r="BF589" s="214"/>
      <c r="BG589" s="214"/>
      <c r="BH589" s="214"/>
    </row>
    <row r="590" spans="1:60" outlineLevel="3" x14ac:dyDescent="0.2">
      <c r="A590" s="221"/>
      <c r="B590" s="222"/>
      <c r="C590" s="268" t="s">
        <v>1277</v>
      </c>
      <c r="D590" s="262"/>
      <c r="E590" s="263">
        <v>1.6778999999999999</v>
      </c>
      <c r="F590" s="224"/>
      <c r="G590" s="224"/>
      <c r="H590" s="224"/>
      <c r="I590" s="224"/>
      <c r="J590" s="224"/>
      <c r="K590" s="224"/>
      <c r="L590" s="224"/>
      <c r="M590" s="224"/>
      <c r="N590" s="223"/>
      <c r="O590" s="223"/>
      <c r="P590" s="223"/>
      <c r="Q590" s="223"/>
      <c r="R590" s="224"/>
      <c r="S590" s="224"/>
      <c r="T590" s="224"/>
      <c r="U590" s="224"/>
      <c r="V590" s="224"/>
      <c r="W590" s="224"/>
      <c r="X590" s="224"/>
      <c r="Y590" s="224"/>
      <c r="Z590" s="214"/>
      <c r="AA590" s="214"/>
      <c r="AB590" s="214"/>
      <c r="AC590" s="214"/>
      <c r="AD590" s="214"/>
      <c r="AE590" s="214"/>
      <c r="AF590" s="214"/>
      <c r="AG590" s="214" t="s">
        <v>371</v>
      </c>
      <c r="AH590" s="214">
        <v>7</v>
      </c>
      <c r="AI590" s="214"/>
      <c r="AJ590" s="214"/>
      <c r="AK590" s="214"/>
      <c r="AL590" s="214"/>
      <c r="AM590" s="214"/>
      <c r="AN590" s="214"/>
      <c r="AO590" s="214"/>
      <c r="AP590" s="214"/>
      <c r="AQ590" s="214"/>
      <c r="AR590" s="214"/>
      <c r="AS590" s="214"/>
      <c r="AT590" s="214"/>
      <c r="AU590" s="214"/>
      <c r="AV590" s="214"/>
      <c r="AW590" s="214"/>
      <c r="AX590" s="214"/>
      <c r="AY590" s="214"/>
      <c r="AZ590" s="214"/>
      <c r="BA590" s="214"/>
      <c r="BB590" s="214"/>
      <c r="BC590" s="214"/>
      <c r="BD590" s="214"/>
      <c r="BE590" s="214"/>
      <c r="BF590" s="214"/>
      <c r="BG590" s="214"/>
      <c r="BH590" s="214"/>
    </row>
    <row r="591" spans="1:60" outlineLevel="3" x14ac:dyDescent="0.2">
      <c r="A591" s="221"/>
      <c r="B591" s="222"/>
      <c r="C591" s="268" t="s">
        <v>1278</v>
      </c>
      <c r="D591" s="262"/>
      <c r="E591" s="263">
        <v>0.20799999999999999</v>
      </c>
      <c r="F591" s="224"/>
      <c r="G591" s="224"/>
      <c r="H591" s="224"/>
      <c r="I591" s="224"/>
      <c r="J591" s="224"/>
      <c r="K591" s="224"/>
      <c r="L591" s="224"/>
      <c r="M591" s="224"/>
      <c r="N591" s="223"/>
      <c r="O591" s="223"/>
      <c r="P591" s="223"/>
      <c r="Q591" s="223"/>
      <c r="R591" s="224"/>
      <c r="S591" s="224"/>
      <c r="T591" s="224"/>
      <c r="U591" s="224"/>
      <c r="V591" s="224"/>
      <c r="W591" s="224"/>
      <c r="X591" s="224"/>
      <c r="Y591" s="224"/>
      <c r="Z591" s="214"/>
      <c r="AA591" s="214"/>
      <c r="AB591" s="214"/>
      <c r="AC591" s="214"/>
      <c r="AD591" s="214"/>
      <c r="AE591" s="214"/>
      <c r="AF591" s="214"/>
      <c r="AG591" s="214" t="s">
        <v>371</v>
      </c>
      <c r="AH591" s="214">
        <v>7</v>
      </c>
      <c r="AI591" s="214"/>
      <c r="AJ591" s="214"/>
      <c r="AK591" s="214"/>
      <c r="AL591" s="214"/>
      <c r="AM591" s="214"/>
      <c r="AN591" s="214"/>
      <c r="AO591" s="214"/>
      <c r="AP591" s="214"/>
      <c r="AQ591" s="214"/>
      <c r="AR591" s="214"/>
      <c r="AS591" s="214"/>
      <c r="AT591" s="214"/>
      <c r="AU591" s="214"/>
      <c r="AV591" s="214"/>
      <c r="AW591" s="214"/>
      <c r="AX591" s="214"/>
      <c r="AY591" s="214"/>
      <c r="AZ591" s="214"/>
      <c r="BA591" s="214"/>
      <c r="BB591" s="214"/>
      <c r="BC591" s="214"/>
      <c r="BD591" s="214"/>
      <c r="BE591" s="214"/>
      <c r="BF591" s="214"/>
      <c r="BG591" s="214"/>
      <c r="BH591" s="214"/>
    </row>
    <row r="592" spans="1:60" outlineLevel="3" x14ac:dyDescent="0.2">
      <c r="A592" s="221"/>
      <c r="B592" s="222"/>
      <c r="C592" s="268" t="s">
        <v>1279</v>
      </c>
      <c r="D592" s="262"/>
      <c r="E592" s="263">
        <v>7.3999999999999996E-2</v>
      </c>
      <c r="F592" s="224"/>
      <c r="G592" s="224"/>
      <c r="H592" s="224"/>
      <c r="I592" s="224"/>
      <c r="J592" s="224"/>
      <c r="K592" s="224"/>
      <c r="L592" s="224"/>
      <c r="M592" s="224"/>
      <c r="N592" s="223"/>
      <c r="O592" s="223"/>
      <c r="P592" s="223"/>
      <c r="Q592" s="223"/>
      <c r="R592" s="224"/>
      <c r="S592" s="224"/>
      <c r="T592" s="224"/>
      <c r="U592" s="224"/>
      <c r="V592" s="224"/>
      <c r="W592" s="224"/>
      <c r="X592" s="224"/>
      <c r="Y592" s="224"/>
      <c r="Z592" s="214"/>
      <c r="AA592" s="214"/>
      <c r="AB592" s="214"/>
      <c r="AC592" s="214"/>
      <c r="AD592" s="214"/>
      <c r="AE592" s="214"/>
      <c r="AF592" s="214"/>
      <c r="AG592" s="214" t="s">
        <v>371</v>
      </c>
      <c r="AH592" s="214">
        <v>7</v>
      </c>
      <c r="AI592" s="214"/>
      <c r="AJ592" s="214"/>
      <c r="AK592" s="214"/>
      <c r="AL592" s="214"/>
      <c r="AM592" s="214"/>
      <c r="AN592" s="214"/>
      <c r="AO592" s="214"/>
      <c r="AP592" s="214"/>
      <c r="AQ592" s="214"/>
      <c r="AR592" s="214"/>
      <c r="AS592" s="214"/>
      <c r="AT592" s="214"/>
      <c r="AU592" s="214"/>
      <c r="AV592" s="214"/>
      <c r="AW592" s="214"/>
      <c r="AX592" s="214"/>
      <c r="AY592" s="214"/>
      <c r="AZ592" s="214"/>
      <c r="BA592" s="214"/>
      <c r="BB592" s="214"/>
      <c r="BC592" s="214"/>
      <c r="BD592" s="214"/>
      <c r="BE592" s="214"/>
      <c r="BF592" s="214"/>
      <c r="BG592" s="214"/>
      <c r="BH592" s="214"/>
    </row>
    <row r="593" spans="1:60" outlineLevel="3" x14ac:dyDescent="0.2">
      <c r="A593" s="221"/>
      <c r="B593" s="222"/>
      <c r="C593" s="268" t="s">
        <v>1280</v>
      </c>
      <c r="D593" s="262"/>
      <c r="E593" s="263">
        <v>0.47838000000000003</v>
      </c>
      <c r="F593" s="224"/>
      <c r="G593" s="224"/>
      <c r="H593" s="224"/>
      <c r="I593" s="224"/>
      <c r="J593" s="224"/>
      <c r="K593" s="224"/>
      <c r="L593" s="224"/>
      <c r="M593" s="224"/>
      <c r="N593" s="223"/>
      <c r="O593" s="223"/>
      <c r="P593" s="223"/>
      <c r="Q593" s="223"/>
      <c r="R593" s="224"/>
      <c r="S593" s="224"/>
      <c r="T593" s="224"/>
      <c r="U593" s="224"/>
      <c r="V593" s="224"/>
      <c r="W593" s="224"/>
      <c r="X593" s="224"/>
      <c r="Y593" s="224"/>
      <c r="Z593" s="214"/>
      <c r="AA593" s="214"/>
      <c r="AB593" s="214"/>
      <c r="AC593" s="214"/>
      <c r="AD593" s="214"/>
      <c r="AE593" s="214"/>
      <c r="AF593" s="214"/>
      <c r="AG593" s="214" t="s">
        <v>371</v>
      </c>
      <c r="AH593" s="214">
        <v>7</v>
      </c>
      <c r="AI593" s="214"/>
      <c r="AJ593" s="214"/>
      <c r="AK593" s="214"/>
      <c r="AL593" s="214"/>
      <c r="AM593" s="214"/>
      <c r="AN593" s="214"/>
      <c r="AO593" s="214"/>
      <c r="AP593" s="214"/>
      <c r="AQ593" s="214"/>
      <c r="AR593" s="214"/>
      <c r="AS593" s="214"/>
      <c r="AT593" s="214"/>
      <c r="AU593" s="214"/>
      <c r="AV593" s="214"/>
      <c r="AW593" s="214"/>
      <c r="AX593" s="214"/>
      <c r="AY593" s="214"/>
      <c r="AZ593" s="214"/>
      <c r="BA593" s="214"/>
      <c r="BB593" s="214"/>
      <c r="BC593" s="214"/>
      <c r="BD593" s="214"/>
      <c r="BE593" s="214"/>
      <c r="BF593" s="214"/>
      <c r="BG593" s="214"/>
      <c r="BH593" s="214"/>
    </row>
    <row r="594" spans="1:60" outlineLevel="3" x14ac:dyDescent="0.2">
      <c r="A594" s="221"/>
      <c r="B594" s="222"/>
      <c r="C594" s="268" t="s">
        <v>1281</v>
      </c>
      <c r="D594" s="262"/>
      <c r="E594" s="263">
        <v>0.47838000000000003</v>
      </c>
      <c r="F594" s="224"/>
      <c r="G594" s="224"/>
      <c r="H594" s="224"/>
      <c r="I594" s="224"/>
      <c r="J594" s="224"/>
      <c r="K594" s="224"/>
      <c r="L594" s="224"/>
      <c r="M594" s="224"/>
      <c r="N594" s="223"/>
      <c r="O594" s="223"/>
      <c r="P594" s="223"/>
      <c r="Q594" s="223"/>
      <c r="R594" s="224"/>
      <c r="S594" s="224"/>
      <c r="T594" s="224"/>
      <c r="U594" s="224"/>
      <c r="V594" s="224"/>
      <c r="W594" s="224"/>
      <c r="X594" s="224"/>
      <c r="Y594" s="224"/>
      <c r="Z594" s="214"/>
      <c r="AA594" s="214"/>
      <c r="AB594" s="214"/>
      <c r="AC594" s="214"/>
      <c r="AD594" s="214"/>
      <c r="AE594" s="214"/>
      <c r="AF594" s="214"/>
      <c r="AG594" s="214" t="s">
        <v>371</v>
      </c>
      <c r="AH594" s="214">
        <v>7</v>
      </c>
      <c r="AI594" s="214"/>
      <c r="AJ594" s="214"/>
      <c r="AK594" s="214"/>
      <c r="AL594" s="214"/>
      <c r="AM594" s="214"/>
      <c r="AN594" s="214"/>
      <c r="AO594" s="214"/>
      <c r="AP594" s="214"/>
      <c r="AQ594" s="214"/>
      <c r="AR594" s="214"/>
      <c r="AS594" s="214"/>
      <c r="AT594" s="214"/>
      <c r="AU594" s="214"/>
      <c r="AV594" s="214"/>
      <c r="AW594" s="214"/>
      <c r="AX594" s="214"/>
      <c r="AY594" s="214"/>
      <c r="AZ594" s="214"/>
      <c r="BA594" s="214"/>
      <c r="BB594" s="214"/>
      <c r="BC594" s="214"/>
      <c r="BD594" s="214"/>
      <c r="BE594" s="214"/>
      <c r="BF594" s="214"/>
      <c r="BG594" s="214"/>
      <c r="BH594" s="214"/>
    </row>
    <row r="595" spans="1:60" outlineLevel="3" x14ac:dyDescent="0.2">
      <c r="A595" s="221"/>
      <c r="B595" s="222"/>
      <c r="C595" s="268" t="s">
        <v>1282</v>
      </c>
      <c r="D595" s="262"/>
      <c r="E595" s="263">
        <v>0.61506000000000005</v>
      </c>
      <c r="F595" s="224"/>
      <c r="G595" s="224"/>
      <c r="H595" s="224"/>
      <c r="I595" s="224"/>
      <c r="J595" s="224"/>
      <c r="K595" s="224"/>
      <c r="L595" s="224"/>
      <c r="M595" s="224"/>
      <c r="N595" s="223"/>
      <c r="O595" s="223"/>
      <c r="P595" s="223"/>
      <c r="Q595" s="223"/>
      <c r="R595" s="224"/>
      <c r="S595" s="224"/>
      <c r="T595" s="224"/>
      <c r="U595" s="224"/>
      <c r="V595" s="224"/>
      <c r="W595" s="224"/>
      <c r="X595" s="224"/>
      <c r="Y595" s="224"/>
      <c r="Z595" s="214"/>
      <c r="AA595" s="214"/>
      <c r="AB595" s="214"/>
      <c r="AC595" s="214"/>
      <c r="AD595" s="214"/>
      <c r="AE595" s="214"/>
      <c r="AF595" s="214"/>
      <c r="AG595" s="214" t="s">
        <v>371</v>
      </c>
      <c r="AH595" s="214">
        <v>7</v>
      </c>
      <c r="AI595" s="214"/>
      <c r="AJ595" s="214"/>
      <c r="AK595" s="214"/>
      <c r="AL595" s="214"/>
      <c r="AM595" s="214"/>
      <c r="AN595" s="214"/>
      <c r="AO595" s="214"/>
      <c r="AP595" s="214"/>
      <c r="AQ595" s="214"/>
      <c r="AR595" s="214"/>
      <c r="AS595" s="214"/>
      <c r="AT595" s="214"/>
      <c r="AU595" s="214"/>
      <c r="AV595" s="214"/>
      <c r="AW595" s="214"/>
      <c r="AX595" s="214"/>
      <c r="AY595" s="214"/>
      <c r="AZ595" s="214"/>
      <c r="BA595" s="214"/>
      <c r="BB595" s="214"/>
      <c r="BC595" s="214"/>
      <c r="BD595" s="214"/>
      <c r="BE595" s="214"/>
      <c r="BF595" s="214"/>
      <c r="BG595" s="214"/>
      <c r="BH595" s="214"/>
    </row>
    <row r="596" spans="1:60" outlineLevel="3" x14ac:dyDescent="0.2">
      <c r="A596" s="221"/>
      <c r="B596" s="222"/>
      <c r="C596" s="268" t="s">
        <v>1283</v>
      </c>
      <c r="D596" s="262"/>
      <c r="E596" s="263">
        <v>5.4000000000000003E-3</v>
      </c>
      <c r="F596" s="224"/>
      <c r="G596" s="224"/>
      <c r="H596" s="224"/>
      <c r="I596" s="224"/>
      <c r="J596" s="224"/>
      <c r="K596" s="224"/>
      <c r="L596" s="224"/>
      <c r="M596" s="224"/>
      <c r="N596" s="223"/>
      <c r="O596" s="223"/>
      <c r="P596" s="223"/>
      <c r="Q596" s="223"/>
      <c r="R596" s="224"/>
      <c r="S596" s="224"/>
      <c r="T596" s="224"/>
      <c r="U596" s="224"/>
      <c r="V596" s="224"/>
      <c r="W596" s="224"/>
      <c r="X596" s="224"/>
      <c r="Y596" s="224"/>
      <c r="Z596" s="214"/>
      <c r="AA596" s="214"/>
      <c r="AB596" s="214"/>
      <c r="AC596" s="214"/>
      <c r="AD596" s="214"/>
      <c r="AE596" s="214"/>
      <c r="AF596" s="214"/>
      <c r="AG596" s="214" t="s">
        <v>371</v>
      </c>
      <c r="AH596" s="214">
        <v>7</v>
      </c>
      <c r="AI596" s="214"/>
      <c r="AJ596" s="214"/>
      <c r="AK596" s="214"/>
      <c r="AL596" s="214"/>
      <c r="AM596" s="214"/>
      <c r="AN596" s="214"/>
      <c r="AO596" s="214"/>
      <c r="AP596" s="214"/>
      <c r="AQ596" s="214"/>
      <c r="AR596" s="214"/>
      <c r="AS596" s="214"/>
      <c r="AT596" s="214"/>
      <c r="AU596" s="214"/>
      <c r="AV596" s="214"/>
      <c r="AW596" s="214"/>
      <c r="AX596" s="214"/>
      <c r="AY596" s="214"/>
      <c r="AZ596" s="214"/>
      <c r="BA596" s="214"/>
      <c r="BB596" s="214"/>
      <c r="BC596" s="214"/>
      <c r="BD596" s="214"/>
      <c r="BE596" s="214"/>
      <c r="BF596" s="214"/>
      <c r="BG596" s="214"/>
      <c r="BH596" s="214"/>
    </row>
    <row r="597" spans="1:60" outlineLevel="3" x14ac:dyDescent="0.2">
      <c r="A597" s="221"/>
      <c r="B597" s="222"/>
      <c r="C597" s="268" t="s">
        <v>1284</v>
      </c>
      <c r="D597" s="262"/>
      <c r="E597" s="263">
        <v>0.10767</v>
      </c>
      <c r="F597" s="224"/>
      <c r="G597" s="224"/>
      <c r="H597" s="224"/>
      <c r="I597" s="224"/>
      <c r="J597" s="224"/>
      <c r="K597" s="224"/>
      <c r="L597" s="224"/>
      <c r="M597" s="224"/>
      <c r="N597" s="223"/>
      <c r="O597" s="223"/>
      <c r="P597" s="223"/>
      <c r="Q597" s="223"/>
      <c r="R597" s="224"/>
      <c r="S597" s="224"/>
      <c r="T597" s="224"/>
      <c r="U597" s="224"/>
      <c r="V597" s="224"/>
      <c r="W597" s="224"/>
      <c r="X597" s="224"/>
      <c r="Y597" s="224"/>
      <c r="Z597" s="214"/>
      <c r="AA597" s="214"/>
      <c r="AB597" s="214"/>
      <c r="AC597" s="214"/>
      <c r="AD597" s="214"/>
      <c r="AE597" s="214"/>
      <c r="AF597" s="214"/>
      <c r="AG597" s="214" t="s">
        <v>371</v>
      </c>
      <c r="AH597" s="214">
        <v>7</v>
      </c>
      <c r="AI597" s="214"/>
      <c r="AJ597" s="214"/>
      <c r="AK597" s="214"/>
      <c r="AL597" s="214"/>
      <c r="AM597" s="214"/>
      <c r="AN597" s="214"/>
      <c r="AO597" s="214"/>
      <c r="AP597" s="214"/>
      <c r="AQ597" s="214"/>
      <c r="AR597" s="214"/>
      <c r="AS597" s="214"/>
      <c r="AT597" s="214"/>
      <c r="AU597" s="214"/>
      <c r="AV597" s="214"/>
      <c r="AW597" s="214"/>
      <c r="AX597" s="214"/>
      <c r="AY597" s="214"/>
      <c r="AZ597" s="214"/>
      <c r="BA597" s="214"/>
      <c r="BB597" s="214"/>
      <c r="BC597" s="214"/>
      <c r="BD597" s="214"/>
      <c r="BE597" s="214"/>
      <c r="BF597" s="214"/>
      <c r="BG597" s="214"/>
      <c r="BH597" s="214"/>
    </row>
    <row r="598" spans="1:60" outlineLevel="3" x14ac:dyDescent="0.2">
      <c r="A598" s="221"/>
      <c r="B598" s="222"/>
      <c r="C598" s="268" t="s">
        <v>1285</v>
      </c>
      <c r="D598" s="262"/>
      <c r="E598" s="263">
        <v>3.1179999999999999E-2</v>
      </c>
      <c r="F598" s="224"/>
      <c r="G598" s="224"/>
      <c r="H598" s="224"/>
      <c r="I598" s="224"/>
      <c r="J598" s="224"/>
      <c r="K598" s="224"/>
      <c r="L598" s="224"/>
      <c r="M598" s="224"/>
      <c r="N598" s="223"/>
      <c r="O598" s="223"/>
      <c r="P598" s="223"/>
      <c r="Q598" s="223"/>
      <c r="R598" s="224"/>
      <c r="S598" s="224"/>
      <c r="T598" s="224"/>
      <c r="U598" s="224"/>
      <c r="V598" s="224"/>
      <c r="W598" s="224"/>
      <c r="X598" s="224"/>
      <c r="Y598" s="224"/>
      <c r="Z598" s="214"/>
      <c r="AA598" s="214"/>
      <c r="AB598" s="214"/>
      <c r="AC598" s="214"/>
      <c r="AD598" s="214"/>
      <c r="AE598" s="214"/>
      <c r="AF598" s="214"/>
      <c r="AG598" s="214" t="s">
        <v>371</v>
      </c>
      <c r="AH598" s="214">
        <v>7</v>
      </c>
      <c r="AI598" s="214"/>
      <c r="AJ598" s="214"/>
      <c r="AK598" s="214"/>
      <c r="AL598" s="214"/>
      <c r="AM598" s="214"/>
      <c r="AN598" s="214"/>
      <c r="AO598" s="214"/>
      <c r="AP598" s="214"/>
      <c r="AQ598" s="214"/>
      <c r="AR598" s="214"/>
      <c r="AS598" s="214"/>
      <c r="AT598" s="214"/>
      <c r="AU598" s="214"/>
      <c r="AV598" s="214"/>
      <c r="AW598" s="214"/>
      <c r="AX598" s="214"/>
      <c r="AY598" s="214"/>
      <c r="AZ598" s="214"/>
      <c r="BA598" s="214"/>
      <c r="BB598" s="214"/>
      <c r="BC598" s="214"/>
      <c r="BD598" s="214"/>
      <c r="BE598" s="214"/>
      <c r="BF598" s="214"/>
      <c r="BG598" s="214"/>
      <c r="BH598" s="214"/>
    </row>
    <row r="599" spans="1:60" outlineLevel="1" x14ac:dyDescent="0.2">
      <c r="A599" s="236">
        <v>155</v>
      </c>
      <c r="B599" s="237" t="s">
        <v>1286</v>
      </c>
      <c r="C599" s="254" t="s">
        <v>1287</v>
      </c>
      <c r="D599" s="238" t="s">
        <v>581</v>
      </c>
      <c r="E599" s="239">
        <v>3.9730000000000001E-2</v>
      </c>
      <c r="F599" s="240"/>
      <c r="G599" s="241">
        <f>ROUND(E599*F599,2)</f>
        <v>0</v>
      </c>
      <c r="H599" s="240"/>
      <c r="I599" s="241">
        <f>ROUND(E599*H599,2)</f>
        <v>0</v>
      </c>
      <c r="J599" s="240"/>
      <c r="K599" s="241">
        <f>ROUND(E599*J599,2)</f>
        <v>0</v>
      </c>
      <c r="L599" s="241">
        <v>12</v>
      </c>
      <c r="M599" s="241">
        <f>G599*(1+L599/100)</f>
        <v>0</v>
      </c>
      <c r="N599" s="239">
        <v>0</v>
      </c>
      <c r="O599" s="239">
        <f>ROUND(E599*N599,2)</f>
        <v>0</v>
      </c>
      <c r="P599" s="239">
        <v>0</v>
      </c>
      <c r="Q599" s="239">
        <f>ROUND(E599*P599,2)</f>
        <v>0</v>
      </c>
      <c r="R599" s="241" t="s">
        <v>519</v>
      </c>
      <c r="S599" s="241" t="s">
        <v>315</v>
      </c>
      <c r="T599" s="242" t="s">
        <v>670</v>
      </c>
      <c r="U599" s="224">
        <v>0</v>
      </c>
      <c r="V599" s="224">
        <f>ROUND(E599*U599,2)</f>
        <v>0</v>
      </c>
      <c r="W599" s="224"/>
      <c r="X599" s="224" t="s">
        <v>336</v>
      </c>
      <c r="Y599" s="224" t="s">
        <v>317</v>
      </c>
      <c r="Z599" s="214"/>
      <c r="AA599" s="214"/>
      <c r="AB599" s="214"/>
      <c r="AC599" s="214"/>
      <c r="AD599" s="214"/>
      <c r="AE599" s="214"/>
      <c r="AF599" s="214"/>
      <c r="AG599" s="214" t="s">
        <v>337</v>
      </c>
      <c r="AH599" s="214"/>
      <c r="AI599" s="214"/>
      <c r="AJ599" s="214"/>
      <c r="AK599" s="214"/>
      <c r="AL599" s="214"/>
      <c r="AM599" s="214"/>
      <c r="AN599" s="214"/>
      <c r="AO599" s="214"/>
      <c r="AP599" s="214"/>
      <c r="AQ599" s="214"/>
      <c r="AR599" s="214"/>
      <c r="AS599" s="214"/>
      <c r="AT599" s="214"/>
      <c r="AU599" s="214"/>
      <c r="AV599" s="214"/>
      <c r="AW599" s="214"/>
      <c r="AX599" s="214"/>
      <c r="AY599" s="214"/>
      <c r="AZ599" s="214"/>
      <c r="BA599" s="214"/>
      <c r="BB599" s="214"/>
      <c r="BC599" s="214"/>
      <c r="BD599" s="214"/>
      <c r="BE599" s="214"/>
      <c r="BF599" s="214"/>
      <c r="BG599" s="214"/>
      <c r="BH599" s="214"/>
    </row>
    <row r="600" spans="1:60" outlineLevel="2" x14ac:dyDescent="0.2">
      <c r="A600" s="221"/>
      <c r="B600" s="222"/>
      <c r="C600" s="268" t="s">
        <v>1288</v>
      </c>
      <c r="D600" s="262"/>
      <c r="E600" s="263">
        <v>2.0400000000000001E-2</v>
      </c>
      <c r="F600" s="224"/>
      <c r="G600" s="224"/>
      <c r="H600" s="224"/>
      <c r="I600" s="224"/>
      <c r="J600" s="224"/>
      <c r="K600" s="224"/>
      <c r="L600" s="224"/>
      <c r="M600" s="224"/>
      <c r="N600" s="223"/>
      <c r="O600" s="223"/>
      <c r="P600" s="223"/>
      <c r="Q600" s="223"/>
      <c r="R600" s="224"/>
      <c r="S600" s="224"/>
      <c r="T600" s="224"/>
      <c r="U600" s="224"/>
      <c r="V600" s="224"/>
      <c r="W600" s="224"/>
      <c r="X600" s="224"/>
      <c r="Y600" s="224"/>
      <c r="Z600" s="214"/>
      <c r="AA600" s="214"/>
      <c r="AB600" s="214"/>
      <c r="AC600" s="214"/>
      <c r="AD600" s="214"/>
      <c r="AE600" s="214"/>
      <c r="AF600" s="214"/>
      <c r="AG600" s="214" t="s">
        <v>371</v>
      </c>
      <c r="AH600" s="214">
        <v>7</v>
      </c>
      <c r="AI600" s="214"/>
      <c r="AJ600" s="214"/>
      <c r="AK600" s="214"/>
      <c r="AL600" s="214"/>
      <c r="AM600" s="214"/>
      <c r="AN600" s="214"/>
      <c r="AO600" s="214"/>
      <c r="AP600" s="214"/>
      <c r="AQ600" s="214"/>
      <c r="AR600" s="214"/>
      <c r="AS600" s="214"/>
      <c r="AT600" s="214"/>
      <c r="AU600" s="214"/>
      <c r="AV600" s="214"/>
      <c r="AW600" s="214"/>
      <c r="AX600" s="214"/>
      <c r="AY600" s="214"/>
      <c r="AZ600" s="214"/>
      <c r="BA600" s="214"/>
      <c r="BB600" s="214"/>
      <c r="BC600" s="214"/>
      <c r="BD600" s="214"/>
      <c r="BE600" s="214"/>
      <c r="BF600" s="214"/>
      <c r="BG600" s="214"/>
      <c r="BH600" s="214"/>
    </row>
    <row r="601" spans="1:60" outlineLevel="3" x14ac:dyDescent="0.2">
      <c r="A601" s="221"/>
      <c r="B601" s="222"/>
      <c r="C601" s="268" t="s">
        <v>1289</v>
      </c>
      <c r="D601" s="262"/>
      <c r="E601" s="263">
        <v>1.933E-2</v>
      </c>
      <c r="F601" s="224"/>
      <c r="G601" s="224"/>
      <c r="H601" s="224"/>
      <c r="I601" s="224"/>
      <c r="J601" s="224"/>
      <c r="K601" s="224"/>
      <c r="L601" s="224"/>
      <c r="M601" s="224"/>
      <c r="N601" s="223"/>
      <c r="O601" s="223"/>
      <c r="P601" s="223"/>
      <c r="Q601" s="223"/>
      <c r="R601" s="224"/>
      <c r="S601" s="224"/>
      <c r="T601" s="224"/>
      <c r="U601" s="224"/>
      <c r="V601" s="224"/>
      <c r="W601" s="224"/>
      <c r="X601" s="224"/>
      <c r="Y601" s="224"/>
      <c r="Z601" s="214"/>
      <c r="AA601" s="214"/>
      <c r="AB601" s="214"/>
      <c r="AC601" s="214"/>
      <c r="AD601" s="214"/>
      <c r="AE601" s="214"/>
      <c r="AF601" s="214"/>
      <c r="AG601" s="214" t="s">
        <v>371</v>
      </c>
      <c r="AH601" s="214">
        <v>7</v>
      </c>
      <c r="AI601" s="214"/>
      <c r="AJ601" s="214"/>
      <c r="AK601" s="214"/>
      <c r="AL601" s="214"/>
      <c r="AM601" s="214"/>
      <c r="AN601" s="214"/>
      <c r="AO601" s="214"/>
      <c r="AP601" s="214"/>
      <c r="AQ601" s="214"/>
      <c r="AR601" s="214"/>
      <c r="AS601" s="214"/>
      <c r="AT601" s="214"/>
      <c r="AU601" s="214"/>
      <c r="AV601" s="214"/>
      <c r="AW601" s="214"/>
      <c r="AX601" s="214"/>
      <c r="AY601" s="214"/>
      <c r="AZ601" s="214"/>
      <c r="BA601" s="214"/>
      <c r="BB601" s="214"/>
      <c r="BC601" s="214"/>
      <c r="BD601" s="214"/>
      <c r="BE601" s="214"/>
      <c r="BF601" s="214"/>
      <c r="BG601" s="214"/>
      <c r="BH601" s="214"/>
    </row>
    <row r="602" spans="1:60" x14ac:dyDescent="0.2">
      <c r="A602" s="3"/>
      <c r="B602" s="4"/>
      <c r="C602" s="259"/>
      <c r="D602" s="6"/>
      <c r="E602" s="3"/>
      <c r="F602" s="3"/>
      <c r="G602" s="3"/>
      <c r="H602" s="3"/>
      <c r="I602" s="3"/>
      <c r="J602" s="3"/>
      <c r="K602" s="3"/>
      <c r="L602" s="3"/>
      <c r="M602" s="3"/>
      <c r="N602" s="3"/>
      <c r="O602" s="3"/>
      <c r="P602" s="3"/>
      <c r="Q602" s="3"/>
      <c r="R602" s="3"/>
      <c r="S602" s="3"/>
      <c r="T602" s="3"/>
      <c r="U602" s="3"/>
      <c r="V602" s="3"/>
      <c r="W602" s="3"/>
      <c r="X602" s="3"/>
      <c r="Y602" s="3"/>
      <c r="AE602">
        <v>12</v>
      </c>
      <c r="AF602">
        <v>21</v>
      </c>
      <c r="AG602" t="s">
        <v>296</v>
      </c>
    </row>
    <row r="603" spans="1:60" x14ac:dyDescent="0.2">
      <c r="A603" s="217"/>
      <c r="B603" s="218" t="s">
        <v>29</v>
      </c>
      <c r="C603" s="260"/>
      <c r="D603" s="219"/>
      <c r="E603" s="220"/>
      <c r="F603" s="220"/>
      <c r="G603" s="235">
        <f>G8+G23+G40+G46+G69+G113+G117+G131+G148+G155+G171+G179+G232+G235+G244+G267+G284+G286+G308+G314+G351+G371+G431+G458+G467+G501+G513+G518+G561+G563+G565</f>
        <v>0</v>
      </c>
      <c r="H603" s="3"/>
      <c r="I603" s="3"/>
      <c r="J603" s="3"/>
      <c r="K603" s="3"/>
      <c r="L603" s="3"/>
      <c r="M603" s="3"/>
      <c r="N603" s="3"/>
      <c r="O603" s="3"/>
      <c r="P603" s="3"/>
      <c r="Q603" s="3"/>
      <c r="R603" s="3"/>
      <c r="S603" s="3"/>
      <c r="T603" s="3"/>
      <c r="U603" s="3"/>
      <c r="V603" s="3"/>
      <c r="W603" s="3"/>
      <c r="X603" s="3"/>
      <c r="Y603" s="3"/>
      <c r="AE603">
        <f>SUMIF(L7:L601,AE602,G7:G601)</f>
        <v>0</v>
      </c>
      <c r="AF603">
        <f>SUMIF(L7:L601,AF602,G7:G601)</f>
        <v>0</v>
      </c>
      <c r="AG603" t="s">
        <v>360</v>
      </c>
    </row>
    <row r="604" spans="1:60" x14ac:dyDescent="0.2">
      <c r="C604" s="261"/>
      <c r="D604" s="10"/>
      <c r="AG604" t="s">
        <v>361</v>
      </c>
    </row>
    <row r="605" spans="1:60" x14ac:dyDescent="0.2">
      <c r="D605" s="10"/>
    </row>
    <row r="606" spans="1:60" x14ac:dyDescent="0.2">
      <c r="D606" s="10"/>
    </row>
    <row r="607" spans="1:60" x14ac:dyDescent="0.2">
      <c r="D607" s="10"/>
    </row>
    <row r="608" spans="1:60"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lQImKHIYsnd3/oXq0bsgDY0/zr1Gn79dH7Eb4ChIz/K+h0ncAmfM0d6DUI/69q7nCNrpKwIgb7NGqyuAklApbg==" saltValue="zjMvyP2JOnkmXW5bXBL1CA==" spinCount="100000" sheet="1" formatRows="0"/>
  <mergeCells count="114">
    <mergeCell ref="C500:G500"/>
    <mergeCell ref="C503:G503"/>
    <mergeCell ref="C510:G510"/>
    <mergeCell ref="C515:G515"/>
    <mergeCell ref="C572:G572"/>
    <mergeCell ref="C581:G581"/>
    <mergeCell ref="C457:G457"/>
    <mergeCell ref="C463:G463"/>
    <mergeCell ref="C464:G464"/>
    <mergeCell ref="C469:G469"/>
    <mergeCell ref="C472:G472"/>
    <mergeCell ref="C492:G492"/>
    <mergeCell ref="C437:G437"/>
    <mergeCell ref="C443:G443"/>
    <mergeCell ref="C449:G449"/>
    <mergeCell ref="C450:G450"/>
    <mergeCell ref="C451:G451"/>
    <mergeCell ref="C454:G454"/>
    <mergeCell ref="C418:G418"/>
    <mergeCell ref="C419:G419"/>
    <mergeCell ref="C420:G420"/>
    <mergeCell ref="C421:G421"/>
    <mergeCell ref="C423:G423"/>
    <mergeCell ref="C430:G430"/>
    <mergeCell ref="C409:G409"/>
    <mergeCell ref="C410:G410"/>
    <mergeCell ref="C412:G412"/>
    <mergeCell ref="C415:G415"/>
    <mergeCell ref="C416:G416"/>
    <mergeCell ref="C417:G417"/>
    <mergeCell ref="C401:G401"/>
    <mergeCell ref="C404:G404"/>
    <mergeCell ref="C405:G405"/>
    <mergeCell ref="C406:G406"/>
    <mergeCell ref="C407:G407"/>
    <mergeCell ref="C408:G408"/>
    <mergeCell ref="C391:G391"/>
    <mergeCell ref="C393:G393"/>
    <mergeCell ref="C396:G396"/>
    <mergeCell ref="C397:G397"/>
    <mergeCell ref="C398:G398"/>
    <mergeCell ref="C399:G399"/>
    <mergeCell ref="C370:G370"/>
    <mergeCell ref="C386:G386"/>
    <mergeCell ref="C387:G387"/>
    <mergeCell ref="C388:G388"/>
    <mergeCell ref="C389:G389"/>
    <mergeCell ref="C390:G390"/>
    <mergeCell ref="C307:G307"/>
    <mergeCell ref="C310:G310"/>
    <mergeCell ref="C313:G313"/>
    <mergeCell ref="C350:G350"/>
    <mergeCell ref="C353:G353"/>
    <mergeCell ref="C361:G361"/>
    <mergeCell ref="C277:G277"/>
    <mergeCell ref="C279:G279"/>
    <mergeCell ref="C281:G281"/>
    <mergeCell ref="C283:G283"/>
    <mergeCell ref="C290:G290"/>
    <mergeCell ref="C305:G305"/>
    <mergeCell ref="C266:G266"/>
    <mergeCell ref="C269:G269"/>
    <mergeCell ref="C270:G270"/>
    <mergeCell ref="C272:G272"/>
    <mergeCell ref="C273:G273"/>
    <mergeCell ref="C275:G275"/>
    <mergeCell ref="C222:G222"/>
    <mergeCell ref="C225:G225"/>
    <mergeCell ref="C229:G229"/>
    <mergeCell ref="C234:G234"/>
    <mergeCell ref="C237:G237"/>
    <mergeCell ref="C246:G246"/>
    <mergeCell ref="C177:G177"/>
    <mergeCell ref="C178:G178"/>
    <mergeCell ref="C189:G189"/>
    <mergeCell ref="C193:G193"/>
    <mergeCell ref="C197:G197"/>
    <mergeCell ref="C202:G202"/>
    <mergeCell ref="C168:G168"/>
    <mergeCell ref="C169:G169"/>
    <mergeCell ref="C173:G173"/>
    <mergeCell ref="C174:G174"/>
    <mergeCell ref="C175:G175"/>
    <mergeCell ref="C176:G176"/>
    <mergeCell ref="C136:G136"/>
    <mergeCell ref="C139:G139"/>
    <mergeCell ref="C144:G144"/>
    <mergeCell ref="C165:G165"/>
    <mergeCell ref="C166:G166"/>
    <mergeCell ref="C167:G167"/>
    <mergeCell ref="C89:G89"/>
    <mergeCell ref="C96:G96"/>
    <mergeCell ref="C105:G105"/>
    <mergeCell ref="C115:G115"/>
    <mergeCell ref="C130:G130"/>
    <mergeCell ref="C133:G133"/>
    <mergeCell ref="C48:G48"/>
    <mergeCell ref="C53:G53"/>
    <mergeCell ref="C67:G67"/>
    <mergeCell ref="C75:G75"/>
    <mergeCell ref="C84:G84"/>
    <mergeCell ref="C88:G88"/>
    <mergeCell ref="C18:G18"/>
    <mergeCell ref="C21:G21"/>
    <mergeCell ref="C25:G25"/>
    <mergeCell ref="C28:G28"/>
    <mergeCell ref="C42:G42"/>
    <mergeCell ref="C43:G43"/>
    <mergeCell ref="A1:G1"/>
    <mergeCell ref="C2:G2"/>
    <mergeCell ref="C3:G3"/>
    <mergeCell ref="C4:G4"/>
    <mergeCell ref="C12:G12"/>
    <mergeCell ref="C15:G15"/>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8" customWidth="1"/>
    <col min="3" max="3" width="63.28515625" style="178"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9" t="s">
        <v>362</v>
      </c>
      <c r="B1" s="199"/>
      <c r="C1" s="199"/>
      <c r="D1" s="199"/>
      <c r="E1" s="199"/>
      <c r="F1" s="199"/>
      <c r="G1" s="199"/>
      <c r="AG1" t="s">
        <v>282</v>
      </c>
    </row>
    <row r="2" spans="1:60" ht="24.95" customHeight="1" x14ac:dyDescent="0.2">
      <c r="A2" s="200" t="s">
        <v>7</v>
      </c>
      <c r="B2" s="49" t="s">
        <v>43</v>
      </c>
      <c r="C2" s="203" t="s">
        <v>44</v>
      </c>
      <c r="D2" s="201"/>
      <c r="E2" s="201"/>
      <c r="F2" s="201"/>
      <c r="G2" s="202"/>
      <c r="AG2" t="s">
        <v>283</v>
      </c>
    </row>
    <row r="3" spans="1:60" ht="24.95" customHeight="1" x14ac:dyDescent="0.2">
      <c r="A3" s="200" t="s">
        <v>8</v>
      </c>
      <c r="B3" s="49" t="s">
        <v>56</v>
      </c>
      <c r="C3" s="203" t="s">
        <v>57</v>
      </c>
      <c r="D3" s="201"/>
      <c r="E3" s="201"/>
      <c r="F3" s="201"/>
      <c r="G3" s="202"/>
      <c r="AC3" s="178" t="s">
        <v>283</v>
      </c>
      <c r="AG3" t="s">
        <v>286</v>
      </c>
    </row>
    <row r="4" spans="1:60" ht="24.95" customHeight="1" x14ac:dyDescent="0.2">
      <c r="A4" s="204" t="s">
        <v>9</v>
      </c>
      <c r="B4" s="205" t="s">
        <v>62</v>
      </c>
      <c r="C4" s="206" t="s">
        <v>63</v>
      </c>
      <c r="D4" s="207"/>
      <c r="E4" s="207"/>
      <c r="F4" s="207"/>
      <c r="G4" s="208"/>
      <c r="AG4" t="s">
        <v>287</v>
      </c>
    </row>
    <row r="5" spans="1:60" x14ac:dyDescent="0.2">
      <c r="D5" s="10"/>
    </row>
    <row r="6" spans="1:60" ht="38.25" x14ac:dyDescent="0.2">
      <c r="A6" s="210" t="s">
        <v>288</v>
      </c>
      <c r="B6" s="212" t="s">
        <v>289</v>
      </c>
      <c r="C6" s="212" t="s">
        <v>290</v>
      </c>
      <c r="D6" s="211" t="s">
        <v>291</v>
      </c>
      <c r="E6" s="210" t="s">
        <v>292</v>
      </c>
      <c r="F6" s="209" t="s">
        <v>293</v>
      </c>
      <c r="G6" s="210" t="s">
        <v>29</v>
      </c>
      <c r="H6" s="213" t="s">
        <v>30</v>
      </c>
      <c r="I6" s="213" t="s">
        <v>294</v>
      </c>
      <c r="J6" s="213" t="s">
        <v>31</v>
      </c>
      <c r="K6" s="213" t="s">
        <v>295</v>
      </c>
      <c r="L6" s="213" t="s">
        <v>296</v>
      </c>
      <c r="M6" s="213" t="s">
        <v>297</v>
      </c>
      <c r="N6" s="213" t="s">
        <v>298</v>
      </c>
      <c r="O6" s="213" t="s">
        <v>299</v>
      </c>
      <c r="P6" s="213" t="s">
        <v>300</v>
      </c>
      <c r="Q6" s="213" t="s">
        <v>301</v>
      </c>
      <c r="R6" s="213" t="s">
        <v>302</v>
      </c>
      <c r="S6" s="213" t="s">
        <v>303</v>
      </c>
      <c r="T6" s="213" t="s">
        <v>304</v>
      </c>
      <c r="U6" s="213" t="s">
        <v>305</v>
      </c>
      <c r="V6" s="213" t="s">
        <v>306</v>
      </c>
      <c r="W6" s="213" t="s">
        <v>307</v>
      </c>
      <c r="X6" s="213" t="s">
        <v>308</v>
      </c>
      <c r="Y6" s="213" t="s">
        <v>309</v>
      </c>
    </row>
    <row r="7" spans="1:60" hidden="1" x14ac:dyDescent="0.2">
      <c r="A7" s="3"/>
      <c r="B7" s="4"/>
      <c r="C7" s="4"/>
      <c r="D7" s="6"/>
      <c r="E7" s="215"/>
      <c r="F7" s="216"/>
      <c r="G7" s="216"/>
      <c r="H7" s="216"/>
      <c r="I7" s="216"/>
      <c r="J7" s="216"/>
      <c r="K7" s="216"/>
      <c r="L7" s="216"/>
      <c r="M7" s="216"/>
      <c r="N7" s="215"/>
      <c r="O7" s="215"/>
      <c r="P7" s="215"/>
      <c r="Q7" s="215"/>
      <c r="R7" s="216"/>
      <c r="S7" s="216"/>
      <c r="T7" s="216"/>
      <c r="U7" s="216"/>
      <c r="V7" s="216"/>
      <c r="W7" s="216"/>
      <c r="X7" s="216"/>
      <c r="Y7" s="216"/>
    </row>
    <row r="8" spans="1:60" x14ac:dyDescent="0.2">
      <c r="A8" s="229" t="s">
        <v>310</v>
      </c>
      <c r="B8" s="230" t="s">
        <v>181</v>
      </c>
      <c r="C8" s="253" t="s">
        <v>182</v>
      </c>
      <c r="D8" s="231"/>
      <c r="E8" s="232"/>
      <c r="F8" s="233"/>
      <c r="G8" s="233">
        <f>SUMIF(AG9:AG16,"&lt;&gt;NOR",G9:G16)</f>
        <v>0</v>
      </c>
      <c r="H8" s="233"/>
      <c r="I8" s="233">
        <f>SUM(I9:I16)</f>
        <v>0</v>
      </c>
      <c r="J8" s="233"/>
      <c r="K8" s="233">
        <f>SUM(K9:K16)</f>
        <v>0</v>
      </c>
      <c r="L8" s="233"/>
      <c r="M8" s="233">
        <f>SUM(M9:M16)</f>
        <v>0</v>
      </c>
      <c r="N8" s="232"/>
      <c r="O8" s="232">
        <f>SUM(O9:O16)</f>
        <v>0.63</v>
      </c>
      <c r="P8" s="232"/>
      <c r="Q8" s="232">
        <f>SUM(Q9:Q16)</f>
        <v>0</v>
      </c>
      <c r="R8" s="233"/>
      <c r="S8" s="233"/>
      <c r="T8" s="234"/>
      <c r="U8" s="228"/>
      <c r="V8" s="228">
        <f>SUM(V9:V16)</f>
        <v>6.2700000000000005</v>
      </c>
      <c r="W8" s="228"/>
      <c r="X8" s="228"/>
      <c r="Y8" s="228"/>
      <c r="AG8" t="s">
        <v>311</v>
      </c>
    </row>
    <row r="9" spans="1:60" ht="22.5" outlineLevel="1" x14ac:dyDescent="0.2">
      <c r="A9" s="236">
        <v>1</v>
      </c>
      <c r="B9" s="237" t="s">
        <v>1294</v>
      </c>
      <c r="C9" s="254" t="s">
        <v>1295</v>
      </c>
      <c r="D9" s="238" t="s">
        <v>365</v>
      </c>
      <c r="E9" s="239">
        <v>0.8125</v>
      </c>
      <c r="F9" s="240"/>
      <c r="G9" s="241">
        <f>ROUND(E9*F9,2)</f>
        <v>0</v>
      </c>
      <c r="H9" s="240"/>
      <c r="I9" s="241">
        <f>ROUND(E9*H9,2)</f>
        <v>0</v>
      </c>
      <c r="J9" s="240"/>
      <c r="K9" s="241">
        <f>ROUND(E9*J9,2)</f>
        <v>0</v>
      </c>
      <c r="L9" s="241">
        <v>12</v>
      </c>
      <c r="M9" s="241">
        <f>G9*(1+L9/100)</f>
        <v>0</v>
      </c>
      <c r="N9" s="239">
        <v>0.58069999999999999</v>
      </c>
      <c r="O9" s="239">
        <f>ROUND(E9*N9,2)</f>
        <v>0.47</v>
      </c>
      <c r="P9" s="239">
        <v>0</v>
      </c>
      <c r="Q9" s="239">
        <f>ROUND(E9*P9,2)</f>
        <v>0</v>
      </c>
      <c r="R9" s="241" t="s">
        <v>366</v>
      </c>
      <c r="S9" s="241" t="s">
        <v>315</v>
      </c>
      <c r="T9" s="242" t="s">
        <v>315</v>
      </c>
      <c r="U9" s="224">
        <v>6.1074200000000003</v>
      </c>
      <c r="V9" s="224">
        <f>ROUND(E9*U9,2)</f>
        <v>4.96</v>
      </c>
      <c r="W9" s="224"/>
      <c r="X9" s="224" t="s">
        <v>336</v>
      </c>
      <c r="Y9" s="224" t="s">
        <v>317</v>
      </c>
      <c r="Z9" s="214"/>
      <c r="AA9" s="214"/>
      <c r="AB9" s="214"/>
      <c r="AC9" s="214"/>
      <c r="AD9" s="214"/>
      <c r="AE9" s="214"/>
      <c r="AF9" s="214"/>
      <c r="AG9" s="214" t="s">
        <v>367</v>
      </c>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row>
    <row r="10" spans="1:60" outlineLevel="2" x14ac:dyDescent="0.2">
      <c r="A10" s="221"/>
      <c r="B10" s="222"/>
      <c r="C10" s="267" t="s">
        <v>1296</v>
      </c>
      <c r="D10" s="266"/>
      <c r="E10" s="266"/>
      <c r="F10" s="266"/>
      <c r="G10" s="266"/>
      <c r="H10" s="224"/>
      <c r="I10" s="224"/>
      <c r="J10" s="224"/>
      <c r="K10" s="224"/>
      <c r="L10" s="224"/>
      <c r="M10" s="224"/>
      <c r="N10" s="223"/>
      <c r="O10" s="223"/>
      <c r="P10" s="223"/>
      <c r="Q10" s="223"/>
      <c r="R10" s="224"/>
      <c r="S10" s="224"/>
      <c r="T10" s="224"/>
      <c r="U10" s="224"/>
      <c r="V10" s="224"/>
      <c r="W10" s="224"/>
      <c r="X10" s="224"/>
      <c r="Y10" s="224"/>
      <c r="Z10" s="214"/>
      <c r="AA10" s="214"/>
      <c r="AB10" s="214"/>
      <c r="AC10" s="214"/>
      <c r="AD10" s="214"/>
      <c r="AE10" s="214"/>
      <c r="AF10" s="214"/>
      <c r="AG10" s="214" t="s">
        <v>369</v>
      </c>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outlineLevel="2" x14ac:dyDescent="0.2">
      <c r="A11" s="221"/>
      <c r="B11" s="222"/>
      <c r="C11" s="268" t="s">
        <v>1297</v>
      </c>
      <c r="D11" s="262"/>
      <c r="E11" s="263">
        <v>0.8125</v>
      </c>
      <c r="F11" s="224"/>
      <c r="G11" s="224"/>
      <c r="H11" s="224"/>
      <c r="I11" s="224"/>
      <c r="J11" s="224"/>
      <c r="K11" s="224"/>
      <c r="L11" s="224"/>
      <c r="M11" s="224"/>
      <c r="N11" s="223"/>
      <c r="O11" s="223"/>
      <c r="P11" s="223"/>
      <c r="Q11" s="223"/>
      <c r="R11" s="224"/>
      <c r="S11" s="224"/>
      <c r="T11" s="224"/>
      <c r="U11" s="224"/>
      <c r="V11" s="224"/>
      <c r="W11" s="224"/>
      <c r="X11" s="224"/>
      <c r="Y11" s="224"/>
      <c r="Z11" s="214"/>
      <c r="AA11" s="214"/>
      <c r="AB11" s="214"/>
      <c r="AC11" s="214"/>
      <c r="AD11" s="214"/>
      <c r="AE11" s="214"/>
      <c r="AF11" s="214"/>
      <c r="AG11" s="214" t="s">
        <v>371</v>
      </c>
      <c r="AH11" s="214">
        <v>0</v>
      </c>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1" x14ac:dyDescent="0.2">
      <c r="A12" s="236">
        <v>2</v>
      </c>
      <c r="B12" s="237" t="s">
        <v>377</v>
      </c>
      <c r="C12" s="254" t="s">
        <v>378</v>
      </c>
      <c r="D12" s="238" t="s">
        <v>379</v>
      </c>
      <c r="E12" s="239">
        <v>1.1040000000000001</v>
      </c>
      <c r="F12" s="240"/>
      <c r="G12" s="241">
        <f>ROUND(E12*F12,2)</f>
        <v>0</v>
      </c>
      <c r="H12" s="240"/>
      <c r="I12" s="241">
        <f>ROUND(E12*H12,2)</f>
        <v>0</v>
      </c>
      <c r="J12" s="240"/>
      <c r="K12" s="241">
        <f>ROUND(E12*J12,2)</f>
        <v>0</v>
      </c>
      <c r="L12" s="241">
        <v>12</v>
      </c>
      <c r="M12" s="241">
        <f>G12*(1+L12/100)</f>
        <v>0</v>
      </c>
      <c r="N12" s="239">
        <v>0.1114</v>
      </c>
      <c r="O12" s="239">
        <f>ROUND(E12*N12,2)</f>
        <v>0.12</v>
      </c>
      <c r="P12" s="239">
        <v>0</v>
      </c>
      <c r="Q12" s="239">
        <f>ROUND(E12*P12,2)</f>
        <v>0</v>
      </c>
      <c r="R12" s="241" t="s">
        <v>380</v>
      </c>
      <c r="S12" s="241" t="s">
        <v>315</v>
      </c>
      <c r="T12" s="242" t="s">
        <v>315</v>
      </c>
      <c r="U12" s="224">
        <v>0.81899999999999995</v>
      </c>
      <c r="V12" s="224">
        <f>ROUND(E12*U12,2)</f>
        <v>0.9</v>
      </c>
      <c r="W12" s="224"/>
      <c r="X12" s="224" t="s">
        <v>336</v>
      </c>
      <c r="Y12" s="224" t="s">
        <v>317</v>
      </c>
      <c r="Z12" s="214"/>
      <c r="AA12" s="214"/>
      <c r="AB12" s="214"/>
      <c r="AC12" s="214"/>
      <c r="AD12" s="214"/>
      <c r="AE12" s="214"/>
      <c r="AF12" s="214"/>
      <c r="AG12" s="214" t="s">
        <v>367</v>
      </c>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2" x14ac:dyDescent="0.2">
      <c r="A13" s="221"/>
      <c r="B13" s="222"/>
      <c r="C13" s="268" t="s">
        <v>1298</v>
      </c>
      <c r="D13" s="262"/>
      <c r="E13" s="263">
        <v>1.1040000000000001</v>
      </c>
      <c r="F13" s="224"/>
      <c r="G13" s="224"/>
      <c r="H13" s="224"/>
      <c r="I13" s="224"/>
      <c r="J13" s="224"/>
      <c r="K13" s="224"/>
      <c r="L13" s="224"/>
      <c r="M13" s="224"/>
      <c r="N13" s="223"/>
      <c r="O13" s="223"/>
      <c r="P13" s="223"/>
      <c r="Q13" s="223"/>
      <c r="R13" s="224"/>
      <c r="S13" s="224"/>
      <c r="T13" s="224"/>
      <c r="U13" s="224"/>
      <c r="V13" s="224"/>
      <c r="W13" s="224"/>
      <c r="X13" s="224"/>
      <c r="Y13" s="224"/>
      <c r="Z13" s="214"/>
      <c r="AA13" s="214"/>
      <c r="AB13" s="214"/>
      <c r="AC13" s="214"/>
      <c r="AD13" s="214"/>
      <c r="AE13" s="214"/>
      <c r="AF13" s="214"/>
      <c r="AG13" s="214" t="s">
        <v>371</v>
      </c>
      <c r="AH13" s="214">
        <v>0</v>
      </c>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outlineLevel="1" x14ac:dyDescent="0.2">
      <c r="A14" s="236">
        <v>3</v>
      </c>
      <c r="B14" s="237" t="s">
        <v>1299</v>
      </c>
      <c r="C14" s="254" t="s">
        <v>1300</v>
      </c>
      <c r="D14" s="238" t="s">
        <v>375</v>
      </c>
      <c r="E14" s="239">
        <v>1</v>
      </c>
      <c r="F14" s="240"/>
      <c r="G14" s="241">
        <f>ROUND(E14*F14,2)</f>
        <v>0</v>
      </c>
      <c r="H14" s="240"/>
      <c r="I14" s="241">
        <f>ROUND(E14*H14,2)</f>
        <v>0</v>
      </c>
      <c r="J14" s="240"/>
      <c r="K14" s="241">
        <f>ROUND(E14*J14,2)</f>
        <v>0</v>
      </c>
      <c r="L14" s="241">
        <v>12</v>
      </c>
      <c r="M14" s="241">
        <f>G14*(1+L14/100)</f>
        <v>0</v>
      </c>
      <c r="N14" s="239">
        <v>3.73E-2</v>
      </c>
      <c r="O14" s="239">
        <f>ROUND(E14*N14,2)</f>
        <v>0.04</v>
      </c>
      <c r="P14" s="239">
        <v>0</v>
      </c>
      <c r="Q14" s="239">
        <f>ROUND(E14*P14,2)</f>
        <v>0</v>
      </c>
      <c r="R14" s="241" t="s">
        <v>366</v>
      </c>
      <c r="S14" s="241" t="s">
        <v>315</v>
      </c>
      <c r="T14" s="242" t="s">
        <v>315</v>
      </c>
      <c r="U14" s="224">
        <v>0.40775</v>
      </c>
      <c r="V14" s="224">
        <f>ROUND(E14*U14,2)</f>
        <v>0.41</v>
      </c>
      <c r="W14" s="224"/>
      <c r="X14" s="224" t="s">
        <v>336</v>
      </c>
      <c r="Y14" s="224" t="s">
        <v>317</v>
      </c>
      <c r="Z14" s="214"/>
      <c r="AA14" s="214"/>
      <c r="AB14" s="214"/>
      <c r="AC14" s="214"/>
      <c r="AD14" s="214"/>
      <c r="AE14" s="214"/>
      <c r="AF14" s="214"/>
      <c r="AG14" s="214" t="s">
        <v>367</v>
      </c>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2" x14ac:dyDescent="0.2">
      <c r="A15" s="221"/>
      <c r="B15" s="222"/>
      <c r="C15" s="267" t="s">
        <v>1296</v>
      </c>
      <c r="D15" s="266"/>
      <c r="E15" s="266"/>
      <c r="F15" s="266"/>
      <c r="G15" s="266"/>
      <c r="H15" s="224"/>
      <c r="I15" s="224"/>
      <c r="J15" s="224"/>
      <c r="K15" s="224"/>
      <c r="L15" s="224"/>
      <c r="M15" s="224"/>
      <c r="N15" s="223"/>
      <c r="O15" s="223"/>
      <c r="P15" s="223"/>
      <c r="Q15" s="223"/>
      <c r="R15" s="224"/>
      <c r="S15" s="224"/>
      <c r="T15" s="224"/>
      <c r="U15" s="224"/>
      <c r="V15" s="224"/>
      <c r="W15" s="224"/>
      <c r="X15" s="224"/>
      <c r="Y15" s="224"/>
      <c r="Z15" s="214"/>
      <c r="AA15" s="214"/>
      <c r="AB15" s="214"/>
      <c r="AC15" s="214"/>
      <c r="AD15" s="214"/>
      <c r="AE15" s="214"/>
      <c r="AF15" s="214"/>
      <c r="AG15" s="214" t="s">
        <v>369</v>
      </c>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2" x14ac:dyDescent="0.2">
      <c r="A16" s="221"/>
      <c r="B16" s="222"/>
      <c r="C16" s="268" t="s">
        <v>1301</v>
      </c>
      <c r="D16" s="262"/>
      <c r="E16" s="263">
        <v>1</v>
      </c>
      <c r="F16" s="224"/>
      <c r="G16" s="224"/>
      <c r="H16" s="224"/>
      <c r="I16" s="224"/>
      <c r="J16" s="224"/>
      <c r="K16" s="224"/>
      <c r="L16" s="224"/>
      <c r="M16" s="224"/>
      <c r="N16" s="223"/>
      <c r="O16" s="223"/>
      <c r="P16" s="223"/>
      <c r="Q16" s="223"/>
      <c r="R16" s="224"/>
      <c r="S16" s="224"/>
      <c r="T16" s="224"/>
      <c r="U16" s="224"/>
      <c r="V16" s="224"/>
      <c r="W16" s="224"/>
      <c r="X16" s="224"/>
      <c r="Y16" s="224"/>
      <c r="Z16" s="214"/>
      <c r="AA16" s="214"/>
      <c r="AB16" s="214"/>
      <c r="AC16" s="214"/>
      <c r="AD16" s="214"/>
      <c r="AE16" s="214"/>
      <c r="AF16" s="214"/>
      <c r="AG16" s="214" t="s">
        <v>371</v>
      </c>
      <c r="AH16" s="214">
        <v>0</v>
      </c>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x14ac:dyDescent="0.2">
      <c r="A17" s="229" t="s">
        <v>310</v>
      </c>
      <c r="B17" s="230" t="s">
        <v>185</v>
      </c>
      <c r="C17" s="253" t="s">
        <v>186</v>
      </c>
      <c r="D17" s="231"/>
      <c r="E17" s="232"/>
      <c r="F17" s="233"/>
      <c r="G17" s="233">
        <f>SUMIF(AG18:AG26,"&lt;&gt;NOR",G18:G26)</f>
        <v>0</v>
      </c>
      <c r="H17" s="233"/>
      <c r="I17" s="233">
        <f>SUM(I18:I26)</f>
        <v>0</v>
      </c>
      <c r="J17" s="233"/>
      <c r="K17" s="233">
        <f>SUM(K18:K26)</f>
        <v>0</v>
      </c>
      <c r="L17" s="233"/>
      <c r="M17" s="233">
        <f>SUM(M18:M26)</f>
        <v>0</v>
      </c>
      <c r="N17" s="232"/>
      <c r="O17" s="232">
        <f>SUM(O18:O26)</f>
        <v>0.55000000000000004</v>
      </c>
      <c r="P17" s="232"/>
      <c r="Q17" s="232">
        <f>SUM(Q18:Q26)</f>
        <v>0</v>
      </c>
      <c r="R17" s="233"/>
      <c r="S17" s="233"/>
      <c r="T17" s="234"/>
      <c r="U17" s="228"/>
      <c r="V17" s="228">
        <f>SUM(V18:V26)</f>
        <v>18.14</v>
      </c>
      <c r="W17" s="228"/>
      <c r="X17" s="228"/>
      <c r="Y17" s="228"/>
      <c r="AG17" t="s">
        <v>311</v>
      </c>
    </row>
    <row r="18" spans="1:60" ht="33.75" outlineLevel="1" x14ac:dyDescent="0.2">
      <c r="A18" s="236">
        <v>4</v>
      </c>
      <c r="B18" s="237" t="s">
        <v>1302</v>
      </c>
      <c r="C18" s="254" t="s">
        <v>1303</v>
      </c>
      <c r="D18" s="238" t="s">
        <v>379</v>
      </c>
      <c r="E18" s="239">
        <v>11.8748</v>
      </c>
      <c r="F18" s="240"/>
      <c r="G18" s="241">
        <f>ROUND(E18*F18,2)</f>
        <v>0</v>
      </c>
      <c r="H18" s="240"/>
      <c r="I18" s="241">
        <f>ROUND(E18*H18,2)</f>
        <v>0</v>
      </c>
      <c r="J18" s="240"/>
      <c r="K18" s="241">
        <f>ROUND(E18*J18,2)</f>
        <v>0</v>
      </c>
      <c r="L18" s="241">
        <v>12</v>
      </c>
      <c r="M18" s="241">
        <f>G18*(1+L18/100)</f>
        <v>0</v>
      </c>
      <c r="N18" s="239">
        <v>4.5569999999999999E-2</v>
      </c>
      <c r="O18" s="239">
        <f>ROUND(E18*N18,2)</f>
        <v>0.54</v>
      </c>
      <c r="P18" s="239">
        <v>0</v>
      </c>
      <c r="Q18" s="239">
        <f>ROUND(E18*P18,2)</f>
        <v>0</v>
      </c>
      <c r="R18" s="241" t="s">
        <v>380</v>
      </c>
      <c r="S18" s="241" t="s">
        <v>315</v>
      </c>
      <c r="T18" s="242" t="s">
        <v>315</v>
      </c>
      <c r="U18" s="224">
        <v>1.2869999999999999</v>
      </c>
      <c r="V18" s="224">
        <f>ROUND(E18*U18,2)</f>
        <v>15.28</v>
      </c>
      <c r="W18" s="224"/>
      <c r="X18" s="224" t="s">
        <v>336</v>
      </c>
      <c r="Y18" s="224" t="s">
        <v>317</v>
      </c>
      <c r="Z18" s="214"/>
      <c r="AA18" s="214"/>
      <c r="AB18" s="214"/>
      <c r="AC18" s="214"/>
      <c r="AD18" s="214"/>
      <c r="AE18" s="214"/>
      <c r="AF18" s="214"/>
      <c r="AG18" s="214" t="s">
        <v>367</v>
      </c>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ht="22.5" outlineLevel="2" x14ac:dyDescent="0.2">
      <c r="A19" s="221"/>
      <c r="B19" s="222"/>
      <c r="C19" s="267" t="s">
        <v>385</v>
      </c>
      <c r="D19" s="266"/>
      <c r="E19" s="266"/>
      <c r="F19" s="266"/>
      <c r="G19" s="266"/>
      <c r="H19" s="224"/>
      <c r="I19" s="224"/>
      <c r="J19" s="224"/>
      <c r="K19" s="224"/>
      <c r="L19" s="224"/>
      <c r="M19" s="224"/>
      <c r="N19" s="223"/>
      <c r="O19" s="223"/>
      <c r="P19" s="223"/>
      <c r="Q19" s="223"/>
      <c r="R19" s="224"/>
      <c r="S19" s="224"/>
      <c r="T19" s="224"/>
      <c r="U19" s="224"/>
      <c r="V19" s="224"/>
      <c r="W19" s="224"/>
      <c r="X19" s="224"/>
      <c r="Y19" s="224"/>
      <c r="Z19" s="214"/>
      <c r="AA19" s="214"/>
      <c r="AB19" s="214"/>
      <c r="AC19" s="214"/>
      <c r="AD19" s="214"/>
      <c r="AE19" s="214"/>
      <c r="AF19" s="214"/>
      <c r="AG19" s="214" t="s">
        <v>369</v>
      </c>
      <c r="AH19" s="214"/>
      <c r="AI19" s="214"/>
      <c r="AJ19" s="214"/>
      <c r="AK19" s="214"/>
      <c r="AL19" s="214"/>
      <c r="AM19" s="214"/>
      <c r="AN19" s="214"/>
      <c r="AO19" s="214"/>
      <c r="AP19" s="214"/>
      <c r="AQ19" s="214"/>
      <c r="AR19" s="214"/>
      <c r="AS19" s="214"/>
      <c r="AT19" s="214"/>
      <c r="AU19" s="214"/>
      <c r="AV19" s="214"/>
      <c r="AW19" s="214"/>
      <c r="AX19" s="214"/>
      <c r="AY19" s="214"/>
      <c r="AZ19" s="214"/>
      <c r="BA19" s="244" t="str">
        <f>C19</f>
        <v>zřízení nosné konstrukce příčky, vložení tepelné izolace tl. do 5 cm, montáž desek, tmelení spár Q2 a úprava rohů. Včetně dodávek materiálu.</v>
      </c>
      <c r="BB19" s="214"/>
      <c r="BC19" s="214"/>
      <c r="BD19" s="214"/>
      <c r="BE19" s="214"/>
      <c r="BF19" s="214"/>
      <c r="BG19" s="214"/>
      <c r="BH19" s="214"/>
    </row>
    <row r="20" spans="1:60" outlineLevel="2" x14ac:dyDescent="0.2">
      <c r="A20" s="221"/>
      <c r="B20" s="222"/>
      <c r="C20" s="268" t="s">
        <v>1304</v>
      </c>
      <c r="D20" s="262"/>
      <c r="E20" s="263">
        <v>14.6328</v>
      </c>
      <c r="F20" s="224"/>
      <c r="G20" s="224"/>
      <c r="H20" s="224"/>
      <c r="I20" s="224"/>
      <c r="J20" s="224"/>
      <c r="K20" s="224"/>
      <c r="L20" s="224"/>
      <c r="M20" s="224"/>
      <c r="N20" s="223"/>
      <c r="O20" s="223"/>
      <c r="P20" s="223"/>
      <c r="Q20" s="223"/>
      <c r="R20" s="224"/>
      <c r="S20" s="224"/>
      <c r="T20" s="224"/>
      <c r="U20" s="224"/>
      <c r="V20" s="224"/>
      <c r="W20" s="224"/>
      <c r="X20" s="224"/>
      <c r="Y20" s="224"/>
      <c r="Z20" s="214"/>
      <c r="AA20" s="214"/>
      <c r="AB20" s="214"/>
      <c r="AC20" s="214"/>
      <c r="AD20" s="214"/>
      <c r="AE20" s="214"/>
      <c r="AF20" s="214"/>
      <c r="AG20" s="214" t="s">
        <v>371</v>
      </c>
      <c r="AH20" s="214">
        <v>0</v>
      </c>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3" x14ac:dyDescent="0.2">
      <c r="A21" s="221"/>
      <c r="B21" s="222"/>
      <c r="C21" s="268" t="s">
        <v>1305</v>
      </c>
      <c r="D21" s="262"/>
      <c r="E21" s="263">
        <v>-2.758</v>
      </c>
      <c r="F21" s="224"/>
      <c r="G21" s="224"/>
      <c r="H21" s="224"/>
      <c r="I21" s="224"/>
      <c r="J21" s="224"/>
      <c r="K21" s="224"/>
      <c r="L21" s="224"/>
      <c r="M21" s="224"/>
      <c r="N21" s="223"/>
      <c r="O21" s="223"/>
      <c r="P21" s="223"/>
      <c r="Q21" s="223"/>
      <c r="R21" s="224"/>
      <c r="S21" s="224"/>
      <c r="T21" s="224"/>
      <c r="U21" s="224"/>
      <c r="V21" s="224"/>
      <c r="W21" s="224"/>
      <c r="X21" s="224"/>
      <c r="Y21" s="224"/>
      <c r="Z21" s="214"/>
      <c r="AA21" s="214"/>
      <c r="AB21" s="214"/>
      <c r="AC21" s="214"/>
      <c r="AD21" s="214"/>
      <c r="AE21" s="214"/>
      <c r="AF21" s="214"/>
      <c r="AG21" s="214" t="s">
        <v>371</v>
      </c>
      <c r="AH21" s="214">
        <v>0</v>
      </c>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ht="33.75" outlineLevel="1" x14ac:dyDescent="0.2">
      <c r="A22" s="236">
        <v>5</v>
      </c>
      <c r="B22" s="237" t="s">
        <v>393</v>
      </c>
      <c r="C22" s="254" t="s">
        <v>1306</v>
      </c>
      <c r="D22" s="238" t="s">
        <v>375</v>
      </c>
      <c r="E22" s="239">
        <v>2</v>
      </c>
      <c r="F22" s="240"/>
      <c r="G22" s="241">
        <f>ROUND(E22*F22,2)</f>
        <v>0</v>
      </c>
      <c r="H22" s="240"/>
      <c r="I22" s="241">
        <f>ROUND(E22*H22,2)</f>
        <v>0</v>
      </c>
      <c r="J22" s="240"/>
      <c r="K22" s="241">
        <f>ROUND(E22*J22,2)</f>
        <v>0</v>
      </c>
      <c r="L22" s="241">
        <v>12</v>
      </c>
      <c r="M22" s="241">
        <f>G22*(1+L22/100)</f>
        <v>0</v>
      </c>
      <c r="N22" s="239">
        <v>6.3200000000000001E-3</v>
      </c>
      <c r="O22" s="239">
        <f>ROUND(E22*N22,2)</f>
        <v>0.01</v>
      </c>
      <c r="P22" s="239">
        <v>0</v>
      </c>
      <c r="Q22" s="239">
        <f>ROUND(E22*P22,2)</f>
        <v>0</v>
      </c>
      <c r="R22" s="241" t="s">
        <v>380</v>
      </c>
      <c r="S22" s="241" t="s">
        <v>315</v>
      </c>
      <c r="T22" s="242" t="s">
        <v>315</v>
      </c>
      <c r="U22" s="224">
        <v>0.96</v>
      </c>
      <c r="V22" s="224">
        <f>ROUND(E22*U22,2)</f>
        <v>1.92</v>
      </c>
      <c r="W22" s="224"/>
      <c r="X22" s="224" t="s">
        <v>336</v>
      </c>
      <c r="Y22" s="224" t="s">
        <v>317</v>
      </c>
      <c r="Z22" s="214"/>
      <c r="AA22" s="214"/>
      <c r="AB22" s="214"/>
      <c r="AC22" s="214"/>
      <c r="AD22" s="214"/>
      <c r="AE22" s="214"/>
      <c r="AF22" s="214"/>
      <c r="AG22" s="214" t="s">
        <v>367</v>
      </c>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2" x14ac:dyDescent="0.2">
      <c r="A23" s="221"/>
      <c r="B23" s="222"/>
      <c r="C23" s="268" t="s">
        <v>1307</v>
      </c>
      <c r="D23" s="262"/>
      <c r="E23" s="263">
        <v>1</v>
      </c>
      <c r="F23" s="224"/>
      <c r="G23" s="224"/>
      <c r="H23" s="224"/>
      <c r="I23" s="224"/>
      <c r="J23" s="224"/>
      <c r="K23" s="224"/>
      <c r="L23" s="224"/>
      <c r="M23" s="224"/>
      <c r="N23" s="223"/>
      <c r="O23" s="223"/>
      <c r="P23" s="223"/>
      <c r="Q23" s="223"/>
      <c r="R23" s="224"/>
      <c r="S23" s="224"/>
      <c r="T23" s="224"/>
      <c r="U23" s="224"/>
      <c r="V23" s="224"/>
      <c r="W23" s="224"/>
      <c r="X23" s="224"/>
      <c r="Y23" s="224"/>
      <c r="Z23" s="214"/>
      <c r="AA23" s="214"/>
      <c r="AB23" s="214"/>
      <c r="AC23" s="214"/>
      <c r="AD23" s="214"/>
      <c r="AE23" s="214"/>
      <c r="AF23" s="214"/>
      <c r="AG23" s="214" t="s">
        <v>371</v>
      </c>
      <c r="AH23" s="214">
        <v>0</v>
      </c>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3" x14ac:dyDescent="0.2">
      <c r="A24" s="221"/>
      <c r="B24" s="222"/>
      <c r="C24" s="268" t="s">
        <v>1308</v>
      </c>
      <c r="D24" s="262"/>
      <c r="E24" s="263">
        <v>1</v>
      </c>
      <c r="F24" s="224"/>
      <c r="G24" s="224"/>
      <c r="H24" s="224"/>
      <c r="I24" s="224"/>
      <c r="J24" s="224"/>
      <c r="K24" s="224"/>
      <c r="L24" s="224"/>
      <c r="M24" s="224"/>
      <c r="N24" s="223"/>
      <c r="O24" s="223"/>
      <c r="P24" s="223"/>
      <c r="Q24" s="223"/>
      <c r="R24" s="224"/>
      <c r="S24" s="224"/>
      <c r="T24" s="224"/>
      <c r="U24" s="224"/>
      <c r="V24" s="224"/>
      <c r="W24" s="224"/>
      <c r="X24" s="224"/>
      <c r="Y24" s="224"/>
      <c r="Z24" s="214"/>
      <c r="AA24" s="214"/>
      <c r="AB24" s="214"/>
      <c r="AC24" s="214"/>
      <c r="AD24" s="214"/>
      <c r="AE24" s="214"/>
      <c r="AF24" s="214"/>
      <c r="AG24" s="214" t="s">
        <v>371</v>
      </c>
      <c r="AH24" s="214">
        <v>0</v>
      </c>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ht="22.5" outlineLevel="1" x14ac:dyDescent="0.2">
      <c r="A25" s="236">
        <v>6</v>
      </c>
      <c r="B25" s="237" t="s">
        <v>401</v>
      </c>
      <c r="C25" s="254" t="s">
        <v>1309</v>
      </c>
      <c r="D25" s="238" t="s">
        <v>403</v>
      </c>
      <c r="E25" s="239">
        <v>18.72</v>
      </c>
      <c r="F25" s="240"/>
      <c r="G25" s="241">
        <f>ROUND(E25*F25,2)</f>
        <v>0</v>
      </c>
      <c r="H25" s="240"/>
      <c r="I25" s="241">
        <f>ROUND(E25*H25,2)</f>
        <v>0</v>
      </c>
      <c r="J25" s="240"/>
      <c r="K25" s="241">
        <f>ROUND(E25*J25,2)</f>
        <v>0</v>
      </c>
      <c r="L25" s="241">
        <v>12</v>
      </c>
      <c r="M25" s="241">
        <f>G25*(1+L25/100)</f>
        <v>0</v>
      </c>
      <c r="N25" s="239">
        <v>1.3999999999999999E-4</v>
      </c>
      <c r="O25" s="239">
        <f>ROUND(E25*N25,2)</f>
        <v>0</v>
      </c>
      <c r="P25" s="239">
        <v>0</v>
      </c>
      <c r="Q25" s="239">
        <f>ROUND(E25*P25,2)</f>
        <v>0</v>
      </c>
      <c r="R25" s="241" t="s">
        <v>380</v>
      </c>
      <c r="S25" s="241" t="s">
        <v>315</v>
      </c>
      <c r="T25" s="242" t="s">
        <v>315</v>
      </c>
      <c r="U25" s="224">
        <v>0.05</v>
      </c>
      <c r="V25" s="224">
        <f>ROUND(E25*U25,2)</f>
        <v>0.94</v>
      </c>
      <c r="W25" s="224"/>
      <c r="X25" s="224" t="s">
        <v>336</v>
      </c>
      <c r="Y25" s="224" t="s">
        <v>317</v>
      </c>
      <c r="Z25" s="214"/>
      <c r="AA25" s="214"/>
      <c r="AB25" s="214"/>
      <c r="AC25" s="214"/>
      <c r="AD25" s="214"/>
      <c r="AE25" s="214"/>
      <c r="AF25" s="214"/>
      <c r="AG25" s="214" t="s">
        <v>367</v>
      </c>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2" x14ac:dyDescent="0.2">
      <c r="A26" s="221"/>
      <c r="B26" s="222"/>
      <c r="C26" s="268" t="s">
        <v>1310</v>
      </c>
      <c r="D26" s="262"/>
      <c r="E26" s="263">
        <v>18.72</v>
      </c>
      <c r="F26" s="224"/>
      <c r="G26" s="224"/>
      <c r="H26" s="224"/>
      <c r="I26" s="224"/>
      <c r="J26" s="224"/>
      <c r="K26" s="224"/>
      <c r="L26" s="224"/>
      <c r="M26" s="224"/>
      <c r="N26" s="223"/>
      <c r="O26" s="223"/>
      <c r="P26" s="223"/>
      <c r="Q26" s="223"/>
      <c r="R26" s="224"/>
      <c r="S26" s="224"/>
      <c r="T26" s="224"/>
      <c r="U26" s="224"/>
      <c r="V26" s="224"/>
      <c r="W26" s="224"/>
      <c r="X26" s="224"/>
      <c r="Y26" s="224"/>
      <c r="Z26" s="214"/>
      <c r="AA26" s="214"/>
      <c r="AB26" s="214"/>
      <c r="AC26" s="214"/>
      <c r="AD26" s="214"/>
      <c r="AE26" s="214"/>
      <c r="AF26" s="214"/>
      <c r="AG26" s="214" t="s">
        <v>371</v>
      </c>
      <c r="AH26" s="214">
        <v>0</v>
      </c>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x14ac:dyDescent="0.2">
      <c r="A27" s="229" t="s">
        <v>310</v>
      </c>
      <c r="B27" s="230" t="s">
        <v>191</v>
      </c>
      <c r="C27" s="253" t="s">
        <v>192</v>
      </c>
      <c r="D27" s="231"/>
      <c r="E27" s="232"/>
      <c r="F27" s="233"/>
      <c r="G27" s="233">
        <f>SUMIF(AG28:AG50,"&lt;&gt;NOR",G28:G50)</f>
        <v>0</v>
      </c>
      <c r="H27" s="233"/>
      <c r="I27" s="233">
        <f>SUM(I28:I50)</f>
        <v>0</v>
      </c>
      <c r="J27" s="233"/>
      <c r="K27" s="233">
        <f>SUM(K28:K50)</f>
        <v>0</v>
      </c>
      <c r="L27" s="233"/>
      <c r="M27" s="233">
        <f>SUM(M28:M50)</f>
        <v>0</v>
      </c>
      <c r="N27" s="232"/>
      <c r="O27" s="232">
        <f>SUM(O28:O50)</f>
        <v>0.45</v>
      </c>
      <c r="P27" s="232"/>
      <c r="Q27" s="232">
        <f>SUM(Q28:Q50)</f>
        <v>0</v>
      </c>
      <c r="R27" s="233"/>
      <c r="S27" s="233"/>
      <c r="T27" s="234"/>
      <c r="U27" s="228"/>
      <c r="V27" s="228">
        <f>SUM(V28:V50)</f>
        <v>43.57</v>
      </c>
      <c r="W27" s="228"/>
      <c r="X27" s="228"/>
      <c r="Y27" s="228"/>
      <c r="AG27" t="s">
        <v>311</v>
      </c>
    </row>
    <row r="28" spans="1:60" ht="33.75" outlineLevel="1" x14ac:dyDescent="0.2">
      <c r="A28" s="236">
        <v>7</v>
      </c>
      <c r="B28" s="237" t="s">
        <v>406</v>
      </c>
      <c r="C28" s="254" t="s">
        <v>407</v>
      </c>
      <c r="D28" s="238" t="s">
        <v>379</v>
      </c>
      <c r="E28" s="239">
        <v>33.39</v>
      </c>
      <c r="F28" s="240"/>
      <c r="G28" s="241">
        <f>ROUND(E28*F28,2)</f>
        <v>0</v>
      </c>
      <c r="H28" s="240"/>
      <c r="I28" s="241">
        <f>ROUND(E28*H28,2)</f>
        <v>0</v>
      </c>
      <c r="J28" s="240"/>
      <c r="K28" s="241">
        <f>ROUND(E28*J28,2)</f>
        <v>0</v>
      </c>
      <c r="L28" s="241">
        <v>12</v>
      </c>
      <c r="M28" s="241">
        <f>G28*(1+L28/100)</f>
        <v>0</v>
      </c>
      <c r="N28" s="239">
        <v>1.1900000000000001E-2</v>
      </c>
      <c r="O28" s="239">
        <f>ROUND(E28*N28,2)</f>
        <v>0.4</v>
      </c>
      <c r="P28" s="239">
        <v>0</v>
      </c>
      <c r="Q28" s="239">
        <f>ROUND(E28*P28,2)</f>
        <v>0</v>
      </c>
      <c r="R28" s="241" t="s">
        <v>380</v>
      </c>
      <c r="S28" s="241" t="s">
        <v>315</v>
      </c>
      <c r="T28" s="242" t="s">
        <v>315</v>
      </c>
      <c r="U28" s="224">
        <v>0.95</v>
      </c>
      <c r="V28" s="224">
        <f>ROUND(E28*U28,2)</f>
        <v>31.72</v>
      </c>
      <c r="W28" s="224"/>
      <c r="X28" s="224" t="s">
        <v>336</v>
      </c>
      <c r="Y28" s="224" t="s">
        <v>317</v>
      </c>
      <c r="Z28" s="214"/>
      <c r="AA28" s="214"/>
      <c r="AB28" s="214"/>
      <c r="AC28" s="214"/>
      <c r="AD28" s="214"/>
      <c r="AE28" s="214"/>
      <c r="AF28" s="214"/>
      <c r="AG28" s="214" t="s">
        <v>367</v>
      </c>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2" x14ac:dyDescent="0.2">
      <c r="A29" s="221"/>
      <c r="B29" s="222"/>
      <c r="C29" s="268" t="s">
        <v>991</v>
      </c>
      <c r="D29" s="262"/>
      <c r="E29" s="263"/>
      <c r="F29" s="224"/>
      <c r="G29" s="224"/>
      <c r="H29" s="224"/>
      <c r="I29" s="224"/>
      <c r="J29" s="224"/>
      <c r="K29" s="224"/>
      <c r="L29" s="224"/>
      <c r="M29" s="224"/>
      <c r="N29" s="223"/>
      <c r="O29" s="223"/>
      <c r="P29" s="223"/>
      <c r="Q29" s="223"/>
      <c r="R29" s="224"/>
      <c r="S29" s="224"/>
      <c r="T29" s="224"/>
      <c r="U29" s="224"/>
      <c r="V29" s="224"/>
      <c r="W29" s="224"/>
      <c r="X29" s="224"/>
      <c r="Y29" s="224"/>
      <c r="Z29" s="214"/>
      <c r="AA29" s="214"/>
      <c r="AB29" s="214"/>
      <c r="AC29" s="214"/>
      <c r="AD29" s="214"/>
      <c r="AE29" s="214"/>
      <c r="AF29" s="214"/>
      <c r="AG29" s="214" t="s">
        <v>371</v>
      </c>
      <c r="AH29" s="214">
        <v>0</v>
      </c>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3" x14ac:dyDescent="0.2">
      <c r="A30" s="221"/>
      <c r="B30" s="222"/>
      <c r="C30" s="268" t="s">
        <v>1311</v>
      </c>
      <c r="D30" s="262"/>
      <c r="E30" s="263">
        <v>9.33</v>
      </c>
      <c r="F30" s="224"/>
      <c r="G30" s="224"/>
      <c r="H30" s="224"/>
      <c r="I30" s="224"/>
      <c r="J30" s="224"/>
      <c r="K30" s="224"/>
      <c r="L30" s="224"/>
      <c r="M30" s="224"/>
      <c r="N30" s="223"/>
      <c r="O30" s="223"/>
      <c r="P30" s="223"/>
      <c r="Q30" s="223"/>
      <c r="R30" s="224"/>
      <c r="S30" s="224"/>
      <c r="T30" s="224"/>
      <c r="U30" s="224"/>
      <c r="V30" s="224"/>
      <c r="W30" s="224"/>
      <c r="X30" s="224"/>
      <c r="Y30" s="224"/>
      <c r="Z30" s="214"/>
      <c r="AA30" s="214"/>
      <c r="AB30" s="214"/>
      <c r="AC30" s="214"/>
      <c r="AD30" s="214"/>
      <c r="AE30" s="214"/>
      <c r="AF30" s="214"/>
      <c r="AG30" s="214" t="s">
        <v>371</v>
      </c>
      <c r="AH30" s="214">
        <v>0</v>
      </c>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3" x14ac:dyDescent="0.2">
      <c r="A31" s="221"/>
      <c r="B31" s="222"/>
      <c r="C31" s="268" t="s">
        <v>1312</v>
      </c>
      <c r="D31" s="262"/>
      <c r="E31" s="263">
        <v>24.06</v>
      </c>
      <c r="F31" s="224"/>
      <c r="G31" s="224"/>
      <c r="H31" s="224"/>
      <c r="I31" s="224"/>
      <c r="J31" s="224"/>
      <c r="K31" s="224"/>
      <c r="L31" s="224"/>
      <c r="M31" s="224"/>
      <c r="N31" s="223"/>
      <c r="O31" s="223"/>
      <c r="P31" s="223"/>
      <c r="Q31" s="223"/>
      <c r="R31" s="224"/>
      <c r="S31" s="224"/>
      <c r="T31" s="224"/>
      <c r="U31" s="224"/>
      <c r="V31" s="224"/>
      <c r="W31" s="224"/>
      <c r="X31" s="224"/>
      <c r="Y31" s="224"/>
      <c r="Z31" s="214"/>
      <c r="AA31" s="214"/>
      <c r="AB31" s="214"/>
      <c r="AC31" s="214"/>
      <c r="AD31" s="214"/>
      <c r="AE31" s="214"/>
      <c r="AF31" s="214"/>
      <c r="AG31" s="214" t="s">
        <v>371</v>
      </c>
      <c r="AH31" s="214">
        <v>0</v>
      </c>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ht="33.75" outlineLevel="1" x14ac:dyDescent="0.2">
      <c r="A32" s="236">
        <v>8</v>
      </c>
      <c r="B32" s="237" t="s">
        <v>411</v>
      </c>
      <c r="C32" s="254" t="s">
        <v>412</v>
      </c>
      <c r="D32" s="238" t="s">
        <v>379</v>
      </c>
      <c r="E32" s="239">
        <v>3.38</v>
      </c>
      <c r="F32" s="240"/>
      <c r="G32" s="241">
        <f>ROUND(E32*F32,2)</f>
        <v>0</v>
      </c>
      <c r="H32" s="240"/>
      <c r="I32" s="241">
        <f>ROUND(E32*H32,2)</f>
        <v>0</v>
      </c>
      <c r="J32" s="240"/>
      <c r="K32" s="241">
        <f>ROUND(E32*J32,2)</f>
        <v>0</v>
      </c>
      <c r="L32" s="241">
        <v>12</v>
      </c>
      <c r="M32" s="241">
        <f>G32*(1+L32/100)</f>
        <v>0</v>
      </c>
      <c r="N32" s="239">
        <v>1.201E-2</v>
      </c>
      <c r="O32" s="239">
        <f>ROUND(E32*N32,2)</f>
        <v>0.04</v>
      </c>
      <c r="P32" s="239">
        <v>0</v>
      </c>
      <c r="Q32" s="239">
        <f>ROUND(E32*P32,2)</f>
        <v>0</v>
      </c>
      <c r="R32" s="241" t="s">
        <v>380</v>
      </c>
      <c r="S32" s="241" t="s">
        <v>315</v>
      </c>
      <c r="T32" s="242" t="s">
        <v>315</v>
      </c>
      <c r="U32" s="224">
        <v>0.95</v>
      </c>
      <c r="V32" s="224">
        <f>ROUND(E32*U32,2)</f>
        <v>3.21</v>
      </c>
      <c r="W32" s="224"/>
      <c r="X32" s="224" t="s">
        <v>336</v>
      </c>
      <c r="Y32" s="224" t="s">
        <v>317</v>
      </c>
      <c r="Z32" s="214"/>
      <c r="AA32" s="214"/>
      <c r="AB32" s="214"/>
      <c r="AC32" s="214"/>
      <c r="AD32" s="214"/>
      <c r="AE32" s="214"/>
      <c r="AF32" s="214"/>
      <c r="AG32" s="214" t="s">
        <v>367</v>
      </c>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2" x14ac:dyDescent="0.2">
      <c r="A33" s="221"/>
      <c r="B33" s="222"/>
      <c r="C33" s="268" t="s">
        <v>991</v>
      </c>
      <c r="D33" s="262"/>
      <c r="E33" s="263"/>
      <c r="F33" s="224"/>
      <c r="G33" s="224"/>
      <c r="H33" s="224"/>
      <c r="I33" s="224"/>
      <c r="J33" s="224"/>
      <c r="K33" s="224"/>
      <c r="L33" s="224"/>
      <c r="M33" s="224"/>
      <c r="N33" s="223"/>
      <c r="O33" s="223"/>
      <c r="P33" s="223"/>
      <c r="Q33" s="223"/>
      <c r="R33" s="224"/>
      <c r="S33" s="224"/>
      <c r="T33" s="224"/>
      <c r="U33" s="224"/>
      <c r="V33" s="224"/>
      <c r="W33" s="224"/>
      <c r="X33" s="224"/>
      <c r="Y33" s="224"/>
      <c r="Z33" s="214"/>
      <c r="AA33" s="214"/>
      <c r="AB33" s="214"/>
      <c r="AC33" s="214"/>
      <c r="AD33" s="214"/>
      <c r="AE33" s="214"/>
      <c r="AF33" s="214"/>
      <c r="AG33" s="214" t="s">
        <v>371</v>
      </c>
      <c r="AH33" s="214">
        <v>0</v>
      </c>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3" x14ac:dyDescent="0.2">
      <c r="A34" s="221"/>
      <c r="B34" s="222"/>
      <c r="C34" s="268" t="s">
        <v>1313</v>
      </c>
      <c r="D34" s="262"/>
      <c r="E34" s="263">
        <v>2.14</v>
      </c>
      <c r="F34" s="224"/>
      <c r="G34" s="224"/>
      <c r="H34" s="224"/>
      <c r="I34" s="224"/>
      <c r="J34" s="224"/>
      <c r="K34" s="224"/>
      <c r="L34" s="224"/>
      <c r="M34" s="224"/>
      <c r="N34" s="223"/>
      <c r="O34" s="223"/>
      <c r="P34" s="223"/>
      <c r="Q34" s="223"/>
      <c r="R34" s="224"/>
      <c r="S34" s="224"/>
      <c r="T34" s="224"/>
      <c r="U34" s="224"/>
      <c r="V34" s="224"/>
      <c r="W34" s="224"/>
      <c r="X34" s="224"/>
      <c r="Y34" s="224"/>
      <c r="Z34" s="214"/>
      <c r="AA34" s="214"/>
      <c r="AB34" s="214"/>
      <c r="AC34" s="214"/>
      <c r="AD34" s="214"/>
      <c r="AE34" s="214"/>
      <c r="AF34" s="214"/>
      <c r="AG34" s="214" t="s">
        <v>371</v>
      </c>
      <c r="AH34" s="214">
        <v>0</v>
      </c>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3" x14ac:dyDescent="0.2">
      <c r="A35" s="221"/>
      <c r="B35" s="222"/>
      <c r="C35" s="268" t="s">
        <v>1314</v>
      </c>
      <c r="D35" s="262"/>
      <c r="E35" s="263">
        <v>1.24</v>
      </c>
      <c r="F35" s="224"/>
      <c r="G35" s="224"/>
      <c r="H35" s="224"/>
      <c r="I35" s="224"/>
      <c r="J35" s="224"/>
      <c r="K35" s="224"/>
      <c r="L35" s="224"/>
      <c r="M35" s="224"/>
      <c r="N35" s="223"/>
      <c r="O35" s="223"/>
      <c r="P35" s="223"/>
      <c r="Q35" s="223"/>
      <c r="R35" s="224"/>
      <c r="S35" s="224"/>
      <c r="T35" s="224"/>
      <c r="U35" s="224"/>
      <c r="V35" s="224"/>
      <c r="W35" s="224"/>
      <c r="X35" s="224"/>
      <c r="Y35" s="224"/>
      <c r="Z35" s="214"/>
      <c r="AA35" s="214"/>
      <c r="AB35" s="214"/>
      <c r="AC35" s="214"/>
      <c r="AD35" s="214"/>
      <c r="AE35" s="214"/>
      <c r="AF35" s="214"/>
      <c r="AG35" s="214" t="s">
        <v>371</v>
      </c>
      <c r="AH35" s="214">
        <v>0</v>
      </c>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ht="22.5" outlineLevel="1" x14ac:dyDescent="0.2">
      <c r="A36" s="236">
        <v>9</v>
      </c>
      <c r="B36" s="237" t="s">
        <v>416</v>
      </c>
      <c r="C36" s="254" t="s">
        <v>417</v>
      </c>
      <c r="D36" s="238" t="s">
        <v>379</v>
      </c>
      <c r="E36" s="239">
        <v>1.24</v>
      </c>
      <c r="F36" s="240"/>
      <c r="G36" s="241">
        <f>ROUND(E36*F36,2)</f>
        <v>0</v>
      </c>
      <c r="H36" s="240"/>
      <c r="I36" s="241">
        <f>ROUND(E36*H36,2)</f>
        <v>0</v>
      </c>
      <c r="J36" s="240"/>
      <c r="K36" s="241">
        <f>ROUND(E36*J36,2)</f>
        <v>0</v>
      </c>
      <c r="L36" s="241">
        <v>12</v>
      </c>
      <c r="M36" s="241">
        <f>G36*(1+L36/100)</f>
        <v>0</v>
      </c>
      <c r="N36" s="239">
        <v>0</v>
      </c>
      <c r="O36" s="239">
        <f>ROUND(E36*N36,2)</f>
        <v>0</v>
      </c>
      <c r="P36" s="239">
        <v>0</v>
      </c>
      <c r="Q36" s="239">
        <f>ROUND(E36*P36,2)</f>
        <v>0</v>
      </c>
      <c r="R36" s="241" t="s">
        <v>380</v>
      </c>
      <c r="S36" s="241" t="s">
        <v>315</v>
      </c>
      <c r="T36" s="242" t="s">
        <v>315</v>
      </c>
      <c r="U36" s="224">
        <v>0.57999999999999996</v>
      </c>
      <c r="V36" s="224">
        <f>ROUND(E36*U36,2)</f>
        <v>0.72</v>
      </c>
      <c r="W36" s="224"/>
      <c r="X36" s="224" t="s">
        <v>336</v>
      </c>
      <c r="Y36" s="224" t="s">
        <v>317</v>
      </c>
      <c r="Z36" s="214"/>
      <c r="AA36" s="214"/>
      <c r="AB36" s="214"/>
      <c r="AC36" s="214"/>
      <c r="AD36" s="214"/>
      <c r="AE36" s="214"/>
      <c r="AF36" s="214"/>
      <c r="AG36" s="214" t="s">
        <v>367</v>
      </c>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2" x14ac:dyDescent="0.2">
      <c r="A37" s="221"/>
      <c r="B37" s="222"/>
      <c r="C37" s="268" t="s">
        <v>1314</v>
      </c>
      <c r="D37" s="262"/>
      <c r="E37" s="263">
        <v>1.24</v>
      </c>
      <c r="F37" s="224"/>
      <c r="G37" s="224"/>
      <c r="H37" s="224"/>
      <c r="I37" s="224"/>
      <c r="J37" s="224"/>
      <c r="K37" s="224"/>
      <c r="L37" s="224"/>
      <c r="M37" s="224"/>
      <c r="N37" s="223"/>
      <c r="O37" s="223"/>
      <c r="P37" s="223"/>
      <c r="Q37" s="223"/>
      <c r="R37" s="224"/>
      <c r="S37" s="224"/>
      <c r="T37" s="224"/>
      <c r="U37" s="224"/>
      <c r="V37" s="224"/>
      <c r="W37" s="224"/>
      <c r="X37" s="224"/>
      <c r="Y37" s="224"/>
      <c r="Z37" s="214"/>
      <c r="AA37" s="214"/>
      <c r="AB37" s="214"/>
      <c r="AC37" s="214"/>
      <c r="AD37" s="214"/>
      <c r="AE37" s="214"/>
      <c r="AF37" s="214"/>
      <c r="AG37" s="214" t="s">
        <v>371</v>
      </c>
      <c r="AH37" s="214">
        <v>0</v>
      </c>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ht="22.5" outlineLevel="1" x14ac:dyDescent="0.2">
      <c r="A38" s="236">
        <v>10</v>
      </c>
      <c r="B38" s="237" t="s">
        <v>418</v>
      </c>
      <c r="C38" s="254" t="s">
        <v>419</v>
      </c>
      <c r="D38" s="238" t="s">
        <v>379</v>
      </c>
      <c r="E38" s="239">
        <v>2.14</v>
      </c>
      <c r="F38" s="240"/>
      <c r="G38" s="241">
        <f>ROUND(E38*F38,2)</f>
        <v>0</v>
      </c>
      <c r="H38" s="240"/>
      <c r="I38" s="241">
        <f>ROUND(E38*H38,2)</f>
        <v>0</v>
      </c>
      <c r="J38" s="240"/>
      <c r="K38" s="241">
        <f>ROUND(E38*J38,2)</f>
        <v>0</v>
      </c>
      <c r="L38" s="241">
        <v>12</v>
      </c>
      <c r="M38" s="241">
        <f>G38*(1+L38/100)</f>
        <v>0</v>
      </c>
      <c r="N38" s="239">
        <v>0</v>
      </c>
      <c r="O38" s="239">
        <f>ROUND(E38*N38,2)</f>
        <v>0</v>
      </c>
      <c r="P38" s="239">
        <v>0</v>
      </c>
      <c r="Q38" s="239">
        <f>ROUND(E38*P38,2)</f>
        <v>0</v>
      </c>
      <c r="R38" s="241" t="s">
        <v>380</v>
      </c>
      <c r="S38" s="241" t="s">
        <v>315</v>
      </c>
      <c r="T38" s="242" t="s">
        <v>315</v>
      </c>
      <c r="U38" s="224">
        <v>0.43</v>
      </c>
      <c r="V38" s="224">
        <f>ROUND(E38*U38,2)</f>
        <v>0.92</v>
      </c>
      <c r="W38" s="224"/>
      <c r="X38" s="224" t="s">
        <v>336</v>
      </c>
      <c r="Y38" s="224" t="s">
        <v>317</v>
      </c>
      <c r="Z38" s="214"/>
      <c r="AA38" s="214"/>
      <c r="AB38" s="214"/>
      <c r="AC38" s="214"/>
      <c r="AD38" s="214"/>
      <c r="AE38" s="214"/>
      <c r="AF38" s="214"/>
      <c r="AG38" s="214" t="s">
        <v>367</v>
      </c>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2" x14ac:dyDescent="0.2">
      <c r="A39" s="221"/>
      <c r="B39" s="222"/>
      <c r="C39" s="268" t="s">
        <v>1313</v>
      </c>
      <c r="D39" s="262"/>
      <c r="E39" s="263">
        <v>2.14</v>
      </c>
      <c r="F39" s="224"/>
      <c r="G39" s="224"/>
      <c r="H39" s="224"/>
      <c r="I39" s="224"/>
      <c r="J39" s="224"/>
      <c r="K39" s="224"/>
      <c r="L39" s="224"/>
      <c r="M39" s="224"/>
      <c r="N39" s="223"/>
      <c r="O39" s="223"/>
      <c r="P39" s="223"/>
      <c r="Q39" s="223"/>
      <c r="R39" s="224"/>
      <c r="S39" s="224"/>
      <c r="T39" s="224"/>
      <c r="U39" s="224"/>
      <c r="V39" s="224"/>
      <c r="W39" s="224"/>
      <c r="X39" s="224"/>
      <c r="Y39" s="224"/>
      <c r="Z39" s="214"/>
      <c r="AA39" s="214"/>
      <c r="AB39" s="214"/>
      <c r="AC39" s="214"/>
      <c r="AD39" s="214"/>
      <c r="AE39" s="214"/>
      <c r="AF39" s="214"/>
      <c r="AG39" s="214" t="s">
        <v>371</v>
      </c>
      <c r="AH39" s="214">
        <v>0</v>
      </c>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ht="22.5" outlineLevel="1" x14ac:dyDescent="0.2">
      <c r="A40" s="236">
        <v>11</v>
      </c>
      <c r="B40" s="237" t="s">
        <v>1315</v>
      </c>
      <c r="C40" s="254" t="s">
        <v>1316</v>
      </c>
      <c r="D40" s="238" t="s">
        <v>379</v>
      </c>
      <c r="E40" s="239">
        <v>9.33</v>
      </c>
      <c r="F40" s="240"/>
      <c r="G40" s="241">
        <f>ROUND(E40*F40,2)</f>
        <v>0</v>
      </c>
      <c r="H40" s="240"/>
      <c r="I40" s="241">
        <f>ROUND(E40*H40,2)</f>
        <v>0</v>
      </c>
      <c r="J40" s="240"/>
      <c r="K40" s="241">
        <f>ROUND(E40*J40,2)</f>
        <v>0</v>
      </c>
      <c r="L40" s="241">
        <v>12</v>
      </c>
      <c r="M40" s="241">
        <f>G40*(1+L40/100)</f>
        <v>0</v>
      </c>
      <c r="N40" s="239">
        <v>0</v>
      </c>
      <c r="O40" s="239">
        <f>ROUND(E40*N40,2)</f>
        <v>0</v>
      </c>
      <c r="P40" s="239">
        <v>0</v>
      </c>
      <c r="Q40" s="239">
        <f>ROUND(E40*P40,2)</f>
        <v>0</v>
      </c>
      <c r="R40" s="241" t="s">
        <v>380</v>
      </c>
      <c r="S40" s="241" t="s">
        <v>315</v>
      </c>
      <c r="T40" s="242" t="s">
        <v>315</v>
      </c>
      <c r="U40" s="224">
        <v>0.28000000000000003</v>
      </c>
      <c r="V40" s="224">
        <f>ROUND(E40*U40,2)</f>
        <v>2.61</v>
      </c>
      <c r="W40" s="224"/>
      <c r="X40" s="224" t="s">
        <v>336</v>
      </c>
      <c r="Y40" s="224" t="s">
        <v>317</v>
      </c>
      <c r="Z40" s="214"/>
      <c r="AA40" s="214"/>
      <c r="AB40" s="214"/>
      <c r="AC40" s="214"/>
      <c r="AD40" s="214"/>
      <c r="AE40" s="214"/>
      <c r="AF40" s="214"/>
      <c r="AG40" s="214" t="s">
        <v>367</v>
      </c>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2" x14ac:dyDescent="0.2">
      <c r="A41" s="221"/>
      <c r="B41" s="222"/>
      <c r="C41" s="268" t="s">
        <v>1311</v>
      </c>
      <c r="D41" s="262"/>
      <c r="E41" s="263">
        <v>9.33</v>
      </c>
      <c r="F41" s="224"/>
      <c r="G41" s="224"/>
      <c r="H41" s="224"/>
      <c r="I41" s="224"/>
      <c r="J41" s="224"/>
      <c r="K41" s="224"/>
      <c r="L41" s="224"/>
      <c r="M41" s="224"/>
      <c r="N41" s="223"/>
      <c r="O41" s="223"/>
      <c r="P41" s="223"/>
      <c r="Q41" s="223"/>
      <c r="R41" s="224"/>
      <c r="S41" s="224"/>
      <c r="T41" s="224"/>
      <c r="U41" s="224"/>
      <c r="V41" s="224"/>
      <c r="W41" s="224"/>
      <c r="X41" s="224"/>
      <c r="Y41" s="224"/>
      <c r="Z41" s="214"/>
      <c r="AA41" s="214"/>
      <c r="AB41" s="214"/>
      <c r="AC41" s="214"/>
      <c r="AD41" s="214"/>
      <c r="AE41" s="214"/>
      <c r="AF41" s="214"/>
      <c r="AG41" s="214" t="s">
        <v>371</v>
      </c>
      <c r="AH41" s="214">
        <v>0</v>
      </c>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ht="22.5" outlineLevel="1" x14ac:dyDescent="0.2">
      <c r="A42" s="236">
        <v>12</v>
      </c>
      <c r="B42" s="237" t="s">
        <v>420</v>
      </c>
      <c r="C42" s="254" t="s">
        <v>421</v>
      </c>
      <c r="D42" s="238" t="s">
        <v>403</v>
      </c>
      <c r="E42" s="239">
        <v>47.469000000000001</v>
      </c>
      <c r="F42" s="240"/>
      <c r="G42" s="241">
        <f>ROUND(E42*F42,2)</f>
        <v>0</v>
      </c>
      <c r="H42" s="240"/>
      <c r="I42" s="241">
        <f>ROUND(E42*H42,2)</f>
        <v>0</v>
      </c>
      <c r="J42" s="240"/>
      <c r="K42" s="241">
        <f>ROUND(E42*J42,2)</f>
        <v>0</v>
      </c>
      <c r="L42" s="241">
        <v>12</v>
      </c>
      <c r="M42" s="241">
        <f>G42*(1+L42/100)</f>
        <v>0</v>
      </c>
      <c r="N42" s="239">
        <v>1.3999999999999999E-4</v>
      </c>
      <c r="O42" s="239">
        <f>ROUND(E42*N42,2)</f>
        <v>0.01</v>
      </c>
      <c r="P42" s="239">
        <v>0</v>
      </c>
      <c r="Q42" s="239">
        <f>ROUND(E42*P42,2)</f>
        <v>0</v>
      </c>
      <c r="R42" s="241" t="s">
        <v>380</v>
      </c>
      <c r="S42" s="241" t="s">
        <v>315</v>
      </c>
      <c r="T42" s="242" t="s">
        <v>315</v>
      </c>
      <c r="U42" s="224">
        <v>0.06</v>
      </c>
      <c r="V42" s="224">
        <f>ROUND(E42*U42,2)</f>
        <v>2.85</v>
      </c>
      <c r="W42" s="224"/>
      <c r="X42" s="224" t="s">
        <v>336</v>
      </c>
      <c r="Y42" s="224" t="s">
        <v>317</v>
      </c>
      <c r="Z42" s="214"/>
      <c r="AA42" s="214"/>
      <c r="AB42" s="214"/>
      <c r="AC42" s="214"/>
      <c r="AD42" s="214"/>
      <c r="AE42" s="214"/>
      <c r="AF42" s="214"/>
      <c r="AG42" s="214" t="s">
        <v>367</v>
      </c>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outlineLevel="2" x14ac:dyDescent="0.2">
      <c r="A43" s="221"/>
      <c r="B43" s="222"/>
      <c r="C43" s="268" t="s">
        <v>991</v>
      </c>
      <c r="D43" s="262"/>
      <c r="E43" s="263"/>
      <c r="F43" s="224"/>
      <c r="G43" s="224"/>
      <c r="H43" s="224"/>
      <c r="I43" s="224"/>
      <c r="J43" s="224"/>
      <c r="K43" s="224"/>
      <c r="L43" s="224"/>
      <c r="M43" s="224"/>
      <c r="N43" s="223"/>
      <c r="O43" s="223"/>
      <c r="P43" s="223"/>
      <c r="Q43" s="223"/>
      <c r="R43" s="224"/>
      <c r="S43" s="224"/>
      <c r="T43" s="224"/>
      <c r="U43" s="224"/>
      <c r="V43" s="224"/>
      <c r="W43" s="224"/>
      <c r="X43" s="224"/>
      <c r="Y43" s="224"/>
      <c r="Z43" s="214"/>
      <c r="AA43" s="214"/>
      <c r="AB43" s="214"/>
      <c r="AC43" s="214"/>
      <c r="AD43" s="214"/>
      <c r="AE43" s="214"/>
      <c r="AF43" s="214"/>
      <c r="AG43" s="214" t="s">
        <v>371</v>
      </c>
      <c r="AH43" s="214">
        <v>0</v>
      </c>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outlineLevel="3" x14ac:dyDescent="0.2">
      <c r="A44" s="221"/>
      <c r="B44" s="222"/>
      <c r="C44" s="268" t="s">
        <v>1317</v>
      </c>
      <c r="D44" s="262"/>
      <c r="E44" s="263">
        <v>16.408999999999999</v>
      </c>
      <c r="F44" s="224"/>
      <c r="G44" s="224"/>
      <c r="H44" s="224"/>
      <c r="I44" s="224"/>
      <c r="J44" s="224"/>
      <c r="K44" s="224"/>
      <c r="L44" s="224"/>
      <c r="M44" s="224"/>
      <c r="N44" s="223"/>
      <c r="O44" s="223"/>
      <c r="P44" s="223"/>
      <c r="Q44" s="223"/>
      <c r="R44" s="224"/>
      <c r="S44" s="224"/>
      <c r="T44" s="224"/>
      <c r="U44" s="224"/>
      <c r="V44" s="224"/>
      <c r="W44" s="224"/>
      <c r="X44" s="224"/>
      <c r="Y44" s="224"/>
      <c r="Z44" s="214"/>
      <c r="AA44" s="214"/>
      <c r="AB44" s="214"/>
      <c r="AC44" s="214"/>
      <c r="AD44" s="214"/>
      <c r="AE44" s="214"/>
      <c r="AF44" s="214"/>
      <c r="AG44" s="214" t="s">
        <v>371</v>
      </c>
      <c r="AH44" s="214">
        <v>0</v>
      </c>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3" x14ac:dyDescent="0.2">
      <c r="A45" s="221"/>
      <c r="B45" s="222"/>
      <c r="C45" s="268" t="s">
        <v>1318</v>
      </c>
      <c r="D45" s="262"/>
      <c r="E45" s="263">
        <v>6.59</v>
      </c>
      <c r="F45" s="224"/>
      <c r="G45" s="224"/>
      <c r="H45" s="224"/>
      <c r="I45" s="224"/>
      <c r="J45" s="224"/>
      <c r="K45" s="224"/>
      <c r="L45" s="224"/>
      <c r="M45" s="224"/>
      <c r="N45" s="223"/>
      <c r="O45" s="223"/>
      <c r="P45" s="223"/>
      <c r="Q45" s="223"/>
      <c r="R45" s="224"/>
      <c r="S45" s="224"/>
      <c r="T45" s="224"/>
      <c r="U45" s="224"/>
      <c r="V45" s="224"/>
      <c r="W45" s="224"/>
      <c r="X45" s="224"/>
      <c r="Y45" s="224"/>
      <c r="Z45" s="214"/>
      <c r="AA45" s="214"/>
      <c r="AB45" s="214"/>
      <c r="AC45" s="214"/>
      <c r="AD45" s="214"/>
      <c r="AE45" s="214"/>
      <c r="AF45" s="214"/>
      <c r="AG45" s="214" t="s">
        <v>371</v>
      </c>
      <c r="AH45" s="214">
        <v>0</v>
      </c>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3" x14ac:dyDescent="0.2">
      <c r="A46" s="221"/>
      <c r="B46" s="222"/>
      <c r="C46" s="268" t="s">
        <v>1319</v>
      </c>
      <c r="D46" s="262"/>
      <c r="E46" s="263">
        <v>4.84</v>
      </c>
      <c r="F46" s="224"/>
      <c r="G46" s="224"/>
      <c r="H46" s="224"/>
      <c r="I46" s="224"/>
      <c r="J46" s="224"/>
      <c r="K46" s="224"/>
      <c r="L46" s="224"/>
      <c r="M46" s="224"/>
      <c r="N46" s="223"/>
      <c r="O46" s="223"/>
      <c r="P46" s="223"/>
      <c r="Q46" s="223"/>
      <c r="R46" s="224"/>
      <c r="S46" s="224"/>
      <c r="T46" s="224"/>
      <c r="U46" s="224"/>
      <c r="V46" s="224"/>
      <c r="W46" s="224"/>
      <c r="X46" s="224"/>
      <c r="Y46" s="224"/>
      <c r="Z46" s="214"/>
      <c r="AA46" s="214"/>
      <c r="AB46" s="214"/>
      <c r="AC46" s="214"/>
      <c r="AD46" s="214"/>
      <c r="AE46" s="214"/>
      <c r="AF46" s="214"/>
      <c r="AG46" s="214" t="s">
        <v>371</v>
      </c>
      <c r="AH46" s="214">
        <v>0</v>
      </c>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outlineLevel="3" x14ac:dyDescent="0.2">
      <c r="A47" s="221"/>
      <c r="B47" s="222"/>
      <c r="C47" s="268" t="s">
        <v>1320</v>
      </c>
      <c r="D47" s="262"/>
      <c r="E47" s="263">
        <v>19.63</v>
      </c>
      <c r="F47" s="224"/>
      <c r="G47" s="224"/>
      <c r="H47" s="224"/>
      <c r="I47" s="224"/>
      <c r="J47" s="224"/>
      <c r="K47" s="224"/>
      <c r="L47" s="224"/>
      <c r="M47" s="224"/>
      <c r="N47" s="223"/>
      <c r="O47" s="223"/>
      <c r="P47" s="223"/>
      <c r="Q47" s="223"/>
      <c r="R47" s="224"/>
      <c r="S47" s="224"/>
      <c r="T47" s="224"/>
      <c r="U47" s="224"/>
      <c r="V47" s="224"/>
      <c r="W47" s="224"/>
      <c r="X47" s="224"/>
      <c r="Y47" s="224"/>
      <c r="Z47" s="214"/>
      <c r="AA47" s="214"/>
      <c r="AB47" s="214"/>
      <c r="AC47" s="214"/>
      <c r="AD47" s="214"/>
      <c r="AE47" s="214"/>
      <c r="AF47" s="214"/>
      <c r="AG47" s="214" t="s">
        <v>371</v>
      </c>
      <c r="AH47" s="214">
        <v>0</v>
      </c>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ht="22.5" outlineLevel="1" x14ac:dyDescent="0.2">
      <c r="A48" s="236">
        <v>13</v>
      </c>
      <c r="B48" s="237" t="s">
        <v>423</v>
      </c>
      <c r="C48" s="254" t="s">
        <v>424</v>
      </c>
      <c r="D48" s="238" t="s">
        <v>375</v>
      </c>
      <c r="E48" s="239">
        <v>1</v>
      </c>
      <c r="F48" s="240"/>
      <c r="G48" s="241">
        <f>ROUND(E48*F48,2)</f>
        <v>0</v>
      </c>
      <c r="H48" s="240"/>
      <c r="I48" s="241">
        <f>ROUND(E48*H48,2)</f>
        <v>0</v>
      </c>
      <c r="J48" s="240"/>
      <c r="K48" s="241">
        <f>ROUND(E48*J48,2)</f>
        <v>0</v>
      </c>
      <c r="L48" s="241">
        <v>12</v>
      </c>
      <c r="M48" s="241">
        <f>G48*(1+L48/100)</f>
        <v>0</v>
      </c>
      <c r="N48" s="239">
        <v>2.4000000000000001E-4</v>
      </c>
      <c r="O48" s="239">
        <f>ROUND(E48*N48,2)</f>
        <v>0</v>
      </c>
      <c r="P48" s="239">
        <v>0</v>
      </c>
      <c r="Q48" s="239">
        <f>ROUND(E48*P48,2)</f>
        <v>0</v>
      </c>
      <c r="R48" s="241" t="s">
        <v>380</v>
      </c>
      <c r="S48" s="241" t="s">
        <v>315</v>
      </c>
      <c r="T48" s="242" t="s">
        <v>315</v>
      </c>
      <c r="U48" s="224">
        <v>1.54</v>
      </c>
      <c r="V48" s="224">
        <f>ROUND(E48*U48,2)</f>
        <v>1.54</v>
      </c>
      <c r="W48" s="224"/>
      <c r="X48" s="224" t="s">
        <v>336</v>
      </c>
      <c r="Y48" s="224" t="s">
        <v>317</v>
      </c>
      <c r="Z48" s="214"/>
      <c r="AA48" s="214"/>
      <c r="AB48" s="214"/>
      <c r="AC48" s="214"/>
      <c r="AD48" s="214"/>
      <c r="AE48" s="214"/>
      <c r="AF48" s="214"/>
      <c r="AG48" s="214" t="s">
        <v>337</v>
      </c>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2" x14ac:dyDescent="0.2">
      <c r="A49" s="221"/>
      <c r="B49" s="222"/>
      <c r="C49" s="255" t="s">
        <v>425</v>
      </c>
      <c r="D49" s="243"/>
      <c r="E49" s="243"/>
      <c r="F49" s="243"/>
      <c r="G49" s="243"/>
      <c r="H49" s="224"/>
      <c r="I49" s="224"/>
      <c r="J49" s="224"/>
      <c r="K49" s="224"/>
      <c r="L49" s="224"/>
      <c r="M49" s="224"/>
      <c r="N49" s="223"/>
      <c r="O49" s="223"/>
      <c r="P49" s="223"/>
      <c r="Q49" s="223"/>
      <c r="R49" s="224"/>
      <c r="S49" s="224"/>
      <c r="T49" s="224"/>
      <c r="U49" s="224"/>
      <c r="V49" s="224"/>
      <c r="W49" s="224"/>
      <c r="X49" s="224"/>
      <c r="Y49" s="224"/>
      <c r="Z49" s="214"/>
      <c r="AA49" s="214"/>
      <c r="AB49" s="214"/>
      <c r="AC49" s="214"/>
      <c r="AD49" s="214"/>
      <c r="AE49" s="214"/>
      <c r="AF49" s="214"/>
      <c r="AG49" s="214" t="s">
        <v>320</v>
      </c>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ht="22.5" outlineLevel="1" x14ac:dyDescent="0.2">
      <c r="A50" s="245">
        <v>14</v>
      </c>
      <c r="B50" s="246" t="s">
        <v>426</v>
      </c>
      <c r="C50" s="256" t="s">
        <v>427</v>
      </c>
      <c r="D50" s="247" t="s">
        <v>375</v>
      </c>
      <c r="E50" s="248">
        <v>1</v>
      </c>
      <c r="F50" s="249"/>
      <c r="G50" s="250">
        <f>ROUND(E50*F50,2)</f>
        <v>0</v>
      </c>
      <c r="H50" s="249"/>
      <c r="I50" s="250">
        <f>ROUND(E50*H50,2)</f>
        <v>0</v>
      </c>
      <c r="J50" s="249"/>
      <c r="K50" s="250">
        <f>ROUND(E50*J50,2)</f>
        <v>0</v>
      </c>
      <c r="L50" s="250">
        <v>12</v>
      </c>
      <c r="M50" s="250">
        <f>G50*(1+L50/100)</f>
        <v>0</v>
      </c>
      <c r="N50" s="248">
        <v>8.4999999999999995E-4</v>
      </c>
      <c r="O50" s="248">
        <f>ROUND(E50*N50,2)</f>
        <v>0</v>
      </c>
      <c r="P50" s="248">
        <v>0</v>
      </c>
      <c r="Q50" s="248">
        <f>ROUND(E50*P50,2)</f>
        <v>0</v>
      </c>
      <c r="R50" s="250" t="s">
        <v>428</v>
      </c>
      <c r="S50" s="250" t="s">
        <v>315</v>
      </c>
      <c r="T50" s="251" t="s">
        <v>315</v>
      </c>
      <c r="U50" s="224">
        <v>0</v>
      </c>
      <c r="V50" s="224">
        <f>ROUND(E50*U50,2)</f>
        <v>0</v>
      </c>
      <c r="W50" s="224"/>
      <c r="X50" s="224" t="s">
        <v>429</v>
      </c>
      <c r="Y50" s="224" t="s">
        <v>317</v>
      </c>
      <c r="Z50" s="214"/>
      <c r="AA50" s="214"/>
      <c r="AB50" s="214"/>
      <c r="AC50" s="214"/>
      <c r="AD50" s="214"/>
      <c r="AE50" s="214"/>
      <c r="AF50" s="214"/>
      <c r="AG50" s="214" t="s">
        <v>430</v>
      </c>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x14ac:dyDescent="0.2">
      <c r="A51" s="229" t="s">
        <v>310</v>
      </c>
      <c r="B51" s="230" t="s">
        <v>193</v>
      </c>
      <c r="C51" s="253" t="s">
        <v>194</v>
      </c>
      <c r="D51" s="231"/>
      <c r="E51" s="232"/>
      <c r="F51" s="233"/>
      <c r="G51" s="233">
        <f>SUMIF(AG52:AG102,"&lt;&gt;NOR",G52:G102)</f>
        <v>0</v>
      </c>
      <c r="H51" s="233"/>
      <c r="I51" s="233">
        <f>SUM(I52:I102)</f>
        <v>0</v>
      </c>
      <c r="J51" s="233"/>
      <c r="K51" s="233">
        <f>SUM(K52:K102)</f>
        <v>0</v>
      </c>
      <c r="L51" s="233"/>
      <c r="M51" s="233">
        <f>SUM(M52:M102)</f>
        <v>0</v>
      </c>
      <c r="N51" s="232"/>
      <c r="O51" s="232">
        <f>SUM(O52:O102)</f>
        <v>3.94</v>
      </c>
      <c r="P51" s="232"/>
      <c r="Q51" s="232">
        <f>SUM(Q52:Q102)</f>
        <v>0</v>
      </c>
      <c r="R51" s="233"/>
      <c r="S51" s="233"/>
      <c r="T51" s="234"/>
      <c r="U51" s="228"/>
      <c r="V51" s="228">
        <f>SUM(V52:V102)</f>
        <v>140.76</v>
      </c>
      <c r="W51" s="228"/>
      <c r="X51" s="228"/>
      <c r="Y51" s="228"/>
      <c r="AG51" t="s">
        <v>311</v>
      </c>
    </row>
    <row r="52" spans="1:60" ht="22.5" outlineLevel="1" x14ac:dyDescent="0.2">
      <c r="A52" s="236">
        <v>15</v>
      </c>
      <c r="B52" s="237" t="s">
        <v>431</v>
      </c>
      <c r="C52" s="254" t="s">
        <v>432</v>
      </c>
      <c r="D52" s="238" t="s">
        <v>379</v>
      </c>
      <c r="E52" s="239">
        <v>99.040300000000002</v>
      </c>
      <c r="F52" s="240"/>
      <c r="G52" s="241">
        <f>ROUND(E52*F52,2)</f>
        <v>0</v>
      </c>
      <c r="H52" s="240"/>
      <c r="I52" s="241">
        <f>ROUND(E52*H52,2)</f>
        <v>0</v>
      </c>
      <c r="J52" s="240"/>
      <c r="K52" s="241">
        <f>ROUND(E52*J52,2)</f>
        <v>0</v>
      </c>
      <c r="L52" s="241">
        <v>12</v>
      </c>
      <c r="M52" s="241">
        <f>G52*(1+L52/100)</f>
        <v>0</v>
      </c>
      <c r="N52" s="239">
        <v>8.0000000000000007E-5</v>
      </c>
      <c r="O52" s="239">
        <f>ROUND(E52*N52,2)</f>
        <v>0.01</v>
      </c>
      <c r="P52" s="239">
        <v>0</v>
      </c>
      <c r="Q52" s="239">
        <f>ROUND(E52*P52,2)</f>
        <v>0</v>
      </c>
      <c r="R52" s="241" t="s">
        <v>380</v>
      </c>
      <c r="S52" s="241" t="s">
        <v>315</v>
      </c>
      <c r="T52" s="242" t="s">
        <v>315</v>
      </c>
      <c r="U52" s="224">
        <v>0.12</v>
      </c>
      <c r="V52" s="224">
        <f>ROUND(E52*U52,2)</f>
        <v>11.88</v>
      </c>
      <c r="W52" s="224"/>
      <c r="X52" s="224" t="s">
        <v>336</v>
      </c>
      <c r="Y52" s="224" t="s">
        <v>317</v>
      </c>
      <c r="Z52" s="214"/>
      <c r="AA52" s="214"/>
      <c r="AB52" s="214"/>
      <c r="AC52" s="214"/>
      <c r="AD52" s="214"/>
      <c r="AE52" s="214"/>
      <c r="AF52" s="214"/>
      <c r="AG52" s="214" t="s">
        <v>367</v>
      </c>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2" x14ac:dyDescent="0.2">
      <c r="A53" s="221"/>
      <c r="B53" s="222"/>
      <c r="C53" s="268" t="s">
        <v>1321</v>
      </c>
      <c r="D53" s="262"/>
      <c r="E53" s="263">
        <v>80.583299999999994</v>
      </c>
      <c r="F53" s="224"/>
      <c r="G53" s="224"/>
      <c r="H53" s="224"/>
      <c r="I53" s="224"/>
      <c r="J53" s="224"/>
      <c r="K53" s="224"/>
      <c r="L53" s="224"/>
      <c r="M53" s="224"/>
      <c r="N53" s="223"/>
      <c r="O53" s="223"/>
      <c r="P53" s="223"/>
      <c r="Q53" s="223"/>
      <c r="R53" s="224"/>
      <c r="S53" s="224"/>
      <c r="T53" s="224"/>
      <c r="U53" s="224"/>
      <c r="V53" s="224"/>
      <c r="W53" s="224"/>
      <c r="X53" s="224"/>
      <c r="Y53" s="224"/>
      <c r="Z53" s="214"/>
      <c r="AA53" s="214"/>
      <c r="AB53" s="214"/>
      <c r="AC53" s="214"/>
      <c r="AD53" s="214"/>
      <c r="AE53" s="214"/>
      <c r="AF53" s="214"/>
      <c r="AG53" s="214" t="s">
        <v>371</v>
      </c>
      <c r="AH53" s="214">
        <v>5</v>
      </c>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outlineLevel="3" x14ac:dyDescent="0.2">
      <c r="A54" s="221"/>
      <c r="B54" s="222"/>
      <c r="C54" s="268" t="s">
        <v>1322</v>
      </c>
      <c r="D54" s="262"/>
      <c r="E54" s="263">
        <v>15.582000000000001</v>
      </c>
      <c r="F54" s="224"/>
      <c r="G54" s="224"/>
      <c r="H54" s="224"/>
      <c r="I54" s="224"/>
      <c r="J54" s="224"/>
      <c r="K54" s="224"/>
      <c r="L54" s="224"/>
      <c r="M54" s="224"/>
      <c r="N54" s="223"/>
      <c r="O54" s="223"/>
      <c r="P54" s="223"/>
      <c r="Q54" s="223"/>
      <c r="R54" s="224"/>
      <c r="S54" s="224"/>
      <c r="T54" s="224"/>
      <c r="U54" s="224"/>
      <c r="V54" s="224"/>
      <c r="W54" s="224"/>
      <c r="X54" s="224"/>
      <c r="Y54" s="224"/>
      <c r="Z54" s="214"/>
      <c r="AA54" s="214"/>
      <c r="AB54" s="214"/>
      <c r="AC54" s="214"/>
      <c r="AD54" s="214"/>
      <c r="AE54" s="214"/>
      <c r="AF54" s="214"/>
      <c r="AG54" s="214" t="s">
        <v>371</v>
      </c>
      <c r="AH54" s="214">
        <v>5</v>
      </c>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outlineLevel="3" x14ac:dyDescent="0.2">
      <c r="A55" s="221"/>
      <c r="B55" s="222"/>
      <c r="C55" s="268" t="s">
        <v>1323</v>
      </c>
      <c r="D55" s="262"/>
      <c r="E55" s="263">
        <v>2.875</v>
      </c>
      <c r="F55" s="224"/>
      <c r="G55" s="224"/>
      <c r="H55" s="224"/>
      <c r="I55" s="224"/>
      <c r="J55" s="224"/>
      <c r="K55" s="224"/>
      <c r="L55" s="224"/>
      <c r="M55" s="224"/>
      <c r="N55" s="223"/>
      <c r="O55" s="223"/>
      <c r="P55" s="223"/>
      <c r="Q55" s="223"/>
      <c r="R55" s="224"/>
      <c r="S55" s="224"/>
      <c r="T55" s="224"/>
      <c r="U55" s="224"/>
      <c r="V55" s="224"/>
      <c r="W55" s="224"/>
      <c r="X55" s="224"/>
      <c r="Y55" s="224"/>
      <c r="Z55" s="214"/>
      <c r="AA55" s="214"/>
      <c r="AB55" s="214"/>
      <c r="AC55" s="214"/>
      <c r="AD55" s="214"/>
      <c r="AE55" s="214"/>
      <c r="AF55" s="214"/>
      <c r="AG55" s="214" t="s">
        <v>371</v>
      </c>
      <c r="AH55" s="214">
        <v>5</v>
      </c>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ht="22.5" outlineLevel="1" x14ac:dyDescent="0.2">
      <c r="A56" s="236">
        <v>16</v>
      </c>
      <c r="B56" s="237" t="s">
        <v>435</v>
      </c>
      <c r="C56" s="254" t="s">
        <v>436</v>
      </c>
      <c r="D56" s="238" t="s">
        <v>379</v>
      </c>
      <c r="E56" s="239">
        <v>80.583299999999994</v>
      </c>
      <c r="F56" s="240"/>
      <c r="G56" s="241">
        <f>ROUND(E56*F56,2)</f>
        <v>0</v>
      </c>
      <c r="H56" s="240"/>
      <c r="I56" s="241">
        <f>ROUND(E56*H56,2)</f>
        <v>0</v>
      </c>
      <c r="J56" s="240"/>
      <c r="K56" s="241">
        <f>ROUND(E56*J56,2)</f>
        <v>0</v>
      </c>
      <c r="L56" s="241">
        <v>12</v>
      </c>
      <c r="M56" s="241">
        <f>G56*(1+L56/100)</f>
        <v>0</v>
      </c>
      <c r="N56" s="239">
        <v>6.8999999999999999E-3</v>
      </c>
      <c r="O56" s="239">
        <f>ROUND(E56*N56,2)</f>
        <v>0.56000000000000005</v>
      </c>
      <c r="P56" s="239">
        <v>0</v>
      </c>
      <c r="Q56" s="239">
        <f>ROUND(E56*P56,2)</f>
        <v>0</v>
      </c>
      <c r="R56" s="241" t="s">
        <v>380</v>
      </c>
      <c r="S56" s="241" t="s">
        <v>315</v>
      </c>
      <c r="T56" s="242" t="s">
        <v>315</v>
      </c>
      <c r="U56" s="224">
        <v>0.43</v>
      </c>
      <c r="V56" s="224">
        <f>ROUND(E56*U56,2)</f>
        <v>34.65</v>
      </c>
      <c r="W56" s="224"/>
      <c r="X56" s="224" t="s">
        <v>336</v>
      </c>
      <c r="Y56" s="224" t="s">
        <v>317</v>
      </c>
      <c r="Z56" s="214"/>
      <c r="AA56" s="214"/>
      <c r="AB56" s="214"/>
      <c r="AC56" s="214"/>
      <c r="AD56" s="214"/>
      <c r="AE56" s="214"/>
      <c r="AF56" s="214"/>
      <c r="AG56" s="214" t="s">
        <v>367</v>
      </c>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outlineLevel="2" x14ac:dyDescent="0.2">
      <c r="A57" s="221"/>
      <c r="B57" s="222"/>
      <c r="C57" s="267" t="s">
        <v>437</v>
      </c>
      <c r="D57" s="266"/>
      <c r="E57" s="266"/>
      <c r="F57" s="266"/>
      <c r="G57" s="266"/>
      <c r="H57" s="224"/>
      <c r="I57" s="224"/>
      <c r="J57" s="224"/>
      <c r="K57" s="224"/>
      <c r="L57" s="224"/>
      <c r="M57" s="224"/>
      <c r="N57" s="223"/>
      <c r="O57" s="223"/>
      <c r="P57" s="223"/>
      <c r="Q57" s="223"/>
      <c r="R57" s="224"/>
      <c r="S57" s="224"/>
      <c r="T57" s="224"/>
      <c r="U57" s="224"/>
      <c r="V57" s="224"/>
      <c r="W57" s="224"/>
      <c r="X57" s="224"/>
      <c r="Y57" s="224"/>
      <c r="Z57" s="214"/>
      <c r="AA57" s="214"/>
      <c r="AB57" s="214"/>
      <c r="AC57" s="214"/>
      <c r="AD57" s="214"/>
      <c r="AE57" s="214"/>
      <c r="AF57" s="214"/>
      <c r="AG57" s="214" t="s">
        <v>369</v>
      </c>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outlineLevel="2" x14ac:dyDescent="0.2">
      <c r="A58" s="221"/>
      <c r="B58" s="222"/>
      <c r="C58" s="268" t="s">
        <v>1007</v>
      </c>
      <c r="D58" s="262"/>
      <c r="E58" s="263"/>
      <c r="F58" s="224"/>
      <c r="G58" s="224"/>
      <c r="H58" s="224"/>
      <c r="I58" s="224"/>
      <c r="J58" s="224"/>
      <c r="K58" s="224"/>
      <c r="L58" s="224"/>
      <c r="M58" s="224"/>
      <c r="N58" s="223"/>
      <c r="O58" s="223"/>
      <c r="P58" s="223"/>
      <c r="Q58" s="223"/>
      <c r="R58" s="224"/>
      <c r="S58" s="224"/>
      <c r="T58" s="224"/>
      <c r="U58" s="224"/>
      <c r="V58" s="224"/>
      <c r="W58" s="224"/>
      <c r="X58" s="224"/>
      <c r="Y58" s="224"/>
      <c r="Z58" s="214"/>
      <c r="AA58" s="214"/>
      <c r="AB58" s="214"/>
      <c r="AC58" s="214"/>
      <c r="AD58" s="214"/>
      <c r="AE58" s="214"/>
      <c r="AF58" s="214"/>
      <c r="AG58" s="214" t="s">
        <v>371</v>
      </c>
      <c r="AH58" s="214">
        <v>0</v>
      </c>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3" x14ac:dyDescent="0.2">
      <c r="A59" s="221"/>
      <c r="B59" s="222"/>
      <c r="C59" s="268" t="s">
        <v>1324</v>
      </c>
      <c r="D59" s="262"/>
      <c r="E59" s="263"/>
      <c r="F59" s="224"/>
      <c r="G59" s="224"/>
      <c r="H59" s="224"/>
      <c r="I59" s="224"/>
      <c r="J59" s="224"/>
      <c r="K59" s="224"/>
      <c r="L59" s="224"/>
      <c r="M59" s="224"/>
      <c r="N59" s="223"/>
      <c r="O59" s="223"/>
      <c r="P59" s="223"/>
      <c r="Q59" s="223"/>
      <c r="R59" s="224"/>
      <c r="S59" s="224"/>
      <c r="T59" s="224"/>
      <c r="U59" s="224"/>
      <c r="V59" s="224"/>
      <c r="W59" s="224"/>
      <c r="X59" s="224"/>
      <c r="Y59" s="224"/>
      <c r="Z59" s="214"/>
      <c r="AA59" s="214"/>
      <c r="AB59" s="214"/>
      <c r="AC59" s="214"/>
      <c r="AD59" s="214"/>
      <c r="AE59" s="214"/>
      <c r="AF59" s="214"/>
      <c r="AG59" s="214" t="s">
        <v>371</v>
      </c>
      <c r="AH59" s="214">
        <v>0</v>
      </c>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outlineLevel="3" x14ac:dyDescent="0.2">
      <c r="A60" s="221"/>
      <c r="B60" s="222"/>
      <c r="C60" s="268" t="s">
        <v>1325</v>
      </c>
      <c r="D60" s="262"/>
      <c r="E60" s="263">
        <v>35.848799999999997</v>
      </c>
      <c r="F60" s="224"/>
      <c r="G60" s="224"/>
      <c r="H60" s="224"/>
      <c r="I60" s="224"/>
      <c r="J60" s="224"/>
      <c r="K60" s="224"/>
      <c r="L60" s="224"/>
      <c r="M60" s="224"/>
      <c r="N60" s="223"/>
      <c r="O60" s="223"/>
      <c r="P60" s="223"/>
      <c r="Q60" s="223"/>
      <c r="R60" s="224"/>
      <c r="S60" s="224"/>
      <c r="T60" s="224"/>
      <c r="U60" s="224"/>
      <c r="V60" s="224"/>
      <c r="W60" s="224"/>
      <c r="X60" s="224"/>
      <c r="Y60" s="224"/>
      <c r="Z60" s="214"/>
      <c r="AA60" s="214"/>
      <c r="AB60" s="214"/>
      <c r="AC60" s="214"/>
      <c r="AD60" s="214"/>
      <c r="AE60" s="214"/>
      <c r="AF60" s="214"/>
      <c r="AG60" s="214" t="s">
        <v>371</v>
      </c>
      <c r="AH60" s="214">
        <v>0</v>
      </c>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3" x14ac:dyDescent="0.2">
      <c r="A61" s="221"/>
      <c r="B61" s="222"/>
      <c r="C61" s="268" t="s">
        <v>1326</v>
      </c>
      <c r="D61" s="262"/>
      <c r="E61" s="263">
        <v>-13.1845</v>
      </c>
      <c r="F61" s="224"/>
      <c r="G61" s="224"/>
      <c r="H61" s="224"/>
      <c r="I61" s="224"/>
      <c r="J61" s="224"/>
      <c r="K61" s="224"/>
      <c r="L61" s="224"/>
      <c r="M61" s="224"/>
      <c r="N61" s="223"/>
      <c r="O61" s="223"/>
      <c r="P61" s="223"/>
      <c r="Q61" s="223"/>
      <c r="R61" s="224"/>
      <c r="S61" s="224"/>
      <c r="T61" s="224"/>
      <c r="U61" s="224"/>
      <c r="V61" s="224"/>
      <c r="W61" s="224"/>
      <c r="X61" s="224"/>
      <c r="Y61" s="224"/>
      <c r="Z61" s="214"/>
      <c r="AA61" s="214"/>
      <c r="AB61" s="214"/>
      <c r="AC61" s="214"/>
      <c r="AD61" s="214"/>
      <c r="AE61" s="214"/>
      <c r="AF61" s="214"/>
      <c r="AG61" s="214" t="s">
        <v>371</v>
      </c>
      <c r="AH61" s="214">
        <v>0</v>
      </c>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3" x14ac:dyDescent="0.2">
      <c r="A62" s="221"/>
      <c r="B62" s="222"/>
      <c r="C62" s="268" t="s">
        <v>1327</v>
      </c>
      <c r="D62" s="262"/>
      <c r="E62" s="263">
        <v>3.4870000000000001</v>
      </c>
      <c r="F62" s="224"/>
      <c r="G62" s="224"/>
      <c r="H62" s="224"/>
      <c r="I62" s="224"/>
      <c r="J62" s="224"/>
      <c r="K62" s="224"/>
      <c r="L62" s="224"/>
      <c r="M62" s="224"/>
      <c r="N62" s="223"/>
      <c r="O62" s="223"/>
      <c r="P62" s="223"/>
      <c r="Q62" s="223"/>
      <c r="R62" s="224"/>
      <c r="S62" s="224"/>
      <c r="T62" s="224"/>
      <c r="U62" s="224"/>
      <c r="V62" s="224"/>
      <c r="W62" s="224"/>
      <c r="X62" s="224"/>
      <c r="Y62" s="224"/>
      <c r="Z62" s="214"/>
      <c r="AA62" s="214"/>
      <c r="AB62" s="214"/>
      <c r="AC62" s="214"/>
      <c r="AD62" s="214"/>
      <c r="AE62" s="214"/>
      <c r="AF62" s="214"/>
      <c r="AG62" s="214" t="s">
        <v>371</v>
      </c>
      <c r="AH62" s="214">
        <v>0</v>
      </c>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3" x14ac:dyDescent="0.2">
      <c r="A63" s="221"/>
      <c r="B63" s="222"/>
      <c r="C63" s="268" t="s">
        <v>1328</v>
      </c>
      <c r="D63" s="262"/>
      <c r="E63" s="263">
        <v>-2.875</v>
      </c>
      <c r="F63" s="224"/>
      <c r="G63" s="224"/>
      <c r="H63" s="224"/>
      <c r="I63" s="224"/>
      <c r="J63" s="224"/>
      <c r="K63" s="224"/>
      <c r="L63" s="224"/>
      <c r="M63" s="224"/>
      <c r="N63" s="223"/>
      <c r="O63" s="223"/>
      <c r="P63" s="223"/>
      <c r="Q63" s="223"/>
      <c r="R63" s="224"/>
      <c r="S63" s="224"/>
      <c r="T63" s="224"/>
      <c r="U63" s="224"/>
      <c r="V63" s="224"/>
      <c r="W63" s="224"/>
      <c r="X63" s="224"/>
      <c r="Y63" s="224"/>
      <c r="Z63" s="214"/>
      <c r="AA63" s="214"/>
      <c r="AB63" s="214"/>
      <c r="AC63" s="214"/>
      <c r="AD63" s="214"/>
      <c r="AE63" s="214"/>
      <c r="AF63" s="214"/>
      <c r="AG63" s="214" t="s">
        <v>371</v>
      </c>
      <c r="AH63" s="214">
        <v>0</v>
      </c>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3" x14ac:dyDescent="0.2">
      <c r="A64" s="221"/>
      <c r="B64" s="222"/>
      <c r="C64" s="268" t="s">
        <v>1329</v>
      </c>
      <c r="D64" s="262"/>
      <c r="E64" s="263">
        <v>58.89</v>
      </c>
      <c r="F64" s="224"/>
      <c r="G64" s="224"/>
      <c r="H64" s="224"/>
      <c r="I64" s="224"/>
      <c r="J64" s="224"/>
      <c r="K64" s="224"/>
      <c r="L64" s="224"/>
      <c r="M64" s="224"/>
      <c r="N64" s="223"/>
      <c r="O64" s="223"/>
      <c r="P64" s="223"/>
      <c r="Q64" s="223"/>
      <c r="R64" s="224"/>
      <c r="S64" s="224"/>
      <c r="T64" s="224"/>
      <c r="U64" s="224"/>
      <c r="V64" s="224"/>
      <c r="W64" s="224"/>
      <c r="X64" s="224"/>
      <c r="Y64" s="224"/>
      <c r="Z64" s="214"/>
      <c r="AA64" s="214"/>
      <c r="AB64" s="214"/>
      <c r="AC64" s="214"/>
      <c r="AD64" s="214"/>
      <c r="AE64" s="214"/>
      <c r="AF64" s="214"/>
      <c r="AG64" s="214" t="s">
        <v>371</v>
      </c>
      <c r="AH64" s="214">
        <v>0</v>
      </c>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outlineLevel="3" x14ac:dyDescent="0.2">
      <c r="A65" s="221"/>
      <c r="B65" s="222"/>
      <c r="C65" s="268" t="s">
        <v>1330</v>
      </c>
      <c r="D65" s="262"/>
      <c r="E65" s="263">
        <v>-5.9530000000000003</v>
      </c>
      <c r="F65" s="224"/>
      <c r="G65" s="224"/>
      <c r="H65" s="224"/>
      <c r="I65" s="224"/>
      <c r="J65" s="224"/>
      <c r="K65" s="224"/>
      <c r="L65" s="224"/>
      <c r="M65" s="224"/>
      <c r="N65" s="223"/>
      <c r="O65" s="223"/>
      <c r="P65" s="223"/>
      <c r="Q65" s="223"/>
      <c r="R65" s="224"/>
      <c r="S65" s="224"/>
      <c r="T65" s="224"/>
      <c r="U65" s="224"/>
      <c r="V65" s="224"/>
      <c r="W65" s="224"/>
      <c r="X65" s="224"/>
      <c r="Y65" s="224"/>
      <c r="Z65" s="214"/>
      <c r="AA65" s="214"/>
      <c r="AB65" s="214"/>
      <c r="AC65" s="214"/>
      <c r="AD65" s="214"/>
      <c r="AE65" s="214"/>
      <c r="AF65" s="214"/>
      <c r="AG65" s="214" t="s">
        <v>371</v>
      </c>
      <c r="AH65" s="214">
        <v>0</v>
      </c>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outlineLevel="3" x14ac:dyDescent="0.2">
      <c r="A66" s="221"/>
      <c r="B66" s="222"/>
      <c r="C66" s="268" t="s">
        <v>1331</v>
      </c>
      <c r="D66" s="262"/>
      <c r="E66" s="263">
        <v>4.37</v>
      </c>
      <c r="F66" s="224"/>
      <c r="G66" s="224"/>
      <c r="H66" s="224"/>
      <c r="I66" s="224"/>
      <c r="J66" s="224"/>
      <c r="K66" s="224"/>
      <c r="L66" s="224"/>
      <c r="M66" s="224"/>
      <c r="N66" s="223"/>
      <c r="O66" s="223"/>
      <c r="P66" s="223"/>
      <c r="Q66" s="223"/>
      <c r="R66" s="224"/>
      <c r="S66" s="224"/>
      <c r="T66" s="224"/>
      <c r="U66" s="224"/>
      <c r="V66" s="224"/>
      <c r="W66" s="224"/>
      <c r="X66" s="224"/>
      <c r="Y66" s="224"/>
      <c r="Z66" s="214"/>
      <c r="AA66" s="214"/>
      <c r="AB66" s="214"/>
      <c r="AC66" s="214"/>
      <c r="AD66" s="214"/>
      <c r="AE66" s="214"/>
      <c r="AF66" s="214"/>
      <c r="AG66" s="214" t="s">
        <v>371</v>
      </c>
      <c r="AH66" s="214">
        <v>0</v>
      </c>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1" x14ac:dyDescent="0.2">
      <c r="A67" s="236">
        <v>17</v>
      </c>
      <c r="B67" s="237" t="s">
        <v>445</v>
      </c>
      <c r="C67" s="254" t="s">
        <v>446</v>
      </c>
      <c r="D67" s="238" t="s">
        <v>379</v>
      </c>
      <c r="E67" s="239">
        <v>15.582000000000001</v>
      </c>
      <c r="F67" s="240"/>
      <c r="G67" s="241">
        <f>ROUND(E67*F67,2)</f>
        <v>0</v>
      </c>
      <c r="H67" s="240"/>
      <c r="I67" s="241">
        <f>ROUND(E67*H67,2)</f>
        <v>0</v>
      </c>
      <c r="J67" s="240"/>
      <c r="K67" s="241">
        <f>ROUND(E67*J67,2)</f>
        <v>0</v>
      </c>
      <c r="L67" s="241">
        <v>12</v>
      </c>
      <c r="M67" s="241">
        <f>G67*(1+L67/100)</f>
        <v>0</v>
      </c>
      <c r="N67" s="239">
        <v>6.0499999999999998E-3</v>
      </c>
      <c r="O67" s="239">
        <f>ROUND(E67*N67,2)</f>
        <v>0.09</v>
      </c>
      <c r="P67" s="239">
        <v>0</v>
      </c>
      <c r="Q67" s="239">
        <f>ROUND(E67*P67,2)</f>
        <v>0</v>
      </c>
      <c r="R67" s="241" t="s">
        <v>380</v>
      </c>
      <c r="S67" s="241" t="s">
        <v>315</v>
      </c>
      <c r="T67" s="242" t="s">
        <v>315</v>
      </c>
      <c r="U67" s="224">
        <v>8.1000000000000003E-2</v>
      </c>
      <c r="V67" s="224">
        <f>ROUND(E67*U67,2)</f>
        <v>1.26</v>
      </c>
      <c r="W67" s="224"/>
      <c r="X67" s="224" t="s">
        <v>336</v>
      </c>
      <c r="Y67" s="224" t="s">
        <v>317</v>
      </c>
      <c r="Z67" s="214"/>
      <c r="AA67" s="214"/>
      <c r="AB67" s="214"/>
      <c r="AC67" s="214"/>
      <c r="AD67" s="214"/>
      <c r="AE67" s="214"/>
      <c r="AF67" s="214"/>
      <c r="AG67" s="214" t="s">
        <v>337</v>
      </c>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2" x14ac:dyDescent="0.2">
      <c r="A68" s="221"/>
      <c r="B68" s="222"/>
      <c r="C68" s="267" t="s">
        <v>437</v>
      </c>
      <c r="D68" s="266"/>
      <c r="E68" s="266"/>
      <c r="F68" s="266"/>
      <c r="G68" s="266"/>
      <c r="H68" s="224"/>
      <c r="I68" s="224"/>
      <c r="J68" s="224"/>
      <c r="K68" s="224"/>
      <c r="L68" s="224"/>
      <c r="M68" s="224"/>
      <c r="N68" s="223"/>
      <c r="O68" s="223"/>
      <c r="P68" s="223"/>
      <c r="Q68" s="223"/>
      <c r="R68" s="224"/>
      <c r="S68" s="224"/>
      <c r="T68" s="224"/>
      <c r="U68" s="224"/>
      <c r="V68" s="224"/>
      <c r="W68" s="224"/>
      <c r="X68" s="224"/>
      <c r="Y68" s="224"/>
      <c r="Z68" s="214"/>
      <c r="AA68" s="214"/>
      <c r="AB68" s="214"/>
      <c r="AC68" s="214"/>
      <c r="AD68" s="214"/>
      <c r="AE68" s="214"/>
      <c r="AF68" s="214"/>
      <c r="AG68" s="214" t="s">
        <v>369</v>
      </c>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2" x14ac:dyDescent="0.2">
      <c r="A69" s="221"/>
      <c r="B69" s="222"/>
      <c r="C69" s="268" t="s">
        <v>1332</v>
      </c>
      <c r="D69" s="262"/>
      <c r="E69" s="263"/>
      <c r="F69" s="224"/>
      <c r="G69" s="224"/>
      <c r="H69" s="224"/>
      <c r="I69" s="224"/>
      <c r="J69" s="224"/>
      <c r="K69" s="224"/>
      <c r="L69" s="224"/>
      <c r="M69" s="224"/>
      <c r="N69" s="223"/>
      <c r="O69" s="223"/>
      <c r="P69" s="223"/>
      <c r="Q69" s="223"/>
      <c r="R69" s="224"/>
      <c r="S69" s="224"/>
      <c r="T69" s="224"/>
      <c r="U69" s="224"/>
      <c r="V69" s="224"/>
      <c r="W69" s="224"/>
      <c r="X69" s="224"/>
      <c r="Y69" s="224"/>
      <c r="Z69" s="214"/>
      <c r="AA69" s="214"/>
      <c r="AB69" s="214"/>
      <c r="AC69" s="214"/>
      <c r="AD69" s="214"/>
      <c r="AE69" s="214"/>
      <c r="AF69" s="214"/>
      <c r="AG69" s="214" t="s">
        <v>371</v>
      </c>
      <c r="AH69" s="214">
        <v>0</v>
      </c>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outlineLevel="3" x14ac:dyDescent="0.2">
      <c r="A70" s="221"/>
      <c r="B70" s="222"/>
      <c r="C70" s="268" t="s">
        <v>991</v>
      </c>
      <c r="D70" s="262"/>
      <c r="E70" s="263"/>
      <c r="F70" s="224"/>
      <c r="G70" s="224"/>
      <c r="H70" s="224"/>
      <c r="I70" s="224"/>
      <c r="J70" s="224"/>
      <c r="K70" s="224"/>
      <c r="L70" s="224"/>
      <c r="M70" s="224"/>
      <c r="N70" s="223"/>
      <c r="O70" s="223"/>
      <c r="P70" s="223"/>
      <c r="Q70" s="223"/>
      <c r="R70" s="224"/>
      <c r="S70" s="224"/>
      <c r="T70" s="224"/>
      <c r="U70" s="224"/>
      <c r="V70" s="224"/>
      <c r="W70" s="224"/>
      <c r="X70" s="224"/>
      <c r="Y70" s="224"/>
      <c r="Z70" s="214"/>
      <c r="AA70" s="214"/>
      <c r="AB70" s="214"/>
      <c r="AC70" s="214"/>
      <c r="AD70" s="214"/>
      <c r="AE70" s="214"/>
      <c r="AF70" s="214"/>
      <c r="AG70" s="214" t="s">
        <v>371</v>
      </c>
      <c r="AH70" s="214">
        <v>0</v>
      </c>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3" x14ac:dyDescent="0.2">
      <c r="A71" s="221"/>
      <c r="B71" s="222"/>
      <c r="C71" s="268" t="s">
        <v>1333</v>
      </c>
      <c r="D71" s="262"/>
      <c r="E71" s="263">
        <v>9.2260000000000009</v>
      </c>
      <c r="F71" s="224"/>
      <c r="G71" s="224"/>
      <c r="H71" s="224"/>
      <c r="I71" s="224"/>
      <c r="J71" s="224"/>
      <c r="K71" s="224"/>
      <c r="L71" s="224"/>
      <c r="M71" s="224"/>
      <c r="N71" s="223"/>
      <c r="O71" s="223"/>
      <c r="P71" s="223"/>
      <c r="Q71" s="223"/>
      <c r="R71" s="224"/>
      <c r="S71" s="224"/>
      <c r="T71" s="224"/>
      <c r="U71" s="224"/>
      <c r="V71" s="224"/>
      <c r="W71" s="224"/>
      <c r="X71" s="224"/>
      <c r="Y71" s="224"/>
      <c r="Z71" s="214"/>
      <c r="AA71" s="214"/>
      <c r="AB71" s="214"/>
      <c r="AC71" s="214"/>
      <c r="AD71" s="214"/>
      <c r="AE71" s="214"/>
      <c r="AF71" s="214"/>
      <c r="AG71" s="214" t="s">
        <v>371</v>
      </c>
      <c r="AH71" s="214">
        <v>0</v>
      </c>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outlineLevel="3" x14ac:dyDescent="0.2">
      <c r="A72" s="221"/>
      <c r="B72" s="222"/>
      <c r="C72" s="268" t="s">
        <v>1334</v>
      </c>
      <c r="D72" s="262"/>
      <c r="E72" s="263">
        <v>6.3559999999999999</v>
      </c>
      <c r="F72" s="224"/>
      <c r="G72" s="224"/>
      <c r="H72" s="224"/>
      <c r="I72" s="224"/>
      <c r="J72" s="224"/>
      <c r="K72" s="224"/>
      <c r="L72" s="224"/>
      <c r="M72" s="224"/>
      <c r="N72" s="223"/>
      <c r="O72" s="223"/>
      <c r="P72" s="223"/>
      <c r="Q72" s="223"/>
      <c r="R72" s="224"/>
      <c r="S72" s="224"/>
      <c r="T72" s="224"/>
      <c r="U72" s="224"/>
      <c r="V72" s="224"/>
      <c r="W72" s="224"/>
      <c r="X72" s="224"/>
      <c r="Y72" s="224"/>
      <c r="Z72" s="214"/>
      <c r="AA72" s="214"/>
      <c r="AB72" s="214"/>
      <c r="AC72" s="214"/>
      <c r="AD72" s="214"/>
      <c r="AE72" s="214"/>
      <c r="AF72" s="214"/>
      <c r="AG72" s="214" t="s">
        <v>371</v>
      </c>
      <c r="AH72" s="214">
        <v>0</v>
      </c>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outlineLevel="1" x14ac:dyDescent="0.2">
      <c r="A73" s="236">
        <v>18</v>
      </c>
      <c r="B73" s="237" t="s">
        <v>451</v>
      </c>
      <c r="C73" s="254" t="s">
        <v>452</v>
      </c>
      <c r="D73" s="238" t="s">
        <v>379</v>
      </c>
      <c r="E73" s="239">
        <v>18.163799999999998</v>
      </c>
      <c r="F73" s="240"/>
      <c r="G73" s="241">
        <f>ROUND(E73*F73,2)</f>
        <v>0</v>
      </c>
      <c r="H73" s="240"/>
      <c r="I73" s="241">
        <f>ROUND(E73*H73,2)</f>
        <v>0</v>
      </c>
      <c r="J73" s="240"/>
      <c r="K73" s="241">
        <f>ROUND(E73*J73,2)</f>
        <v>0</v>
      </c>
      <c r="L73" s="241">
        <v>12</v>
      </c>
      <c r="M73" s="241">
        <f>G73*(1+L73/100)</f>
        <v>0</v>
      </c>
      <c r="N73" s="239">
        <v>4.0000000000000003E-5</v>
      </c>
      <c r="O73" s="239">
        <f>ROUND(E73*N73,2)</f>
        <v>0</v>
      </c>
      <c r="P73" s="239">
        <v>0</v>
      </c>
      <c r="Q73" s="239">
        <f>ROUND(E73*P73,2)</f>
        <v>0</v>
      </c>
      <c r="R73" s="241" t="s">
        <v>380</v>
      </c>
      <c r="S73" s="241" t="s">
        <v>315</v>
      </c>
      <c r="T73" s="242" t="s">
        <v>315</v>
      </c>
      <c r="U73" s="224">
        <v>7.8E-2</v>
      </c>
      <c r="V73" s="224">
        <f>ROUND(E73*U73,2)</f>
        <v>1.42</v>
      </c>
      <c r="W73" s="224"/>
      <c r="X73" s="224" t="s">
        <v>336</v>
      </c>
      <c r="Y73" s="224" t="s">
        <v>317</v>
      </c>
      <c r="Z73" s="214"/>
      <c r="AA73" s="214"/>
      <c r="AB73" s="214"/>
      <c r="AC73" s="214"/>
      <c r="AD73" s="214"/>
      <c r="AE73" s="214"/>
      <c r="AF73" s="214"/>
      <c r="AG73" s="214" t="s">
        <v>337</v>
      </c>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ht="22.5" outlineLevel="2" x14ac:dyDescent="0.2">
      <c r="A74" s="221"/>
      <c r="B74" s="222"/>
      <c r="C74" s="267" t="s">
        <v>453</v>
      </c>
      <c r="D74" s="266"/>
      <c r="E74" s="266"/>
      <c r="F74" s="266"/>
      <c r="G74" s="266"/>
      <c r="H74" s="224"/>
      <c r="I74" s="224"/>
      <c r="J74" s="224"/>
      <c r="K74" s="224"/>
      <c r="L74" s="224"/>
      <c r="M74" s="224"/>
      <c r="N74" s="223"/>
      <c r="O74" s="223"/>
      <c r="P74" s="223"/>
      <c r="Q74" s="223"/>
      <c r="R74" s="224"/>
      <c r="S74" s="224"/>
      <c r="T74" s="224"/>
      <c r="U74" s="224"/>
      <c r="V74" s="224"/>
      <c r="W74" s="224"/>
      <c r="X74" s="224"/>
      <c r="Y74" s="224"/>
      <c r="Z74" s="214"/>
      <c r="AA74" s="214"/>
      <c r="AB74" s="214"/>
      <c r="AC74" s="214"/>
      <c r="AD74" s="214"/>
      <c r="AE74" s="214"/>
      <c r="AF74" s="214"/>
      <c r="AG74" s="214" t="s">
        <v>369</v>
      </c>
      <c r="AH74" s="214"/>
      <c r="AI74" s="214"/>
      <c r="AJ74" s="214"/>
      <c r="AK74" s="214"/>
      <c r="AL74" s="214"/>
      <c r="AM74" s="214"/>
      <c r="AN74" s="214"/>
      <c r="AO74" s="214"/>
      <c r="AP74" s="214"/>
      <c r="AQ74" s="214"/>
      <c r="AR74" s="214"/>
      <c r="AS74" s="214"/>
      <c r="AT74" s="214"/>
      <c r="AU74" s="214"/>
      <c r="AV74" s="214"/>
      <c r="AW74" s="214"/>
      <c r="AX74" s="214"/>
      <c r="AY74" s="214"/>
      <c r="AZ74" s="214"/>
      <c r="BA74" s="244" t="str">
        <f>C74</f>
        <v>které se zřizují před úpravami povrchu, a obalení osazených dveřních zárubní před znečištěním při úpravách povrchu nástřikem plastických maltovin včetně pozdějšího odkrytí,</v>
      </c>
      <c r="BB74" s="214"/>
      <c r="BC74" s="214"/>
      <c r="BD74" s="214"/>
      <c r="BE74" s="214"/>
      <c r="BF74" s="214"/>
      <c r="BG74" s="214"/>
      <c r="BH74" s="214"/>
    </row>
    <row r="75" spans="1:60" outlineLevel="2" x14ac:dyDescent="0.2">
      <c r="A75" s="221"/>
      <c r="B75" s="222"/>
      <c r="C75" s="258" t="s">
        <v>454</v>
      </c>
      <c r="D75" s="252"/>
      <c r="E75" s="252"/>
      <c r="F75" s="252"/>
      <c r="G75" s="252"/>
      <c r="H75" s="224"/>
      <c r="I75" s="224"/>
      <c r="J75" s="224"/>
      <c r="K75" s="224"/>
      <c r="L75" s="224"/>
      <c r="M75" s="224"/>
      <c r="N75" s="223"/>
      <c r="O75" s="223"/>
      <c r="P75" s="223"/>
      <c r="Q75" s="223"/>
      <c r="R75" s="224"/>
      <c r="S75" s="224"/>
      <c r="T75" s="224"/>
      <c r="U75" s="224"/>
      <c r="V75" s="224"/>
      <c r="W75" s="224"/>
      <c r="X75" s="224"/>
      <c r="Y75" s="224"/>
      <c r="Z75" s="214"/>
      <c r="AA75" s="214"/>
      <c r="AB75" s="214"/>
      <c r="AC75" s="214"/>
      <c r="AD75" s="214"/>
      <c r="AE75" s="214"/>
      <c r="AF75" s="214"/>
      <c r="AG75" s="214" t="s">
        <v>320</v>
      </c>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outlineLevel="2" x14ac:dyDescent="0.2">
      <c r="A76" s="221"/>
      <c r="B76" s="222"/>
      <c r="C76" s="268" t="s">
        <v>1335</v>
      </c>
      <c r="D76" s="262"/>
      <c r="E76" s="263">
        <v>1.6548</v>
      </c>
      <c r="F76" s="224"/>
      <c r="G76" s="224"/>
      <c r="H76" s="224"/>
      <c r="I76" s="224"/>
      <c r="J76" s="224"/>
      <c r="K76" s="224"/>
      <c r="L76" s="224"/>
      <c r="M76" s="224"/>
      <c r="N76" s="223"/>
      <c r="O76" s="223"/>
      <c r="P76" s="223"/>
      <c r="Q76" s="223"/>
      <c r="R76" s="224"/>
      <c r="S76" s="224"/>
      <c r="T76" s="224"/>
      <c r="U76" s="224"/>
      <c r="V76" s="224"/>
      <c r="W76" s="224"/>
      <c r="X76" s="224"/>
      <c r="Y76" s="224"/>
      <c r="Z76" s="214"/>
      <c r="AA76" s="214"/>
      <c r="AB76" s="214"/>
      <c r="AC76" s="214"/>
      <c r="AD76" s="214"/>
      <c r="AE76" s="214"/>
      <c r="AF76" s="214"/>
      <c r="AG76" s="214" t="s">
        <v>371</v>
      </c>
      <c r="AH76" s="214">
        <v>0</v>
      </c>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outlineLevel="3" x14ac:dyDescent="0.2">
      <c r="A77" s="221"/>
      <c r="B77" s="222"/>
      <c r="C77" s="268" t="s">
        <v>1336</v>
      </c>
      <c r="D77" s="262"/>
      <c r="E77" s="263">
        <v>1.5760000000000001</v>
      </c>
      <c r="F77" s="224"/>
      <c r="G77" s="224"/>
      <c r="H77" s="224"/>
      <c r="I77" s="224"/>
      <c r="J77" s="224"/>
      <c r="K77" s="224"/>
      <c r="L77" s="224"/>
      <c r="M77" s="224"/>
      <c r="N77" s="223"/>
      <c r="O77" s="223"/>
      <c r="P77" s="223"/>
      <c r="Q77" s="223"/>
      <c r="R77" s="224"/>
      <c r="S77" s="224"/>
      <c r="T77" s="224"/>
      <c r="U77" s="224"/>
      <c r="V77" s="224"/>
      <c r="W77" s="224"/>
      <c r="X77" s="224"/>
      <c r="Y77" s="224"/>
      <c r="Z77" s="214"/>
      <c r="AA77" s="214"/>
      <c r="AB77" s="214"/>
      <c r="AC77" s="214"/>
      <c r="AD77" s="214"/>
      <c r="AE77" s="214"/>
      <c r="AF77" s="214"/>
      <c r="AG77" s="214" t="s">
        <v>371</v>
      </c>
      <c r="AH77" s="214">
        <v>0</v>
      </c>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outlineLevel="3" x14ac:dyDescent="0.2">
      <c r="A78" s="221"/>
      <c r="B78" s="222"/>
      <c r="C78" s="268" t="s">
        <v>1337</v>
      </c>
      <c r="D78" s="262"/>
      <c r="E78" s="263">
        <v>2.758</v>
      </c>
      <c r="F78" s="224"/>
      <c r="G78" s="224"/>
      <c r="H78" s="224"/>
      <c r="I78" s="224"/>
      <c r="J78" s="224"/>
      <c r="K78" s="224"/>
      <c r="L78" s="224"/>
      <c r="M78" s="224"/>
      <c r="N78" s="223"/>
      <c r="O78" s="223"/>
      <c r="P78" s="223"/>
      <c r="Q78" s="223"/>
      <c r="R78" s="224"/>
      <c r="S78" s="224"/>
      <c r="T78" s="224"/>
      <c r="U78" s="224"/>
      <c r="V78" s="224"/>
      <c r="W78" s="224"/>
      <c r="X78" s="224"/>
      <c r="Y78" s="224"/>
      <c r="Z78" s="214"/>
      <c r="AA78" s="214"/>
      <c r="AB78" s="214"/>
      <c r="AC78" s="214"/>
      <c r="AD78" s="214"/>
      <c r="AE78" s="214"/>
      <c r="AF78" s="214"/>
      <c r="AG78" s="214" t="s">
        <v>371</v>
      </c>
      <c r="AH78" s="214">
        <v>0</v>
      </c>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outlineLevel="3" x14ac:dyDescent="0.2">
      <c r="A79" s="221"/>
      <c r="B79" s="222"/>
      <c r="C79" s="268" t="s">
        <v>1338</v>
      </c>
      <c r="D79" s="262"/>
      <c r="E79" s="263">
        <v>4.18</v>
      </c>
      <c r="F79" s="224"/>
      <c r="G79" s="224"/>
      <c r="H79" s="224"/>
      <c r="I79" s="224"/>
      <c r="J79" s="224"/>
      <c r="K79" s="224"/>
      <c r="L79" s="224"/>
      <c r="M79" s="224"/>
      <c r="N79" s="223"/>
      <c r="O79" s="223"/>
      <c r="P79" s="223"/>
      <c r="Q79" s="223"/>
      <c r="R79" s="224"/>
      <c r="S79" s="224"/>
      <c r="T79" s="224"/>
      <c r="U79" s="224"/>
      <c r="V79" s="224"/>
      <c r="W79" s="224"/>
      <c r="X79" s="224"/>
      <c r="Y79" s="224"/>
      <c r="Z79" s="214"/>
      <c r="AA79" s="214"/>
      <c r="AB79" s="214"/>
      <c r="AC79" s="214"/>
      <c r="AD79" s="214"/>
      <c r="AE79" s="214"/>
      <c r="AF79" s="214"/>
      <c r="AG79" s="214" t="s">
        <v>371</v>
      </c>
      <c r="AH79" s="214">
        <v>0</v>
      </c>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outlineLevel="3" x14ac:dyDescent="0.2">
      <c r="A80" s="221"/>
      <c r="B80" s="222"/>
      <c r="C80" s="268" t="s">
        <v>1339</v>
      </c>
      <c r="D80" s="262"/>
      <c r="E80" s="263">
        <v>7.9950000000000001</v>
      </c>
      <c r="F80" s="224"/>
      <c r="G80" s="224"/>
      <c r="H80" s="224"/>
      <c r="I80" s="224"/>
      <c r="J80" s="224"/>
      <c r="K80" s="224"/>
      <c r="L80" s="224"/>
      <c r="M80" s="224"/>
      <c r="N80" s="223"/>
      <c r="O80" s="223"/>
      <c r="P80" s="223"/>
      <c r="Q80" s="223"/>
      <c r="R80" s="224"/>
      <c r="S80" s="224"/>
      <c r="T80" s="224"/>
      <c r="U80" s="224"/>
      <c r="V80" s="224"/>
      <c r="W80" s="224"/>
      <c r="X80" s="224"/>
      <c r="Y80" s="224"/>
      <c r="Z80" s="214"/>
      <c r="AA80" s="214"/>
      <c r="AB80" s="214"/>
      <c r="AC80" s="214"/>
      <c r="AD80" s="214"/>
      <c r="AE80" s="214"/>
      <c r="AF80" s="214"/>
      <c r="AG80" s="214" t="s">
        <v>371</v>
      </c>
      <c r="AH80" s="214">
        <v>0</v>
      </c>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ht="22.5" outlineLevel="1" x14ac:dyDescent="0.2">
      <c r="A81" s="236">
        <v>19</v>
      </c>
      <c r="B81" s="237" t="s">
        <v>463</v>
      </c>
      <c r="C81" s="254" t="s">
        <v>464</v>
      </c>
      <c r="D81" s="238" t="s">
        <v>379</v>
      </c>
      <c r="E81" s="239">
        <v>80.583299999999994</v>
      </c>
      <c r="F81" s="240"/>
      <c r="G81" s="241">
        <f>ROUND(E81*F81,2)</f>
        <v>0</v>
      </c>
      <c r="H81" s="240"/>
      <c r="I81" s="241">
        <f>ROUND(E81*H81,2)</f>
        <v>0</v>
      </c>
      <c r="J81" s="240"/>
      <c r="K81" s="241">
        <f>ROUND(E81*J81,2)</f>
        <v>0</v>
      </c>
      <c r="L81" s="241">
        <v>12</v>
      </c>
      <c r="M81" s="241">
        <f>G81*(1+L81/100)</f>
        <v>0</v>
      </c>
      <c r="N81" s="239">
        <v>2.1919999999999999E-2</v>
      </c>
      <c r="O81" s="239">
        <f>ROUND(E81*N81,2)</f>
        <v>1.77</v>
      </c>
      <c r="P81" s="239">
        <v>0</v>
      </c>
      <c r="Q81" s="239">
        <f>ROUND(E81*P81,2)</f>
        <v>0</v>
      </c>
      <c r="R81" s="241" t="s">
        <v>366</v>
      </c>
      <c r="S81" s="241" t="s">
        <v>315</v>
      </c>
      <c r="T81" s="242" t="s">
        <v>315</v>
      </c>
      <c r="U81" s="224">
        <v>0.377</v>
      </c>
      <c r="V81" s="224">
        <f>ROUND(E81*U81,2)</f>
        <v>30.38</v>
      </c>
      <c r="W81" s="224"/>
      <c r="X81" s="224" t="s">
        <v>336</v>
      </c>
      <c r="Y81" s="224" t="s">
        <v>317</v>
      </c>
      <c r="Z81" s="214"/>
      <c r="AA81" s="214"/>
      <c r="AB81" s="214"/>
      <c r="AC81" s="214"/>
      <c r="AD81" s="214"/>
      <c r="AE81" s="214"/>
      <c r="AF81" s="214"/>
      <c r="AG81" s="214" t="s">
        <v>367</v>
      </c>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outlineLevel="2" x14ac:dyDescent="0.2">
      <c r="A82" s="221"/>
      <c r="B82" s="222"/>
      <c r="C82" s="255" t="s">
        <v>465</v>
      </c>
      <c r="D82" s="243"/>
      <c r="E82" s="243"/>
      <c r="F82" s="243"/>
      <c r="G82" s="243"/>
      <c r="H82" s="224"/>
      <c r="I82" s="224"/>
      <c r="J82" s="224"/>
      <c r="K82" s="224"/>
      <c r="L82" s="224"/>
      <c r="M82" s="224"/>
      <c r="N82" s="223"/>
      <c r="O82" s="223"/>
      <c r="P82" s="223"/>
      <c r="Q82" s="223"/>
      <c r="R82" s="224"/>
      <c r="S82" s="224"/>
      <c r="T82" s="224"/>
      <c r="U82" s="224"/>
      <c r="V82" s="224"/>
      <c r="W82" s="224"/>
      <c r="X82" s="224"/>
      <c r="Y82" s="224"/>
      <c r="Z82" s="214"/>
      <c r="AA82" s="214"/>
      <c r="AB82" s="214"/>
      <c r="AC82" s="214"/>
      <c r="AD82" s="214"/>
      <c r="AE82" s="214"/>
      <c r="AF82" s="214"/>
      <c r="AG82" s="214" t="s">
        <v>320</v>
      </c>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outlineLevel="2" x14ac:dyDescent="0.2">
      <c r="A83" s="221"/>
      <c r="B83" s="222"/>
      <c r="C83" s="268" t="s">
        <v>1324</v>
      </c>
      <c r="D83" s="262"/>
      <c r="E83" s="263"/>
      <c r="F83" s="224"/>
      <c r="G83" s="224"/>
      <c r="H83" s="224"/>
      <c r="I83" s="224"/>
      <c r="J83" s="224"/>
      <c r="K83" s="224"/>
      <c r="L83" s="224"/>
      <c r="M83" s="224"/>
      <c r="N83" s="223"/>
      <c r="O83" s="223"/>
      <c r="P83" s="223"/>
      <c r="Q83" s="223"/>
      <c r="R83" s="224"/>
      <c r="S83" s="224"/>
      <c r="T83" s="224"/>
      <c r="U83" s="224"/>
      <c r="V83" s="224"/>
      <c r="W83" s="224"/>
      <c r="X83" s="224"/>
      <c r="Y83" s="224"/>
      <c r="Z83" s="214"/>
      <c r="AA83" s="214"/>
      <c r="AB83" s="214"/>
      <c r="AC83" s="214"/>
      <c r="AD83" s="214"/>
      <c r="AE83" s="214"/>
      <c r="AF83" s="214"/>
      <c r="AG83" s="214" t="s">
        <v>371</v>
      </c>
      <c r="AH83" s="214">
        <v>0</v>
      </c>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outlineLevel="3" x14ac:dyDescent="0.2">
      <c r="A84" s="221"/>
      <c r="B84" s="222"/>
      <c r="C84" s="268" t="s">
        <v>991</v>
      </c>
      <c r="D84" s="262"/>
      <c r="E84" s="263"/>
      <c r="F84" s="224"/>
      <c r="G84" s="224"/>
      <c r="H84" s="224"/>
      <c r="I84" s="224"/>
      <c r="J84" s="224"/>
      <c r="K84" s="224"/>
      <c r="L84" s="224"/>
      <c r="M84" s="224"/>
      <c r="N84" s="223"/>
      <c r="O84" s="223"/>
      <c r="P84" s="223"/>
      <c r="Q84" s="223"/>
      <c r="R84" s="224"/>
      <c r="S84" s="224"/>
      <c r="T84" s="224"/>
      <c r="U84" s="224"/>
      <c r="V84" s="224"/>
      <c r="W84" s="224"/>
      <c r="X84" s="224"/>
      <c r="Y84" s="224"/>
      <c r="Z84" s="214"/>
      <c r="AA84" s="214"/>
      <c r="AB84" s="214"/>
      <c r="AC84" s="214"/>
      <c r="AD84" s="214"/>
      <c r="AE84" s="214"/>
      <c r="AF84" s="214"/>
      <c r="AG84" s="214" t="s">
        <v>371</v>
      </c>
      <c r="AH84" s="214">
        <v>0</v>
      </c>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outlineLevel="3" x14ac:dyDescent="0.2">
      <c r="A85" s="221"/>
      <c r="B85" s="222"/>
      <c r="C85" s="268" t="s">
        <v>1325</v>
      </c>
      <c r="D85" s="262"/>
      <c r="E85" s="263">
        <v>35.848799999999997</v>
      </c>
      <c r="F85" s="224"/>
      <c r="G85" s="224"/>
      <c r="H85" s="224"/>
      <c r="I85" s="224"/>
      <c r="J85" s="224"/>
      <c r="K85" s="224"/>
      <c r="L85" s="224"/>
      <c r="M85" s="224"/>
      <c r="N85" s="223"/>
      <c r="O85" s="223"/>
      <c r="P85" s="223"/>
      <c r="Q85" s="223"/>
      <c r="R85" s="224"/>
      <c r="S85" s="224"/>
      <c r="T85" s="224"/>
      <c r="U85" s="224"/>
      <c r="V85" s="224"/>
      <c r="W85" s="224"/>
      <c r="X85" s="224"/>
      <c r="Y85" s="224"/>
      <c r="Z85" s="214"/>
      <c r="AA85" s="214"/>
      <c r="AB85" s="214"/>
      <c r="AC85" s="214"/>
      <c r="AD85" s="214"/>
      <c r="AE85" s="214"/>
      <c r="AF85" s="214"/>
      <c r="AG85" s="214" t="s">
        <v>371</v>
      </c>
      <c r="AH85" s="214">
        <v>0</v>
      </c>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outlineLevel="3" x14ac:dyDescent="0.2">
      <c r="A86" s="221"/>
      <c r="B86" s="222"/>
      <c r="C86" s="268" t="s">
        <v>1326</v>
      </c>
      <c r="D86" s="262"/>
      <c r="E86" s="263">
        <v>-13.1845</v>
      </c>
      <c r="F86" s="224"/>
      <c r="G86" s="224"/>
      <c r="H86" s="224"/>
      <c r="I86" s="224"/>
      <c r="J86" s="224"/>
      <c r="K86" s="224"/>
      <c r="L86" s="224"/>
      <c r="M86" s="224"/>
      <c r="N86" s="223"/>
      <c r="O86" s="223"/>
      <c r="P86" s="223"/>
      <c r="Q86" s="223"/>
      <c r="R86" s="224"/>
      <c r="S86" s="224"/>
      <c r="T86" s="224"/>
      <c r="U86" s="224"/>
      <c r="V86" s="224"/>
      <c r="W86" s="224"/>
      <c r="X86" s="224"/>
      <c r="Y86" s="224"/>
      <c r="Z86" s="214"/>
      <c r="AA86" s="214"/>
      <c r="AB86" s="214"/>
      <c r="AC86" s="214"/>
      <c r="AD86" s="214"/>
      <c r="AE86" s="214"/>
      <c r="AF86" s="214"/>
      <c r="AG86" s="214" t="s">
        <v>371</v>
      </c>
      <c r="AH86" s="214">
        <v>0</v>
      </c>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outlineLevel="3" x14ac:dyDescent="0.2">
      <c r="A87" s="221"/>
      <c r="B87" s="222"/>
      <c r="C87" s="268" t="s">
        <v>1327</v>
      </c>
      <c r="D87" s="262"/>
      <c r="E87" s="263">
        <v>3.4870000000000001</v>
      </c>
      <c r="F87" s="224"/>
      <c r="G87" s="224"/>
      <c r="H87" s="224"/>
      <c r="I87" s="224"/>
      <c r="J87" s="224"/>
      <c r="K87" s="224"/>
      <c r="L87" s="224"/>
      <c r="M87" s="224"/>
      <c r="N87" s="223"/>
      <c r="O87" s="223"/>
      <c r="P87" s="223"/>
      <c r="Q87" s="223"/>
      <c r="R87" s="224"/>
      <c r="S87" s="224"/>
      <c r="T87" s="224"/>
      <c r="U87" s="224"/>
      <c r="V87" s="224"/>
      <c r="W87" s="224"/>
      <c r="X87" s="224"/>
      <c r="Y87" s="224"/>
      <c r="Z87" s="214"/>
      <c r="AA87" s="214"/>
      <c r="AB87" s="214"/>
      <c r="AC87" s="214"/>
      <c r="AD87" s="214"/>
      <c r="AE87" s="214"/>
      <c r="AF87" s="214"/>
      <c r="AG87" s="214" t="s">
        <v>371</v>
      </c>
      <c r="AH87" s="214">
        <v>0</v>
      </c>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row>
    <row r="88" spans="1:60" outlineLevel="3" x14ac:dyDescent="0.2">
      <c r="A88" s="221"/>
      <c r="B88" s="222"/>
      <c r="C88" s="268" t="s">
        <v>1328</v>
      </c>
      <c r="D88" s="262"/>
      <c r="E88" s="263">
        <v>-2.875</v>
      </c>
      <c r="F88" s="224"/>
      <c r="G88" s="224"/>
      <c r="H88" s="224"/>
      <c r="I88" s="224"/>
      <c r="J88" s="224"/>
      <c r="K88" s="224"/>
      <c r="L88" s="224"/>
      <c r="M88" s="224"/>
      <c r="N88" s="223"/>
      <c r="O88" s="223"/>
      <c r="P88" s="223"/>
      <c r="Q88" s="223"/>
      <c r="R88" s="224"/>
      <c r="S88" s="224"/>
      <c r="T88" s="224"/>
      <c r="U88" s="224"/>
      <c r="V88" s="224"/>
      <c r="W88" s="224"/>
      <c r="X88" s="224"/>
      <c r="Y88" s="224"/>
      <c r="Z88" s="214"/>
      <c r="AA88" s="214"/>
      <c r="AB88" s="214"/>
      <c r="AC88" s="214"/>
      <c r="AD88" s="214"/>
      <c r="AE88" s="214"/>
      <c r="AF88" s="214"/>
      <c r="AG88" s="214" t="s">
        <v>371</v>
      </c>
      <c r="AH88" s="214">
        <v>0</v>
      </c>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0" outlineLevel="3" x14ac:dyDescent="0.2">
      <c r="A89" s="221"/>
      <c r="B89" s="222"/>
      <c r="C89" s="268" t="s">
        <v>1329</v>
      </c>
      <c r="D89" s="262"/>
      <c r="E89" s="263">
        <v>58.89</v>
      </c>
      <c r="F89" s="224"/>
      <c r="G89" s="224"/>
      <c r="H89" s="224"/>
      <c r="I89" s="224"/>
      <c r="J89" s="224"/>
      <c r="K89" s="224"/>
      <c r="L89" s="224"/>
      <c r="M89" s="224"/>
      <c r="N89" s="223"/>
      <c r="O89" s="223"/>
      <c r="P89" s="223"/>
      <c r="Q89" s="223"/>
      <c r="R89" s="224"/>
      <c r="S89" s="224"/>
      <c r="T89" s="224"/>
      <c r="U89" s="224"/>
      <c r="V89" s="224"/>
      <c r="W89" s="224"/>
      <c r="X89" s="224"/>
      <c r="Y89" s="224"/>
      <c r="Z89" s="214"/>
      <c r="AA89" s="214"/>
      <c r="AB89" s="214"/>
      <c r="AC89" s="214"/>
      <c r="AD89" s="214"/>
      <c r="AE89" s="214"/>
      <c r="AF89" s="214"/>
      <c r="AG89" s="214" t="s">
        <v>371</v>
      </c>
      <c r="AH89" s="214">
        <v>0</v>
      </c>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outlineLevel="3" x14ac:dyDescent="0.2">
      <c r="A90" s="221"/>
      <c r="B90" s="222"/>
      <c r="C90" s="268" t="s">
        <v>1330</v>
      </c>
      <c r="D90" s="262"/>
      <c r="E90" s="263">
        <v>-5.9530000000000003</v>
      </c>
      <c r="F90" s="224"/>
      <c r="G90" s="224"/>
      <c r="H90" s="224"/>
      <c r="I90" s="224"/>
      <c r="J90" s="224"/>
      <c r="K90" s="224"/>
      <c r="L90" s="224"/>
      <c r="M90" s="224"/>
      <c r="N90" s="223"/>
      <c r="O90" s="223"/>
      <c r="P90" s="223"/>
      <c r="Q90" s="223"/>
      <c r="R90" s="224"/>
      <c r="S90" s="224"/>
      <c r="T90" s="224"/>
      <c r="U90" s="224"/>
      <c r="V90" s="224"/>
      <c r="W90" s="224"/>
      <c r="X90" s="224"/>
      <c r="Y90" s="224"/>
      <c r="Z90" s="214"/>
      <c r="AA90" s="214"/>
      <c r="AB90" s="214"/>
      <c r="AC90" s="214"/>
      <c r="AD90" s="214"/>
      <c r="AE90" s="214"/>
      <c r="AF90" s="214"/>
      <c r="AG90" s="214" t="s">
        <v>371</v>
      </c>
      <c r="AH90" s="214">
        <v>0</v>
      </c>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outlineLevel="3" x14ac:dyDescent="0.2">
      <c r="A91" s="221"/>
      <c r="B91" s="222"/>
      <c r="C91" s="268" t="s">
        <v>1331</v>
      </c>
      <c r="D91" s="262"/>
      <c r="E91" s="263">
        <v>4.37</v>
      </c>
      <c r="F91" s="224"/>
      <c r="G91" s="224"/>
      <c r="H91" s="224"/>
      <c r="I91" s="224"/>
      <c r="J91" s="224"/>
      <c r="K91" s="224"/>
      <c r="L91" s="224"/>
      <c r="M91" s="224"/>
      <c r="N91" s="223"/>
      <c r="O91" s="223"/>
      <c r="P91" s="223"/>
      <c r="Q91" s="223"/>
      <c r="R91" s="224"/>
      <c r="S91" s="224"/>
      <c r="T91" s="224"/>
      <c r="U91" s="224"/>
      <c r="V91" s="224"/>
      <c r="W91" s="224"/>
      <c r="X91" s="224"/>
      <c r="Y91" s="224"/>
      <c r="Z91" s="214"/>
      <c r="AA91" s="214"/>
      <c r="AB91" s="214"/>
      <c r="AC91" s="214"/>
      <c r="AD91" s="214"/>
      <c r="AE91" s="214"/>
      <c r="AF91" s="214"/>
      <c r="AG91" s="214" t="s">
        <v>371</v>
      </c>
      <c r="AH91" s="214">
        <v>0</v>
      </c>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ht="22.5" outlineLevel="1" x14ac:dyDescent="0.2">
      <c r="A92" s="236">
        <v>20</v>
      </c>
      <c r="B92" s="237" t="s">
        <v>1021</v>
      </c>
      <c r="C92" s="254" t="s">
        <v>1022</v>
      </c>
      <c r="D92" s="238" t="s">
        <v>379</v>
      </c>
      <c r="E92" s="239">
        <v>2.875</v>
      </c>
      <c r="F92" s="240"/>
      <c r="G92" s="241">
        <f>ROUND(E92*F92,2)</f>
        <v>0</v>
      </c>
      <c r="H92" s="240"/>
      <c r="I92" s="241">
        <f>ROUND(E92*H92,2)</f>
        <v>0</v>
      </c>
      <c r="J92" s="240"/>
      <c r="K92" s="241">
        <f>ROUND(E92*J92,2)</f>
        <v>0</v>
      </c>
      <c r="L92" s="241">
        <v>12</v>
      </c>
      <c r="M92" s="241">
        <f>G92*(1+L92/100)</f>
        <v>0</v>
      </c>
      <c r="N92" s="239">
        <v>3.2030000000000003E-2</v>
      </c>
      <c r="O92" s="239">
        <f>ROUND(E92*N92,2)</f>
        <v>0.09</v>
      </c>
      <c r="P92" s="239">
        <v>0</v>
      </c>
      <c r="Q92" s="239">
        <f>ROUND(E92*P92,2)</f>
        <v>0</v>
      </c>
      <c r="R92" s="241" t="s">
        <v>380</v>
      </c>
      <c r="S92" s="241" t="s">
        <v>315</v>
      </c>
      <c r="T92" s="242" t="s">
        <v>315</v>
      </c>
      <c r="U92" s="224">
        <v>0.81599999999999995</v>
      </c>
      <c r="V92" s="224">
        <f>ROUND(E92*U92,2)</f>
        <v>2.35</v>
      </c>
      <c r="W92" s="224"/>
      <c r="X92" s="224" t="s">
        <v>336</v>
      </c>
      <c r="Y92" s="224" t="s">
        <v>317</v>
      </c>
      <c r="Z92" s="214"/>
      <c r="AA92" s="214"/>
      <c r="AB92" s="214"/>
      <c r="AC92" s="214"/>
      <c r="AD92" s="214"/>
      <c r="AE92" s="214"/>
      <c r="AF92" s="214"/>
      <c r="AG92" s="214" t="s">
        <v>337</v>
      </c>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row>
    <row r="93" spans="1:60" outlineLevel="2" x14ac:dyDescent="0.2">
      <c r="A93" s="221"/>
      <c r="B93" s="222"/>
      <c r="C93" s="267" t="s">
        <v>1023</v>
      </c>
      <c r="D93" s="266"/>
      <c r="E93" s="266"/>
      <c r="F93" s="266"/>
      <c r="G93" s="266"/>
      <c r="H93" s="224"/>
      <c r="I93" s="224"/>
      <c r="J93" s="224"/>
      <c r="K93" s="224"/>
      <c r="L93" s="224"/>
      <c r="M93" s="224"/>
      <c r="N93" s="223"/>
      <c r="O93" s="223"/>
      <c r="P93" s="223"/>
      <c r="Q93" s="223"/>
      <c r="R93" s="224"/>
      <c r="S93" s="224"/>
      <c r="T93" s="224"/>
      <c r="U93" s="224"/>
      <c r="V93" s="224"/>
      <c r="W93" s="224"/>
      <c r="X93" s="224"/>
      <c r="Y93" s="224"/>
      <c r="Z93" s="214"/>
      <c r="AA93" s="214"/>
      <c r="AB93" s="214"/>
      <c r="AC93" s="214"/>
      <c r="AD93" s="214"/>
      <c r="AE93" s="214"/>
      <c r="AF93" s="214"/>
      <c r="AG93" s="214" t="s">
        <v>369</v>
      </c>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row>
    <row r="94" spans="1:60" outlineLevel="2" x14ac:dyDescent="0.2">
      <c r="A94" s="221"/>
      <c r="B94" s="222"/>
      <c r="C94" s="268" t="s">
        <v>1340</v>
      </c>
      <c r="D94" s="262"/>
      <c r="E94" s="263"/>
      <c r="F94" s="224"/>
      <c r="G94" s="224"/>
      <c r="H94" s="224"/>
      <c r="I94" s="224"/>
      <c r="J94" s="224"/>
      <c r="K94" s="224"/>
      <c r="L94" s="224"/>
      <c r="M94" s="224"/>
      <c r="N94" s="223"/>
      <c r="O94" s="223"/>
      <c r="P94" s="223"/>
      <c r="Q94" s="223"/>
      <c r="R94" s="224"/>
      <c r="S94" s="224"/>
      <c r="T94" s="224"/>
      <c r="U94" s="224"/>
      <c r="V94" s="224"/>
      <c r="W94" s="224"/>
      <c r="X94" s="224"/>
      <c r="Y94" s="224"/>
      <c r="Z94" s="214"/>
      <c r="AA94" s="214"/>
      <c r="AB94" s="214"/>
      <c r="AC94" s="214"/>
      <c r="AD94" s="214"/>
      <c r="AE94" s="214"/>
      <c r="AF94" s="214"/>
      <c r="AG94" s="214" t="s">
        <v>371</v>
      </c>
      <c r="AH94" s="214">
        <v>0</v>
      </c>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row>
    <row r="95" spans="1:60" outlineLevel="3" x14ac:dyDescent="0.2">
      <c r="A95" s="221"/>
      <c r="B95" s="222"/>
      <c r="C95" s="268" t="s">
        <v>1341</v>
      </c>
      <c r="D95" s="262"/>
      <c r="E95" s="263">
        <v>2.875</v>
      </c>
      <c r="F95" s="224"/>
      <c r="G95" s="224"/>
      <c r="H95" s="224"/>
      <c r="I95" s="224"/>
      <c r="J95" s="224"/>
      <c r="K95" s="224"/>
      <c r="L95" s="224"/>
      <c r="M95" s="224"/>
      <c r="N95" s="223"/>
      <c r="O95" s="223"/>
      <c r="P95" s="223"/>
      <c r="Q95" s="223"/>
      <c r="R95" s="224"/>
      <c r="S95" s="224"/>
      <c r="T95" s="224"/>
      <c r="U95" s="224"/>
      <c r="V95" s="224"/>
      <c r="W95" s="224"/>
      <c r="X95" s="224"/>
      <c r="Y95" s="224"/>
      <c r="Z95" s="214"/>
      <c r="AA95" s="214"/>
      <c r="AB95" s="214"/>
      <c r="AC95" s="214"/>
      <c r="AD95" s="214"/>
      <c r="AE95" s="214"/>
      <c r="AF95" s="214"/>
      <c r="AG95" s="214" t="s">
        <v>371</v>
      </c>
      <c r="AH95" s="214">
        <v>0</v>
      </c>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0" ht="22.5" outlineLevel="1" x14ac:dyDescent="0.2">
      <c r="A96" s="236">
        <v>21</v>
      </c>
      <c r="B96" s="237" t="s">
        <v>457</v>
      </c>
      <c r="C96" s="254" t="s">
        <v>458</v>
      </c>
      <c r="D96" s="238" t="s">
        <v>379</v>
      </c>
      <c r="E96" s="239">
        <v>99.040300000000002</v>
      </c>
      <c r="F96" s="240"/>
      <c r="G96" s="241">
        <f>ROUND(E96*F96,2)</f>
        <v>0</v>
      </c>
      <c r="H96" s="240"/>
      <c r="I96" s="241">
        <f>ROUND(E96*H96,2)</f>
        <v>0</v>
      </c>
      <c r="J96" s="240"/>
      <c r="K96" s="241">
        <f>ROUND(E96*J96,2)</f>
        <v>0</v>
      </c>
      <c r="L96" s="241">
        <v>12</v>
      </c>
      <c r="M96" s="241">
        <f>G96*(1+L96/100)</f>
        <v>0</v>
      </c>
      <c r="N96" s="239">
        <v>3.6099999999999999E-3</v>
      </c>
      <c r="O96" s="239">
        <f>ROUND(E96*N96,2)</f>
        <v>0.36</v>
      </c>
      <c r="P96" s="239">
        <v>0</v>
      </c>
      <c r="Q96" s="239">
        <f>ROUND(E96*P96,2)</f>
        <v>0</v>
      </c>
      <c r="R96" s="241" t="s">
        <v>380</v>
      </c>
      <c r="S96" s="241" t="s">
        <v>315</v>
      </c>
      <c r="T96" s="242" t="s">
        <v>315</v>
      </c>
      <c r="U96" s="224">
        <v>0.36</v>
      </c>
      <c r="V96" s="224">
        <f>ROUND(E96*U96,2)</f>
        <v>35.65</v>
      </c>
      <c r="W96" s="224"/>
      <c r="X96" s="224" t="s">
        <v>336</v>
      </c>
      <c r="Y96" s="224" t="s">
        <v>317</v>
      </c>
      <c r="Z96" s="214"/>
      <c r="AA96" s="214"/>
      <c r="AB96" s="214"/>
      <c r="AC96" s="214"/>
      <c r="AD96" s="214"/>
      <c r="AE96" s="214"/>
      <c r="AF96" s="214"/>
      <c r="AG96" s="214" t="s">
        <v>367</v>
      </c>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row>
    <row r="97" spans="1:60" outlineLevel="2" x14ac:dyDescent="0.2">
      <c r="A97" s="221"/>
      <c r="B97" s="222"/>
      <c r="C97" s="268" t="s">
        <v>1322</v>
      </c>
      <c r="D97" s="262"/>
      <c r="E97" s="263">
        <v>15.582000000000001</v>
      </c>
      <c r="F97" s="224"/>
      <c r="G97" s="224"/>
      <c r="H97" s="224"/>
      <c r="I97" s="224"/>
      <c r="J97" s="224"/>
      <c r="K97" s="224"/>
      <c r="L97" s="224"/>
      <c r="M97" s="224"/>
      <c r="N97" s="223"/>
      <c r="O97" s="223"/>
      <c r="P97" s="223"/>
      <c r="Q97" s="223"/>
      <c r="R97" s="224"/>
      <c r="S97" s="224"/>
      <c r="T97" s="224"/>
      <c r="U97" s="224"/>
      <c r="V97" s="224"/>
      <c r="W97" s="224"/>
      <c r="X97" s="224"/>
      <c r="Y97" s="224"/>
      <c r="Z97" s="214"/>
      <c r="AA97" s="214"/>
      <c r="AB97" s="214"/>
      <c r="AC97" s="214"/>
      <c r="AD97" s="214"/>
      <c r="AE97" s="214"/>
      <c r="AF97" s="214"/>
      <c r="AG97" s="214" t="s">
        <v>371</v>
      </c>
      <c r="AH97" s="214">
        <v>5</v>
      </c>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row>
    <row r="98" spans="1:60" outlineLevel="3" x14ac:dyDescent="0.2">
      <c r="A98" s="221"/>
      <c r="B98" s="222"/>
      <c r="C98" s="268" t="s">
        <v>1342</v>
      </c>
      <c r="D98" s="262"/>
      <c r="E98" s="263">
        <v>80.583299999999994</v>
      </c>
      <c r="F98" s="224"/>
      <c r="G98" s="224"/>
      <c r="H98" s="224"/>
      <c r="I98" s="224"/>
      <c r="J98" s="224"/>
      <c r="K98" s="224"/>
      <c r="L98" s="224"/>
      <c r="M98" s="224"/>
      <c r="N98" s="223"/>
      <c r="O98" s="223"/>
      <c r="P98" s="223"/>
      <c r="Q98" s="223"/>
      <c r="R98" s="224"/>
      <c r="S98" s="224"/>
      <c r="T98" s="224"/>
      <c r="U98" s="224"/>
      <c r="V98" s="224"/>
      <c r="W98" s="224"/>
      <c r="X98" s="224"/>
      <c r="Y98" s="224"/>
      <c r="Z98" s="214"/>
      <c r="AA98" s="214"/>
      <c r="AB98" s="214"/>
      <c r="AC98" s="214"/>
      <c r="AD98" s="214"/>
      <c r="AE98" s="214"/>
      <c r="AF98" s="214"/>
      <c r="AG98" s="214" t="s">
        <v>371</v>
      </c>
      <c r="AH98" s="214">
        <v>5</v>
      </c>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row>
    <row r="99" spans="1:60" outlineLevel="3" x14ac:dyDescent="0.2">
      <c r="A99" s="221"/>
      <c r="B99" s="222"/>
      <c r="C99" s="268" t="s">
        <v>1323</v>
      </c>
      <c r="D99" s="262"/>
      <c r="E99" s="263">
        <v>2.875</v>
      </c>
      <c r="F99" s="224"/>
      <c r="G99" s="224"/>
      <c r="H99" s="224"/>
      <c r="I99" s="224"/>
      <c r="J99" s="224"/>
      <c r="K99" s="224"/>
      <c r="L99" s="224"/>
      <c r="M99" s="224"/>
      <c r="N99" s="223"/>
      <c r="O99" s="223"/>
      <c r="P99" s="223"/>
      <c r="Q99" s="223"/>
      <c r="R99" s="224"/>
      <c r="S99" s="224"/>
      <c r="T99" s="224"/>
      <c r="U99" s="224"/>
      <c r="V99" s="224"/>
      <c r="W99" s="224"/>
      <c r="X99" s="224"/>
      <c r="Y99" s="224"/>
      <c r="Z99" s="214"/>
      <c r="AA99" s="214"/>
      <c r="AB99" s="214"/>
      <c r="AC99" s="214"/>
      <c r="AD99" s="214"/>
      <c r="AE99" s="214"/>
      <c r="AF99" s="214"/>
      <c r="AG99" s="214" t="s">
        <v>371</v>
      </c>
      <c r="AH99" s="214">
        <v>5</v>
      </c>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row>
    <row r="100" spans="1:60" outlineLevel="1" x14ac:dyDescent="0.2">
      <c r="A100" s="236">
        <v>22</v>
      </c>
      <c r="B100" s="237" t="s">
        <v>466</v>
      </c>
      <c r="C100" s="254" t="s">
        <v>467</v>
      </c>
      <c r="D100" s="238" t="s">
        <v>403</v>
      </c>
      <c r="E100" s="239">
        <v>19.68</v>
      </c>
      <c r="F100" s="240"/>
      <c r="G100" s="241">
        <f>ROUND(E100*F100,2)</f>
        <v>0</v>
      </c>
      <c r="H100" s="240"/>
      <c r="I100" s="241">
        <f>ROUND(E100*H100,2)</f>
        <v>0</v>
      </c>
      <c r="J100" s="240"/>
      <c r="K100" s="241">
        <f>ROUND(E100*J100,2)</f>
        <v>0</v>
      </c>
      <c r="L100" s="241">
        <v>12</v>
      </c>
      <c r="M100" s="241">
        <f>G100*(1+L100/100)</f>
        <v>0</v>
      </c>
      <c r="N100" s="239">
        <v>5.3690000000000002E-2</v>
      </c>
      <c r="O100" s="239">
        <f>ROUND(E100*N100,2)</f>
        <v>1.06</v>
      </c>
      <c r="P100" s="239">
        <v>0</v>
      </c>
      <c r="Q100" s="239">
        <f>ROUND(E100*P100,2)</f>
        <v>0</v>
      </c>
      <c r="R100" s="241"/>
      <c r="S100" s="241" t="s">
        <v>331</v>
      </c>
      <c r="T100" s="242" t="s">
        <v>316</v>
      </c>
      <c r="U100" s="224">
        <v>1.17717</v>
      </c>
      <c r="V100" s="224">
        <f>ROUND(E100*U100,2)</f>
        <v>23.17</v>
      </c>
      <c r="W100" s="224"/>
      <c r="X100" s="224" t="s">
        <v>336</v>
      </c>
      <c r="Y100" s="224" t="s">
        <v>317</v>
      </c>
      <c r="Z100" s="214"/>
      <c r="AA100" s="214"/>
      <c r="AB100" s="214"/>
      <c r="AC100" s="214"/>
      <c r="AD100" s="214"/>
      <c r="AE100" s="214"/>
      <c r="AF100" s="214"/>
      <c r="AG100" s="214" t="s">
        <v>337</v>
      </c>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row>
    <row r="101" spans="1:60" outlineLevel="2" x14ac:dyDescent="0.2">
      <c r="A101" s="221"/>
      <c r="B101" s="222"/>
      <c r="C101" s="268" t="s">
        <v>1026</v>
      </c>
      <c r="D101" s="262"/>
      <c r="E101" s="263">
        <v>9.8000000000000007</v>
      </c>
      <c r="F101" s="224"/>
      <c r="G101" s="224"/>
      <c r="H101" s="224"/>
      <c r="I101" s="224"/>
      <c r="J101" s="224"/>
      <c r="K101" s="224"/>
      <c r="L101" s="224"/>
      <c r="M101" s="224"/>
      <c r="N101" s="223"/>
      <c r="O101" s="223"/>
      <c r="P101" s="223"/>
      <c r="Q101" s="223"/>
      <c r="R101" s="224"/>
      <c r="S101" s="224"/>
      <c r="T101" s="224"/>
      <c r="U101" s="224"/>
      <c r="V101" s="224"/>
      <c r="W101" s="224"/>
      <c r="X101" s="224"/>
      <c r="Y101" s="224"/>
      <c r="Z101" s="214"/>
      <c r="AA101" s="214"/>
      <c r="AB101" s="214"/>
      <c r="AC101" s="214"/>
      <c r="AD101" s="214"/>
      <c r="AE101" s="214"/>
      <c r="AF101" s="214"/>
      <c r="AG101" s="214" t="s">
        <v>371</v>
      </c>
      <c r="AH101" s="214">
        <v>0</v>
      </c>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row>
    <row r="102" spans="1:60" outlineLevel="3" x14ac:dyDescent="0.2">
      <c r="A102" s="221"/>
      <c r="B102" s="222"/>
      <c r="C102" s="268" t="s">
        <v>1343</v>
      </c>
      <c r="D102" s="262"/>
      <c r="E102" s="263">
        <v>9.8800000000000008</v>
      </c>
      <c r="F102" s="224"/>
      <c r="G102" s="224"/>
      <c r="H102" s="224"/>
      <c r="I102" s="224"/>
      <c r="J102" s="224"/>
      <c r="K102" s="224"/>
      <c r="L102" s="224"/>
      <c r="M102" s="224"/>
      <c r="N102" s="223"/>
      <c r="O102" s="223"/>
      <c r="P102" s="223"/>
      <c r="Q102" s="223"/>
      <c r="R102" s="224"/>
      <c r="S102" s="224"/>
      <c r="T102" s="224"/>
      <c r="U102" s="224"/>
      <c r="V102" s="224"/>
      <c r="W102" s="224"/>
      <c r="X102" s="224"/>
      <c r="Y102" s="224"/>
      <c r="Z102" s="214"/>
      <c r="AA102" s="214"/>
      <c r="AB102" s="214"/>
      <c r="AC102" s="214"/>
      <c r="AD102" s="214"/>
      <c r="AE102" s="214"/>
      <c r="AF102" s="214"/>
      <c r="AG102" s="214" t="s">
        <v>371</v>
      </c>
      <c r="AH102" s="214">
        <v>0</v>
      </c>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row>
    <row r="103" spans="1:60" x14ac:dyDescent="0.2">
      <c r="A103" s="229" t="s">
        <v>310</v>
      </c>
      <c r="B103" s="230" t="s">
        <v>196</v>
      </c>
      <c r="C103" s="253" t="s">
        <v>197</v>
      </c>
      <c r="D103" s="231"/>
      <c r="E103" s="232"/>
      <c r="F103" s="233"/>
      <c r="G103" s="233">
        <f>SUMIF(AG104:AG106,"&lt;&gt;NOR",G104:G106)</f>
        <v>0</v>
      </c>
      <c r="H103" s="233"/>
      <c r="I103" s="233">
        <f>SUM(I104:I106)</f>
        <v>0</v>
      </c>
      <c r="J103" s="233"/>
      <c r="K103" s="233">
        <f>SUM(K104:K106)</f>
        <v>0</v>
      </c>
      <c r="L103" s="233"/>
      <c r="M103" s="233">
        <f>SUM(M104:M106)</f>
        <v>0</v>
      </c>
      <c r="N103" s="232"/>
      <c r="O103" s="232">
        <f>SUM(O104:O106)</f>
        <v>0.05</v>
      </c>
      <c r="P103" s="232"/>
      <c r="Q103" s="232">
        <f>SUM(Q104:Q106)</f>
        <v>0</v>
      </c>
      <c r="R103" s="233"/>
      <c r="S103" s="233"/>
      <c r="T103" s="234"/>
      <c r="U103" s="228"/>
      <c r="V103" s="228">
        <f>SUM(V104:V106)</f>
        <v>1.22</v>
      </c>
      <c r="W103" s="228"/>
      <c r="X103" s="228"/>
      <c r="Y103" s="228"/>
      <c r="AG103" t="s">
        <v>311</v>
      </c>
    </row>
    <row r="104" spans="1:60" ht="22.5" outlineLevel="1" x14ac:dyDescent="0.2">
      <c r="A104" s="236">
        <v>23</v>
      </c>
      <c r="B104" s="237" t="s">
        <v>470</v>
      </c>
      <c r="C104" s="254" t="s">
        <v>471</v>
      </c>
      <c r="D104" s="238" t="s">
        <v>379</v>
      </c>
      <c r="E104" s="239">
        <v>1.5</v>
      </c>
      <c r="F104" s="240"/>
      <c r="G104" s="241">
        <f>ROUND(E104*F104,2)</f>
        <v>0</v>
      </c>
      <c r="H104" s="240"/>
      <c r="I104" s="241">
        <f>ROUND(E104*H104,2)</f>
        <v>0</v>
      </c>
      <c r="J104" s="240"/>
      <c r="K104" s="241">
        <f>ROUND(E104*J104,2)</f>
        <v>0</v>
      </c>
      <c r="L104" s="241">
        <v>12</v>
      </c>
      <c r="M104" s="241">
        <f>G104*(1+L104/100)</f>
        <v>0</v>
      </c>
      <c r="N104" s="239">
        <v>3.49E-2</v>
      </c>
      <c r="O104" s="239">
        <f>ROUND(E104*N104,2)</f>
        <v>0.05</v>
      </c>
      <c r="P104" s="239">
        <v>0</v>
      </c>
      <c r="Q104" s="239">
        <f>ROUND(E104*P104,2)</f>
        <v>0</v>
      </c>
      <c r="R104" s="241" t="s">
        <v>380</v>
      </c>
      <c r="S104" s="241" t="s">
        <v>315</v>
      </c>
      <c r="T104" s="242" t="s">
        <v>315</v>
      </c>
      <c r="U104" s="224">
        <v>0.81</v>
      </c>
      <c r="V104" s="224">
        <f>ROUND(E104*U104,2)</f>
        <v>1.22</v>
      </c>
      <c r="W104" s="224"/>
      <c r="X104" s="224" t="s">
        <v>336</v>
      </c>
      <c r="Y104" s="224" t="s">
        <v>317</v>
      </c>
      <c r="Z104" s="214"/>
      <c r="AA104" s="214"/>
      <c r="AB104" s="214"/>
      <c r="AC104" s="214"/>
      <c r="AD104" s="214"/>
      <c r="AE104" s="214"/>
      <c r="AF104" s="214"/>
      <c r="AG104" s="214" t="s">
        <v>337</v>
      </c>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row>
    <row r="105" spans="1:60" outlineLevel="2" x14ac:dyDescent="0.2">
      <c r="A105" s="221"/>
      <c r="B105" s="222"/>
      <c r="C105" s="267" t="s">
        <v>472</v>
      </c>
      <c r="D105" s="266"/>
      <c r="E105" s="266"/>
      <c r="F105" s="266"/>
      <c r="G105" s="266"/>
      <c r="H105" s="224"/>
      <c r="I105" s="224"/>
      <c r="J105" s="224"/>
      <c r="K105" s="224"/>
      <c r="L105" s="224"/>
      <c r="M105" s="224"/>
      <c r="N105" s="223"/>
      <c r="O105" s="223"/>
      <c r="P105" s="223"/>
      <c r="Q105" s="223"/>
      <c r="R105" s="224"/>
      <c r="S105" s="224"/>
      <c r="T105" s="224"/>
      <c r="U105" s="224"/>
      <c r="V105" s="224"/>
      <c r="W105" s="224"/>
      <c r="X105" s="224"/>
      <c r="Y105" s="224"/>
      <c r="Z105" s="214"/>
      <c r="AA105" s="214"/>
      <c r="AB105" s="214"/>
      <c r="AC105" s="214"/>
      <c r="AD105" s="214"/>
      <c r="AE105" s="214"/>
      <c r="AF105" s="214"/>
      <c r="AG105" s="214" t="s">
        <v>369</v>
      </c>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row>
    <row r="106" spans="1:60" outlineLevel="2" x14ac:dyDescent="0.2">
      <c r="A106" s="221"/>
      <c r="B106" s="222"/>
      <c r="C106" s="268" t="s">
        <v>1344</v>
      </c>
      <c r="D106" s="262"/>
      <c r="E106" s="263">
        <v>1.5</v>
      </c>
      <c r="F106" s="224"/>
      <c r="G106" s="224"/>
      <c r="H106" s="224"/>
      <c r="I106" s="224"/>
      <c r="J106" s="224"/>
      <c r="K106" s="224"/>
      <c r="L106" s="224"/>
      <c r="M106" s="224"/>
      <c r="N106" s="223"/>
      <c r="O106" s="223"/>
      <c r="P106" s="223"/>
      <c r="Q106" s="223"/>
      <c r="R106" s="224"/>
      <c r="S106" s="224"/>
      <c r="T106" s="224"/>
      <c r="U106" s="224"/>
      <c r="V106" s="224"/>
      <c r="W106" s="224"/>
      <c r="X106" s="224"/>
      <c r="Y106" s="224"/>
      <c r="Z106" s="214"/>
      <c r="AA106" s="214"/>
      <c r="AB106" s="214"/>
      <c r="AC106" s="214"/>
      <c r="AD106" s="214"/>
      <c r="AE106" s="214"/>
      <c r="AF106" s="214"/>
      <c r="AG106" s="214" t="s">
        <v>371</v>
      </c>
      <c r="AH106" s="214">
        <v>0</v>
      </c>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row>
    <row r="107" spans="1:60" x14ac:dyDescent="0.2">
      <c r="A107" s="229" t="s">
        <v>310</v>
      </c>
      <c r="B107" s="230" t="s">
        <v>198</v>
      </c>
      <c r="C107" s="253" t="s">
        <v>199</v>
      </c>
      <c r="D107" s="231"/>
      <c r="E107" s="232"/>
      <c r="F107" s="233"/>
      <c r="G107" s="233">
        <f>SUMIF(AG108:AG124,"&lt;&gt;NOR",G108:G124)</f>
        <v>0</v>
      </c>
      <c r="H107" s="233"/>
      <c r="I107" s="233">
        <f>SUM(I108:I124)</f>
        <v>0</v>
      </c>
      <c r="J107" s="233"/>
      <c r="K107" s="233">
        <f>SUM(K108:K124)</f>
        <v>0</v>
      </c>
      <c r="L107" s="233"/>
      <c r="M107" s="233">
        <f>SUM(M108:M124)</f>
        <v>0</v>
      </c>
      <c r="N107" s="232"/>
      <c r="O107" s="232">
        <f>SUM(O108:O124)</f>
        <v>0.57999999999999996</v>
      </c>
      <c r="P107" s="232"/>
      <c r="Q107" s="232">
        <f>SUM(Q108:Q124)</f>
        <v>0</v>
      </c>
      <c r="R107" s="233"/>
      <c r="S107" s="233"/>
      <c r="T107" s="234"/>
      <c r="U107" s="228"/>
      <c r="V107" s="228">
        <f>SUM(V108:V124)</f>
        <v>10.89</v>
      </c>
      <c r="W107" s="228"/>
      <c r="X107" s="228"/>
      <c r="Y107" s="228"/>
      <c r="AG107" t="s">
        <v>311</v>
      </c>
    </row>
    <row r="108" spans="1:60" ht="22.5" outlineLevel="1" x14ac:dyDescent="0.2">
      <c r="A108" s="236">
        <v>24</v>
      </c>
      <c r="B108" s="237" t="s">
        <v>475</v>
      </c>
      <c r="C108" s="254" t="s">
        <v>476</v>
      </c>
      <c r="D108" s="238" t="s">
        <v>365</v>
      </c>
      <c r="E108" s="239">
        <v>1.8385</v>
      </c>
      <c r="F108" s="240"/>
      <c r="G108" s="241">
        <f>ROUND(E108*F108,2)</f>
        <v>0</v>
      </c>
      <c r="H108" s="240"/>
      <c r="I108" s="241">
        <f>ROUND(E108*H108,2)</f>
        <v>0</v>
      </c>
      <c r="J108" s="240"/>
      <c r="K108" s="241">
        <f>ROUND(E108*J108,2)</f>
        <v>0</v>
      </c>
      <c r="L108" s="241">
        <v>12</v>
      </c>
      <c r="M108" s="241">
        <f>G108*(1+L108/100)</f>
        <v>0</v>
      </c>
      <c r="N108" s="239">
        <v>0.30802000000000002</v>
      </c>
      <c r="O108" s="239">
        <f>ROUND(E108*N108,2)</f>
        <v>0.56999999999999995</v>
      </c>
      <c r="P108" s="239">
        <v>0</v>
      </c>
      <c r="Q108" s="239">
        <f>ROUND(E108*P108,2)</f>
        <v>0</v>
      </c>
      <c r="R108" s="241" t="s">
        <v>380</v>
      </c>
      <c r="S108" s="241" t="s">
        <v>315</v>
      </c>
      <c r="T108" s="242" t="s">
        <v>315</v>
      </c>
      <c r="U108" s="224">
        <v>5.24</v>
      </c>
      <c r="V108" s="224">
        <f>ROUND(E108*U108,2)</f>
        <v>9.6300000000000008</v>
      </c>
      <c r="W108" s="224"/>
      <c r="X108" s="224" t="s">
        <v>336</v>
      </c>
      <c r="Y108" s="224" t="s">
        <v>317</v>
      </c>
      <c r="Z108" s="214"/>
      <c r="AA108" s="214"/>
      <c r="AB108" s="214"/>
      <c r="AC108" s="214"/>
      <c r="AD108" s="214"/>
      <c r="AE108" s="214"/>
      <c r="AF108" s="214"/>
      <c r="AG108" s="214" t="s">
        <v>367</v>
      </c>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row>
    <row r="109" spans="1:60" outlineLevel="2" x14ac:dyDescent="0.2">
      <c r="A109" s="221"/>
      <c r="B109" s="222"/>
      <c r="C109" s="268" t="s">
        <v>991</v>
      </c>
      <c r="D109" s="262"/>
      <c r="E109" s="263"/>
      <c r="F109" s="224"/>
      <c r="G109" s="224"/>
      <c r="H109" s="224"/>
      <c r="I109" s="224"/>
      <c r="J109" s="224"/>
      <c r="K109" s="224"/>
      <c r="L109" s="224"/>
      <c r="M109" s="224"/>
      <c r="N109" s="223"/>
      <c r="O109" s="223"/>
      <c r="P109" s="223"/>
      <c r="Q109" s="223"/>
      <c r="R109" s="224"/>
      <c r="S109" s="224"/>
      <c r="T109" s="224"/>
      <c r="U109" s="224"/>
      <c r="V109" s="224"/>
      <c r="W109" s="224"/>
      <c r="X109" s="224"/>
      <c r="Y109" s="224"/>
      <c r="Z109" s="214"/>
      <c r="AA109" s="214"/>
      <c r="AB109" s="214"/>
      <c r="AC109" s="214"/>
      <c r="AD109" s="214"/>
      <c r="AE109" s="214"/>
      <c r="AF109" s="214"/>
      <c r="AG109" s="214" t="s">
        <v>371</v>
      </c>
      <c r="AH109" s="214">
        <v>0</v>
      </c>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row>
    <row r="110" spans="1:60" outlineLevel="3" x14ac:dyDescent="0.2">
      <c r="A110" s="221"/>
      <c r="B110" s="222"/>
      <c r="C110" s="268" t="s">
        <v>1345</v>
      </c>
      <c r="D110" s="262"/>
      <c r="E110" s="263"/>
      <c r="F110" s="224"/>
      <c r="G110" s="224"/>
      <c r="H110" s="224"/>
      <c r="I110" s="224"/>
      <c r="J110" s="224"/>
      <c r="K110" s="224"/>
      <c r="L110" s="224"/>
      <c r="M110" s="224"/>
      <c r="N110" s="223"/>
      <c r="O110" s="223"/>
      <c r="P110" s="223"/>
      <c r="Q110" s="223"/>
      <c r="R110" s="224"/>
      <c r="S110" s="224"/>
      <c r="T110" s="224"/>
      <c r="U110" s="224"/>
      <c r="V110" s="224"/>
      <c r="W110" s="224"/>
      <c r="X110" s="224"/>
      <c r="Y110" s="224"/>
      <c r="Z110" s="214"/>
      <c r="AA110" s="214"/>
      <c r="AB110" s="214"/>
      <c r="AC110" s="214"/>
      <c r="AD110" s="214"/>
      <c r="AE110" s="214"/>
      <c r="AF110" s="214"/>
      <c r="AG110" s="214" t="s">
        <v>371</v>
      </c>
      <c r="AH110" s="214">
        <v>0</v>
      </c>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row>
    <row r="111" spans="1:60" outlineLevel="3" x14ac:dyDescent="0.2">
      <c r="A111" s="221"/>
      <c r="B111" s="222"/>
      <c r="C111" s="269" t="s">
        <v>480</v>
      </c>
      <c r="D111" s="264"/>
      <c r="E111" s="265"/>
      <c r="F111" s="224"/>
      <c r="G111" s="224"/>
      <c r="H111" s="224"/>
      <c r="I111" s="224"/>
      <c r="J111" s="224"/>
      <c r="K111" s="224"/>
      <c r="L111" s="224"/>
      <c r="M111" s="224"/>
      <c r="N111" s="223"/>
      <c r="O111" s="223"/>
      <c r="P111" s="223"/>
      <c r="Q111" s="223"/>
      <c r="R111" s="224"/>
      <c r="S111" s="224"/>
      <c r="T111" s="224"/>
      <c r="U111" s="224"/>
      <c r="V111" s="224"/>
      <c r="W111" s="224"/>
      <c r="X111" s="224"/>
      <c r="Y111" s="224"/>
      <c r="Z111" s="214"/>
      <c r="AA111" s="214"/>
      <c r="AB111" s="214"/>
      <c r="AC111" s="214"/>
      <c r="AD111" s="214"/>
      <c r="AE111" s="214"/>
      <c r="AF111" s="214"/>
      <c r="AG111" s="214" t="s">
        <v>371</v>
      </c>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row>
    <row r="112" spans="1:60" outlineLevel="3" x14ac:dyDescent="0.2">
      <c r="A112" s="221"/>
      <c r="B112" s="222"/>
      <c r="C112" s="270" t="s">
        <v>1346</v>
      </c>
      <c r="D112" s="264"/>
      <c r="E112" s="265">
        <v>2.14</v>
      </c>
      <c r="F112" s="224"/>
      <c r="G112" s="224"/>
      <c r="H112" s="224"/>
      <c r="I112" s="224"/>
      <c r="J112" s="224"/>
      <c r="K112" s="224"/>
      <c r="L112" s="224"/>
      <c r="M112" s="224"/>
      <c r="N112" s="223"/>
      <c r="O112" s="223"/>
      <c r="P112" s="223"/>
      <c r="Q112" s="223"/>
      <c r="R112" s="224"/>
      <c r="S112" s="224"/>
      <c r="T112" s="224"/>
      <c r="U112" s="224"/>
      <c r="V112" s="224"/>
      <c r="W112" s="224"/>
      <c r="X112" s="224"/>
      <c r="Y112" s="224"/>
      <c r="Z112" s="214"/>
      <c r="AA112" s="214"/>
      <c r="AB112" s="214"/>
      <c r="AC112" s="214"/>
      <c r="AD112" s="214"/>
      <c r="AE112" s="214"/>
      <c r="AF112" s="214"/>
      <c r="AG112" s="214" t="s">
        <v>371</v>
      </c>
      <c r="AH112" s="214">
        <v>2</v>
      </c>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row>
    <row r="113" spans="1:60" outlineLevel="3" x14ac:dyDescent="0.2">
      <c r="A113" s="221"/>
      <c r="B113" s="222"/>
      <c r="C113" s="270" t="s">
        <v>1347</v>
      </c>
      <c r="D113" s="264"/>
      <c r="E113" s="265">
        <v>1.24</v>
      </c>
      <c r="F113" s="224"/>
      <c r="G113" s="224"/>
      <c r="H113" s="224"/>
      <c r="I113" s="224"/>
      <c r="J113" s="224"/>
      <c r="K113" s="224"/>
      <c r="L113" s="224"/>
      <c r="M113" s="224"/>
      <c r="N113" s="223"/>
      <c r="O113" s="223"/>
      <c r="P113" s="223"/>
      <c r="Q113" s="223"/>
      <c r="R113" s="224"/>
      <c r="S113" s="224"/>
      <c r="T113" s="224"/>
      <c r="U113" s="224"/>
      <c r="V113" s="224"/>
      <c r="W113" s="224"/>
      <c r="X113" s="224"/>
      <c r="Y113" s="224"/>
      <c r="Z113" s="214"/>
      <c r="AA113" s="214"/>
      <c r="AB113" s="214"/>
      <c r="AC113" s="214"/>
      <c r="AD113" s="214"/>
      <c r="AE113" s="214"/>
      <c r="AF113" s="214"/>
      <c r="AG113" s="214" t="s">
        <v>371</v>
      </c>
      <c r="AH113" s="214">
        <v>2</v>
      </c>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row>
    <row r="114" spans="1:60" outlineLevel="3" x14ac:dyDescent="0.2">
      <c r="A114" s="221"/>
      <c r="B114" s="222"/>
      <c r="C114" s="269" t="s">
        <v>483</v>
      </c>
      <c r="D114" s="264"/>
      <c r="E114" s="265"/>
      <c r="F114" s="224"/>
      <c r="G114" s="224"/>
      <c r="H114" s="224"/>
      <c r="I114" s="224"/>
      <c r="J114" s="224"/>
      <c r="K114" s="224"/>
      <c r="L114" s="224"/>
      <c r="M114" s="224"/>
      <c r="N114" s="223"/>
      <c r="O114" s="223"/>
      <c r="P114" s="223"/>
      <c r="Q114" s="223"/>
      <c r="R114" s="224"/>
      <c r="S114" s="224"/>
      <c r="T114" s="224"/>
      <c r="U114" s="224"/>
      <c r="V114" s="224"/>
      <c r="W114" s="224"/>
      <c r="X114" s="224"/>
      <c r="Y114" s="224"/>
      <c r="Z114" s="214"/>
      <c r="AA114" s="214"/>
      <c r="AB114" s="214"/>
      <c r="AC114" s="214"/>
      <c r="AD114" s="214"/>
      <c r="AE114" s="214"/>
      <c r="AF114" s="214"/>
      <c r="AG114" s="214" t="s">
        <v>371</v>
      </c>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row>
    <row r="115" spans="1:60" outlineLevel="3" x14ac:dyDescent="0.2">
      <c r="A115" s="221"/>
      <c r="B115" s="222"/>
      <c r="C115" s="268" t="s">
        <v>1348</v>
      </c>
      <c r="D115" s="262"/>
      <c r="E115" s="263"/>
      <c r="F115" s="224"/>
      <c r="G115" s="224"/>
      <c r="H115" s="224"/>
      <c r="I115" s="224"/>
      <c r="J115" s="224"/>
      <c r="K115" s="224"/>
      <c r="L115" s="224"/>
      <c r="M115" s="224"/>
      <c r="N115" s="223"/>
      <c r="O115" s="223"/>
      <c r="P115" s="223"/>
      <c r="Q115" s="223"/>
      <c r="R115" s="224"/>
      <c r="S115" s="224"/>
      <c r="T115" s="224"/>
      <c r="U115" s="224"/>
      <c r="V115" s="224"/>
      <c r="W115" s="224"/>
      <c r="X115" s="224"/>
      <c r="Y115" s="224"/>
      <c r="Z115" s="214"/>
      <c r="AA115" s="214"/>
      <c r="AB115" s="214"/>
      <c r="AC115" s="214"/>
      <c r="AD115" s="214"/>
      <c r="AE115" s="214"/>
      <c r="AF115" s="214"/>
      <c r="AG115" s="214" t="s">
        <v>371</v>
      </c>
      <c r="AH115" s="214">
        <v>0</v>
      </c>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row>
    <row r="116" spans="1:60" outlineLevel="3" x14ac:dyDescent="0.2">
      <c r="A116" s="221"/>
      <c r="B116" s="222"/>
      <c r="C116" s="269" t="s">
        <v>480</v>
      </c>
      <c r="D116" s="264"/>
      <c r="E116" s="265"/>
      <c r="F116" s="224"/>
      <c r="G116" s="224"/>
      <c r="H116" s="224"/>
      <c r="I116" s="224"/>
      <c r="J116" s="224"/>
      <c r="K116" s="224"/>
      <c r="L116" s="224"/>
      <c r="M116" s="224"/>
      <c r="N116" s="223"/>
      <c r="O116" s="223"/>
      <c r="P116" s="223"/>
      <c r="Q116" s="223"/>
      <c r="R116" s="224"/>
      <c r="S116" s="224"/>
      <c r="T116" s="224"/>
      <c r="U116" s="224"/>
      <c r="V116" s="224"/>
      <c r="W116" s="224"/>
      <c r="X116" s="224"/>
      <c r="Y116" s="224"/>
      <c r="Z116" s="214"/>
      <c r="AA116" s="214"/>
      <c r="AB116" s="214"/>
      <c r="AC116" s="214"/>
      <c r="AD116" s="214"/>
      <c r="AE116" s="214"/>
      <c r="AF116" s="214"/>
      <c r="AG116" s="214" t="s">
        <v>371</v>
      </c>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row>
    <row r="117" spans="1:60" outlineLevel="3" x14ac:dyDescent="0.2">
      <c r="A117" s="221"/>
      <c r="B117" s="222"/>
      <c r="C117" s="270" t="s">
        <v>1349</v>
      </c>
      <c r="D117" s="264"/>
      <c r="E117" s="265">
        <v>9.33</v>
      </c>
      <c r="F117" s="224"/>
      <c r="G117" s="224"/>
      <c r="H117" s="224"/>
      <c r="I117" s="224"/>
      <c r="J117" s="224"/>
      <c r="K117" s="224"/>
      <c r="L117" s="224"/>
      <c r="M117" s="224"/>
      <c r="N117" s="223"/>
      <c r="O117" s="223"/>
      <c r="P117" s="223"/>
      <c r="Q117" s="223"/>
      <c r="R117" s="224"/>
      <c r="S117" s="224"/>
      <c r="T117" s="224"/>
      <c r="U117" s="224"/>
      <c r="V117" s="224"/>
      <c r="W117" s="224"/>
      <c r="X117" s="224"/>
      <c r="Y117" s="224"/>
      <c r="Z117" s="214"/>
      <c r="AA117" s="214"/>
      <c r="AB117" s="214"/>
      <c r="AC117" s="214"/>
      <c r="AD117" s="214"/>
      <c r="AE117" s="214"/>
      <c r="AF117" s="214"/>
      <c r="AG117" s="214" t="s">
        <v>371</v>
      </c>
      <c r="AH117" s="214">
        <v>2</v>
      </c>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row>
    <row r="118" spans="1:60" outlineLevel="3" x14ac:dyDescent="0.2">
      <c r="A118" s="221"/>
      <c r="B118" s="222"/>
      <c r="C118" s="270" t="s">
        <v>1350</v>
      </c>
      <c r="D118" s="264"/>
      <c r="E118" s="265">
        <v>24.06</v>
      </c>
      <c r="F118" s="224"/>
      <c r="G118" s="224"/>
      <c r="H118" s="224"/>
      <c r="I118" s="224"/>
      <c r="J118" s="224"/>
      <c r="K118" s="224"/>
      <c r="L118" s="224"/>
      <c r="M118" s="224"/>
      <c r="N118" s="223"/>
      <c r="O118" s="223"/>
      <c r="P118" s="223"/>
      <c r="Q118" s="223"/>
      <c r="R118" s="224"/>
      <c r="S118" s="224"/>
      <c r="T118" s="224"/>
      <c r="U118" s="224"/>
      <c r="V118" s="224"/>
      <c r="W118" s="224"/>
      <c r="X118" s="224"/>
      <c r="Y118" s="224"/>
      <c r="Z118" s="214"/>
      <c r="AA118" s="214"/>
      <c r="AB118" s="214"/>
      <c r="AC118" s="214"/>
      <c r="AD118" s="214"/>
      <c r="AE118" s="214"/>
      <c r="AF118" s="214"/>
      <c r="AG118" s="214" t="s">
        <v>371</v>
      </c>
      <c r="AH118" s="214">
        <v>2</v>
      </c>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row>
    <row r="119" spans="1:60" outlineLevel="3" x14ac:dyDescent="0.2">
      <c r="A119" s="221"/>
      <c r="B119" s="222"/>
      <c r="C119" s="269" t="s">
        <v>483</v>
      </c>
      <c r="D119" s="264"/>
      <c r="E119" s="265"/>
      <c r="F119" s="224"/>
      <c r="G119" s="224"/>
      <c r="H119" s="224"/>
      <c r="I119" s="224"/>
      <c r="J119" s="224"/>
      <c r="K119" s="224"/>
      <c r="L119" s="224"/>
      <c r="M119" s="224"/>
      <c r="N119" s="223"/>
      <c r="O119" s="223"/>
      <c r="P119" s="223"/>
      <c r="Q119" s="223"/>
      <c r="R119" s="224"/>
      <c r="S119" s="224"/>
      <c r="T119" s="224"/>
      <c r="U119" s="224"/>
      <c r="V119" s="224"/>
      <c r="W119" s="224"/>
      <c r="X119" s="224"/>
      <c r="Y119" s="224"/>
      <c r="Z119" s="214"/>
      <c r="AA119" s="214"/>
      <c r="AB119" s="214"/>
      <c r="AC119" s="214"/>
      <c r="AD119" s="214"/>
      <c r="AE119" s="214"/>
      <c r="AF119" s="214"/>
      <c r="AG119" s="214" t="s">
        <v>371</v>
      </c>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row>
    <row r="120" spans="1:60" outlineLevel="3" x14ac:dyDescent="0.2">
      <c r="A120" s="221"/>
      <c r="B120" s="222"/>
      <c r="C120" s="268" t="s">
        <v>1351</v>
      </c>
      <c r="D120" s="262"/>
      <c r="E120" s="263">
        <v>1.8385</v>
      </c>
      <c r="F120" s="224"/>
      <c r="G120" s="224"/>
      <c r="H120" s="224"/>
      <c r="I120" s="224"/>
      <c r="J120" s="224"/>
      <c r="K120" s="224"/>
      <c r="L120" s="224"/>
      <c r="M120" s="224"/>
      <c r="N120" s="223"/>
      <c r="O120" s="223"/>
      <c r="P120" s="223"/>
      <c r="Q120" s="223"/>
      <c r="R120" s="224"/>
      <c r="S120" s="224"/>
      <c r="T120" s="224"/>
      <c r="U120" s="224"/>
      <c r="V120" s="224"/>
      <c r="W120" s="224"/>
      <c r="X120" s="224"/>
      <c r="Y120" s="224"/>
      <c r="Z120" s="214"/>
      <c r="AA120" s="214"/>
      <c r="AB120" s="214"/>
      <c r="AC120" s="214"/>
      <c r="AD120" s="214"/>
      <c r="AE120" s="214"/>
      <c r="AF120" s="214"/>
      <c r="AG120" s="214" t="s">
        <v>371</v>
      </c>
      <c r="AH120" s="214">
        <v>0</v>
      </c>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row>
    <row r="121" spans="1:60" outlineLevel="1" x14ac:dyDescent="0.2">
      <c r="A121" s="245">
        <v>25</v>
      </c>
      <c r="B121" s="246" t="s">
        <v>485</v>
      </c>
      <c r="C121" s="256" t="s">
        <v>486</v>
      </c>
      <c r="D121" s="247" t="s">
        <v>379</v>
      </c>
      <c r="E121" s="248">
        <v>1</v>
      </c>
      <c r="F121" s="249"/>
      <c r="G121" s="250">
        <f>ROUND(E121*F121,2)</f>
        <v>0</v>
      </c>
      <c r="H121" s="249"/>
      <c r="I121" s="250">
        <f>ROUND(E121*H121,2)</f>
        <v>0</v>
      </c>
      <c r="J121" s="249"/>
      <c r="K121" s="250">
        <f>ROUND(E121*J121,2)</f>
        <v>0</v>
      </c>
      <c r="L121" s="250">
        <v>12</v>
      </c>
      <c r="M121" s="250">
        <f>G121*(1+L121/100)</f>
        <v>0</v>
      </c>
      <c r="N121" s="248">
        <v>1.41E-2</v>
      </c>
      <c r="O121" s="248">
        <f>ROUND(E121*N121,2)</f>
        <v>0.01</v>
      </c>
      <c r="P121" s="248">
        <v>0</v>
      </c>
      <c r="Q121" s="248">
        <f>ROUND(E121*P121,2)</f>
        <v>0</v>
      </c>
      <c r="R121" s="250" t="s">
        <v>380</v>
      </c>
      <c r="S121" s="250" t="s">
        <v>315</v>
      </c>
      <c r="T121" s="251" t="s">
        <v>315</v>
      </c>
      <c r="U121" s="224">
        <v>0.39600000000000002</v>
      </c>
      <c r="V121" s="224">
        <f>ROUND(E121*U121,2)</f>
        <v>0.4</v>
      </c>
      <c r="W121" s="224"/>
      <c r="X121" s="224" t="s">
        <v>336</v>
      </c>
      <c r="Y121" s="224" t="s">
        <v>317</v>
      </c>
      <c r="Z121" s="214"/>
      <c r="AA121" s="214"/>
      <c r="AB121" s="214"/>
      <c r="AC121" s="214"/>
      <c r="AD121" s="214"/>
      <c r="AE121" s="214"/>
      <c r="AF121" s="214"/>
      <c r="AG121" s="214" t="s">
        <v>367</v>
      </c>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row>
    <row r="122" spans="1:60" outlineLevel="1" x14ac:dyDescent="0.2">
      <c r="A122" s="245">
        <v>26</v>
      </c>
      <c r="B122" s="246" t="s">
        <v>487</v>
      </c>
      <c r="C122" s="256" t="s">
        <v>488</v>
      </c>
      <c r="D122" s="247" t="s">
        <v>379</v>
      </c>
      <c r="E122" s="248">
        <v>1</v>
      </c>
      <c r="F122" s="249"/>
      <c r="G122" s="250">
        <f>ROUND(E122*F122,2)</f>
        <v>0</v>
      </c>
      <c r="H122" s="249"/>
      <c r="I122" s="250">
        <f>ROUND(E122*H122,2)</f>
        <v>0</v>
      </c>
      <c r="J122" s="249"/>
      <c r="K122" s="250">
        <f>ROUND(E122*J122,2)</f>
        <v>0</v>
      </c>
      <c r="L122" s="250">
        <v>12</v>
      </c>
      <c r="M122" s="250">
        <f>G122*(1+L122/100)</f>
        <v>0</v>
      </c>
      <c r="N122" s="248">
        <v>0</v>
      </c>
      <c r="O122" s="248">
        <f>ROUND(E122*N122,2)</f>
        <v>0</v>
      </c>
      <c r="P122" s="248">
        <v>0</v>
      </c>
      <c r="Q122" s="248">
        <f>ROUND(E122*P122,2)</f>
        <v>0</v>
      </c>
      <c r="R122" s="250" t="s">
        <v>380</v>
      </c>
      <c r="S122" s="250" t="s">
        <v>315</v>
      </c>
      <c r="T122" s="251" t="s">
        <v>315</v>
      </c>
      <c r="U122" s="224">
        <v>0.24</v>
      </c>
      <c r="V122" s="224">
        <f>ROUND(E122*U122,2)</f>
        <v>0.24</v>
      </c>
      <c r="W122" s="224"/>
      <c r="X122" s="224" t="s">
        <v>336</v>
      </c>
      <c r="Y122" s="224" t="s">
        <v>317</v>
      </c>
      <c r="Z122" s="214"/>
      <c r="AA122" s="214"/>
      <c r="AB122" s="214"/>
      <c r="AC122" s="214"/>
      <c r="AD122" s="214"/>
      <c r="AE122" s="214"/>
      <c r="AF122" s="214"/>
      <c r="AG122" s="214" t="s">
        <v>367</v>
      </c>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row>
    <row r="123" spans="1:60" ht="22.5" outlineLevel="1" x14ac:dyDescent="0.2">
      <c r="A123" s="236">
        <v>27</v>
      </c>
      <c r="B123" s="237" t="s">
        <v>489</v>
      </c>
      <c r="C123" s="254" t="s">
        <v>490</v>
      </c>
      <c r="D123" s="238" t="s">
        <v>403</v>
      </c>
      <c r="E123" s="239">
        <v>15</v>
      </c>
      <c r="F123" s="240"/>
      <c r="G123" s="241">
        <f>ROUND(E123*F123,2)</f>
        <v>0</v>
      </c>
      <c r="H123" s="240"/>
      <c r="I123" s="241">
        <f>ROUND(E123*H123,2)</f>
        <v>0</v>
      </c>
      <c r="J123" s="240"/>
      <c r="K123" s="241">
        <f>ROUND(E123*J123,2)</f>
        <v>0</v>
      </c>
      <c r="L123" s="241">
        <v>12</v>
      </c>
      <c r="M123" s="241">
        <f>G123*(1+L123/100)</f>
        <v>0</v>
      </c>
      <c r="N123" s="239">
        <v>0</v>
      </c>
      <c r="O123" s="239">
        <f>ROUND(E123*N123,2)</f>
        <v>0</v>
      </c>
      <c r="P123" s="239">
        <v>0</v>
      </c>
      <c r="Q123" s="239">
        <f>ROUND(E123*P123,2)</f>
        <v>0</v>
      </c>
      <c r="R123" s="241" t="s">
        <v>380</v>
      </c>
      <c r="S123" s="241" t="s">
        <v>315</v>
      </c>
      <c r="T123" s="242" t="s">
        <v>315</v>
      </c>
      <c r="U123" s="224">
        <v>4.1200000000000001E-2</v>
      </c>
      <c r="V123" s="224">
        <f>ROUND(E123*U123,2)</f>
        <v>0.62</v>
      </c>
      <c r="W123" s="224"/>
      <c r="X123" s="224" t="s">
        <v>336</v>
      </c>
      <c r="Y123" s="224" t="s">
        <v>317</v>
      </c>
      <c r="Z123" s="214"/>
      <c r="AA123" s="214"/>
      <c r="AB123" s="214"/>
      <c r="AC123" s="214"/>
      <c r="AD123" s="214"/>
      <c r="AE123" s="214"/>
      <c r="AF123" s="214"/>
      <c r="AG123" s="214" t="s">
        <v>367</v>
      </c>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row>
    <row r="124" spans="1:60" outlineLevel="2" x14ac:dyDescent="0.2">
      <c r="A124" s="221"/>
      <c r="B124" s="222"/>
      <c r="C124" s="267" t="s">
        <v>491</v>
      </c>
      <c r="D124" s="266"/>
      <c r="E124" s="266"/>
      <c r="F124" s="266"/>
      <c r="G124" s="266"/>
      <c r="H124" s="224"/>
      <c r="I124" s="224"/>
      <c r="J124" s="224"/>
      <c r="K124" s="224"/>
      <c r="L124" s="224"/>
      <c r="M124" s="224"/>
      <c r="N124" s="223"/>
      <c r="O124" s="223"/>
      <c r="P124" s="223"/>
      <c r="Q124" s="223"/>
      <c r="R124" s="224"/>
      <c r="S124" s="224"/>
      <c r="T124" s="224"/>
      <c r="U124" s="224"/>
      <c r="V124" s="224"/>
      <c r="W124" s="224"/>
      <c r="X124" s="224"/>
      <c r="Y124" s="224"/>
      <c r="Z124" s="214"/>
      <c r="AA124" s="214"/>
      <c r="AB124" s="214"/>
      <c r="AC124" s="214"/>
      <c r="AD124" s="214"/>
      <c r="AE124" s="214"/>
      <c r="AF124" s="214"/>
      <c r="AG124" s="214" t="s">
        <v>369</v>
      </c>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row>
    <row r="125" spans="1:60" x14ac:dyDescent="0.2">
      <c r="A125" s="229" t="s">
        <v>310</v>
      </c>
      <c r="B125" s="230" t="s">
        <v>200</v>
      </c>
      <c r="C125" s="253" t="s">
        <v>201</v>
      </c>
      <c r="D125" s="231"/>
      <c r="E125" s="232"/>
      <c r="F125" s="233"/>
      <c r="G125" s="233">
        <f>SUMIF(AG126:AG138,"&lt;&gt;NOR",G126:G138)</f>
        <v>0</v>
      </c>
      <c r="H125" s="233"/>
      <c r="I125" s="233">
        <f>SUM(I126:I138)</f>
        <v>0</v>
      </c>
      <c r="J125" s="233"/>
      <c r="K125" s="233">
        <f>SUM(K126:K138)</f>
        <v>0</v>
      </c>
      <c r="L125" s="233"/>
      <c r="M125" s="233">
        <f>SUM(M126:M138)</f>
        <v>0</v>
      </c>
      <c r="N125" s="232"/>
      <c r="O125" s="232">
        <f>SUM(O126:O138)</f>
        <v>0.54</v>
      </c>
      <c r="P125" s="232"/>
      <c r="Q125" s="232">
        <f>SUM(Q126:Q138)</f>
        <v>0</v>
      </c>
      <c r="R125" s="233"/>
      <c r="S125" s="233"/>
      <c r="T125" s="234"/>
      <c r="U125" s="228"/>
      <c r="V125" s="228">
        <f>SUM(V126:V138)</f>
        <v>16.43</v>
      </c>
      <c r="W125" s="228"/>
      <c r="X125" s="228"/>
      <c r="Y125" s="228"/>
      <c r="AG125" t="s">
        <v>311</v>
      </c>
    </row>
    <row r="126" spans="1:60" ht="78.75" outlineLevel="1" x14ac:dyDescent="0.2">
      <c r="A126" s="236">
        <v>28</v>
      </c>
      <c r="B126" s="237" t="s">
        <v>1036</v>
      </c>
      <c r="C126" s="254" t="s">
        <v>1037</v>
      </c>
      <c r="D126" s="238" t="s">
        <v>375</v>
      </c>
      <c r="E126" s="239">
        <v>1</v>
      </c>
      <c r="F126" s="240"/>
      <c r="G126" s="241">
        <f>ROUND(E126*F126,2)</f>
        <v>0</v>
      </c>
      <c r="H126" s="240"/>
      <c r="I126" s="241">
        <f>ROUND(E126*H126,2)</f>
        <v>0</v>
      </c>
      <c r="J126" s="240"/>
      <c r="K126" s="241">
        <f>ROUND(E126*J126,2)</f>
        <v>0</v>
      </c>
      <c r="L126" s="241">
        <v>12</v>
      </c>
      <c r="M126" s="241">
        <f>G126*(1+L126/100)</f>
        <v>0</v>
      </c>
      <c r="N126" s="239">
        <v>3.7650000000000003E-2</v>
      </c>
      <c r="O126" s="239">
        <f>ROUND(E126*N126,2)</f>
        <v>0.04</v>
      </c>
      <c r="P126" s="239">
        <v>0</v>
      </c>
      <c r="Q126" s="239">
        <f>ROUND(E126*P126,2)</f>
        <v>0</v>
      </c>
      <c r="R126" s="241" t="s">
        <v>380</v>
      </c>
      <c r="S126" s="241" t="s">
        <v>315</v>
      </c>
      <c r="T126" s="242" t="s">
        <v>315</v>
      </c>
      <c r="U126" s="224">
        <v>2</v>
      </c>
      <c r="V126" s="224">
        <f>ROUND(E126*U126,2)</f>
        <v>2</v>
      </c>
      <c r="W126" s="224"/>
      <c r="X126" s="224" t="s">
        <v>336</v>
      </c>
      <c r="Y126" s="224" t="s">
        <v>317</v>
      </c>
      <c r="Z126" s="214"/>
      <c r="AA126" s="214"/>
      <c r="AB126" s="214"/>
      <c r="AC126" s="214"/>
      <c r="AD126" s="214"/>
      <c r="AE126" s="214"/>
      <c r="AF126" s="214"/>
      <c r="AG126" s="214" t="s">
        <v>367</v>
      </c>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row>
    <row r="127" spans="1:60" outlineLevel="2" x14ac:dyDescent="0.2">
      <c r="A127" s="221"/>
      <c r="B127" s="222"/>
      <c r="C127" s="267" t="s">
        <v>1034</v>
      </c>
      <c r="D127" s="266"/>
      <c r="E127" s="266"/>
      <c r="F127" s="266"/>
      <c r="G127" s="266"/>
      <c r="H127" s="224"/>
      <c r="I127" s="224"/>
      <c r="J127" s="224"/>
      <c r="K127" s="224"/>
      <c r="L127" s="224"/>
      <c r="M127" s="224"/>
      <c r="N127" s="223"/>
      <c r="O127" s="223"/>
      <c r="P127" s="223"/>
      <c r="Q127" s="223"/>
      <c r="R127" s="224"/>
      <c r="S127" s="224"/>
      <c r="T127" s="224"/>
      <c r="U127" s="224"/>
      <c r="V127" s="224"/>
      <c r="W127" s="224"/>
      <c r="X127" s="224"/>
      <c r="Y127" s="224"/>
      <c r="Z127" s="214"/>
      <c r="AA127" s="214"/>
      <c r="AB127" s="214"/>
      <c r="AC127" s="214"/>
      <c r="AD127" s="214"/>
      <c r="AE127" s="214"/>
      <c r="AF127" s="214"/>
      <c r="AG127" s="214" t="s">
        <v>369</v>
      </c>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row>
    <row r="128" spans="1:60" outlineLevel="2" x14ac:dyDescent="0.2">
      <c r="A128" s="221"/>
      <c r="B128" s="222"/>
      <c r="C128" s="268" t="s">
        <v>1352</v>
      </c>
      <c r="D128" s="262"/>
      <c r="E128" s="263">
        <v>1</v>
      </c>
      <c r="F128" s="224"/>
      <c r="G128" s="224"/>
      <c r="H128" s="224"/>
      <c r="I128" s="224"/>
      <c r="J128" s="224"/>
      <c r="K128" s="224"/>
      <c r="L128" s="224"/>
      <c r="M128" s="224"/>
      <c r="N128" s="223"/>
      <c r="O128" s="223"/>
      <c r="P128" s="223"/>
      <c r="Q128" s="223"/>
      <c r="R128" s="224"/>
      <c r="S128" s="224"/>
      <c r="T128" s="224"/>
      <c r="U128" s="224"/>
      <c r="V128" s="224"/>
      <c r="W128" s="224"/>
      <c r="X128" s="224"/>
      <c r="Y128" s="224"/>
      <c r="Z128" s="214"/>
      <c r="AA128" s="214"/>
      <c r="AB128" s="214"/>
      <c r="AC128" s="214"/>
      <c r="AD128" s="214"/>
      <c r="AE128" s="214"/>
      <c r="AF128" s="214"/>
      <c r="AG128" s="214" t="s">
        <v>371</v>
      </c>
      <c r="AH128" s="214">
        <v>0</v>
      </c>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row>
    <row r="129" spans="1:60" outlineLevel="1" x14ac:dyDescent="0.2">
      <c r="A129" s="236">
        <v>29</v>
      </c>
      <c r="B129" s="237" t="s">
        <v>1039</v>
      </c>
      <c r="C129" s="254" t="s">
        <v>1040</v>
      </c>
      <c r="D129" s="238" t="s">
        <v>375</v>
      </c>
      <c r="E129" s="239">
        <v>1</v>
      </c>
      <c r="F129" s="240"/>
      <c r="G129" s="241">
        <f>ROUND(E129*F129,2)</f>
        <v>0</v>
      </c>
      <c r="H129" s="240"/>
      <c r="I129" s="241">
        <f>ROUND(E129*H129,2)</f>
        <v>0</v>
      </c>
      <c r="J129" s="240"/>
      <c r="K129" s="241">
        <f>ROUND(E129*J129,2)</f>
        <v>0</v>
      </c>
      <c r="L129" s="241">
        <v>12</v>
      </c>
      <c r="M129" s="241">
        <f>G129*(1+L129/100)</f>
        <v>0</v>
      </c>
      <c r="N129" s="239">
        <v>0.49075000000000002</v>
      </c>
      <c r="O129" s="239">
        <f>ROUND(E129*N129,2)</f>
        <v>0.49</v>
      </c>
      <c r="P129" s="239">
        <v>0</v>
      </c>
      <c r="Q129" s="239">
        <f>ROUND(E129*P129,2)</f>
        <v>0</v>
      </c>
      <c r="R129" s="241" t="s">
        <v>380</v>
      </c>
      <c r="S129" s="241" t="s">
        <v>315</v>
      </c>
      <c r="T129" s="242" t="s">
        <v>315</v>
      </c>
      <c r="U129" s="224">
        <v>8.82</v>
      </c>
      <c r="V129" s="224">
        <f>ROUND(E129*U129,2)</f>
        <v>8.82</v>
      </c>
      <c r="W129" s="224"/>
      <c r="X129" s="224" t="s">
        <v>336</v>
      </c>
      <c r="Y129" s="224" t="s">
        <v>317</v>
      </c>
      <c r="Z129" s="214"/>
      <c r="AA129" s="214"/>
      <c r="AB129" s="214"/>
      <c r="AC129" s="214"/>
      <c r="AD129" s="214"/>
      <c r="AE129" s="214"/>
      <c r="AF129" s="214"/>
      <c r="AG129" s="214" t="s">
        <v>367</v>
      </c>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row>
    <row r="130" spans="1:60" ht="22.5" outlineLevel="2" x14ac:dyDescent="0.2">
      <c r="A130" s="221"/>
      <c r="B130" s="222"/>
      <c r="C130" s="267" t="s">
        <v>1041</v>
      </c>
      <c r="D130" s="266"/>
      <c r="E130" s="266"/>
      <c r="F130" s="266"/>
      <c r="G130" s="266"/>
      <c r="H130" s="224"/>
      <c r="I130" s="224"/>
      <c r="J130" s="224"/>
      <c r="K130" s="224"/>
      <c r="L130" s="224"/>
      <c r="M130" s="224"/>
      <c r="N130" s="223"/>
      <c r="O130" s="223"/>
      <c r="P130" s="223"/>
      <c r="Q130" s="223"/>
      <c r="R130" s="224"/>
      <c r="S130" s="224"/>
      <c r="T130" s="224"/>
      <c r="U130" s="224"/>
      <c r="V130" s="224"/>
      <c r="W130" s="224"/>
      <c r="X130" s="224"/>
      <c r="Y130" s="224"/>
      <c r="Z130" s="214"/>
      <c r="AA130" s="214"/>
      <c r="AB130" s="214"/>
      <c r="AC130" s="214"/>
      <c r="AD130" s="214"/>
      <c r="AE130" s="214"/>
      <c r="AF130" s="214"/>
      <c r="AG130" s="214" t="s">
        <v>369</v>
      </c>
      <c r="AH130" s="214"/>
      <c r="AI130" s="214"/>
      <c r="AJ130" s="214"/>
      <c r="AK130" s="214"/>
      <c r="AL130" s="214"/>
      <c r="AM130" s="214"/>
      <c r="AN130" s="214"/>
      <c r="AO130" s="214"/>
      <c r="AP130" s="214"/>
      <c r="AQ130" s="214"/>
      <c r="AR130" s="214"/>
      <c r="AS130" s="214"/>
      <c r="AT130" s="214"/>
      <c r="AU130" s="214"/>
      <c r="AV130" s="214"/>
      <c r="AW130" s="214"/>
      <c r="AX130" s="214"/>
      <c r="AY130" s="214"/>
      <c r="AZ130" s="214"/>
      <c r="BA130" s="244" t="str">
        <f>C130</f>
        <v>a protiplynových dveří bez nebo včetně dveřních křídel do vynechaného otvoru, s obetonováním , včetně manipulační dopravy, kotvení zárubně do zdiva  např. s uklínováním, s případným přivařením k obnažené výztuži, se zalitím, resp. zabetonováním, včetně bednění.</v>
      </c>
      <c r="BB130" s="214"/>
      <c r="BC130" s="214"/>
      <c r="BD130" s="214"/>
      <c r="BE130" s="214"/>
      <c r="BF130" s="214"/>
      <c r="BG130" s="214"/>
      <c r="BH130" s="214"/>
    </row>
    <row r="131" spans="1:60" outlineLevel="2" x14ac:dyDescent="0.2">
      <c r="A131" s="221"/>
      <c r="B131" s="222"/>
      <c r="C131" s="268" t="s">
        <v>1353</v>
      </c>
      <c r="D131" s="262"/>
      <c r="E131" s="263">
        <v>1</v>
      </c>
      <c r="F131" s="224"/>
      <c r="G131" s="224"/>
      <c r="H131" s="224"/>
      <c r="I131" s="224"/>
      <c r="J131" s="224"/>
      <c r="K131" s="224"/>
      <c r="L131" s="224"/>
      <c r="M131" s="224"/>
      <c r="N131" s="223"/>
      <c r="O131" s="223"/>
      <c r="P131" s="223"/>
      <c r="Q131" s="223"/>
      <c r="R131" s="224"/>
      <c r="S131" s="224"/>
      <c r="T131" s="224"/>
      <c r="U131" s="224"/>
      <c r="V131" s="224"/>
      <c r="W131" s="224"/>
      <c r="X131" s="224"/>
      <c r="Y131" s="224"/>
      <c r="Z131" s="214"/>
      <c r="AA131" s="214"/>
      <c r="AB131" s="214"/>
      <c r="AC131" s="214"/>
      <c r="AD131" s="214"/>
      <c r="AE131" s="214"/>
      <c r="AF131" s="214"/>
      <c r="AG131" s="214" t="s">
        <v>371</v>
      </c>
      <c r="AH131" s="214">
        <v>0</v>
      </c>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row>
    <row r="132" spans="1:60" ht="22.5" outlineLevel="1" x14ac:dyDescent="0.2">
      <c r="A132" s="236">
        <v>30</v>
      </c>
      <c r="B132" s="237" t="s">
        <v>1043</v>
      </c>
      <c r="C132" s="254" t="s">
        <v>1044</v>
      </c>
      <c r="D132" s="238" t="s">
        <v>375</v>
      </c>
      <c r="E132" s="239">
        <v>1</v>
      </c>
      <c r="F132" s="240"/>
      <c r="G132" s="241">
        <f>ROUND(E132*F132,2)</f>
        <v>0</v>
      </c>
      <c r="H132" s="240"/>
      <c r="I132" s="241">
        <f>ROUND(E132*H132,2)</f>
        <v>0</v>
      </c>
      <c r="J132" s="240"/>
      <c r="K132" s="241">
        <f>ROUND(E132*J132,2)</f>
        <v>0</v>
      </c>
      <c r="L132" s="241">
        <v>12</v>
      </c>
      <c r="M132" s="241">
        <f>G132*(1+L132/100)</f>
        <v>0</v>
      </c>
      <c r="N132" s="239">
        <v>1.2999999999999999E-2</v>
      </c>
      <c r="O132" s="239">
        <f>ROUND(E132*N132,2)</f>
        <v>0.01</v>
      </c>
      <c r="P132" s="239">
        <v>0</v>
      </c>
      <c r="Q132" s="239">
        <f>ROUND(E132*P132,2)</f>
        <v>0</v>
      </c>
      <c r="R132" s="241" t="s">
        <v>428</v>
      </c>
      <c r="S132" s="241" t="s">
        <v>315</v>
      </c>
      <c r="T132" s="242" t="s">
        <v>315</v>
      </c>
      <c r="U132" s="224">
        <v>0</v>
      </c>
      <c r="V132" s="224">
        <f>ROUND(E132*U132,2)</f>
        <v>0</v>
      </c>
      <c r="W132" s="224"/>
      <c r="X132" s="224" t="s">
        <v>429</v>
      </c>
      <c r="Y132" s="224" t="s">
        <v>317</v>
      </c>
      <c r="Z132" s="214"/>
      <c r="AA132" s="214"/>
      <c r="AB132" s="214"/>
      <c r="AC132" s="214"/>
      <c r="AD132" s="214"/>
      <c r="AE132" s="214"/>
      <c r="AF132" s="214"/>
      <c r="AG132" s="214" t="s">
        <v>430</v>
      </c>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row>
    <row r="133" spans="1:60" outlineLevel="2" x14ac:dyDescent="0.2">
      <c r="A133" s="221"/>
      <c r="B133" s="222"/>
      <c r="C133" s="268" t="s">
        <v>1354</v>
      </c>
      <c r="D133" s="262"/>
      <c r="E133" s="263">
        <v>1</v>
      </c>
      <c r="F133" s="224"/>
      <c r="G133" s="224"/>
      <c r="H133" s="224"/>
      <c r="I133" s="224"/>
      <c r="J133" s="224"/>
      <c r="K133" s="224"/>
      <c r="L133" s="224"/>
      <c r="M133" s="224"/>
      <c r="N133" s="223"/>
      <c r="O133" s="223"/>
      <c r="P133" s="223"/>
      <c r="Q133" s="223"/>
      <c r="R133" s="224"/>
      <c r="S133" s="224"/>
      <c r="T133" s="224"/>
      <c r="U133" s="224"/>
      <c r="V133" s="224"/>
      <c r="W133" s="224"/>
      <c r="X133" s="224"/>
      <c r="Y133" s="224"/>
      <c r="Z133" s="214"/>
      <c r="AA133" s="214"/>
      <c r="AB133" s="214"/>
      <c r="AC133" s="214"/>
      <c r="AD133" s="214"/>
      <c r="AE133" s="214"/>
      <c r="AF133" s="214"/>
      <c r="AG133" s="214" t="s">
        <v>371</v>
      </c>
      <c r="AH133" s="214">
        <v>0</v>
      </c>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row>
    <row r="134" spans="1:60" outlineLevel="1" x14ac:dyDescent="0.2">
      <c r="A134" s="236">
        <v>31</v>
      </c>
      <c r="B134" s="237" t="s">
        <v>493</v>
      </c>
      <c r="C134" s="254" t="s">
        <v>494</v>
      </c>
      <c r="D134" s="238" t="s">
        <v>403</v>
      </c>
      <c r="E134" s="239">
        <v>28.04</v>
      </c>
      <c r="F134" s="240"/>
      <c r="G134" s="241">
        <f>ROUND(E134*F134,2)</f>
        <v>0</v>
      </c>
      <c r="H134" s="240"/>
      <c r="I134" s="241">
        <f>ROUND(E134*H134,2)</f>
        <v>0</v>
      </c>
      <c r="J134" s="240"/>
      <c r="K134" s="241">
        <f>ROUND(E134*J134,2)</f>
        <v>0</v>
      </c>
      <c r="L134" s="241">
        <v>12</v>
      </c>
      <c r="M134" s="241">
        <f>G134*(1+L134/100)</f>
        <v>0</v>
      </c>
      <c r="N134" s="239">
        <v>0</v>
      </c>
      <c r="O134" s="239">
        <f>ROUND(E134*N134,2)</f>
        <v>0</v>
      </c>
      <c r="P134" s="239">
        <v>0</v>
      </c>
      <c r="Q134" s="239">
        <f>ROUND(E134*P134,2)</f>
        <v>0</v>
      </c>
      <c r="R134" s="241"/>
      <c r="S134" s="241" t="s">
        <v>331</v>
      </c>
      <c r="T134" s="242" t="s">
        <v>316</v>
      </c>
      <c r="U134" s="224">
        <v>0.2</v>
      </c>
      <c r="V134" s="224">
        <f>ROUND(E134*U134,2)</f>
        <v>5.61</v>
      </c>
      <c r="W134" s="224"/>
      <c r="X134" s="224" t="s">
        <v>336</v>
      </c>
      <c r="Y134" s="224" t="s">
        <v>317</v>
      </c>
      <c r="Z134" s="214"/>
      <c r="AA134" s="214"/>
      <c r="AB134" s="214"/>
      <c r="AC134" s="214"/>
      <c r="AD134" s="214"/>
      <c r="AE134" s="214"/>
      <c r="AF134" s="214"/>
      <c r="AG134" s="214" t="s">
        <v>337</v>
      </c>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row>
    <row r="135" spans="1:60" outlineLevel="2" x14ac:dyDescent="0.2">
      <c r="A135" s="221"/>
      <c r="B135" s="222"/>
      <c r="C135" s="255" t="s">
        <v>1355</v>
      </c>
      <c r="D135" s="243"/>
      <c r="E135" s="243"/>
      <c r="F135" s="243"/>
      <c r="G135" s="243"/>
      <c r="H135" s="224"/>
      <c r="I135" s="224"/>
      <c r="J135" s="224"/>
      <c r="K135" s="224"/>
      <c r="L135" s="224"/>
      <c r="M135" s="224"/>
      <c r="N135" s="223"/>
      <c r="O135" s="223"/>
      <c r="P135" s="223"/>
      <c r="Q135" s="223"/>
      <c r="R135" s="224"/>
      <c r="S135" s="224"/>
      <c r="T135" s="224"/>
      <c r="U135" s="224"/>
      <c r="V135" s="224"/>
      <c r="W135" s="224"/>
      <c r="X135" s="224"/>
      <c r="Y135" s="224"/>
      <c r="Z135" s="214"/>
      <c r="AA135" s="214"/>
      <c r="AB135" s="214"/>
      <c r="AC135" s="214"/>
      <c r="AD135" s="214"/>
      <c r="AE135" s="214"/>
      <c r="AF135" s="214"/>
      <c r="AG135" s="214" t="s">
        <v>320</v>
      </c>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row>
    <row r="136" spans="1:60" outlineLevel="2" x14ac:dyDescent="0.2">
      <c r="A136" s="221"/>
      <c r="B136" s="222"/>
      <c r="C136" s="268" t="s">
        <v>1356</v>
      </c>
      <c r="D136" s="262"/>
      <c r="E136" s="263">
        <v>9.48</v>
      </c>
      <c r="F136" s="224"/>
      <c r="G136" s="224"/>
      <c r="H136" s="224"/>
      <c r="I136" s="224"/>
      <c r="J136" s="224"/>
      <c r="K136" s="224"/>
      <c r="L136" s="224"/>
      <c r="M136" s="224"/>
      <c r="N136" s="223"/>
      <c r="O136" s="223"/>
      <c r="P136" s="223"/>
      <c r="Q136" s="223"/>
      <c r="R136" s="224"/>
      <c r="S136" s="224"/>
      <c r="T136" s="224"/>
      <c r="U136" s="224"/>
      <c r="V136" s="224"/>
      <c r="W136" s="224"/>
      <c r="X136" s="224"/>
      <c r="Y136" s="224"/>
      <c r="Z136" s="214"/>
      <c r="AA136" s="214"/>
      <c r="AB136" s="214"/>
      <c r="AC136" s="214"/>
      <c r="AD136" s="214"/>
      <c r="AE136" s="214"/>
      <c r="AF136" s="214"/>
      <c r="AG136" s="214" t="s">
        <v>371</v>
      </c>
      <c r="AH136" s="214">
        <v>0</v>
      </c>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row>
    <row r="137" spans="1:60" outlineLevel="3" x14ac:dyDescent="0.2">
      <c r="A137" s="221"/>
      <c r="B137" s="222"/>
      <c r="C137" s="268" t="s">
        <v>1357</v>
      </c>
      <c r="D137" s="262"/>
      <c r="E137" s="263">
        <v>9.2799999999999994</v>
      </c>
      <c r="F137" s="224"/>
      <c r="G137" s="224"/>
      <c r="H137" s="224"/>
      <c r="I137" s="224"/>
      <c r="J137" s="224"/>
      <c r="K137" s="224"/>
      <c r="L137" s="224"/>
      <c r="M137" s="224"/>
      <c r="N137" s="223"/>
      <c r="O137" s="223"/>
      <c r="P137" s="223"/>
      <c r="Q137" s="223"/>
      <c r="R137" s="224"/>
      <c r="S137" s="224"/>
      <c r="T137" s="224"/>
      <c r="U137" s="224"/>
      <c r="V137" s="224"/>
      <c r="W137" s="224"/>
      <c r="X137" s="224"/>
      <c r="Y137" s="224"/>
      <c r="Z137" s="214"/>
      <c r="AA137" s="214"/>
      <c r="AB137" s="214"/>
      <c r="AC137" s="214"/>
      <c r="AD137" s="214"/>
      <c r="AE137" s="214"/>
      <c r="AF137" s="214"/>
      <c r="AG137" s="214" t="s">
        <v>371</v>
      </c>
      <c r="AH137" s="214">
        <v>0</v>
      </c>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row>
    <row r="138" spans="1:60" outlineLevel="3" x14ac:dyDescent="0.2">
      <c r="A138" s="221"/>
      <c r="B138" s="222"/>
      <c r="C138" s="268" t="s">
        <v>1358</v>
      </c>
      <c r="D138" s="262"/>
      <c r="E138" s="263">
        <v>9.2799999999999994</v>
      </c>
      <c r="F138" s="224"/>
      <c r="G138" s="224"/>
      <c r="H138" s="224"/>
      <c r="I138" s="224"/>
      <c r="J138" s="224"/>
      <c r="K138" s="224"/>
      <c r="L138" s="224"/>
      <c r="M138" s="224"/>
      <c r="N138" s="223"/>
      <c r="O138" s="223"/>
      <c r="P138" s="223"/>
      <c r="Q138" s="223"/>
      <c r="R138" s="224"/>
      <c r="S138" s="224"/>
      <c r="T138" s="224"/>
      <c r="U138" s="224"/>
      <c r="V138" s="224"/>
      <c r="W138" s="224"/>
      <c r="X138" s="224"/>
      <c r="Y138" s="224"/>
      <c r="Z138" s="214"/>
      <c r="AA138" s="214"/>
      <c r="AB138" s="214"/>
      <c r="AC138" s="214"/>
      <c r="AD138" s="214"/>
      <c r="AE138" s="214"/>
      <c r="AF138" s="214"/>
      <c r="AG138" s="214" t="s">
        <v>371</v>
      </c>
      <c r="AH138" s="214">
        <v>0</v>
      </c>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row>
    <row r="139" spans="1:60" x14ac:dyDescent="0.2">
      <c r="A139" s="229" t="s">
        <v>310</v>
      </c>
      <c r="B139" s="230" t="s">
        <v>202</v>
      </c>
      <c r="C139" s="253" t="s">
        <v>203</v>
      </c>
      <c r="D139" s="231"/>
      <c r="E139" s="232"/>
      <c r="F139" s="233"/>
      <c r="G139" s="233">
        <f>SUMIF(AG140:AG145,"&lt;&gt;NOR",G140:G145)</f>
        <v>0</v>
      </c>
      <c r="H139" s="233"/>
      <c r="I139" s="233">
        <f>SUM(I140:I145)</f>
        <v>0</v>
      </c>
      <c r="J139" s="233"/>
      <c r="K139" s="233">
        <f>SUM(K140:K145)</f>
        <v>0</v>
      </c>
      <c r="L139" s="233"/>
      <c r="M139" s="233">
        <f>SUM(M140:M145)</f>
        <v>0</v>
      </c>
      <c r="N139" s="232"/>
      <c r="O139" s="232">
        <f>SUM(O140:O145)</f>
        <v>0.06</v>
      </c>
      <c r="P139" s="232"/>
      <c r="Q139" s="232">
        <f>SUM(Q140:Q145)</f>
        <v>0</v>
      </c>
      <c r="R139" s="233"/>
      <c r="S139" s="233"/>
      <c r="T139" s="234"/>
      <c r="U139" s="228"/>
      <c r="V139" s="228">
        <f>SUM(V140:V145)</f>
        <v>7.72</v>
      </c>
      <c r="W139" s="228"/>
      <c r="X139" s="228"/>
      <c r="Y139" s="228"/>
      <c r="AG139" t="s">
        <v>311</v>
      </c>
    </row>
    <row r="140" spans="1:60" outlineLevel="1" x14ac:dyDescent="0.2">
      <c r="A140" s="236">
        <v>32</v>
      </c>
      <c r="B140" s="237" t="s">
        <v>500</v>
      </c>
      <c r="C140" s="254" t="s">
        <v>501</v>
      </c>
      <c r="D140" s="238" t="s">
        <v>379</v>
      </c>
      <c r="E140" s="239">
        <v>36.770000000000003</v>
      </c>
      <c r="F140" s="240"/>
      <c r="G140" s="241">
        <f>ROUND(E140*F140,2)</f>
        <v>0</v>
      </c>
      <c r="H140" s="240"/>
      <c r="I140" s="241">
        <f>ROUND(E140*H140,2)</f>
        <v>0</v>
      </c>
      <c r="J140" s="240"/>
      <c r="K140" s="241">
        <f>ROUND(E140*J140,2)</f>
        <v>0</v>
      </c>
      <c r="L140" s="241">
        <v>12</v>
      </c>
      <c r="M140" s="241">
        <f>G140*(1+L140/100)</f>
        <v>0</v>
      </c>
      <c r="N140" s="239">
        <v>1.58E-3</v>
      </c>
      <c r="O140" s="239">
        <f>ROUND(E140*N140,2)</f>
        <v>0.06</v>
      </c>
      <c r="P140" s="239">
        <v>0</v>
      </c>
      <c r="Q140" s="239">
        <f>ROUND(E140*P140,2)</f>
        <v>0</v>
      </c>
      <c r="R140" s="241" t="s">
        <v>502</v>
      </c>
      <c r="S140" s="241" t="s">
        <v>315</v>
      </c>
      <c r="T140" s="242" t="s">
        <v>315</v>
      </c>
      <c r="U140" s="224">
        <v>0.21</v>
      </c>
      <c r="V140" s="224">
        <f>ROUND(E140*U140,2)</f>
        <v>7.72</v>
      </c>
      <c r="W140" s="224"/>
      <c r="X140" s="224" t="s">
        <v>336</v>
      </c>
      <c r="Y140" s="224" t="s">
        <v>317</v>
      </c>
      <c r="Z140" s="214"/>
      <c r="AA140" s="214"/>
      <c r="AB140" s="214"/>
      <c r="AC140" s="214"/>
      <c r="AD140" s="214"/>
      <c r="AE140" s="214"/>
      <c r="AF140" s="214"/>
      <c r="AG140" s="214" t="s">
        <v>367</v>
      </c>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row>
    <row r="141" spans="1:60" outlineLevel="2" x14ac:dyDescent="0.2">
      <c r="A141" s="221"/>
      <c r="B141" s="222"/>
      <c r="C141" s="268" t="s">
        <v>991</v>
      </c>
      <c r="D141" s="262"/>
      <c r="E141" s="263"/>
      <c r="F141" s="224"/>
      <c r="G141" s="224"/>
      <c r="H141" s="224"/>
      <c r="I141" s="224"/>
      <c r="J141" s="224"/>
      <c r="K141" s="224"/>
      <c r="L141" s="224"/>
      <c r="M141" s="224"/>
      <c r="N141" s="223"/>
      <c r="O141" s="223"/>
      <c r="P141" s="223"/>
      <c r="Q141" s="223"/>
      <c r="R141" s="224"/>
      <c r="S141" s="224"/>
      <c r="T141" s="224"/>
      <c r="U141" s="224"/>
      <c r="V141" s="224"/>
      <c r="W141" s="224"/>
      <c r="X141" s="224"/>
      <c r="Y141" s="224"/>
      <c r="Z141" s="214"/>
      <c r="AA141" s="214"/>
      <c r="AB141" s="214"/>
      <c r="AC141" s="214"/>
      <c r="AD141" s="214"/>
      <c r="AE141" s="214"/>
      <c r="AF141" s="214"/>
      <c r="AG141" s="214" t="s">
        <v>371</v>
      </c>
      <c r="AH141" s="214">
        <v>0</v>
      </c>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row>
    <row r="142" spans="1:60" outlineLevel="3" x14ac:dyDescent="0.2">
      <c r="A142" s="221"/>
      <c r="B142" s="222"/>
      <c r="C142" s="268" t="s">
        <v>1311</v>
      </c>
      <c r="D142" s="262"/>
      <c r="E142" s="263">
        <v>9.33</v>
      </c>
      <c r="F142" s="224"/>
      <c r="G142" s="224"/>
      <c r="H142" s="224"/>
      <c r="I142" s="224"/>
      <c r="J142" s="224"/>
      <c r="K142" s="224"/>
      <c r="L142" s="224"/>
      <c r="M142" s="224"/>
      <c r="N142" s="223"/>
      <c r="O142" s="223"/>
      <c r="P142" s="223"/>
      <c r="Q142" s="223"/>
      <c r="R142" s="224"/>
      <c r="S142" s="224"/>
      <c r="T142" s="224"/>
      <c r="U142" s="224"/>
      <c r="V142" s="224"/>
      <c r="W142" s="224"/>
      <c r="X142" s="224"/>
      <c r="Y142" s="224"/>
      <c r="Z142" s="214"/>
      <c r="AA142" s="214"/>
      <c r="AB142" s="214"/>
      <c r="AC142" s="214"/>
      <c r="AD142" s="214"/>
      <c r="AE142" s="214"/>
      <c r="AF142" s="214"/>
      <c r="AG142" s="214" t="s">
        <v>371</v>
      </c>
      <c r="AH142" s="214">
        <v>0</v>
      </c>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row>
    <row r="143" spans="1:60" outlineLevel="3" x14ac:dyDescent="0.2">
      <c r="A143" s="221"/>
      <c r="B143" s="222"/>
      <c r="C143" s="268" t="s">
        <v>1313</v>
      </c>
      <c r="D143" s="262"/>
      <c r="E143" s="263">
        <v>2.14</v>
      </c>
      <c r="F143" s="224"/>
      <c r="G143" s="224"/>
      <c r="H143" s="224"/>
      <c r="I143" s="224"/>
      <c r="J143" s="224"/>
      <c r="K143" s="224"/>
      <c r="L143" s="224"/>
      <c r="M143" s="224"/>
      <c r="N143" s="223"/>
      <c r="O143" s="223"/>
      <c r="P143" s="223"/>
      <c r="Q143" s="223"/>
      <c r="R143" s="224"/>
      <c r="S143" s="224"/>
      <c r="T143" s="224"/>
      <c r="U143" s="224"/>
      <c r="V143" s="224"/>
      <c r="W143" s="224"/>
      <c r="X143" s="224"/>
      <c r="Y143" s="224"/>
      <c r="Z143" s="214"/>
      <c r="AA143" s="214"/>
      <c r="AB143" s="214"/>
      <c r="AC143" s="214"/>
      <c r="AD143" s="214"/>
      <c r="AE143" s="214"/>
      <c r="AF143" s="214"/>
      <c r="AG143" s="214" t="s">
        <v>371</v>
      </c>
      <c r="AH143" s="214">
        <v>0</v>
      </c>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row>
    <row r="144" spans="1:60" outlineLevel="3" x14ac:dyDescent="0.2">
      <c r="A144" s="221"/>
      <c r="B144" s="222"/>
      <c r="C144" s="268" t="s">
        <v>1314</v>
      </c>
      <c r="D144" s="262"/>
      <c r="E144" s="263">
        <v>1.24</v>
      </c>
      <c r="F144" s="224"/>
      <c r="G144" s="224"/>
      <c r="H144" s="224"/>
      <c r="I144" s="224"/>
      <c r="J144" s="224"/>
      <c r="K144" s="224"/>
      <c r="L144" s="224"/>
      <c r="M144" s="224"/>
      <c r="N144" s="223"/>
      <c r="O144" s="223"/>
      <c r="P144" s="223"/>
      <c r="Q144" s="223"/>
      <c r="R144" s="224"/>
      <c r="S144" s="224"/>
      <c r="T144" s="224"/>
      <c r="U144" s="224"/>
      <c r="V144" s="224"/>
      <c r="W144" s="224"/>
      <c r="X144" s="224"/>
      <c r="Y144" s="224"/>
      <c r="Z144" s="214"/>
      <c r="AA144" s="214"/>
      <c r="AB144" s="214"/>
      <c r="AC144" s="214"/>
      <c r="AD144" s="214"/>
      <c r="AE144" s="214"/>
      <c r="AF144" s="214"/>
      <c r="AG144" s="214" t="s">
        <v>371</v>
      </c>
      <c r="AH144" s="214">
        <v>0</v>
      </c>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row>
    <row r="145" spans="1:60" outlineLevel="3" x14ac:dyDescent="0.2">
      <c r="A145" s="221"/>
      <c r="B145" s="222"/>
      <c r="C145" s="268" t="s">
        <v>1312</v>
      </c>
      <c r="D145" s="262"/>
      <c r="E145" s="263">
        <v>24.06</v>
      </c>
      <c r="F145" s="224"/>
      <c r="G145" s="224"/>
      <c r="H145" s="224"/>
      <c r="I145" s="224"/>
      <c r="J145" s="224"/>
      <c r="K145" s="224"/>
      <c r="L145" s="224"/>
      <c r="M145" s="224"/>
      <c r="N145" s="223"/>
      <c r="O145" s="223"/>
      <c r="P145" s="223"/>
      <c r="Q145" s="223"/>
      <c r="R145" s="224"/>
      <c r="S145" s="224"/>
      <c r="T145" s="224"/>
      <c r="U145" s="224"/>
      <c r="V145" s="224"/>
      <c r="W145" s="224"/>
      <c r="X145" s="224"/>
      <c r="Y145" s="224"/>
      <c r="Z145" s="214"/>
      <c r="AA145" s="214"/>
      <c r="AB145" s="214"/>
      <c r="AC145" s="214"/>
      <c r="AD145" s="214"/>
      <c r="AE145" s="214"/>
      <c r="AF145" s="214"/>
      <c r="AG145" s="214" t="s">
        <v>371</v>
      </c>
      <c r="AH145" s="214">
        <v>0</v>
      </c>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row>
    <row r="146" spans="1:60" x14ac:dyDescent="0.2">
      <c r="A146" s="229" t="s">
        <v>310</v>
      </c>
      <c r="B146" s="230" t="s">
        <v>204</v>
      </c>
      <c r="C146" s="253" t="s">
        <v>206</v>
      </c>
      <c r="D146" s="231"/>
      <c r="E146" s="232"/>
      <c r="F146" s="233"/>
      <c r="G146" s="233">
        <f>SUMIF(AG147:AG161,"&lt;&gt;NOR",G147:G161)</f>
        <v>0</v>
      </c>
      <c r="H146" s="233"/>
      <c r="I146" s="233">
        <f>SUM(I147:I161)</f>
        <v>0</v>
      </c>
      <c r="J146" s="233"/>
      <c r="K146" s="233">
        <f>SUM(K147:K161)</f>
        <v>0</v>
      </c>
      <c r="L146" s="233"/>
      <c r="M146" s="233">
        <f>SUM(M147:M161)</f>
        <v>0</v>
      </c>
      <c r="N146" s="232"/>
      <c r="O146" s="232">
        <f>SUM(O147:O161)</f>
        <v>0</v>
      </c>
      <c r="P146" s="232"/>
      <c r="Q146" s="232">
        <f>SUM(Q147:Q161)</f>
        <v>0</v>
      </c>
      <c r="R146" s="233"/>
      <c r="S146" s="233"/>
      <c r="T146" s="234"/>
      <c r="U146" s="228"/>
      <c r="V146" s="228">
        <f>SUM(V147:V161)</f>
        <v>11.42</v>
      </c>
      <c r="W146" s="228"/>
      <c r="X146" s="228"/>
      <c r="Y146" s="228"/>
      <c r="AG146" t="s">
        <v>311</v>
      </c>
    </row>
    <row r="147" spans="1:60" ht="56.25" outlineLevel="1" x14ac:dyDescent="0.2">
      <c r="A147" s="236">
        <v>33</v>
      </c>
      <c r="B147" s="237" t="s">
        <v>503</v>
      </c>
      <c r="C147" s="254" t="s">
        <v>504</v>
      </c>
      <c r="D147" s="238" t="s">
        <v>379</v>
      </c>
      <c r="E147" s="239">
        <v>36.770000000000003</v>
      </c>
      <c r="F147" s="240"/>
      <c r="G147" s="241">
        <f>ROUND(E147*F147,2)</f>
        <v>0</v>
      </c>
      <c r="H147" s="240"/>
      <c r="I147" s="241">
        <f>ROUND(E147*H147,2)</f>
        <v>0</v>
      </c>
      <c r="J147" s="240"/>
      <c r="K147" s="241">
        <f>ROUND(E147*J147,2)</f>
        <v>0</v>
      </c>
      <c r="L147" s="241">
        <v>12</v>
      </c>
      <c r="M147" s="241">
        <f>G147*(1+L147/100)</f>
        <v>0</v>
      </c>
      <c r="N147" s="239">
        <v>4.0000000000000003E-5</v>
      </c>
      <c r="O147" s="239">
        <f>ROUND(E147*N147,2)</f>
        <v>0</v>
      </c>
      <c r="P147" s="239">
        <v>0</v>
      </c>
      <c r="Q147" s="239">
        <f>ROUND(E147*P147,2)</f>
        <v>0</v>
      </c>
      <c r="R147" s="241" t="s">
        <v>380</v>
      </c>
      <c r="S147" s="241" t="s">
        <v>315</v>
      </c>
      <c r="T147" s="242" t="s">
        <v>315</v>
      </c>
      <c r="U147" s="224">
        <v>0.31</v>
      </c>
      <c r="V147" s="224">
        <f>ROUND(E147*U147,2)</f>
        <v>11.4</v>
      </c>
      <c r="W147" s="224"/>
      <c r="X147" s="224" t="s">
        <v>336</v>
      </c>
      <c r="Y147" s="224" t="s">
        <v>317</v>
      </c>
      <c r="Z147" s="214"/>
      <c r="AA147" s="214"/>
      <c r="AB147" s="214"/>
      <c r="AC147" s="214"/>
      <c r="AD147" s="214"/>
      <c r="AE147" s="214"/>
      <c r="AF147" s="214"/>
      <c r="AG147" s="214" t="s">
        <v>367</v>
      </c>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row>
    <row r="148" spans="1:60" outlineLevel="2" x14ac:dyDescent="0.2">
      <c r="A148" s="221"/>
      <c r="B148" s="222"/>
      <c r="C148" s="268" t="s">
        <v>1359</v>
      </c>
      <c r="D148" s="262"/>
      <c r="E148" s="263"/>
      <c r="F148" s="224"/>
      <c r="G148" s="224"/>
      <c r="H148" s="224"/>
      <c r="I148" s="224"/>
      <c r="J148" s="224"/>
      <c r="K148" s="224"/>
      <c r="L148" s="224"/>
      <c r="M148" s="224"/>
      <c r="N148" s="223"/>
      <c r="O148" s="223"/>
      <c r="P148" s="223"/>
      <c r="Q148" s="223"/>
      <c r="R148" s="224"/>
      <c r="S148" s="224"/>
      <c r="T148" s="224"/>
      <c r="U148" s="224"/>
      <c r="V148" s="224"/>
      <c r="W148" s="224"/>
      <c r="X148" s="224"/>
      <c r="Y148" s="224"/>
      <c r="Z148" s="214"/>
      <c r="AA148" s="214"/>
      <c r="AB148" s="214"/>
      <c r="AC148" s="214"/>
      <c r="AD148" s="214"/>
      <c r="AE148" s="214"/>
      <c r="AF148" s="214"/>
      <c r="AG148" s="214" t="s">
        <v>371</v>
      </c>
      <c r="AH148" s="214">
        <v>0</v>
      </c>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row>
    <row r="149" spans="1:60" outlineLevel="3" x14ac:dyDescent="0.2">
      <c r="A149" s="221"/>
      <c r="B149" s="222"/>
      <c r="C149" s="268" t="s">
        <v>1311</v>
      </c>
      <c r="D149" s="262"/>
      <c r="E149" s="263">
        <v>9.33</v>
      </c>
      <c r="F149" s="224"/>
      <c r="G149" s="224"/>
      <c r="H149" s="224"/>
      <c r="I149" s="224"/>
      <c r="J149" s="224"/>
      <c r="K149" s="224"/>
      <c r="L149" s="224"/>
      <c r="M149" s="224"/>
      <c r="N149" s="223"/>
      <c r="O149" s="223"/>
      <c r="P149" s="223"/>
      <c r="Q149" s="223"/>
      <c r="R149" s="224"/>
      <c r="S149" s="224"/>
      <c r="T149" s="224"/>
      <c r="U149" s="224"/>
      <c r="V149" s="224"/>
      <c r="W149" s="224"/>
      <c r="X149" s="224"/>
      <c r="Y149" s="224"/>
      <c r="Z149" s="214"/>
      <c r="AA149" s="214"/>
      <c r="AB149" s="214"/>
      <c r="AC149" s="214"/>
      <c r="AD149" s="214"/>
      <c r="AE149" s="214"/>
      <c r="AF149" s="214"/>
      <c r="AG149" s="214" t="s">
        <v>371</v>
      </c>
      <c r="AH149" s="214">
        <v>0</v>
      </c>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row>
    <row r="150" spans="1:60" outlineLevel="3" x14ac:dyDescent="0.2">
      <c r="A150" s="221"/>
      <c r="B150" s="222"/>
      <c r="C150" s="268" t="s">
        <v>1313</v>
      </c>
      <c r="D150" s="262"/>
      <c r="E150" s="263">
        <v>2.14</v>
      </c>
      <c r="F150" s="224"/>
      <c r="G150" s="224"/>
      <c r="H150" s="224"/>
      <c r="I150" s="224"/>
      <c r="J150" s="224"/>
      <c r="K150" s="224"/>
      <c r="L150" s="224"/>
      <c r="M150" s="224"/>
      <c r="N150" s="223"/>
      <c r="O150" s="223"/>
      <c r="P150" s="223"/>
      <c r="Q150" s="223"/>
      <c r="R150" s="224"/>
      <c r="S150" s="224"/>
      <c r="T150" s="224"/>
      <c r="U150" s="224"/>
      <c r="V150" s="224"/>
      <c r="W150" s="224"/>
      <c r="X150" s="224"/>
      <c r="Y150" s="224"/>
      <c r="Z150" s="214"/>
      <c r="AA150" s="214"/>
      <c r="AB150" s="214"/>
      <c r="AC150" s="214"/>
      <c r="AD150" s="214"/>
      <c r="AE150" s="214"/>
      <c r="AF150" s="214"/>
      <c r="AG150" s="214" t="s">
        <v>371</v>
      </c>
      <c r="AH150" s="214">
        <v>0</v>
      </c>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row>
    <row r="151" spans="1:60" outlineLevel="3" x14ac:dyDescent="0.2">
      <c r="A151" s="221"/>
      <c r="B151" s="222"/>
      <c r="C151" s="268" t="s">
        <v>1314</v>
      </c>
      <c r="D151" s="262"/>
      <c r="E151" s="263">
        <v>1.24</v>
      </c>
      <c r="F151" s="224"/>
      <c r="G151" s="224"/>
      <c r="H151" s="224"/>
      <c r="I151" s="224"/>
      <c r="J151" s="224"/>
      <c r="K151" s="224"/>
      <c r="L151" s="224"/>
      <c r="M151" s="224"/>
      <c r="N151" s="223"/>
      <c r="O151" s="223"/>
      <c r="P151" s="223"/>
      <c r="Q151" s="223"/>
      <c r="R151" s="224"/>
      <c r="S151" s="224"/>
      <c r="T151" s="224"/>
      <c r="U151" s="224"/>
      <c r="V151" s="224"/>
      <c r="W151" s="224"/>
      <c r="X151" s="224"/>
      <c r="Y151" s="224"/>
      <c r="Z151" s="214"/>
      <c r="AA151" s="214"/>
      <c r="AB151" s="214"/>
      <c r="AC151" s="214"/>
      <c r="AD151" s="214"/>
      <c r="AE151" s="214"/>
      <c r="AF151" s="214"/>
      <c r="AG151" s="214" t="s">
        <v>371</v>
      </c>
      <c r="AH151" s="214">
        <v>0</v>
      </c>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row>
    <row r="152" spans="1:60" outlineLevel="3" x14ac:dyDescent="0.2">
      <c r="A152" s="221"/>
      <c r="B152" s="222"/>
      <c r="C152" s="268" t="s">
        <v>1312</v>
      </c>
      <c r="D152" s="262"/>
      <c r="E152" s="263">
        <v>24.06</v>
      </c>
      <c r="F152" s="224"/>
      <c r="G152" s="224"/>
      <c r="H152" s="224"/>
      <c r="I152" s="224"/>
      <c r="J152" s="224"/>
      <c r="K152" s="224"/>
      <c r="L152" s="224"/>
      <c r="M152" s="224"/>
      <c r="N152" s="223"/>
      <c r="O152" s="223"/>
      <c r="P152" s="223"/>
      <c r="Q152" s="223"/>
      <c r="R152" s="224"/>
      <c r="S152" s="224"/>
      <c r="T152" s="224"/>
      <c r="U152" s="224"/>
      <c r="V152" s="224"/>
      <c r="W152" s="224"/>
      <c r="X152" s="224"/>
      <c r="Y152" s="224"/>
      <c r="Z152" s="214"/>
      <c r="AA152" s="214"/>
      <c r="AB152" s="214"/>
      <c r="AC152" s="214"/>
      <c r="AD152" s="214"/>
      <c r="AE152" s="214"/>
      <c r="AF152" s="214"/>
      <c r="AG152" s="214" t="s">
        <v>371</v>
      </c>
      <c r="AH152" s="214">
        <v>0</v>
      </c>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row>
    <row r="153" spans="1:60" outlineLevel="1" x14ac:dyDescent="0.2">
      <c r="A153" s="236">
        <v>34</v>
      </c>
      <c r="B153" s="237" t="s">
        <v>1360</v>
      </c>
      <c r="C153" s="254" t="s">
        <v>1361</v>
      </c>
      <c r="D153" s="238" t="s">
        <v>330</v>
      </c>
      <c r="E153" s="239">
        <v>1</v>
      </c>
      <c r="F153" s="240"/>
      <c r="G153" s="241">
        <f>ROUND(E153*F153,2)</f>
        <v>0</v>
      </c>
      <c r="H153" s="240"/>
      <c r="I153" s="241">
        <f>ROUND(E153*H153,2)</f>
        <v>0</v>
      </c>
      <c r="J153" s="240"/>
      <c r="K153" s="241">
        <f>ROUND(E153*J153,2)</f>
        <v>0</v>
      </c>
      <c r="L153" s="241">
        <v>12</v>
      </c>
      <c r="M153" s="241">
        <f>G153*(1+L153/100)</f>
        <v>0</v>
      </c>
      <c r="N153" s="239">
        <v>0</v>
      </c>
      <c r="O153" s="239">
        <f>ROUND(E153*N153,2)</f>
        <v>0</v>
      </c>
      <c r="P153" s="239">
        <v>0</v>
      </c>
      <c r="Q153" s="239">
        <f>ROUND(E153*P153,2)</f>
        <v>0</v>
      </c>
      <c r="R153" s="241"/>
      <c r="S153" s="241" t="s">
        <v>331</v>
      </c>
      <c r="T153" s="242" t="s">
        <v>316</v>
      </c>
      <c r="U153" s="224">
        <v>1.4999999999999999E-2</v>
      </c>
      <c r="V153" s="224">
        <f>ROUND(E153*U153,2)</f>
        <v>0.02</v>
      </c>
      <c r="W153" s="224"/>
      <c r="X153" s="224" t="s">
        <v>336</v>
      </c>
      <c r="Y153" s="224" t="s">
        <v>317</v>
      </c>
      <c r="Z153" s="214"/>
      <c r="AA153" s="214"/>
      <c r="AB153" s="214"/>
      <c r="AC153" s="214"/>
      <c r="AD153" s="214"/>
      <c r="AE153" s="214"/>
      <c r="AF153" s="214"/>
      <c r="AG153" s="214" t="s">
        <v>337</v>
      </c>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row>
    <row r="154" spans="1:60" outlineLevel="2" x14ac:dyDescent="0.2">
      <c r="A154" s="221"/>
      <c r="B154" s="222"/>
      <c r="C154" s="268" t="s">
        <v>1362</v>
      </c>
      <c r="D154" s="262"/>
      <c r="E154" s="263">
        <v>1</v>
      </c>
      <c r="F154" s="224"/>
      <c r="G154" s="224"/>
      <c r="H154" s="224"/>
      <c r="I154" s="224"/>
      <c r="J154" s="224"/>
      <c r="K154" s="224"/>
      <c r="L154" s="224"/>
      <c r="M154" s="224"/>
      <c r="N154" s="223"/>
      <c r="O154" s="223"/>
      <c r="P154" s="223"/>
      <c r="Q154" s="223"/>
      <c r="R154" s="224"/>
      <c r="S154" s="224"/>
      <c r="T154" s="224"/>
      <c r="U154" s="224"/>
      <c r="V154" s="224"/>
      <c r="W154" s="224"/>
      <c r="X154" s="224"/>
      <c r="Y154" s="224"/>
      <c r="Z154" s="214"/>
      <c r="AA154" s="214"/>
      <c r="AB154" s="214"/>
      <c r="AC154" s="214"/>
      <c r="AD154" s="214"/>
      <c r="AE154" s="214"/>
      <c r="AF154" s="214"/>
      <c r="AG154" s="214" t="s">
        <v>371</v>
      </c>
      <c r="AH154" s="214">
        <v>0</v>
      </c>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row>
    <row r="155" spans="1:60" outlineLevel="1" x14ac:dyDescent="0.2">
      <c r="A155" s="236">
        <v>35</v>
      </c>
      <c r="B155" s="237" t="s">
        <v>1053</v>
      </c>
      <c r="C155" s="254" t="s">
        <v>1054</v>
      </c>
      <c r="D155" s="238" t="s">
        <v>1055</v>
      </c>
      <c r="E155" s="239">
        <v>1</v>
      </c>
      <c r="F155" s="240"/>
      <c r="G155" s="241">
        <f>ROUND(E155*F155,2)</f>
        <v>0</v>
      </c>
      <c r="H155" s="240"/>
      <c r="I155" s="241">
        <f>ROUND(E155*H155,2)</f>
        <v>0</v>
      </c>
      <c r="J155" s="240"/>
      <c r="K155" s="241">
        <f>ROUND(E155*J155,2)</f>
        <v>0</v>
      </c>
      <c r="L155" s="241">
        <v>12</v>
      </c>
      <c r="M155" s="241">
        <f>G155*(1+L155/100)</f>
        <v>0</v>
      </c>
      <c r="N155" s="239">
        <v>0</v>
      </c>
      <c r="O155" s="239">
        <f>ROUND(E155*N155,2)</f>
        <v>0</v>
      </c>
      <c r="P155" s="239">
        <v>0</v>
      </c>
      <c r="Q155" s="239">
        <f>ROUND(E155*P155,2)</f>
        <v>0</v>
      </c>
      <c r="R155" s="241"/>
      <c r="S155" s="241" t="s">
        <v>331</v>
      </c>
      <c r="T155" s="242" t="s">
        <v>316</v>
      </c>
      <c r="U155" s="224">
        <v>0</v>
      </c>
      <c r="V155" s="224">
        <f>ROUND(E155*U155,2)</f>
        <v>0</v>
      </c>
      <c r="W155" s="224"/>
      <c r="X155" s="224" t="s">
        <v>336</v>
      </c>
      <c r="Y155" s="224" t="s">
        <v>317</v>
      </c>
      <c r="Z155" s="214"/>
      <c r="AA155" s="214"/>
      <c r="AB155" s="214"/>
      <c r="AC155" s="214"/>
      <c r="AD155" s="214"/>
      <c r="AE155" s="214"/>
      <c r="AF155" s="214"/>
      <c r="AG155" s="214" t="s">
        <v>367</v>
      </c>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row>
    <row r="156" spans="1:60" outlineLevel="2" x14ac:dyDescent="0.2">
      <c r="A156" s="221"/>
      <c r="B156" s="222"/>
      <c r="C156" s="255" t="s">
        <v>1056</v>
      </c>
      <c r="D156" s="243"/>
      <c r="E156" s="243"/>
      <c r="F156" s="243"/>
      <c r="G156" s="243"/>
      <c r="H156" s="224"/>
      <c r="I156" s="224"/>
      <c r="J156" s="224"/>
      <c r="K156" s="224"/>
      <c r="L156" s="224"/>
      <c r="M156" s="224"/>
      <c r="N156" s="223"/>
      <c r="O156" s="223"/>
      <c r="P156" s="223"/>
      <c r="Q156" s="223"/>
      <c r="R156" s="224"/>
      <c r="S156" s="224"/>
      <c r="T156" s="224"/>
      <c r="U156" s="224"/>
      <c r="V156" s="224"/>
      <c r="W156" s="224"/>
      <c r="X156" s="224"/>
      <c r="Y156" s="224"/>
      <c r="Z156" s="214"/>
      <c r="AA156" s="214"/>
      <c r="AB156" s="214"/>
      <c r="AC156" s="214"/>
      <c r="AD156" s="214"/>
      <c r="AE156" s="214"/>
      <c r="AF156" s="214"/>
      <c r="AG156" s="214" t="s">
        <v>320</v>
      </c>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row>
    <row r="157" spans="1:60" outlineLevel="3" x14ac:dyDescent="0.2">
      <c r="A157" s="221"/>
      <c r="B157" s="222"/>
      <c r="C157" s="258" t="s">
        <v>1057</v>
      </c>
      <c r="D157" s="252"/>
      <c r="E157" s="252"/>
      <c r="F157" s="252"/>
      <c r="G157" s="252"/>
      <c r="H157" s="224"/>
      <c r="I157" s="224"/>
      <c r="J157" s="224"/>
      <c r="K157" s="224"/>
      <c r="L157" s="224"/>
      <c r="M157" s="224"/>
      <c r="N157" s="223"/>
      <c r="O157" s="223"/>
      <c r="P157" s="223"/>
      <c r="Q157" s="223"/>
      <c r="R157" s="224"/>
      <c r="S157" s="224"/>
      <c r="T157" s="224"/>
      <c r="U157" s="224"/>
      <c r="V157" s="224"/>
      <c r="W157" s="224"/>
      <c r="X157" s="224"/>
      <c r="Y157" s="224"/>
      <c r="Z157" s="214"/>
      <c r="AA157" s="214"/>
      <c r="AB157" s="214"/>
      <c r="AC157" s="214"/>
      <c r="AD157" s="214"/>
      <c r="AE157" s="214"/>
      <c r="AF157" s="214"/>
      <c r="AG157" s="214" t="s">
        <v>320</v>
      </c>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row>
    <row r="158" spans="1:60" outlineLevel="3" x14ac:dyDescent="0.2">
      <c r="A158" s="221"/>
      <c r="B158" s="222"/>
      <c r="C158" s="258" t="s">
        <v>1058</v>
      </c>
      <c r="D158" s="252"/>
      <c r="E158" s="252"/>
      <c r="F158" s="252"/>
      <c r="G158" s="252"/>
      <c r="H158" s="224"/>
      <c r="I158" s="224"/>
      <c r="J158" s="224"/>
      <c r="K158" s="224"/>
      <c r="L158" s="224"/>
      <c r="M158" s="224"/>
      <c r="N158" s="223"/>
      <c r="O158" s="223"/>
      <c r="P158" s="223"/>
      <c r="Q158" s="223"/>
      <c r="R158" s="224"/>
      <c r="S158" s="224"/>
      <c r="T158" s="224"/>
      <c r="U158" s="224"/>
      <c r="V158" s="224"/>
      <c r="W158" s="224"/>
      <c r="X158" s="224"/>
      <c r="Y158" s="224"/>
      <c r="Z158" s="214"/>
      <c r="AA158" s="214"/>
      <c r="AB158" s="214"/>
      <c r="AC158" s="214"/>
      <c r="AD158" s="214"/>
      <c r="AE158" s="214"/>
      <c r="AF158" s="214"/>
      <c r="AG158" s="214" t="s">
        <v>320</v>
      </c>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row>
    <row r="159" spans="1:60" outlineLevel="3" x14ac:dyDescent="0.2">
      <c r="A159" s="221"/>
      <c r="B159" s="222"/>
      <c r="C159" s="258" t="s">
        <v>1059</v>
      </c>
      <c r="D159" s="252"/>
      <c r="E159" s="252"/>
      <c r="F159" s="252"/>
      <c r="G159" s="252"/>
      <c r="H159" s="224"/>
      <c r="I159" s="224"/>
      <c r="J159" s="224"/>
      <c r="K159" s="224"/>
      <c r="L159" s="224"/>
      <c r="M159" s="224"/>
      <c r="N159" s="223"/>
      <c r="O159" s="223"/>
      <c r="P159" s="223"/>
      <c r="Q159" s="223"/>
      <c r="R159" s="224"/>
      <c r="S159" s="224"/>
      <c r="T159" s="224"/>
      <c r="U159" s="224"/>
      <c r="V159" s="224"/>
      <c r="W159" s="224"/>
      <c r="X159" s="224"/>
      <c r="Y159" s="224"/>
      <c r="Z159" s="214"/>
      <c r="AA159" s="214"/>
      <c r="AB159" s="214"/>
      <c r="AC159" s="214"/>
      <c r="AD159" s="214"/>
      <c r="AE159" s="214"/>
      <c r="AF159" s="214"/>
      <c r="AG159" s="214" t="s">
        <v>320</v>
      </c>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row>
    <row r="160" spans="1:60" outlineLevel="3" x14ac:dyDescent="0.2">
      <c r="A160" s="221"/>
      <c r="B160" s="222"/>
      <c r="C160" s="258" t="s">
        <v>1060</v>
      </c>
      <c r="D160" s="252"/>
      <c r="E160" s="252"/>
      <c r="F160" s="252"/>
      <c r="G160" s="252"/>
      <c r="H160" s="224"/>
      <c r="I160" s="224"/>
      <c r="J160" s="224"/>
      <c r="K160" s="224"/>
      <c r="L160" s="224"/>
      <c r="M160" s="224"/>
      <c r="N160" s="223"/>
      <c r="O160" s="223"/>
      <c r="P160" s="223"/>
      <c r="Q160" s="223"/>
      <c r="R160" s="224"/>
      <c r="S160" s="224"/>
      <c r="T160" s="224"/>
      <c r="U160" s="224"/>
      <c r="V160" s="224"/>
      <c r="W160" s="224"/>
      <c r="X160" s="224"/>
      <c r="Y160" s="224"/>
      <c r="Z160" s="214"/>
      <c r="AA160" s="214"/>
      <c r="AB160" s="214"/>
      <c r="AC160" s="214"/>
      <c r="AD160" s="214"/>
      <c r="AE160" s="214"/>
      <c r="AF160" s="214"/>
      <c r="AG160" s="214" t="s">
        <v>320</v>
      </c>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row>
    <row r="161" spans="1:60" outlineLevel="2" x14ac:dyDescent="0.2">
      <c r="A161" s="221"/>
      <c r="B161" s="222"/>
      <c r="C161" s="268" t="s">
        <v>1061</v>
      </c>
      <c r="D161" s="262"/>
      <c r="E161" s="263">
        <v>1</v>
      </c>
      <c r="F161" s="224"/>
      <c r="G161" s="224"/>
      <c r="H161" s="224"/>
      <c r="I161" s="224"/>
      <c r="J161" s="224"/>
      <c r="K161" s="224"/>
      <c r="L161" s="224"/>
      <c r="M161" s="224"/>
      <c r="N161" s="223"/>
      <c r="O161" s="223"/>
      <c r="P161" s="223"/>
      <c r="Q161" s="223"/>
      <c r="R161" s="224"/>
      <c r="S161" s="224"/>
      <c r="T161" s="224"/>
      <c r="U161" s="224"/>
      <c r="V161" s="224"/>
      <c r="W161" s="224"/>
      <c r="X161" s="224"/>
      <c r="Y161" s="224"/>
      <c r="Z161" s="214"/>
      <c r="AA161" s="214"/>
      <c r="AB161" s="214"/>
      <c r="AC161" s="214"/>
      <c r="AD161" s="214"/>
      <c r="AE161" s="214"/>
      <c r="AF161" s="214"/>
      <c r="AG161" s="214" t="s">
        <v>371</v>
      </c>
      <c r="AH161" s="214">
        <v>0</v>
      </c>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row>
    <row r="162" spans="1:60" x14ac:dyDescent="0.2">
      <c r="A162" s="229" t="s">
        <v>310</v>
      </c>
      <c r="B162" s="230" t="s">
        <v>209</v>
      </c>
      <c r="C162" s="253" t="s">
        <v>210</v>
      </c>
      <c r="D162" s="231"/>
      <c r="E162" s="232"/>
      <c r="F162" s="233"/>
      <c r="G162" s="233">
        <f>SUMIF(AG163:AG205,"&lt;&gt;NOR",G163:G205)</f>
        <v>0</v>
      </c>
      <c r="H162" s="233"/>
      <c r="I162" s="233">
        <f>SUM(I163:I205)</f>
        <v>0</v>
      </c>
      <c r="J162" s="233"/>
      <c r="K162" s="233">
        <f>SUM(K163:K205)</f>
        <v>0</v>
      </c>
      <c r="L162" s="233"/>
      <c r="M162" s="233">
        <f>SUM(M163:M205)</f>
        <v>0</v>
      </c>
      <c r="N162" s="232"/>
      <c r="O162" s="232">
        <f>SUM(O163:O205)</f>
        <v>0.01</v>
      </c>
      <c r="P162" s="232"/>
      <c r="Q162" s="232">
        <f>SUM(Q163:Q205)</f>
        <v>13.4</v>
      </c>
      <c r="R162" s="233"/>
      <c r="S162" s="233"/>
      <c r="T162" s="234"/>
      <c r="U162" s="228"/>
      <c r="V162" s="228">
        <f>SUM(V163:V205)</f>
        <v>49.65</v>
      </c>
      <c r="W162" s="228"/>
      <c r="X162" s="228"/>
      <c r="Y162" s="228"/>
      <c r="AG162" t="s">
        <v>311</v>
      </c>
    </row>
    <row r="163" spans="1:60" ht="22.5" outlineLevel="1" x14ac:dyDescent="0.2">
      <c r="A163" s="236">
        <v>36</v>
      </c>
      <c r="B163" s="237" t="s">
        <v>527</v>
      </c>
      <c r="C163" s="254" t="s">
        <v>528</v>
      </c>
      <c r="D163" s="238" t="s">
        <v>365</v>
      </c>
      <c r="E163" s="239">
        <v>5.8704000000000001</v>
      </c>
      <c r="F163" s="240"/>
      <c r="G163" s="241">
        <f>ROUND(E163*F163,2)</f>
        <v>0</v>
      </c>
      <c r="H163" s="240"/>
      <c r="I163" s="241">
        <f>ROUND(E163*H163,2)</f>
        <v>0</v>
      </c>
      <c r="J163" s="240"/>
      <c r="K163" s="241">
        <f>ROUND(E163*J163,2)</f>
        <v>0</v>
      </c>
      <c r="L163" s="241">
        <v>12</v>
      </c>
      <c r="M163" s="241">
        <f>G163*(1+L163/100)</f>
        <v>0</v>
      </c>
      <c r="N163" s="239">
        <v>0</v>
      </c>
      <c r="O163" s="239">
        <f>ROUND(E163*N163,2)</f>
        <v>0</v>
      </c>
      <c r="P163" s="239">
        <v>1.4</v>
      </c>
      <c r="Q163" s="239">
        <f>ROUND(E163*P163,2)</f>
        <v>8.2200000000000006</v>
      </c>
      <c r="R163" s="241" t="s">
        <v>519</v>
      </c>
      <c r="S163" s="241" t="s">
        <v>315</v>
      </c>
      <c r="T163" s="242" t="s">
        <v>315</v>
      </c>
      <c r="U163" s="224">
        <v>1.0509999999999999</v>
      </c>
      <c r="V163" s="224">
        <f>ROUND(E163*U163,2)</f>
        <v>6.17</v>
      </c>
      <c r="W163" s="224"/>
      <c r="X163" s="224" t="s">
        <v>336</v>
      </c>
      <c r="Y163" s="224" t="s">
        <v>317</v>
      </c>
      <c r="Z163" s="214"/>
      <c r="AA163" s="214"/>
      <c r="AB163" s="214"/>
      <c r="AC163" s="214"/>
      <c r="AD163" s="214"/>
      <c r="AE163" s="214"/>
      <c r="AF163" s="214"/>
      <c r="AG163" s="214" t="s">
        <v>337</v>
      </c>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row>
    <row r="164" spans="1:60" outlineLevel="2" x14ac:dyDescent="0.2">
      <c r="A164" s="221"/>
      <c r="B164" s="222"/>
      <c r="C164" s="268" t="s">
        <v>536</v>
      </c>
      <c r="D164" s="262"/>
      <c r="E164" s="263"/>
      <c r="F164" s="224"/>
      <c r="G164" s="224"/>
      <c r="H164" s="224"/>
      <c r="I164" s="224"/>
      <c r="J164" s="224"/>
      <c r="K164" s="224"/>
      <c r="L164" s="224"/>
      <c r="M164" s="224"/>
      <c r="N164" s="223"/>
      <c r="O164" s="223"/>
      <c r="P164" s="223"/>
      <c r="Q164" s="223"/>
      <c r="R164" s="224"/>
      <c r="S164" s="224"/>
      <c r="T164" s="224"/>
      <c r="U164" s="224"/>
      <c r="V164" s="224"/>
      <c r="W164" s="224"/>
      <c r="X164" s="224"/>
      <c r="Y164" s="224"/>
      <c r="Z164" s="214"/>
      <c r="AA164" s="214"/>
      <c r="AB164" s="214"/>
      <c r="AC164" s="214"/>
      <c r="AD164" s="214"/>
      <c r="AE164" s="214"/>
      <c r="AF164" s="214"/>
      <c r="AG164" s="214" t="s">
        <v>371</v>
      </c>
      <c r="AH164" s="214">
        <v>0</v>
      </c>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row>
    <row r="165" spans="1:60" outlineLevel="3" x14ac:dyDescent="0.2">
      <c r="A165" s="221"/>
      <c r="B165" s="222"/>
      <c r="C165" s="268" t="s">
        <v>1363</v>
      </c>
      <c r="D165" s="262"/>
      <c r="E165" s="263">
        <v>2.0192000000000001</v>
      </c>
      <c r="F165" s="224"/>
      <c r="G165" s="224"/>
      <c r="H165" s="224"/>
      <c r="I165" s="224"/>
      <c r="J165" s="224"/>
      <c r="K165" s="224"/>
      <c r="L165" s="224"/>
      <c r="M165" s="224"/>
      <c r="N165" s="223"/>
      <c r="O165" s="223"/>
      <c r="P165" s="223"/>
      <c r="Q165" s="223"/>
      <c r="R165" s="224"/>
      <c r="S165" s="224"/>
      <c r="T165" s="224"/>
      <c r="U165" s="224"/>
      <c r="V165" s="224"/>
      <c r="W165" s="224"/>
      <c r="X165" s="224"/>
      <c r="Y165" s="224"/>
      <c r="Z165" s="214"/>
      <c r="AA165" s="214"/>
      <c r="AB165" s="214"/>
      <c r="AC165" s="214"/>
      <c r="AD165" s="214"/>
      <c r="AE165" s="214"/>
      <c r="AF165" s="214"/>
      <c r="AG165" s="214" t="s">
        <v>371</v>
      </c>
      <c r="AH165" s="214">
        <v>0</v>
      </c>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row>
    <row r="166" spans="1:60" outlineLevel="3" x14ac:dyDescent="0.2">
      <c r="A166" s="221"/>
      <c r="B166" s="222"/>
      <c r="C166" s="268" t="s">
        <v>1364</v>
      </c>
      <c r="D166" s="262"/>
      <c r="E166" s="263">
        <v>3.8512</v>
      </c>
      <c r="F166" s="224"/>
      <c r="G166" s="224"/>
      <c r="H166" s="224"/>
      <c r="I166" s="224"/>
      <c r="J166" s="224"/>
      <c r="K166" s="224"/>
      <c r="L166" s="224"/>
      <c r="M166" s="224"/>
      <c r="N166" s="223"/>
      <c r="O166" s="223"/>
      <c r="P166" s="223"/>
      <c r="Q166" s="223"/>
      <c r="R166" s="224"/>
      <c r="S166" s="224"/>
      <c r="T166" s="224"/>
      <c r="U166" s="224"/>
      <c r="V166" s="224"/>
      <c r="W166" s="224"/>
      <c r="X166" s="224"/>
      <c r="Y166" s="224"/>
      <c r="Z166" s="214"/>
      <c r="AA166" s="214"/>
      <c r="AB166" s="214"/>
      <c r="AC166" s="214"/>
      <c r="AD166" s="214"/>
      <c r="AE166" s="214"/>
      <c r="AF166" s="214"/>
      <c r="AG166" s="214" t="s">
        <v>371</v>
      </c>
      <c r="AH166" s="214">
        <v>0</v>
      </c>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row>
    <row r="167" spans="1:60" ht="22.5" outlineLevel="1" x14ac:dyDescent="0.2">
      <c r="A167" s="236">
        <v>37</v>
      </c>
      <c r="B167" s="237" t="s">
        <v>1365</v>
      </c>
      <c r="C167" s="254" t="s">
        <v>1366</v>
      </c>
      <c r="D167" s="238" t="s">
        <v>379</v>
      </c>
      <c r="E167" s="239">
        <v>3.9803000000000002</v>
      </c>
      <c r="F167" s="240"/>
      <c r="G167" s="241">
        <f>ROUND(E167*F167,2)</f>
        <v>0</v>
      </c>
      <c r="H167" s="240"/>
      <c r="I167" s="241">
        <f>ROUND(E167*H167,2)</f>
        <v>0</v>
      </c>
      <c r="J167" s="240"/>
      <c r="K167" s="241">
        <f>ROUND(E167*J167,2)</f>
        <v>0</v>
      </c>
      <c r="L167" s="241">
        <v>12</v>
      </c>
      <c r="M167" s="241">
        <f>G167*(1+L167/100)</f>
        <v>0</v>
      </c>
      <c r="N167" s="239">
        <v>3.3E-4</v>
      </c>
      <c r="O167" s="239">
        <f>ROUND(E167*N167,2)</f>
        <v>0</v>
      </c>
      <c r="P167" s="239">
        <v>1.183E-2</v>
      </c>
      <c r="Q167" s="239">
        <f>ROUND(E167*P167,2)</f>
        <v>0.05</v>
      </c>
      <c r="R167" s="241" t="s">
        <v>519</v>
      </c>
      <c r="S167" s="241" t="s">
        <v>315</v>
      </c>
      <c r="T167" s="242" t="s">
        <v>315</v>
      </c>
      <c r="U167" s="224">
        <v>0.34599999999999997</v>
      </c>
      <c r="V167" s="224">
        <f>ROUND(E167*U167,2)</f>
        <v>1.38</v>
      </c>
      <c r="W167" s="224"/>
      <c r="X167" s="224" t="s">
        <v>336</v>
      </c>
      <c r="Y167" s="224" t="s">
        <v>317</v>
      </c>
      <c r="Z167" s="214"/>
      <c r="AA167" s="214"/>
      <c r="AB167" s="214"/>
      <c r="AC167" s="214"/>
      <c r="AD167" s="214"/>
      <c r="AE167" s="214"/>
      <c r="AF167" s="214"/>
      <c r="AG167" s="214" t="s">
        <v>367</v>
      </c>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row>
    <row r="168" spans="1:60" outlineLevel="2" x14ac:dyDescent="0.2">
      <c r="A168" s="221"/>
      <c r="B168" s="222"/>
      <c r="C168" s="268" t="s">
        <v>536</v>
      </c>
      <c r="D168" s="262"/>
      <c r="E168" s="263"/>
      <c r="F168" s="224"/>
      <c r="G168" s="224"/>
      <c r="H168" s="224"/>
      <c r="I168" s="224"/>
      <c r="J168" s="224"/>
      <c r="K168" s="224"/>
      <c r="L168" s="224"/>
      <c r="M168" s="224"/>
      <c r="N168" s="223"/>
      <c r="O168" s="223"/>
      <c r="P168" s="223"/>
      <c r="Q168" s="223"/>
      <c r="R168" s="224"/>
      <c r="S168" s="224"/>
      <c r="T168" s="224"/>
      <c r="U168" s="224"/>
      <c r="V168" s="224"/>
      <c r="W168" s="224"/>
      <c r="X168" s="224"/>
      <c r="Y168" s="224"/>
      <c r="Z168" s="214"/>
      <c r="AA168" s="214"/>
      <c r="AB168" s="214"/>
      <c r="AC168" s="214"/>
      <c r="AD168" s="214"/>
      <c r="AE168" s="214"/>
      <c r="AF168" s="214"/>
      <c r="AG168" s="214" t="s">
        <v>371</v>
      </c>
      <c r="AH168" s="214">
        <v>0</v>
      </c>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row>
    <row r="169" spans="1:60" outlineLevel="3" x14ac:dyDescent="0.2">
      <c r="A169" s="221"/>
      <c r="B169" s="222"/>
      <c r="C169" s="268" t="s">
        <v>1367</v>
      </c>
      <c r="D169" s="262"/>
      <c r="E169" s="263">
        <v>3.9803000000000002</v>
      </c>
      <c r="F169" s="224"/>
      <c r="G169" s="224"/>
      <c r="H169" s="224"/>
      <c r="I169" s="224"/>
      <c r="J169" s="224"/>
      <c r="K169" s="224"/>
      <c r="L169" s="224"/>
      <c r="M169" s="224"/>
      <c r="N169" s="223"/>
      <c r="O169" s="223"/>
      <c r="P169" s="223"/>
      <c r="Q169" s="223"/>
      <c r="R169" s="224"/>
      <c r="S169" s="224"/>
      <c r="T169" s="224"/>
      <c r="U169" s="224"/>
      <c r="V169" s="224"/>
      <c r="W169" s="224"/>
      <c r="X169" s="224"/>
      <c r="Y169" s="224"/>
      <c r="Z169" s="214"/>
      <c r="AA169" s="214"/>
      <c r="AB169" s="214"/>
      <c r="AC169" s="214"/>
      <c r="AD169" s="214"/>
      <c r="AE169" s="214"/>
      <c r="AF169" s="214"/>
      <c r="AG169" s="214" t="s">
        <v>371</v>
      </c>
      <c r="AH169" s="214">
        <v>0</v>
      </c>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row>
    <row r="170" spans="1:60" outlineLevel="1" x14ac:dyDescent="0.2">
      <c r="A170" s="236">
        <v>38</v>
      </c>
      <c r="B170" s="237" t="s">
        <v>538</v>
      </c>
      <c r="C170" s="254" t="s">
        <v>539</v>
      </c>
      <c r="D170" s="238" t="s">
        <v>375</v>
      </c>
      <c r="E170" s="239">
        <v>3.3330000000000002</v>
      </c>
      <c r="F170" s="240"/>
      <c r="G170" s="241">
        <f>ROUND(E170*F170,2)</f>
        <v>0</v>
      </c>
      <c r="H170" s="240"/>
      <c r="I170" s="241">
        <f>ROUND(E170*H170,2)</f>
        <v>0</v>
      </c>
      <c r="J170" s="240"/>
      <c r="K170" s="241">
        <f>ROUND(E170*J170,2)</f>
        <v>0</v>
      </c>
      <c r="L170" s="241">
        <v>12</v>
      </c>
      <c r="M170" s="241">
        <f>G170*(1+L170/100)</f>
        <v>0</v>
      </c>
      <c r="N170" s="239">
        <v>0</v>
      </c>
      <c r="O170" s="239">
        <f>ROUND(E170*N170,2)</f>
        <v>0</v>
      </c>
      <c r="P170" s="239">
        <v>0</v>
      </c>
      <c r="Q170" s="239">
        <f>ROUND(E170*P170,2)</f>
        <v>0</v>
      </c>
      <c r="R170" s="241" t="s">
        <v>519</v>
      </c>
      <c r="S170" s="241" t="s">
        <v>315</v>
      </c>
      <c r="T170" s="242" t="s">
        <v>315</v>
      </c>
      <c r="U170" s="224">
        <v>0.05</v>
      </c>
      <c r="V170" s="224">
        <f>ROUND(E170*U170,2)</f>
        <v>0.17</v>
      </c>
      <c r="W170" s="224"/>
      <c r="X170" s="224" t="s">
        <v>336</v>
      </c>
      <c r="Y170" s="224" t="s">
        <v>317</v>
      </c>
      <c r="Z170" s="214"/>
      <c r="AA170" s="214"/>
      <c r="AB170" s="214"/>
      <c r="AC170" s="214"/>
      <c r="AD170" s="214"/>
      <c r="AE170" s="214"/>
      <c r="AF170" s="214"/>
      <c r="AG170" s="214" t="s">
        <v>367</v>
      </c>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row>
    <row r="171" spans="1:60" outlineLevel="2" x14ac:dyDescent="0.2">
      <c r="A171" s="221"/>
      <c r="B171" s="222"/>
      <c r="C171" s="267" t="s">
        <v>540</v>
      </c>
      <c r="D171" s="266"/>
      <c r="E171" s="266"/>
      <c r="F171" s="266"/>
      <c r="G171" s="266"/>
      <c r="H171" s="224"/>
      <c r="I171" s="224"/>
      <c r="J171" s="224"/>
      <c r="K171" s="224"/>
      <c r="L171" s="224"/>
      <c r="M171" s="224"/>
      <c r="N171" s="223"/>
      <c r="O171" s="223"/>
      <c r="P171" s="223"/>
      <c r="Q171" s="223"/>
      <c r="R171" s="224"/>
      <c r="S171" s="224"/>
      <c r="T171" s="224"/>
      <c r="U171" s="224"/>
      <c r="V171" s="224"/>
      <c r="W171" s="224"/>
      <c r="X171" s="224"/>
      <c r="Y171" s="224"/>
      <c r="Z171" s="214"/>
      <c r="AA171" s="214"/>
      <c r="AB171" s="214"/>
      <c r="AC171" s="214"/>
      <c r="AD171" s="214"/>
      <c r="AE171" s="214"/>
      <c r="AF171" s="214"/>
      <c r="AG171" s="214" t="s">
        <v>369</v>
      </c>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row>
    <row r="172" spans="1:60" outlineLevel="2" x14ac:dyDescent="0.2">
      <c r="A172" s="221"/>
      <c r="B172" s="222"/>
      <c r="C172" s="268" t="s">
        <v>1368</v>
      </c>
      <c r="D172" s="262"/>
      <c r="E172" s="263">
        <v>1.56</v>
      </c>
      <c r="F172" s="224"/>
      <c r="G172" s="224"/>
      <c r="H172" s="224"/>
      <c r="I172" s="224"/>
      <c r="J172" s="224"/>
      <c r="K172" s="224"/>
      <c r="L172" s="224"/>
      <c r="M172" s="224"/>
      <c r="N172" s="223"/>
      <c r="O172" s="223"/>
      <c r="P172" s="223"/>
      <c r="Q172" s="223"/>
      <c r="R172" s="224"/>
      <c r="S172" s="224"/>
      <c r="T172" s="224"/>
      <c r="U172" s="224"/>
      <c r="V172" s="224"/>
      <c r="W172" s="224"/>
      <c r="X172" s="224"/>
      <c r="Y172" s="224"/>
      <c r="Z172" s="214"/>
      <c r="AA172" s="214"/>
      <c r="AB172" s="214"/>
      <c r="AC172" s="214"/>
      <c r="AD172" s="214"/>
      <c r="AE172" s="214"/>
      <c r="AF172" s="214"/>
      <c r="AG172" s="214" t="s">
        <v>371</v>
      </c>
      <c r="AH172" s="214">
        <v>0</v>
      </c>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row>
    <row r="173" spans="1:60" outlineLevel="3" x14ac:dyDescent="0.2">
      <c r="A173" s="221"/>
      <c r="B173" s="222"/>
      <c r="C173" s="268" t="s">
        <v>1369</v>
      </c>
      <c r="D173" s="262"/>
      <c r="E173" s="263">
        <v>1.7729999999999999</v>
      </c>
      <c r="F173" s="224"/>
      <c r="G173" s="224"/>
      <c r="H173" s="224"/>
      <c r="I173" s="224"/>
      <c r="J173" s="224"/>
      <c r="K173" s="224"/>
      <c r="L173" s="224"/>
      <c r="M173" s="224"/>
      <c r="N173" s="223"/>
      <c r="O173" s="223"/>
      <c r="P173" s="223"/>
      <c r="Q173" s="223"/>
      <c r="R173" s="224"/>
      <c r="S173" s="224"/>
      <c r="T173" s="224"/>
      <c r="U173" s="224"/>
      <c r="V173" s="224"/>
      <c r="W173" s="224"/>
      <c r="X173" s="224"/>
      <c r="Y173" s="224"/>
      <c r="Z173" s="214"/>
      <c r="AA173" s="214"/>
      <c r="AB173" s="214"/>
      <c r="AC173" s="214"/>
      <c r="AD173" s="214"/>
      <c r="AE173" s="214"/>
      <c r="AF173" s="214"/>
      <c r="AG173" s="214" t="s">
        <v>371</v>
      </c>
      <c r="AH173" s="214">
        <v>0</v>
      </c>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row>
    <row r="174" spans="1:60" ht="22.5" outlineLevel="1" x14ac:dyDescent="0.2">
      <c r="A174" s="236">
        <v>39</v>
      </c>
      <c r="B174" s="237" t="s">
        <v>552</v>
      </c>
      <c r="C174" s="254" t="s">
        <v>553</v>
      </c>
      <c r="D174" s="238" t="s">
        <v>379</v>
      </c>
      <c r="E174" s="239">
        <v>36.69</v>
      </c>
      <c r="F174" s="240"/>
      <c r="G174" s="241">
        <f>ROUND(E174*F174,2)</f>
        <v>0</v>
      </c>
      <c r="H174" s="240"/>
      <c r="I174" s="241">
        <f>ROUND(E174*H174,2)</f>
        <v>0</v>
      </c>
      <c r="J174" s="240"/>
      <c r="K174" s="241">
        <f>ROUND(E174*J174,2)</f>
        <v>0</v>
      </c>
      <c r="L174" s="241">
        <v>12</v>
      </c>
      <c r="M174" s="241">
        <f>G174*(1+L174/100)</f>
        <v>0</v>
      </c>
      <c r="N174" s="239">
        <v>0</v>
      </c>
      <c r="O174" s="239">
        <f>ROUND(E174*N174,2)</f>
        <v>0</v>
      </c>
      <c r="P174" s="239">
        <v>0.05</v>
      </c>
      <c r="Q174" s="239">
        <f>ROUND(E174*P174,2)</f>
        <v>1.83</v>
      </c>
      <c r="R174" s="241" t="s">
        <v>519</v>
      </c>
      <c r="S174" s="241" t="s">
        <v>315</v>
      </c>
      <c r="T174" s="242" t="s">
        <v>315</v>
      </c>
      <c r="U174" s="224">
        <v>0.46</v>
      </c>
      <c r="V174" s="224">
        <f>ROUND(E174*U174,2)</f>
        <v>16.88</v>
      </c>
      <c r="W174" s="224"/>
      <c r="X174" s="224" t="s">
        <v>336</v>
      </c>
      <c r="Y174" s="224" t="s">
        <v>317</v>
      </c>
      <c r="Z174" s="214"/>
      <c r="AA174" s="214"/>
      <c r="AB174" s="214"/>
      <c r="AC174" s="214"/>
      <c r="AD174" s="214"/>
      <c r="AE174" s="214"/>
      <c r="AF174" s="214"/>
      <c r="AG174" s="214" t="s">
        <v>367</v>
      </c>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row>
    <row r="175" spans="1:60" outlineLevel="2" x14ac:dyDescent="0.2">
      <c r="A175" s="221"/>
      <c r="B175" s="222"/>
      <c r="C175" s="268" t="s">
        <v>536</v>
      </c>
      <c r="D175" s="262"/>
      <c r="E175" s="263"/>
      <c r="F175" s="224"/>
      <c r="G175" s="224"/>
      <c r="H175" s="224"/>
      <c r="I175" s="224"/>
      <c r="J175" s="224"/>
      <c r="K175" s="224"/>
      <c r="L175" s="224"/>
      <c r="M175" s="224"/>
      <c r="N175" s="223"/>
      <c r="O175" s="223"/>
      <c r="P175" s="223"/>
      <c r="Q175" s="223"/>
      <c r="R175" s="224"/>
      <c r="S175" s="224"/>
      <c r="T175" s="224"/>
      <c r="U175" s="224"/>
      <c r="V175" s="224"/>
      <c r="W175" s="224"/>
      <c r="X175" s="224"/>
      <c r="Y175" s="224"/>
      <c r="Z175" s="214"/>
      <c r="AA175" s="214"/>
      <c r="AB175" s="214"/>
      <c r="AC175" s="214"/>
      <c r="AD175" s="214"/>
      <c r="AE175" s="214"/>
      <c r="AF175" s="214"/>
      <c r="AG175" s="214" t="s">
        <v>371</v>
      </c>
      <c r="AH175" s="214">
        <v>0</v>
      </c>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row>
    <row r="176" spans="1:60" outlineLevel="3" x14ac:dyDescent="0.2">
      <c r="A176" s="221"/>
      <c r="B176" s="222"/>
      <c r="C176" s="268" t="s">
        <v>1370</v>
      </c>
      <c r="D176" s="262"/>
      <c r="E176" s="263">
        <v>12.62</v>
      </c>
      <c r="F176" s="224"/>
      <c r="G176" s="224"/>
      <c r="H176" s="224"/>
      <c r="I176" s="224"/>
      <c r="J176" s="224"/>
      <c r="K176" s="224"/>
      <c r="L176" s="224"/>
      <c r="M176" s="224"/>
      <c r="N176" s="223"/>
      <c r="O176" s="223"/>
      <c r="P176" s="223"/>
      <c r="Q176" s="223"/>
      <c r="R176" s="224"/>
      <c r="S176" s="224"/>
      <c r="T176" s="224"/>
      <c r="U176" s="224"/>
      <c r="V176" s="224"/>
      <c r="W176" s="224"/>
      <c r="X176" s="224"/>
      <c r="Y176" s="224"/>
      <c r="Z176" s="214"/>
      <c r="AA176" s="214"/>
      <c r="AB176" s="214"/>
      <c r="AC176" s="214"/>
      <c r="AD176" s="214"/>
      <c r="AE176" s="214"/>
      <c r="AF176" s="214"/>
      <c r="AG176" s="214" t="s">
        <v>371</v>
      </c>
      <c r="AH176" s="214">
        <v>0</v>
      </c>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row>
    <row r="177" spans="1:60" outlineLevel="3" x14ac:dyDescent="0.2">
      <c r="A177" s="221"/>
      <c r="B177" s="222"/>
      <c r="C177" s="268" t="s">
        <v>1371</v>
      </c>
      <c r="D177" s="262"/>
      <c r="E177" s="263">
        <v>24.07</v>
      </c>
      <c r="F177" s="224"/>
      <c r="G177" s="224"/>
      <c r="H177" s="224"/>
      <c r="I177" s="224"/>
      <c r="J177" s="224"/>
      <c r="K177" s="224"/>
      <c r="L177" s="224"/>
      <c r="M177" s="224"/>
      <c r="N177" s="223"/>
      <c r="O177" s="223"/>
      <c r="P177" s="223"/>
      <c r="Q177" s="223"/>
      <c r="R177" s="224"/>
      <c r="S177" s="224"/>
      <c r="T177" s="224"/>
      <c r="U177" s="224"/>
      <c r="V177" s="224"/>
      <c r="W177" s="224"/>
      <c r="X177" s="224"/>
      <c r="Y177" s="224"/>
      <c r="Z177" s="214"/>
      <c r="AA177" s="214"/>
      <c r="AB177" s="214"/>
      <c r="AC177" s="214"/>
      <c r="AD177" s="214"/>
      <c r="AE177" s="214"/>
      <c r="AF177" s="214"/>
      <c r="AG177" s="214" t="s">
        <v>371</v>
      </c>
      <c r="AH177" s="214">
        <v>0</v>
      </c>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row>
    <row r="178" spans="1:60" ht="22.5" outlineLevel="1" x14ac:dyDescent="0.2">
      <c r="A178" s="236">
        <v>40</v>
      </c>
      <c r="B178" s="237" t="s">
        <v>557</v>
      </c>
      <c r="C178" s="254" t="s">
        <v>558</v>
      </c>
      <c r="D178" s="238" t="s">
        <v>379</v>
      </c>
      <c r="E178" s="239">
        <v>111.0501</v>
      </c>
      <c r="F178" s="240"/>
      <c r="G178" s="241">
        <f>ROUND(E178*F178,2)</f>
        <v>0</v>
      </c>
      <c r="H178" s="240"/>
      <c r="I178" s="241">
        <f>ROUND(E178*H178,2)</f>
        <v>0</v>
      </c>
      <c r="J178" s="240"/>
      <c r="K178" s="241">
        <f>ROUND(E178*J178,2)</f>
        <v>0</v>
      </c>
      <c r="L178" s="241">
        <v>12</v>
      </c>
      <c r="M178" s="241">
        <f>G178*(1+L178/100)</f>
        <v>0</v>
      </c>
      <c r="N178" s="239">
        <v>0</v>
      </c>
      <c r="O178" s="239">
        <f>ROUND(E178*N178,2)</f>
        <v>0</v>
      </c>
      <c r="P178" s="239">
        <v>0.02</v>
      </c>
      <c r="Q178" s="239">
        <f>ROUND(E178*P178,2)</f>
        <v>2.2200000000000002</v>
      </c>
      <c r="R178" s="241" t="s">
        <v>519</v>
      </c>
      <c r="S178" s="241" t="s">
        <v>315</v>
      </c>
      <c r="T178" s="242" t="s">
        <v>315</v>
      </c>
      <c r="U178" s="224">
        <v>0.13</v>
      </c>
      <c r="V178" s="224">
        <f>ROUND(E178*U178,2)</f>
        <v>14.44</v>
      </c>
      <c r="W178" s="224"/>
      <c r="X178" s="224" t="s">
        <v>336</v>
      </c>
      <c r="Y178" s="224" t="s">
        <v>317</v>
      </c>
      <c r="Z178" s="214"/>
      <c r="AA178" s="214"/>
      <c r="AB178" s="214"/>
      <c r="AC178" s="214"/>
      <c r="AD178" s="214"/>
      <c r="AE178" s="214"/>
      <c r="AF178" s="214"/>
      <c r="AG178" s="214" t="s">
        <v>367</v>
      </c>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row>
    <row r="179" spans="1:60" outlineLevel="2" x14ac:dyDescent="0.2">
      <c r="A179" s="221"/>
      <c r="B179" s="222"/>
      <c r="C179" s="255" t="s">
        <v>559</v>
      </c>
      <c r="D179" s="243"/>
      <c r="E179" s="243"/>
      <c r="F179" s="243"/>
      <c r="G179" s="243"/>
      <c r="H179" s="224"/>
      <c r="I179" s="224"/>
      <c r="J179" s="224"/>
      <c r="K179" s="224"/>
      <c r="L179" s="224"/>
      <c r="M179" s="224"/>
      <c r="N179" s="223"/>
      <c r="O179" s="223"/>
      <c r="P179" s="223"/>
      <c r="Q179" s="223"/>
      <c r="R179" s="224"/>
      <c r="S179" s="224"/>
      <c r="T179" s="224"/>
      <c r="U179" s="224"/>
      <c r="V179" s="224"/>
      <c r="W179" s="224"/>
      <c r="X179" s="224"/>
      <c r="Y179" s="224"/>
      <c r="Z179" s="214"/>
      <c r="AA179" s="214"/>
      <c r="AB179" s="214"/>
      <c r="AC179" s="214"/>
      <c r="AD179" s="214"/>
      <c r="AE179" s="214"/>
      <c r="AF179" s="214"/>
      <c r="AG179" s="214" t="s">
        <v>320</v>
      </c>
      <c r="AH179" s="214"/>
      <c r="AI179" s="214"/>
      <c r="AJ179" s="214"/>
      <c r="AK179" s="214"/>
      <c r="AL179" s="214"/>
      <c r="AM179" s="214"/>
      <c r="AN179" s="214"/>
      <c r="AO179" s="214"/>
      <c r="AP179" s="214"/>
      <c r="AQ179" s="214"/>
      <c r="AR179" s="214"/>
      <c r="AS179" s="214"/>
      <c r="AT179" s="214"/>
      <c r="AU179" s="214"/>
      <c r="AV179" s="214"/>
      <c r="AW179" s="214"/>
      <c r="AX179" s="214"/>
      <c r="AY179" s="214"/>
      <c r="AZ179" s="214"/>
      <c r="BA179" s="244" t="str">
        <f>C179</f>
        <v>V položkách otlučení omítek stěn vnitřních i vnějších je započteno i vyškrabání spár a očištění zdiva.</v>
      </c>
      <c r="BB179" s="214"/>
      <c r="BC179" s="214"/>
      <c r="BD179" s="214"/>
      <c r="BE179" s="214"/>
      <c r="BF179" s="214"/>
      <c r="BG179" s="214"/>
      <c r="BH179" s="214"/>
    </row>
    <row r="180" spans="1:60" outlineLevel="2" x14ac:dyDescent="0.2">
      <c r="A180" s="221"/>
      <c r="B180" s="222"/>
      <c r="C180" s="268" t="s">
        <v>536</v>
      </c>
      <c r="D180" s="262"/>
      <c r="E180" s="263"/>
      <c r="F180" s="224"/>
      <c r="G180" s="224"/>
      <c r="H180" s="224"/>
      <c r="I180" s="224"/>
      <c r="J180" s="224"/>
      <c r="K180" s="224"/>
      <c r="L180" s="224"/>
      <c r="M180" s="224"/>
      <c r="N180" s="223"/>
      <c r="O180" s="223"/>
      <c r="P180" s="223"/>
      <c r="Q180" s="223"/>
      <c r="R180" s="224"/>
      <c r="S180" s="224"/>
      <c r="T180" s="224"/>
      <c r="U180" s="224"/>
      <c r="V180" s="224"/>
      <c r="W180" s="224"/>
      <c r="X180" s="224"/>
      <c r="Y180" s="224"/>
      <c r="Z180" s="214"/>
      <c r="AA180" s="214"/>
      <c r="AB180" s="214"/>
      <c r="AC180" s="214"/>
      <c r="AD180" s="214"/>
      <c r="AE180" s="214"/>
      <c r="AF180" s="214"/>
      <c r="AG180" s="214" t="s">
        <v>371</v>
      </c>
      <c r="AH180" s="214">
        <v>0</v>
      </c>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row>
    <row r="181" spans="1:60" outlineLevel="3" x14ac:dyDescent="0.2">
      <c r="A181" s="221"/>
      <c r="B181" s="222"/>
      <c r="C181" s="268" t="s">
        <v>1372</v>
      </c>
      <c r="D181" s="262"/>
      <c r="E181" s="263">
        <v>39</v>
      </c>
      <c r="F181" s="224"/>
      <c r="G181" s="224"/>
      <c r="H181" s="224"/>
      <c r="I181" s="224"/>
      <c r="J181" s="224"/>
      <c r="K181" s="224"/>
      <c r="L181" s="224"/>
      <c r="M181" s="224"/>
      <c r="N181" s="223"/>
      <c r="O181" s="223"/>
      <c r="P181" s="223"/>
      <c r="Q181" s="223"/>
      <c r="R181" s="224"/>
      <c r="S181" s="224"/>
      <c r="T181" s="224"/>
      <c r="U181" s="224"/>
      <c r="V181" s="224"/>
      <c r="W181" s="224"/>
      <c r="X181" s="224"/>
      <c r="Y181" s="224"/>
      <c r="Z181" s="214"/>
      <c r="AA181" s="214"/>
      <c r="AB181" s="214"/>
      <c r="AC181" s="214"/>
      <c r="AD181" s="214"/>
      <c r="AE181" s="214"/>
      <c r="AF181" s="214"/>
      <c r="AG181" s="214" t="s">
        <v>371</v>
      </c>
      <c r="AH181" s="214">
        <v>0</v>
      </c>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row>
    <row r="182" spans="1:60" outlineLevel="3" x14ac:dyDescent="0.2">
      <c r="A182" s="221"/>
      <c r="B182" s="222"/>
      <c r="C182" s="268" t="s">
        <v>1373</v>
      </c>
      <c r="D182" s="262"/>
      <c r="E182" s="263">
        <v>19.9056</v>
      </c>
      <c r="F182" s="224"/>
      <c r="G182" s="224"/>
      <c r="H182" s="224"/>
      <c r="I182" s="224"/>
      <c r="J182" s="224"/>
      <c r="K182" s="224"/>
      <c r="L182" s="224"/>
      <c r="M182" s="224"/>
      <c r="N182" s="223"/>
      <c r="O182" s="223"/>
      <c r="P182" s="223"/>
      <c r="Q182" s="223"/>
      <c r="R182" s="224"/>
      <c r="S182" s="224"/>
      <c r="T182" s="224"/>
      <c r="U182" s="224"/>
      <c r="V182" s="224"/>
      <c r="W182" s="224"/>
      <c r="X182" s="224"/>
      <c r="Y182" s="224"/>
      <c r="Z182" s="214"/>
      <c r="AA182" s="214"/>
      <c r="AB182" s="214"/>
      <c r="AC182" s="214"/>
      <c r="AD182" s="214"/>
      <c r="AE182" s="214"/>
      <c r="AF182" s="214"/>
      <c r="AG182" s="214" t="s">
        <v>371</v>
      </c>
      <c r="AH182" s="214">
        <v>0</v>
      </c>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row>
    <row r="183" spans="1:60" outlineLevel="3" x14ac:dyDescent="0.2">
      <c r="A183" s="221"/>
      <c r="B183" s="222"/>
      <c r="C183" s="268" t="s">
        <v>1374</v>
      </c>
      <c r="D183" s="262"/>
      <c r="E183" s="263">
        <v>4.1014999999999997</v>
      </c>
      <c r="F183" s="224"/>
      <c r="G183" s="224"/>
      <c r="H183" s="224"/>
      <c r="I183" s="224"/>
      <c r="J183" s="224"/>
      <c r="K183" s="224"/>
      <c r="L183" s="224"/>
      <c r="M183" s="224"/>
      <c r="N183" s="223"/>
      <c r="O183" s="223"/>
      <c r="P183" s="223"/>
      <c r="Q183" s="223"/>
      <c r="R183" s="224"/>
      <c r="S183" s="224"/>
      <c r="T183" s="224"/>
      <c r="U183" s="224"/>
      <c r="V183" s="224"/>
      <c r="W183" s="224"/>
      <c r="X183" s="224"/>
      <c r="Y183" s="224"/>
      <c r="Z183" s="214"/>
      <c r="AA183" s="214"/>
      <c r="AB183" s="214"/>
      <c r="AC183" s="214"/>
      <c r="AD183" s="214"/>
      <c r="AE183" s="214"/>
      <c r="AF183" s="214"/>
      <c r="AG183" s="214" t="s">
        <v>371</v>
      </c>
      <c r="AH183" s="214">
        <v>0</v>
      </c>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row>
    <row r="184" spans="1:60" outlineLevel="3" x14ac:dyDescent="0.2">
      <c r="A184" s="221"/>
      <c r="B184" s="222"/>
      <c r="C184" s="268" t="s">
        <v>1375</v>
      </c>
      <c r="D184" s="262"/>
      <c r="E184" s="263">
        <v>2.0640000000000001</v>
      </c>
      <c r="F184" s="224"/>
      <c r="G184" s="224"/>
      <c r="H184" s="224"/>
      <c r="I184" s="224"/>
      <c r="J184" s="224"/>
      <c r="K184" s="224"/>
      <c r="L184" s="224"/>
      <c r="M184" s="224"/>
      <c r="N184" s="223"/>
      <c r="O184" s="223"/>
      <c r="P184" s="223"/>
      <c r="Q184" s="223"/>
      <c r="R184" s="224"/>
      <c r="S184" s="224"/>
      <c r="T184" s="224"/>
      <c r="U184" s="224"/>
      <c r="V184" s="224"/>
      <c r="W184" s="224"/>
      <c r="X184" s="224"/>
      <c r="Y184" s="224"/>
      <c r="Z184" s="214"/>
      <c r="AA184" s="214"/>
      <c r="AB184" s="214"/>
      <c r="AC184" s="214"/>
      <c r="AD184" s="214"/>
      <c r="AE184" s="214"/>
      <c r="AF184" s="214"/>
      <c r="AG184" s="214" t="s">
        <v>371</v>
      </c>
      <c r="AH184" s="214">
        <v>0</v>
      </c>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row>
    <row r="185" spans="1:60" outlineLevel="3" x14ac:dyDescent="0.2">
      <c r="A185" s="221"/>
      <c r="B185" s="222"/>
      <c r="C185" s="268" t="s">
        <v>1376</v>
      </c>
      <c r="D185" s="262"/>
      <c r="E185" s="263">
        <v>-3.3330000000000002</v>
      </c>
      <c r="F185" s="224"/>
      <c r="G185" s="224"/>
      <c r="H185" s="224"/>
      <c r="I185" s="224"/>
      <c r="J185" s="224"/>
      <c r="K185" s="224"/>
      <c r="L185" s="224"/>
      <c r="M185" s="224"/>
      <c r="N185" s="223"/>
      <c r="O185" s="223"/>
      <c r="P185" s="223"/>
      <c r="Q185" s="223"/>
      <c r="R185" s="224"/>
      <c r="S185" s="224"/>
      <c r="T185" s="224"/>
      <c r="U185" s="224"/>
      <c r="V185" s="224"/>
      <c r="W185" s="224"/>
      <c r="X185" s="224"/>
      <c r="Y185" s="224"/>
      <c r="Z185" s="214"/>
      <c r="AA185" s="214"/>
      <c r="AB185" s="214"/>
      <c r="AC185" s="214"/>
      <c r="AD185" s="214"/>
      <c r="AE185" s="214"/>
      <c r="AF185" s="214"/>
      <c r="AG185" s="214" t="s">
        <v>371</v>
      </c>
      <c r="AH185" s="214">
        <v>0</v>
      </c>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row>
    <row r="186" spans="1:60" outlineLevel="3" x14ac:dyDescent="0.2">
      <c r="A186" s="221"/>
      <c r="B186" s="222"/>
      <c r="C186" s="268" t="s">
        <v>1377</v>
      </c>
      <c r="D186" s="262"/>
      <c r="E186" s="263">
        <v>-7.9950000000000001</v>
      </c>
      <c r="F186" s="224"/>
      <c r="G186" s="224"/>
      <c r="H186" s="224"/>
      <c r="I186" s="224"/>
      <c r="J186" s="224"/>
      <c r="K186" s="224"/>
      <c r="L186" s="224"/>
      <c r="M186" s="224"/>
      <c r="N186" s="223"/>
      <c r="O186" s="223"/>
      <c r="P186" s="223"/>
      <c r="Q186" s="223"/>
      <c r="R186" s="224"/>
      <c r="S186" s="224"/>
      <c r="T186" s="224"/>
      <c r="U186" s="224"/>
      <c r="V186" s="224"/>
      <c r="W186" s="224"/>
      <c r="X186" s="224"/>
      <c r="Y186" s="224"/>
      <c r="Z186" s="214"/>
      <c r="AA186" s="214"/>
      <c r="AB186" s="214"/>
      <c r="AC186" s="214"/>
      <c r="AD186" s="214"/>
      <c r="AE186" s="214"/>
      <c r="AF186" s="214"/>
      <c r="AG186" s="214" t="s">
        <v>371</v>
      </c>
      <c r="AH186" s="214">
        <v>0</v>
      </c>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row>
    <row r="187" spans="1:60" outlineLevel="3" x14ac:dyDescent="0.2">
      <c r="A187" s="221"/>
      <c r="B187" s="222"/>
      <c r="C187" s="268" t="s">
        <v>1378</v>
      </c>
      <c r="D187" s="262"/>
      <c r="E187" s="263">
        <v>58.89</v>
      </c>
      <c r="F187" s="224"/>
      <c r="G187" s="224"/>
      <c r="H187" s="224"/>
      <c r="I187" s="224"/>
      <c r="J187" s="224"/>
      <c r="K187" s="224"/>
      <c r="L187" s="224"/>
      <c r="M187" s="224"/>
      <c r="N187" s="223"/>
      <c r="O187" s="223"/>
      <c r="P187" s="223"/>
      <c r="Q187" s="223"/>
      <c r="R187" s="224"/>
      <c r="S187" s="224"/>
      <c r="T187" s="224"/>
      <c r="U187" s="224"/>
      <c r="V187" s="224"/>
      <c r="W187" s="224"/>
      <c r="X187" s="224"/>
      <c r="Y187" s="224"/>
      <c r="Z187" s="214"/>
      <c r="AA187" s="214"/>
      <c r="AB187" s="214"/>
      <c r="AC187" s="214"/>
      <c r="AD187" s="214"/>
      <c r="AE187" s="214"/>
      <c r="AF187" s="214"/>
      <c r="AG187" s="214" t="s">
        <v>371</v>
      </c>
      <c r="AH187" s="214">
        <v>0</v>
      </c>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row>
    <row r="188" spans="1:60" outlineLevel="3" x14ac:dyDescent="0.2">
      <c r="A188" s="221"/>
      <c r="B188" s="222"/>
      <c r="C188" s="268" t="s">
        <v>1330</v>
      </c>
      <c r="D188" s="262"/>
      <c r="E188" s="263">
        <v>-5.9530000000000003</v>
      </c>
      <c r="F188" s="224"/>
      <c r="G188" s="224"/>
      <c r="H188" s="224"/>
      <c r="I188" s="224"/>
      <c r="J188" s="224"/>
      <c r="K188" s="224"/>
      <c r="L188" s="224"/>
      <c r="M188" s="224"/>
      <c r="N188" s="223"/>
      <c r="O188" s="223"/>
      <c r="P188" s="223"/>
      <c r="Q188" s="223"/>
      <c r="R188" s="224"/>
      <c r="S188" s="224"/>
      <c r="T188" s="224"/>
      <c r="U188" s="224"/>
      <c r="V188" s="224"/>
      <c r="W188" s="224"/>
      <c r="X188" s="224"/>
      <c r="Y188" s="224"/>
      <c r="Z188" s="214"/>
      <c r="AA188" s="214"/>
      <c r="AB188" s="214"/>
      <c r="AC188" s="214"/>
      <c r="AD188" s="214"/>
      <c r="AE188" s="214"/>
      <c r="AF188" s="214"/>
      <c r="AG188" s="214" t="s">
        <v>371</v>
      </c>
      <c r="AH188" s="214">
        <v>0</v>
      </c>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row>
    <row r="189" spans="1:60" outlineLevel="3" x14ac:dyDescent="0.2">
      <c r="A189" s="221"/>
      <c r="B189" s="222"/>
      <c r="C189" s="268" t="s">
        <v>1331</v>
      </c>
      <c r="D189" s="262"/>
      <c r="E189" s="263">
        <v>4.37</v>
      </c>
      <c r="F189" s="224"/>
      <c r="G189" s="224"/>
      <c r="H189" s="224"/>
      <c r="I189" s="224"/>
      <c r="J189" s="224"/>
      <c r="K189" s="224"/>
      <c r="L189" s="224"/>
      <c r="M189" s="224"/>
      <c r="N189" s="223"/>
      <c r="O189" s="223"/>
      <c r="P189" s="223"/>
      <c r="Q189" s="223"/>
      <c r="R189" s="224"/>
      <c r="S189" s="224"/>
      <c r="T189" s="224"/>
      <c r="U189" s="224"/>
      <c r="V189" s="224"/>
      <c r="W189" s="224"/>
      <c r="X189" s="224"/>
      <c r="Y189" s="224"/>
      <c r="Z189" s="214"/>
      <c r="AA189" s="214"/>
      <c r="AB189" s="214"/>
      <c r="AC189" s="214"/>
      <c r="AD189" s="214"/>
      <c r="AE189" s="214"/>
      <c r="AF189" s="214"/>
      <c r="AG189" s="214" t="s">
        <v>371</v>
      </c>
      <c r="AH189" s="214">
        <v>0</v>
      </c>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row>
    <row r="190" spans="1:60" ht="33.75" outlineLevel="1" x14ac:dyDescent="0.2">
      <c r="A190" s="236">
        <v>41</v>
      </c>
      <c r="B190" s="237" t="s">
        <v>544</v>
      </c>
      <c r="C190" s="254" t="s">
        <v>545</v>
      </c>
      <c r="D190" s="238" t="s">
        <v>379</v>
      </c>
      <c r="E190" s="239">
        <v>3.3330000000000002</v>
      </c>
      <c r="F190" s="240"/>
      <c r="G190" s="241">
        <f>ROUND(E190*F190,2)</f>
        <v>0</v>
      </c>
      <c r="H190" s="240"/>
      <c r="I190" s="241">
        <f>ROUND(E190*H190,2)</f>
        <v>0</v>
      </c>
      <c r="J190" s="240"/>
      <c r="K190" s="241">
        <f>ROUND(E190*J190,2)</f>
        <v>0</v>
      </c>
      <c r="L190" s="241">
        <v>12</v>
      </c>
      <c r="M190" s="241">
        <f>G190*(1+L190/100)</f>
        <v>0</v>
      </c>
      <c r="N190" s="239">
        <v>1.17E-3</v>
      </c>
      <c r="O190" s="239">
        <f>ROUND(E190*N190,2)</f>
        <v>0</v>
      </c>
      <c r="P190" s="239">
        <v>7.5999999999999998E-2</v>
      </c>
      <c r="Q190" s="239">
        <f>ROUND(E190*P190,2)</f>
        <v>0.25</v>
      </c>
      <c r="R190" s="241" t="s">
        <v>519</v>
      </c>
      <c r="S190" s="241" t="s">
        <v>315</v>
      </c>
      <c r="T190" s="242" t="s">
        <v>315</v>
      </c>
      <c r="U190" s="224">
        <v>0.94</v>
      </c>
      <c r="V190" s="224">
        <f>ROUND(E190*U190,2)</f>
        <v>3.13</v>
      </c>
      <c r="W190" s="224"/>
      <c r="X190" s="224" t="s">
        <v>336</v>
      </c>
      <c r="Y190" s="224" t="s">
        <v>317</v>
      </c>
      <c r="Z190" s="214"/>
      <c r="AA190" s="214"/>
      <c r="AB190" s="214"/>
      <c r="AC190" s="214"/>
      <c r="AD190" s="214"/>
      <c r="AE190" s="214"/>
      <c r="AF190" s="214"/>
      <c r="AG190" s="214" t="s">
        <v>367</v>
      </c>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row>
    <row r="191" spans="1:60" outlineLevel="2" x14ac:dyDescent="0.2">
      <c r="A191" s="221"/>
      <c r="B191" s="222"/>
      <c r="C191" s="268" t="s">
        <v>1368</v>
      </c>
      <c r="D191" s="262"/>
      <c r="E191" s="263">
        <v>1.56</v>
      </c>
      <c r="F191" s="224"/>
      <c r="G191" s="224"/>
      <c r="H191" s="224"/>
      <c r="I191" s="224"/>
      <c r="J191" s="224"/>
      <c r="K191" s="224"/>
      <c r="L191" s="224"/>
      <c r="M191" s="224"/>
      <c r="N191" s="223"/>
      <c r="O191" s="223"/>
      <c r="P191" s="223"/>
      <c r="Q191" s="223"/>
      <c r="R191" s="224"/>
      <c r="S191" s="224"/>
      <c r="T191" s="224"/>
      <c r="U191" s="224"/>
      <c r="V191" s="224"/>
      <c r="W191" s="224"/>
      <c r="X191" s="224"/>
      <c r="Y191" s="224"/>
      <c r="Z191" s="214"/>
      <c r="AA191" s="214"/>
      <c r="AB191" s="214"/>
      <c r="AC191" s="214"/>
      <c r="AD191" s="214"/>
      <c r="AE191" s="214"/>
      <c r="AF191" s="214"/>
      <c r="AG191" s="214" t="s">
        <v>371</v>
      </c>
      <c r="AH191" s="214">
        <v>0</v>
      </c>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row>
    <row r="192" spans="1:60" outlineLevel="3" x14ac:dyDescent="0.2">
      <c r="A192" s="221"/>
      <c r="B192" s="222"/>
      <c r="C192" s="268" t="s">
        <v>1369</v>
      </c>
      <c r="D192" s="262"/>
      <c r="E192" s="263">
        <v>1.7729999999999999</v>
      </c>
      <c r="F192" s="224"/>
      <c r="G192" s="224"/>
      <c r="H192" s="224"/>
      <c r="I192" s="224"/>
      <c r="J192" s="224"/>
      <c r="K192" s="224"/>
      <c r="L192" s="224"/>
      <c r="M192" s="224"/>
      <c r="N192" s="223"/>
      <c r="O192" s="223"/>
      <c r="P192" s="223"/>
      <c r="Q192" s="223"/>
      <c r="R192" s="224"/>
      <c r="S192" s="224"/>
      <c r="T192" s="224"/>
      <c r="U192" s="224"/>
      <c r="V192" s="224"/>
      <c r="W192" s="224"/>
      <c r="X192" s="224"/>
      <c r="Y192" s="224"/>
      <c r="Z192" s="214"/>
      <c r="AA192" s="214"/>
      <c r="AB192" s="214"/>
      <c r="AC192" s="214"/>
      <c r="AD192" s="214"/>
      <c r="AE192" s="214"/>
      <c r="AF192" s="214"/>
      <c r="AG192" s="214" t="s">
        <v>371</v>
      </c>
      <c r="AH192" s="214">
        <v>0</v>
      </c>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row>
    <row r="193" spans="1:60" outlineLevel="1" x14ac:dyDescent="0.2">
      <c r="A193" s="236">
        <v>42</v>
      </c>
      <c r="B193" s="237" t="s">
        <v>1379</v>
      </c>
      <c r="C193" s="254" t="s">
        <v>1380</v>
      </c>
      <c r="D193" s="238" t="s">
        <v>403</v>
      </c>
      <c r="E193" s="239">
        <v>0.3</v>
      </c>
      <c r="F193" s="240"/>
      <c r="G193" s="241">
        <f>ROUND(E193*F193,2)</f>
        <v>0</v>
      </c>
      <c r="H193" s="240"/>
      <c r="I193" s="241">
        <f>ROUND(E193*H193,2)</f>
        <v>0</v>
      </c>
      <c r="J193" s="240"/>
      <c r="K193" s="241">
        <f>ROUND(E193*J193,2)</f>
        <v>0</v>
      </c>
      <c r="L193" s="241">
        <v>12</v>
      </c>
      <c r="M193" s="241">
        <f>G193*(1+L193/100)</f>
        <v>0</v>
      </c>
      <c r="N193" s="239">
        <v>1.6299999999999999E-3</v>
      </c>
      <c r="O193" s="239">
        <f>ROUND(E193*N193,2)</f>
        <v>0</v>
      </c>
      <c r="P193" s="239">
        <v>2.3900000000000001E-2</v>
      </c>
      <c r="Q193" s="239">
        <f>ROUND(E193*P193,2)</f>
        <v>0.01</v>
      </c>
      <c r="R193" s="241" t="s">
        <v>519</v>
      </c>
      <c r="S193" s="241" t="s">
        <v>315</v>
      </c>
      <c r="T193" s="242" t="s">
        <v>315</v>
      </c>
      <c r="U193" s="224">
        <v>3.5</v>
      </c>
      <c r="V193" s="224">
        <f>ROUND(E193*U193,2)</f>
        <v>1.05</v>
      </c>
      <c r="W193" s="224"/>
      <c r="X193" s="224" t="s">
        <v>336</v>
      </c>
      <c r="Y193" s="224" t="s">
        <v>317</v>
      </c>
      <c r="Z193" s="214"/>
      <c r="AA193" s="214"/>
      <c r="AB193" s="214"/>
      <c r="AC193" s="214"/>
      <c r="AD193" s="214"/>
      <c r="AE193" s="214"/>
      <c r="AF193" s="214"/>
      <c r="AG193" s="214" t="s">
        <v>337</v>
      </c>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row>
    <row r="194" spans="1:60" outlineLevel="2" x14ac:dyDescent="0.2">
      <c r="A194" s="221"/>
      <c r="B194" s="222"/>
      <c r="C194" s="268" t="s">
        <v>1381</v>
      </c>
      <c r="D194" s="262"/>
      <c r="E194" s="263">
        <v>0.3</v>
      </c>
      <c r="F194" s="224"/>
      <c r="G194" s="224"/>
      <c r="H194" s="224"/>
      <c r="I194" s="224"/>
      <c r="J194" s="224"/>
      <c r="K194" s="224"/>
      <c r="L194" s="224"/>
      <c r="M194" s="224"/>
      <c r="N194" s="223"/>
      <c r="O194" s="223"/>
      <c r="P194" s="223"/>
      <c r="Q194" s="223"/>
      <c r="R194" s="224"/>
      <c r="S194" s="224"/>
      <c r="T194" s="224"/>
      <c r="U194" s="224"/>
      <c r="V194" s="224"/>
      <c r="W194" s="224"/>
      <c r="X194" s="224"/>
      <c r="Y194" s="224"/>
      <c r="Z194" s="214"/>
      <c r="AA194" s="214"/>
      <c r="AB194" s="214"/>
      <c r="AC194" s="214"/>
      <c r="AD194" s="214"/>
      <c r="AE194" s="214"/>
      <c r="AF194" s="214"/>
      <c r="AG194" s="214" t="s">
        <v>371</v>
      </c>
      <c r="AH194" s="214">
        <v>0</v>
      </c>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row>
    <row r="195" spans="1:60" ht="22.5" outlineLevel="1" x14ac:dyDescent="0.2">
      <c r="A195" s="236">
        <v>43</v>
      </c>
      <c r="B195" s="237" t="s">
        <v>1382</v>
      </c>
      <c r="C195" s="254" t="s">
        <v>1383</v>
      </c>
      <c r="D195" s="238" t="s">
        <v>379</v>
      </c>
      <c r="E195" s="239">
        <v>4.032</v>
      </c>
      <c r="F195" s="240"/>
      <c r="G195" s="241">
        <f>ROUND(E195*F195,2)</f>
        <v>0</v>
      </c>
      <c r="H195" s="240"/>
      <c r="I195" s="241">
        <f>ROUND(E195*H195,2)</f>
        <v>0</v>
      </c>
      <c r="J195" s="240"/>
      <c r="K195" s="241">
        <f>ROUND(E195*J195,2)</f>
        <v>0</v>
      </c>
      <c r="L195" s="241">
        <v>12</v>
      </c>
      <c r="M195" s="241">
        <f>G195*(1+L195/100)</f>
        <v>0</v>
      </c>
      <c r="N195" s="239">
        <v>0</v>
      </c>
      <c r="O195" s="239">
        <f>ROUND(E195*N195,2)</f>
        <v>0</v>
      </c>
      <c r="P195" s="239">
        <v>6.8000000000000005E-2</v>
      </c>
      <c r="Q195" s="239">
        <f>ROUND(E195*P195,2)</f>
        <v>0.27</v>
      </c>
      <c r="R195" s="241" t="s">
        <v>519</v>
      </c>
      <c r="S195" s="241" t="s">
        <v>315</v>
      </c>
      <c r="T195" s="242" t="s">
        <v>315</v>
      </c>
      <c r="U195" s="224">
        <v>0.3</v>
      </c>
      <c r="V195" s="224">
        <f>ROUND(E195*U195,2)</f>
        <v>1.21</v>
      </c>
      <c r="W195" s="224"/>
      <c r="X195" s="224" t="s">
        <v>336</v>
      </c>
      <c r="Y195" s="224" t="s">
        <v>317</v>
      </c>
      <c r="Z195" s="214"/>
      <c r="AA195" s="214"/>
      <c r="AB195" s="214"/>
      <c r="AC195" s="214"/>
      <c r="AD195" s="214"/>
      <c r="AE195" s="214"/>
      <c r="AF195" s="214"/>
      <c r="AG195" s="214" t="s">
        <v>337</v>
      </c>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row>
    <row r="196" spans="1:60" outlineLevel="2" x14ac:dyDescent="0.2">
      <c r="A196" s="221"/>
      <c r="B196" s="222"/>
      <c r="C196" s="267" t="s">
        <v>1384</v>
      </c>
      <c r="D196" s="266"/>
      <c r="E196" s="266"/>
      <c r="F196" s="266"/>
      <c r="G196" s="266"/>
      <c r="H196" s="224"/>
      <c r="I196" s="224"/>
      <c r="J196" s="224"/>
      <c r="K196" s="224"/>
      <c r="L196" s="224"/>
      <c r="M196" s="224"/>
      <c r="N196" s="223"/>
      <c r="O196" s="223"/>
      <c r="P196" s="223"/>
      <c r="Q196" s="223"/>
      <c r="R196" s="224"/>
      <c r="S196" s="224"/>
      <c r="T196" s="224"/>
      <c r="U196" s="224"/>
      <c r="V196" s="224"/>
      <c r="W196" s="224"/>
      <c r="X196" s="224"/>
      <c r="Y196" s="224"/>
      <c r="Z196" s="214"/>
      <c r="AA196" s="214"/>
      <c r="AB196" s="214"/>
      <c r="AC196" s="214"/>
      <c r="AD196" s="214"/>
      <c r="AE196" s="214"/>
      <c r="AF196" s="214"/>
      <c r="AG196" s="214" t="s">
        <v>369</v>
      </c>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row>
    <row r="197" spans="1:60" outlineLevel="2" x14ac:dyDescent="0.2">
      <c r="A197" s="221"/>
      <c r="B197" s="222"/>
      <c r="C197" s="268" t="s">
        <v>1385</v>
      </c>
      <c r="D197" s="262"/>
      <c r="E197" s="263">
        <v>4.032</v>
      </c>
      <c r="F197" s="224"/>
      <c r="G197" s="224"/>
      <c r="H197" s="224"/>
      <c r="I197" s="224"/>
      <c r="J197" s="224"/>
      <c r="K197" s="224"/>
      <c r="L197" s="224"/>
      <c r="M197" s="224"/>
      <c r="N197" s="223"/>
      <c r="O197" s="223"/>
      <c r="P197" s="223"/>
      <c r="Q197" s="223"/>
      <c r="R197" s="224"/>
      <c r="S197" s="224"/>
      <c r="T197" s="224"/>
      <c r="U197" s="224"/>
      <c r="V197" s="224"/>
      <c r="W197" s="224"/>
      <c r="X197" s="224"/>
      <c r="Y197" s="224"/>
      <c r="Z197" s="214"/>
      <c r="AA197" s="214"/>
      <c r="AB197" s="214"/>
      <c r="AC197" s="214"/>
      <c r="AD197" s="214"/>
      <c r="AE197" s="214"/>
      <c r="AF197" s="214"/>
      <c r="AG197" s="214" t="s">
        <v>371</v>
      </c>
      <c r="AH197" s="214">
        <v>0</v>
      </c>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row>
    <row r="198" spans="1:60" outlineLevel="1" x14ac:dyDescent="0.2">
      <c r="A198" s="236">
        <v>44</v>
      </c>
      <c r="B198" s="237" t="s">
        <v>547</v>
      </c>
      <c r="C198" s="254" t="s">
        <v>548</v>
      </c>
      <c r="D198" s="238" t="s">
        <v>403</v>
      </c>
      <c r="E198" s="239">
        <v>28</v>
      </c>
      <c r="F198" s="240"/>
      <c r="G198" s="241">
        <f>ROUND(E198*F198,2)</f>
        <v>0</v>
      </c>
      <c r="H198" s="240"/>
      <c r="I198" s="241">
        <f>ROUND(E198*H198,2)</f>
        <v>0</v>
      </c>
      <c r="J198" s="240"/>
      <c r="K198" s="241">
        <f>ROUND(E198*J198,2)</f>
        <v>0</v>
      </c>
      <c r="L198" s="241">
        <v>12</v>
      </c>
      <c r="M198" s="241">
        <f>G198*(1+L198/100)</f>
        <v>0</v>
      </c>
      <c r="N198" s="239">
        <v>3.8000000000000002E-4</v>
      </c>
      <c r="O198" s="239">
        <f>ROUND(E198*N198,2)</f>
        <v>0.01</v>
      </c>
      <c r="P198" s="239">
        <v>1.2999999999999999E-2</v>
      </c>
      <c r="Q198" s="239">
        <f>ROUND(E198*P198,2)</f>
        <v>0.36</v>
      </c>
      <c r="R198" s="241" t="s">
        <v>519</v>
      </c>
      <c r="S198" s="241" t="s">
        <v>315</v>
      </c>
      <c r="T198" s="242" t="s">
        <v>315</v>
      </c>
      <c r="U198" s="224">
        <v>0.107</v>
      </c>
      <c r="V198" s="224">
        <f>ROUND(E198*U198,2)</f>
        <v>3</v>
      </c>
      <c r="W198" s="224"/>
      <c r="X198" s="224" t="s">
        <v>336</v>
      </c>
      <c r="Y198" s="224" t="s">
        <v>317</v>
      </c>
      <c r="Z198" s="214"/>
      <c r="AA198" s="214"/>
      <c r="AB198" s="214"/>
      <c r="AC198" s="214"/>
      <c r="AD198" s="214"/>
      <c r="AE198" s="214"/>
      <c r="AF198" s="214"/>
      <c r="AG198" s="214" t="s">
        <v>337</v>
      </c>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row>
    <row r="199" spans="1:60" outlineLevel="2" x14ac:dyDescent="0.2">
      <c r="A199" s="221"/>
      <c r="B199" s="222"/>
      <c r="C199" s="267" t="s">
        <v>549</v>
      </c>
      <c r="D199" s="266"/>
      <c r="E199" s="266"/>
      <c r="F199" s="266"/>
      <c r="G199" s="266"/>
      <c r="H199" s="224"/>
      <c r="I199" s="224"/>
      <c r="J199" s="224"/>
      <c r="K199" s="224"/>
      <c r="L199" s="224"/>
      <c r="M199" s="224"/>
      <c r="N199" s="223"/>
      <c r="O199" s="223"/>
      <c r="P199" s="223"/>
      <c r="Q199" s="223"/>
      <c r="R199" s="224"/>
      <c r="S199" s="224"/>
      <c r="T199" s="224"/>
      <c r="U199" s="224"/>
      <c r="V199" s="224"/>
      <c r="W199" s="224"/>
      <c r="X199" s="224"/>
      <c r="Y199" s="224"/>
      <c r="Z199" s="214"/>
      <c r="AA199" s="214"/>
      <c r="AB199" s="214"/>
      <c r="AC199" s="214"/>
      <c r="AD199" s="214"/>
      <c r="AE199" s="214"/>
      <c r="AF199" s="214"/>
      <c r="AG199" s="214" t="s">
        <v>369</v>
      </c>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row>
    <row r="200" spans="1:60" outlineLevel="2" x14ac:dyDescent="0.2">
      <c r="A200" s="221"/>
      <c r="B200" s="222"/>
      <c r="C200" s="268" t="s">
        <v>575</v>
      </c>
      <c r="D200" s="262"/>
      <c r="E200" s="263">
        <v>5</v>
      </c>
      <c r="F200" s="224"/>
      <c r="G200" s="224"/>
      <c r="H200" s="224"/>
      <c r="I200" s="224"/>
      <c r="J200" s="224"/>
      <c r="K200" s="224"/>
      <c r="L200" s="224"/>
      <c r="M200" s="224"/>
      <c r="N200" s="223"/>
      <c r="O200" s="223"/>
      <c r="P200" s="223"/>
      <c r="Q200" s="223"/>
      <c r="R200" s="224"/>
      <c r="S200" s="224"/>
      <c r="T200" s="224"/>
      <c r="U200" s="224"/>
      <c r="V200" s="224"/>
      <c r="W200" s="224"/>
      <c r="X200" s="224"/>
      <c r="Y200" s="224"/>
      <c r="Z200" s="214"/>
      <c r="AA200" s="214"/>
      <c r="AB200" s="214"/>
      <c r="AC200" s="214"/>
      <c r="AD200" s="214"/>
      <c r="AE200" s="214"/>
      <c r="AF200" s="214"/>
      <c r="AG200" s="214" t="s">
        <v>371</v>
      </c>
      <c r="AH200" s="214">
        <v>0</v>
      </c>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row>
    <row r="201" spans="1:60" outlineLevel="3" x14ac:dyDescent="0.2">
      <c r="A201" s="221"/>
      <c r="B201" s="222"/>
      <c r="C201" s="268" t="s">
        <v>1386</v>
      </c>
      <c r="D201" s="262"/>
      <c r="E201" s="263">
        <v>23</v>
      </c>
      <c r="F201" s="224"/>
      <c r="G201" s="224"/>
      <c r="H201" s="224"/>
      <c r="I201" s="224"/>
      <c r="J201" s="224"/>
      <c r="K201" s="224"/>
      <c r="L201" s="224"/>
      <c r="M201" s="224"/>
      <c r="N201" s="223"/>
      <c r="O201" s="223"/>
      <c r="P201" s="223"/>
      <c r="Q201" s="223"/>
      <c r="R201" s="224"/>
      <c r="S201" s="224"/>
      <c r="T201" s="224"/>
      <c r="U201" s="224"/>
      <c r="V201" s="224"/>
      <c r="W201" s="224"/>
      <c r="X201" s="224"/>
      <c r="Y201" s="224"/>
      <c r="Z201" s="214"/>
      <c r="AA201" s="214"/>
      <c r="AB201" s="214"/>
      <c r="AC201" s="214"/>
      <c r="AD201" s="214"/>
      <c r="AE201" s="214"/>
      <c r="AF201" s="214"/>
      <c r="AG201" s="214" t="s">
        <v>371</v>
      </c>
      <c r="AH201" s="214">
        <v>0</v>
      </c>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row>
    <row r="202" spans="1:60" outlineLevel="1" x14ac:dyDescent="0.2">
      <c r="A202" s="236">
        <v>45</v>
      </c>
      <c r="B202" s="237" t="s">
        <v>577</v>
      </c>
      <c r="C202" s="254" t="s">
        <v>578</v>
      </c>
      <c r="D202" s="238" t="s">
        <v>403</v>
      </c>
      <c r="E202" s="239">
        <v>5</v>
      </c>
      <c r="F202" s="240"/>
      <c r="G202" s="241">
        <f>ROUND(E202*F202,2)</f>
        <v>0</v>
      </c>
      <c r="H202" s="240"/>
      <c r="I202" s="241">
        <f>ROUND(E202*H202,2)</f>
        <v>0</v>
      </c>
      <c r="J202" s="240"/>
      <c r="K202" s="241">
        <f>ROUND(E202*J202,2)</f>
        <v>0</v>
      </c>
      <c r="L202" s="241">
        <v>12</v>
      </c>
      <c r="M202" s="241">
        <f>G202*(1+L202/100)</f>
        <v>0</v>
      </c>
      <c r="N202" s="239">
        <v>5.9000000000000003E-4</v>
      </c>
      <c r="O202" s="239">
        <f>ROUND(E202*N202,2)</f>
        <v>0</v>
      </c>
      <c r="P202" s="239">
        <v>3.6999999999999998E-2</v>
      </c>
      <c r="Q202" s="239">
        <f>ROUND(E202*P202,2)</f>
        <v>0.19</v>
      </c>
      <c r="R202" s="241" t="s">
        <v>519</v>
      </c>
      <c r="S202" s="241" t="s">
        <v>315</v>
      </c>
      <c r="T202" s="242" t="s">
        <v>315</v>
      </c>
      <c r="U202" s="224">
        <v>0.443</v>
      </c>
      <c r="V202" s="224">
        <f>ROUND(E202*U202,2)</f>
        <v>2.2200000000000002</v>
      </c>
      <c r="W202" s="224"/>
      <c r="X202" s="224" t="s">
        <v>336</v>
      </c>
      <c r="Y202" s="224" t="s">
        <v>317</v>
      </c>
      <c r="Z202" s="214"/>
      <c r="AA202" s="214"/>
      <c r="AB202" s="214"/>
      <c r="AC202" s="214"/>
      <c r="AD202" s="214"/>
      <c r="AE202" s="214"/>
      <c r="AF202" s="214"/>
      <c r="AG202" s="214" t="s">
        <v>337</v>
      </c>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row>
    <row r="203" spans="1:60" outlineLevel="2" x14ac:dyDescent="0.2">
      <c r="A203" s="221"/>
      <c r="B203" s="222"/>
      <c r="C203" s="267" t="s">
        <v>549</v>
      </c>
      <c r="D203" s="266"/>
      <c r="E203" s="266"/>
      <c r="F203" s="266"/>
      <c r="G203" s="266"/>
      <c r="H203" s="224"/>
      <c r="I203" s="224"/>
      <c r="J203" s="224"/>
      <c r="K203" s="224"/>
      <c r="L203" s="224"/>
      <c r="M203" s="224"/>
      <c r="N203" s="223"/>
      <c r="O203" s="223"/>
      <c r="P203" s="223"/>
      <c r="Q203" s="223"/>
      <c r="R203" s="224"/>
      <c r="S203" s="224"/>
      <c r="T203" s="224"/>
      <c r="U203" s="224"/>
      <c r="V203" s="224"/>
      <c r="W203" s="224"/>
      <c r="X203" s="224"/>
      <c r="Y203" s="224"/>
      <c r="Z203" s="214"/>
      <c r="AA203" s="214"/>
      <c r="AB203" s="214"/>
      <c r="AC203" s="214"/>
      <c r="AD203" s="214"/>
      <c r="AE203" s="214"/>
      <c r="AF203" s="214"/>
      <c r="AG203" s="214" t="s">
        <v>369</v>
      </c>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row>
    <row r="204" spans="1:60" outlineLevel="1" x14ac:dyDescent="0.2">
      <c r="A204" s="236">
        <v>46</v>
      </c>
      <c r="B204" s="237" t="s">
        <v>569</v>
      </c>
      <c r="C204" s="254" t="s">
        <v>1387</v>
      </c>
      <c r="D204" s="238" t="s">
        <v>330</v>
      </c>
      <c r="E204" s="239">
        <v>1</v>
      </c>
      <c r="F204" s="240"/>
      <c r="G204" s="241">
        <f>ROUND(E204*F204,2)</f>
        <v>0</v>
      </c>
      <c r="H204" s="240"/>
      <c r="I204" s="241">
        <f>ROUND(E204*H204,2)</f>
        <v>0</v>
      </c>
      <c r="J204" s="240"/>
      <c r="K204" s="241">
        <f>ROUND(E204*J204,2)</f>
        <v>0</v>
      </c>
      <c r="L204" s="241">
        <v>12</v>
      </c>
      <c r="M204" s="241">
        <f>G204*(1+L204/100)</f>
        <v>0</v>
      </c>
      <c r="N204" s="239">
        <v>0</v>
      </c>
      <c r="O204" s="239">
        <f>ROUND(E204*N204,2)</f>
        <v>0</v>
      </c>
      <c r="P204" s="239">
        <v>0</v>
      </c>
      <c r="Q204" s="239">
        <f>ROUND(E204*P204,2)</f>
        <v>0</v>
      </c>
      <c r="R204" s="241"/>
      <c r="S204" s="241" t="s">
        <v>331</v>
      </c>
      <c r="T204" s="242" t="s">
        <v>316</v>
      </c>
      <c r="U204" s="224">
        <v>0</v>
      </c>
      <c r="V204" s="224">
        <f>ROUND(E204*U204,2)</f>
        <v>0</v>
      </c>
      <c r="W204" s="224"/>
      <c r="X204" s="224" t="s">
        <v>336</v>
      </c>
      <c r="Y204" s="224" t="s">
        <v>317</v>
      </c>
      <c r="Z204" s="214"/>
      <c r="AA204" s="214"/>
      <c r="AB204" s="214"/>
      <c r="AC204" s="214"/>
      <c r="AD204" s="214"/>
      <c r="AE204" s="214"/>
      <c r="AF204" s="214"/>
      <c r="AG204" s="214" t="s">
        <v>337</v>
      </c>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row>
    <row r="205" spans="1:60" outlineLevel="2" x14ac:dyDescent="0.2">
      <c r="A205" s="221"/>
      <c r="B205" s="222"/>
      <c r="C205" s="268" t="s">
        <v>1388</v>
      </c>
      <c r="D205" s="262"/>
      <c r="E205" s="263">
        <v>1</v>
      </c>
      <c r="F205" s="224"/>
      <c r="G205" s="224"/>
      <c r="H205" s="224"/>
      <c r="I205" s="224"/>
      <c r="J205" s="224"/>
      <c r="K205" s="224"/>
      <c r="L205" s="224"/>
      <c r="M205" s="224"/>
      <c r="N205" s="223"/>
      <c r="O205" s="223"/>
      <c r="P205" s="223"/>
      <c r="Q205" s="223"/>
      <c r="R205" s="224"/>
      <c r="S205" s="224"/>
      <c r="T205" s="224"/>
      <c r="U205" s="224"/>
      <c r="V205" s="224"/>
      <c r="W205" s="224"/>
      <c r="X205" s="224"/>
      <c r="Y205" s="224"/>
      <c r="Z205" s="214"/>
      <c r="AA205" s="214"/>
      <c r="AB205" s="214"/>
      <c r="AC205" s="214"/>
      <c r="AD205" s="214"/>
      <c r="AE205" s="214"/>
      <c r="AF205" s="214"/>
      <c r="AG205" s="214" t="s">
        <v>371</v>
      </c>
      <c r="AH205" s="214">
        <v>0</v>
      </c>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row>
    <row r="206" spans="1:60" x14ac:dyDescent="0.2">
      <c r="A206" s="229" t="s">
        <v>310</v>
      </c>
      <c r="B206" s="230" t="s">
        <v>211</v>
      </c>
      <c r="C206" s="253" t="s">
        <v>212</v>
      </c>
      <c r="D206" s="231"/>
      <c r="E206" s="232"/>
      <c r="F206" s="233"/>
      <c r="G206" s="233">
        <f>SUMIF(AG207:AG208,"&lt;&gt;NOR",G207:G208)</f>
        <v>0</v>
      </c>
      <c r="H206" s="233"/>
      <c r="I206" s="233">
        <f>SUM(I207:I208)</f>
        <v>0</v>
      </c>
      <c r="J206" s="233"/>
      <c r="K206" s="233">
        <f>SUM(K207:K208)</f>
        <v>0</v>
      </c>
      <c r="L206" s="233"/>
      <c r="M206" s="233">
        <f>SUM(M207:M208)</f>
        <v>0</v>
      </c>
      <c r="N206" s="232"/>
      <c r="O206" s="232">
        <f>SUM(O207:O208)</f>
        <v>0</v>
      </c>
      <c r="P206" s="232"/>
      <c r="Q206" s="232">
        <f>SUM(Q207:Q208)</f>
        <v>0</v>
      </c>
      <c r="R206" s="233"/>
      <c r="S206" s="233"/>
      <c r="T206" s="234"/>
      <c r="U206" s="228"/>
      <c r="V206" s="228">
        <f>SUM(V207:V208)</f>
        <v>21.48</v>
      </c>
      <c r="W206" s="228"/>
      <c r="X206" s="228"/>
      <c r="Y206" s="228"/>
      <c r="AG206" t="s">
        <v>311</v>
      </c>
    </row>
    <row r="207" spans="1:60" ht="22.5" outlineLevel="1" x14ac:dyDescent="0.2">
      <c r="A207" s="236">
        <v>47</v>
      </c>
      <c r="B207" s="237" t="s">
        <v>1389</v>
      </c>
      <c r="C207" s="254" t="s">
        <v>1390</v>
      </c>
      <c r="D207" s="238" t="s">
        <v>581</v>
      </c>
      <c r="E207" s="239">
        <v>6.8187499999999996</v>
      </c>
      <c r="F207" s="240"/>
      <c r="G207" s="241">
        <f>ROUND(E207*F207,2)</f>
        <v>0</v>
      </c>
      <c r="H207" s="240"/>
      <c r="I207" s="241">
        <f>ROUND(E207*H207,2)</f>
        <v>0</v>
      </c>
      <c r="J207" s="240"/>
      <c r="K207" s="241">
        <f>ROUND(E207*J207,2)</f>
        <v>0</v>
      </c>
      <c r="L207" s="241">
        <v>12</v>
      </c>
      <c r="M207" s="241">
        <f>G207*(1+L207/100)</f>
        <v>0</v>
      </c>
      <c r="N207" s="239">
        <v>0</v>
      </c>
      <c r="O207" s="239">
        <f>ROUND(E207*N207,2)</f>
        <v>0</v>
      </c>
      <c r="P207" s="239">
        <v>0</v>
      </c>
      <c r="Q207" s="239">
        <f>ROUND(E207*P207,2)</f>
        <v>0</v>
      </c>
      <c r="R207" s="241" t="s">
        <v>366</v>
      </c>
      <c r="S207" s="241" t="s">
        <v>315</v>
      </c>
      <c r="T207" s="242" t="s">
        <v>315</v>
      </c>
      <c r="U207" s="224">
        <v>3.15</v>
      </c>
      <c r="V207" s="224">
        <f>ROUND(E207*U207,2)</f>
        <v>21.48</v>
      </c>
      <c r="W207" s="224"/>
      <c r="X207" s="224" t="s">
        <v>582</v>
      </c>
      <c r="Y207" s="224" t="s">
        <v>317</v>
      </c>
      <c r="Z207" s="214"/>
      <c r="AA207" s="214"/>
      <c r="AB207" s="214"/>
      <c r="AC207" s="214"/>
      <c r="AD207" s="214"/>
      <c r="AE207" s="214"/>
      <c r="AF207" s="214"/>
      <c r="AG207" s="214" t="s">
        <v>732</v>
      </c>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row>
    <row r="208" spans="1:60" outlineLevel="2" x14ac:dyDescent="0.2">
      <c r="A208" s="221"/>
      <c r="B208" s="222"/>
      <c r="C208" s="267" t="s">
        <v>584</v>
      </c>
      <c r="D208" s="266"/>
      <c r="E208" s="266"/>
      <c r="F208" s="266"/>
      <c r="G208" s="266"/>
      <c r="H208" s="224"/>
      <c r="I208" s="224"/>
      <c r="J208" s="224"/>
      <c r="K208" s="224"/>
      <c r="L208" s="224"/>
      <c r="M208" s="224"/>
      <c r="N208" s="223"/>
      <c r="O208" s="223"/>
      <c r="P208" s="223"/>
      <c r="Q208" s="223"/>
      <c r="R208" s="224"/>
      <c r="S208" s="224"/>
      <c r="T208" s="224"/>
      <c r="U208" s="224"/>
      <c r="V208" s="224"/>
      <c r="W208" s="224"/>
      <c r="X208" s="224"/>
      <c r="Y208" s="224"/>
      <c r="Z208" s="214"/>
      <c r="AA208" s="214"/>
      <c r="AB208" s="214"/>
      <c r="AC208" s="214"/>
      <c r="AD208" s="214"/>
      <c r="AE208" s="214"/>
      <c r="AF208" s="214"/>
      <c r="AG208" s="214" t="s">
        <v>369</v>
      </c>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row>
    <row r="209" spans="1:60" x14ac:dyDescent="0.2">
      <c r="A209" s="229" t="s">
        <v>310</v>
      </c>
      <c r="B209" s="230" t="s">
        <v>219</v>
      </c>
      <c r="C209" s="253" t="s">
        <v>220</v>
      </c>
      <c r="D209" s="231"/>
      <c r="E209" s="232"/>
      <c r="F209" s="233"/>
      <c r="G209" s="233">
        <f>SUMIF(AG210:AG218,"&lt;&gt;NOR",G210:G218)</f>
        <v>0</v>
      </c>
      <c r="H209" s="233"/>
      <c r="I209" s="233">
        <f>SUM(I210:I218)</f>
        <v>0</v>
      </c>
      <c r="J209" s="233"/>
      <c r="K209" s="233">
        <f>SUM(K210:K218)</f>
        <v>0</v>
      </c>
      <c r="L209" s="233"/>
      <c r="M209" s="233">
        <f>SUM(M210:M218)</f>
        <v>0</v>
      </c>
      <c r="N209" s="232"/>
      <c r="O209" s="232">
        <f>SUM(O210:O218)</f>
        <v>0.13</v>
      </c>
      <c r="P209" s="232"/>
      <c r="Q209" s="232">
        <f>SUM(Q210:Q218)</f>
        <v>0</v>
      </c>
      <c r="R209" s="233"/>
      <c r="S209" s="233"/>
      <c r="T209" s="234"/>
      <c r="U209" s="228"/>
      <c r="V209" s="228">
        <f>SUM(V210:V218)</f>
        <v>14.65</v>
      </c>
      <c r="W209" s="228"/>
      <c r="X209" s="228"/>
      <c r="Y209" s="228"/>
      <c r="AG209" t="s">
        <v>311</v>
      </c>
    </row>
    <row r="210" spans="1:60" ht="22.5" outlineLevel="1" x14ac:dyDescent="0.2">
      <c r="A210" s="236">
        <v>48</v>
      </c>
      <c r="B210" s="237" t="s">
        <v>585</v>
      </c>
      <c r="C210" s="254" t="s">
        <v>586</v>
      </c>
      <c r="D210" s="238" t="s">
        <v>379</v>
      </c>
      <c r="E210" s="239">
        <v>34.543999999999997</v>
      </c>
      <c r="F210" s="240"/>
      <c r="G210" s="241">
        <f>ROUND(E210*F210,2)</f>
        <v>0</v>
      </c>
      <c r="H210" s="240"/>
      <c r="I210" s="241">
        <f>ROUND(E210*H210,2)</f>
        <v>0</v>
      </c>
      <c r="J210" s="240"/>
      <c r="K210" s="241">
        <f>ROUND(E210*J210,2)</f>
        <v>0</v>
      </c>
      <c r="L210" s="241">
        <v>12</v>
      </c>
      <c r="M210" s="241">
        <f>G210*(1+L210/100)</f>
        <v>0</v>
      </c>
      <c r="N210" s="239">
        <v>3.7799999999999999E-3</v>
      </c>
      <c r="O210" s="239">
        <f>ROUND(E210*N210,2)</f>
        <v>0.13</v>
      </c>
      <c r="P210" s="239">
        <v>0</v>
      </c>
      <c r="Q210" s="239">
        <f>ROUND(E210*P210,2)</f>
        <v>0</v>
      </c>
      <c r="R210" s="241" t="s">
        <v>587</v>
      </c>
      <c r="S210" s="241" t="s">
        <v>315</v>
      </c>
      <c r="T210" s="242" t="s">
        <v>315</v>
      </c>
      <c r="U210" s="224">
        <v>0.42419000000000001</v>
      </c>
      <c r="V210" s="224">
        <f>ROUND(E210*U210,2)</f>
        <v>14.65</v>
      </c>
      <c r="W210" s="224"/>
      <c r="X210" s="224" t="s">
        <v>588</v>
      </c>
      <c r="Y210" s="224" t="s">
        <v>317</v>
      </c>
      <c r="Z210" s="214"/>
      <c r="AA210" s="214"/>
      <c r="AB210" s="214"/>
      <c r="AC210" s="214"/>
      <c r="AD210" s="214"/>
      <c r="AE210" s="214"/>
      <c r="AF210" s="214"/>
      <c r="AG210" s="214" t="s">
        <v>589</v>
      </c>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row>
    <row r="211" spans="1:60" ht="22.5" outlineLevel="2" x14ac:dyDescent="0.2">
      <c r="A211" s="221"/>
      <c r="B211" s="222"/>
      <c r="C211" s="255" t="s">
        <v>590</v>
      </c>
      <c r="D211" s="243"/>
      <c r="E211" s="243"/>
      <c r="F211" s="243"/>
      <c r="G211" s="243"/>
      <c r="H211" s="224"/>
      <c r="I211" s="224"/>
      <c r="J211" s="224"/>
      <c r="K211" s="224"/>
      <c r="L211" s="224"/>
      <c r="M211" s="224"/>
      <c r="N211" s="223"/>
      <c r="O211" s="223"/>
      <c r="P211" s="223"/>
      <c r="Q211" s="223"/>
      <c r="R211" s="224"/>
      <c r="S211" s="224"/>
      <c r="T211" s="224"/>
      <c r="U211" s="224"/>
      <c r="V211" s="224"/>
      <c r="W211" s="224"/>
      <c r="X211" s="224"/>
      <c r="Y211" s="224"/>
      <c r="Z211" s="214"/>
      <c r="AA211" s="214"/>
      <c r="AB211" s="214"/>
      <c r="AC211" s="214"/>
      <c r="AD211" s="214"/>
      <c r="AE211" s="214"/>
      <c r="AF211" s="214"/>
      <c r="AG211" s="214" t="s">
        <v>320</v>
      </c>
      <c r="AH211" s="214"/>
      <c r="AI211" s="214"/>
      <c r="AJ211" s="214"/>
      <c r="AK211" s="214"/>
      <c r="AL211" s="214"/>
      <c r="AM211" s="214"/>
      <c r="AN211" s="214"/>
      <c r="AO211" s="214"/>
      <c r="AP211" s="214"/>
      <c r="AQ211" s="214"/>
      <c r="AR211" s="214"/>
      <c r="AS211" s="214"/>
      <c r="AT211" s="214"/>
      <c r="AU211" s="214"/>
      <c r="AV211" s="214"/>
      <c r="AW211" s="214"/>
      <c r="AX211" s="214"/>
      <c r="AY211" s="214"/>
      <c r="AZ211" s="214"/>
      <c r="BA211" s="244" t="str">
        <f>C211</f>
        <v>Nanesení hydroizolační stěrky ve dvou vrstvách. Vlepení těsnicí pásky do spoje podlaha-stěna, přitlačení a uhlazení, přetažení pásky další vrstvou izolační stěrky.</v>
      </c>
      <c r="BB211" s="214"/>
      <c r="BC211" s="214"/>
      <c r="BD211" s="214"/>
      <c r="BE211" s="214"/>
      <c r="BF211" s="214"/>
      <c r="BG211" s="214"/>
      <c r="BH211" s="214"/>
    </row>
    <row r="212" spans="1:60" outlineLevel="2" x14ac:dyDescent="0.2">
      <c r="A212" s="221"/>
      <c r="B212" s="222"/>
      <c r="C212" s="268" t="s">
        <v>991</v>
      </c>
      <c r="D212" s="262"/>
      <c r="E212" s="263"/>
      <c r="F212" s="224"/>
      <c r="G212" s="224"/>
      <c r="H212" s="224"/>
      <c r="I212" s="224"/>
      <c r="J212" s="224"/>
      <c r="K212" s="224"/>
      <c r="L212" s="224"/>
      <c r="M212" s="224"/>
      <c r="N212" s="223"/>
      <c r="O212" s="223"/>
      <c r="P212" s="223"/>
      <c r="Q212" s="223"/>
      <c r="R212" s="224"/>
      <c r="S212" s="224"/>
      <c r="T212" s="224"/>
      <c r="U212" s="224"/>
      <c r="V212" s="224"/>
      <c r="W212" s="224"/>
      <c r="X212" s="224"/>
      <c r="Y212" s="224"/>
      <c r="Z212" s="214"/>
      <c r="AA212" s="214"/>
      <c r="AB212" s="214"/>
      <c r="AC212" s="214"/>
      <c r="AD212" s="214"/>
      <c r="AE212" s="214"/>
      <c r="AF212" s="214"/>
      <c r="AG212" s="214" t="s">
        <v>371</v>
      </c>
      <c r="AH212" s="214">
        <v>0</v>
      </c>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row>
    <row r="213" spans="1:60" outlineLevel="3" x14ac:dyDescent="0.2">
      <c r="A213" s="221"/>
      <c r="B213" s="222"/>
      <c r="C213" s="268" t="s">
        <v>591</v>
      </c>
      <c r="D213" s="262"/>
      <c r="E213" s="263"/>
      <c r="F213" s="224"/>
      <c r="G213" s="224"/>
      <c r="H213" s="224"/>
      <c r="I213" s="224"/>
      <c r="J213" s="224"/>
      <c r="K213" s="224"/>
      <c r="L213" s="224"/>
      <c r="M213" s="224"/>
      <c r="N213" s="223"/>
      <c r="O213" s="223"/>
      <c r="P213" s="223"/>
      <c r="Q213" s="223"/>
      <c r="R213" s="224"/>
      <c r="S213" s="224"/>
      <c r="T213" s="224"/>
      <c r="U213" s="224"/>
      <c r="V213" s="224"/>
      <c r="W213" s="224"/>
      <c r="X213" s="224"/>
      <c r="Y213" s="224"/>
      <c r="Z213" s="214"/>
      <c r="AA213" s="214"/>
      <c r="AB213" s="214"/>
      <c r="AC213" s="214"/>
      <c r="AD213" s="214"/>
      <c r="AE213" s="214"/>
      <c r="AF213" s="214"/>
      <c r="AG213" s="214" t="s">
        <v>371</v>
      </c>
      <c r="AH213" s="214">
        <v>0</v>
      </c>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row>
    <row r="214" spans="1:60" outlineLevel="3" x14ac:dyDescent="0.2">
      <c r="A214" s="221"/>
      <c r="B214" s="222"/>
      <c r="C214" s="268" t="s">
        <v>1391</v>
      </c>
      <c r="D214" s="262"/>
      <c r="E214" s="263">
        <v>18.452000000000002</v>
      </c>
      <c r="F214" s="224"/>
      <c r="G214" s="224"/>
      <c r="H214" s="224"/>
      <c r="I214" s="224"/>
      <c r="J214" s="224"/>
      <c r="K214" s="224"/>
      <c r="L214" s="224"/>
      <c r="M214" s="224"/>
      <c r="N214" s="223"/>
      <c r="O214" s="223"/>
      <c r="P214" s="223"/>
      <c r="Q214" s="223"/>
      <c r="R214" s="224"/>
      <c r="S214" s="224"/>
      <c r="T214" s="224"/>
      <c r="U214" s="224"/>
      <c r="V214" s="224"/>
      <c r="W214" s="224"/>
      <c r="X214" s="224"/>
      <c r="Y214" s="224"/>
      <c r="Z214" s="214"/>
      <c r="AA214" s="214"/>
      <c r="AB214" s="214"/>
      <c r="AC214" s="214"/>
      <c r="AD214" s="214"/>
      <c r="AE214" s="214"/>
      <c r="AF214" s="214"/>
      <c r="AG214" s="214" t="s">
        <v>371</v>
      </c>
      <c r="AH214" s="214">
        <v>0</v>
      </c>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row>
    <row r="215" spans="1:60" outlineLevel="3" x14ac:dyDescent="0.2">
      <c r="A215" s="221"/>
      <c r="B215" s="222"/>
      <c r="C215" s="268" t="s">
        <v>1392</v>
      </c>
      <c r="D215" s="262"/>
      <c r="E215" s="263">
        <v>12.712</v>
      </c>
      <c r="F215" s="224"/>
      <c r="G215" s="224"/>
      <c r="H215" s="224"/>
      <c r="I215" s="224"/>
      <c r="J215" s="224"/>
      <c r="K215" s="224"/>
      <c r="L215" s="224"/>
      <c r="M215" s="224"/>
      <c r="N215" s="223"/>
      <c r="O215" s="223"/>
      <c r="P215" s="223"/>
      <c r="Q215" s="223"/>
      <c r="R215" s="224"/>
      <c r="S215" s="224"/>
      <c r="T215" s="224"/>
      <c r="U215" s="224"/>
      <c r="V215" s="224"/>
      <c r="W215" s="224"/>
      <c r="X215" s="224"/>
      <c r="Y215" s="224"/>
      <c r="Z215" s="214"/>
      <c r="AA215" s="214"/>
      <c r="AB215" s="214"/>
      <c r="AC215" s="214"/>
      <c r="AD215" s="214"/>
      <c r="AE215" s="214"/>
      <c r="AF215" s="214"/>
      <c r="AG215" s="214" t="s">
        <v>371</v>
      </c>
      <c r="AH215" s="214">
        <v>0</v>
      </c>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row>
    <row r="216" spans="1:60" outlineLevel="3" x14ac:dyDescent="0.2">
      <c r="A216" s="221"/>
      <c r="B216" s="222"/>
      <c r="C216" s="268" t="s">
        <v>1393</v>
      </c>
      <c r="D216" s="262"/>
      <c r="E216" s="263"/>
      <c r="F216" s="224"/>
      <c r="G216" s="224"/>
      <c r="H216" s="224"/>
      <c r="I216" s="224"/>
      <c r="J216" s="224"/>
      <c r="K216" s="224"/>
      <c r="L216" s="224"/>
      <c r="M216" s="224"/>
      <c r="N216" s="223"/>
      <c r="O216" s="223"/>
      <c r="P216" s="223"/>
      <c r="Q216" s="223"/>
      <c r="R216" s="224"/>
      <c r="S216" s="224"/>
      <c r="T216" s="224"/>
      <c r="U216" s="224"/>
      <c r="V216" s="224"/>
      <c r="W216" s="224"/>
      <c r="X216" s="224"/>
      <c r="Y216" s="224"/>
      <c r="Z216" s="214"/>
      <c r="AA216" s="214"/>
      <c r="AB216" s="214"/>
      <c r="AC216" s="214"/>
      <c r="AD216" s="214"/>
      <c r="AE216" s="214"/>
      <c r="AF216" s="214"/>
      <c r="AG216" s="214" t="s">
        <v>371</v>
      </c>
      <c r="AH216" s="214">
        <v>0</v>
      </c>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row>
    <row r="217" spans="1:60" outlineLevel="3" x14ac:dyDescent="0.2">
      <c r="A217" s="221"/>
      <c r="B217" s="222"/>
      <c r="C217" s="268" t="s">
        <v>1313</v>
      </c>
      <c r="D217" s="262"/>
      <c r="E217" s="263">
        <v>2.14</v>
      </c>
      <c r="F217" s="224"/>
      <c r="G217" s="224"/>
      <c r="H217" s="224"/>
      <c r="I217" s="224"/>
      <c r="J217" s="224"/>
      <c r="K217" s="224"/>
      <c r="L217" s="224"/>
      <c r="M217" s="224"/>
      <c r="N217" s="223"/>
      <c r="O217" s="223"/>
      <c r="P217" s="223"/>
      <c r="Q217" s="223"/>
      <c r="R217" s="224"/>
      <c r="S217" s="224"/>
      <c r="T217" s="224"/>
      <c r="U217" s="224"/>
      <c r="V217" s="224"/>
      <c r="W217" s="224"/>
      <c r="X217" s="224"/>
      <c r="Y217" s="224"/>
      <c r="Z217" s="214"/>
      <c r="AA217" s="214"/>
      <c r="AB217" s="214"/>
      <c r="AC217" s="214"/>
      <c r="AD217" s="214"/>
      <c r="AE217" s="214"/>
      <c r="AF217" s="214"/>
      <c r="AG217" s="214" t="s">
        <v>371</v>
      </c>
      <c r="AH217" s="214">
        <v>0</v>
      </c>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row>
    <row r="218" spans="1:60" outlineLevel="3" x14ac:dyDescent="0.2">
      <c r="A218" s="221"/>
      <c r="B218" s="222"/>
      <c r="C218" s="268" t="s">
        <v>1314</v>
      </c>
      <c r="D218" s="262"/>
      <c r="E218" s="263">
        <v>1.24</v>
      </c>
      <c r="F218" s="224"/>
      <c r="G218" s="224"/>
      <c r="H218" s="224"/>
      <c r="I218" s="224"/>
      <c r="J218" s="224"/>
      <c r="K218" s="224"/>
      <c r="L218" s="224"/>
      <c r="M218" s="224"/>
      <c r="N218" s="223"/>
      <c r="O218" s="223"/>
      <c r="P218" s="223"/>
      <c r="Q218" s="223"/>
      <c r="R218" s="224"/>
      <c r="S218" s="224"/>
      <c r="T218" s="224"/>
      <c r="U218" s="224"/>
      <c r="V218" s="224"/>
      <c r="W218" s="224"/>
      <c r="X218" s="224"/>
      <c r="Y218" s="224"/>
      <c r="Z218" s="214"/>
      <c r="AA218" s="214"/>
      <c r="AB218" s="214"/>
      <c r="AC218" s="214"/>
      <c r="AD218" s="214"/>
      <c r="AE218" s="214"/>
      <c r="AF218" s="214"/>
      <c r="AG218" s="214" t="s">
        <v>371</v>
      </c>
      <c r="AH218" s="214">
        <v>0</v>
      </c>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row>
    <row r="219" spans="1:60" x14ac:dyDescent="0.2">
      <c r="A219" s="229" t="s">
        <v>310</v>
      </c>
      <c r="B219" s="230" t="s">
        <v>221</v>
      </c>
      <c r="C219" s="253" t="s">
        <v>222</v>
      </c>
      <c r="D219" s="231"/>
      <c r="E219" s="232"/>
      <c r="F219" s="233"/>
      <c r="G219" s="233">
        <f>SUMIF(AG220:AG251,"&lt;&gt;NOR",G220:G251)</f>
        <v>0</v>
      </c>
      <c r="H219" s="233"/>
      <c r="I219" s="233">
        <f>SUM(I220:I251)</f>
        <v>0</v>
      </c>
      <c r="J219" s="233"/>
      <c r="K219" s="233">
        <f>SUM(K220:K251)</f>
        <v>0</v>
      </c>
      <c r="L219" s="233"/>
      <c r="M219" s="233">
        <f>SUM(M220:M251)</f>
        <v>0</v>
      </c>
      <c r="N219" s="232"/>
      <c r="O219" s="232">
        <f>SUM(O220:O251)</f>
        <v>0.24000000000000002</v>
      </c>
      <c r="P219" s="232"/>
      <c r="Q219" s="232">
        <f>SUM(Q220:Q251)</f>
        <v>0</v>
      </c>
      <c r="R219" s="233"/>
      <c r="S219" s="233"/>
      <c r="T219" s="234"/>
      <c r="U219" s="228"/>
      <c r="V219" s="228">
        <f>SUM(V220:V251)</f>
        <v>16.760000000000002</v>
      </c>
      <c r="W219" s="228"/>
      <c r="X219" s="228"/>
      <c r="Y219" s="228"/>
      <c r="AG219" t="s">
        <v>311</v>
      </c>
    </row>
    <row r="220" spans="1:60" ht="22.5" outlineLevel="1" x14ac:dyDescent="0.2">
      <c r="A220" s="236">
        <v>49</v>
      </c>
      <c r="B220" s="237" t="s">
        <v>594</v>
      </c>
      <c r="C220" s="254" t="s">
        <v>595</v>
      </c>
      <c r="D220" s="238" t="s">
        <v>379</v>
      </c>
      <c r="E220" s="239">
        <v>36.770000000000003</v>
      </c>
      <c r="F220" s="240"/>
      <c r="G220" s="241">
        <f>ROUND(E220*F220,2)</f>
        <v>0</v>
      </c>
      <c r="H220" s="240"/>
      <c r="I220" s="241">
        <f>ROUND(E220*H220,2)</f>
        <v>0</v>
      </c>
      <c r="J220" s="240"/>
      <c r="K220" s="241">
        <f>ROUND(E220*J220,2)</f>
        <v>0</v>
      </c>
      <c r="L220" s="241">
        <v>12</v>
      </c>
      <c r="M220" s="241">
        <f>G220*(1+L220/100)</f>
        <v>0</v>
      </c>
      <c r="N220" s="239">
        <v>1.6000000000000001E-4</v>
      </c>
      <c r="O220" s="239">
        <f>ROUND(E220*N220,2)</f>
        <v>0.01</v>
      </c>
      <c r="P220" s="239">
        <v>0</v>
      </c>
      <c r="Q220" s="239">
        <f>ROUND(E220*P220,2)</f>
        <v>0</v>
      </c>
      <c r="R220" s="241" t="s">
        <v>596</v>
      </c>
      <c r="S220" s="241" t="s">
        <v>315</v>
      </c>
      <c r="T220" s="242" t="s">
        <v>315</v>
      </c>
      <c r="U220" s="224">
        <v>0.16</v>
      </c>
      <c r="V220" s="224">
        <f>ROUND(E220*U220,2)</f>
        <v>5.88</v>
      </c>
      <c r="W220" s="224"/>
      <c r="X220" s="224" t="s">
        <v>336</v>
      </c>
      <c r="Y220" s="224" t="s">
        <v>317</v>
      </c>
      <c r="Z220" s="214"/>
      <c r="AA220" s="214"/>
      <c r="AB220" s="214"/>
      <c r="AC220" s="214"/>
      <c r="AD220" s="214"/>
      <c r="AE220" s="214"/>
      <c r="AF220" s="214"/>
      <c r="AG220" s="214" t="s">
        <v>337</v>
      </c>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row>
    <row r="221" spans="1:60" outlineLevel="2" x14ac:dyDescent="0.2">
      <c r="A221" s="221"/>
      <c r="B221" s="222"/>
      <c r="C221" s="255" t="s">
        <v>1107</v>
      </c>
      <c r="D221" s="243"/>
      <c r="E221" s="243"/>
      <c r="F221" s="243"/>
      <c r="G221" s="243"/>
      <c r="H221" s="224"/>
      <c r="I221" s="224"/>
      <c r="J221" s="224"/>
      <c r="K221" s="224"/>
      <c r="L221" s="224"/>
      <c r="M221" s="224"/>
      <c r="N221" s="223"/>
      <c r="O221" s="223"/>
      <c r="P221" s="223"/>
      <c r="Q221" s="223"/>
      <c r="R221" s="224"/>
      <c r="S221" s="224"/>
      <c r="T221" s="224"/>
      <c r="U221" s="224"/>
      <c r="V221" s="224"/>
      <c r="W221" s="224"/>
      <c r="X221" s="224"/>
      <c r="Y221" s="224"/>
      <c r="Z221" s="214"/>
      <c r="AA221" s="214"/>
      <c r="AB221" s="214"/>
      <c r="AC221" s="214"/>
      <c r="AD221" s="214"/>
      <c r="AE221" s="214"/>
      <c r="AF221" s="214"/>
      <c r="AG221" s="214" t="s">
        <v>320</v>
      </c>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row>
    <row r="222" spans="1:60" outlineLevel="2" x14ac:dyDescent="0.2">
      <c r="A222" s="221"/>
      <c r="B222" s="222"/>
      <c r="C222" s="268" t="s">
        <v>1394</v>
      </c>
      <c r="D222" s="262"/>
      <c r="E222" s="263"/>
      <c r="F222" s="224"/>
      <c r="G222" s="224"/>
      <c r="H222" s="224"/>
      <c r="I222" s="224"/>
      <c r="J222" s="224"/>
      <c r="K222" s="224"/>
      <c r="L222" s="224"/>
      <c r="M222" s="224"/>
      <c r="N222" s="223"/>
      <c r="O222" s="223"/>
      <c r="P222" s="223"/>
      <c r="Q222" s="223"/>
      <c r="R222" s="224"/>
      <c r="S222" s="224"/>
      <c r="T222" s="224"/>
      <c r="U222" s="224"/>
      <c r="V222" s="224"/>
      <c r="W222" s="224"/>
      <c r="X222" s="224"/>
      <c r="Y222" s="224"/>
      <c r="Z222" s="214"/>
      <c r="AA222" s="214"/>
      <c r="AB222" s="214"/>
      <c r="AC222" s="214"/>
      <c r="AD222" s="214"/>
      <c r="AE222" s="214"/>
      <c r="AF222" s="214"/>
      <c r="AG222" s="214" t="s">
        <v>371</v>
      </c>
      <c r="AH222" s="214">
        <v>0</v>
      </c>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row>
    <row r="223" spans="1:60" outlineLevel="3" x14ac:dyDescent="0.2">
      <c r="A223" s="221"/>
      <c r="B223" s="222"/>
      <c r="C223" s="268" t="s">
        <v>1313</v>
      </c>
      <c r="D223" s="262"/>
      <c r="E223" s="263">
        <v>2.14</v>
      </c>
      <c r="F223" s="224"/>
      <c r="G223" s="224"/>
      <c r="H223" s="224"/>
      <c r="I223" s="224"/>
      <c r="J223" s="224"/>
      <c r="K223" s="224"/>
      <c r="L223" s="224"/>
      <c r="M223" s="224"/>
      <c r="N223" s="223"/>
      <c r="O223" s="223"/>
      <c r="P223" s="223"/>
      <c r="Q223" s="223"/>
      <c r="R223" s="224"/>
      <c r="S223" s="224"/>
      <c r="T223" s="224"/>
      <c r="U223" s="224"/>
      <c r="V223" s="224"/>
      <c r="W223" s="224"/>
      <c r="X223" s="224"/>
      <c r="Y223" s="224"/>
      <c r="Z223" s="214"/>
      <c r="AA223" s="214"/>
      <c r="AB223" s="214"/>
      <c r="AC223" s="214"/>
      <c r="AD223" s="214"/>
      <c r="AE223" s="214"/>
      <c r="AF223" s="214"/>
      <c r="AG223" s="214" t="s">
        <v>371</v>
      </c>
      <c r="AH223" s="214">
        <v>0</v>
      </c>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row>
    <row r="224" spans="1:60" outlineLevel="3" x14ac:dyDescent="0.2">
      <c r="A224" s="221"/>
      <c r="B224" s="222"/>
      <c r="C224" s="268" t="s">
        <v>1314</v>
      </c>
      <c r="D224" s="262"/>
      <c r="E224" s="263">
        <v>1.24</v>
      </c>
      <c r="F224" s="224"/>
      <c r="G224" s="224"/>
      <c r="H224" s="224"/>
      <c r="I224" s="224"/>
      <c r="J224" s="224"/>
      <c r="K224" s="224"/>
      <c r="L224" s="224"/>
      <c r="M224" s="224"/>
      <c r="N224" s="223"/>
      <c r="O224" s="223"/>
      <c r="P224" s="223"/>
      <c r="Q224" s="223"/>
      <c r="R224" s="224"/>
      <c r="S224" s="224"/>
      <c r="T224" s="224"/>
      <c r="U224" s="224"/>
      <c r="V224" s="224"/>
      <c r="W224" s="224"/>
      <c r="X224" s="224"/>
      <c r="Y224" s="224"/>
      <c r="Z224" s="214"/>
      <c r="AA224" s="214"/>
      <c r="AB224" s="214"/>
      <c r="AC224" s="214"/>
      <c r="AD224" s="214"/>
      <c r="AE224" s="214"/>
      <c r="AF224" s="214"/>
      <c r="AG224" s="214" t="s">
        <v>371</v>
      </c>
      <c r="AH224" s="214">
        <v>0</v>
      </c>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row>
    <row r="225" spans="1:60" outlineLevel="3" x14ac:dyDescent="0.2">
      <c r="A225" s="221"/>
      <c r="B225" s="222"/>
      <c r="C225" s="268" t="s">
        <v>1395</v>
      </c>
      <c r="D225" s="262"/>
      <c r="E225" s="263"/>
      <c r="F225" s="224"/>
      <c r="G225" s="224"/>
      <c r="H225" s="224"/>
      <c r="I225" s="224"/>
      <c r="J225" s="224"/>
      <c r="K225" s="224"/>
      <c r="L225" s="224"/>
      <c r="M225" s="224"/>
      <c r="N225" s="223"/>
      <c r="O225" s="223"/>
      <c r="P225" s="223"/>
      <c r="Q225" s="223"/>
      <c r="R225" s="224"/>
      <c r="S225" s="224"/>
      <c r="T225" s="224"/>
      <c r="U225" s="224"/>
      <c r="V225" s="224"/>
      <c r="W225" s="224"/>
      <c r="X225" s="224"/>
      <c r="Y225" s="224"/>
      <c r="Z225" s="214"/>
      <c r="AA225" s="214"/>
      <c r="AB225" s="214"/>
      <c r="AC225" s="214"/>
      <c r="AD225" s="214"/>
      <c r="AE225" s="214"/>
      <c r="AF225" s="214"/>
      <c r="AG225" s="214" t="s">
        <v>371</v>
      </c>
      <c r="AH225" s="214">
        <v>0</v>
      </c>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row>
    <row r="226" spans="1:60" outlineLevel="3" x14ac:dyDescent="0.2">
      <c r="A226" s="221"/>
      <c r="B226" s="222"/>
      <c r="C226" s="268" t="s">
        <v>1311</v>
      </c>
      <c r="D226" s="262"/>
      <c r="E226" s="263">
        <v>9.33</v>
      </c>
      <c r="F226" s="224"/>
      <c r="G226" s="224"/>
      <c r="H226" s="224"/>
      <c r="I226" s="224"/>
      <c r="J226" s="224"/>
      <c r="K226" s="224"/>
      <c r="L226" s="224"/>
      <c r="M226" s="224"/>
      <c r="N226" s="223"/>
      <c r="O226" s="223"/>
      <c r="P226" s="223"/>
      <c r="Q226" s="223"/>
      <c r="R226" s="224"/>
      <c r="S226" s="224"/>
      <c r="T226" s="224"/>
      <c r="U226" s="224"/>
      <c r="V226" s="224"/>
      <c r="W226" s="224"/>
      <c r="X226" s="224"/>
      <c r="Y226" s="224"/>
      <c r="Z226" s="214"/>
      <c r="AA226" s="214"/>
      <c r="AB226" s="214"/>
      <c r="AC226" s="214"/>
      <c r="AD226" s="214"/>
      <c r="AE226" s="214"/>
      <c r="AF226" s="214"/>
      <c r="AG226" s="214" t="s">
        <v>371</v>
      </c>
      <c r="AH226" s="214">
        <v>0</v>
      </c>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row>
    <row r="227" spans="1:60" outlineLevel="3" x14ac:dyDescent="0.2">
      <c r="A227" s="221"/>
      <c r="B227" s="222"/>
      <c r="C227" s="268" t="s">
        <v>1312</v>
      </c>
      <c r="D227" s="262"/>
      <c r="E227" s="263">
        <v>24.06</v>
      </c>
      <c r="F227" s="224"/>
      <c r="G227" s="224"/>
      <c r="H227" s="224"/>
      <c r="I227" s="224"/>
      <c r="J227" s="224"/>
      <c r="K227" s="224"/>
      <c r="L227" s="224"/>
      <c r="M227" s="224"/>
      <c r="N227" s="223"/>
      <c r="O227" s="223"/>
      <c r="P227" s="223"/>
      <c r="Q227" s="223"/>
      <c r="R227" s="224"/>
      <c r="S227" s="224"/>
      <c r="T227" s="224"/>
      <c r="U227" s="224"/>
      <c r="V227" s="224"/>
      <c r="W227" s="224"/>
      <c r="X227" s="224"/>
      <c r="Y227" s="224"/>
      <c r="Z227" s="214"/>
      <c r="AA227" s="214"/>
      <c r="AB227" s="214"/>
      <c r="AC227" s="214"/>
      <c r="AD227" s="214"/>
      <c r="AE227" s="214"/>
      <c r="AF227" s="214"/>
      <c r="AG227" s="214" t="s">
        <v>371</v>
      </c>
      <c r="AH227" s="214">
        <v>0</v>
      </c>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row>
    <row r="228" spans="1:60" ht="33.75" outlineLevel="1" x14ac:dyDescent="0.2">
      <c r="A228" s="236">
        <v>50</v>
      </c>
      <c r="B228" s="237" t="s">
        <v>599</v>
      </c>
      <c r="C228" s="254" t="s">
        <v>600</v>
      </c>
      <c r="D228" s="238" t="s">
        <v>379</v>
      </c>
      <c r="E228" s="239">
        <v>36.770000000000003</v>
      </c>
      <c r="F228" s="240"/>
      <c r="G228" s="241">
        <f>ROUND(E228*F228,2)</f>
        <v>0</v>
      </c>
      <c r="H228" s="240"/>
      <c r="I228" s="241">
        <f>ROUND(E228*H228,2)</f>
        <v>0</v>
      </c>
      <c r="J228" s="240"/>
      <c r="K228" s="241">
        <f>ROUND(E228*J228,2)</f>
        <v>0</v>
      </c>
      <c r="L228" s="241">
        <v>12</v>
      </c>
      <c r="M228" s="241">
        <f>G228*(1+L228/100)</f>
        <v>0</v>
      </c>
      <c r="N228" s="239">
        <v>5.8900000000000003E-3</v>
      </c>
      <c r="O228" s="239">
        <f>ROUND(E228*N228,2)</f>
        <v>0.22</v>
      </c>
      <c r="P228" s="239">
        <v>0</v>
      </c>
      <c r="Q228" s="239">
        <f>ROUND(E228*P228,2)</f>
        <v>0</v>
      </c>
      <c r="R228" s="241" t="s">
        <v>587</v>
      </c>
      <c r="S228" s="241" t="s">
        <v>315</v>
      </c>
      <c r="T228" s="242" t="s">
        <v>315</v>
      </c>
      <c r="U228" s="224">
        <v>0.14000000000000001</v>
      </c>
      <c r="V228" s="224">
        <f>ROUND(E228*U228,2)</f>
        <v>5.15</v>
      </c>
      <c r="W228" s="224"/>
      <c r="X228" s="224" t="s">
        <v>588</v>
      </c>
      <c r="Y228" s="224" t="s">
        <v>317</v>
      </c>
      <c r="Z228" s="214"/>
      <c r="AA228" s="214"/>
      <c r="AB228" s="214"/>
      <c r="AC228" s="214"/>
      <c r="AD228" s="214"/>
      <c r="AE228" s="214"/>
      <c r="AF228" s="214"/>
      <c r="AG228" s="214" t="s">
        <v>601</v>
      </c>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row>
    <row r="229" spans="1:60" outlineLevel="2" x14ac:dyDescent="0.2">
      <c r="A229" s="221"/>
      <c r="B229" s="222"/>
      <c r="C229" s="268" t="s">
        <v>1345</v>
      </c>
      <c r="D229" s="262"/>
      <c r="E229" s="263"/>
      <c r="F229" s="224"/>
      <c r="G229" s="224"/>
      <c r="H229" s="224"/>
      <c r="I229" s="224"/>
      <c r="J229" s="224"/>
      <c r="K229" s="224"/>
      <c r="L229" s="224"/>
      <c r="M229" s="224"/>
      <c r="N229" s="223"/>
      <c r="O229" s="223"/>
      <c r="P229" s="223"/>
      <c r="Q229" s="223"/>
      <c r="R229" s="224"/>
      <c r="S229" s="224"/>
      <c r="T229" s="224"/>
      <c r="U229" s="224"/>
      <c r="V229" s="224"/>
      <c r="W229" s="224"/>
      <c r="X229" s="224"/>
      <c r="Y229" s="224"/>
      <c r="Z229" s="214"/>
      <c r="AA229" s="214"/>
      <c r="AB229" s="214"/>
      <c r="AC229" s="214"/>
      <c r="AD229" s="214"/>
      <c r="AE229" s="214"/>
      <c r="AF229" s="214"/>
      <c r="AG229" s="214" t="s">
        <v>371</v>
      </c>
      <c r="AH229" s="214">
        <v>0</v>
      </c>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row>
    <row r="230" spans="1:60" outlineLevel="3" x14ac:dyDescent="0.2">
      <c r="A230" s="221"/>
      <c r="B230" s="222"/>
      <c r="C230" s="268" t="s">
        <v>1313</v>
      </c>
      <c r="D230" s="262"/>
      <c r="E230" s="263">
        <v>2.14</v>
      </c>
      <c r="F230" s="224"/>
      <c r="G230" s="224"/>
      <c r="H230" s="224"/>
      <c r="I230" s="224"/>
      <c r="J230" s="224"/>
      <c r="K230" s="224"/>
      <c r="L230" s="224"/>
      <c r="M230" s="224"/>
      <c r="N230" s="223"/>
      <c r="O230" s="223"/>
      <c r="P230" s="223"/>
      <c r="Q230" s="223"/>
      <c r="R230" s="224"/>
      <c r="S230" s="224"/>
      <c r="T230" s="224"/>
      <c r="U230" s="224"/>
      <c r="V230" s="224"/>
      <c r="W230" s="224"/>
      <c r="X230" s="224"/>
      <c r="Y230" s="224"/>
      <c r="Z230" s="214"/>
      <c r="AA230" s="214"/>
      <c r="AB230" s="214"/>
      <c r="AC230" s="214"/>
      <c r="AD230" s="214"/>
      <c r="AE230" s="214"/>
      <c r="AF230" s="214"/>
      <c r="AG230" s="214" t="s">
        <v>371</v>
      </c>
      <c r="AH230" s="214">
        <v>0</v>
      </c>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row>
    <row r="231" spans="1:60" outlineLevel="3" x14ac:dyDescent="0.2">
      <c r="A231" s="221"/>
      <c r="B231" s="222"/>
      <c r="C231" s="268" t="s">
        <v>1314</v>
      </c>
      <c r="D231" s="262"/>
      <c r="E231" s="263">
        <v>1.24</v>
      </c>
      <c r="F231" s="224"/>
      <c r="G231" s="224"/>
      <c r="H231" s="224"/>
      <c r="I231" s="224"/>
      <c r="J231" s="224"/>
      <c r="K231" s="224"/>
      <c r="L231" s="224"/>
      <c r="M231" s="224"/>
      <c r="N231" s="223"/>
      <c r="O231" s="223"/>
      <c r="P231" s="223"/>
      <c r="Q231" s="223"/>
      <c r="R231" s="224"/>
      <c r="S231" s="224"/>
      <c r="T231" s="224"/>
      <c r="U231" s="224"/>
      <c r="V231" s="224"/>
      <c r="W231" s="224"/>
      <c r="X231" s="224"/>
      <c r="Y231" s="224"/>
      <c r="Z231" s="214"/>
      <c r="AA231" s="214"/>
      <c r="AB231" s="214"/>
      <c r="AC231" s="214"/>
      <c r="AD231" s="214"/>
      <c r="AE231" s="214"/>
      <c r="AF231" s="214"/>
      <c r="AG231" s="214" t="s">
        <v>371</v>
      </c>
      <c r="AH231" s="214">
        <v>0</v>
      </c>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row>
    <row r="232" spans="1:60" outlineLevel="3" x14ac:dyDescent="0.2">
      <c r="A232" s="221"/>
      <c r="B232" s="222"/>
      <c r="C232" s="268" t="s">
        <v>1348</v>
      </c>
      <c r="D232" s="262"/>
      <c r="E232" s="263"/>
      <c r="F232" s="224"/>
      <c r="G232" s="224"/>
      <c r="H232" s="224"/>
      <c r="I232" s="224"/>
      <c r="J232" s="224"/>
      <c r="K232" s="224"/>
      <c r="L232" s="224"/>
      <c r="M232" s="224"/>
      <c r="N232" s="223"/>
      <c r="O232" s="223"/>
      <c r="P232" s="223"/>
      <c r="Q232" s="223"/>
      <c r="R232" s="224"/>
      <c r="S232" s="224"/>
      <c r="T232" s="224"/>
      <c r="U232" s="224"/>
      <c r="V232" s="224"/>
      <c r="W232" s="224"/>
      <c r="X232" s="224"/>
      <c r="Y232" s="224"/>
      <c r="Z232" s="214"/>
      <c r="AA232" s="214"/>
      <c r="AB232" s="214"/>
      <c r="AC232" s="214"/>
      <c r="AD232" s="214"/>
      <c r="AE232" s="214"/>
      <c r="AF232" s="214"/>
      <c r="AG232" s="214" t="s">
        <v>371</v>
      </c>
      <c r="AH232" s="214">
        <v>0</v>
      </c>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row>
    <row r="233" spans="1:60" outlineLevel="3" x14ac:dyDescent="0.2">
      <c r="A233" s="221"/>
      <c r="B233" s="222"/>
      <c r="C233" s="268" t="s">
        <v>1311</v>
      </c>
      <c r="D233" s="262"/>
      <c r="E233" s="263">
        <v>9.33</v>
      </c>
      <c r="F233" s="224"/>
      <c r="G233" s="224"/>
      <c r="H233" s="224"/>
      <c r="I233" s="224"/>
      <c r="J233" s="224"/>
      <c r="K233" s="224"/>
      <c r="L233" s="224"/>
      <c r="M233" s="224"/>
      <c r="N233" s="223"/>
      <c r="O233" s="223"/>
      <c r="P233" s="223"/>
      <c r="Q233" s="223"/>
      <c r="R233" s="224"/>
      <c r="S233" s="224"/>
      <c r="T233" s="224"/>
      <c r="U233" s="224"/>
      <c r="V233" s="224"/>
      <c r="W233" s="224"/>
      <c r="X233" s="224"/>
      <c r="Y233" s="224"/>
      <c r="Z233" s="214"/>
      <c r="AA233" s="214"/>
      <c r="AB233" s="214"/>
      <c r="AC233" s="214"/>
      <c r="AD233" s="214"/>
      <c r="AE233" s="214"/>
      <c r="AF233" s="214"/>
      <c r="AG233" s="214" t="s">
        <v>371</v>
      </c>
      <c r="AH233" s="214">
        <v>0</v>
      </c>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row>
    <row r="234" spans="1:60" outlineLevel="3" x14ac:dyDescent="0.2">
      <c r="A234" s="221"/>
      <c r="B234" s="222"/>
      <c r="C234" s="268" t="s">
        <v>1312</v>
      </c>
      <c r="D234" s="262"/>
      <c r="E234" s="263">
        <v>24.06</v>
      </c>
      <c r="F234" s="224"/>
      <c r="G234" s="224"/>
      <c r="H234" s="224"/>
      <c r="I234" s="224"/>
      <c r="J234" s="224"/>
      <c r="K234" s="224"/>
      <c r="L234" s="224"/>
      <c r="M234" s="224"/>
      <c r="N234" s="223"/>
      <c r="O234" s="223"/>
      <c r="P234" s="223"/>
      <c r="Q234" s="223"/>
      <c r="R234" s="224"/>
      <c r="S234" s="224"/>
      <c r="T234" s="224"/>
      <c r="U234" s="224"/>
      <c r="V234" s="224"/>
      <c r="W234" s="224"/>
      <c r="X234" s="224"/>
      <c r="Y234" s="224"/>
      <c r="Z234" s="214"/>
      <c r="AA234" s="214"/>
      <c r="AB234" s="214"/>
      <c r="AC234" s="214"/>
      <c r="AD234" s="214"/>
      <c r="AE234" s="214"/>
      <c r="AF234" s="214"/>
      <c r="AG234" s="214" t="s">
        <v>371</v>
      </c>
      <c r="AH234" s="214">
        <v>0</v>
      </c>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row>
    <row r="235" spans="1:60" ht="22.5" outlineLevel="1" x14ac:dyDescent="0.2">
      <c r="A235" s="236">
        <v>51</v>
      </c>
      <c r="B235" s="237" t="s">
        <v>602</v>
      </c>
      <c r="C235" s="254" t="s">
        <v>603</v>
      </c>
      <c r="D235" s="238" t="s">
        <v>379</v>
      </c>
      <c r="E235" s="239">
        <v>73.540000000000006</v>
      </c>
      <c r="F235" s="240"/>
      <c r="G235" s="241">
        <f>ROUND(E235*F235,2)</f>
        <v>0</v>
      </c>
      <c r="H235" s="240"/>
      <c r="I235" s="241">
        <f>ROUND(E235*H235,2)</f>
        <v>0</v>
      </c>
      <c r="J235" s="240"/>
      <c r="K235" s="241">
        <f>ROUND(E235*J235,2)</f>
        <v>0</v>
      </c>
      <c r="L235" s="241">
        <v>12</v>
      </c>
      <c r="M235" s="241">
        <f>G235*(1+L235/100)</f>
        <v>0</v>
      </c>
      <c r="N235" s="239">
        <v>3.0000000000000001E-5</v>
      </c>
      <c r="O235" s="239">
        <f>ROUND(E235*N235,2)</f>
        <v>0</v>
      </c>
      <c r="P235" s="239">
        <v>0</v>
      </c>
      <c r="Q235" s="239">
        <f>ROUND(E235*P235,2)</f>
        <v>0</v>
      </c>
      <c r="R235" s="241" t="s">
        <v>596</v>
      </c>
      <c r="S235" s="241" t="s">
        <v>315</v>
      </c>
      <c r="T235" s="242" t="s">
        <v>315</v>
      </c>
      <c r="U235" s="224">
        <v>7.0000000000000007E-2</v>
      </c>
      <c r="V235" s="224">
        <f>ROUND(E235*U235,2)</f>
        <v>5.15</v>
      </c>
      <c r="W235" s="224"/>
      <c r="X235" s="224" t="s">
        <v>336</v>
      </c>
      <c r="Y235" s="224" t="s">
        <v>317</v>
      </c>
      <c r="Z235" s="214"/>
      <c r="AA235" s="214"/>
      <c r="AB235" s="214"/>
      <c r="AC235" s="214"/>
      <c r="AD235" s="214"/>
      <c r="AE235" s="214"/>
      <c r="AF235" s="214"/>
      <c r="AG235" s="214" t="s">
        <v>337</v>
      </c>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row>
    <row r="236" spans="1:60" outlineLevel="2" x14ac:dyDescent="0.2">
      <c r="A236" s="221"/>
      <c r="B236" s="222"/>
      <c r="C236" s="268" t="s">
        <v>1345</v>
      </c>
      <c r="D236" s="262"/>
      <c r="E236" s="263"/>
      <c r="F236" s="224"/>
      <c r="G236" s="224"/>
      <c r="H236" s="224"/>
      <c r="I236" s="224"/>
      <c r="J236" s="224"/>
      <c r="K236" s="224"/>
      <c r="L236" s="224"/>
      <c r="M236" s="224"/>
      <c r="N236" s="223"/>
      <c r="O236" s="223"/>
      <c r="P236" s="223"/>
      <c r="Q236" s="223"/>
      <c r="R236" s="224"/>
      <c r="S236" s="224"/>
      <c r="T236" s="224"/>
      <c r="U236" s="224"/>
      <c r="V236" s="224"/>
      <c r="W236" s="224"/>
      <c r="X236" s="224"/>
      <c r="Y236" s="224"/>
      <c r="Z236" s="214"/>
      <c r="AA236" s="214"/>
      <c r="AB236" s="214"/>
      <c r="AC236" s="214"/>
      <c r="AD236" s="214"/>
      <c r="AE236" s="214"/>
      <c r="AF236" s="214"/>
      <c r="AG236" s="214" t="s">
        <v>371</v>
      </c>
      <c r="AH236" s="214">
        <v>0</v>
      </c>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row>
    <row r="237" spans="1:60" outlineLevel="3" x14ac:dyDescent="0.2">
      <c r="A237" s="221"/>
      <c r="B237" s="222"/>
      <c r="C237" s="269" t="s">
        <v>480</v>
      </c>
      <c r="D237" s="264"/>
      <c r="E237" s="265"/>
      <c r="F237" s="224"/>
      <c r="G237" s="224"/>
      <c r="H237" s="224"/>
      <c r="I237" s="224"/>
      <c r="J237" s="224"/>
      <c r="K237" s="224"/>
      <c r="L237" s="224"/>
      <c r="M237" s="224"/>
      <c r="N237" s="223"/>
      <c r="O237" s="223"/>
      <c r="P237" s="223"/>
      <c r="Q237" s="223"/>
      <c r="R237" s="224"/>
      <c r="S237" s="224"/>
      <c r="T237" s="224"/>
      <c r="U237" s="224"/>
      <c r="V237" s="224"/>
      <c r="W237" s="224"/>
      <c r="X237" s="224"/>
      <c r="Y237" s="224"/>
      <c r="Z237" s="214"/>
      <c r="AA237" s="214"/>
      <c r="AB237" s="214"/>
      <c r="AC237" s="214"/>
      <c r="AD237" s="214"/>
      <c r="AE237" s="214"/>
      <c r="AF237" s="214"/>
      <c r="AG237" s="214" t="s">
        <v>371</v>
      </c>
      <c r="AH237" s="214"/>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row>
    <row r="238" spans="1:60" outlineLevel="3" x14ac:dyDescent="0.2">
      <c r="A238" s="221"/>
      <c r="B238" s="222"/>
      <c r="C238" s="270" t="s">
        <v>1346</v>
      </c>
      <c r="D238" s="264"/>
      <c r="E238" s="265">
        <v>2.14</v>
      </c>
      <c r="F238" s="224"/>
      <c r="G238" s="224"/>
      <c r="H238" s="224"/>
      <c r="I238" s="224"/>
      <c r="J238" s="224"/>
      <c r="K238" s="224"/>
      <c r="L238" s="224"/>
      <c r="M238" s="224"/>
      <c r="N238" s="223"/>
      <c r="O238" s="223"/>
      <c r="P238" s="223"/>
      <c r="Q238" s="223"/>
      <c r="R238" s="224"/>
      <c r="S238" s="224"/>
      <c r="T238" s="224"/>
      <c r="U238" s="224"/>
      <c r="V238" s="224"/>
      <c r="W238" s="224"/>
      <c r="X238" s="224"/>
      <c r="Y238" s="224"/>
      <c r="Z238" s="214"/>
      <c r="AA238" s="214"/>
      <c r="AB238" s="214"/>
      <c r="AC238" s="214"/>
      <c r="AD238" s="214"/>
      <c r="AE238" s="214"/>
      <c r="AF238" s="214"/>
      <c r="AG238" s="214" t="s">
        <v>371</v>
      </c>
      <c r="AH238" s="214">
        <v>2</v>
      </c>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row>
    <row r="239" spans="1:60" outlineLevel="3" x14ac:dyDescent="0.2">
      <c r="A239" s="221"/>
      <c r="B239" s="222"/>
      <c r="C239" s="270" t="s">
        <v>1347</v>
      </c>
      <c r="D239" s="264"/>
      <c r="E239" s="265">
        <v>1.24</v>
      </c>
      <c r="F239" s="224"/>
      <c r="G239" s="224"/>
      <c r="H239" s="224"/>
      <c r="I239" s="224"/>
      <c r="J239" s="224"/>
      <c r="K239" s="224"/>
      <c r="L239" s="224"/>
      <c r="M239" s="224"/>
      <c r="N239" s="223"/>
      <c r="O239" s="223"/>
      <c r="P239" s="223"/>
      <c r="Q239" s="223"/>
      <c r="R239" s="224"/>
      <c r="S239" s="224"/>
      <c r="T239" s="224"/>
      <c r="U239" s="224"/>
      <c r="V239" s="224"/>
      <c r="W239" s="224"/>
      <c r="X239" s="224"/>
      <c r="Y239" s="224"/>
      <c r="Z239" s="214"/>
      <c r="AA239" s="214"/>
      <c r="AB239" s="214"/>
      <c r="AC239" s="214"/>
      <c r="AD239" s="214"/>
      <c r="AE239" s="214"/>
      <c r="AF239" s="214"/>
      <c r="AG239" s="214" t="s">
        <v>371</v>
      </c>
      <c r="AH239" s="214">
        <v>2</v>
      </c>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row>
    <row r="240" spans="1:60" outlineLevel="3" x14ac:dyDescent="0.2">
      <c r="A240" s="221"/>
      <c r="B240" s="222"/>
      <c r="C240" s="269" t="s">
        <v>483</v>
      </c>
      <c r="D240" s="264"/>
      <c r="E240" s="265"/>
      <c r="F240" s="224"/>
      <c r="G240" s="224"/>
      <c r="H240" s="224"/>
      <c r="I240" s="224"/>
      <c r="J240" s="224"/>
      <c r="K240" s="224"/>
      <c r="L240" s="224"/>
      <c r="M240" s="224"/>
      <c r="N240" s="223"/>
      <c r="O240" s="223"/>
      <c r="P240" s="223"/>
      <c r="Q240" s="223"/>
      <c r="R240" s="224"/>
      <c r="S240" s="224"/>
      <c r="T240" s="224"/>
      <c r="U240" s="224"/>
      <c r="V240" s="224"/>
      <c r="W240" s="224"/>
      <c r="X240" s="224"/>
      <c r="Y240" s="224"/>
      <c r="Z240" s="214"/>
      <c r="AA240" s="214"/>
      <c r="AB240" s="214"/>
      <c r="AC240" s="214"/>
      <c r="AD240" s="214"/>
      <c r="AE240" s="214"/>
      <c r="AF240" s="214"/>
      <c r="AG240" s="214" t="s">
        <v>371</v>
      </c>
      <c r="AH240" s="214"/>
      <c r="AI240" s="214"/>
      <c r="AJ240" s="214"/>
      <c r="AK240" s="214"/>
      <c r="AL240" s="214"/>
      <c r="AM240" s="214"/>
      <c r="AN240" s="214"/>
      <c r="AO240" s="214"/>
      <c r="AP240" s="214"/>
      <c r="AQ240" s="214"/>
      <c r="AR240" s="214"/>
      <c r="AS240" s="214"/>
      <c r="AT240" s="214"/>
      <c r="AU240" s="214"/>
      <c r="AV240" s="214"/>
      <c r="AW240" s="214"/>
      <c r="AX240" s="214"/>
      <c r="AY240" s="214"/>
      <c r="AZ240" s="214"/>
      <c r="BA240" s="214"/>
      <c r="BB240" s="214"/>
      <c r="BC240" s="214"/>
      <c r="BD240" s="214"/>
      <c r="BE240" s="214"/>
      <c r="BF240" s="214"/>
      <c r="BG240" s="214"/>
      <c r="BH240" s="214"/>
    </row>
    <row r="241" spans="1:60" outlineLevel="3" x14ac:dyDescent="0.2">
      <c r="A241" s="221"/>
      <c r="B241" s="222"/>
      <c r="C241" s="268" t="s">
        <v>1348</v>
      </c>
      <c r="D241" s="262"/>
      <c r="E241" s="263"/>
      <c r="F241" s="224"/>
      <c r="G241" s="224"/>
      <c r="H241" s="224"/>
      <c r="I241" s="224"/>
      <c r="J241" s="224"/>
      <c r="K241" s="224"/>
      <c r="L241" s="224"/>
      <c r="M241" s="224"/>
      <c r="N241" s="223"/>
      <c r="O241" s="223"/>
      <c r="P241" s="223"/>
      <c r="Q241" s="223"/>
      <c r="R241" s="224"/>
      <c r="S241" s="224"/>
      <c r="T241" s="224"/>
      <c r="U241" s="224"/>
      <c r="V241" s="224"/>
      <c r="W241" s="224"/>
      <c r="X241" s="224"/>
      <c r="Y241" s="224"/>
      <c r="Z241" s="214"/>
      <c r="AA241" s="214"/>
      <c r="AB241" s="214"/>
      <c r="AC241" s="214"/>
      <c r="AD241" s="214"/>
      <c r="AE241" s="214"/>
      <c r="AF241" s="214"/>
      <c r="AG241" s="214" t="s">
        <v>371</v>
      </c>
      <c r="AH241" s="214">
        <v>0</v>
      </c>
      <c r="AI241" s="214"/>
      <c r="AJ241" s="214"/>
      <c r="AK241" s="214"/>
      <c r="AL241" s="214"/>
      <c r="AM241" s="214"/>
      <c r="AN241" s="214"/>
      <c r="AO241" s="214"/>
      <c r="AP241" s="214"/>
      <c r="AQ241" s="214"/>
      <c r="AR241" s="214"/>
      <c r="AS241" s="214"/>
      <c r="AT241" s="214"/>
      <c r="AU241" s="214"/>
      <c r="AV241" s="214"/>
      <c r="AW241" s="214"/>
      <c r="AX241" s="214"/>
      <c r="AY241" s="214"/>
      <c r="AZ241" s="214"/>
      <c r="BA241" s="214"/>
      <c r="BB241" s="214"/>
      <c r="BC241" s="214"/>
      <c r="BD241" s="214"/>
      <c r="BE241" s="214"/>
      <c r="BF241" s="214"/>
      <c r="BG241" s="214"/>
      <c r="BH241" s="214"/>
    </row>
    <row r="242" spans="1:60" outlineLevel="3" x14ac:dyDescent="0.2">
      <c r="A242" s="221"/>
      <c r="B242" s="222"/>
      <c r="C242" s="269" t="s">
        <v>480</v>
      </c>
      <c r="D242" s="264"/>
      <c r="E242" s="265"/>
      <c r="F242" s="224"/>
      <c r="G242" s="224"/>
      <c r="H242" s="224"/>
      <c r="I242" s="224"/>
      <c r="J242" s="224"/>
      <c r="K242" s="224"/>
      <c r="L242" s="224"/>
      <c r="M242" s="224"/>
      <c r="N242" s="223"/>
      <c r="O242" s="223"/>
      <c r="P242" s="223"/>
      <c r="Q242" s="223"/>
      <c r="R242" s="224"/>
      <c r="S242" s="224"/>
      <c r="T242" s="224"/>
      <c r="U242" s="224"/>
      <c r="V242" s="224"/>
      <c r="W242" s="224"/>
      <c r="X242" s="224"/>
      <c r="Y242" s="224"/>
      <c r="Z242" s="214"/>
      <c r="AA242" s="214"/>
      <c r="AB242" s="214"/>
      <c r="AC242" s="214"/>
      <c r="AD242" s="214"/>
      <c r="AE242" s="214"/>
      <c r="AF242" s="214"/>
      <c r="AG242" s="214" t="s">
        <v>371</v>
      </c>
      <c r="AH242" s="214"/>
      <c r="AI242" s="214"/>
      <c r="AJ242" s="214"/>
      <c r="AK242" s="214"/>
      <c r="AL242" s="214"/>
      <c r="AM242" s="214"/>
      <c r="AN242" s="214"/>
      <c r="AO242" s="214"/>
      <c r="AP242" s="214"/>
      <c r="AQ242" s="214"/>
      <c r="AR242" s="214"/>
      <c r="AS242" s="214"/>
      <c r="AT242" s="214"/>
      <c r="AU242" s="214"/>
      <c r="AV242" s="214"/>
      <c r="AW242" s="214"/>
      <c r="AX242" s="214"/>
      <c r="AY242" s="214"/>
      <c r="AZ242" s="214"/>
      <c r="BA242" s="214"/>
      <c r="BB242" s="214"/>
      <c r="BC242" s="214"/>
      <c r="BD242" s="214"/>
      <c r="BE242" s="214"/>
      <c r="BF242" s="214"/>
      <c r="BG242" s="214"/>
      <c r="BH242" s="214"/>
    </row>
    <row r="243" spans="1:60" outlineLevel="3" x14ac:dyDescent="0.2">
      <c r="A243" s="221"/>
      <c r="B243" s="222"/>
      <c r="C243" s="270" t="s">
        <v>1349</v>
      </c>
      <c r="D243" s="264"/>
      <c r="E243" s="265">
        <v>9.33</v>
      </c>
      <c r="F243" s="224"/>
      <c r="G243" s="224"/>
      <c r="H243" s="224"/>
      <c r="I243" s="224"/>
      <c r="J243" s="224"/>
      <c r="K243" s="224"/>
      <c r="L243" s="224"/>
      <c r="M243" s="224"/>
      <c r="N243" s="223"/>
      <c r="O243" s="223"/>
      <c r="P243" s="223"/>
      <c r="Q243" s="223"/>
      <c r="R243" s="224"/>
      <c r="S243" s="224"/>
      <c r="T243" s="224"/>
      <c r="U243" s="224"/>
      <c r="V243" s="224"/>
      <c r="W243" s="224"/>
      <c r="X243" s="224"/>
      <c r="Y243" s="224"/>
      <c r="Z243" s="214"/>
      <c r="AA243" s="214"/>
      <c r="AB243" s="214"/>
      <c r="AC243" s="214"/>
      <c r="AD243" s="214"/>
      <c r="AE243" s="214"/>
      <c r="AF243" s="214"/>
      <c r="AG243" s="214" t="s">
        <v>371</v>
      </c>
      <c r="AH243" s="214">
        <v>2</v>
      </c>
      <c r="AI243" s="214"/>
      <c r="AJ243" s="214"/>
      <c r="AK243" s="214"/>
      <c r="AL243" s="214"/>
      <c r="AM243" s="214"/>
      <c r="AN243" s="214"/>
      <c r="AO243" s="214"/>
      <c r="AP243" s="214"/>
      <c r="AQ243" s="214"/>
      <c r="AR243" s="214"/>
      <c r="AS243" s="214"/>
      <c r="AT243" s="214"/>
      <c r="AU243" s="214"/>
      <c r="AV243" s="214"/>
      <c r="AW243" s="214"/>
      <c r="AX243" s="214"/>
      <c r="AY243" s="214"/>
      <c r="AZ243" s="214"/>
      <c r="BA243" s="214"/>
      <c r="BB243" s="214"/>
      <c r="BC243" s="214"/>
      <c r="BD243" s="214"/>
      <c r="BE243" s="214"/>
      <c r="BF243" s="214"/>
      <c r="BG243" s="214"/>
      <c r="BH243" s="214"/>
    </row>
    <row r="244" spans="1:60" outlineLevel="3" x14ac:dyDescent="0.2">
      <c r="A244" s="221"/>
      <c r="B244" s="222"/>
      <c r="C244" s="270" t="s">
        <v>1350</v>
      </c>
      <c r="D244" s="264"/>
      <c r="E244" s="265">
        <v>24.06</v>
      </c>
      <c r="F244" s="224"/>
      <c r="G244" s="224"/>
      <c r="H244" s="224"/>
      <c r="I244" s="224"/>
      <c r="J244" s="224"/>
      <c r="K244" s="224"/>
      <c r="L244" s="224"/>
      <c r="M244" s="224"/>
      <c r="N244" s="223"/>
      <c r="O244" s="223"/>
      <c r="P244" s="223"/>
      <c r="Q244" s="223"/>
      <c r="R244" s="224"/>
      <c r="S244" s="224"/>
      <c r="T244" s="224"/>
      <c r="U244" s="224"/>
      <c r="V244" s="224"/>
      <c r="W244" s="224"/>
      <c r="X244" s="224"/>
      <c r="Y244" s="224"/>
      <c r="Z244" s="214"/>
      <c r="AA244" s="214"/>
      <c r="AB244" s="214"/>
      <c r="AC244" s="214"/>
      <c r="AD244" s="214"/>
      <c r="AE244" s="214"/>
      <c r="AF244" s="214"/>
      <c r="AG244" s="214" t="s">
        <v>371</v>
      </c>
      <c r="AH244" s="214">
        <v>2</v>
      </c>
      <c r="AI244" s="214"/>
      <c r="AJ244" s="214"/>
      <c r="AK244" s="214"/>
      <c r="AL244" s="214"/>
      <c r="AM244" s="214"/>
      <c r="AN244" s="214"/>
      <c r="AO244" s="214"/>
      <c r="AP244" s="214"/>
      <c r="AQ244" s="214"/>
      <c r="AR244" s="214"/>
      <c r="AS244" s="214"/>
      <c r="AT244" s="214"/>
      <c r="AU244" s="214"/>
      <c r="AV244" s="214"/>
      <c r="AW244" s="214"/>
      <c r="AX244" s="214"/>
      <c r="AY244" s="214"/>
      <c r="AZ244" s="214"/>
      <c r="BA244" s="214"/>
      <c r="BB244" s="214"/>
      <c r="BC244" s="214"/>
      <c r="BD244" s="214"/>
      <c r="BE244" s="214"/>
      <c r="BF244" s="214"/>
      <c r="BG244" s="214"/>
      <c r="BH244" s="214"/>
    </row>
    <row r="245" spans="1:60" outlineLevel="3" x14ac:dyDescent="0.2">
      <c r="A245" s="221"/>
      <c r="B245" s="222"/>
      <c r="C245" s="269" t="s">
        <v>483</v>
      </c>
      <c r="D245" s="264"/>
      <c r="E245" s="265"/>
      <c r="F245" s="224"/>
      <c r="G245" s="224"/>
      <c r="H245" s="224"/>
      <c r="I245" s="224"/>
      <c r="J245" s="224"/>
      <c r="K245" s="224"/>
      <c r="L245" s="224"/>
      <c r="M245" s="224"/>
      <c r="N245" s="223"/>
      <c r="O245" s="223"/>
      <c r="P245" s="223"/>
      <c r="Q245" s="223"/>
      <c r="R245" s="224"/>
      <c r="S245" s="224"/>
      <c r="T245" s="224"/>
      <c r="U245" s="224"/>
      <c r="V245" s="224"/>
      <c r="W245" s="224"/>
      <c r="X245" s="224"/>
      <c r="Y245" s="224"/>
      <c r="Z245" s="214"/>
      <c r="AA245" s="214"/>
      <c r="AB245" s="214"/>
      <c r="AC245" s="214"/>
      <c r="AD245" s="214"/>
      <c r="AE245" s="214"/>
      <c r="AF245" s="214"/>
      <c r="AG245" s="214" t="s">
        <v>371</v>
      </c>
      <c r="AH245" s="214"/>
      <c r="AI245" s="214"/>
      <c r="AJ245" s="214"/>
      <c r="AK245" s="214"/>
      <c r="AL245" s="214"/>
      <c r="AM245" s="214"/>
      <c r="AN245" s="214"/>
      <c r="AO245" s="214"/>
      <c r="AP245" s="214"/>
      <c r="AQ245" s="214"/>
      <c r="AR245" s="214"/>
      <c r="AS245" s="214"/>
      <c r="AT245" s="214"/>
      <c r="AU245" s="214"/>
      <c r="AV245" s="214"/>
      <c r="AW245" s="214"/>
      <c r="AX245" s="214"/>
      <c r="AY245" s="214"/>
      <c r="AZ245" s="214"/>
      <c r="BA245" s="214"/>
      <c r="BB245" s="214"/>
      <c r="BC245" s="214"/>
      <c r="BD245" s="214"/>
      <c r="BE245" s="214"/>
      <c r="BF245" s="214"/>
      <c r="BG245" s="214"/>
      <c r="BH245" s="214"/>
    </row>
    <row r="246" spans="1:60" outlineLevel="3" x14ac:dyDescent="0.2">
      <c r="A246" s="221"/>
      <c r="B246" s="222"/>
      <c r="C246" s="268" t="s">
        <v>1396</v>
      </c>
      <c r="D246" s="262"/>
      <c r="E246" s="263">
        <v>73.540000000000006</v>
      </c>
      <c r="F246" s="224"/>
      <c r="G246" s="224"/>
      <c r="H246" s="224"/>
      <c r="I246" s="224"/>
      <c r="J246" s="224"/>
      <c r="K246" s="224"/>
      <c r="L246" s="224"/>
      <c r="M246" s="224"/>
      <c r="N246" s="223"/>
      <c r="O246" s="223"/>
      <c r="P246" s="223"/>
      <c r="Q246" s="223"/>
      <c r="R246" s="224"/>
      <c r="S246" s="224"/>
      <c r="T246" s="224"/>
      <c r="U246" s="224"/>
      <c r="V246" s="224"/>
      <c r="W246" s="224"/>
      <c r="X246" s="224"/>
      <c r="Y246" s="224"/>
      <c r="Z246" s="214"/>
      <c r="AA246" s="214"/>
      <c r="AB246" s="214"/>
      <c r="AC246" s="214"/>
      <c r="AD246" s="214"/>
      <c r="AE246" s="214"/>
      <c r="AF246" s="214"/>
      <c r="AG246" s="214" t="s">
        <v>371</v>
      </c>
      <c r="AH246" s="214">
        <v>0</v>
      </c>
      <c r="AI246" s="214"/>
      <c r="AJ246" s="214"/>
      <c r="AK246" s="214"/>
      <c r="AL246" s="214"/>
      <c r="AM246" s="214"/>
      <c r="AN246" s="214"/>
      <c r="AO246" s="214"/>
      <c r="AP246" s="214"/>
      <c r="AQ246" s="214"/>
      <c r="AR246" s="214"/>
      <c r="AS246" s="214"/>
      <c r="AT246" s="214"/>
      <c r="AU246" s="214"/>
      <c r="AV246" s="214"/>
      <c r="AW246" s="214"/>
      <c r="AX246" s="214"/>
      <c r="AY246" s="214"/>
      <c r="AZ246" s="214"/>
      <c r="BA246" s="214"/>
      <c r="BB246" s="214"/>
      <c r="BC246" s="214"/>
      <c r="BD246" s="214"/>
      <c r="BE246" s="214"/>
      <c r="BF246" s="214"/>
      <c r="BG246" s="214"/>
      <c r="BH246" s="214"/>
    </row>
    <row r="247" spans="1:60" outlineLevel="1" x14ac:dyDescent="0.2">
      <c r="A247" s="236">
        <v>52</v>
      </c>
      <c r="B247" s="237" t="s">
        <v>1397</v>
      </c>
      <c r="C247" s="254" t="s">
        <v>1398</v>
      </c>
      <c r="D247" s="238" t="s">
        <v>375</v>
      </c>
      <c r="E247" s="239">
        <v>1</v>
      </c>
      <c r="F247" s="240"/>
      <c r="G247" s="241">
        <f>ROUND(E247*F247,2)</f>
        <v>0</v>
      </c>
      <c r="H247" s="240"/>
      <c r="I247" s="241">
        <f>ROUND(E247*H247,2)</f>
        <v>0</v>
      </c>
      <c r="J247" s="240"/>
      <c r="K247" s="241">
        <f>ROUND(E247*J247,2)</f>
        <v>0</v>
      </c>
      <c r="L247" s="241">
        <v>12</v>
      </c>
      <c r="M247" s="241">
        <f>G247*(1+L247/100)</f>
        <v>0</v>
      </c>
      <c r="N247" s="239">
        <v>6.0499999999999998E-3</v>
      </c>
      <c r="O247" s="239">
        <f>ROUND(E247*N247,2)</f>
        <v>0.01</v>
      </c>
      <c r="P247" s="239">
        <v>0</v>
      </c>
      <c r="Q247" s="239">
        <f>ROUND(E247*P247,2)</f>
        <v>0</v>
      </c>
      <c r="R247" s="241" t="s">
        <v>596</v>
      </c>
      <c r="S247" s="241" t="s">
        <v>315</v>
      </c>
      <c r="T247" s="242" t="s">
        <v>315</v>
      </c>
      <c r="U247" s="224">
        <v>0.55000000000000004</v>
      </c>
      <c r="V247" s="224">
        <f>ROUND(E247*U247,2)</f>
        <v>0.55000000000000004</v>
      </c>
      <c r="W247" s="224"/>
      <c r="X247" s="224" t="s">
        <v>336</v>
      </c>
      <c r="Y247" s="224" t="s">
        <v>317</v>
      </c>
      <c r="Z247" s="214"/>
      <c r="AA247" s="214"/>
      <c r="AB247" s="214"/>
      <c r="AC247" s="214"/>
      <c r="AD247" s="214"/>
      <c r="AE247" s="214"/>
      <c r="AF247" s="214"/>
      <c r="AG247" s="214" t="s">
        <v>337</v>
      </c>
      <c r="AH247" s="214"/>
      <c r="AI247" s="214"/>
      <c r="AJ247" s="214"/>
      <c r="AK247" s="214"/>
      <c r="AL247" s="214"/>
      <c r="AM247" s="214"/>
      <c r="AN247" s="214"/>
      <c r="AO247" s="214"/>
      <c r="AP247" s="214"/>
      <c r="AQ247" s="214"/>
      <c r="AR247" s="214"/>
      <c r="AS247" s="214"/>
      <c r="AT247" s="214"/>
      <c r="AU247" s="214"/>
      <c r="AV247" s="214"/>
      <c r="AW247" s="214"/>
      <c r="AX247" s="214"/>
      <c r="AY247" s="214"/>
      <c r="AZ247" s="214"/>
      <c r="BA247" s="214"/>
      <c r="BB247" s="214"/>
      <c r="BC247" s="214"/>
      <c r="BD247" s="214"/>
      <c r="BE247" s="214"/>
      <c r="BF247" s="214"/>
      <c r="BG247" s="214"/>
      <c r="BH247" s="214"/>
    </row>
    <row r="248" spans="1:60" ht="22.5" outlineLevel="2" x14ac:dyDescent="0.2">
      <c r="A248" s="221"/>
      <c r="B248" s="222"/>
      <c r="C248" s="255" t="s">
        <v>1399</v>
      </c>
      <c r="D248" s="243"/>
      <c r="E248" s="243"/>
      <c r="F248" s="243"/>
      <c r="G248" s="243"/>
      <c r="H248" s="224"/>
      <c r="I248" s="224"/>
      <c r="J248" s="224"/>
      <c r="K248" s="224"/>
      <c r="L248" s="224"/>
      <c r="M248" s="224"/>
      <c r="N248" s="223"/>
      <c r="O248" s="223"/>
      <c r="P248" s="223"/>
      <c r="Q248" s="223"/>
      <c r="R248" s="224"/>
      <c r="S248" s="224"/>
      <c r="T248" s="224"/>
      <c r="U248" s="224"/>
      <c r="V248" s="224"/>
      <c r="W248" s="224"/>
      <c r="X248" s="224"/>
      <c r="Y248" s="224"/>
      <c r="Z248" s="214"/>
      <c r="AA248" s="214"/>
      <c r="AB248" s="214"/>
      <c r="AC248" s="214"/>
      <c r="AD248" s="214"/>
      <c r="AE248" s="214"/>
      <c r="AF248" s="214"/>
      <c r="AG248" s="214" t="s">
        <v>320</v>
      </c>
      <c r="AH248" s="214"/>
      <c r="AI248" s="214"/>
      <c r="AJ248" s="214"/>
      <c r="AK248" s="214"/>
      <c r="AL248" s="214"/>
      <c r="AM248" s="214"/>
      <c r="AN248" s="214"/>
      <c r="AO248" s="214"/>
      <c r="AP248" s="214"/>
      <c r="AQ248" s="214"/>
      <c r="AR248" s="214"/>
      <c r="AS248" s="214"/>
      <c r="AT248" s="214"/>
      <c r="AU248" s="214"/>
      <c r="AV248" s="214"/>
      <c r="AW248" s="214"/>
      <c r="AX248" s="214"/>
      <c r="AY248" s="214"/>
      <c r="AZ248" s="214"/>
      <c r="BA248" s="244" t="str">
        <f>C248</f>
        <v>Montáž manžety ke stěně nebo stropu pomocí rozpěrné hmoždinky se šroubem. Cena obsahuje i dodávku manžety a spojovacích prostředků.</v>
      </c>
      <c r="BB248" s="214"/>
      <c r="BC248" s="214"/>
      <c r="BD248" s="214"/>
      <c r="BE248" s="214"/>
      <c r="BF248" s="214"/>
      <c r="BG248" s="214"/>
      <c r="BH248" s="214"/>
    </row>
    <row r="249" spans="1:60" outlineLevel="2" x14ac:dyDescent="0.2">
      <c r="A249" s="221"/>
      <c r="B249" s="222"/>
      <c r="C249" s="268" t="s">
        <v>1400</v>
      </c>
      <c r="D249" s="262"/>
      <c r="E249" s="263">
        <v>1</v>
      </c>
      <c r="F249" s="224"/>
      <c r="G249" s="224"/>
      <c r="H249" s="224"/>
      <c r="I249" s="224"/>
      <c r="J249" s="224"/>
      <c r="K249" s="224"/>
      <c r="L249" s="224"/>
      <c r="M249" s="224"/>
      <c r="N249" s="223"/>
      <c r="O249" s="223"/>
      <c r="P249" s="223"/>
      <c r="Q249" s="223"/>
      <c r="R249" s="224"/>
      <c r="S249" s="224"/>
      <c r="T249" s="224"/>
      <c r="U249" s="224"/>
      <c r="V249" s="224"/>
      <c r="W249" s="224"/>
      <c r="X249" s="224"/>
      <c r="Y249" s="224"/>
      <c r="Z249" s="214"/>
      <c r="AA249" s="214"/>
      <c r="AB249" s="214"/>
      <c r="AC249" s="214"/>
      <c r="AD249" s="214"/>
      <c r="AE249" s="214"/>
      <c r="AF249" s="214"/>
      <c r="AG249" s="214" t="s">
        <v>371</v>
      </c>
      <c r="AH249" s="214">
        <v>0</v>
      </c>
      <c r="AI249" s="214"/>
      <c r="AJ249" s="214"/>
      <c r="AK249" s="214"/>
      <c r="AL249" s="214"/>
      <c r="AM249" s="214"/>
      <c r="AN249" s="214"/>
      <c r="AO249" s="214"/>
      <c r="AP249" s="214"/>
      <c r="AQ249" s="214"/>
      <c r="AR249" s="214"/>
      <c r="AS249" s="214"/>
      <c r="AT249" s="214"/>
      <c r="AU249" s="214"/>
      <c r="AV249" s="214"/>
      <c r="AW249" s="214"/>
      <c r="AX249" s="214"/>
      <c r="AY249" s="214"/>
      <c r="AZ249" s="214"/>
      <c r="BA249" s="214"/>
      <c r="BB249" s="214"/>
      <c r="BC249" s="214"/>
      <c r="BD249" s="214"/>
      <c r="BE249" s="214"/>
      <c r="BF249" s="214"/>
      <c r="BG249" s="214"/>
      <c r="BH249" s="214"/>
    </row>
    <row r="250" spans="1:60" outlineLevel="1" x14ac:dyDescent="0.2">
      <c r="A250" s="236">
        <v>53</v>
      </c>
      <c r="B250" s="237" t="s">
        <v>1401</v>
      </c>
      <c r="C250" s="254" t="s">
        <v>1402</v>
      </c>
      <c r="D250" s="238" t="s">
        <v>581</v>
      </c>
      <c r="E250" s="239">
        <v>1.414E-2</v>
      </c>
      <c r="F250" s="240"/>
      <c r="G250" s="241">
        <f>ROUND(E250*F250,2)</f>
        <v>0</v>
      </c>
      <c r="H250" s="240"/>
      <c r="I250" s="241">
        <f>ROUND(E250*H250,2)</f>
        <v>0</v>
      </c>
      <c r="J250" s="240"/>
      <c r="K250" s="241">
        <f>ROUND(E250*J250,2)</f>
        <v>0</v>
      </c>
      <c r="L250" s="241">
        <v>12</v>
      </c>
      <c r="M250" s="241">
        <f>G250*(1+L250/100)</f>
        <v>0</v>
      </c>
      <c r="N250" s="239">
        <v>0</v>
      </c>
      <c r="O250" s="239">
        <f>ROUND(E250*N250,2)</f>
        <v>0</v>
      </c>
      <c r="P250" s="239">
        <v>0</v>
      </c>
      <c r="Q250" s="239">
        <f>ROUND(E250*P250,2)</f>
        <v>0</v>
      </c>
      <c r="R250" s="241" t="s">
        <v>596</v>
      </c>
      <c r="S250" s="241" t="s">
        <v>315</v>
      </c>
      <c r="T250" s="242" t="s">
        <v>315</v>
      </c>
      <c r="U250" s="224">
        <v>1.831</v>
      </c>
      <c r="V250" s="224">
        <f>ROUND(E250*U250,2)</f>
        <v>0.03</v>
      </c>
      <c r="W250" s="224"/>
      <c r="X250" s="224" t="s">
        <v>582</v>
      </c>
      <c r="Y250" s="224" t="s">
        <v>317</v>
      </c>
      <c r="Z250" s="214"/>
      <c r="AA250" s="214"/>
      <c r="AB250" s="214"/>
      <c r="AC250" s="214"/>
      <c r="AD250" s="214"/>
      <c r="AE250" s="214"/>
      <c r="AF250" s="214"/>
      <c r="AG250" s="214" t="s">
        <v>583</v>
      </c>
      <c r="AH250" s="214"/>
      <c r="AI250" s="214"/>
      <c r="AJ250" s="214"/>
      <c r="AK250" s="214"/>
      <c r="AL250" s="214"/>
      <c r="AM250" s="214"/>
      <c r="AN250" s="214"/>
      <c r="AO250" s="214"/>
      <c r="AP250" s="214"/>
      <c r="AQ250" s="214"/>
      <c r="AR250" s="214"/>
      <c r="AS250" s="214"/>
      <c r="AT250" s="214"/>
      <c r="AU250" s="214"/>
      <c r="AV250" s="214"/>
      <c r="AW250" s="214"/>
      <c r="AX250" s="214"/>
      <c r="AY250" s="214"/>
      <c r="AZ250" s="214"/>
      <c r="BA250" s="214"/>
      <c r="BB250" s="214"/>
      <c r="BC250" s="214"/>
      <c r="BD250" s="214"/>
      <c r="BE250" s="214"/>
      <c r="BF250" s="214"/>
      <c r="BG250" s="214"/>
      <c r="BH250" s="214"/>
    </row>
    <row r="251" spans="1:60" outlineLevel="2" x14ac:dyDescent="0.2">
      <c r="A251" s="221"/>
      <c r="B251" s="222"/>
      <c r="C251" s="267" t="s">
        <v>608</v>
      </c>
      <c r="D251" s="266"/>
      <c r="E251" s="266"/>
      <c r="F251" s="266"/>
      <c r="G251" s="266"/>
      <c r="H251" s="224"/>
      <c r="I251" s="224"/>
      <c r="J251" s="224"/>
      <c r="K251" s="224"/>
      <c r="L251" s="224"/>
      <c r="M251" s="224"/>
      <c r="N251" s="223"/>
      <c r="O251" s="223"/>
      <c r="P251" s="223"/>
      <c r="Q251" s="223"/>
      <c r="R251" s="224"/>
      <c r="S251" s="224"/>
      <c r="T251" s="224"/>
      <c r="U251" s="224"/>
      <c r="V251" s="224"/>
      <c r="W251" s="224"/>
      <c r="X251" s="224"/>
      <c r="Y251" s="224"/>
      <c r="Z251" s="214"/>
      <c r="AA251" s="214"/>
      <c r="AB251" s="214"/>
      <c r="AC251" s="214"/>
      <c r="AD251" s="214"/>
      <c r="AE251" s="214"/>
      <c r="AF251" s="214"/>
      <c r="AG251" s="214" t="s">
        <v>369</v>
      </c>
      <c r="AH251" s="214"/>
      <c r="AI251" s="214"/>
      <c r="AJ251" s="214"/>
      <c r="AK251" s="214"/>
      <c r="AL251" s="214"/>
      <c r="AM251" s="214"/>
      <c r="AN251" s="214"/>
      <c r="AO251" s="214"/>
      <c r="AP251" s="214"/>
      <c r="AQ251" s="214"/>
      <c r="AR251" s="214"/>
      <c r="AS251" s="214"/>
      <c r="AT251" s="214"/>
      <c r="AU251" s="214"/>
      <c r="AV251" s="214"/>
      <c r="AW251" s="214"/>
      <c r="AX251" s="214"/>
      <c r="AY251" s="214"/>
      <c r="AZ251" s="214"/>
      <c r="BA251" s="214"/>
      <c r="BB251" s="214"/>
      <c r="BC251" s="214"/>
      <c r="BD251" s="214"/>
      <c r="BE251" s="214"/>
      <c r="BF251" s="214"/>
      <c r="BG251" s="214"/>
      <c r="BH251" s="214"/>
    </row>
    <row r="252" spans="1:60" x14ac:dyDescent="0.2">
      <c r="A252" s="229" t="s">
        <v>310</v>
      </c>
      <c r="B252" s="230" t="s">
        <v>223</v>
      </c>
      <c r="C252" s="253" t="s">
        <v>224</v>
      </c>
      <c r="D252" s="231"/>
      <c r="E252" s="232"/>
      <c r="F252" s="233"/>
      <c r="G252" s="233">
        <f>SUMIF(AG253:AG273,"&lt;&gt;NOR",G253:G273)</f>
        <v>0</v>
      </c>
      <c r="H252" s="233"/>
      <c r="I252" s="233">
        <f>SUM(I253:I273)</f>
        <v>0</v>
      </c>
      <c r="J252" s="233"/>
      <c r="K252" s="233">
        <f>SUM(K253:K273)</f>
        <v>0</v>
      </c>
      <c r="L252" s="233"/>
      <c r="M252" s="233">
        <f>SUM(M253:M273)</f>
        <v>0</v>
      </c>
      <c r="N252" s="232"/>
      <c r="O252" s="232">
        <f>SUM(O253:O273)</f>
        <v>0.26</v>
      </c>
      <c r="P252" s="232"/>
      <c r="Q252" s="232">
        <f>SUM(Q253:Q273)</f>
        <v>0</v>
      </c>
      <c r="R252" s="233"/>
      <c r="S252" s="233"/>
      <c r="T252" s="234"/>
      <c r="U252" s="228"/>
      <c r="V252" s="228">
        <f>SUM(V253:V273)</f>
        <v>4.42</v>
      </c>
      <c r="W252" s="228"/>
      <c r="X252" s="228"/>
      <c r="Y252" s="228"/>
      <c r="AG252" t="s">
        <v>311</v>
      </c>
    </row>
    <row r="253" spans="1:60" outlineLevel="1" x14ac:dyDescent="0.2">
      <c r="A253" s="236">
        <v>54</v>
      </c>
      <c r="B253" s="237" t="s">
        <v>609</v>
      </c>
      <c r="C253" s="254" t="s">
        <v>610</v>
      </c>
      <c r="D253" s="238" t="s">
        <v>403</v>
      </c>
      <c r="E253" s="239">
        <v>1</v>
      </c>
      <c r="F253" s="240"/>
      <c r="G253" s="241">
        <f>ROUND(E253*F253,2)</f>
        <v>0</v>
      </c>
      <c r="H253" s="240"/>
      <c r="I253" s="241">
        <f>ROUND(E253*H253,2)</f>
        <v>0</v>
      </c>
      <c r="J253" s="240"/>
      <c r="K253" s="241">
        <f>ROUND(E253*J253,2)</f>
        <v>0</v>
      </c>
      <c r="L253" s="241">
        <v>12</v>
      </c>
      <c r="M253" s="241">
        <f>G253*(1+L253/100)</f>
        <v>0</v>
      </c>
      <c r="N253" s="239">
        <v>3.4000000000000002E-4</v>
      </c>
      <c r="O253" s="239">
        <f>ROUND(E253*N253,2)</f>
        <v>0</v>
      </c>
      <c r="P253" s="239">
        <v>0</v>
      </c>
      <c r="Q253" s="239">
        <f>ROUND(E253*P253,2)</f>
        <v>0</v>
      </c>
      <c r="R253" s="241" t="s">
        <v>611</v>
      </c>
      <c r="S253" s="241" t="s">
        <v>315</v>
      </c>
      <c r="T253" s="242" t="s">
        <v>315</v>
      </c>
      <c r="U253" s="224">
        <v>0.32</v>
      </c>
      <c r="V253" s="224">
        <f>ROUND(E253*U253,2)</f>
        <v>0.32</v>
      </c>
      <c r="W253" s="224"/>
      <c r="X253" s="224" t="s">
        <v>336</v>
      </c>
      <c r="Y253" s="224" t="s">
        <v>317</v>
      </c>
      <c r="Z253" s="214"/>
      <c r="AA253" s="214"/>
      <c r="AB253" s="214"/>
      <c r="AC253" s="214"/>
      <c r="AD253" s="214"/>
      <c r="AE253" s="214"/>
      <c r="AF253" s="214"/>
      <c r="AG253" s="214" t="s">
        <v>337</v>
      </c>
      <c r="AH253" s="214"/>
      <c r="AI253" s="214"/>
      <c r="AJ253" s="214"/>
      <c r="AK253" s="214"/>
      <c r="AL253" s="214"/>
      <c r="AM253" s="214"/>
      <c r="AN253" s="214"/>
      <c r="AO253" s="214"/>
      <c r="AP253" s="214"/>
      <c r="AQ253" s="214"/>
      <c r="AR253" s="214"/>
      <c r="AS253" s="214"/>
      <c r="AT253" s="214"/>
      <c r="AU253" s="214"/>
      <c r="AV253" s="214"/>
      <c r="AW253" s="214"/>
      <c r="AX253" s="214"/>
      <c r="AY253" s="214"/>
      <c r="AZ253" s="214"/>
      <c r="BA253" s="214"/>
      <c r="BB253" s="214"/>
      <c r="BC253" s="214"/>
      <c r="BD253" s="214"/>
      <c r="BE253" s="214"/>
      <c r="BF253" s="214"/>
      <c r="BG253" s="214"/>
      <c r="BH253" s="214"/>
    </row>
    <row r="254" spans="1:60" outlineLevel="2" x14ac:dyDescent="0.2">
      <c r="A254" s="221"/>
      <c r="B254" s="222"/>
      <c r="C254" s="267" t="s">
        <v>612</v>
      </c>
      <c r="D254" s="266"/>
      <c r="E254" s="266"/>
      <c r="F254" s="266"/>
      <c r="G254" s="266"/>
      <c r="H254" s="224"/>
      <c r="I254" s="224"/>
      <c r="J254" s="224"/>
      <c r="K254" s="224"/>
      <c r="L254" s="224"/>
      <c r="M254" s="224"/>
      <c r="N254" s="223"/>
      <c r="O254" s="223"/>
      <c r="P254" s="223"/>
      <c r="Q254" s="223"/>
      <c r="R254" s="224"/>
      <c r="S254" s="224"/>
      <c r="T254" s="224"/>
      <c r="U254" s="224"/>
      <c r="V254" s="224"/>
      <c r="W254" s="224"/>
      <c r="X254" s="224"/>
      <c r="Y254" s="224"/>
      <c r="Z254" s="214"/>
      <c r="AA254" s="214"/>
      <c r="AB254" s="214"/>
      <c r="AC254" s="214"/>
      <c r="AD254" s="214"/>
      <c r="AE254" s="214"/>
      <c r="AF254" s="214"/>
      <c r="AG254" s="214" t="s">
        <v>369</v>
      </c>
      <c r="AH254" s="214"/>
      <c r="AI254" s="214"/>
      <c r="AJ254" s="214"/>
      <c r="AK254" s="214"/>
      <c r="AL254" s="214"/>
      <c r="AM254" s="214"/>
      <c r="AN254" s="214"/>
      <c r="AO254" s="214"/>
      <c r="AP254" s="214"/>
      <c r="AQ254" s="214"/>
      <c r="AR254" s="214"/>
      <c r="AS254" s="214"/>
      <c r="AT254" s="214"/>
      <c r="AU254" s="214"/>
      <c r="AV254" s="214"/>
      <c r="AW254" s="214"/>
      <c r="AX254" s="214"/>
      <c r="AY254" s="214"/>
      <c r="AZ254" s="214"/>
      <c r="BA254" s="214"/>
      <c r="BB254" s="214"/>
      <c r="BC254" s="214"/>
      <c r="BD254" s="214"/>
      <c r="BE254" s="214"/>
      <c r="BF254" s="214"/>
      <c r="BG254" s="214"/>
      <c r="BH254" s="214"/>
    </row>
    <row r="255" spans="1:60" outlineLevel="2" x14ac:dyDescent="0.2">
      <c r="A255" s="221"/>
      <c r="B255" s="222"/>
      <c r="C255" s="258" t="s">
        <v>613</v>
      </c>
      <c r="D255" s="252"/>
      <c r="E255" s="252"/>
      <c r="F255" s="252"/>
      <c r="G255" s="252"/>
      <c r="H255" s="224"/>
      <c r="I255" s="224"/>
      <c r="J255" s="224"/>
      <c r="K255" s="224"/>
      <c r="L255" s="224"/>
      <c r="M255" s="224"/>
      <c r="N255" s="223"/>
      <c r="O255" s="223"/>
      <c r="P255" s="223"/>
      <c r="Q255" s="223"/>
      <c r="R255" s="224"/>
      <c r="S255" s="224"/>
      <c r="T255" s="224"/>
      <c r="U255" s="224"/>
      <c r="V255" s="224"/>
      <c r="W255" s="224"/>
      <c r="X255" s="224"/>
      <c r="Y255" s="224"/>
      <c r="Z255" s="214"/>
      <c r="AA255" s="214"/>
      <c r="AB255" s="214"/>
      <c r="AC255" s="214"/>
      <c r="AD255" s="214"/>
      <c r="AE255" s="214"/>
      <c r="AF255" s="214"/>
      <c r="AG255" s="214" t="s">
        <v>320</v>
      </c>
      <c r="AH255" s="214"/>
      <c r="AI255" s="214"/>
      <c r="AJ255" s="214"/>
      <c r="AK255" s="214"/>
      <c r="AL255" s="214"/>
      <c r="AM255" s="214"/>
      <c r="AN255" s="214"/>
      <c r="AO255" s="214"/>
      <c r="AP255" s="214"/>
      <c r="AQ255" s="214"/>
      <c r="AR255" s="214"/>
      <c r="AS255" s="214"/>
      <c r="AT255" s="214"/>
      <c r="AU255" s="214"/>
      <c r="AV255" s="214"/>
      <c r="AW255" s="214"/>
      <c r="AX255" s="214"/>
      <c r="AY255" s="214"/>
      <c r="AZ255" s="214"/>
      <c r="BA255" s="214"/>
      <c r="BB255" s="214"/>
      <c r="BC255" s="214"/>
      <c r="BD255" s="214"/>
      <c r="BE255" s="214"/>
      <c r="BF255" s="214"/>
      <c r="BG255" s="214"/>
      <c r="BH255" s="214"/>
    </row>
    <row r="256" spans="1:60" outlineLevel="1" x14ac:dyDescent="0.2">
      <c r="A256" s="236">
        <v>55</v>
      </c>
      <c r="B256" s="237" t="s">
        <v>614</v>
      </c>
      <c r="C256" s="254" t="s">
        <v>615</v>
      </c>
      <c r="D256" s="238" t="s">
        <v>403</v>
      </c>
      <c r="E256" s="239">
        <v>1</v>
      </c>
      <c r="F256" s="240"/>
      <c r="G256" s="241">
        <f>ROUND(E256*F256,2)</f>
        <v>0</v>
      </c>
      <c r="H256" s="240"/>
      <c r="I256" s="241">
        <f>ROUND(E256*H256,2)</f>
        <v>0</v>
      </c>
      <c r="J256" s="240"/>
      <c r="K256" s="241">
        <f>ROUND(E256*J256,2)</f>
        <v>0</v>
      </c>
      <c r="L256" s="241">
        <v>12</v>
      </c>
      <c r="M256" s="241">
        <f>G256*(1+L256/100)</f>
        <v>0</v>
      </c>
      <c r="N256" s="239">
        <v>3.8000000000000002E-4</v>
      </c>
      <c r="O256" s="239">
        <f>ROUND(E256*N256,2)</f>
        <v>0</v>
      </c>
      <c r="P256" s="239">
        <v>0</v>
      </c>
      <c r="Q256" s="239">
        <f>ROUND(E256*P256,2)</f>
        <v>0</v>
      </c>
      <c r="R256" s="241" t="s">
        <v>611</v>
      </c>
      <c r="S256" s="241" t="s">
        <v>315</v>
      </c>
      <c r="T256" s="242" t="s">
        <v>315</v>
      </c>
      <c r="U256" s="224">
        <v>0.32</v>
      </c>
      <c r="V256" s="224">
        <f>ROUND(E256*U256,2)</f>
        <v>0.32</v>
      </c>
      <c r="W256" s="224"/>
      <c r="X256" s="224" t="s">
        <v>336</v>
      </c>
      <c r="Y256" s="224" t="s">
        <v>317</v>
      </c>
      <c r="Z256" s="214"/>
      <c r="AA256" s="214"/>
      <c r="AB256" s="214"/>
      <c r="AC256" s="214"/>
      <c r="AD256" s="214"/>
      <c r="AE256" s="214"/>
      <c r="AF256" s="214"/>
      <c r="AG256" s="214" t="s">
        <v>337</v>
      </c>
      <c r="AH256" s="214"/>
      <c r="AI256" s="214"/>
      <c r="AJ256" s="214"/>
      <c r="AK256" s="214"/>
      <c r="AL256" s="214"/>
      <c r="AM256" s="214"/>
      <c r="AN256" s="214"/>
      <c r="AO256" s="214"/>
      <c r="AP256" s="214"/>
      <c r="AQ256" s="214"/>
      <c r="AR256" s="214"/>
      <c r="AS256" s="214"/>
      <c r="AT256" s="214"/>
      <c r="AU256" s="214"/>
      <c r="AV256" s="214"/>
      <c r="AW256" s="214"/>
      <c r="AX256" s="214"/>
      <c r="AY256" s="214"/>
      <c r="AZ256" s="214"/>
      <c r="BA256" s="214"/>
      <c r="BB256" s="214"/>
      <c r="BC256" s="214"/>
      <c r="BD256" s="214"/>
      <c r="BE256" s="214"/>
      <c r="BF256" s="214"/>
      <c r="BG256" s="214"/>
      <c r="BH256" s="214"/>
    </row>
    <row r="257" spans="1:60" outlineLevel="2" x14ac:dyDescent="0.2">
      <c r="A257" s="221"/>
      <c r="B257" s="222"/>
      <c r="C257" s="267" t="s">
        <v>612</v>
      </c>
      <c r="D257" s="266"/>
      <c r="E257" s="266"/>
      <c r="F257" s="266"/>
      <c r="G257" s="266"/>
      <c r="H257" s="224"/>
      <c r="I257" s="224"/>
      <c r="J257" s="224"/>
      <c r="K257" s="224"/>
      <c r="L257" s="224"/>
      <c r="M257" s="224"/>
      <c r="N257" s="223"/>
      <c r="O257" s="223"/>
      <c r="P257" s="223"/>
      <c r="Q257" s="223"/>
      <c r="R257" s="224"/>
      <c r="S257" s="224"/>
      <c r="T257" s="224"/>
      <c r="U257" s="224"/>
      <c r="V257" s="224"/>
      <c r="W257" s="224"/>
      <c r="X257" s="224"/>
      <c r="Y257" s="224"/>
      <c r="Z257" s="214"/>
      <c r="AA257" s="214"/>
      <c r="AB257" s="214"/>
      <c r="AC257" s="214"/>
      <c r="AD257" s="214"/>
      <c r="AE257" s="214"/>
      <c r="AF257" s="214"/>
      <c r="AG257" s="214" t="s">
        <v>369</v>
      </c>
      <c r="AH257" s="214"/>
      <c r="AI257" s="214"/>
      <c r="AJ257" s="214"/>
      <c r="AK257" s="214"/>
      <c r="AL257" s="214"/>
      <c r="AM257" s="214"/>
      <c r="AN257" s="214"/>
      <c r="AO257" s="214"/>
      <c r="AP257" s="214"/>
      <c r="AQ257" s="214"/>
      <c r="AR257" s="214"/>
      <c r="AS257" s="214"/>
      <c r="AT257" s="214"/>
      <c r="AU257" s="214"/>
      <c r="AV257" s="214"/>
      <c r="AW257" s="214"/>
      <c r="AX257" s="214"/>
      <c r="AY257" s="214"/>
      <c r="AZ257" s="214"/>
      <c r="BA257" s="214"/>
      <c r="BB257" s="214"/>
      <c r="BC257" s="214"/>
      <c r="BD257" s="214"/>
      <c r="BE257" s="214"/>
      <c r="BF257" s="214"/>
      <c r="BG257" s="214"/>
      <c r="BH257" s="214"/>
    </row>
    <row r="258" spans="1:60" outlineLevel="2" x14ac:dyDescent="0.2">
      <c r="A258" s="221"/>
      <c r="B258" s="222"/>
      <c r="C258" s="258" t="s">
        <v>613</v>
      </c>
      <c r="D258" s="252"/>
      <c r="E258" s="252"/>
      <c r="F258" s="252"/>
      <c r="G258" s="252"/>
      <c r="H258" s="224"/>
      <c r="I258" s="224"/>
      <c r="J258" s="224"/>
      <c r="K258" s="224"/>
      <c r="L258" s="224"/>
      <c r="M258" s="224"/>
      <c r="N258" s="223"/>
      <c r="O258" s="223"/>
      <c r="P258" s="223"/>
      <c r="Q258" s="223"/>
      <c r="R258" s="224"/>
      <c r="S258" s="224"/>
      <c r="T258" s="224"/>
      <c r="U258" s="224"/>
      <c r="V258" s="224"/>
      <c r="W258" s="224"/>
      <c r="X258" s="224"/>
      <c r="Y258" s="224"/>
      <c r="Z258" s="214"/>
      <c r="AA258" s="214"/>
      <c r="AB258" s="214"/>
      <c r="AC258" s="214"/>
      <c r="AD258" s="214"/>
      <c r="AE258" s="214"/>
      <c r="AF258" s="214"/>
      <c r="AG258" s="214" t="s">
        <v>320</v>
      </c>
      <c r="AH258" s="214"/>
      <c r="AI258" s="214"/>
      <c r="AJ258" s="214"/>
      <c r="AK258" s="214"/>
      <c r="AL258" s="214"/>
      <c r="AM258" s="214"/>
      <c r="AN258" s="214"/>
      <c r="AO258" s="214"/>
      <c r="AP258" s="214"/>
      <c r="AQ258" s="214"/>
      <c r="AR258" s="214"/>
      <c r="AS258" s="214"/>
      <c r="AT258" s="214"/>
      <c r="AU258" s="214"/>
      <c r="AV258" s="214"/>
      <c r="AW258" s="214"/>
      <c r="AX258" s="214"/>
      <c r="AY258" s="214"/>
      <c r="AZ258" s="214"/>
      <c r="BA258" s="214"/>
      <c r="BB258" s="214"/>
      <c r="BC258" s="214"/>
      <c r="BD258" s="214"/>
      <c r="BE258" s="214"/>
      <c r="BF258" s="214"/>
      <c r="BG258" s="214"/>
      <c r="BH258" s="214"/>
    </row>
    <row r="259" spans="1:60" outlineLevel="1" x14ac:dyDescent="0.2">
      <c r="A259" s="236">
        <v>56</v>
      </c>
      <c r="B259" s="237" t="s">
        <v>1117</v>
      </c>
      <c r="C259" s="254" t="s">
        <v>1118</v>
      </c>
      <c r="D259" s="238" t="s">
        <v>403</v>
      </c>
      <c r="E259" s="239">
        <v>1</v>
      </c>
      <c r="F259" s="240"/>
      <c r="G259" s="241">
        <f>ROUND(E259*F259,2)</f>
        <v>0</v>
      </c>
      <c r="H259" s="240"/>
      <c r="I259" s="241">
        <f>ROUND(E259*H259,2)</f>
        <v>0</v>
      </c>
      <c r="J259" s="240"/>
      <c r="K259" s="241">
        <f>ROUND(E259*J259,2)</f>
        <v>0</v>
      </c>
      <c r="L259" s="241">
        <v>12</v>
      </c>
      <c r="M259" s="241">
        <f>G259*(1+L259/100)</f>
        <v>0</v>
      </c>
      <c r="N259" s="239">
        <v>1.5200000000000001E-3</v>
      </c>
      <c r="O259" s="239">
        <f>ROUND(E259*N259,2)</f>
        <v>0</v>
      </c>
      <c r="P259" s="239">
        <v>0</v>
      </c>
      <c r="Q259" s="239">
        <f>ROUND(E259*P259,2)</f>
        <v>0</v>
      </c>
      <c r="R259" s="241" t="s">
        <v>611</v>
      </c>
      <c r="S259" s="241" t="s">
        <v>315</v>
      </c>
      <c r="T259" s="242" t="s">
        <v>315</v>
      </c>
      <c r="U259" s="224">
        <v>1.173</v>
      </c>
      <c r="V259" s="224">
        <f>ROUND(E259*U259,2)</f>
        <v>1.17</v>
      </c>
      <c r="W259" s="224"/>
      <c r="X259" s="224" t="s">
        <v>336</v>
      </c>
      <c r="Y259" s="224" t="s">
        <v>317</v>
      </c>
      <c r="Z259" s="214"/>
      <c r="AA259" s="214"/>
      <c r="AB259" s="214"/>
      <c r="AC259" s="214"/>
      <c r="AD259" s="214"/>
      <c r="AE259" s="214"/>
      <c r="AF259" s="214"/>
      <c r="AG259" s="214" t="s">
        <v>337</v>
      </c>
      <c r="AH259" s="214"/>
      <c r="AI259" s="214"/>
      <c r="AJ259" s="214"/>
      <c r="AK259" s="214"/>
      <c r="AL259" s="214"/>
      <c r="AM259" s="214"/>
      <c r="AN259" s="214"/>
      <c r="AO259" s="214"/>
      <c r="AP259" s="214"/>
      <c r="AQ259" s="214"/>
      <c r="AR259" s="214"/>
      <c r="AS259" s="214"/>
      <c r="AT259" s="214"/>
      <c r="AU259" s="214"/>
      <c r="AV259" s="214"/>
      <c r="AW259" s="214"/>
      <c r="AX259" s="214"/>
      <c r="AY259" s="214"/>
      <c r="AZ259" s="214"/>
      <c r="BA259" s="214"/>
      <c r="BB259" s="214"/>
      <c r="BC259" s="214"/>
      <c r="BD259" s="214"/>
      <c r="BE259" s="214"/>
      <c r="BF259" s="214"/>
      <c r="BG259" s="214"/>
      <c r="BH259" s="214"/>
    </row>
    <row r="260" spans="1:60" outlineLevel="2" x14ac:dyDescent="0.2">
      <c r="A260" s="221"/>
      <c r="B260" s="222"/>
      <c r="C260" s="267" t="s">
        <v>612</v>
      </c>
      <c r="D260" s="266"/>
      <c r="E260" s="266"/>
      <c r="F260" s="266"/>
      <c r="G260" s="266"/>
      <c r="H260" s="224"/>
      <c r="I260" s="224"/>
      <c r="J260" s="224"/>
      <c r="K260" s="224"/>
      <c r="L260" s="224"/>
      <c r="M260" s="224"/>
      <c r="N260" s="223"/>
      <c r="O260" s="223"/>
      <c r="P260" s="223"/>
      <c r="Q260" s="223"/>
      <c r="R260" s="224"/>
      <c r="S260" s="224"/>
      <c r="T260" s="224"/>
      <c r="U260" s="224"/>
      <c r="V260" s="224"/>
      <c r="W260" s="224"/>
      <c r="X260" s="224"/>
      <c r="Y260" s="224"/>
      <c r="Z260" s="214"/>
      <c r="AA260" s="214"/>
      <c r="AB260" s="214"/>
      <c r="AC260" s="214"/>
      <c r="AD260" s="214"/>
      <c r="AE260" s="214"/>
      <c r="AF260" s="214"/>
      <c r="AG260" s="214" t="s">
        <v>369</v>
      </c>
      <c r="AH260" s="214"/>
      <c r="AI260" s="214"/>
      <c r="AJ260" s="214"/>
      <c r="AK260" s="214"/>
      <c r="AL260" s="214"/>
      <c r="AM260" s="214"/>
      <c r="AN260" s="214"/>
      <c r="AO260" s="214"/>
      <c r="AP260" s="214"/>
      <c r="AQ260" s="214"/>
      <c r="AR260" s="214"/>
      <c r="AS260" s="214"/>
      <c r="AT260" s="214"/>
      <c r="AU260" s="214"/>
      <c r="AV260" s="214"/>
      <c r="AW260" s="214"/>
      <c r="AX260" s="214"/>
      <c r="AY260" s="214"/>
      <c r="AZ260" s="214"/>
      <c r="BA260" s="214"/>
      <c r="BB260" s="214"/>
      <c r="BC260" s="214"/>
      <c r="BD260" s="214"/>
      <c r="BE260" s="214"/>
      <c r="BF260" s="214"/>
      <c r="BG260" s="214"/>
      <c r="BH260" s="214"/>
    </row>
    <row r="261" spans="1:60" outlineLevel="2" x14ac:dyDescent="0.2">
      <c r="A261" s="221"/>
      <c r="B261" s="222"/>
      <c r="C261" s="258" t="s">
        <v>613</v>
      </c>
      <c r="D261" s="252"/>
      <c r="E261" s="252"/>
      <c r="F261" s="252"/>
      <c r="G261" s="252"/>
      <c r="H261" s="224"/>
      <c r="I261" s="224"/>
      <c r="J261" s="224"/>
      <c r="K261" s="224"/>
      <c r="L261" s="224"/>
      <c r="M261" s="224"/>
      <c r="N261" s="223"/>
      <c r="O261" s="223"/>
      <c r="P261" s="223"/>
      <c r="Q261" s="223"/>
      <c r="R261" s="224"/>
      <c r="S261" s="224"/>
      <c r="T261" s="224"/>
      <c r="U261" s="224"/>
      <c r="V261" s="224"/>
      <c r="W261" s="224"/>
      <c r="X261" s="224"/>
      <c r="Y261" s="224"/>
      <c r="Z261" s="214"/>
      <c r="AA261" s="214"/>
      <c r="AB261" s="214"/>
      <c r="AC261" s="214"/>
      <c r="AD261" s="214"/>
      <c r="AE261" s="214"/>
      <c r="AF261" s="214"/>
      <c r="AG261" s="214" t="s">
        <v>320</v>
      </c>
      <c r="AH261" s="214"/>
      <c r="AI261" s="214"/>
      <c r="AJ261" s="214"/>
      <c r="AK261" s="214"/>
      <c r="AL261" s="214"/>
      <c r="AM261" s="214"/>
      <c r="AN261" s="214"/>
      <c r="AO261" s="214"/>
      <c r="AP261" s="214"/>
      <c r="AQ261" s="214"/>
      <c r="AR261" s="214"/>
      <c r="AS261" s="214"/>
      <c r="AT261" s="214"/>
      <c r="AU261" s="214"/>
      <c r="AV261" s="214"/>
      <c r="AW261" s="214"/>
      <c r="AX261" s="214"/>
      <c r="AY261" s="214"/>
      <c r="AZ261" s="214"/>
      <c r="BA261" s="214"/>
      <c r="BB261" s="214"/>
      <c r="BC261" s="214"/>
      <c r="BD261" s="214"/>
      <c r="BE261" s="214"/>
      <c r="BF261" s="214"/>
      <c r="BG261" s="214"/>
      <c r="BH261" s="214"/>
    </row>
    <row r="262" spans="1:60" outlineLevel="1" x14ac:dyDescent="0.2">
      <c r="A262" s="236">
        <v>57</v>
      </c>
      <c r="B262" s="237" t="s">
        <v>616</v>
      </c>
      <c r="C262" s="254" t="s">
        <v>617</v>
      </c>
      <c r="D262" s="238" t="s">
        <v>375</v>
      </c>
      <c r="E262" s="239">
        <v>1</v>
      </c>
      <c r="F262" s="240"/>
      <c r="G262" s="241">
        <f>ROUND(E262*F262,2)</f>
        <v>0</v>
      </c>
      <c r="H262" s="240"/>
      <c r="I262" s="241">
        <f>ROUND(E262*H262,2)</f>
        <v>0</v>
      </c>
      <c r="J262" s="240"/>
      <c r="K262" s="241">
        <f>ROUND(E262*J262,2)</f>
        <v>0</v>
      </c>
      <c r="L262" s="241">
        <v>12</v>
      </c>
      <c r="M262" s="241">
        <f>G262*(1+L262/100)</f>
        <v>0</v>
      </c>
      <c r="N262" s="239">
        <v>0</v>
      </c>
      <c r="O262" s="239">
        <f>ROUND(E262*N262,2)</f>
        <v>0</v>
      </c>
      <c r="P262" s="239">
        <v>0</v>
      </c>
      <c r="Q262" s="239">
        <f>ROUND(E262*P262,2)</f>
        <v>0</v>
      </c>
      <c r="R262" s="241" t="s">
        <v>611</v>
      </c>
      <c r="S262" s="241" t="s">
        <v>315</v>
      </c>
      <c r="T262" s="242" t="s">
        <v>315</v>
      </c>
      <c r="U262" s="224">
        <v>0.14799999999999999</v>
      </c>
      <c r="V262" s="224">
        <f>ROUND(E262*U262,2)</f>
        <v>0.15</v>
      </c>
      <c r="W262" s="224"/>
      <c r="X262" s="224" t="s">
        <v>336</v>
      </c>
      <c r="Y262" s="224" t="s">
        <v>317</v>
      </c>
      <c r="Z262" s="214"/>
      <c r="AA262" s="214"/>
      <c r="AB262" s="214"/>
      <c r="AC262" s="214"/>
      <c r="AD262" s="214"/>
      <c r="AE262" s="214"/>
      <c r="AF262" s="214"/>
      <c r="AG262" s="214" t="s">
        <v>337</v>
      </c>
      <c r="AH262" s="214"/>
      <c r="AI262" s="214"/>
      <c r="AJ262" s="214"/>
      <c r="AK262" s="214"/>
      <c r="AL262" s="214"/>
      <c r="AM262" s="214"/>
      <c r="AN262" s="214"/>
      <c r="AO262" s="214"/>
      <c r="AP262" s="214"/>
      <c r="AQ262" s="214"/>
      <c r="AR262" s="214"/>
      <c r="AS262" s="214"/>
      <c r="AT262" s="214"/>
      <c r="AU262" s="214"/>
      <c r="AV262" s="214"/>
      <c r="AW262" s="214"/>
      <c r="AX262" s="214"/>
      <c r="AY262" s="214"/>
      <c r="AZ262" s="214"/>
      <c r="BA262" s="214"/>
      <c r="BB262" s="214"/>
      <c r="BC262" s="214"/>
      <c r="BD262" s="214"/>
      <c r="BE262" s="214"/>
      <c r="BF262" s="214"/>
      <c r="BG262" s="214"/>
      <c r="BH262" s="214"/>
    </row>
    <row r="263" spans="1:60" outlineLevel="2" x14ac:dyDescent="0.2">
      <c r="A263" s="221"/>
      <c r="B263" s="222"/>
      <c r="C263" s="267" t="s">
        <v>618</v>
      </c>
      <c r="D263" s="266"/>
      <c r="E263" s="266"/>
      <c r="F263" s="266"/>
      <c r="G263" s="266"/>
      <c r="H263" s="224"/>
      <c r="I263" s="224"/>
      <c r="J263" s="224"/>
      <c r="K263" s="224"/>
      <c r="L263" s="224"/>
      <c r="M263" s="224"/>
      <c r="N263" s="223"/>
      <c r="O263" s="223"/>
      <c r="P263" s="223"/>
      <c r="Q263" s="223"/>
      <c r="R263" s="224"/>
      <c r="S263" s="224"/>
      <c r="T263" s="224"/>
      <c r="U263" s="224"/>
      <c r="V263" s="224"/>
      <c r="W263" s="224"/>
      <c r="X263" s="224"/>
      <c r="Y263" s="224"/>
      <c r="Z263" s="214"/>
      <c r="AA263" s="214"/>
      <c r="AB263" s="214"/>
      <c r="AC263" s="214"/>
      <c r="AD263" s="214"/>
      <c r="AE263" s="214"/>
      <c r="AF263" s="214"/>
      <c r="AG263" s="214" t="s">
        <v>369</v>
      </c>
      <c r="AH263" s="214"/>
      <c r="AI263" s="214"/>
      <c r="AJ263" s="214"/>
      <c r="AK263" s="214"/>
      <c r="AL263" s="214"/>
      <c r="AM263" s="214"/>
      <c r="AN263" s="214"/>
      <c r="AO263" s="214"/>
      <c r="AP263" s="214"/>
      <c r="AQ263" s="214"/>
      <c r="AR263" s="214"/>
      <c r="AS263" s="214"/>
      <c r="AT263" s="214"/>
      <c r="AU263" s="214"/>
      <c r="AV263" s="214"/>
      <c r="AW263" s="214"/>
      <c r="AX263" s="214"/>
      <c r="AY263" s="214"/>
      <c r="AZ263" s="214"/>
      <c r="BA263" s="214"/>
      <c r="BB263" s="214"/>
      <c r="BC263" s="214"/>
      <c r="BD263" s="214"/>
      <c r="BE263" s="214"/>
      <c r="BF263" s="214"/>
      <c r="BG263" s="214"/>
      <c r="BH263" s="214"/>
    </row>
    <row r="264" spans="1:60" outlineLevel="1" x14ac:dyDescent="0.2">
      <c r="A264" s="236">
        <v>58</v>
      </c>
      <c r="B264" s="237" t="s">
        <v>619</v>
      </c>
      <c r="C264" s="254" t="s">
        <v>620</v>
      </c>
      <c r="D264" s="238" t="s">
        <v>375</v>
      </c>
      <c r="E264" s="239">
        <v>1</v>
      </c>
      <c r="F264" s="240"/>
      <c r="G264" s="241">
        <f>ROUND(E264*F264,2)</f>
        <v>0</v>
      </c>
      <c r="H264" s="240"/>
      <c r="I264" s="241">
        <f>ROUND(E264*H264,2)</f>
        <v>0</v>
      </c>
      <c r="J264" s="240"/>
      <c r="K264" s="241">
        <f>ROUND(E264*J264,2)</f>
        <v>0</v>
      </c>
      <c r="L264" s="241">
        <v>12</v>
      </c>
      <c r="M264" s="241">
        <f>G264*(1+L264/100)</f>
        <v>0</v>
      </c>
      <c r="N264" s="239">
        <v>0</v>
      </c>
      <c r="O264" s="239">
        <f>ROUND(E264*N264,2)</f>
        <v>0</v>
      </c>
      <c r="P264" s="239">
        <v>0</v>
      </c>
      <c r="Q264" s="239">
        <f>ROUND(E264*P264,2)</f>
        <v>0</v>
      </c>
      <c r="R264" s="241" t="s">
        <v>611</v>
      </c>
      <c r="S264" s="241" t="s">
        <v>315</v>
      </c>
      <c r="T264" s="242" t="s">
        <v>315</v>
      </c>
      <c r="U264" s="224">
        <v>0.157</v>
      </c>
      <c r="V264" s="224">
        <f>ROUND(E264*U264,2)</f>
        <v>0.16</v>
      </c>
      <c r="W264" s="224"/>
      <c r="X264" s="224" t="s">
        <v>336</v>
      </c>
      <c r="Y264" s="224" t="s">
        <v>317</v>
      </c>
      <c r="Z264" s="214"/>
      <c r="AA264" s="214"/>
      <c r="AB264" s="214"/>
      <c r="AC264" s="214"/>
      <c r="AD264" s="214"/>
      <c r="AE264" s="214"/>
      <c r="AF264" s="214"/>
      <c r="AG264" s="214" t="s">
        <v>337</v>
      </c>
      <c r="AH264" s="214"/>
      <c r="AI264" s="214"/>
      <c r="AJ264" s="214"/>
      <c r="AK264" s="214"/>
      <c r="AL264" s="214"/>
      <c r="AM264" s="214"/>
      <c r="AN264" s="214"/>
      <c r="AO264" s="214"/>
      <c r="AP264" s="214"/>
      <c r="AQ264" s="214"/>
      <c r="AR264" s="214"/>
      <c r="AS264" s="214"/>
      <c r="AT264" s="214"/>
      <c r="AU264" s="214"/>
      <c r="AV264" s="214"/>
      <c r="AW264" s="214"/>
      <c r="AX264" s="214"/>
      <c r="AY264" s="214"/>
      <c r="AZ264" s="214"/>
      <c r="BA264" s="214"/>
      <c r="BB264" s="214"/>
      <c r="BC264" s="214"/>
      <c r="BD264" s="214"/>
      <c r="BE264" s="214"/>
      <c r="BF264" s="214"/>
      <c r="BG264" s="214"/>
      <c r="BH264" s="214"/>
    </row>
    <row r="265" spans="1:60" outlineLevel="2" x14ac:dyDescent="0.2">
      <c r="A265" s="221"/>
      <c r="B265" s="222"/>
      <c r="C265" s="267" t="s">
        <v>618</v>
      </c>
      <c r="D265" s="266"/>
      <c r="E265" s="266"/>
      <c r="F265" s="266"/>
      <c r="G265" s="266"/>
      <c r="H265" s="224"/>
      <c r="I265" s="224"/>
      <c r="J265" s="224"/>
      <c r="K265" s="224"/>
      <c r="L265" s="224"/>
      <c r="M265" s="224"/>
      <c r="N265" s="223"/>
      <c r="O265" s="223"/>
      <c r="P265" s="223"/>
      <c r="Q265" s="223"/>
      <c r="R265" s="224"/>
      <c r="S265" s="224"/>
      <c r="T265" s="224"/>
      <c r="U265" s="224"/>
      <c r="V265" s="224"/>
      <c r="W265" s="224"/>
      <c r="X265" s="224"/>
      <c r="Y265" s="224"/>
      <c r="Z265" s="214"/>
      <c r="AA265" s="214"/>
      <c r="AB265" s="214"/>
      <c r="AC265" s="214"/>
      <c r="AD265" s="214"/>
      <c r="AE265" s="214"/>
      <c r="AF265" s="214"/>
      <c r="AG265" s="214" t="s">
        <v>369</v>
      </c>
      <c r="AH265" s="214"/>
      <c r="AI265" s="214"/>
      <c r="AJ265" s="214"/>
      <c r="AK265" s="214"/>
      <c r="AL265" s="214"/>
      <c r="AM265" s="214"/>
      <c r="AN265" s="214"/>
      <c r="AO265" s="214"/>
      <c r="AP265" s="214"/>
      <c r="AQ265" s="214"/>
      <c r="AR265" s="214"/>
      <c r="AS265" s="214"/>
      <c r="AT265" s="214"/>
      <c r="AU265" s="214"/>
      <c r="AV265" s="214"/>
      <c r="AW265" s="214"/>
      <c r="AX265" s="214"/>
      <c r="AY265" s="214"/>
      <c r="AZ265" s="214"/>
      <c r="BA265" s="214"/>
      <c r="BB265" s="214"/>
      <c r="BC265" s="214"/>
      <c r="BD265" s="214"/>
      <c r="BE265" s="214"/>
      <c r="BF265" s="214"/>
      <c r="BG265" s="214"/>
      <c r="BH265" s="214"/>
    </row>
    <row r="266" spans="1:60" outlineLevel="1" x14ac:dyDescent="0.2">
      <c r="A266" s="236">
        <v>59</v>
      </c>
      <c r="B266" s="237" t="s">
        <v>1119</v>
      </c>
      <c r="C266" s="254" t="s">
        <v>1120</v>
      </c>
      <c r="D266" s="238" t="s">
        <v>375</v>
      </c>
      <c r="E266" s="239">
        <v>1</v>
      </c>
      <c r="F266" s="240"/>
      <c r="G266" s="241">
        <f>ROUND(E266*F266,2)</f>
        <v>0</v>
      </c>
      <c r="H266" s="240"/>
      <c r="I266" s="241">
        <f>ROUND(E266*H266,2)</f>
        <v>0</v>
      </c>
      <c r="J266" s="240"/>
      <c r="K266" s="241">
        <f>ROUND(E266*J266,2)</f>
        <v>0</v>
      </c>
      <c r="L266" s="241">
        <v>12</v>
      </c>
      <c r="M266" s="241">
        <f>G266*(1+L266/100)</f>
        <v>0</v>
      </c>
      <c r="N266" s="239">
        <v>0</v>
      </c>
      <c r="O266" s="239">
        <f>ROUND(E266*N266,2)</f>
        <v>0</v>
      </c>
      <c r="P266" s="239">
        <v>0</v>
      </c>
      <c r="Q266" s="239">
        <f>ROUND(E266*P266,2)</f>
        <v>0</v>
      </c>
      <c r="R266" s="241" t="s">
        <v>611</v>
      </c>
      <c r="S266" s="241" t="s">
        <v>315</v>
      </c>
      <c r="T266" s="242" t="s">
        <v>315</v>
      </c>
      <c r="U266" s="224">
        <v>0.25900000000000001</v>
      </c>
      <c r="V266" s="224">
        <f>ROUND(E266*U266,2)</f>
        <v>0.26</v>
      </c>
      <c r="W266" s="224"/>
      <c r="X266" s="224" t="s">
        <v>336</v>
      </c>
      <c r="Y266" s="224" t="s">
        <v>317</v>
      </c>
      <c r="Z266" s="214"/>
      <c r="AA266" s="214"/>
      <c r="AB266" s="214"/>
      <c r="AC266" s="214"/>
      <c r="AD266" s="214"/>
      <c r="AE266" s="214"/>
      <c r="AF266" s="214"/>
      <c r="AG266" s="214" t="s">
        <v>337</v>
      </c>
      <c r="AH266" s="214"/>
      <c r="AI266" s="214"/>
      <c r="AJ266" s="214"/>
      <c r="AK266" s="214"/>
      <c r="AL266" s="214"/>
      <c r="AM266" s="214"/>
      <c r="AN266" s="214"/>
      <c r="AO266" s="214"/>
      <c r="AP266" s="214"/>
      <c r="AQ266" s="214"/>
      <c r="AR266" s="214"/>
      <c r="AS266" s="214"/>
      <c r="AT266" s="214"/>
      <c r="AU266" s="214"/>
      <c r="AV266" s="214"/>
      <c r="AW266" s="214"/>
      <c r="AX266" s="214"/>
      <c r="AY266" s="214"/>
      <c r="AZ266" s="214"/>
      <c r="BA266" s="214"/>
      <c r="BB266" s="214"/>
      <c r="BC266" s="214"/>
      <c r="BD266" s="214"/>
      <c r="BE266" s="214"/>
      <c r="BF266" s="214"/>
      <c r="BG266" s="214"/>
      <c r="BH266" s="214"/>
    </row>
    <row r="267" spans="1:60" outlineLevel="2" x14ac:dyDescent="0.2">
      <c r="A267" s="221"/>
      <c r="B267" s="222"/>
      <c r="C267" s="267" t="s">
        <v>618</v>
      </c>
      <c r="D267" s="266"/>
      <c r="E267" s="266"/>
      <c r="F267" s="266"/>
      <c r="G267" s="266"/>
      <c r="H267" s="224"/>
      <c r="I267" s="224"/>
      <c r="J267" s="224"/>
      <c r="K267" s="224"/>
      <c r="L267" s="224"/>
      <c r="M267" s="224"/>
      <c r="N267" s="223"/>
      <c r="O267" s="223"/>
      <c r="P267" s="223"/>
      <c r="Q267" s="223"/>
      <c r="R267" s="224"/>
      <c r="S267" s="224"/>
      <c r="T267" s="224"/>
      <c r="U267" s="224"/>
      <c r="V267" s="224"/>
      <c r="W267" s="224"/>
      <c r="X267" s="224"/>
      <c r="Y267" s="224"/>
      <c r="Z267" s="214"/>
      <c r="AA267" s="214"/>
      <c r="AB267" s="214"/>
      <c r="AC267" s="214"/>
      <c r="AD267" s="214"/>
      <c r="AE267" s="214"/>
      <c r="AF267" s="214"/>
      <c r="AG267" s="214" t="s">
        <v>369</v>
      </c>
      <c r="AH267" s="214"/>
      <c r="AI267" s="214"/>
      <c r="AJ267" s="214"/>
      <c r="AK267" s="214"/>
      <c r="AL267" s="214"/>
      <c r="AM267" s="214"/>
      <c r="AN267" s="214"/>
      <c r="AO267" s="214"/>
      <c r="AP267" s="214"/>
      <c r="AQ267" s="214"/>
      <c r="AR267" s="214"/>
      <c r="AS267" s="214"/>
      <c r="AT267" s="214"/>
      <c r="AU267" s="214"/>
      <c r="AV267" s="214"/>
      <c r="AW267" s="214"/>
      <c r="AX267" s="214"/>
      <c r="AY267" s="214"/>
      <c r="AZ267" s="214"/>
      <c r="BA267" s="214"/>
      <c r="BB267" s="214"/>
      <c r="BC267" s="214"/>
      <c r="BD267" s="214"/>
      <c r="BE267" s="214"/>
      <c r="BF267" s="214"/>
      <c r="BG267" s="214"/>
      <c r="BH267" s="214"/>
    </row>
    <row r="268" spans="1:60" ht="45" outlineLevel="1" x14ac:dyDescent="0.2">
      <c r="A268" s="245">
        <v>60</v>
      </c>
      <c r="B268" s="246" t="s">
        <v>1403</v>
      </c>
      <c r="C268" s="256" t="s">
        <v>1404</v>
      </c>
      <c r="D268" s="247" t="s">
        <v>375</v>
      </c>
      <c r="E268" s="248">
        <v>1</v>
      </c>
      <c r="F268" s="249"/>
      <c r="G268" s="250">
        <f>ROUND(E268*F268,2)</f>
        <v>0</v>
      </c>
      <c r="H268" s="249"/>
      <c r="I268" s="250">
        <f>ROUND(E268*H268,2)</f>
        <v>0</v>
      </c>
      <c r="J268" s="249"/>
      <c r="K268" s="250">
        <f>ROUND(E268*J268,2)</f>
        <v>0</v>
      </c>
      <c r="L268" s="250">
        <v>12</v>
      </c>
      <c r="M268" s="250">
        <f>G268*(1+L268/100)</f>
        <v>0</v>
      </c>
      <c r="N268" s="248">
        <v>8.1999999999999998E-4</v>
      </c>
      <c r="O268" s="248">
        <f>ROUND(E268*N268,2)</f>
        <v>0</v>
      </c>
      <c r="P268" s="248">
        <v>0</v>
      </c>
      <c r="Q268" s="248">
        <f>ROUND(E268*P268,2)</f>
        <v>0</v>
      </c>
      <c r="R268" s="250" t="s">
        <v>611</v>
      </c>
      <c r="S268" s="250" t="s">
        <v>315</v>
      </c>
      <c r="T268" s="251" t="s">
        <v>315</v>
      </c>
      <c r="U268" s="224">
        <v>0.2</v>
      </c>
      <c r="V268" s="224">
        <f>ROUND(E268*U268,2)</f>
        <v>0.2</v>
      </c>
      <c r="W268" s="224"/>
      <c r="X268" s="224" t="s">
        <v>336</v>
      </c>
      <c r="Y268" s="224" t="s">
        <v>317</v>
      </c>
      <c r="Z268" s="214"/>
      <c r="AA268" s="214"/>
      <c r="AB268" s="214"/>
      <c r="AC268" s="214"/>
      <c r="AD268" s="214"/>
      <c r="AE268" s="214"/>
      <c r="AF268" s="214"/>
      <c r="AG268" s="214" t="s">
        <v>337</v>
      </c>
      <c r="AH268" s="214"/>
      <c r="AI268" s="214"/>
      <c r="AJ268" s="214"/>
      <c r="AK268" s="214"/>
      <c r="AL268" s="214"/>
      <c r="AM268" s="214"/>
      <c r="AN268" s="214"/>
      <c r="AO268" s="214"/>
      <c r="AP268" s="214"/>
      <c r="AQ268" s="214"/>
      <c r="AR268" s="214"/>
      <c r="AS268" s="214"/>
      <c r="AT268" s="214"/>
      <c r="AU268" s="214"/>
      <c r="AV268" s="214"/>
      <c r="AW268" s="214"/>
      <c r="AX268" s="214"/>
      <c r="AY268" s="214"/>
      <c r="AZ268" s="214"/>
      <c r="BA268" s="214"/>
      <c r="BB268" s="214"/>
      <c r="BC268" s="214"/>
      <c r="BD268" s="214"/>
      <c r="BE268" s="214"/>
      <c r="BF268" s="214"/>
      <c r="BG268" s="214"/>
      <c r="BH268" s="214"/>
    </row>
    <row r="269" spans="1:60" ht="22.5" outlineLevel="1" x14ac:dyDescent="0.2">
      <c r="A269" s="245">
        <v>61</v>
      </c>
      <c r="B269" s="246" t="s">
        <v>1121</v>
      </c>
      <c r="C269" s="256" t="s">
        <v>1122</v>
      </c>
      <c r="D269" s="247" t="s">
        <v>375</v>
      </c>
      <c r="E269" s="248">
        <v>1</v>
      </c>
      <c r="F269" s="249"/>
      <c r="G269" s="250">
        <f>ROUND(E269*F269,2)</f>
        <v>0</v>
      </c>
      <c r="H269" s="249"/>
      <c r="I269" s="250">
        <f>ROUND(E269*H269,2)</f>
        <v>0</v>
      </c>
      <c r="J269" s="249"/>
      <c r="K269" s="250">
        <f>ROUND(E269*J269,2)</f>
        <v>0</v>
      </c>
      <c r="L269" s="250">
        <v>12</v>
      </c>
      <c r="M269" s="250">
        <f>G269*(1+L269/100)</f>
        <v>0</v>
      </c>
      <c r="N269" s="248">
        <v>0.25768000000000002</v>
      </c>
      <c r="O269" s="248">
        <f>ROUND(E269*N269,2)</f>
        <v>0.26</v>
      </c>
      <c r="P269" s="248">
        <v>0</v>
      </c>
      <c r="Q269" s="248">
        <f>ROUND(E269*P269,2)</f>
        <v>0</v>
      </c>
      <c r="R269" s="250" t="s">
        <v>611</v>
      </c>
      <c r="S269" s="250" t="s">
        <v>315</v>
      </c>
      <c r="T269" s="251" t="s">
        <v>315</v>
      </c>
      <c r="U269" s="224">
        <v>1.44</v>
      </c>
      <c r="V269" s="224">
        <f>ROUND(E269*U269,2)</f>
        <v>1.44</v>
      </c>
      <c r="W269" s="224"/>
      <c r="X269" s="224" t="s">
        <v>336</v>
      </c>
      <c r="Y269" s="224" t="s">
        <v>317</v>
      </c>
      <c r="Z269" s="214"/>
      <c r="AA269" s="214"/>
      <c r="AB269" s="214"/>
      <c r="AC269" s="214"/>
      <c r="AD269" s="214"/>
      <c r="AE269" s="214"/>
      <c r="AF269" s="214"/>
      <c r="AG269" s="214" t="s">
        <v>1123</v>
      </c>
      <c r="AH269" s="214"/>
      <c r="AI269" s="214"/>
      <c r="AJ269" s="214"/>
      <c r="AK269" s="214"/>
      <c r="AL269" s="214"/>
      <c r="AM269" s="214"/>
      <c r="AN269" s="214"/>
      <c r="AO269" s="214"/>
      <c r="AP269" s="214"/>
      <c r="AQ269" s="214"/>
      <c r="AR269" s="214"/>
      <c r="AS269" s="214"/>
      <c r="AT269" s="214"/>
      <c r="AU269" s="214"/>
      <c r="AV269" s="214"/>
      <c r="AW269" s="214"/>
      <c r="AX269" s="214"/>
      <c r="AY269" s="214"/>
      <c r="AZ269" s="214"/>
      <c r="BA269" s="214"/>
      <c r="BB269" s="214"/>
      <c r="BC269" s="214"/>
      <c r="BD269" s="214"/>
      <c r="BE269" s="214"/>
      <c r="BF269" s="214"/>
      <c r="BG269" s="214"/>
      <c r="BH269" s="214"/>
    </row>
    <row r="270" spans="1:60" ht="22.5" outlineLevel="1" x14ac:dyDescent="0.2">
      <c r="A270" s="236">
        <v>62</v>
      </c>
      <c r="B270" s="237" t="s">
        <v>1405</v>
      </c>
      <c r="C270" s="254" t="s">
        <v>1406</v>
      </c>
      <c r="D270" s="238" t="s">
        <v>375</v>
      </c>
      <c r="E270" s="239">
        <v>1</v>
      </c>
      <c r="F270" s="240"/>
      <c r="G270" s="241">
        <f>ROUND(E270*F270,2)</f>
        <v>0</v>
      </c>
      <c r="H270" s="240"/>
      <c r="I270" s="241">
        <f>ROUND(E270*H270,2)</f>
        <v>0</v>
      </c>
      <c r="J270" s="240"/>
      <c r="K270" s="241">
        <f>ROUND(E270*J270,2)</f>
        <v>0</v>
      </c>
      <c r="L270" s="241">
        <v>12</v>
      </c>
      <c r="M270" s="241">
        <f>G270*(1+L270/100)</f>
        <v>0</v>
      </c>
      <c r="N270" s="239">
        <v>2.0600000000000002E-3</v>
      </c>
      <c r="O270" s="239">
        <f>ROUND(E270*N270,2)</f>
        <v>0</v>
      </c>
      <c r="P270" s="239">
        <v>0</v>
      </c>
      <c r="Q270" s="239">
        <f>ROUND(E270*P270,2)</f>
        <v>0</v>
      </c>
      <c r="R270" s="241" t="s">
        <v>428</v>
      </c>
      <c r="S270" s="241" t="s">
        <v>315</v>
      </c>
      <c r="T270" s="242" t="s">
        <v>670</v>
      </c>
      <c r="U270" s="224">
        <v>0</v>
      </c>
      <c r="V270" s="224">
        <f>ROUND(E270*U270,2)</f>
        <v>0</v>
      </c>
      <c r="W270" s="224"/>
      <c r="X270" s="224" t="s">
        <v>429</v>
      </c>
      <c r="Y270" s="224" t="s">
        <v>317</v>
      </c>
      <c r="Z270" s="214"/>
      <c r="AA270" s="214"/>
      <c r="AB270" s="214"/>
      <c r="AC270" s="214"/>
      <c r="AD270" s="214"/>
      <c r="AE270" s="214"/>
      <c r="AF270" s="214"/>
      <c r="AG270" s="214" t="s">
        <v>728</v>
      </c>
      <c r="AH270" s="214"/>
      <c r="AI270" s="214"/>
      <c r="AJ270" s="214"/>
      <c r="AK270" s="214"/>
      <c r="AL270" s="214"/>
      <c r="AM270" s="214"/>
      <c r="AN270" s="214"/>
      <c r="AO270" s="214"/>
      <c r="AP270" s="214"/>
      <c r="AQ270" s="214"/>
      <c r="AR270" s="214"/>
      <c r="AS270" s="214"/>
      <c r="AT270" s="214"/>
      <c r="AU270" s="214"/>
      <c r="AV270" s="214"/>
      <c r="AW270" s="214"/>
      <c r="AX270" s="214"/>
      <c r="AY270" s="214"/>
      <c r="AZ270" s="214"/>
      <c r="BA270" s="214"/>
      <c r="BB270" s="214"/>
      <c r="BC270" s="214"/>
      <c r="BD270" s="214"/>
      <c r="BE270" s="214"/>
      <c r="BF270" s="214"/>
      <c r="BG270" s="214"/>
      <c r="BH270" s="214"/>
    </row>
    <row r="271" spans="1:60" outlineLevel="2" x14ac:dyDescent="0.2">
      <c r="A271" s="221"/>
      <c r="B271" s="222"/>
      <c r="C271" s="255" t="s">
        <v>1127</v>
      </c>
      <c r="D271" s="243"/>
      <c r="E271" s="243"/>
      <c r="F271" s="243"/>
      <c r="G271" s="243"/>
      <c r="H271" s="224"/>
      <c r="I271" s="224"/>
      <c r="J271" s="224"/>
      <c r="K271" s="224"/>
      <c r="L271" s="224"/>
      <c r="M271" s="224"/>
      <c r="N271" s="223"/>
      <c r="O271" s="223"/>
      <c r="P271" s="223"/>
      <c r="Q271" s="223"/>
      <c r="R271" s="224"/>
      <c r="S271" s="224"/>
      <c r="T271" s="224"/>
      <c r="U271" s="224"/>
      <c r="V271" s="224"/>
      <c r="W271" s="224"/>
      <c r="X271" s="224"/>
      <c r="Y271" s="224"/>
      <c r="Z271" s="214"/>
      <c r="AA271" s="214"/>
      <c r="AB271" s="214"/>
      <c r="AC271" s="214"/>
      <c r="AD271" s="214"/>
      <c r="AE271" s="214"/>
      <c r="AF271" s="214"/>
      <c r="AG271" s="214" t="s">
        <v>320</v>
      </c>
      <c r="AH271" s="214"/>
      <c r="AI271" s="214"/>
      <c r="AJ271" s="214"/>
      <c r="AK271" s="214"/>
      <c r="AL271" s="214"/>
      <c r="AM271" s="214"/>
      <c r="AN271" s="214"/>
      <c r="AO271" s="214"/>
      <c r="AP271" s="214"/>
      <c r="AQ271" s="214"/>
      <c r="AR271" s="214"/>
      <c r="AS271" s="214"/>
      <c r="AT271" s="214"/>
      <c r="AU271" s="214"/>
      <c r="AV271" s="214"/>
      <c r="AW271" s="214"/>
      <c r="AX271" s="214"/>
      <c r="AY271" s="214"/>
      <c r="AZ271" s="214"/>
      <c r="BA271" s="214"/>
      <c r="BB271" s="214"/>
      <c r="BC271" s="214"/>
      <c r="BD271" s="214"/>
      <c r="BE271" s="214"/>
      <c r="BF271" s="214"/>
      <c r="BG271" s="214"/>
      <c r="BH271" s="214"/>
    </row>
    <row r="272" spans="1:60" outlineLevel="1" x14ac:dyDescent="0.2">
      <c r="A272" s="236">
        <v>63</v>
      </c>
      <c r="B272" s="237" t="s">
        <v>1407</v>
      </c>
      <c r="C272" s="254" t="s">
        <v>1408</v>
      </c>
      <c r="D272" s="238" t="s">
        <v>581</v>
      </c>
      <c r="E272" s="239">
        <v>0.26279999999999998</v>
      </c>
      <c r="F272" s="240"/>
      <c r="G272" s="241">
        <f>ROUND(E272*F272,2)</f>
        <v>0</v>
      </c>
      <c r="H272" s="240"/>
      <c r="I272" s="241">
        <f>ROUND(E272*H272,2)</f>
        <v>0</v>
      </c>
      <c r="J272" s="240"/>
      <c r="K272" s="241">
        <f>ROUND(E272*J272,2)</f>
        <v>0</v>
      </c>
      <c r="L272" s="241">
        <v>12</v>
      </c>
      <c r="M272" s="241">
        <f>G272*(1+L272/100)</f>
        <v>0</v>
      </c>
      <c r="N272" s="239">
        <v>0</v>
      </c>
      <c r="O272" s="239">
        <f>ROUND(E272*N272,2)</f>
        <v>0</v>
      </c>
      <c r="P272" s="239">
        <v>0</v>
      </c>
      <c r="Q272" s="239">
        <f>ROUND(E272*P272,2)</f>
        <v>0</v>
      </c>
      <c r="R272" s="241" t="s">
        <v>611</v>
      </c>
      <c r="S272" s="241" t="s">
        <v>315</v>
      </c>
      <c r="T272" s="242" t="s">
        <v>315</v>
      </c>
      <c r="U272" s="224">
        <v>1.5229999999999999</v>
      </c>
      <c r="V272" s="224">
        <f>ROUND(E272*U272,2)</f>
        <v>0.4</v>
      </c>
      <c r="W272" s="224"/>
      <c r="X272" s="224" t="s">
        <v>582</v>
      </c>
      <c r="Y272" s="224" t="s">
        <v>317</v>
      </c>
      <c r="Z272" s="214"/>
      <c r="AA272" s="214"/>
      <c r="AB272" s="214"/>
      <c r="AC272" s="214"/>
      <c r="AD272" s="214"/>
      <c r="AE272" s="214"/>
      <c r="AF272" s="214"/>
      <c r="AG272" s="214" t="s">
        <v>583</v>
      </c>
      <c r="AH272" s="214"/>
      <c r="AI272" s="214"/>
      <c r="AJ272" s="214"/>
      <c r="AK272" s="214"/>
      <c r="AL272" s="214"/>
      <c r="AM272" s="214"/>
      <c r="AN272" s="214"/>
      <c r="AO272" s="214"/>
      <c r="AP272" s="214"/>
      <c r="AQ272" s="214"/>
      <c r="AR272" s="214"/>
      <c r="AS272" s="214"/>
      <c r="AT272" s="214"/>
      <c r="AU272" s="214"/>
      <c r="AV272" s="214"/>
      <c r="AW272" s="214"/>
      <c r="AX272" s="214"/>
      <c r="AY272" s="214"/>
      <c r="AZ272" s="214"/>
      <c r="BA272" s="214"/>
      <c r="BB272" s="214"/>
      <c r="BC272" s="214"/>
      <c r="BD272" s="214"/>
      <c r="BE272" s="214"/>
      <c r="BF272" s="214"/>
      <c r="BG272" s="214"/>
      <c r="BH272" s="214"/>
    </row>
    <row r="273" spans="1:60" outlineLevel="2" x14ac:dyDescent="0.2">
      <c r="A273" s="221"/>
      <c r="B273" s="222"/>
      <c r="C273" s="267" t="s">
        <v>623</v>
      </c>
      <c r="D273" s="266"/>
      <c r="E273" s="266"/>
      <c r="F273" s="266"/>
      <c r="G273" s="266"/>
      <c r="H273" s="224"/>
      <c r="I273" s="224"/>
      <c r="J273" s="224"/>
      <c r="K273" s="224"/>
      <c r="L273" s="224"/>
      <c r="M273" s="224"/>
      <c r="N273" s="223"/>
      <c r="O273" s="223"/>
      <c r="P273" s="223"/>
      <c r="Q273" s="223"/>
      <c r="R273" s="224"/>
      <c r="S273" s="224"/>
      <c r="T273" s="224"/>
      <c r="U273" s="224"/>
      <c r="V273" s="224"/>
      <c r="W273" s="224"/>
      <c r="X273" s="224"/>
      <c r="Y273" s="224"/>
      <c r="Z273" s="214"/>
      <c r="AA273" s="214"/>
      <c r="AB273" s="214"/>
      <c r="AC273" s="214"/>
      <c r="AD273" s="214"/>
      <c r="AE273" s="214"/>
      <c r="AF273" s="214"/>
      <c r="AG273" s="214" t="s">
        <v>369</v>
      </c>
      <c r="AH273" s="214"/>
      <c r="AI273" s="214"/>
      <c r="AJ273" s="214"/>
      <c r="AK273" s="214"/>
      <c r="AL273" s="214"/>
      <c r="AM273" s="214"/>
      <c r="AN273" s="214"/>
      <c r="AO273" s="214"/>
      <c r="AP273" s="214"/>
      <c r="AQ273" s="214"/>
      <c r="AR273" s="214"/>
      <c r="AS273" s="214"/>
      <c r="AT273" s="214"/>
      <c r="AU273" s="214"/>
      <c r="AV273" s="214"/>
      <c r="AW273" s="214"/>
      <c r="AX273" s="214"/>
      <c r="AY273" s="214"/>
      <c r="AZ273" s="214"/>
      <c r="BA273" s="214"/>
      <c r="BB273" s="214"/>
      <c r="BC273" s="214"/>
      <c r="BD273" s="214"/>
      <c r="BE273" s="214"/>
      <c r="BF273" s="214"/>
      <c r="BG273" s="214"/>
      <c r="BH273" s="214"/>
    </row>
    <row r="274" spans="1:60" x14ac:dyDescent="0.2">
      <c r="A274" s="229" t="s">
        <v>310</v>
      </c>
      <c r="B274" s="230" t="s">
        <v>225</v>
      </c>
      <c r="C274" s="253" t="s">
        <v>226</v>
      </c>
      <c r="D274" s="231"/>
      <c r="E274" s="232"/>
      <c r="F274" s="233"/>
      <c r="G274" s="233">
        <f>SUMIF(AG275:AG276,"&lt;&gt;NOR",G275:G276)</f>
        <v>0</v>
      </c>
      <c r="H274" s="233"/>
      <c r="I274" s="233">
        <f>SUM(I275:I276)</f>
        <v>0</v>
      </c>
      <c r="J274" s="233"/>
      <c r="K274" s="233">
        <f>SUM(K275:K276)</f>
        <v>0</v>
      </c>
      <c r="L274" s="233"/>
      <c r="M274" s="233">
        <f>SUM(M275:M276)</f>
        <v>0</v>
      </c>
      <c r="N274" s="232"/>
      <c r="O274" s="232">
        <f>SUM(O275:O276)</f>
        <v>0</v>
      </c>
      <c r="P274" s="232"/>
      <c r="Q274" s="232">
        <f>SUM(Q275:Q276)</f>
        <v>0</v>
      </c>
      <c r="R274" s="233"/>
      <c r="S274" s="233"/>
      <c r="T274" s="234"/>
      <c r="U274" s="228"/>
      <c r="V274" s="228">
        <f>SUM(V275:V276)</f>
        <v>2.13</v>
      </c>
      <c r="W274" s="228"/>
      <c r="X274" s="228"/>
      <c r="Y274" s="228"/>
      <c r="AG274" t="s">
        <v>311</v>
      </c>
    </row>
    <row r="275" spans="1:60" outlineLevel="1" x14ac:dyDescent="0.2">
      <c r="A275" s="245">
        <v>64</v>
      </c>
      <c r="B275" s="246" t="s">
        <v>624</v>
      </c>
      <c r="C275" s="256" t="s">
        <v>625</v>
      </c>
      <c r="D275" s="247" t="s">
        <v>375</v>
      </c>
      <c r="E275" s="248">
        <v>4</v>
      </c>
      <c r="F275" s="249"/>
      <c r="G275" s="250">
        <f>ROUND(E275*F275,2)</f>
        <v>0</v>
      </c>
      <c r="H275" s="249"/>
      <c r="I275" s="250">
        <f>ROUND(E275*H275,2)</f>
        <v>0</v>
      </c>
      <c r="J275" s="249"/>
      <c r="K275" s="250">
        <f>ROUND(E275*J275,2)</f>
        <v>0</v>
      </c>
      <c r="L275" s="250">
        <v>12</v>
      </c>
      <c r="M275" s="250">
        <f>G275*(1+L275/100)</f>
        <v>0</v>
      </c>
      <c r="N275" s="248">
        <v>0</v>
      </c>
      <c r="O275" s="248">
        <f>ROUND(E275*N275,2)</f>
        <v>0</v>
      </c>
      <c r="P275" s="248">
        <v>0</v>
      </c>
      <c r="Q275" s="248">
        <f>ROUND(E275*P275,2)</f>
        <v>0</v>
      </c>
      <c r="R275" s="250" t="s">
        <v>611</v>
      </c>
      <c r="S275" s="250" t="s">
        <v>315</v>
      </c>
      <c r="T275" s="251" t="s">
        <v>315</v>
      </c>
      <c r="U275" s="224">
        <v>0.42499999999999999</v>
      </c>
      <c r="V275" s="224">
        <f>ROUND(E275*U275,2)</f>
        <v>1.7</v>
      </c>
      <c r="W275" s="224"/>
      <c r="X275" s="224" t="s">
        <v>336</v>
      </c>
      <c r="Y275" s="224" t="s">
        <v>317</v>
      </c>
      <c r="Z275" s="214"/>
      <c r="AA275" s="214"/>
      <c r="AB275" s="214"/>
      <c r="AC275" s="214"/>
      <c r="AD275" s="214"/>
      <c r="AE275" s="214"/>
      <c r="AF275" s="214"/>
      <c r="AG275" s="214" t="s">
        <v>337</v>
      </c>
      <c r="AH275" s="214"/>
      <c r="AI275" s="214"/>
      <c r="AJ275" s="214"/>
      <c r="AK275" s="214"/>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row>
    <row r="276" spans="1:60" outlineLevel="1" x14ac:dyDescent="0.2">
      <c r="A276" s="245">
        <v>65</v>
      </c>
      <c r="B276" s="246" t="s">
        <v>626</v>
      </c>
      <c r="C276" s="256" t="s">
        <v>627</v>
      </c>
      <c r="D276" s="247" t="s">
        <v>375</v>
      </c>
      <c r="E276" s="248">
        <v>1</v>
      </c>
      <c r="F276" s="249"/>
      <c r="G276" s="250">
        <f>ROUND(E276*F276,2)</f>
        <v>0</v>
      </c>
      <c r="H276" s="249"/>
      <c r="I276" s="250">
        <f>ROUND(E276*H276,2)</f>
        <v>0</v>
      </c>
      <c r="J276" s="249"/>
      <c r="K276" s="250">
        <f>ROUND(E276*J276,2)</f>
        <v>0</v>
      </c>
      <c r="L276" s="250">
        <v>12</v>
      </c>
      <c r="M276" s="250">
        <f>G276*(1+L276/100)</f>
        <v>0</v>
      </c>
      <c r="N276" s="248">
        <v>0</v>
      </c>
      <c r="O276" s="248">
        <f>ROUND(E276*N276,2)</f>
        <v>0</v>
      </c>
      <c r="P276" s="248">
        <v>0</v>
      </c>
      <c r="Q276" s="248">
        <f>ROUND(E276*P276,2)</f>
        <v>0</v>
      </c>
      <c r="R276" s="250" t="s">
        <v>611</v>
      </c>
      <c r="S276" s="250" t="s">
        <v>315</v>
      </c>
      <c r="T276" s="251" t="s">
        <v>315</v>
      </c>
      <c r="U276" s="224">
        <v>0.42499999999999999</v>
      </c>
      <c r="V276" s="224">
        <f>ROUND(E276*U276,2)</f>
        <v>0.43</v>
      </c>
      <c r="W276" s="224"/>
      <c r="X276" s="224" t="s">
        <v>336</v>
      </c>
      <c r="Y276" s="224" t="s">
        <v>317</v>
      </c>
      <c r="Z276" s="214"/>
      <c r="AA276" s="214"/>
      <c r="AB276" s="214"/>
      <c r="AC276" s="214"/>
      <c r="AD276" s="214"/>
      <c r="AE276" s="214"/>
      <c r="AF276" s="214"/>
      <c r="AG276" s="214" t="s">
        <v>337</v>
      </c>
      <c r="AH276" s="214"/>
      <c r="AI276" s="214"/>
      <c r="AJ276" s="214"/>
      <c r="AK276" s="214"/>
      <c r="AL276" s="214"/>
      <c r="AM276" s="214"/>
      <c r="AN276" s="214"/>
      <c r="AO276" s="214"/>
      <c r="AP276" s="214"/>
      <c r="AQ276" s="214"/>
      <c r="AR276" s="214"/>
      <c r="AS276" s="214"/>
      <c r="AT276" s="214"/>
      <c r="AU276" s="214"/>
      <c r="AV276" s="214"/>
      <c r="AW276" s="214"/>
      <c r="AX276" s="214"/>
      <c r="AY276" s="214"/>
      <c r="AZ276" s="214"/>
      <c r="BA276" s="214"/>
      <c r="BB276" s="214"/>
      <c r="BC276" s="214"/>
      <c r="BD276" s="214"/>
      <c r="BE276" s="214"/>
      <c r="BF276" s="214"/>
      <c r="BG276" s="214"/>
      <c r="BH276" s="214"/>
    </row>
    <row r="277" spans="1:60" x14ac:dyDescent="0.2">
      <c r="A277" s="229" t="s">
        <v>310</v>
      </c>
      <c r="B277" s="230" t="s">
        <v>229</v>
      </c>
      <c r="C277" s="253" t="s">
        <v>230</v>
      </c>
      <c r="D277" s="231"/>
      <c r="E277" s="232"/>
      <c r="F277" s="233"/>
      <c r="G277" s="233">
        <f>SUMIF(AG278:AG296,"&lt;&gt;NOR",G278:G296)</f>
        <v>0</v>
      </c>
      <c r="H277" s="233"/>
      <c r="I277" s="233">
        <f>SUM(I278:I296)</f>
        <v>0</v>
      </c>
      <c r="J277" s="233"/>
      <c r="K277" s="233">
        <f>SUM(K278:K296)</f>
        <v>0</v>
      </c>
      <c r="L277" s="233"/>
      <c r="M277" s="233">
        <f>SUM(M278:M296)</f>
        <v>0</v>
      </c>
      <c r="N277" s="232"/>
      <c r="O277" s="232">
        <f>SUM(O278:O296)</f>
        <v>0.12000000000000001</v>
      </c>
      <c r="P277" s="232"/>
      <c r="Q277" s="232">
        <f>SUM(Q278:Q296)</f>
        <v>0.13</v>
      </c>
      <c r="R277" s="233"/>
      <c r="S277" s="233"/>
      <c r="T277" s="234"/>
      <c r="U277" s="228"/>
      <c r="V277" s="228">
        <f>SUM(V278:V296)</f>
        <v>13.49</v>
      </c>
      <c r="W277" s="228"/>
      <c r="X277" s="228"/>
      <c r="Y277" s="228"/>
      <c r="AG277" t="s">
        <v>311</v>
      </c>
    </row>
    <row r="278" spans="1:60" ht="45" outlineLevel="1" x14ac:dyDescent="0.2">
      <c r="A278" s="245">
        <v>66</v>
      </c>
      <c r="B278" s="246" t="s">
        <v>1130</v>
      </c>
      <c r="C278" s="256" t="s">
        <v>1131</v>
      </c>
      <c r="D278" s="247" t="s">
        <v>330</v>
      </c>
      <c r="E278" s="248">
        <v>1</v>
      </c>
      <c r="F278" s="249"/>
      <c r="G278" s="250">
        <f>ROUND(E278*F278,2)</f>
        <v>0</v>
      </c>
      <c r="H278" s="249"/>
      <c r="I278" s="250">
        <f>ROUND(E278*H278,2)</f>
        <v>0</v>
      </c>
      <c r="J278" s="249"/>
      <c r="K278" s="250">
        <f>ROUND(E278*J278,2)</f>
        <v>0</v>
      </c>
      <c r="L278" s="250">
        <v>12</v>
      </c>
      <c r="M278" s="250">
        <f>G278*(1+L278/100)</f>
        <v>0</v>
      </c>
      <c r="N278" s="248">
        <v>1.77E-2</v>
      </c>
      <c r="O278" s="248">
        <f>ROUND(E278*N278,2)</f>
        <v>0.02</v>
      </c>
      <c r="P278" s="248">
        <v>0</v>
      </c>
      <c r="Q278" s="248">
        <f>ROUND(E278*P278,2)</f>
        <v>0</v>
      </c>
      <c r="R278" s="250" t="s">
        <v>611</v>
      </c>
      <c r="S278" s="250" t="s">
        <v>315</v>
      </c>
      <c r="T278" s="251" t="s">
        <v>315</v>
      </c>
      <c r="U278" s="224">
        <v>0.97299999999999998</v>
      </c>
      <c r="V278" s="224">
        <f>ROUND(E278*U278,2)</f>
        <v>0.97</v>
      </c>
      <c r="W278" s="224"/>
      <c r="X278" s="224" t="s">
        <v>336</v>
      </c>
      <c r="Y278" s="224" t="s">
        <v>317</v>
      </c>
      <c r="Z278" s="214"/>
      <c r="AA278" s="214"/>
      <c r="AB278" s="214"/>
      <c r="AC278" s="214"/>
      <c r="AD278" s="214"/>
      <c r="AE278" s="214"/>
      <c r="AF278" s="214"/>
      <c r="AG278" s="214" t="s">
        <v>1123</v>
      </c>
      <c r="AH278" s="214"/>
      <c r="AI278" s="214"/>
      <c r="AJ278" s="214"/>
      <c r="AK278" s="214"/>
      <c r="AL278" s="214"/>
      <c r="AM278" s="214"/>
      <c r="AN278" s="214"/>
      <c r="AO278" s="214"/>
      <c r="AP278" s="214"/>
      <c r="AQ278" s="214"/>
      <c r="AR278" s="214"/>
      <c r="AS278" s="214"/>
      <c r="AT278" s="214"/>
      <c r="AU278" s="214"/>
      <c r="AV278" s="214"/>
      <c r="AW278" s="214"/>
      <c r="AX278" s="214"/>
      <c r="AY278" s="214"/>
      <c r="AZ278" s="214"/>
      <c r="BA278" s="214"/>
      <c r="BB278" s="214"/>
      <c r="BC278" s="214"/>
      <c r="BD278" s="214"/>
      <c r="BE278" s="214"/>
      <c r="BF278" s="214"/>
      <c r="BG278" s="214"/>
      <c r="BH278" s="214"/>
    </row>
    <row r="279" spans="1:60" outlineLevel="1" x14ac:dyDescent="0.2">
      <c r="A279" s="245">
        <v>67</v>
      </c>
      <c r="B279" s="246" t="s">
        <v>636</v>
      </c>
      <c r="C279" s="256" t="s">
        <v>637</v>
      </c>
      <c r="D279" s="247" t="s">
        <v>330</v>
      </c>
      <c r="E279" s="248">
        <v>1</v>
      </c>
      <c r="F279" s="249"/>
      <c r="G279" s="250">
        <f>ROUND(E279*F279,2)</f>
        <v>0</v>
      </c>
      <c r="H279" s="249"/>
      <c r="I279" s="250">
        <f>ROUND(E279*H279,2)</f>
        <v>0</v>
      </c>
      <c r="J279" s="249"/>
      <c r="K279" s="250">
        <f>ROUND(E279*J279,2)</f>
        <v>0</v>
      </c>
      <c r="L279" s="250">
        <v>12</v>
      </c>
      <c r="M279" s="250">
        <f>G279*(1+L279/100)</f>
        <v>0</v>
      </c>
      <c r="N279" s="248">
        <v>1.5310000000000001E-2</v>
      </c>
      <c r="O279" s="248">
        <f>ROUND(E279*N279,2)</f>
        <v>0.02</v>
      </c>
      <c r="P279" s="248">
        <v>0</v>
      </c>
      <c r="Q279" s="248">
        <f>ROUND(E279*P279,2)</f>
        <v>0</v>
      </c>
      <c r="R279" s="250" t="s">
        <v>611</v>
      </c>
      <c r="S279" s="250" t="s">
        <v>315</v>
      </c>
      <c r="T279" s="251" t="s">
        <v>315</v>
      </c>
      <c r="U279" s="224">
        <v>1.1890000000000001</v>
      </c>
      <c r="V279" s="224">
        <f>ROUND(E279*U279,2)</f>
        <v>1.19</v>
      </c>
      <c r="W279" s="224"/>
      <c r="X279" s="224" t="s">
        <v>336</v>
      </c>
      <c r="Y279" s="224" t="s">
        <v>317</v>
      </c>
      <c r="Z279" s="214"/>
      <c r="AA279" s="214"/>
      <c r="AB279" s="214"/>
      <c r="AC279" s="214"/>
      <c r="AD279" s="214"/>
      <c r="AE279" s="214"/>
      <c r="AF279" s="214"/>
      <c r="AG279" s="214" t="s">
        <v>1123</v>
      </c>
      <c r="AH279" s="214"/>
      <c r="AI279" s="214"/>
      <c r="AJ279" s="214"/>
      <c r="AK279" s="214"/>
      <c r="AL279" s="214"/>
      <c r="AM279" s="214"/>
      <c r="AN279" s="214"/>
      <c r="AO279" s="214"/>
      <c r="AP279" s="214"/>
      <c r="AQ279" s="214"/>
      <c r="AR279" s="214"/>
      <c r="AS279" s="214"/>
      <c r="AT279" s="214"/>
      <c r="AU279" s="214"/>
      <c r="AV279" s="214"/>
      <c r="AW279" s="214"/>
      <c r="AX279" s="214"/>
      <c r="AY279" s="214"/>
      <c r="AZ279" s="214"/>
      <c r="BA279" s="214"/>
      <c r="BB279" s="214"/>
      <c r="BC279" s="214"/>
      <c r="BD279" s="214"/>
      <c r="BE279" s="214"/>
      <c r="BF279" s="214"/>
      <c r="BG279" s="214"/>
      <c r="BH279" s="214"/>
    </row>
    <row r="280" spans="1:60" ht="22.5" outlineLevel="1" x14ac:dyDescent="0.2">
      <c r="A280" s="245">
        <v>68</v>
      </c>
      <c r="B280" s="246" t="s">
        <v>641</v>
      </c>
      <c r="C280" s="256" t="s">
        <v>642</v>
      </c>
      <c r="D280" s="247" t="s">
        <v>330</v>
      </c>
      <c r="E280" s="248">
        <v>1</v>
      </c>
      <c r="F280" s="249"/>
      <c r="G280" s="250">
        <f>ROUND(E280*F280,2)</f>
        <v>0</v>
      </c>
      <c r="H280" s="249"/>
      <c r="I280" s="250">
        <f>ROUND(E280*H280,2)</f>
        <v>0</v>
      </c>
      <c r="J280" s="249"/>
      <c r="K280" s="250">
        <f>ROUND(E280*J280,2)</f>
        <v>0</v>
      </c>
      <c r="L280" s="250">
        <v>12</v>
      </c>
      <c r="M280" s="250">
        <f>G280*(1+L280/100)</f>
        <v>0</v>
      </c>
      <c r="N280" s="248">
        <v>7.084E-2</v>
      </c>
      <c r="O280" s="248">
        <f>ROUND(E280*N280,2)</f>
        <v>7.0000000000000007E-2</v>
      </c>
      <c r="P280" s="248">
        <v>0</v>
      </c>
      <c r="Q280" s="248">
        <f>ROUND(E280*P280,2)</f>
        <v>0</v>
      </c>
      <c r="R280" s="250" t="s">
        <v>611</v>
      </c>
      <c r="S280" s="250" t="s">
        <v>315</v>
      </c>
      <c r="T280" s="251" t="s">
        <v>315</v>
      </c>
      <c r="U280" s="224">
        <v>2.9580000000000002</v>
      </c>
      <c r="V280" s="224">
        <f>ROUND(E280*U280,2)</f>
        <v>2.96</v>
      </c>
      <c r="W280" s="224"/>
      <c r="X280" s="224" t="s">
        <v>336</v>
      </c>
      <c r="Y280" s="224" t="s">
        <v>317</v>
      </c>
      <c r="Z280" s="214"/>
      <c r="AA280" s="214"/>
      <c r="AB280" s="214"/>
      <c r="AC280" s="214"/>
      <c r="AD280" s="214"/>
      <c r="AE280" s="214"/>
      <c r="AF280" s="214"/>
      <c r="AG280" s="214" t="s">
        <v>367</v>
      </c>
      <c r="AH280" s="214"/>
      <c r="AI280" s="214"/>
      <c r="AJ280" s="214"/>
      <c r="AK280" s="214"/>
      <c r="AL280" s="214"/>
      <c r="AM280" s="214"/>
      <c r="AN280" s="214"/>
      <c r="AO280" s="214"/>
      <c r="AP280" s="214"/>
      <c r="AQ280" s="214"/>
      <c r="AR280" s="214"/>
      <c r="AS280" s="214"/>
      <c r="AT280" s="214"/>
      <c r="AU280" s="214"/>
      <c r="AV280" s="214"/>
      <c r="AW280" s="214"/>
      <c r="AX280" s="214"/>
      <c r="AY280" s="214"/>
      <c r="AZ280" s="214"/>
      <c r="BA280" s="214"/>
      <c r="BB280" s="214"/>
      <c r="BC280" s="214"/>
      <c r="BD280" s="214"/>
      <c r="BE280" s="214"/>
      <c r="BF280" s="214"/>
      <c r="BG280" s="214"/>
      <c r="BH280" s="214"/>
    </row>
    <row r="281" spans="1:60" outlineLevel="1" x14ac:dyDescent="0.2">
      <c r="A281" s="245">
        <v>69</v>
      </c>
      <c r="B281" s="246" t="s">
        <v>643</v>
      </c>
      <c r="C281" s="256" t="s">
        <v>644</v>
      </c>
      <c r="D281" s="247" t="s">
        <v>330</v>
      </c>
      <c r="E281" s="248">
        <v>5</v>
      </c>
      <c r="F281" s="249"/>
      <c r="G281" s="250">
        <f>ROUND(E281*F281,2)</f>
        <v>0</v>
      </c>
      <c r="H281" s="249"/>
      <c r="I281" s="250">
        <f>ROUND(E281*H281,2)</f>
        <v>0</v>
      </c>
      <c r="J281" s="249"/>
      <c r="K281" s="250">
        <f>ROUND(E281*J281,2)</f>
        <v>0</v>
      </c>
      <c r="L281" s="250">
        <v>12</v>
      </c>
      <c r="M281" s="250">
        <f>G281*(1+L281/100)</f>
        <v>0</v>
      </c>
      <c r="N281" s="248">
        <v>2.4000000000000001E-4</v>
      </c>
      <c r="O281" s="248">
        <f>ROUND(E281*N281,2)</f>
        <v>0</v>
      </c>
      <c r="P281" s="248">
        <v>0</v>
      </c>
      <c r="Q281" s="248">
        <f>ROUND(E281*P281,2)</f>
        <v>0</v>
      </c>
      <c r="R281" s="250" t="s">
        <v>611</v>
      </c>
      <c r="S281" s="250" t="s">
        <v>315</v>
      </c>
      <c r="T281" s="251" t="s">
        <v>315</v>
      </c>
      <c r="U281" s="224">
        <v>0.124</v>
      </c>
      <c r="V281" s="224">
        <f>ROUND(E281*U281,2)</f>
        <v>0.62</v>
      </c>
      <c r="W281" s="224"/>
      <c r="X281" s="224" t="s">
        <v>336</v>
      </c>
      <c r="Y281" s="224" t="s">
        <v>317</v>
      </c>
      <c r="Z281" s="214"/>
      <c r="AA281" s="214"/>
      <c r="AB281" s="214"/>
      <c r="AC281" s="214"/>
      <c r="AD281" s="214"/>
      <c r="AE281" s="214"/>
      <c r="AF281" s="214"/>
      <c r="AG281" s="214" t="s">
        <v>1123</v>
      </c>
      <c r="AH281" s="214"/>
      <c r="AI281" s="214"/>
      <c r="AJ281" s="214"/>
      <c r="AK281" s="214"/>
      <c r="AL281" s="214"/>
      <c r="AM281" s="214"/>
      <c r="AN281" s="214"/>
      <c r="AO281" s="214"/>
      <c r="AP281" s="214"/>
      <c r="AQ281" s="214"/>
      <c r="AR281" s="214"/>
      <c r="AS281" s="214"/>
      <c r="AT281" s="214"/>
      <c r="AU281" s="214"/>
      <c r="AV281" s="214"/>
      <c r="AW281" s="214"/>
      <c r="AX281" s="214"/>
      <c r="AY281" s="214"/>
      <c r="AZ281" s="214"/>
      <c r="BA281" s="214"/>
      <c r="BB281" s="214"/>
      <c r="BC281" s="214"/>
      <c r="BD281" s="214"/>
      <c r="BE281" s="214"/>
      <c r="BF281" s="214"/>
      <c r="BG281" s="214"/>
      <c r="BH281" s="214"/>
    </row>
    <row r="282" spans="1:60" ht="22.5" outlineLevel="1" x14ac:dyDescent="0.2">
      <c r="A282" s="245">
        <v>70</v>
      </c>
      <c r="B282" s="246" t="s">
        <v>645</v>
      </c>
      <c r="C282" s="256" t="s">
        <v>646</v>
      </c>
      <c r="D282" s="247" t="s">
        <v>330</v>
      </c>
      <c r="E282" s="248">
        <v>2</v>
      </c>
      <c r="F282" s="249"/>
      <c r="G282" s="250">
        <f>ROUND(E282*F282,2)</f>
        <v>0</v>
      </c>
      <c r="H282" s="249"/>
      <c r="I282" s="250">
        <f>ROUND(E282*H282,2)</f>
        <v>0</v>
      </c>
      <c r="J282" s="249"/>
      <c r="K282" s="250">
        <f>ROUND(E282*J282,2)</f>
        <v>0</v>
      </c>
      <c r="L282" s="250">
        <v>12</v>
      </c>
      <c r="M282" s="250">
        <f>G282*(1+L282/100)</f>
        <v>0</v>
      </c>
      <c r="N282" s="248">
        <v>2.4000000000000001E-4</v>
      </c>
      <c r="O282" s="248">
        <f>ROUND(E282*N282,2)</f>
        <v>0</v>
      </c>
      <c r="P282" s="248">
        <v>0</v>
      </c>
      <c r="Q282" s="248">
        <f>ROUND(E282*P282,2)</f>
        <v>0</v>
      </c>
      <c r="R282" s="250" t="s">
        <v>611</v>
      </c>
      <c r="S282" s="250" t="s">
        <v>315</v>
      </c>
      <c r="T282" s="251" t="s">
        <v>315</v>
      </c>
      <c r="U282" s="224">
        <v>0.124</v>
      </c>
      <c r="V282" s="224">
        <f>ROUND(E282*U282,2)</f>
        <v>0.25</v>
      </c>
      <c r="W282" s="224"/>
      <c r="X282" s="224" t="s">
        <v>336</v>
      </c>
      <c r="Y282" s="224" t="s">
        <v>317</v>
      </c>
      <c r="Z282" s="214"/>
      <c r="AA282" s="214"/>
      <c r="AB282" s="214"/>
      <c r="AC282" s="214"/>
      <c r="AD282" s="214"/>
      <c r="AE282" s="214"/>
      <c r="AF282" s="214"/>
      <c r="AG282" s="214" t="s">
        <v>337</v>
      </c>
      <c r="AH282" s="214"/>
      <c r="AI282" s="214"/>
      <c r="AJ282" s="214"/>
      <c r="AK282" s="214"/>
      <c r="AL282" s="214"/>
      <c r="AM282" s="214"/>
      <c r="AN282" s="214"/>
      <c r="AO282" s="214"/>
      <c r="AP282" s="214"/>
      <c r="AQ282" s="214"/>
      <c r="AR282" s="214"/>
      <c r="AS282" s="214"/>
      <c r="AT282" s="214"/>
      <c r="AU282" s="214"/>
      <c r="AV282" s="214"/>
      <c r="AW282" s="214"/>
      <c r="AX282" s="214"/>
      <c r="AY282" s="214"/>
      <c r="AZ282" s="214"/>
      <c r="BA282" s="214"/>
      <c r="BB282" s="214"/>
      <c r="BC282" s="214"/>
      <c r="BD282" s="214"/>
      <c r="BE282" s="214"/>
      <c r="BF282" s="214"/>
      <c r="BG282" s="214"/>
      <c r="BH282" s="214"/>
    </row>
    <row r="283" spans="1:60" ht="22.5" outlineLevel="1" x14ac:dyDescent="0.2">
      <c r="A283" s="245">
        <v>71</v>
      </c>
      <c r="B283" s="246" t="s">
        <v>1133</v>
      </c>
      <c r="C283" s="256" t="s">
        <v>1134</v>
      </c>
      <c r="D283" s="247" t="s">
        <v>375</v>
      </c>
      <c r="E283" s="248">
        <v>1</v>
      </c>
      <c r="F283" s="249"/>
      <c r="G283" s="250">
        <f>ROUND(E283*F283,2)</f>
        <v>0</v>
      </c>
      <c r="H283" s="249"/>
      <c r="I283" s="250">
        <f>ROUND(E283*H283,2)</f>
        <v>0</v>
      </c>
      <c r="J283" s="249"/>
      <c r="K283" s="250">
        <f>ROUND(E283*J283,2)</f>
        <v>0</v>
      </c>
      <c r="L283" s="250">
        <v>12</v>
      </c>
      <c r="M283" s="250">
        <f>G283*(1+L283/100)</f>
        <v>0</v>
      </c>
      <c r="N283" s="248">
        <v>8.4999999999999995E-4</v>
      </c>
      <c r="O283" s="248">
        <f>ROUND(E283*N283,2)</f>
        <v>0</v>
      </c>
      <c r="P283" s="248">
        <v>0</v>
      </c>
      <c r="Q283" s="248">
        <f>ROUND(E283*P283,2)</f>
        <v>0</v>
      </c>
      <c r="R283" s="250" t="s">
        <v>611</v>
      </c>
      <c r="S283" s="250" t="s">
        <v>315</v>
      </c>
      <c r="T283" s="251" t="s">
        <v>315</v>
      </c>
      <c r="U283" s="224">
        <v>0.48499999999999999</v>
      </c>
      <c r="V283" s="224">
        <f>ROUND(E283*U283,2)</f>
        <v>0.49</v>
      </c>
      <c r="W283" s="224"/>
      <c r="X283" s="224" t="s">
        <v>336</v>
      </c>
      <c r="Y283" s="224" t="s">
        <v>317</v>
      </c>
      <c r="Z283" s="214"/>
      <c r="AA283" s="214"/>
      <c r="AB283" s="214"/>
      <c r="AC283" s="214"/>
      <c r="AD283" s="214"/>
      <c r="AE283" s="214"/>
      <c r="AF283" s="214"/>
      <c r="AG283" s="214" t="s">
        <v>337</v>
      </c>
      <c r="AH283" s="214"/>
      <c r="AI283" s="214"/>
      <c r="AJ283" s="214"/>
      <c r="AK283" s="214"/>
      <c r="AL283" s="214"/>
      <c r="AM283" s="214"/>
      <c r="AN283" s="214"/>
      <c r="AO283" s="214"/>
      <c r="AP283" s="214"/>
      <c r="AQ283" s="214"/>
      <c r="AR283" s="214"/>
      <c r="AS283" s="214"/>
      <c r="AT283" s="214"/>
      <c r="AU283" s="214"/>
      <c r="AV283" s="214"/>
      <c r="AW283" s="214"/>
      <c r="AX283" s="214"/>
      <c r="AY283" s="214"/>
      <c r="AZ283" s="214"/>
      <c r="BA283" s="214"/>
      <c r="BB283" s="214"/>
      <c r="BC283" s="214"/>
      <c r="BD283" s="214"/>
      <c r="BE283" s="214"/>
      <c r="BF283" s="214"/>
      <c r="BG283" s="214"/>
      <c r="BH283" s="214"/>
    </row>
    <row r="284" spans="1:60" ht="22.5" outlineLevel="1" x14ac:dyDescent="0.2">
      <c r="A284" s="245">
        <v>72</v>
      </c>
      <c r="B284" s="246" t="s">
        <v>1135</v>
      </c>
      <c r="C284" s="256" t="s">
        <v>1136</v>
      </c>
      <c r="D284" s="247" t="s">
        <v>375</v>
      </c>
      <c r="E284" s="248">
        <v>1</v>
      </c>
      <c r="F284" s="249"/>
      <c r="G284" s="250">
        <f>ROUND(E284*F284,2)</f>
        <v>0</v>
      </c>
      <c r="H284" s="249"/>
      <c r="I284" s="250">
        <f>ROUND(E284*H284,2)</f>
        <v>0</v>
      </c>
      <c r="J284" s="249"/>
      <c r="K284" s="250">
        <f>ROUND(E284*J284,2)</f>
        <v>0</v>
      </c>
      <c r="L284" s="250">
        <v>12</v>
      </c>
      <c r="M284" s="250">
        <f>G284*(1+L284/100)</f>
        <v>0</v>
      </c>
      <c r="N284" s="248">
        <v>1.5200000000000001E-3</v>
      </c>
      <c r="O284" s="248">
        <f>ROUND(E284*N284,2)</f>
        <v>0</v>
      </c>
      <c r="P284" s="248">
        <v>0</v>
      </c>
      <c r="Q284" s="248">
        <f>ROUND(E284*P284,2)</f>
        <v>0</v>
      </c>
      <c r="R284" s="250" t="s">
        <v>611</v>
      </c>
      <c r="S284" s="250" t="s">
        <v>315</v>
      </c>
      <c r="T284" s="251" t="s">
        <v>315</v>
      </c>
      <c r="U284" s="224">
        <v>0.58699999999999997</v>
      </c>
      <c r="V284" s="224">
        <f>ROUND(E284*U284,2)</f>
        <v>0.59</v>
      </c>
      <c r="W284" s="224"/>
      <c r="X284" s="224" t="s">
        <v>336</v>
      </c>
      <c r="Y284" s="224" t="s">
        <v>317</v>
      </c>
      <c r="Z284" s="214"/>
      <c r="AA284" s="214"/>
      <c r="AB284" s="214"/>
      <c r="AC284" s="214"/>
      <c r="AD284" s="214"/>
      <c r="AE284" s="214"/>
      <c r="AF284" s="214"/>
      <c r="AG284" s="214" t="s">
        <v>337</v>
      </c>
      <c r="AH284" s="214"/>
      <c r="AI284" s="214"/>
      <c r="AJ284" s="214"/>
      <c r="AK284" s="214"/>
      <c r="AL284" s="214"/>
      <c r="AM284" s="214"/>
      <c r="AN284" s="214"/>
      <c r="AO284" s="214"/>
      <c r="AP284" s="214"/>
      <c r="AQ284" s="214"/>
      <c r="AR284" s="214"/>
      <c r="AS284" s="214"/>
      <c r="AT284" s="214"/>
      <c r="AU284" s="214"/>
      <c r="AV284" s="214"/>
      <c r="AW284" s="214"/>
      <c r="AX284" s="214"/>
      <c r="AY284" s="214"/>
      <c r="AZ284" s="214"/>
      <c r="BA284" s="214"/>
      <c r="BB284" s="214"/>
      <c r="BC284" s="214"/>
      <c r="BD284" s="214"/>
      <c r="BE284" s="214"/>
      <c r="BF284" s="214"/>
      <c r="BG284" s="214"/>
      <c r="BH284" s="214"/>
    </row>
    <row r="285" spans="1:60" ht="33.75" outlineLevel="1" x14ac:dyDescent="0.2">
      <c r="A285" s="245">
        <v>73</v>
      </c>
      <c r="B285" s="246" t="s">
        <v>1137</v>
      </c>
      <c r="C285" s="256" t="s">
        <v>1138</v>
      </c>
      <c r="D285" s="247" t="s">
        <v>375</v>
      </c>
      <c r="E285" s="248">
        <v>2</v>
      </c>
      <c r="F285" s="249"/>
      <c r="G285" s="250">
        <f>ROUND(E285*F285,2)</f>
        <v>0</v>
      </c>
      <c r="H285" s="249"/>
      <c r="I285" s="250">
        <f>ROUND(E285*H285,2)</f>
        <v>0</v>
      </c>
      <c r="J285" s="249"/>
      <c r="K285" s="250">
        <f>ROUND(E285*J285,2)</f>
        <v>0</v>
      </c>
      <c r="L285" s="250">
        <v>12</v>
      </c>
      <c r="M285" s="250">
        <f>G285*(1+L285/100)</f>
        <v>0</v>
      </c>
      <c r="N285" s="248">
        <v>7.2999999999999996E-4</v>
      </c>
      <c r="O285" s="248">
        <f>ROUND(E285*N285,2)</f>
        <v>0</v>
      </c>
      <c r="P285" s="248">
        <v>0</v>
      </c>
      <c r="Q285" s="248">
        <f>ROUND(E285*P285,2)</f>
        <v>0</v>
      </c>
      <c r="R285" s="250" t="s">
        <v>611</v>
      </c>
      <c r="S285" s="250" t="s">
        <v>315</v>
      </c>
      <c r="T285" s="251" t="s">
        <v>315</v>
      </c>
      <c r="U285" s="224">
        <v>0.246</v>
      </c>
      <c r="V285" s="224">
        <f>ROUND(E285*U285,2)</f>
        <v>0.49</v>
      </c>
      <c r="W285" s="224"/>
      <c r="X285" s="224" t="s">
        <v>336</v>
      </c>
      <c r="Y285" s="224" t="s">
        <v>317</v>
      </c>
      <c r="Z285" s="214"/>
      <c r="AA285" s="214"/>
      <c r="AB285" s="214"/>
      <c r="AC285" s="214"/>
      <c r="AD285" s="214"/>
      <c r="AE285" s="214"/>
      <c r="AF285" s="214"/>
      <c r="AG285" s="214" t="s">
        <v>337</v>
      </c>
      <c r="AH285" s="214"/>
      <c r="AI285" s="214"/>
      <c r="AJ285" s="214"/>
      <c r="AK285" s="214"/>
      <c r="AL285" s="214"/>
      <c r="AM285" s="214"/>
      <c r="AN285" s="214"/>
      <c r="AO285" s="214"/>
      <c r="AP285" s="214"/>
      <c r="AQ285" s="214"/>
      <c r="AR285" s="214"/>
      <c r="AS285" s="214"/>
      <c r="AT285" s="214"/>
      <c r="AU285" s="214"/>
      <c r="AV285" s="214"/>
      <c r="AW285" s="214"/>
      <c r="AX285" s="214"/>
      <c r="AY285" s="214"/>
      <c r="AZ285" s="214"/>
      <c r="BA285" s="214"/>
      <c r="BB285" s="214"/>
      <c r="BC285" s="214"/>
      <c r="BD285" s="214"/>
      <c r="BE285" s="214"/>
      <c r="BF285" s="214"/>
      <c r="BG285" s="214"/>
      <c r="BH285" s="214"/>
    </row>
    <row r="286" spans="1:60" ht="33.75" outlineLevel="1" x14ac:dyDescent="0.2">
      <c r="A286" s="245">
        <v>74</v>
      </c>
      <c r="B286" s="246" t="s">
        <v>1139</v>
      </c>
      <c r="C286" s="256" t="s">
        <v>1140</v>
      </c>
      <c r="D286" s="247" t="s">
        <v>375</v>
      </c>
      <c r="E286" s="248">
        <v>1</v>
      </c>
      <c r="F286" s="249"/>
      <c r="G286" s="250">
        <f>ROUND(E286*F286,2)</f>
        <v>0</v>
      </c>
      <c r="H286" s="249"/>
      <c r="I286" s="250">
        <f>ROUND(E286*H286,2)</f>
        <v>0</v>
      </c>
      <c r="J286" s="249"/>
      <c r="K286" s="250">
        <f>ROUND(E286*J286,2)</f>
        <v>0</v>
      </c>
      <c r="L286" s="250">
        <v>12</v>
      </c>
      <c r="M286" s="250">
        <f>G286*(1+L286/100)</f>
        <v>0</v>
      </c>
      <c r="N286" s="248">
        <v>2.2000000000000001E-4</v>
      </c>
      <c r="O286" s="248">
        <f>ROUND(E286*N286,2)</f>
        <v>0</v>
      </c>
      <c r="P286" s="248">
        <v>0</v>
      </c>
      <c r="Q286" s="248">
        <f>ROUND(E286*P286,2)</f>
        <v>0</v>
      </c>
      <c r="R286" s="250" t="s">
        <v>611</v>
      </c>
      <c r="S286" s="250" t="s">
        <v>315</v>
      </c>
      <c r="T286" s="251" t="s">
        <v>315</v>
      </c>
      <c r="U286" s="224">
        <v>0.246</v>
      </c>
      <c r="V286" s="224">
        <f>ROUND(E286*U286,2)</f>
        <v>0.25</v>
      </c>
      <c r="W286" s="224"/>
      <c r="X286" s="224" t="s">
        <v>336</v>
      </c>
      <c r="Y286" s="224" t="s">
        <v>317</v>
      </c>
      <c r="Z286" s="214"/>
      <c r="AA286" s="214"/>
      <c r="AB286" s="214"/>
      <c r="AC286" s="214"/>
      <c r="AD286" s="214"/>
      <c r="AE286" s="214"/>
      <c r="AF286" s="214"/>
      <c r="AG286" s="214" t="s">
        <v>1123</v>
      </c>
      <c r="AH286" s="214"/>
      <c r="AI286" s="214"/>
      <c r="AJ286" s="214"/>
      <c r="AK286" s="214"/>
      <c r="AL286" s="214"/>
      <c r="AM286" s="214"/>
      <c r="AN286" s="214"/>
      <c r="AO286" s="214"/>
      <c r="AP286" s="214"/>
      <c r="AQ286" s="214"/>
      <c r="AR286" s="214"/>
      <c r="AS286" s="214"/>
      <c r="AT286" s="214"/>
      <c r="AU286" s="214"/>
      <c r="AV286" s="214"/>
      <c r="AW286" s="214"/>
      <c r="AX286" s="214"/>
      <c r="AY286" s="214"/>
      <c r="AZ286" s="214"/>
      <c r="BA286" s="214"/>
      <c r="BB286" s="214"/>
      <c r="BC286" s="214"/>
      <c r="BD286" s="214"/>
      <c r="BE286" s="214"/>
      <c r="BF286" s="214"/>
      <c r="BG286" s="214"/>
      <c r="BH286" s="214"/>
    </row>
    <row r="287" spans="1:60" ht="33.75" outlineLevel="1" x14ac:dyDescent="0.2">
      <c r="A287" s="245">
        <v>75</v>
      </c>
      <c r="B287" s="246" t="s">
        <v>1141</v>
      </c>
      <c r="C287" s="256" t="s">
        <v>1142</v>
      </c>
      <c r="D287" s="247" t="s">
        <v>375</v>
      </c>
      <c r="E287" s="248">
        <v>1</v>
      </c>
      <c r="F287" s="249"/>
      <c r="G287" s="250">
        <f>ROUND(E287*F287,2)</f>
        <v>0</v>
      </c>
      <c r="H287" s="249"/>
      <c r="I287" s="250">
        <f>ROUND(E287*H287,2)</f>
        <v>0</v>
      </c>
      <c r="J287" s="249"/>
      <c r="K287" s="250">
        <f>ROUND(E287*J287,2)</f>
        <v>0</v>
      </c>
      <c r="L287" s="250">
        <v>12</v>
      </c>
      <c r="M287" s="250">
        <f>G287*(1+L287/100)</f>
        <v>0</v>
      </c>
      <c r="N287" s="248">
        <v>3.3E-4</v>
      </c>
      <c r="O287" s="248">
        <f>ROUND(E287*N287,2)</f>
        <v>0</v>
      </c>
      <c r="P287" s="248">
        <v>0</v>
      </c>
      <c r="Q287" s="248">
        <f>ROUND(E287*P287,2)</f>
        <v>0</v>
      </c>
      <c r="R287" s="250" t="s">
        <v>611</v>
      </c>
      <c r="S287" s="250" t="s">
        <v>315</v>
      </c>
      <c r="T287" s="251" t="s">
        <v>315</v>
      </c>
      <c r="U287" s="224">
        <v>0.246</v>
      </c>
      <c r="V287" s="224">
        <f>ROUND(E287*U287,2)</f>
        <v>0.25</v>
      </c>
      <c r="W287" s="224"/>
      <c r="X287" s="224" t="s">
        <v>336</v>
      </c>
      <c r="Y287" s="224" t="s">
        <v>317</v>
      </c>
      <c r="Z287" s="214"/>
      <c r="AA287" s="214"/>
      <c r="AB287" s="214"/>
      <c r="AC287" s="214"/>
      <c r="AD287" s="214"/>
      <c r="AE287" s="214"/>
      <c r="AF287" s="214"/>
      <c r="AG287" s="214" t="s">
        <v>337</v>
      </c>
      <c r="AH287" s="214"/>
      <c r="AI287" s="214"/>
      <c r="AJ287" s="214"/>
      <c r="AK287" s="214"/>
      <c r="AL287" s="214"/>
      <c r="AM287" s="214"/>
      <c r="AN287" s="214"/>
      <c r="AO287" s="214"/>
      <c r="AP287" s="214"/>
      <c r="AQ287" s="214"/>
      <c r="AR287" s="214"/>
      <c r="AS287" s="214"/>
      <c r="AT287" s="214"/>
      <c r="AU287" s="214"/>
      <c r="AV287" s="214"/>
      <c r="AW287" s="214"/>
      <c r="AX287" s="214"/>
      <c r="AY287" s="214"/>
      <c r="AZ287" s="214"/>
      <c r="BA287" s="214"/>
      <c r="BB287" s="214"/>
      <c r="BC287" s="214"/>
      <c r="BD287" s="214"/>
      <c r="BE287" s="214"/>
      <c r="BF287" s="214"/>
      <c r="BG287" s="214"/>
      <c r="BH287" s="214"/>
    </row>
    <row r="288" spans="1:60" ht="22.5" outlineLevel="1" x14ac:dyDescent="0.2">
      <c r="A288" s="245">
        <v>76</v>
      </c>
      <c r="B288" s="246" t="s">
        <v>1143</v>
      </c>
      <c r="C288" s="256" t="s">
        <v>1144</v>
      </c>
      <c r="D288" s="247" t="s">
        <v>375</v>
      </c>
      <c r="E288" s="248">
        <v>1</v>
      </c>
      <c r="F288" s="249"/>
      <c r="G288" s="250">
        <f>ROUND(E288*F288,2)</f>
        <v>0</v>
      </c>
      <c r="H288" s="249"/>
      <c r="I288" s="250">
        <f>ROUND(E288*H288,2)</f>
        <v>0</v>
      </c>
      <c r="J288" s="249"/>
      <c r="K288" s="250">
        <f>ROUND(E288*J288,2)</f>
        <v>0</v>
      </c>
      <c r="L288" s="250">
        <v>12</v>
      </c>
      <c r="M288" s="250">
        <f>G288*(1+L288/100)</f>
        <v>0</v>
      </c>
      <c r="N288" s="248">
        <v>1.3999999999999999E-4</v>
      </c>
      <c r="O288" s="248">
        <f>ROUND(E288*N288,2)</f>
        <v>0</v>
      </c>
      <c r="P288" s="248">
        <v>0</v>
      </c>
      <c r="Q288" s="248">
        <f>ROUND(E288*P288,2)</f>
        <v>0</v>
      </c>
      <c r="R288" s="250" t="s">
        <v>611</v>
      </c>
      <c r="S288" s="250" t="s">
        <v>315</v>
      </c>
      <c r="T288" s="251" t="s">
        <v>315</v>
      </c>
      <c r="U288" s="224">
        <v>0.2</v>
      </c>
      <c r="V288" s="224">
        <f>ROUND(E288*U288,2)</f>
        <v>0.2</v>
      </c>
      <c r="W288" s="224"/>
      <c r="X288" s="224" t="s">
        <v>336</v>
      </c>
      <c r="Y288" s="224" t="s">
        <v>317</v>
      </c>
      <c r="Z288" s="214"/>
      <c r="AA288" s="214"/>
      <c r="AB288" s="214"/>
      <c r="AC288" s="214"/>
      <c r="AD288" s="214"/>
      <c r="AE288" s="214"/>
      <c r="AF288" s="214"/>
      <c r="AG288" s="214" t="s">
        <v>1123</v>
      </c>
      <c r="AH288" s="214"/>
      <c r="AI288" s="214"/>
      <c r="AJ288" s="214"/>
      <c r="AK288" s="214"/>
      <c r="AL288" s="214"/>
      <c r="AM288" s="214"/>
      <c r="AN288" s="214"/>
      <c r="AO288" s="214"/>
      <c r="AP288" s="214"/>
      <c r="AQ288" s="214"/>
      <c r="AR288" s="214"/>
      <c r="AS288" s="214"/>
      <c r="AT288" s="214"/>
      <c r="AU288" s="214"/>
      <c r="AV288" s="214"/>
      <c r="AW288" s="214"/>
      <c r="AX288" s="214"/>
      <c r="AY288" s="214"/>
      <c r="AZ288" s="214"/>
      <c r="BA288" s="214"/>
      <c r="BB288" s="214"/>
      <c r="BC288" s="214"/>
      <c r="BD288" s="214"/>
      <c r="BE288" s="214"/>
      <c r="BF288" s="214"/>
      <c r="BG288" s="214"/>
      <c r="BH288" s="214"/>
    </row>
    <row r="289" spans="1:60" outlineLevel="1" x14ac:dyDescent="0.2">
      <c r="A289" s="245">
        <v>77</v>
      </c>
      <c r="B289" s="246" t="s">
        <v>1145</v>
      </c>
      <c r="C289" s="256" t="s">
        <v>1146</v>
      </c>
      <c r="D289" s="247" t="s">
        <v>375</v>
      </c>
      <c r="E289" s="248">
        <v>1</v>
      </c>
      <c r="F289" s="249"/>
      <c r="G289" s="250">
        <f>ROUND(E289*F289,2)</f>
        <v>0</v>
      </c>
      <c r="H289" s="249"/>
      <c r="I289" s="250">
        <f>ROUND(E289*H289,2)</f>
        <v>0</v>
      </c>
      <c r="J289" s="249"/>
      <c r="K289" s="250">
        <f>ROUND(E289*J289,2)</f>
        <v>0</v>
      </c>
      <c r="L289" s="250">
        <v>12</v>
      </c>
      <c r="M289" s="250">
        <f>G289*(1+L289/100)</f>
        <v>0</v>
      </c>
      <c r="N289" s="248">
        <v>0</v>
      </c>
      <c r="O289" s="248">
        <f>ROUND(E289*N289,2)</f>
        <v>0</v>
      </c>
      <c r="P289" s="248">
        <v>0</v>
      </c>
      <c r="Q289" s="248">
        <f>ROUND(E289*P289,2)</f>
        <v>0</v>
      </c>
      <c r="R289" s="250"/>
      <c r="S289" s="250" t="s">
        <v>331</v>
      </c>
      <c r="T289" s="251" t="s">
        <v>316</v>
      </c>
      <c r="U289" s="224">
        <v>0</v>
      </c>
      <c r="V289" s="224">
        <f>ROUND(E289*U289,2)</f>
        <v>0</v>
      </c>
      <c r="W289" s="224"/>
      <c r="X289" s="224" t="s">
        <v>336</v>
      </c>
      <c r="Y289" s="224" t="s">
        <v>317</v>
      </c>
      <c r="Z289" s="214"/>
      <c r="AA289" s="214"/>
      <c r="AB289" s="214"/>
      <c r="AC289" s="214"/>
      <c r="AD289" s="214"/>
      <c r="AE289" s="214"/>
      <c r="AF289" s="214"/>
      <c r="AG289" s="214" t="s">
        <v>1123</v>
      </c>
      <c r="AH289" s="214"/>
      <c r="AI289" s="214"/>
      <c r="AJ289" s="214"/>
      <c r="AK289" s="214"/>
      <c r="AL289" s="214"/>
      <c r="AM289" s="214"/>
      <c r="AN289" s="214"/>
      <c r="AO289" s="214"/>
      <c r="AP289" s="214"/>
      <c r="AQ289" s="214"/>
      <c r="AR289" s="214"/>
      <c r="AS289" s="214"/>
      <c r="AT289" s="214"/>
      <c r="AU289" s="214"/>
      <c r="AV289" s="214"/>
      <c r="AW289" s="214"/>
      <c r="AX289" s="214"/>
      <c r="AY289" s="214"/>
      <c r="AZ289" s="214"/>
      <c r="BA289" s="214"/>
      <c r="BB289" s="214"/>
      <c r="BC289" s="214"/>
      <c r="BD289" s="214"/>
      <c r="BE289" s="214"/>
      <c r="BF289" s="214"/>
      <c r="BG289" s="214"/>
      <c r="BH289" s="214"/>
    </row>
    <row r="290" spans="1:60" outlineLevel="1" x14ac:dyDescent="0.2">
      <c r="A290" s="245">
        <v>78</v>
      </c>
      <c r="B290" s="246" t="s">
        <v>666</v>
      </c>
      <c r="C290" s="256" t="s">
        <v>667</v>
      </c>
      <c r="D290" s="247" t="s">
        <v>375</v>
      </c>
      <c r="E290" s="248">
        <v>1</v>
      </c>
      <c r="F290" s="249"/>
      <c r="G290" s="250">
        <f>ROUND(E290*F290,2)</f>
        <v>0</v>
      </c>
      <c r="H290" s="249"/>
      <c r="I290" s="250">
        <f>ROUND(E290*H290,2)</f>
        <v>0</v>
      </c>
      <c r="J290" s="249"/>
      <c r="K290" s="250">
        <f>ROUND(E290*J290,2)</f>
        <v>0</v>
      </c>
      <c r="L290" s="250">
        <v>12</v>
      </c>
      <c r="M290" s="250">
        <f>G290*(1+L290/100)</f>
        <v>0</v>
      </c>
      <c r="N290" s="248">
        <v>0</v>
      </c>
      <c r="O290" s="248">
        <f>ROUND(E290*N290,2)</f>
        <v>0</v>
      </c>
      <c r="P290" s="248">
        <v>0</v>
      </c>
      <c r="Q290" s="248">
        <f>ROUND(E290*P290,2)</f>
        <v>0</v>
      </c>
      <c r="R290" s="250" t="s">
        <v>428</v>
      </c>
      <c r="S290" s="250" t="s">
        <v>315</v>
      </c>
      <c r="T290" s="251" t="s">
        <v>315</v>
      </c>
      <c r="U290" s="224">
        <v>0</v>
      </c>
      <c r="V290" s="224">
        <f>ROUND(E290*U290,2)</f>
        <v>0</v>
      </c>
      <c r="W290" s="224"/>
      <c r="X290" s="224" t="s">
        <v>429</v>
      </c>
      <c r="Y290" s="224" t="s">
        <v>317</v>
      </c>
      <c r="Z290" s="214"/>
      <c r="AA290" s="214"/>
      <c r="AB290" s="214"/>
      <c r="AC290" s="214"/>
      <c r="AD290" s="214"/>
      <c r="AE290" s="214"/>
      <c r="AF290" s="214"/>
      <c r="AG290" s="214" t="s">
        <v>430</v>
      </c>
      <c r="AH290" s="214"/>
      <c r="AI290" s="214"/>
      <c r="AJ290" s="214"/>
      <c r="AK290" s="214"/>
      <c r="AL290" s="214"/>
      <c r="AM290" s="214"/>
      <c r="AN290" s="214"/>
      <c r="AO290" s="214"/>
      <c r="AP290" s="214"/>
      <c r="AQ290" s="214"/>
      <c r="AR290" s="214"/>
      <c r="AS290" s="214"/>
      <c r="AT290" s="214"/>
      <c r="AU290" s="214"/>
      <c r="AV290" s="214"/>
      <c r="AW290" s="214"/>
      <c r="AX290" s="214"/>
      <c r="AY290" s="214"/>
      <c r="AZ290" s="214"/>
      <c r="BA290" s="214"/>
      <c r="BB290" s="214"/>
      <c r="BC290" s="214"/>
      <c r="BD290" s="214"/>
      <c r="BE290" s="214"/>
      <c r="BF290" s="214"/>
      <c r="BG290" s="214"/>
      <c r="BH290" s="214"/>
    </row>
    <row r="291" spans="1:60" outlineLevel="1" x14ac:dyDescent="0.2">
      <c r="A291" s="236">
        <v>79</v>
      </c>
      <c r="B291" s="237" t="s">
        <v>1147</v>
      </c>
      <c r="C291" s="254" t="s">
        <v>1148</v>
      </c>
      <c r="D291" s="238" t="s">
        <v>330</v>
      </c>
      <c r="E291" s="239">
        <v>1</v>
      </c>
      <c r="F291" s="240"/>
      <c r="G291" s="241">
        <f>ROUND(E291*F291,2)</f>
        <v>0</v>
      </c>
      <c r="H291" s="240"/>
      <c r="I291" s="241">
        <f>ROUND(E291*H291,2)</f>
        <v>0</v>
      </c>
      <c r="J291" s="240"/>
      <c r="K291" s="241">
        <f>ROUND(E291*J291,2)</f>
        <v>0</v>
      </c>
      <c r="L291" s="241">
        <v>12</v>
      </c>
      <c r="M291" s="241">
        <f>G291*(1+L291/100)</f>
        <v>0</v>
      </c>
      <c r="N291" s="239">
        <v>1.7000000000000001E-4</v>
      </c>
      <c r="O291" s="239">
        <f>ROUND(E291*N291,2)</f>
        <v>0</v>
      </c>
      <c r="P291" s="239">
        <v>0</v>
      </c>
      <c r="Q291" s="239">
        <f>ROUND(E291*P291,2)</f>
        <v>0</v>
      </c>
      <c r="R291" s="241" t="s">
        <v>611</v>
      </c>
      <c r="S291" s="241" t="s">
        <v>315</v>
      </c>
      <c r="T291" s="242" t="s">
        <v>315</v>
      </c>
      <c r="U291" s="224">
        <v>2.9</v>
      </c>
      <c r="V291" s="224">
        <f>ROUND(E291*U291,2)</f>
        <v>2.9</v>
      </c>
      <c r="W291" s="224"/>
      <c r="X291" s="224" t="s">
        <v>336</v>
      </c>
      <c r="Y291" s="224" t="s">
        <v>317</v>
      </c>
      <c r="Z291" s="214"/>
      <c r="AA291" s="214"/>
      <c r="AB291" s="214"/>
      <c r="AC291" s="214"/>
      <c r="AD291" s="214"/>
      <c r="AE291" s="214"/>
      <c r="AF291" s="214"/>
      <c r="AG291" s="214" t="s">
        <v>337</v>
      </c>
      <c r="AH291" s="214"/>
      <c r="AI291" s="214"/>
      <c r="AJ291" s="214"/>
      <c r="AK291" s="214"/>
      <c r="AL291" s="214"/>
      <c r="AM291" s="214"/>
      <c r="AN291" s="214"/>
      <c r="AO291" s="214"/>
      <c r="AP291" s="214"/>
      <c r="AQ291" s="214"/>
      <c r="AR291" s="214"/>
      <c r="AS291" s="214"/>
      <c r="AT291" s="214"/>
      <c r="AU291" s="214"/>
      <c r="AV291" s="214"/>
      <c r="AW291" s="214"/>
      <c r="AX291" s="214"/>
      <c r="AY291" s="214"/>
      <c r="AZ291" s="214"/>
      <c r="BA291" s="214"/>
      <c r="BB291" s="214"/>
      <c r="BC291" s="214"/>
      <c r="BD291" s="214"/>
      <c r="BE291" s="214"/>
      <c r="BF291" s="214"/>
      <c r="BG291" s="214"/>
      <c r="BH291" s="214"/>
    </row>
    <row r="292" spans="1:60" outlineLevel="2" x14ac:dyDescent="0.2">
      <c r="A292" s="221"/>
      <c r="B292" s="222"/>
      <c r="C292" s="255" t="s">
        <v>1409</v>
      </c>
      <c r="D292" s="243"/>
      <c r="E292" s="243"/>
      <c r="F292" s="243"/>
      <c r="G292" s="243"/>
      <c r="H292" s="224"/>
      <c r="I292" s="224"/>
      <c r="J292" s="224"/>
      <c r="K292" s="224"/>
      <c r="L292" s="224"/>
      <c r="M292" s="224"/>
      <c r="N292" s="223"/>
      <c r="O292" s="223"/>
      <c r="P292" s="223"/>
      <c r="Q292" s="223"/>
      <c r="R292" s="224"/>
      <c r="S292" s="224"/>
      <c r="T292" s="224"/>
      <c r="U292" s="224"/>
      <c r="V292" s="224"/>
      <c r="W292" s="224"/>
      <c r="X292" s="224"/>
      <c r="Y292" s="224"/>
      <c r="Z292" s="214"/>
      <c r="AA292" s="214"/>
      <c r="AB292" s="214"/>
      <c r="AC292" s="214"/>
      <c r="AD292" s="214"/>
      <c r="AE292" s="214"/>
      <c r="AF292" s="214"/>
      <c r="AG292" s="214" t="s">
        <v>320</v>
      </c>
      <c r="AH292" s="214"/>
      <c r="AI292" s="214"/>
      <c r="AJ292" s="214"/>
      <c r="AK292" s="214"/>
      <c r="AL292" s="214"/>
      <c r="AM292" s="214"/>
      <c r="AN292" s="214"/>
      <c r="AO292" s="214"/>
      <c r="AP292" s="214"/>
      <c r="AQ292" s="214"/>
      <c r="AR292" s="214"/>
      <c r="AS292" s="214"/>
      <c r="AT292" s="214"/>
      <c r="AU292" s="214"/>
      <c r="AV292" s="214"/>
      <c r="AW292" s="214"/>
      <c r="AX292" s="214"/>
      <c r="AY292" s="214"/>
      <c r="AZ292" s="214"/>
      <c r="BA292" s="214"/>
      <c r="BB292" s="214"/>
      <c r="BC292" s="214"/>
      <c r="BD292" s="214"/>
      <c r="BE292" s="214"/>
      <c r="BF292" s="214"/>
      <c r="BG292" s="214"/>
      <c r="BH292" s="214"/>
    </row>
    <row r="293" spans="1:60" outlineLevel="1" x14ac:dyDescent="0.2">
      <c r="A293" s="245">
        <v>80</v>
      </c>
      <c r="B293" s="246" t="s">
        <v>1149</v>
      </c>
      <c r="C293" s="256" t="s">
        <v>1410</v>
      </c>
      <c r="D293" s="247" t="s">
        <v>375</v>
      </c>
      <c r="E293" s="248">
        <v>1</v>
      </c>
      <c r="F293" s="249"/>
      <c r="G293" s="250">
        <f>ROUND(E293*F293,2)</f>
        <v>0</v>
      </c>
      <c r="H293" s="249"/>
      <c r="I293" s="250">
        <f>ROUND(E293*H293,2)</f>
        <v>0</v>
      </c>
      <c r="J293" s="249"/>
      <c r="K293" s="250">
        <f>ROUND(E293*J293,2)</f>
        <v>0</v>
      </c>
      <c r="L293" s="250">
        <v>12</v>
      </c>
      <c r="M293" s="250">
        <f>G293*(1+L293/100)</f>
        <v>0</v>
      </c>
      <c r="N293" s="248">
        <v>0.01</v>
      </c>
      <c r="O293" s="248">
        <f>ROUND(E293*N293,2)</f>
        <v>0.01</v>
      </c>
      <c r="P293" s="248">
        <v>0</v>
      </c>
      <c r="Q293" s="248">
        <f>ROUND(E293*P293,2)</f>
        <v>0</v>
      </c>
      <c r="R293" s="250"/>
      <c r="S293" s="250" t="s">
        <v>331</v>
      </c>
      <c r="T293" s="251" t="s">
        <v>670</v>
      </c>
      <c r="U293" s="224">
        <v>0</v>
      </c>
      <c r="V293" s="224">
        <f>ROUND(E293*U293,2)</f>
        <v>0</v>
      </c>
      <c r="W293" s="224"/>
      <c r="X293" s="224" t="s">
        <v>429</v>
      </c>
      <c r="Y293" s="224" t="s">
        <v>317</v>
      </c>
      <c r="Z293" s="214"/>
      <c r="AA293" s="214"/>
      <c r="AB293" s="214"/>
      <c r="AC293" s="214"/>
      <c r="AD293" s="214"/>
      <c r="AE293" s="214"/>
      <c r="AF293" s="214"/>
      <c r="AG293" s="214" t="s">
        <v>430</v>
      </c>
      <c r="AH293" s="214"/>
      <c r="AI293" s="214"/>
      <c r="AJ293" s="214"/>
      <c r="AK293" s="214"/>
      <c r="AL293" s="214"/>
      <c r="AM293" s="214"/>
      <c r="AN293" s="214"/>
      <c r="AO293" s="214"/>
      <c r="AP293" s="214"/>
      <c r="AQ293" s="214"/>
      <c r="AR293" s="214"/>
      <c r="AS293" s="214"/>
      <c r="AT293" s="214"/>
      <c r="AU293" s="214"/>
      <c r="AV293" s="214"/>
      <c r="AW293" s="214"/>
      <c r="AX293" s="214"/>
      <c r="AY293" s="214"/>
      <c r="AZ293" s="214"/>
      <c r="BA293" s="214"/>
      <c r="BB293" s="214"/>
      <c r="BC293" s="214"/>
      <c r="BD293" s="214"/>
      <c r="BE293" s="214"/>
      <c r="BF293" s="214"/>
      <c r="BG293" s="214"/>
      <c r="BH293" s="214"/>
    </row>
    <row r="294" spans="1:60" outlineLevel="1" x14ac:dyDescent="0.2">
      <c r="A294" s="245">
        <v>81</v>
      </c>
      <c r="B294" s="246" t="s">
        <v>687</v>
      </c>
      <c r="C294" s="256" t="s">
        <v>688</v>
      </c>
      <c r="D294" s="247" t="s">
        <v>330</v>
      </c>
      <c r="E294" s="248">
        <v>3</v>
      </c>
      <c r="F294" s="249"/>
      <c r="G294" s="250">
        <f>ROUND(E294*F294,2)</f>
        <v>0</v>
      </c>
      <c r="H294" s="249"/>
      <c r="I294" s="250">
        <f>ROUND(E294*H294,2)</f>
        <v>0</v>
      </c>
      <c r="J294" s="249"/>
      <c r="K294" s="250">
        <f>ROUND(E294*J294,2)</f>
        <v>0</v>
      </c>
      <c r="L294" s="250">
        <v>12</v>
      </c>
      <c r="M294" s="250">
        <f>G294*(1+L294/100)</f>
        <v>0</v>
      </c>
      <c r="N294" s="248">
        <v>0</v>
      </c>
      <c r="O294" s="248">
        <f>ROUND(E294*N294,2)</f>
        <v>0</v>
      </c>
      <c r="P294" s="248">
        <v>4.3499999999999997E-2</v>
      </c>
      <c r="Q294" s="248">
        <f>ROUND(E294*P294,2)</f>
        <v>0.13</v>
      </c>
      <c r="R294" s="250" t="s">
        <v>611</v>
      </c>
      <c r="S294" s="250" t="s">
        <v>315</v>
      </c>
      <c r="T294" s="251" t="s">
        <v>315</v>
      </c>
      <c r="U294" s="224">
        <v>0.71299999999999997</v>
      </c>
      <c r="V294" s="224">
        <f>ROUND(E294*U294,2)</f>
        <v>2.14</v>
      </c>
      <c r="W294" s="224"/>
      <c r="X294" s="224" t="s">
        <v>336</v>
      </c>
      <c r="Y294" s="224" t="s">
        <v>317</v>
      </c>
      <c r="Z294" s="214"/>
      <c r="AA294" s="214"/>
      <c r="AB294" s="214"/>
      <c r="AC294" s="214"/>
      <c r="AD294" s="214"/>
      <c r="AE294" s="214"/>
      <c r="AF294" s="214"/>
      <c r="AG294" s="214" t="s">
        <v>337</v>
      </c>
      <c r="AH294" s="214"/>
      <c r="AI294" s="214"/>
      <c r="AJ294" s="214"/>
      <c r="AK294" s="214"/>
      <c r="AL294" s="214"/>
      <c r="AM294" s="214"/>
      <c r="AN294" s="214"/>
      <c r="AO294" s="214"/>
      <c r="AP294" s="214"/>
      <c r="AQ294" s="214"/>
      <c r="AR294" s="214"/>
      <c r="AS294" s="214"/>
      <c r="AT294" s="214"/>
      <c r="AU294" s="214"/>
      <c r="AV294" s="214"/>
      <c r="AW294" s="214"/>
      <c r="AX294" s="214"/>
      <c r="AY294" s="214"/>
      <c r="AZ294" s="214"/>
      <c r="BA294" s="214"/>
      <c r="BB294" s="214"/>
      <c r="BC294" s="214"/>
      <c r="BD294" s="214"/>
      <c r="BE294" s="214"/>
      <c r="BF294" s="214"/>
      <c r="BG294" s="214"/>
      <c r="BH294" s="214"/>
    </row>
    <row r="295" spans="1:60" outlineLevel="1" x14ac:dyDescent="0.2">
      <c r="A295" s="236">
        <v>82</v>
      </c>
      <c r="B295" s="237" t="s">
        <v>1411</v>
      </c>
      <c r="C295" s="254" t="s">
        <v>1412</v>
      </c>
      <c r="D295" s="238" t="s">
        <v>581</v>
      </c>
      <c r="E295" s="239">
        <v>0.12021999999999999</v>
      </c>
      <c r="F295" s="240"/>
      <c r="G295" s="241">
        <f>ROUND(E295*F295,2)</f>
        <v>0</v>
      </c>
      <c r="H295" s="240"/>
      <c r="I295" s="241">
        <f>ROUND(E295*H295,2)</f>
        <v>0</v>
      </c>
      <c r="J295" s="240"/>
      <c r="K295" s="241">
        <f>ROUND(E295*J295,2)</f>
        <v>0</v>
      </c>
      <c r="L295" s="241">
        <v>12</v>
      </c>
      <c r="M295" s="241">
        <f>G295*(1+L295/100)</f>
        <v>0</v>
      </c>
      <c r="N295" s="239">
        <v>0</v>
      </c>
      <c r="O295" s="239">
        <f>ROUND(E295*N295,2)</f>
        <v>0</v>
      </c>
      <c r="P295" s="239">
        <v>0</v>
      </c>
      <c r="Q295" s="239">
        <f>ROUND(E295*P295,2)</f>
        <v>0</v>
      </c>
      <c r="R295" s="241" t="s">
        <v>611</v>
      </c>
      <c r="S295" s="241" t="s">
        <v>315</v>
      </c>
      <c r="T295" s="242" t="s">
        <v>315</v>
      </c>
      <c r="U295" s="224">
        <v>1.573</v>
      </c>
      <c r="V295" s="224">
        <f>ROUND(E295*U295,2)</f>
        <v>0.19</v>
      </c>
      <c r="W295" s="224"/>
      <c r="X295" s="224" t="s">
        <v>582</v>
      </c>
      <c r="Y295" s="224" t="s">
        <v>317</v>
      </c>
      <c r="Z295" s="214"/>
      <c r="AA295" s="214"/>
      <c r="AB295" s="214"/>
      <c r="AC295" s="214"/>
      <c r="AD295" s="214"/>
      <c r="AE295" s="214"/>
      <c r="AF295" s="214"/>
      <c r="AG295" s="214" t="s">
        <v>583</v>
      </c>
      <c r="AH295" s="214"/>
      <c r="AI295" s="214"/>
      <c r="AJ295" s="214"/>
      <c r="AK295" s="214"/>
      <c r="AL295" s="214"/>
      <c r="AM295" s="214"/>
      <c r="AN295" s="214"/>
      <c r="AO295" s="214"/>
      <c r="AP295" s="214"/>
      <c r="AQ295" s="214"/>
      <c r="AR295" s="214"/>
      <c r="AS295" s="214"/>
      <c r="AT295" s="214"/>
      <c r="AU295" s="214"/>
      <c r="AV295" s="214"/>
      <c r="AW295" s="214"/>
      <c r="AX295" s="214"/>
      <c r="AY295" s="214"/>
      <c r="AZ295" s="214"/>
      <c r="BA295" s="214"/>
      <c r="BB295" s="214"/>
      <c r="BC295" s="214"/>
      <c r="BD295" s="214"/>
      <c r="BE295" s="214"/>
      <c r="BF295" s="214"/>
      <c r="BG295" s="214"/>
      <c r="BH295" s="214"/>
    </row>
    <row r="296" spans="1:60" outlineLevel="2" x14ac:dyDescent="0.2">
      <c r="A296" s="221"/>
      <c r="B296" s="222"/>
      <c r="C296" s="267" t="s">
        <v>692</v>
      </c>
      <c r="D296" s="266"/>
      <c r="E296" s="266"/>
      <c r="F296" s="266"/>
      <c r="G296" s="266"/>
      <c r="H296" s="224"/>
      <c r="I296" s="224"/>
      <c r="J296" s="224"/>
      <c r="K296" s="224"/>
      <c r="L296" s="224"/>
      <c r="M296" s="224"/>
      <c r="N296" s="223"/>
      <c r="O296" s="223"/>
      <c r="P296" s="223"/>
      <c r="Q296" s="223"/>
      <c r="R296" s="224"/>
      <c r="S296" s="224"/>
      <c r="T296" s="224"/>
      <c r="U296" s="224"/>
      <c r="V296" s="224"/>
      <c r="W296" s="224"/>
      <c r="X296" s="224"/>
      <c r="Y296" s="224"/>
      <c r="Z296" s="214"/>
      <c r="AA296" s="214"/>
      <c r="AB296" s="214"/>
      <c r="AC296" s="214"/>
      <c r="AD296" s="214"/>
      <c r="AE296" s="214"/>
      <c r="AF296" s="214"/>
      <c r="AG296" s="214" t="s">
        <v>369</v>
      </c>
      <c r="AH296" s="214"/>
      <c r="AI296" s="214"/>
      <c r="AJ296" s="214"/>
      <c r="AK296" s="214"/>
      <c r="AL296" s="214"/>
      <c r="AM296" s="214"/>
      <c r="AN296" s="214"/>
      <c r="AO296" s="214"/>
      <c r="AP296" s="214"/>
      <c r="AQ296" s="214"/>
      <c r="AR296" s="214"/>
      <c r="AS296" s="214"/>
      <c r="AT296" s="214"/>
      <c r="AU296" s="214"/>
      <c r="AV296" s="214"/>
      <c r="AW296" s="214"/>
      <c r="AX296" s="214"/>
      <c r="AY296" s="214"/>
      <c r="AZ296" s="214"/>
      <c r="BA296" s="214"/>
      <c r="BB296" s="214"/>
      <c r="BC296" s="214"/>
      <c r="BD296" s="214"/>
      <c r="BE296" s="214"/>
      <c r="BF296" s="214"/>
      <c r="BG296" s="214"/>
      <c r="BH296" s="214"/>
    </row>
    <row r="297" spans="1:60" x14ac:dyDescent="0.2">
      <c r="A297" s="229" t="s">
        <v>310</v>
      </c>
      <c r="B297" s="230" t="s">
        <v>231</v>
      </c>
      <c r="C297" s="253" t="s">
        <v>233</v>
      </c>
      <c r="D297" s="231"/>
      <c r="E297" s="232"/>
      <c r="F297" s="233"/>
      <c r="G297" s="233">
        <f>SUMIF(AG298:AG302,"&lt;&gt;NOR",G298:G302)</f>
        <v>0</v>
      </c>
      <c r="H297" s="233"/>
      <c r="I297" s="233">
        <f>SUM(I298:I302)</f>
        <v>0</v>
      </c>
      <c r="J297" s="233"/>
      <c r="K297" s="233">
        <f>SUM(K298:K302)</f>
        <v>0</v>
      </c>
      <c r="L297" s="233"/>
      <c r="M297" s="233">
        <f>SUM(M298:M302)</f>
        <v>0</v>
      </c>
      <c r="N297" s="232"/>
      <c r="O297" s="232">
        <f>SUM(O298:O302)</f>
        <v>0.01</v>
      </c>
      <c r="P297" s="232"/>
      <c r="Q297" s="232">
        <f>SUM(Q298:Q302)</f>
        <v>0</v>
      </c>
      <c r="R297" s="233"/>
      <c r="S297" s="233"/>
      <c r="T297" s="234"/>
      <c r="U297" s="228"/>
      <c r="V297" s="228">
        <f>SUM(V298:V302)</f>
        <v>1.78</v>
      </c>
      <c r="W297" s="228"/>
      <c r="X297" s="228"/>
      <c r="Y297" s="228"/>
      <c r="AG297" t="s">
        <v>311</v>
      </c>
    </row>
    <row r="298" spans="1:60" ht="56.25" outlineLevel="1" x14ac:dyDescent="0.2">
      <c r="A298" s="236">
        <v>83</v>
      </c>
      <c r="B298" s="237" t="s">
        <v>1154</v>
      </c>
      <c r="C298" s="254" t="s">
        <v>1155</v>
      </c>
      <c r="D298" s="238" t="s">
        <v>330</v>
      </c>
      <c r="E298" s="239">
        <v>1</v>
      </c>
      <c r="F298" s="240"/>
      <c r="G298" s="241">
        <f>ROUND(E298*F298,2)</f>
        <v>0</v>
      </c>
      <c r="H298" s="240"/>
      <c r="I298" s="241">
        <f>ROUND(E298*H298,2)</f>
        <v>0</v>
      </c>
      <c r="J298" s="240"/>
      <c r="K298" s="241">
        <f>ROUND(E298*J298,2)</f>
        <v>0</v>
      </c>
      <c r="L298" s="241">
        <v>12</v>
      </c>
      <c r="M298" s="241">
        <f>G298*(1+L298/100)</f>
        <v>0</v>
      </c>
      <c r="N298" s="239">
        <v>7.0099999999999997E-3</v>
      </c>
      <c r="O298" s="239">
        <f>ROUND(E298*N298,2)</f>
        <v>0.01</v>
      </c>
      <c r="P298" s="239">
        <v>0</v>
      </c>
      <c r="Q298" s="239">
        <f>ROUND(E298*P298,2)</f>
        <v>0</v>
      </c>
      <c r="R298" s="241" t="s">
        <v>611</v>
      </c>
      <c r="S298" s="241" t="s">
        <v>315</v>
      </c>
      <c r="T298" s="242" t="s">
        <v>315</v>
      </c>
      <c r="U298" s="224">
        <v>1.77</v>
      </c>
      <c r="V298" s="224">
        <f>ROUND(E298*U298,2)</f>
        <v>1.77</v>
      </c>
      <c r="W298" s="224"/>
      <c r="X298" s="224" t="s">
        <v>336</v>
      </c>
      <c r="Y298" s="224" t="s">
        <v>317</v>
      </c>
      <c r="Z298" s="214"/>
      <c r="AA298" s="214"/>
      <c r="AB298" s="214"/>
      <c r="AC298" s="214"/>
      <c r="AD298" s="214"/>
      <c r="AE298" s="214"/>
      <c r="AF298" s="214"/>
      <c r="AG298" s="214" t="s">
        <v>367</v>
      </c>
      <c r="AH298" s="214"/>
      <c r="AI298" s="214"/>
      <c r="AJ298" s="214"/>
      <c r="AK298" s="214"/>
      <c r="AL298" s="214"/>
      <c r="AM298" s="214"/>
      <c r="AN298" s="214"/>
      <c r="AO298" s="214"/>
      <c r="AP298" s="214"/>
      <c r="AQ298" s="214"/>
      <c r="AR298" s="214"/>
      <c r="AS298" s="214"/>
      <c r="AT298" s="214"/>
      <c r="AU298" s="214"/>
      <c r="AV298" s="214"/>
      <c r="AW298" s="214"/>
      <c r="AX298" s="214"/>
      <c r="AY298" s="214"/>
      <c r="AZ298" s="214"/>
      <c r="BA298" s="214"/>
      <c r="BB298" s="214"/>
      <c r="BC298" s="214"/>
      <c r="BD298" s="214"/>
      <c r="BE298" s="214"/>
      <c r="BF298" s="214"/>
      <c r="BG298" s="214"/>
      <c r="BH298" s="214"/>
    </row>
    <row r="299" spans="1:60" outlineLevel="2" x14ac:dyDescent="0.2">
      <c r="A299" s="221"/>
      <c r="B299" s="222"/>
      <c r="C299" s="255" t="s">
        <v>1156</v>
      </c>
      <c r="D299" s="243"/>
      <c r="E299" s="243"/>
      <c r="F299" s="243"/>
      <c r="G299" s="243"/>
      <c r="H299" s="224"/>
      <c r="I299" s="224"/>
      <c r="J299" s="224"/>
      <c r="K299" s="224"/>
      <c r="L299" s="224"/>
      <c r="M299" s="224"/>
      <c r="N299" s="223"/>
      <c r="O299" s="223"/>
      <c r="P299" s="223"/>
      <c r="Q299" s="223"/>
      <c r="R299" s="224"/>
      <c r="S299" s="224"/>
      <c r="T299" s="224"/>
      <c r="U299" s="224"/>
      <c r="V299" s="224"/>
      <c r="W299" s="224"/>
      <c r="X299" s="224"/>
      <c r="Y299" s="224"/>
      <c r="Z299" s="214"/>
      <c r="AA299" s="214"/>
      <c r="AB299" s="214"/>
      <c r="AC299" s="214"/>
      <c r="AD299" s="214"/>
      <c r="AE299" s="214"/>
      <c r="AF299" s="214"/>
      <c r="AG299" s="214" t="s">
        <v>320</v>
      </c>
      <c r="AH299" s="214"/>
      <c r="AI299" s="214"/>
      <c r="AJ299" s="214"/>
      <c r="AK299" s="214"/>
      <c r="AL299" s="214"/>
      <c r="AM299" s="214"/>
      <c r="AN299" s="214"/>
      <c r="AO299" s="214"/>
      <c r="AP299" s="214"/>
      <c r="AQ299" s="214"/>
      <c r="AR299" s="214"/>
      <c r="AS299" s="214"/>
      <c r="AT299" s="214"/>
      <c r="AU299" s="214"/>
      <c r="AV299" s="214"/>
      <c r="AW299" s="214"/>
      <c r="AX299" s="214"/>
      <c r="AY299" s="214"/>
      <c r="AZ299" s="214"/>
      <c r="BA299" s="214"/>
      <c r="BB299" s="214"/>
      <c r="BC299" s="214"/>
      <c r="BD299" s="214"/>
      <c r="BE299" s="214"/>
      <c r="BF299" s="214"/>
      <c r="BG299" s="214"/>
      <c r="BH299" s="214"/>
    </row>
    <row r="300" spans="1:60" ht="22.5" outlineLevel="1" x14ac:dyDescent="0.2">
      <c r="A300" s="245">
        <v>84</v>
      </c>
      <c r="B300" s="246" t="s">
        <v>1157</v>
      </c>
      <c r="C300" s="256" t="s">
        <v>1158</v>
      </c>
      <c r="D300" s="247" t="s">
        <v>375</v>
      </c>
      <c r="E300" s="248">
        <v>1</v>
      </c>
      <c r="F300" s="249"/>
      <c r="G300" s="250">
        <f>ROUND(E300*F300,2)</f>
        <v>0</v>
      </c>
      <c r="H300" s="249"/>
      <c r="I300" s="250">
        <f>ROUND(E300*H300,2)</f>
        <v>0</v>
      </c>
      <c r="J300" s="249"/>
      <c r="K300" s="250">
        <f>ROUND(E300*J300,2)</f>
        <v>0</v>
      </c>
      <c r="L300" s="250">
        <v>12</v>
      </c>
      <c r="M300" s="250">
        <f>G300*(1+L300/100)</f>
        <v>0</v>
      </c>
      <c r="N300" s="248">
        <v>3.8999999999999999E-4</v>
      </c>
      <c r="O300" s="248">
        <f>ROUND(E300*N300,2)</f>
        <v>0</v>
      </c>
      <c r="P300" s="248">
        <v>0</v>
      </c>
      <c r="Q300" s="248">
        <f>ROUND(E300*P300,2)</f>
        <v>0</v>
      </c>
      <c r="R300" s="250" t="s">
        <v>428</v>
      </c>
      <c r="S300" s="250" t="s">
        <v>315</v>
      </c>
      <c r="T300" s="251" t="s">
        <v>315</v>
      </c>
      <c r="U300" s="224">
        <v>0</v>
      </c>
      <c r="V300" s="224">
        <f>ROUND(E300*U300,2)</f>
        <v>0</v>
      </c>
      <c r="W300" s="224"/>
      <c r="X300" s="224" t="s">
        <v>429</v>
      </c>
      <c r="Y300" s="224" t="s">
        <v>317</v>
      </c>
      <c r="Z300" s="214"/>
      <c r="AA300" s="214"/>
      <c r="AB300" s="214"/>
      <c r="AC300" s="214"/>
      <c r="AD300" s="214"/>
      <c r="AE300" s="214"/>
      <c r="AF300" s="214"/>
      <c r="AG300" s="214" t="s">
        <v>728</v>
      </c>
      <c r="AH300" s="214"/>
      <c r="AI300" s="214"/>
      <c r="AJ300" s="214"/>
      <c r="AK300" s="214"/>
      <c r="AL300" s="214"/>
      <c r="AM300" s="214"/>
      <c r="AN300" s="214"/>
      <c r="AO300" s="214"/>
      <c r="AP300" s="214"/>
      <c r="AQ300" s="214"/>
      <c r="AR300" s="214"/>
      <c r="AS300" s="214"/>
      <c r="AT300" s="214"/>
      <c r="AU300" s="214"/>
      <c r="AV300" s="214"/>
      <c r="AW300" s="214"/>
      <c r="AX300" s="214"/>
      <c r="AY300" s="214"/>
      <c r="AZ300" s="214"/>
      <c r="BA300" s="214"/>
      <c r="BB300" s="214"/>
      <c r="BC300" s="214"/>
      <c r="BD300" s="214"/>
      <c r="BE300" s="214"/>
      <c r="BF300" s="214"/>
      <c r="BG300" s="214"/>
      <c r="BH300" s="214"/>
    </row>
    <row r="301" spans="1:60" outlineLevel="1" x14ac:dyDescent="0.2">
      <c r="A301" s="236">
        <v>85</v>
      </c>
      <c r="B301" s="237" t="s">
        <v>1159</v>
      </c>
      <c r="C301" s="254" t="s">
        <v>1160</v>
      </c>
      <c r="D301" s="238" t="s">
        <v>581</v>
      </c>
      <c r="E301" s="239">
        <v>7.4000000000000003E-3</v>
      </c>
      <c r="F301" s="240"/>
      <c r="G301" s="241">
        <f>ROUND(E301*F301,2)</f>
        <v>0</v>
      </c>
      <c r="H301" s="240"/>
      <c r="I301" s="241">
        <f>ROUND(E301*H301,2)</f>
        <v>0</v>
      </c>
      <c r="J301" s="240"/>
      <c r="K301" s="241">
        <f>ROUND(E301*J301,2)</f>
        <v>0</v>
      </c>
      <c r="L301" s="241">
        <v>12</v>
      </c>
      <c r="M301" s="241">
        <f>G301*(1+L301/100)</f>
        <v>0</v>
      </c>
      <c r="N301" s="239">
        <v>0</v>
      </c>
      <c r="O301" s="239">
        <f>ROUND(E301*N301,2)</f>
        <v>0</v>
      </c>
      <c r="P301" s="239">
        <v>0</v>
      </c>
      <c r="Q301" s="239">
        <f>ROUND(E301*P301,2)</f>
        <v>0</v>
      </c>
      <c r="R301" s="241" t="s">
        <v>611</v>
      </c>
      <c r="S301" s="241" t="s">
        <v>315</v>
      </c>
      <c r="T301" s="242" t="s">
        <v>315</v>
      </c>
      <c r="U301" s="224">
        <v>1.7789999999999999</v>
      </c>
      <c r="V301" s="224">
        <f>ROUND(E301*U301,2)</f>
        <v>0.01</v>
      </c>
      <c r="W301" s="224"/>
      <c r="X301" s="224" t="s">
        <v>582</v>
      </c>
      <c r="Y301" s="224" t="s">
        <v>317</v>
      </c>
      <c r="Z301" s="214"/>
      <c r="AA301" s="214"/>
      <c r="AB301" s="214"/>
      <c r="AC301" s="214"/>
      <c r="AD301" s="214"/>
      <c r="AE301" s="214"/>
      <c r="AF301" s="214"/>
      <c r="AG301" s="214" t="s">
        <v>583</v>
      </c>
      <c r="AH301" s="214"/>
      <c r="AI301" s="214"/>
      <c r="AJ301" s="214"/>
      <c r="AK301" s="214"/>
      <c r="AL301" s="214"/>
      <c r="AM301" s="214"/>
      <c r="AN301" s="214"/>
      <c r="AO301" s="214"/>
      <c r="AP301" s="214"/>
      <c r="AQ301" s="214"/>
      <c r="AR301" s="214"/>
      <c r="AS301" s="214"/>
      <c r="AT301" s="214"/>
      <c r="AU301" s="214"/>
      <c r="AV301" s="214"/>
      <c r="AW301" s="214"/>
      <c r="AX301" s="214"/>
      <c r="AY301" s="214"/>
      <c r="AZ301" s="214"/>
      <c r="BA301" s="214"/>
      <c r="BB301" s="214"/>
      <c r="BC301" s="214"/>
      <c r="BD301" s="214"/>
      <c r="BE301" s="214"/>
      <c r="BF301" s="214"/>
      <c r="BG301" s="214"/>
      <c r="BH301" s="214"/>
    </row>
    <row r="302" spans="1:60" outlineLevel="2" x14ac:dyDescent="0.2">
      <c r="A302" s="221"/>
      <c r="B302" s="222"/>
      <c r="C302" s="267" t="s">
        <v>692</v>
      </c>
      <c r="D302" s="266"/>
      <c r="E302" s="266"/>
      <c r="F302" s="266"/>
      <c r="G302" s="266"/>
      <c r="H302" s="224"/>
      <c r="I302" s="224"/>
      <c r="J302" s="224"/>
      <c r="K302" s="224"/>
      <c r="L302" s="224"/>
      <c r="M302" s="224"/>
      <c r="N302" s="223"/>
      <c r="O302" s="223"/>
      <c r="P302" s="223"/>
      <c r="Q302" s="223"/>
      <c r="R302" s="224"/>
      <c r="S302" s="224"/>
      <c r="T302" s="224"/>
      <c r="U302" s="224"/>
      <c r="V302" s="224"/>
      <c r="W302" s="224"/>
      <c r="X302" s="224"/>
      <c r="Y302" s="224"/>
      <c r="Z302" s="214"/>
      <c r="AA302" s="214"/>
      <c r="AB302" s="214"/>
      <c r="AC302" s="214"/>
      <c r="AD302" s="214"/>
      <c r="AE302" s="214"/>
      <c r="AF302" s="214"/>
      <c r="AG302" s="214" t="s">
        <v>369</v>
      </c>
      <c r="AH302" s="214"/>
      <c r="AI302" s="214"/>
      <c r="AJ302" s="214"/>
      <c r="AK302" s="214"/>
      <c r="AL302" s="214"/>
      <c r="AM302" s="214"/>
      <c r="AN302" s="214"/>
      <c r="AO302" s="214"/>
      <c r="AP302" s="214"/>
      <c r="AQ302" s="214"/>
      <c r="AR302" s="214"/>
      <c r="AS302" s="214"/>
      <c r="AT302" s="214"/>
      <c r="AU302" s="214"/>
      <c r="AV302" s="214"/>
      <c r="AW302" s="214"/>
      <c r="AX302" s="214"/>
      <c r="AY302" s="214"/>
      <c r="AZ302" s="214"/>
      <c r="BA302" s="214"/>
      <c r="BB302" s="214"/>
      <c r="BC302" s="214"/>
      <c r="BD302" s="214"/>
      <c r="BE302" s="214"/>
      <c r="BF302" s="214"/>
      <c r="BG302" s="214"/>
      <c r="BH302" s="214"/>
    </row>
    <row r="303" spans="1:60" x14ac:dyDescent="0.2">
      <c r="A303" s="229" t="s">
        <v>310</v>
      </c>
      <c r="B303" s="230" t="s">
        <v>234</v>
      </c>
      <c r="C303" s="253" t="s">
        <v>235</v>
      </c>
      <c r="D303" s="231"/>
      <c r="E303" s="232"/>
      <c r="F303" s="233"/>
      <c r="G303" s="233">
        <f>SUMIF(AG304:AG316,"&lt;&gt;NOR",G304:G316)</f>
        <v>0</v>
      </c>
      <c r="H303" s="233"/>
      <c r="I303" s="233">
        <f>SUM(I304:I316)</f>
        <v>0</v>
      </c>
      <c r="J303" s="233"/>
      <c r="K303" s="233">
        <f>SUM(K304:K316)</f>
        <v>0</v>
      </c>
      <c r="L303" s="233"/>
      <c r="M303" s="233">
        <f>SUM(M304:M316)</f>
        <v>0</v>
      </c>
      <c r="N303" s="232"/>
      <c r="O303" s="232">
        <f>SUM(O304:O316)</f>
        <v>0.01</v>
      </c>
      <c r="P303" s="232"/>
      <c r="Q303" s="232">
        <f>SUM(Q304:Q316)</f>
        <v>0</v>
      </c>
      <c r="R303" s="233"/>
      <c r="S303" s="233"/>
      <c r="T303" s="234"/>
      <c r="U303" s="228"/>
      <c r="V303" s="228">
        <f>SUM(V304:V316)</f>
        <v>4.05</v>
      </c>
      <c r="W303" s="228"/>
      <c r="X303" s="228"/>
      <c r="Y303" s="228"/>
      <c r="AG303" t="s">
        <v>311</v>
      </c>
    </row>
    <row r="304" spans="1:60" ht="22.5" outlineLevel="1" x14ac:dyDescent="0.2">
      <c r="A304" s="245">
        <v>86</v>
      </c>
      <c r="B304" s="246" t="s">
        <v>1413</v>
      </c>
      <c r="C304" s="256" t="s">
        <v>1414</v>
      </c>
      <c r="D304" s="247" t="s">
        <v>375</v>
      </c>
      <c r="E304" s="248">
        <v>2</v>
      </c>
      <c r="F304" s="249"/>
      <c r="G304" s="250">
        <f>ROUND(E304*F304,2)</f>
        <v>0</v>
      </c>
      <c r="H304" s="249"/>
      <c r="I304" s="250">
        <f>ROUND(E304*H304,2)</f>
        <v>0</v>
      </c>
      <c r="J304" s="249"/>
      <c r="K304" s="250">
        <f>ROUND(E304*J304,2)</f>
        <v>0</v>
      </c>
      <c r="L304" s="250">
        <v>12</v>
      </c>
      <c r="M304" s="250">
        <f>G304*(1+L304/100)</f>
        <v>0</v>
      </c>
      <c r="N304" s="248">
        <v>0</v>
      </c>
      <c r="O304" s="248">
        <f>ROUND(E304*N304,2)</f>
        <v>0</v>
      </c>
      <c r="P304" s="248">
        <v>0</v>
      </c>
      <c r="Q304" s="248">
        <f>ROUND(E304*P304,2)</f>
        <v>0</v>
      </c>
      <c r="R304" s="250" t="s">
        <v>1415</v>
      </c>
      <c r="S304" s="250" t="s">
        <v>315</v>
      </c>
      <c r="T304" s="251" t="s">
        <v>315</v>
      </c>
      <c r="U304" s="224">
        <v>0.54</v>
      </c>
      <c r="V304" s="224">
        <f>ROUND(E304*U304,2)</f>
        <v>1.08</v>
      </c>
      <c r="W304" s="224"/>
      <c r="X304" s="224" t="s">
        <v>336</v>
      </c>
      <c r="Y304" s="224" t="s">
        <v>317</v>
      </c>
      <c r="Z304" s="214"/>
      <c r="AA304" s="214"/>
      <c r="AB304" s="214"/>
      <c r="AC304" s="214"/>
      <c r="AD304" s="214"/>
      <c r="AE304" s="214"/>
      <c r="AF304" s="214"/>
      <c r="AG304" s="214" t="s">
        <v>337</v>
      </c>
      <c r="AH304" s="214"/>
      <c r="AI304" s="214"/>
      <c r="AJ304" s="214"/>
      <c r="AK304" s="214"/>
      <c r="AL304" s="214"/>
      <c r="AM304" s="214"/>
      <c r="AN304" s="214"/>
      <c r="AO304" s="214"/>
      <c r="AP304" s="214"/>
      <c r="AQ304" s="214"/>
      <c r="AR304" s="214"/>
      <c r="AS304" s="214"/>
      <c r="AT304" s="214"/>
      <c r="AU304" s="214"/>
      <c r="AV304" s="214"/>
      <c r="AW304" s="214"/>
      <c r="AX304" s="214"/>
      <c r="AY304" s="214"/>
      <c r="AZ304" s="214"/>
      <c r="BA304" s="214"/>
      <c r="BB304" s="214"/>
      <c r="BC304" s="214"/>
      <c r="BD304" s="214"/>
      <c r="BE304" s="214"/>
      <c r="BF304" s="214"/>
      <c r="BG304" s="214"/>
      <c r="BH304" s="214"/>
    </row>
    <row r="305" spans="1:60" outlineLevel="1" x14ac:dyDescent="0.2">
      <c r="A305" s="236">
        <v>87</v>
      </c>
      <c r="B305" s="237" t="s">
        <v>1416</v>
      </c>
      <c r="C305" s="254" t="s">
        <v>1417</v>
      </c>
      <c r="D305" s="238" t="s">
        <v>375</v>
      </c>
      <c r="E305" s="239">
        <v>2</v>
      </c>
      <c r="F305" s="240"/>
      <c r="G305" s="241">
        <f>ROUND(E305*F305,2)</f>
        <v>0</v>
      </c>
      <c r="H305" s="240"/>
      <c r="I305" s="241">
        <f>ROUND(E305*H305,2)</f>
        <v>0</v>
      </c>
      <c r="J305" s="240"/>
      <c r="K305" s="241">
        <f>ROUND(E305*J305,2)</f>
        <v>0</v>
      </c>
      <c r="L305" s="241">
        <v>12</v>
      </c>
      <c r="M305" s="241">
        <f>G305*(1+L305/100)</f>
        <v>0</v>
      </c>
      <c r="N305" s="239">
        <v>5.9000000000000003E-4</v>
      </c>
      <c r="O305" s="239">
        <f>ROUND(E305*N305,2)</f>
        <v>0</v>
      </c>
      <c r="P305" s="239">
        <v>0</v>
      </c>
      <c r="Q305" s="239">
        <f>ROUND(E305*P305,2)</f>
        <v>0</v>
      </c>
      <c r="R305" s="241"/>
      <c r="S305" s="241" t="s">
        <v>331</v>
      </c>
      <c r="T305" s="242" t="s">
        <v>316</v>
      </c>
      <c r="U305" s="224">
        <v>0</v>
      </c>
      <c r="V305" s="224">
        <f>ROUND(E305*U305,2)</f>
        <v>0</v>
      </c>
      <c r="W305" s="224"/>
      <c r="X305" s="224" t="s">
        <v>429</v>
      </c>
      <c r="Y305" s="224" t="s">
        <v>317</v>
      </c>
      <c r="Z305" s="214"/>
      <c r="AA305" s="214"/>
      <c r="AB305" s="214"/>
      <c r="AC305" s="214"/>
      <c r="AD305" s="214"/>
      <c r="AE305" s="214"/>
      <c r="AF305" s="214"/>
      <c r="AG305" s="214" t="s">
        <v>430</v>
      </c>
      <c r="AH305" s="214"/>
      <c r="AI305" s="214"/>
      <c r="AJ305" s="214"/>
      <c r="AK305" s="214"/>
      <c r="AL305" s="214"/>
      <c r="AM305" s="214"/>
      <c r="AN305" s="214"/>
      <c r="AO305" s="214"/>
      <c r="AP305" s="214"/>
      <c r="AQ305" s="214"/>
      <c r="AR305" s="214"/>
      <c r="AS305" s="214"/>
      <c r="AT305" s="214"/>
      <c r="AU305" s="214"/>
      <c r="AV305" s="214"/>
      <c r="AW305" s="214"/>
      <c r="AX305" s="214"/>
      <c r="AY305" s="214"/>
      <c r="AZ305" s="214"/>
      <c r="BA305" s="214"/>
      <c r="BB305" s="214"/>
      <c r="BC305" s="214"/>
      <c r="BD305" s="214"/>
      <c r="BE305" s="214"/>
      <c r="BF305" s="214"/>
      <c r="BG305" s="214"/>
      <c r="BH305" s="214"/>
    </row>
    <row r="306" spans="1:60" ht="22.5" outlineLevel="2" x14ac:dyDescent="0.2">
      <c r="A306" s="221"/>
      <c r="B306" s="222"/>
      <c r="C306" s="255" t="s">
        <v>1418</v>
      </c>
      <c r="D306" s="243"/>
      <c r="E306" s="243"/>
      <c r="F306" s="243"/>
      <c r="G306" s="243"/>
      <c r="H306" s="224"/>
      <c r="I306" s="224"/>
      <c r="J306" s="224"/>
      <c r="K306" s="224"/>
      <c r="L306" s="224"/>
      <c r="M306" s="224"/>
      <c r="N306" s="223"/>
      <c r="O306" s="223"/>
      <c r="P306" s="223"/>
      <c r="Q306" s="223"/>
      <c r="R306" s="224"/>
      <c r="S306" s="224"/>
      <c r="T306" s="224"/>
      <c r="U306" s="224"/>
      <c r="V306" s="224"/>
      <c r="W306" s="224"/>
      <c r="X306" s="224"/>
      <c r="Y306" s="224"/>
      <c r="Z306" s="214"/>
      <c r="AA306" s="214"/>
      <c r="AB306" s="214"/>
      <c r="AC306" s="214"/>
      <c r="AD306" s="214"/>
      <c r="AE306" s="214"/>
      <c r="AF306" s="214"/>
      <c r="AG306" s="214" t="s">
        <v>320</v>
      </c>
      <c r="AH306" s="214"/>
      <c r="AI306" s="214"/>
      <c r="AJ306" s="214"/>
      <c r="AK306" s="214"/>
      <c r="AL306" s="214"/>
      <c r="AM306" s="214"/>
      <c r="AN306" s="214"/>
      <c r="AO306" s="214"/>
      <c r="AP306" s="214"/>
      <c r="AQ306" s="214"/>
      <c r="AR306" s="214"/>
      <c r="AS306" s="214"/>
      <c r="AT306" s="214"/>
      <c r="AU306" s="214"/>
      <c r="AV306" s="214"/>
      <c r="AW306" s="214"/>
      <c r="AX306" s="214"/>
      <c r="AY306" s="214"/>
      <c r="AZ306" s="214"/>
      <c r="BA306" s="244" t="str">
        <f>C306</f>
        <v>VZT1 - v koupelně bude použit axiální ventilátor průměru 100mm, v provedení se zpětnou klapkou do otvoru 150x150 mmdo zdi - časový doběh, hydrostat, krytí IP X4, 100 M3/H/18W/230 V</v>
      </c>
      <c r="BB306" s="214"/>
      <c r="BC306" s="214"/>
      <c r="BD306" s="214"/>
      <c r="BE306" s="214"/>
      <c r="BF306" s="214"/>
      <c r="BG306" s="214"/>
      <c r="BH306" s="214"/>
    </row>
    <row r="307" spans="1:60" outlineLevel="1" x14ac:dyDescent="0.2">
      <c r="A307" s="245">
        <v>88</v>
      </c>
      <c r="B307" s="246" t="s">
        <v>1419</v>
      </c>
      <c r="C307" s="256" t="s">
        <v>1420</v>
      </c>
      <c r="D307" s="247" t="s">
        <v>403</v>
      </c>
      <c r="E307" s="248">
        <v>3</v>
      </c>
      <c r="F307" s="249"/>
      <c r="G307" s="250">
        <f>ROUND(E307*F307,2)</f>
        <v>0</v>
      </c>
      <c r="H307" s="249"/>
      <c r="I307" s="250">
        <f>ROUND(E307*H307,2)</f>
        <v>0</v>
      </c>
      <c r="J307" s="249"/>
      <c r="K307" s="250">
        <f>ROUND(E307*J307,2)</f>
        <v>0</v>
      </c>
      <c r="L307" s="250">
        <v>12</v>
      </c>
      <c r="M307" s="250">
        <f>G307*(1+L307/100)</f>
        <v>0</v>
      </c>
      <c r="N307" s="248">
        <v>0</v>
      </c>
      <c r="O307" s="248">
        <f>ROUND(E307*N307,2)</f>
        <v>0</v>
      </c>
      <c r="P307" s="248">
        <v>0</v>
      </c>
      <c r="Q307" s="248">
        <f>ROUND(E307*P307,2)</f>
        <v>0</v>
      </c>
      <c r="R307" s="250" t="s">
        <v>1415</v>
      </c>
      <c r="S307" s="250" t="s">
        <v>315</v>
      </c>
      <c r="T307" s="251" t="s">
        <v>315</v>
      </c>
      <c r="U307" s="224">
        <v>0.73</v>
      </c>
      <c r="V307" s="224">
        <f>ROUND(E307*U307,2)</f>
        <v>2.19</v>
      </c>
      <c r="W307" s="224"/>
      <c r="X307" s="224" t="s">
        <v>336</v>
      </c>
      <c r="Y307" s="224" t="s">
        <v>317</v>
      </c>
      <c r="Z307" s="214"/>
      <c r="AA307" s="214"/>
      <c r="AB307" s="214"/>
      <c r="AC307" s="214"/>
      <c r="AD307" s="214"/>
      <c r="AE307" s="214"/>
      <c r="AF307" s="214"/>
      <c r="AG307" s="214" t="s">
        <v>337</v>
      </c>
      <c r="AH307" s="214"/>
      <c r="AI307" s="214"/>
      <c r="AJ307" s="214"/>
      <c r="AK307" s="214"/>
      <c r="AL307" s="214"/>
      <c r="AM307" s="214"/>
      <c r="AN307" s="214"/>
      <c r="AO307" s="214"/>
      <c r="AP307" s="214"/>
      <c r="AQ307" s="214"/>
      <c r="AR307" s="214"/>
      <c r="AS307" s="214"/>
      <c r="AT307" s="214"/>
      <c r="AU307" s="214"/>
      <c r="AV307" s="214"/>
      <c r="AW307" s="214"/>
      <c r="AX307" s="214"/>
      <c r="AY307" s="214"/>
      <c r="AZ307" s="214"/>
      <c r="BA307" s="214"/>
      <c r="BB307" s="214"/>
      <c r="BC307" s="214"/>
      <c r="BD307" s="214"/>
      <c r="BE307" s="214"/>
      <c r="BF307" s="214"/>
      <c r="BG307" s="214"/>
      <c r="BH307" s="214"/>
    </row>
    <row r="308" spans="1:60" ht="22.5" outlineLevel="1" x14ac:dyDescent="0.2">
      <c r="A308" s="236">
        <v>89</v>
      </c>
      <c r="B308" s="237" t="s">
        <v>1421</v>
      </c>
      <c r="C308" s="254" t="s">
        <v>1422</v>
      </c>
      <c r="D308" s="238" t="s">
        <v>403</v>
      </c>
      <c r="E308" s="239">
        <v>3.15</v>
      </c>
      <c r="F308" s="240"/>
      <c r="G308" s="241">
        <f>ROUND(E308*F308,2)</f>
        <v>0</v>
      </c>
      <c r="H308" s="240"/>
      <c r="I308" s="241">
        <f>ROUND(E308*H308,2)</f>
        <v>0</v>
      </c>
      <c r="J308" s="240"/>
      <c r="K308" s="241">
        <f>ROUND(E308*J308,2)</f>
        <v>0</v>
      </c>
      <c r="L308" s="241">
        <v>12</v>
      </c>
      <c r="M308" s="241">
        <f>G308*(1+L308/100)</f>
        <v>0</v>
      </c>
      <c r="N308" s="239">
        <v>2.2000000000000001E-3</v>
      </c>
      <c r="O308" s="239">
        <f>ROUND(E308*N308,2)</f>
        <v>0.01</v>
      </c>
      <c r="P308" s="239">
        <v>0</v>
      </c>
      <c r="Q308" s="239">
        <f>ROUND(E308*P308,2)</f>
        <v>0</v>
      </c>
      <c r="R308" s="241" t="s">
        <v>428</v>
      </c>
      <c r="S308" s="241" t="s">
        <v>315</v>
      </c>
      <c r="T308" s="242" t="s">
        <v>315</v>
      </c>
      <c r="U308" s="224">
        <v>0</v>
      </c>
      <c r="V308" s="224">
        <f>ROUND(E308*U308,2)</f>
        <v>0</v>
      </c>
      <c r="W308" s="224"/>
      <c r="X308" s="224" t="s">
        <v>429</v>
      </c>
      <c r="Y308" s="224" t="s">
        <v>317</v>
      </c>
      <c r="Z308" s="214"/>
      <c r="AA308" s="214"/>
      <c r="AB308" s="214"/>
      <c r="AC308" s="214"/>
      <c r="AD308" s="214"/>
      <c r="AE308" s="214"/>
      <c r="AF308" s="214"/>
      <c r="AG308" s="214" t="s">
        <v>430</v>
      </c>
      <c r="AH308" s="214"/>
      <c r="AI308" s="214"/>
      <c r="AJ308" s="214"/>
      <c r="AK308" s="214"/>
      <c r="AL308" s="214"/>
      <c r="AM308" s="214"/>
      <c r="AN308" s="214"/>
      <c r="AO308" s="214"/>
      <c r="AP308" s="214"/>
      <c r="AQ308" s="214"/>
      <c r="AR308" s="214"/>
      <c r="AS308" s="214"/>
      <c r="AT308" s="214"/>
      <c r="AU308" s="214"/>
      <c r="AV308" s="214"/>
      <c r="AW308" s="214"/>
      <c r="AX308" s="214"/>
      <c r="AY308" s="214"/>
      <c r="AZ308" s="214"/>
      <c r="BA308" s="214"/>
      <c r="BB308" s="214"/>
      <c r="BC308" s="214"/>
      <c r="BD308" s="214"/>
      <c r="BE308" s="214"/>
      <c r="BF308" s="214"/>
      <c r="BG308" s="214"/>
      <c r="BH308" s="214"/>
    </row>
    <row r="309" spans="1:60" outlineLevel="2" x14ac:dyDescent="0.2">
      <c r="A309" s="221"/>
      <c r="B309" s="222"/>
      <c r="C309" s="268" t="s">
        <v>1423</v>
      </c>
      <c r="D309" s="262"/>
      <c r="E309" s="263">
        <v>3.15</v>
      </c>
      <c r="F309" s="224"/>
      <c r="G309" s="224"/>
      <c r="H309" s="224"/>
      <c r="I309" s="224"/>
      <c r="J309" s="224"/>
      <c r="K309" s="224"/>
      <c r="L309" s="224"/>
      <c r="M309" s="224"/>
      <c r="N309" s="223"/>
      <c r="O309" s="223"/>
      <c r="P309" s="223"/>
      <c r="Q309" s="223"/>
      <c r="R309" s="224"/>
      <c r="S309" s="224"/>
      <c r="T309" s="224"/>
      <c r="U309" s="224"/>
      <c r="V309" s="224"/>
      <c r="W309" s="224"/>
      <c r="X309" s="224"/>
      <c r="Y309" s="224"/>
      <c r="Z309" s="214"/>
      <c r="AA309" s="214"/>
      <c r="AB309" s="214"/>
      <c r="AC309" s="214"/>
      <c r="AD309" s="214"/>
      <c r="AE309" s="214"/>
      <c r="AF309" s="214"/>
      <c r="AG309" s="214" t="s">
        <v>371</v>
      </c>
      <c r="AH309" s="214">
        <v>0</v>
      </c>
      <c r="AI309" s="214"/>
      <c r="AJ309" s="214"/>
      <c r="AK309" s="214"/>
      <c r="AL309" s="214"/>
      <c r="AM309" s="214"/>
      <c r="AN309" s="214"/>
      <c r="AO309" s="214"/>
      <c r="AP309" s="214"/>
      <c r="AQ309" s="214"/>
      <c r="AR309" s="214"/>
      <c r="AS309" s="214"/>
      <c r="AT309" s="214"/>
      <c r="AU309" s="214"/>
      <c r="AV309" s="214"/>
      <c r="AW309" s="214"/>
      <c r="AX309" s="214"/>
      <c r="AY309" s="214"/>
      <c r="AZ309" s="214"/>
      <c r="BA309" s="214"/>
      <c r="BB309" s="214"/>
      <c r="BC309" s="214"/>
      <c r="BD309" s="214"/>
      <c r="BE309" s="214"/>
      <c r="BF309" s="214"/>
      <c r="BG309" s="214"/>
      <c r="BH309" s="214"/>
    </row>
    <row r="310" spans="1:60" ht="22.5" outlineLevel="1" x14ac:dyDescent="0.2">
      <c r="A310" s="245">
        <v>90</v>
      </c>
      <c r="B310" s="246" t="s">
        <v>1424</v>
      </c>
      <c r="C310" s="256" t="s">
        <v>1425</v>
      </c>
      <c r="D310" s="247" t="s">
        <v>375</v>
      </c>
      <c r="E310" s="248">
        <v>2</v>
      </c>
      <c r="F310" s="249"/>
      <c r="G310" s="250">
        <f>ROUND(E310*F310,2)</f>
        <v>0</v>
      </c>
      <c r="H310" s="249"/>
      <c r="I310" s="250">
        <f>ROUND(E310*H310,2)</f>
        <v>0</v>
      </c>
      <c r="J310" s="249"/>
      <c r="K310" s="250">
        <f>ROUND(E310*J310,2)</f>
        <v>0</v>
      </c>
      <c r="L310" s="250">
        <v>12</v>
      </c>
      <c r="M310" s="250">
        <f>G310*(1+L310/100)</f>
        <v>0</v>
      </c>
      <c r="N310" s="248">
        <v>0</v>
      </c>
      <c r="O310" s="248">
        <f>ROUND(E310*N310,2)</f>
        <v>0</v>
      </c>
      <c r="P310" s="248">
        <v>0</v>
      </c>
      <c r="Q310" s="248">
        <f>ROUND(E310*P310,2)</f>
        <v>0</v>
      </c>
      <c r="R310" s="250" t="s">
        <v>1415</v>
      </c>
      <c r="S310" s="250" t="s">
        <v>315</v>
      </c>
      <c r="T310" s="251" t="s">
        <v>315</v>
      </c>
      <c r="U310" s="224">
        <v>0.37</v>
      </c>
      <c r="V310" s="224">
        <f>ROUND(E310*U310,2)</f>
        <v>0.74</v>
      </c>
      <c r="W310" s="224"/>
      <c r="X310" s="224" t="s">
        <v>336</v>
      </c>
      <c r="Y310" s="224" t="s">
        <v>317</v>
      </c>
      <c r="Z310" s="214"/>
      <c r="AA310" s="214"/>
      <c r="AB310" s="214"/>
      <c r="AC310" s="214"/>
      <c r="AD310" s="214"/>
      <c r="AE310" s="214"/>
      <c r="AF310" s="214"/>
      <c r="AG310" s="214" t="s">
        <v>337</v>
      </c>
      <c r="AH310" s="214"/>
      <c r="AI310" s="214"/>
      <c r="AJ310" s="214"/>
      <c r="AK310" s="214"/>
      <c r="AL310" s="214"/>
      <c r="AM310" s="214"/>
      <c r="AN310" s="214"/>
      <c r="AO310" s="214"/>
      <c r="AP310" s="214"/>
      <c r="AQ310" s="214"/>
      <c r="AR310" s="214"/>
      <c r="AS310" s="214"/>
      <c r="AT310" s="214"/>
      <c r="AU310" s="214"/>
      <c r="AV310" s="214"/>
      <c r="AW310" s="214"/>
      <c r="AX310" s="214"/>
      <c r="AY310" s="214"/>
      <c r="AZ310" s="214"/>
      <c r="BA310" s="214"/>
      <c r="BB310" s="214"/>
      <c r="BC310" s="214"/>
      <c r="BD310" s="214"/>
      <c r="BE310" s="214"/>
      <c r="BF310" s="214"/>
      <c r="BG310" s="214"/>
      <c r="BH310" s="214"/>
    </row>
    <row r="311" spans="1:60" ht="22.5" outlineLevel="1" x14ac:dyDescent="0.2">
      <c r="A311" s="245">
        <v>91</v>
      </c>
      <c r="B311" s="246" t="s">
        <v>1426</v>
      </c>
      <c r="C311" s="256" t="s">
        <v>1427</v>
      </c>
      <c r="D311" s="247" t="s">
        <v>375</v>
      </c>
      <c r="E311" s="248">
        <v>2</v>
      </c>
      <c r="F311" s="249"/>
      <c r="G311" s="250">
        <f>ROUND(E311*F311,2)</f>
        <v>0</v>
      </c>
      <c r="H311" s="249"/>
      <c r="I311" s="250">
        <f>ROUND(E311*H311,2)</f>
        <v>0</v>
      </c>
      <c r="J311" s="249"/>
      <c r="K311" s="250">
        <f>ROUND(E311*J311,2)</f>
        <v>0</v>
      </c>
      <c r="L311" s="250">
        <v>12</v>
      </c>
      <c r="M311" s="250">
        <f>G311*(1+L311/100)</f>
        <v>0</v>
      </c>
      <c r="N311" s="248">
        <v>0</v>
      </c>
      <c r="O311" s="248">
        <f>ROUND(E311*N311,2)</f>
        <v>0</v>
      </c>
      <c r="P311" s="248">
        <v>0</v>
      </c>
      <c r="Q311" s="248">
        <f>ROUND(E311*P311,2)</f>
        <v>0</v>
      </c>
      <c r="R311" s="250" t="s">
        <v>428</v>
      </c>
      <c r="S311" s="250" t="s">
        <v>315</v>
      </c>
      <c r="T311" s="251" t="s">
        <v>315</v>
      </c>
      <c r="U311" s="224">
        <v>0</v>
      </c>
      <c r="V311" s="224">
        <f>ROUND(E311*U311,2)</f>
        <v>0</v>
      </c>
      <c r="W311" s="224"/>
      <c r="X311" s="224" t="s">
        <v>429</v>
      </c>
      <c r="Y311" s="224" t="s">
        <v>317</v>
      </c>
      <c r="Z311" s="214"/>
      <c r="AA311" s="214"/>
      <c r="AB311" s="214"/>
      <c r="AC311" s="214"/>
      <c r="AD311" s="214"/>
      <c r="AE311" s="214"/>
      <c r="AF311" s="214"/>
      <c r="AG311" s="214" t="s">
        <v>430</v>
      </c>
      <c r="AH311" s="214"/>
      <c r="AI311" s="214"/>
      <c r="AJ311" s="214"/>
      <c r="AK311" s="214"/>
      <c r="AL311" s="214"/>
      <c r="AM311" s="214"/>
      <c r="AN311" s="214"/>
      <c r="AO311" s="214"/>
      <c r="AP311" s="214"/>
      <c r="AQ311" s="214"/>
      <c r="AR311" s="214"/>
      <c r="AS311" s="214"/>
      <c r="AT311" s="214"/>
      <c r="AU311" s="214"/>
      <c r="AV311" s="214"/>
      <c r="AW311" s="214"/>
      <c r="AX311" s="214"/>
      <c r="AY311" s="214"/>
      <c r="AZ311" s="214"/>
      <c r="BA311" s="214"/>
      <c r="BB311" s="214"/>
      <c r="BC311" s="214"/>
      <c r="BD311" s="214"/>
      <c r="BE311" s="214"/>
      <c r="BF311" s="214"/>
      <c r="BG311" s="214"/>
      <c r="BH311" s="214"/>
    </row>
    <row r="312" spans="1:60" outlineLevel="1" x14ac:dyDescent="0.2">
      <c r="A312" s="245">
        <v>92</v>
      </c>
      <c r="B312" s="246" t="s">
        <v>1428</v>
      </c>
      <c r="C312" s="256" t="s">
        <v>1429</v>
      </c>
      <c r="D312" s="247" t="s">
        <v>330</v>
      </c>
      <c r="E312" s="248">
        <v>1</v>
      </c>
      <c r="F312" s="249"/>
      <c r="G312" s="250">
        <f>ROUND(E312*F312,2)</f>
        <v>0</v>
      </c>
      <c r="H312" s="249"/>
      <c r="I312" s="250">
        <f>ROUND(E312*H312,2)</f>
        <v>0</v>
      </c>
      <c r="J312" s="249"/>
      <c r="K312" s="250">
        <f>ROUND(E312*J312,2)</f>
        <v>0</v>
      </c>
      <c r="L312" s="250">
        <v>12</v>
      </c>
      <c r="M312" s="250">
        <f>G312*(1+L312/100)</f>
        <v>0</v>
      </c>
      <c r="N312" s="248">
        <v>0</v>
      </c>
      <c r="O312" s="248">
        <f>ROUND(E312*N312,2)</f>
        <v>0</v>
      </c>
      <c r="P312" s="248">
        <v>0</v>
      </c>
      <c r="Q312" s="248">
        <f>ROUND(E312*P312,2)</f>
        <v>0</v>
      </c>
      <c r="R312" s="250"/>
      <c r="S312" s="250" t="s">
        <v>331</v>
      </c>
      <c r="T312" s="251" t="s">
        <v>316</v>
      </c>
      <c r="U312" s="224">
        <v>0</v>
      </c>
      <c r="V312" s="224">
        <f>ROUND(E312*U312,2)</f>
        <v>0</v>
      </c>
      <c r="W312" s="224"/>
      <c r="X312" s="224" t="s">
        <v>429</v>
      </c>
      <c r="Y312" s="224" t="s">
        <v>317</v>
      </c>
      <c r="Z312" s="214"/>
      <c r="AA312" s="214"/>
      <c r="AB312" s="214"/>
      <c r="AC312" s="214"/>
      <c r="AD312" s="214"/>
      <c r="AE312" s="214"/>
      <c r="AF312" s="214"/>
      <c r="AG312" s="214" t="s">
        <v>430</v>
      </c>
      <c r="AH312" s="214"/>
      <c r="AI312" s="214"/>
      <c r="AJ312" s="214"/>
      <c r="AK312" s="214"/>
      <c r="AL312" s="214"/>
      <c r="AM312" s="214"/>
      <c r="AN312" s="214"/>
      <c r="AO312" s="214"/>
      <c r="AP312" s="214"/>
      <c r="AQ312" s="214"/>
      <c r="AR312" s="214"/>
      <c r="AS312" s="214"/>
      <c r="AT312" s="214"/>
      <c r="AU312" s="214"/>
      <c r="AV312" s="214"/>
      <c r="AW312" s="214"/>
      <c r="AX312" s="214"/>
      <c r="AY312" s="214"/>
      <c r="AZ312" s="214"/>
      <c r="BA312" s="214"/>
      <c r="BB312" s="214"/>
      <c r="BC312" s="214"/>
      <c r="BD312" s="214"/>
      <c r="BE312" s="214"/>
      <c r="BF312" s="214"/>
      <c r="BG312" s="214"/>
      <c r="BH312" s="214"/>
    </row>
    <row r="313" spans="1:60" outlineLevel="1" x14ac:dyDescent="0.2">
      <c r="A313" s="245">
        <v>93</v>
      </c>
      <c r="B313" s="246" t="s">
        <v>1430</v>
      </c>
      <c r="C313" s="256" t="s">
        <v>1431</v>
      </c>
      <c r="D313" s="247" t="s">
        <v>375</v>
      </c>
      <c r="E313" s="248">
        <v>1</v>
      </c>
      <c r="F313" s="249"/>
      <c r="G313" s="250">
        <f>ROUND(E313*F313,2)</f>
        <v>0</v>
      </c>
      <c r="H313" s="249"/>
      <c r="I313" s="250">
        <f>ROUND(E313*H313,2)</f>
        <v>0</v>
      </c>
      <c r="J313" s="249"/>
      <c r="K313" s="250">
        <f>ROUND(E313*J313,2)</f>
        <v>0</v>
      </c>
      <c r="L313" s="250">
        <v>12</v>
      </c>
      <c r="M313" s="250">
        <f>G313*(1+L313/100)</f>
        <v>0</v>
      </c>
      <c r="N313" s="248">
        <v>0</v>
      </c>
      <c r="O313" s="248">
        <f>ROUND(E313*N313,2)</f>
        <v>0</v>
      </c>
      <c r="P313" s="248">
        <v>0</v>
      </c>
      <c r="Q313" s="248">
        <f>ROUND(E313*P313,2)</f>
        <v>0</v>
      </c>
      <c r="R313" s="250"/>
      <c r="S313" s="250" t="s">
        <v>331</v>
      </c>
      <c r="T313" s="251" t="s">
        <v>316</v>
      </c>
      <c r="U313" s="224">
        <v>0</v>
      </c>
      <c r="V313" s="224">
        <f>ROUND(E313*U313,2)</f>
        <v>0</v>
      </c>
      <c r="W313" s="224"/>
      <c r="X313" s="224" t="s">
        <v>336</v>
      </c>
      <c r="Y313" s="224" t="s">
        <v>317</v>
      </c>
      <c r="Z313" s="214"/>
      <c r="AA313" s="214"/>
      <c r="AB313" s="214"/>
      <c r="AC313" s="214"/>
      <c r="AD313" s="214"/>
      <c r="AE313" s="214"/>
      <c r="AF313" s="214"/>
      <c r="AG313" s="214" t="s">
        <v>337</v>
      </c>
      <c r="AH313" s="214"/>
      <c r="AI313" s="214"/>
      <c r="AJ313" s="214"/>
      <c r="AK313" s="214"/>
      <c r="AL313" s="214"/>
      <c r="AM313" s="214"/>
      <c r="AN313" s="214"/>
      <c r="AO313" s="214"/>
      <c r="AP313" s="214"/>
      <c r="AQ313" s="214"/>
      <c r="AR313" s="214"/>
      <c r="AS313" s="214"/>
      <c r="AT313" s="214"/>
      <c r="AU313" s="214"/>
      <c r="AV313" s="214"/>
      <c r="AW313" s="214"/>
      <c r="AX313" s="214"/>
      <c r="AY313" s="214"/>
      <c r="AZ313" s="214"/>
      <c r="BA313" s="214"/>
      <c r="BB313" s="214"/>
      <c r="BC313" s="214"/>
      <c r="BD313" s="214"/>
      <c r="BE313" s="214"/>
      <c r="BF313" s="214"/>
      <c r="BG313" s="214"/>
      <c r="BH313" s="214"/>
    </row>
    <row r="314" spans="1:60" outlineLevel="1" x14ac:dyDescent="0.2">
      <c r="A314" s="245">
        <v>94</v>
      </c>
      <c r="B314" s="246" t="s">
        <v>1432</v>
      </c>
      <c r="C314" s="256" t="s">
        <v>1433</v>
      </c>
      <c r="D314" s="247" t="s">
        <v>330</v>
      </c>
      <c r="E314" s="248">
        <v>1</v>
      </c>
      <c r="F314" s="249"/>
      <c r="G314" s="250">
        <f>ROUND(E314*F314,2)</f>
        <v>0</v>
      </c>
      <c r="H314" s="249"/>
      <c r="I314" s="250">
        <f>ROUND(E314*H314,2)</f>
        <v>0</v>
      </c>
      <c r="J314" s="249"/>
      <c r="K314" s="250">
        <f>ROUND(E314*J314,2)</f>
        <v>0</v>
      </c>
      <c r="L314" s="250">
        <v>12</v>
      </c>
      <c r="M314" s="250">
        <f>G314*(1+L314/100)</f>
        <v>0</v>
      </c>
      <c r="N314" s="248">
        <v>0</v>
      </c>
      <c r="O314" s="248">
        <f>ROUND(E314*N314,2)</f>
        <v>0</v>
      </c>
      <c r="P314" s="248">
        <v>0</v>
      </c>
      <c r="Q314" s="248">
        <f>ROUND(E314*P314,2)</f>
        <v>0</v>
      </c>
      <c r="R314" s="250"/>
      <c r="S314" s="250" t="s">
        <v>331</v>
      </c>
      <c r="T314" s="251" t="s">
        <v>316</v>
      </c>
      <c r="U314" s="224">
        <v>0</v>
      </c>
      <c r="V314" s="224">
        <f>ROUND(E314*U314,2)</f>
        <v>0</v>
      </c>
      <c r="W314" s="224"/>
      <c r="X314" s="224" t="s">
        <v>336</v>
      </c>
      <c r="Y314" s="224" t="s">
        <v>317</v>
      </c>
      <c r="Z314" s="214"/>
      <c r="AA314" s="214"/>
      <c r="AB314" s="214"/>
      <c r="AC314" s="214"/>
      <c r="AD314" s="214"/>
      <c r="AE314" s="214"/>
      <c r="AF314" s="214"/>
      <c r="AG314" s="214" t="s">
        <v>337</v>
      </c>
      <c r="AH314" s="214"/>
      <c r="AI314" s="214"/>
      <c r="AJ314" s="214"/>
      <c r="AK314" s="214"/>
      <c r="AL314" s="214"/>
      <c r="AM314" s="214"/>
      <c r="AN314" s="214"/>
      <c r="AO314" s="214"/>
      <c r="AP314" s="214"/>
      <c r="AQ314" s="214"/>
      <c r="AR314" s="214"/>
      <c r="AS314" s="214"/>
      <c r="AT314" s="214"/>
      <c r="AU314" s="214"/>
      <c r="AV314" s="214"/>
      <c r="AW314" s="214"/>
      <c r="AX314" s="214"/>
      <c r="AY314" s="214"/>
      <c r="AZ314" s="214"/>
      <c r="BA314" s="214"/>
      <c r="BB314" s="214"/>
      <c r="BC314" s="214"/>
      <c r="BD314" s="214"/>
      <c r="BE314" s="214"/>
      <c r="BF314" s="214"/>
      <c r="BG314" s="214"/>
      <c r="BH314" s="214"/>
    </row>
    <row r="315" spans="1:60" outlineLevel="1" x14ac:dyDescent="0.2">
      <c r="A315" s="236">
        <v>95</v>
      </c>
      <c r="B315" s="237" t="s">
        <v>1434</v>
      </c>
      <c r="C315" s="254" t="s">
        <v>1435</v>
      </c>
      <c r="D315" s="238" t="s">
        <v>581</v>
      </c>
      <c r="E315" s="239">
        <v>8.1099999999999992E-3</v>
      </c>
      <c r="F315" s="240"/>
      <c r="G315" s="241">
        <f>ROUND(E315*F315,2)</f>
        <v>0</v>
      </c>
      <c r="H315" s="240"/>
      <c r="I315" s="241">
        <f>ROUND(E315*H315,2)</f>
        <v>0</v>
      </c>
      <c r="J315" s="240"/>
      <c r="K315" s="241">
        <f>ROUND(E315*J315,2)</f>
        <v>0</v>
      </c>
      <c r="L315" s="241">
        <v>12</v>
      </c>
      <c r="M315" s="241">
        <f>G315*(1+L315/100)</f>
        <v>0</v>
      </c>
      <c r="N315" s="239">
        <v>0</v>
      </c>
      <c r="O315" s="239">
        <f>ROUND(E315*N315,2)</f>
        <v>0</v>
      </c>
      <c r="P315" s="239">
        <v>0</v>
      </c>
      <c r="Q315" s="239">
        <f>ROUND(E315*P315,2)</f>
        <v>0</v>
      </c>
      <c r="R315" s="241" t="s">
        <v>1415</v>
      </c>
      <c r="S315" s="241" t="s">
        <v>315</v>
      </c>
      <c r="T315" s="242" t="s">
        <v>315</v>
      </c>
      <c r="U315" s="224">
        <v>5.2060000000000004</v>
      </c>
      <c r="V315" s="224">
        <f>ROUND(E315*U315,2)</f>
        <v>0.04</v>
      </c>
      <c r="W315" s="224"/>
      <c r="X315" s="224" t="s">
        <v>582</v>
      </c>
      <c r="Y315" s="224" t="s">
        <v>317</v>
      </c>
      <c r="Z315" s="214"/>
      <c r="AA315" s="214"/>
      <c r="AB315" s="214"/>
      <c r="AC315" s="214"/>
      <c r="AD315" s="214"/>
      <c r="AE315" s="214"/>
      <c r="AF315" s="214"/>
      <c r="AG315" s="214" t="s">
        <v>1236</v>
      </c>
      <c r="AH315" s="214"/>
      <c r="AI315" s="214"/>
      <c r="AJ315" s="214"/>
      <c r="AK315" s="214"/>
      <c r="AL315" s="214"/>
      <c r="AM315" s="214"/>
      <c r="AN315" s="214"/>
      <c r="AO315" s="214"/>
      <c r="AP315" s="214"/>
      <c r="AQ315" s="214"/>
      <c r="AR315" s="214"/>
      <c r="AS315" s="214"/>
      <c r="AT315" s="214"/>
      <c r="AU315" s="214"/>
      <c r="AV315" s="214"/>
      <c r="AW315" s="214"/>
      <c r="AX315" s="214"/>
      <c r="AY315" s="214"/>
      <c r="AZ315" s="214"/>
      <c r="BA315" s="214"/>
      <c r="BB315" s="214"/>
      <c r="BC315" s="214"/>
      <c r="BD315" s="214"/>
      <c r="BE315" s="214"/>
      <c r="BF315" s="214"/>
      <c r="BG315" s="214"/>
      <c r="BH315" s="214"/>
    </row>
    <row r="316" spans="1:60" outlineLevel="2" x14ac:dyDescent="0.2">
      <c r="A316" s="221"/>
      <c r="B316" s="222"/>
      <c r="C316" s="267" t="s">
        <v>692</v>
      </c>
      <c r="D316" s="266"/>
      <c r="E316" s="266"/>
      <c r="F316" s="266"/>
      <c r="G316" s="266"/>
      <c r="H316" s="224"/>
      <c r="I316" s="224"/>
      <c r="J316" s="224"/>
      <c r="K316" s="224"/>
      <c r="L316" s="224"/>
      <c r="M316" s="224"/>
      <c r="N316" s="223"/>
      <c r="O316" s="223"/>
      <c r="P316" s="223"/>
      <c r="Q316" s="223"/>
      <c r="R316" s="224"/>
      <c r="S316" s="224"/>
      <c r="T316" s="224"/>
      <c r="U316" s="224"/>
      <c r="V316" s="224"/>
      <c r="W316" s="224"/>
      <c r="X316" s="224"/>
      <c r="Y316" s="224"/>
      <c r="Z316" s="214"/>
      <c r="AA316" s="214"/>
      <c r="AB316" s="214"/>
      <c r="AC316" s="214"/>
      <c r="AD316" s="214"/>
      <c r="AE316" s="214"/>
      <c r="AF316" s="214"/>
      <c r="AG316" s="214" t="s">
        <v>369</v>
      </c>
      <c r="AH316" s="214"/>
      <c r="AI316" s="214"/>
      <c r="AJ316" s="214"/>
      <c r="AK316" s="214"/>
      <c r="AL316" s="214"/>
      <c r="AM316" s="214"/>
      <c r="AN316" s="214"/>
      <c r="AO316" s="214"/>
      <c r="AP316" s="214"/>
      <c r="AQ316" s="214"/>
      <c r="AR316" s="214"/>
      <c r="AS316" s="214"/>
      <c r="AT316" s="214"/>
      <c r="AU316" s="214"/>
      <c r="AV316" s="214"/>
      <c r="AW316" s="214"/>
      <c r="AX316" s="214"/>
      <c r="AY316" s="214"/>
      <c r="AZ316" s="214"/>
      <c r="BA316" s="214"/>
      <c r="BB316" s="214"/>
      <c r="BC316" s="214"/>
      <c r="BD316" s="214"/>
      <c r="BE316" s="214"/>
      <c r="BF316" s="214"/>
      <c r="BG316" s="214"/>
      <c r="BH316" s="214"/>
    </row>
    <row r="317" spans="1:60" x14ac:dyDescent="0.2">
      <c r="A317" s="229" t="s">
        <v>310</v>
      </c>
      <c r="B317" s="230" t="s">
        <v>244</v>
      </c>
      <c r="C317" s="253" t="s">
        <v>245</v>
      </c>
      <c r="D317" s="231"/>
      <c r="E317" s="232"/>
      <c r="F317" s="233"/>
      <c r="G317" s="233">
        <f>SUMIF(AG318:AG349,"&lt;&gt;NOR",G318:G349)</f>
        <v>0</v>
      </c>
      <c r="H317" s="233"/>
      <c r="I317" s="233">
        <f>SUM(I318:I349)</f>
        <v>0</v>
      </c>
      <c r="J317" s="233"/>
      <c r="K317" s="233">
        <f>SUM(K318:K349)</f>
        <v>0</v>
      </c>
      <c r="L317" s="233"/>
      <c r="M317" s="233">
        <f>SUM(M318:M349)</f>
        <v>0</v>
      </c>
      <c r="N317" s="232"/>
      <c r="O317" s="232">
        <f>SUM(O318:O349)</f>
        <v>1.4900000000000002</v>
      </c>
      <c r="P317" s="232"/>
      <c r="Q317" s="232">
        <f>SUM(Q318:Q349)</f>
        <v>1.72</v>
      </c>
      <c r="R317" s="233"/>
      <c r="S317" s="233"/>
      <c r="T317" s="234"/>
      <c r="U317" s="228"/>
      <c r="V317" s="228">
        <f>SUM(V318:V349)</f>
        <v>43.03</v>
      </c>
      <c r="W317" s="228"/>
      <c r="X317" s="228"/>
      <c r="Y317" s="228"/>
      <c r="AG317" t="s">
        <v>311</v>
      </c>
    </row>
    <row r="318" spans="1:60" ht="22.5" outlineLevel="1" x14ac:dyDescent="0.2">
      <c r="A318" s="236">
        <v>96</v>
      </c>
      <c r="B318" s="237" t="s">
        <v>693</v>
      </c>
      <c r="C318" s="254" t="s">
        <v>694</v>
      </c>
      <c r="D318" s="238" t="s">
        <v>379</v>
      </c>
      <c r="E318" s="239">
        <v>36.770000000000003</v>
      </c>
      <c r="F318" s="240"/>
      <c r="G318" s="241">
        <f>ROUND(E318*F318,2)</f>
        <v>0</v>
      </c>
      <c r="H318" s="240"/>
      <c r="I318" s="241">
        <f>ROUND(E318*H318,2)</f>
        <v>0</v>
      </c>
      <c r="J318" s="240"/>
      <c r="K318" s="241">
        <f>ROUND(E318*J318,2)</f>
        <v>0</v>
      </c>
      <c r="L318" s="241">
        <v>12</v>
      </c>
      <c r="M318" s="241">
        <f>G318*(1+L318/100)</f>
        <v>0</v>
      </c>
      <c r="N318" s="239">
        <v>0</v>
      </c>
      <c r="O318" s="239">
        <f>ROUND(E318*N318,2)</f>
        <v>0</v>
      </c>
      <c r="P318" s="239">
        <v>0</v>
      </c>
      <c r="Q318" s="239">
        <f>ROUND(E318*P318,2)</f>
        <v>0</v>
      </c>
      <c r="R318" s="241" t="s">
        <v>695</v>
      </c>
      <c r="S318" s="241" t="s">
        <v>315</v>
      </c>
      <c r="T318" s="242" t="s">
        <v>315</v>
      </c>
      <c r="U318" s="224">
        <v>0.48</v>
      </c>
      <c r="V318" s="224">
        <f>ROUND(E318*U318,2)</f>
        <v>17.649999999999999</v>
      </c>
      <c r="W318" s="224"/>
      <c r="X318" s="224" t="s">
        <v>336</v>
      </c>
      <c r="Y318" s="224" t="s">
        <v>317</v>
      </c>
      <c r="Z318" s="214"/>
      <c r="AA318" s="214"/>
      <c r="AB318" s="214"/>
      <c r="AC318" s="214"/>
      <c r="AD318" s="214"/>
      <c r="AE318" s="214"/>
      <c r="AF318" s="214"/>
      <c r="AG318" s="214" t="s">
        <v>337</v>
      </c>
      <c r="AH318" s="214"/>
      <c r="AI318" s="214"/>
      <c r="AJ318" s="214"/>
      <c r="AK318" s="214"/>
      <c r="AL318" s="214"/>
      <c r="AM318" s="214"/>
      <c r="AN318" s="214"/>
      <c r="AO318" s="214"/>
      <c r="AP318" s="214"/>
      <c r="AQ318" s="214"/>
      <c r="AR318" s="214"/>
      <c r="AS318" s="214"/>
      <c r="AT318" s="214"/>
      <c r="AU318" s="214"/>
      <c r="AV318" s="214"/>
      <c r="AW318" s="214"/>
      <c r="AX318" s="214"/>
      <c r="AY318" s="214"/>
      <c r="AZ318" s="214"/>
      <c r="BA318" s="214"/>
      <c r="BB318" s="214"/>
      <c r="BC318" s="214"/>
      <c r="BD318" s="214"/>
      <c r="BE318" s="214"/>
      <c r="BF318" s="214"/>
      <c r="BG318" s="214"/>
      <c r="BH318" s="214"/>
    </row>
    <row r="319" spans="1:60" outlineLevel="2" x14ac:dyDescent="0.2">
      <c r="A319" s="221"/>
      <c r="B319" s="222"/>
      <c r="C319" s="268" t="s">
        <v>1436</v>
      </c>
      <c r="D319" s="262"/>
      <c r="E319" s="263"/>
      <c r="F319" s="224"/>
      <c r="G319" s="224"/>
      <c r="H319" s="224"/>
      <c r="I319" s="224"/>
      <c r="J319" s="224"/>
      <c r="K319" s="224"/>
      <c r="L319" s="224"/>
      <c r="M319" s="224"/>
      <c r="N319" s="223"/>
      <c r="O319" s="223"/>
      <c r="P319" s="223"/>
      <c r="Q319" s="223"/>
      <c r="R319" s="224"/>
      <c r="S319" s="224"/>
      <c r="T319" s="224"/>
      <c r="U319" s="224"/>
      <c r="V319" s="224"/>
      <c r="W319" s="224"/>
      <c r="X319" s="224"/>
      <c r="Y319" s="224"/>
      <c r="Z319" s="214"/>
      <c r="AA319" s="214"/>
      <c r="AB319" s="214"/>
      <c r="AC319" s="214"/>
      <c r="AD319" s="214"/>
      <c r="AE319" s="214"/>
      <c r="AF319" s="214"/>
      <c r="AG319" s="214" t="s">
        <v>371</v>
      </c>
      <c r="AH319" s="214">
        <v>0</v>
      </c>
      <c r="AI319" s="214"/>
      <c r="AJ319" s="214"/>
      <c r="AK319" s="214"/>
      <c r="AL319" s="214"/>
      <c r="AM319" s="214"/>
      <c r="AN319" s="214"/>
      <c r="AO319" s="214"/>
      <c r="AP319" s="214"/>
      <c r="AQ319" s="214"/>
      <c r="AR319" s="214"/>
      <c r="AS319" s="214"/>
      <c r="AT319" s="214"/>
      <c r="AU319" s="214"/>
      <c r="AV319" s="214"/>
      <c r="AW319" s="214"/>
      <c r="AX319" s="214"/>
      <c r="AY319" s="214"/>
      <c r="AZ319" s="214"/>
      <c r="BA319" s="214"/>
      <c r="BB319" s="214"/>
      <c r="BC319" s="214"/>
      <c r="BD319" s="214"/>
      <c r="BE319" s="214"/>
      <c r="BF319" s="214"/>
      <c r="BG319" s="214"/>
      <c r="BH319" s="214"/>
    </row>
    <row r="320" spans="1:60" outlineLevel="3" x14ac:dyDescent="0.2">
      <c r="A320" s="221"/>
      <c r="B320" s="222"/>
      <c r="C320" s="268" t="s">
        <v>1311</v>
      </c>
      <c r="D320" s="262"/>
      <c r="E320" s="263">
        <v>9.33</v>
      </c>
      <c r="F320" s="224"/>
      <c r="G320" s="224"/>
      <c r="H320" s="224"/>
      <c r="I320" s="224"/>
      <c r="J320" s="224"/>
      <c r="K320" s="224"/>
      <c r="L320" s="224"/>
      <c r="M320" s="224"/>
      <c r="N320" s="223"/>
      <c r="O320" s="223"/>
      <c r="P320" s="223"/>
      <c r="Q320" s="223"/>
      <c r="R320" s="224"/>
      <c r="S320" s="224"/>
      <c r="T320" s="224"/>
      <c r="U320" s="224"/>
      <c r="V320" s="224"/>
      <c r="W320" s="224"/>
      <c r="X320" s="224"/>
      <c r="Y320" s="224"/>
      <c r="Z320" s="214"/>
      <c r="AA320" s="214"/>
      <c r="AB320" s="214"/>
      <c r="AC320" s="214"/>
      <c r="AD320" s="214"/>
      <c r="AE320" s="214"/>
      <c r="AF320" s="214"/>
      <c r="AG320" s="214" t="s">
        <v>371</v>
      </c>
      <c r="AH320" s="214">
        <v>0</v>
      </c>
      <c r="AI320" s="214"/>
      <c r="AJ320" s="214"/>
      <c r="AK320" s="214"/>
      <c r="AL320" s="214"/>
      <c r="AM320" s="214"/>
      <c r="AN320" s="214"/>
      <c r="AO320" s="214"/>
      <c r="AP320" s="214"/>
      <c r="AQ320" s="214"/>
      <c r="AR320" s="214"/>
      <c r="AS320" s="214"/>
      <c r="AT320" s="214"/>
      <c r="AU320" s="214"/>
      <c r="AV320" s="214"/>
      <c r="AW320" s="214"/>
      <c r="AX320" s="214"/>
      <c r="AY320" s="214"/>
      <c r="AZ320" s="214"/>
      <c r="BA320" s="214"/>
      <c r="BB320" s="214"/>
      <c r="BC320" s="214"/>
      <c r="BD320" s="214"/>
      <c r="BE320" s="214"/>
      <c r="BF320" s="214"/>
      <c r="BG320" s="214"/>
      <c r="BH320" s="214"/>
    </row>
    <row r="321" spans="1:60" outlineLevel="3" x14ac:dyDescent="0.2">
      <c r="A321" s="221"/>
      <c r="B321" s="222"/>
      <c r="C321" s="268" t="s">
        <v>1313</v>
      </c>
      <c r="D321" s="262"/>
      <c r="E321" s="263">
        <v>2.14</v>
      </c>
      <c r="F321" s="224"/>
      <c r="G321" s="224"/>
      <c r="H321" s="224"/>
      <c r="I321" s="224"/>
      <c r="J321" s="224"/>
      <c r="K321" s="224"/>
      <c r="L321" s="224"/>
      <c r="M321" s="224"/>
      <c r="N321" s="223"/>
      <c r="O321" s="223"/>
      <c r="P321" s="223"/>
      <c r="Q321" s="223"/>
      <c r="R321" s="224"/>
      <c r="S321" s="224"/>
      <c r="T321" s="224"/>
      <c r="U321" s="224"/>
      <c r="V321" s="224"/>
      <c r="W321" s="224"/>
      <c r="X321" s="224"/>
      <c r="Y321" s="224"/>
      <c r="Z321" s="214"/>
      <c r="AA321" s="214"/>
      <c r="AB321" s="214"/>
      <c r="AC321" s="214"/>
      <c r="AD321" s="214"/>
      <c r="AE321" s="214"/>
      <c r="AF321" s="214"/>
      <c r="AG321" s="214" t="s">
        <v>371</v>
      </c>
      <c r="AH321" s="214">
        <v>0</v>
      </c>
      <c r="AI321" s="214"/>
      <c r="AJ321" s="214"/>
      <c r="AK321" s="214"/>
      <c r="AL321" s="214"/>
      <c r="AM321" s="214"/>
      <c r="AN321" s="214"/>
      <c r="AO321" s="214"/>
      <c r="AP321" s="214"/>
      <c r="AQ321" s="214"/>
      <c r="AR321" s="214"/>
      <c r="AS321" s="214"/>
      <c r="AT321" s="214"/>
      <c r="AU321" s="214"/>
      <c r="AV321" s="214"/>
      <c r="AW321" s="214"/>
      <c r="AX321" s="214"/>
      <c r="AY321" s="214"/>
      <c r="AZ321" s="214"/>
      <c r="BA321" s="214"/>
      <c r="BB321" s="214"/>
      <c r="BC321" s="214"/>
      <c r="BD321" s="214"/>
      <c r="BE321" s="214"/>
      <c r="BF321" s="214"/>
      <c r="BG321" s="214"/>
      <c r="BH321" s="214"/>
    </row>
    <row r="322" spans="1:60" outlineLevel="3" x14ac:dyDescent="0.2">
      <c r="A322" s="221"/>
      <c r="B322" s="222"/>
      <c r="C322" s="268" t="s">
        <v>1314</v>
      </c>
      <c r="D322" s="262"/>
      <c r="E322" s="263">
        <v>1.24</v>
      </c>
      <c r="F322" s="224"/>
      <c r="G322" s="224"/>
      <c r="H322" s="224"/>
      <c r="I322" s="224"/>
      <c r="J322" s="224"/>
      <c r="K322" s="224"/>
      <c r="L322" s="224"/>
      <c r="M322" s="224"/>
      <c r="N322" s="223"/>
      <c r="O322" s="223"/>
      <c r="P322" s="223"/>
      <c r="Q322" s="223"/>
      <c r="R322" s="224"/>
      <c r="S322" s="224"/>
      <c r="T322" s="224"/>
      <c r="U322" s="224"/>
      <c r="V322" s="224"/>
      <c r="W322" s="224"/>
      <c r="X322" s="224"/>
      <c r="Y322" s="224"/>
      <c r="Z322" s="214"/>
      <c r="AA322" s="214"/>
      <c r="AB322" s="214"/>
      <c r="AC322" s="214"/>
      <c r="AD322" s="214"/>
      <c r="AE322" s="214"/>
      <c r="AF322" s="214"/>
      <c r="AG322" s="214" t="s">
        <v>371</v>
      </c>
      <c r="AH322" s="214">
        <v>0</v>
      </c>
      <c r="AI322" s="214"/>
      <c r="AJ322" s="214"/>
      <c r="AK322" s="214"/>
      <c r="AL322" s="214"/>
      <c r="AM322" s="214"/>
      <c r="AN322" s="214"/>
      <c r="AO322" s="214"/>
      <c r="AP322" s="214"/>
      <c r="AQ322" s="214"/>
      <c r="AR322" s="214"/>
      <c r="AS322" s="214"/>
      <c r="AT322" s="214"/>
      <c r="AU322" s="214"/>
      <c r="AV322" s="214"/>
      <c r="AW322" s="214"/>
      <c r="AX322" s="214"/>
      <c r="AY322" s="214"/>
      <c r="AZ322" s="214"/>
      <c r="BA322" s="214"/>
      <c r="BB322" s="214"/>
      <c r="BC322" s="214"/>
      <c r="BD322" s="214"/>
      <c r="BE322" s="214"/>
      <c r="BF322" s="214"/>
      <c r="BG322" s="214"/>
      <c r="BH322" s="214"/>
    </row>
    <row r="323" spans="1:60" outlineLevel="3" x14ac:dyDescent="0.2">
      <c r="A323" s="221"/>
      <c r="B323" s="222"/>
      <c r="C323" s="268" t="s">
        <v>1312</v>
      </c>
      <c r="D323" s="262"/>
      <c r="E323" s="263">
        <v>24.06</v>
      </c>
      <c r="F323" s="224"/>
      <c r="G323" s="224"/>
      <c r="H323" s="224"/>
      <c r="I323" s="224"/>
      <c r="J323" s="224"/>
      <c r="K323" s="224"/>
      <c r="L323" s="224"/>
      <c r="M323" s="224"/>
      <c r="N323" s="223"/>
      <c r="O323" s="223"/>
      <c r="P323" s="223"/>
      <c r="Q323" s="223"/>
      <c r="R323" s="224"/>
      <c r="S323" s="224"/>
      <c r="T323" s="224"/>
      <c r="U323" s="224"/>
      <c r="V323" s="224"/>
      <c r="W323" s="224"/>
      <c r="X323" s="224"/>
      <c r="Y323" s="224"/>
      <c r="Z323" s="214"/>
      <c r="AA323" s="214"/>
      <c r="AB323" s="214"/>
      <c r="AC323" s="214"/>
      <c r="AD323" s="214"/>
      <c r="AE323" s="214"/>
      <c r="AF323" s="214"/>
      <c r="AG323" s="214" t="s">
        <v>371</v>
      </c>
      <c r="AH323" s="214">
        <v>0</v>
      </c>
      <c r="AI323" s="214"/>
      <c r="AJ323" s="214"/>
      <c r="AK323" s="214"/>
      <c r="AL323" s="214"/>
      <c r="AM323" s="214"/>
      <c r="AN323" s="214"/>
      <c r="AO323" s="214"/>
      <c r="AP323" s="214"/>
      <c r="AQ323" s="214"/>
      <c r="AR323" s="214"/>
      <c r="AS323" s="214"/>
      <c r="AT323" s="214"/>
      <c r="AU323" s="214"/>
      <c r="AV323" s="214"/>
      <c r="AW323" s="214"/>
      <c r="AX323" s="214"/>
      <c r="AY323" s="214"/>
      <c r="AZ323" s="214"/>
      <c r="BA323" s="214"/>
      <c r="BB323" s="214"/>
      <c r="BC323" s="214"/>
      <c r="BD323" s="214"/>
      <c r="BE323" s="214"/>
      <c r="BF323" s="214"/>
      <c r="BG323" s="214"/>
      <c r="BH323" s="214"/>
    </row>
    <row r="324" spans="1:60" ht="22.5" outlineLevel="1" x14ac:dyDescent="0.2">
      <c r="A324" s="236">
        <v>97</v>
      </c>
      <c r="B324" s="237" t="s">
        <v>697</v>
      </c>
      <c r="C324" s="254" t="s">
        <v>698</v>
      </c>
      <c r="D324" s="238" t="s">
        <v>379</v>
      </c>
      <c r="E324" s="239">
        <v>79.423199999999994</v>
      </c>
      <c r="F324" s="240"/>
      <c r="G324" s="241">
        <f>ROUND(E324*F324,2)</f>
        <v>0</v>
      </c>
      <c r="H324" s="240"/>
      <c r="I324" s="241">
        <f>ROUND(E324*H324,2)</f>
        <v>0</v>
      </c>
      <c r="J324" s="240"/>
      <c r="K324" s="241">
        <f>ROUND(E324*J324,2)</f>
        <v>0</v>
      </c>
      <c r="L324" s="241">
        <v>12</v>
      </c>
      <c r="M324" s="241">
        <f>G324*(1+L324/100)</f>
        <v>0</v>
      </c>
      <c r="N324" s="239">
        <v>1.6199999999999999E-2</v>
      </c>
      <c r="O324" s="239">
        <f>ROUND(E324*N324,2)</f>
        <v>1.29</v>
      </c>
      <c r="P324" s="239">
        <v>0</v>
      </c>
      <c r="Q324" s="239">
        <f>ROUND(E324*P324,2)</f>
        <v>0</v>
      </c>
      <c r="R324" s="241" t="s">
        <v>428</v>
      </c>
      <c r="S324" s="241" t="s">
        <v>315</v>
      </c>
      <c r="T324" s="242" t="s">
        <v>315</v>
      </c>
      <c r="U324" s="224">
        <v>0</v>
      </c>
      <c r="V324" s="224">
        <f>ROUND(E324*U324,2)</f>
        <v>0</v>
      </c>
      <c r="W324" s="224"/>
      <c r="X324" s="224" t="s">
        <v>429</v>
      </c>
      <c r="Y324" s="224" t="s">
        <v>317</v>
      </c>
      <c r="Z324" s="214"/>
      <c r="AA324" s="214"/>
      <c r="AB324" s="214"/>
      <c r="AC324" s="214"/>
      <c r="AD324" s="214"/>
      <c r="AE324" s="214"/>
      <c r="AF324" s="214"/>
      <c r="AG324" s="214" t="s">
        <v>430</v>
      </c>
      <c r="AH324" s="214"/>
      <c r="AI324" s="214"/>
      <c r="AJ324" s="214"/>
      <c r="AK324" s="214"/>
      <c r="AL324" s="214"/>
      <c r="AM324" s="214"/>
      <c r="AN324" s="214"/>
      <c r="AO324" s="214"/>
      <c r="AP324" s="214"/>
      <c r="AQ324" s="214"/>
      <c r="AR324" s="214"/>
      <c r="AS324" s="214"/>
      <c r="AT324" s="214"/>
      <c r="AU324" s="214"/>
      <c r="AV324" s="214"/>
      <c r="AW324" s="214"/>
      <c r="AX324" s="214"/>
      <c r="AY324" s="214"/>
      <c r="AZ324" s="214"/>
      <c r="BA324" s="214"/>
      <c r="BB324" s="214"/>
      <c r="BC324" s="214"/>
      <c r="BD324" s="214"/>
      <c r="BE324" s="214"/>
      <c r="BF324" s="214"/>
      <c r="BG324" s="214"/>
      <c r="BH324" s="214"/>
    </row>
    <row r="325" spans="1:60" outlineLevel="2" x14ac:dyDescent="0.2">
      <c r="A325" s="221"/>
      <c r="B325" s="222"/>
      <c r="C325" s="268" t="s">
        <v>1437</v>
      </c>
      <c r="D325" s="262"/>
      <c r="E325" s="263">
        <v>79.423199999999994</v>
      </c>
      <c r="F325" s="224"/>
      <c r="G325" s="224"/>
      <c r="H325" s="224"/>
      <c r="I325" s="224"/>
      <c r="J325" s="224"/>
      <c r="K325" s="224"/>
      <c r="L325" s="224"/>
      <c r="M325" s="224"/>
      <c r="N325" s="223"/>
      <c r="O325" s="223"/>
      <c r="P325" s="223"/>
      <c r="Q325" s="223"/>
      <c r="R325" s="224"/>
      <c r="S325" s="224"/>
      <c r="T325" s="224"/>
      <c r="U325" s="224"/>
      <c r="V325" s="224"/>
      <c r="W325" s="224"/>
      <c r="X325" s="224"/>
      <c r="Y325" s="224"/>
      <c r="Z325" s="214"/>
      <c r="AA325" s="214"/>
      <c r="AB325" s="214"/>
      <c r="AC325" s="214"/>
      <c r="AD325" s="214"/>
      <c r="AE325" s="214"/>
      <c r="AF325" s="214"/>
      <c r="AG325" s="214" t="s">
        <v>371</v>
      </c>
      <c r="AH325" s="214">
        <v>0</v>
      </c>
      <c r="AI325" s="214"/>
      <c r="AJ325" s="214"/>
      <c r="AK325" s="214"/>
      <c r="AL325" s="214"/>
      <c r="AM325" s="214"/>
      <c r="AN325" s="214"/>
      <c r="AO325" s="214"/>
      <c r="AP325" s="214"/>
      <c r="AQ325" s="214"/>
      <c r="AR325" s="214"/>
      <c r="AS325" s="214"/>
      <c r="AT325" s="214"/>
      <c r="AU325" s="214"/>
      <c r="AV325" s="214"/>
      <c r="AW325" s="214"/>
      <c r="AX325" s="214"/>
      <c r="AY325" s="214"/>
      <c r="AZ325" s="214"/>
      <c r="BA325" s="214"/>
      <c r="BB325" s="214"/>
      <c r="BC325" s="214"/>
      <c r="BD325" s="214"/>
      <c r="BE325" s="214"/>
      <c r="BF325" s="214"/>
      <c r="BG325" s="214"/>
      <c r="BH325" s="214"/>
    </row>
    <row r="326" spans="1:60" outlineLevel="1" x14ac:dyDescent="0.2">
      <c r="A326" s="236">
        <v>98</v>
      </c>
      <c r="B326" s="237" t="s">
        <v>700</v>
      </c>
      <c r="C326" s="254" t="s">
        <v>701</v>
      </c>
      <c r="D326" s="238" t="s">
        <v>379</v>
      </c>
      <c r="E326" s="239">
        <v>36.770000000000003</v>
      </c>
      <c r="F326" s="240"/>
      <c r="G326" s="241">
        <f>ROUND(E326*F326,2)</f>
        <v>0</v>
      </c>
      <c r="H326" s="240"/>
      <c r="I326" s="241">
        <f>ROUND(E326*H326,2)</f>
        <v>0</v>
      </c>
      <c r="J326" s="240"/>
      <c r="K326" s="241">
        <f>ROUND(E326*J326,2)</f>
        <v>0</v>
      </c>
      <c r="L326" s="241">
        <v>12</v>
      </c>
      <c r="M326" s="241">
        <f>G326*(1+L326/100)</f>
        <v>0</v>
      </c>
      <c r="N326" s="239">
        <v>0</v>
      </c>
      <c r="O326" s="239">
        <f>ROUND(E326*N326,2)</f>
        <v>0</v>
      </c>
      <c r="P326" s="239">
        <v>0</v>
      </c>
      <c r="Q326" s="239">
        <f>ROUND(E326*P326,2)</f>
        <v>0</v>
      </c>
      <c r="R326" s="241" t="s">
        <v>695</v>
      </c>
      <c r="S326" s="241" t="s">
        <v>315</v>
      </c>
      <c r="T326" s="242" t="s">
        <v>315</v>
      </c>
      <c r="U326" s="224">
        <v>0.29899999999999999</v>
      </c>
      <c r="V326" s="224">
        <f>ROUND(E326*U326,2)</f>
        <v>10.99</v>
      </c>
      <c r="W326" s="224"/>
      <c r="X326" s="224" t="s">
        <v>336</v>
      </c>
      <c r="Y326" s="224" t="s">
        <v>317</v>
      </c>
      <c r="Z326" s="214"/>
      <c r="AA326" s="214"/>
      <c r="AB326" s="214"/>
      <c r="AC326" s="214"/>
      <c r="AD326" s="214"/>
      <c r="AE326" s="214"/>
      <c r="AF326" s="214"/>
      <c r="AG326" s="214" t="s">
        <v>337</v>
      </c>
      <c r="AH326" s="214"/>
      <c r="AI326" s="214"/>
      <c r="AJ326" s="214"/>
      <c r="AK326" s="214"/>
      <c r="AL326" s="214"/>
      <c r="AM326" s="214"/>
      <c r="AN326" s="214"/>
      <c r="AO326" s="214"/>
      <c r="AP326" s="214"/>
      <c r="AQ326" s="214"/>
      <c r="AR326" s="214"/>
      <c r="AS326" s="214"/>
      <c r="AT326" s="214"/>
      <c r="AU326" s="214"/>
      <c r="AV326" s="214"/>
      <c r="AW326" s="214"/>
      <c r="AX326" s="214"/>
      <c r="AY326" s="214"/>
      <c r="AZ326" s="214"/>
      <c r="BA326" s="214"/>
      <c r="BB326" s="214"/>
      <c r="BC326" s="214"/>
      <c r="BD326" s="214"/>
      <c r="BE326" s="214"/>
      <c r="BF326" s="214"/>
      <c r="BG326" s="214"/>
      <c r="BH326" s="214"/>
    </row>
    <row r="327" spans="1:60" outlineLevel="2" x14ac:dyDescent="0.2">
      <c r="A327" s="221"/>
      <c r="B327" s="222"/>
      <c r="C327" s="268" t="s">
        <v>702</v>
      </c>
      <c r="D327" s="262"/>
      <c r="E327" s="263"/>
      <c r="F327" s="224"/>
      <c r="G327" s="224"/>
      <c r="H327" s="224"/>
      <c r="I327" s="224"/>
      <c r="J327" s="224"/>
      <c r="K327" s="224"/>
      <c r="L327" s="224"/>
      <c r="M327" s="224"/>
      <c r="N327" s="223"/>
      <c r="O327" s="223"/>
      <c r="P327" s="223"/>
      <c r="Q327" s="223"/>
      <c r="R327" s="224"/>
      <c r="S327" s="224"/>
      <c r="T327" s="224"/>
      <c r="U327" s="224"/>
      <c r="V327" s="224"/>
      <c r="W327" s="224"/>
      <c r="X327" s="224"/>
      <c r="Y327" s="224"/>
      <c r="Z327" s="214"/>
      <c r="AA327" s="214"/>
      <c r="AB327" s="214"/>
      <c r="AC327" s="214"/>
      <c r="AD327" s="214"/>
      <c r="AE327" s="214"/>
      <c r="AF327" s="214"/>
      <c r="AG327" s="214" t="s">
        <v>371</v>
      </c>
      <c r="AH327" s="214">
        <v>0</v>
      </c>
      <c r="AI327" s="214"/>
      <c r="AJ327" s="214"/>
      <c r="AK327" s="214"/>
      <c r="AL327" s="214"/>
      <c r="AM327" s="214"/>
      <c r="AN327" s="214"/>
      <c r="AO327" s="214"/>
      <c r="AP327" s="214"/>
      <c r="AQ327" s="214"/>
      <c r="AR327" s="214"/>
      <c r="AS327" s="214"/>
      <c r="AT327" s="214"/>
      <c r="AU327" s="214"/>
      <c r="AV327" s="214"/>
      <c r="AW327" s="214"/>
      <c r="AX327" s="214"/>
      <c r="AY327" s="214"/>
      <c r="AZ327" s="214"/>
      <c r="BA327" s="214"/>
      <c r="BB327" s="214"/>
      <c r="BC327" s="214"/>
      <c r="BD327" s="214"/>
      <c r="BE327" s="214"/>
      <c r="BF327" s="214"/>
      <c r="BG327" s="214"/>
      <c r="BH327" s="214"/>
    </row>
    <row r="328" spans="1:60" outlineLevel="3" x14ac:dyDescent="0.2">
      <c r="A328" s="221"/>
      <c r="B328" s="222"/>
      <c r="C328" s="268" t="s">
        <v>703</v>
      </c>
      <c r="D328" s="262"/>
      <c r="E328" s="263"/>
      <c r="F328" s="224"/>
      <c r="G328" s="224"/>
      <c r="H328" s="224"/>
      <c r="I328" s="224"/>
      <c r="J328" s="224"/>
      <c r="K328" s="224"/>
      <c r="L328" s="224"/>
      <c r="M328" s="224"/>
      <c r="N328" s="223"/>
      <c r="O328" s="223"/>
      <c r="P328" s="223"/>
      <c r="Q328" s="223"/>
      <c r="R328" s="224"/>
      <c r="S328" s="224"/>
      <c r="T328" s="224"/>
      <c r="U328" s="224"/>
      <c r="V328" s="224"/>
      <c r="W328" s="224"/>
      <c r="X328" s="224"/>
      <c r="Y328" s="224"/>
      <c r="Z328" s="214"/>
      <c r="AA328" s="214"/>
      <c r="AB328" s="214"/>
      <c r="AC328" s="214"/>
      <c r="AD328" s="214"/>
      <c r="AE328" s="214"/>
      <c r="AF328" s="214"/>
      <c r="AG328" s="214" t="s">
        <v>371</v>
      </c>
      <c r="AH328" s="214">
        <v>0</v>
      </c>
      <c r="AI328" s="214"/>
      <c r="AJ328" s="214"/>
      <c r="AK328" s="214"/>
      <c r="AL328" s="214"/>
      <c r="AM328" s="214"/>
      <c r="AN328" s="214"/>
      <c r="AO328" s="214"/>
      <c r="AP328" s="214"/>
      <c r="AQ328" s="214"/>
      <c r="AR328" s="214"/>
      <c r="AS328" s="214"/>
      <c r="AT328" s="214"/>
      <c r="AU328" s="214"/>
      <c r="AV328" s="214"/>
      <c r="AW328" s="214"/>
      <c r="AX328" s="214"/>
      <c r="AY328" s="214"/>
      <c r="AZ328" s="214"/>
      <c r="BA328" s="214"/>
      <c r="BB328" s="214"/>
      <c r="BC328" s="214"/>
      <c r="BD328" s="214"/>
      <c r="BE328" s="214"/>
      <c r="BF328" s="214"/>
      <c r="BG328" s="214"/>
      <c r="BH328" s="214"/>
    </row>
    <row r="329" spans="1:60" outlineLevel="3" x14ac:dyDescent="0.2">
      <c r="A329" s="221"/>
      <c r="B329" s="222"/>
      <c r="C329" s="268" t="s">
        <v>1438</v>
      </c>
      <c r="D329" s="262"/>
      <c r="E329" s="263">
        <v>36.770000000000003</v>
      </c>
      <c r="F329" s="224"/>
      <c r="G329" s="224"/>
      <c r="H329" s="224"/>
      <c r="I329" s="224"/>
      <c r="J329" s="224"/>
      <c r="K329" s="224"/>
      <c r="L329" s="224"/>
      <c r="M329" s="224"/>
      <c r="N329" s="223"/>
      <c r="O329" s="223"/>
      <c r="P329" s="223"/>
      <c r="Q329" s="223"/>
      <c r="R329" s="224"/>
      <c r="S329" s="224"/>
      <c r="T329" s="224"/>
      <c r="U329" s="224"/>
      <c r="V329" s="224"/>
      <c r="W329" s="224"/>
      <c r="X329" s="224"/>
      <c r="Y329" s="224"/>
      <c r="Z329" s="214"/>
      <c r="AA329" s="214"/>
      <c r="AB329" s="214"/>
      <c r="AC329" s="214"/>
      <c r="AD329" s="214"/>
      <c r="AE329" s="214"/>
      <c r="AF329" s="214"/>
      <c r="AG329" s="214" t="s">
        <v>371</v>
      </c>
      <c r="AH329" s="214">
        <v>5</v>
      </c>
      <c r="AI329" s="214"/>
      <c r="AJ329" s="214"/>
      <c r="AK329" s="214"/>
      <c r="AL329" s="214"/>
      <c r="AM329" s="214"/>
      <c r="AN329" s="214"/>
      <c r="AO329" s="214"/>
      <c r="AP329" s="214"/>
      <c r="AQ329" s="214"/>
      <c r="AR329" s="214"/>
      <c r="AS329" s="214"/>
      <c r="AT329" s="214"/>
      <c r="AU329" s="214"/>
      <c r="AV329" s="214"/>
      <c r="AW329" s="214"/>
      <c r="AX329" s="214"/>
      <c r="AY329" s="214"/>
      <c r="AZ329" s="214"/>
      <c r="BA329" s="214"/>
      <c r="BB329" s="214"/>
      <c r="BC329" s="214"/>
      <c r="BD329" s="214"/>
      <c r="BE329" s="214"/>
      <c r="BF329" s="214"/>
      <c r="BG329" s="214"/>
      <c r="BH329" s="214"/>
    </row>
    <row r="330" spans="1:60" ht="22.5" outlineLevel="1" x14ac:dyDescent="0.2">
      <c r="A330" s="236">
        <v>99</v>
      </c>
      <c r="B330" s="237" t="s">
        <v>705</v>
      </c>
      <c r="C330" s="254" t="s">
        <v>706</v>
      </c>
      <c r="D330" s="238" t="s">
        <v>365</v>
      </c>
      <c r="E330" s="239">
        <v>0.15487999999999999</v>
      </c>
      <c r="F330" s="240"/>
      <c r="G330" s="241">
        <f>ROUND(E330*F330,2)</f>
        <v>0</v>
      </c>
      <c r="H330" s="240"/>
      <c r="I330" s="241">
        <f>ROUND(E330*H330,2)</f>
        <v>0</v>
      </c>
      <c r="J330" s="240"/>
      <c r="K330" s="241">
        <f>ROUND(E330*J330,2)</f>
        <v>0</v>
      </c>
      <c r="L330" s="241">
        <v>12</v>
      </c>
      <c r="M330" s="241">
        <f>G330*(1+L330/100)</f>
        <v>0</v>
      </c>
      <c r="N330" s="239">
        <v>0.5</v>
      </c>
      <c r="O330" s="239">
        <f>ROUND(E330*N330,2)</f>
        <v>0.08</v>
      </c>
      <c r="P330" s="239">
        <v>0</v>
      </c>
      <c r="Q330" s="239">
        <f>ROUND(E330*P330,2)</f>
        <v>0</v>
      </c>
      <c r="R330" s="241" t="s">
        <v>428</v>
      </c>
      <c r="S330" s="241" t="s">
        <v>315</v>
      </c>
      <c r="T330" s="242" t="s">
        <v>315</v>
      </c>
      <c r="U330" s="224">
        <v>0</v>
      </c>
      <c r="V330" s="224">
        <f>ROUND(E330*U330,2)</f>
        <v>0</v>
      </c>
      <c r="W330" s="224"/>
      <c r="X330" s="224" t="s">
        <v>429</v>
      </c>
      <c r="Y330" s="224" t="s">
        <v>317</v>
      </c>
      <c r="Z330" s="214"/>
      <c r="AA330" s="214"/>
      <c r="AB330" s="214"/>
      <c r="AC330" s="214"/>
      <c r="AD330" s="214"/>
      <c r="AE330" s="214"/>
      <c r="AF330" s="214"/>
      <c r="AG330" s="214" t="s">
        <v>430</v>
      </c>
      <c r="AH330" s="214"/>
      <c r="AI330" s="214"/>
      <c r="AJ330" s="214"/>
      <c r="AK330" s="214"/>
      <c r="AL330" s="214"/>
      <c r="AM330" s="214"/>
      <c r="AN330" s="214"/>
      <c r="AO330" s="214"/>
      <c r="AP330" s="214"/>
      <c r="AQ330" s="214"/>
      <c r="AR330" s="214"/>
      <c r="AS330" s="214"/>
      <c r="AT330" s="214"/>
      <c r="AU330" s="214"/>
      <c r="AV330" s="214"/>
      <c r="AW330" s="214"/>
      <c r="AX330" s="214"/>
      <c r="AY330" s="214"/>
      <c r="AZ330" s="214"/>
      <c r="BA330" s="214"/>
      <c r="BB330" s="214"/>
      <c r="BC330" s="214"/>
      <c r="BD330" s="214"/>
      <c r="BE330" s="214"/>
      <c r="BF330" s="214"/>
      <c r="BG330" s="214"/>
      <c r="BH330" s="214"/>
    </row>
    <row r="331" spans="1:60" outlineLevel="2" x14ac:dyDescent="0.2">
      <c r="A331" s="221"/>
      <c r="B331" s="222"/>
      <c r="C331" s="268" t="s">
        <v>707</v>
      </c>
      <c r="D331" s="262"/>
      <c r="E331" s="263"/>
      <c r="F331" s="224"/>
      <c r="G331" s="224"/>
      <c r="H331" s="224"/>
      <c r="I331" s="224"/>
      <c r="J331" s="224"/>
      <c r="K331" s="224"/>
      <c r="L331" s="224"/>
      <c r="M331" s="224"/>
      <c r="N331" s="223"/>
      <c r="O331" s="223"/>
      <c r="P331" s="223"/>
      <c r="Q331" s="223"/>
      <c r="R331" s="224"/>
      <c r="S331" s="224"/>
      <c r="T331" s="224"/>
      <c r="U331" s="224"/>
      <c r="V331" s="224"/>
      <c r="W331" s="224"/>
      <c r="X331" s="224"/>
      <c r="Y331" s="224"/>
      <c r="Z331" s="214"/>
      <c r="AA331" s="214"/>
      <c r="AB331" s="214"/>
      <c r="AC331" s="214"/>
      <c r="AD331" s="214"/>
      <c r="AE331" s="214"/>
      <c r="AF331" s="214"/>
      <c r="AG331" s="214" t="s">
        <v>371</v>
      </c>
      <c r="AH331" s="214">
        <v>0</v>
      </c>
      <c r="AI331" s="214"/>
      <c r="AJ331" s="214"/>
      <c r="AK331" s="214"/>
      <c r="AL331" s="214"/>
      <c r="AM331" s="214"/>
      <c r="AN331" s="214"/>
      <c r="AO331" s="214"/>
      <c r="AP331" s="214"/>
      <c r="AQ331" s="214"/>
      <c r="AR331" s="214"/>
      <c r="AS331" s="214"/>
      <c r="AT331" s="214"/>
      <c r="AU331" s="214"/>
      <c r="AV331" s="214"/>
      <c r="AW331" s="214"/>
      <c r="AX331" s="214"/>
      <c r="AY331" s="214"/>
      <c r="AZ331" s="214"/>
      <c r="BA331" s="214"/>
      <c r="BB331" s="214"/>
      <c r="BC331" s="214"/>
      <c r="BD331" s="214"/>
      <c r="BE331" s="214"/>
      <c r="BF331" s="214"/>
      <c r="BG331" s="214"/>
      <c r="BH331" s="214"/>
    </row>
    <row r="332" spans="1:60" outlineLevel="3" x14ac:dyDescent="0.2">
      <c r="A332" s="221"/>
      <c r="B332" s="222"/>
      <c r="C332" s="268" t="s">
        <v>1439</v>
      </c>
      <c r="D332" s="262"/>
      <c r="E332" s="263">
        <v>0.15487999999999999</v>
      </c>
      <c r="F332" s="224"/>
      <c r="G332" s="224"/>
      <c r="H332" s="224"/>
      <c r="I332" s="224"/>
      <c r="J332" s="224"/>
      <c r="K332" s="224"/>
      <c r="L332" s="224"/>
      <c r="M332" s="224"/>
      <c r="N332" s="223"/>
      <c r="O332" s="223"/>
      <c r="P332" s="223"/>
      <c r="Q332" s="223"/>
      <c r="R332" s="224"/>
      <c r="S332" s="224"/>
      <c r="T332" s="224"/>
      <c r="U332" s="224"/>
      <c r="V332" s="224"/>
      <c r="W332" s="224"/>
      <c r="X332" s="224"/>
      <c r="Y332" s="224"/>
      <c r="Z332" s="214"/>
      <c r="AA332" s="214"/>
      <c r="AB332" s="214"/>
      <c r="AC332" s="214"/>
      <c r="AD332" s="214"/>
      <c r="AE332" s="214"/>
      <c r="AF332" s="214"/>
      <c r="AG332" s="214" t="s">
        <v>371</v>
      </c>
      <c r="AH332" s="214">
        <v>0</v>
      </c>
      <c r="AI332" s="214"/>
      <c r="AJ332" s="214"/>
      <c r="AK332" s="214"/>
      <c r="AL332" s="214"/>
      <c r="AM332" s="214"/>
      <c r="AN332" s="214"/>
      <c r="AO332" s="214"/>
      <c r="AP332" s="214"/>
      <c r="AQ332" s="214"/>
      <c r="AR332" s="214"/>
      <c r="AS332" s="214"/>
      <c r="AT332" s="214"/>
      <c r="AU332" s="214"/>
      <c r="AV332" s="214"/>
      <c r="AW332" s="214"/>
      <c r="AX332" s="214"/>
      <c r="AY332" s="214"/>
      <c r="AZ332" s="214"/>
      <c r="BA332" s="214"/>
      <c r="BB332" s="214"/>
      <c r="BC332" s="214"/>
      <c r="BD332" s="214"/>
      <c r="BE332" s="214"/>
      <c r="BF332" s="214"/>
      <c r="BG332" s="214"/>
      <c r="BH332" s="214"/>
    </row>
    <row r="333" spans="1:60" outlineLevel="1" x14ac:dyDescent="0.2">
      <c r="A333" s="236">
        <v>100</v>
      </c>
      <c r="B333" s="237" t="s">
        <v>709</v>
      </c>
      <c r="C333" s="254" t="s">
        <v>710</v>
      </c>
      <c r="D333" s="238" t="s">
        <v>365</v>
      </c>
      <c r="E333" s="239">
        <v>36.770000000000003</v>
      </c>
      <c r="F333" s="240"/>
      <c r="G333" s="241">
        <f>ROUND(E333*F333,2)</f>
        <v>0</v>
      </c>
      <c r="H333" s="240"/>
      <c r="I333" s="241">
        <f>ROUND(E333*H333,2)</f>
        <v>0</v>
      </c>
      <c r="J333" s="240"/>
      <c r="K333" s="241">
        <f>ROUND(E333*J333,2)</f>
        <v>0</v>
      </c>
      <c r="L333" s="241">
        <v>12</v>
      </c>
      <c r="M333" s="241">
        <f>G333*(1+L333/100)</f>
        <v>0</v>
      </c>
      <c r="N333" s="239">
        <v>2.9499999999999999E-3</v>
      </c>
      <c r="O333" s="239">
        <f>ROUND(E333*N333,2)</f>
        <v>0.11</v>
      </c>
      <c r="P333" s="239">
        <v>0</v>
      </c>
      <c r="Q333" s="239">
        <f>ROUND(E333*P333,2)</f>
        <v>0</v>
      </c>
      <c r="R333" s="241" t="s">
        <v>695</v>
      </c>
      <c r="S333" s="241" t="s">
        <v>315</v>
      </c>
      <c r="T333" s="242" t="s">
        <v>315</v>
      </c>
      <c r="U333" s="224">
        <v>0</v>
      </c>
      <c r="V333" s="224">
        <f>ROUND(E333*U333,2)</f>
        <v>0</v>
      </c>
      <c r="W333" s="224"/>
      <c r="X333" s="224" t="s">
        <v>336</v>
      </c>
      <c r="Y333" s="224" t="s">
        <v>317</v>
      </c>
      <c r="Z333" s="214"/>
      <c r="AA333" s="214"/>
      <c r="AB333" s="214"/>
      <c r="AC333" s="214"/>
      <c r="AD333" s="214"/>
      <c r="AE333" s="214"/>
      <c r="AF333" s="214"/>
      <c r="AG333" s="214" t="s">
        <v>337</v>
      </c>
      <c r="AH333" s="214"/>
      <c r="AI333" s="214"/>
      <c r="AJ333" s="214"/>
      <c r="AK333" s="214"/>
      <c r="AL333" s="214"/>
      <c r="AM333" s="214"/>
      <c r="AN333" s="214"/>
      <c r="AO333" s="214"/>
      <c r="AP333" s="214"/>
      <c r="AQ333" s="214"/>
      <c r="AR333" s="214"/>
      <c r="AS333" s="214"/>
      <c r="AT333" s="214"/>
      <c r="AU333" s="214"/>
      <c r="AV333" s="214"/>
      <c r="AW333" s="214"/>
      <c r="AX333" s="214"/>
      <c r="AY333" s="214"/>
      <c r="AZ333" s="214"/>
      <c r="BA333" s="214"/>
      <c r="BB333" s="214"/>
      <c r="BC333" s="214"/>
      <c r="BD333" s="214"/>
      <c r="BE333" s="214"/>
      <c r="BF333" s="214"/>
      <c r="BG333" s="214"/>
      <c r="BH333" s="214"/>
    </row>
    <row r="334" spans="1:60" outlineLevel="2" x14ac:dyDescent="0.2">
      <c r="A334" s="221"/>
      <c r="B334" s="222"/>
      <c r="C334" s="268" t="s">
        <v>1440</v>
      </c>
      <c r="D334" s="262"/>
      <c r="E334" s="263">
        <v>36.770000000000003</v>
      </c>
      <c r="F334" s="224"/>
      <c r="G334" s="224"/>
      <c r="H334" s="224"/>
      <c r="I334" s="224"/>
      <c r="J334" s="224"/>
      <c r="K334" s="224"/>
      <c r="L334" s="224"/>
      <c r="M334" s="224"/>
      <c r="N334" s="223"/>
      <c r="O334" s="223"/>
      <c r="P334" s="223"/>
      <c r="Q334" s="223"/>
      <c r="R334" s="224"/>
      <c r="S334" s="224"/>
      <c r="T334" s="224"/>
      <c r="U334" s="224"/>
      <c r="V334" s="224"/>
      <c r="W334" s="224"/>
      <c r="X334" s="224"/>
      <c r="Y334" s="224"/>
      <c r="Z334" s="214"/>
      <c r="AA334" s="214"/>
      <c r="AB334" s="214"/>
      <c r="AC334" s="214"/>
      <c r="AD334" s="214"/>
      <c r="AE334" s="214"/>
      <c r="AF334" s="214"/>
      <c r="AG334" s="214" t="s">
        <v>371</v>
      </c>
      <c r="AH334" s="214">
        <v>5</v>
      </c>
      <c r="AI334" s="214"/>
      <c r="AJ334" s="214"/>
      <c r="AK334" s="214"/>
      <c r="AL334" s="214"/>
      <c r="AM334" s="214"/>
      <c r="AN334" s="214"/>
      <c r="AO334" s="214"/>
      <c r="AP334" s="214"/>
      <c r="AQ334" s="214"/>
      <c r="AR334" s="214"/>
      <c r="AS334" s="214"/>
      <c r="AT334" s="214"/>
      <c r="AU334" s="214"/>
      <c r="AV334" s="214"/>
      <c r="AW334" s="214"/>
      <c r="AX334" s="214"/>
      <c r="AY334" s="214"/>
      <c r="AZ334" s="214"/>
      <c r="BA334" s="214"/>
      <c r="BB334" s="214"/>
      <c r="BC334" s="214"/>
      <c r="BD334" s="214"/>
      <c r="BE334" s="214"/>
      <c r="BF334" s="214"/>
      <c r="BG334" s="214"/>
      <c r="BH334" s="214"/>
    </row>
    <row r="335" spans="1:60" outlineLevel="1" x14ac:dyDescent="0.2">
      <c r="A335" s="236">
        <v>101</v>
      </c>
      <c r="B335" s="237" t="s">
        <v>711</v>
      </c>
      <c r="C335" s="254" t="s">
        <v>712</v>
      </c>
      <c r="D335" s="238" t="s">
        <v>379</v>
      </c>
      <c r="E335" s="239">
        <v>36.69</v>
      </c>
      <c r="F335" s="240"/>
      <c r="G335" s="241">
        <f>ROUND(E335*F335,2)</f>
        <v>0</v>
      </c>
      <c r="H335" s="240"/>
      <c r="I335" s="241">
        <f>ROUND(E335*H335,2)</f>
        <v>0</v>
      </c>
      <c r="J335" s="240"/>
      <c r="K335" s="241">
        <f>ROUND(E335*J335,2)</f>
        <v>0</v>
      </c>
      <c r="L335" s="241">
        <v>12</v>
      </c>
      <c r="M335" s="241">
        <f>G335*(1+L335/100)</f>
        <v>0</v>
      </c>
      <c r="N335" s="239">
        <v>1.6000000000000001E-4</v>
      </c>
      <c r="O335" s="239">
        <f>ROUND(E335*N335,2)</f>
        <v>0.01</v>
      </c>
      <c r="P335" s="239">
        <v>1.4E-2</v>
      </c>
      <c r="Q335" s="239">
        <f>ROUND(E335*P335,2)</f>
        <v>0.51</v>
      </c>
      <c r="R335" s="241" t="s">
        <v>695</v>
      </c>
      <c r="S335" s="241" t="s">
        <v>315</v>
      </c>
      <c r="T335" s="242" t="s">
        <v>315</v>
      </c>
      <c r="U335" s="224">
        <v>0.11</v>
      </c>
      <c r="V335" s="224">
        <f>ROUND(E335*U335,2)</f>
        <v>4.04</v>
      </c>
      <c r="W335" s="224"/>
      <c r="X335" s="224" t="s">
        <v>336</v>
      </c>
      <c r="Y335" s="224" t="s">
        <v>317</v>
      </c>
      <c r="Z335" s="214"/>
      <c r="AA335" s="214"/>
      <c r="AB335" s="214"/>
      <c r="AC335" s="214"/>
      <c r="AD335" s="214"/>
      <c r="AE335" s="214"/>
      <c r="AF335" s="214"/>
      <c r="AG335" s="214" t="s">
        <v>367</v>
      </c>
      <c r="AH335" s="214"/>
      <c r="AI335" s="214"/>
      <c r="AJ335" s="214"/>
      <c r="AK335" s="214"/>
      <c r="AL335" s="214"/>
      <c r="AM335" s="214"/>
      <c r="AN335" s="214"/>
      <c r="AO335" s="214"/>
      <c r="AP335" s="214"/>
      <c r="AQ335" s="214"/>
      <c r="AR335" s="214"/>
      <c r="AS335" s="214"/>
      <c r="AT335" s="214"/>
      <c r="AU335" s="214"/>
      <c r="AV335" s="214"/>
      <c r="AW335" s="214"/>
      <c r="AX335" s="214"/>
      <c r="AY335" s="214"/>
      <c r="AZ335" s="214"/>
      <c r="BA335" s="214"/>
      <c r="BB335" s="214"/>
      <c r="BC335" s="214"/>
      <c r="BD335" s="214"/>
      <c r="BE335" s="214"/>
      <c r="BF335" s="214"/>
      <c r="BG335" s="214"/>
      <c r="BH335" s="214"/>
    </row>
    <row r="336" spans="1:60" outlineLevel="2" x14ac:dyDescent="0.2">
      <c r="A336" s="221"/>
      <c r="B336" s="222"/>
      <c r="C336" s="268" t="s">
        <v>536</v>
      </c>
      <c r="D336" s="262"/>
      <c r="E336" s="263"/>
      <c r="F336" s="224"/>
      <c r="G336" s="224"/>
      <c r="H336" s="224"/>
      <c r="I336" s="224"/>
      <c r="J336" s="224"/>
      <c r="K336" s="224"/>
      <c r="L336" s="224"/>
      <c r="M336" s="224"/>
      <c r="N336" s="223"/>
      <c r="O336" s="223"/>
      <c r="P336" s="223"/>
      <c r="Q336" s="223"/>
      <c r="R336" s="224"/>
      <c r="S336" s="224"/>
      <c r="T336" s="224"/>
      <c r="U336" s="224"/>
      <c r="V336" s="224"/>
      <c r="W336" s="224"/>
      <c r="X336" s="224"/>
      <c r="Y336" s="224"/>
      <c r="Z336" s="214"/>
      <c r="AA336" s="214"/>
      <c r="AB336" s="214"/>
      <c r="AC336" s="214"/>
      <c r="AD336" s="214"/>
      <c r="AE336" s="214"/>
      <c r="AF336" s="214"/>
      <c r="AG336" s="214" t="s">
        <v>371</v>
      </c>
      <c r="AH336" s="214">
        <v>0</v>
      </c>
      <c r="AI336" s="214"/>
      <c r="AJ336" s="214"/>
      <c r="AK336" s="214"/>
      <c r="AL336" s="214"/>
      <c r="AM336" s="214"/>
      <c r="AN336" s="214"/>
      <c r="AO336" s="214"/>
      <c r="AP336" s="214"/>
      <c r="AQ336" s="214"/>
      <c r="AR336" s="214"/>
      <c r="AS336" s="214"/>
      <c r="AT336" s="214"/>
      <c r="AU336" s="214"/>
      <c r="AV336" s="214"/>
      <c r="AW336" s="214"/>
      <c r="AX336" s="214"/>
      <c r="AY336" s="214"/>
      <c r="AZ336" s="214"/>
      <c r="BA336" s="214"/>
      <c r="BB336" s="214"/>
      <c r="BC336" s="214"/>
      <c r="BD336" s="214"/>
      <c r="BE336" s="214"/>
      <c r="BF336" s="214"/>
      <c r="BG336" s="214"/>
      <c r="BH336" s="214"/>
    </row>
    <row r="337" spans="1:60" outlineLevel="3" x14ac:dyDescent="0.2">
      <c r="A337" s="221"/>
      <c r="B337" s="222"/>
      <c r="C337" s="268" t="s">
        <v>1370</v>
      </c>
      <c r="D337" s="262"/>
      <c r="E337" s="263">
        <v>12.62</v>
      </c>
      <c r="F337" s="224"/>
      <c r="G337" s="224"/>
      <c r="H337" s="224"/>
      <c r="I337" s="224"/>
      <c r="J337" s="224"/>
      <c r="K337" s="224"/>
      <c r="L337" s="224"/>
      <c r="M337" s="224"/>
      <c r="N337" s="223"/>
      <c r="O337" s="223"/>
      <c r="P337" s="223"/>
      <c r="Q337" s="223"/>
      <c r="R337" s="224"/>
      <c r="S337" s="224"/>
      <c r="T337" s="224"/>
      <c r="U337" s="224"/>
      <c r="V337" s="224"/>
      <c r="W337" s="224"/>
      <c r="X337" s="224"/>
      <c r="Y337" s="224"/>
      <c r="Z337" s="214"/>
      <c r="AA337" s="214"/>
      <c r="AB337" s="214"/>
      <c r="AC337" s="214"/>
      <c r="AD337" s="214"/>
      <c r="AE337" s="214"/>
      <c r="AF337" s="214"/>
      <c r="AG337" s="214" t="s">
        <v>371</v>
      </c>
      <c r="AH337" s="214">
        <v>0</v>
      </c>
      <c r="AI337" s="214"/>
      <c r="AJ337" s="214"/>
      <c r="AK337" s="214"/>
      <c r="AL337" s="214"/>
      <c r="AM337" s="214"/>
      <c r="AN337" s="214"/>
      <c r="AO337" s="214"/>
      <c r="AP337" s="214"/>
      <c r="AQ337" s="214"/>
      <c r="AR337" s="214"/>
      <c r="AS337" s="214"/>
      <c r="AT337" s="214"/>
      <c r="AU337" s="214"/>
      <c r="AV337" s="214"/>
      <c r="AW337" s="214"/>
      <c r="AX337" s="214"/>
      <c r="AY337" s="214"/>
      <c r="AZ337" s="214"/>
      <c r="BA337" s="214"/>
      <c r="BB337" s="214"/>
      <c r="BC337" s="214"/>
      <c r="BD337" s="214"/>
      <c r="BE337" s="214"/>
      <c r="BF337" s="214"/>
      <c r="BG337" s="214"/>
      <c r="BH337" s="214"/>
    </row>
    <row r="338" spans="1:60" outlineLevel="3" x14ac:dyDescent="0.2">
      <c r="A338" s="221"/>
      <c r="B338" s="222"/>
      <c r="C338" s="268" t="s">
        <v>1371</v>
      </c>
      <c r="D338" s="262"/>
      <c r="E338" s="263">
        <v>24.07</v>
      </c>
      <c r="F338" s="224"/>
      <c r="G338" s="224"/>
      <c r="H338" s="224"/>
      <c r="I338" s="224"/>
      <c r="J338" s="224"/>
      <c r="K338" s="224"/>
      <c r="L338" s="224"/>
      <c r="M338" s="224"/>
      <c r="N338" s="223"/>
      <c r="O338" s="223"/>
      <c r="P338" s="223"/>
      <c r="Q338" s="223"/>
      <c r="R338" s="224"/>
      <c r="S338" s="224"/>
      <c r="T338" s="224"/>
      <c r="U338" s="224"/>
      <c r="V338" s="224"/>
      <c r="W338" s="224"/>
      <c r="X338" s="224"/>
      <c r="Y338" s="224"/>
      <c r="Z338" s="214"/>
      <c r="AA338" s="214"/>
      <c r="AB338" s="214"/>
      <c r="AC338" s="214"/>
      <c r="AD338" s="214"/>
      <c r="AE338" s="214"/>
      <c r="AF338" s="214"/>
      <c r="AG338" s="214" t="s">
        <v>371</v>
      </c>
      <c r="AH338" s="214">
        <v>0</v>
      </c>
      <c r="AI338" s="214"/>
      <c r="AJ338" s="214"/>
      <c r="AK338" s="214"/>
      <c r="AL338" s="214"/>
      <c r="AM338" s="214"/>
      <c r="AN338" s="214"/>
      <c r="AO338" s="214"/>
      <c r="AP338" s="214"/>
      <c r="AQ338" s="214"/>
      <c r="AR338" s="214"/>
      <c r="AS338" s="214"/>
      <c r="AT338" s="214"/>
      <c r="AU338" s="214"/>
      <c r="AV338" s="214"/>
      <c r="AW338" s="214"/>
      <c r="AX338" s="214"/>
      <c r="AY338" s="214"/>
      <c r="AZ338" s="214"/>
      <c r="BA338" s="214"/>
      <c r="BB338" s="214"/>
      <c r="BC338" s="214"/>
      <c r="BD338" s="214"/>
      <c r="BE338" s="214"/>
      <c r="BF338" s="214"/>
      <c r="BG338" s="214"/>
      <c r="BH338" s="214"/>
    </row>
    <row r="339" spans="1:60" outlineLevel="1" x14ac:dyDescent="0.2">
      <c r="A339" s="236">
        <v>102</v>
      </c>
      <c r="B339" s="237" t="s">
        <v>714</v>
      </c>
      <c r="C339" s="254" t="s">
        <v>715</v>
      </c>
      <c r="D339" s="238" t="s">
        <v>379</v>
      </c>
      <c r="E339" s="239">
        <v>24.07</v>
      </c>
      <c r="F339" s="240"/>
      <c r="G339" s="241">
        <f>ROUND(E339*F339,2)</f>
        <v>0</v>
      </c>
      <c r="H339" s="240"/>
      <c r="I339" s="241">
        <f>ROUND(E339*H339,2)</f>
        <v>0</v>
      </c>
      <c r="J339" s="240"/>
      <c r="K339" s="241">
        <f>ROUND(E339*J339,2)</f>
        <v>0</v>
      </c>
      <c r="L339" s="241">
        <v>12</v>
      </c>
      <c r="M339" s="241">
        <f>G339*(1+L339/100)</f>
        <v>0</v>
      </c>
      <c r="N339" s="239">
        <v>0</v>
      </c>
      <c r="O339" s="239">
        <f>ROUND(E339*N339,2)</f>
        <v>0</v>
      </c>
      <c r="P339" s="239">
        <v>1.4E-2</v>
      </c>
      <c r="Q339" s="239">
        <f>ROUND(E339*P339,2)</f>
        <v>0.34</v>
      </c>
      <c r="R339" s="241" t="s">
        <v>695</v>
      </c>
      <c r="S339" s="241" t="s">
        <v>315</v>
      </c>
      <c r="T339" s="242" t="s">
        <v>315</v>
      </c>
      <c r="U339" s="224">
        <v>0.08</v>
      </c>
      <c r="V339" s="224">
        <f>ROUND(E339*U339,2)</f>
        <v>1.93</v>
      </c>
      <c r="W339" s="224"/>
      <c r="X339" s="224" t="s">
        <v>336</v>
      </c>
      <c r="Y339" s="224" t="s">
        <v>317</v>
      </c>
      <c r="Z339" s="214"/>
      <c r="AA339" s="214"/>
      <c r="AB339" s="214"/>
      <c r="AC339" s="214"/>
      <c r="AD339" s="214"/>
      <c r="AE339" s="214"/>
      <c r="AF339" s="214"/>
      <c r="AG339" s="214" t="s">
        <v>367</v>
      </c>
      <c r="AH339" s="214"/>
      <c r="AI339" s="214"/>
      <c r="AJ339" s="214"/>
      <c r="AK339" s="214"/>
      <c r="AL339" s="214"/>
      <c r="AM339" s="214"/>
      <c r="AN339" s="214"/>
      <c r="AO339" s="214"/>
      <c r="AP339" s="214"/>
      <c r="AQ339" s="214"/>
      <c r="AR339" s="214"/>
      <c r="AS339" s="214"/>
      <c r="AT339" s="214"/>
      <c r="AU339" s="214"/>
      <c r="AV339" s="214"/>
      <c r="AW339" s="214"/>
      <c r="AX339" s="214"/>
      <c r="AY339" s="214"/>
      <c r="AZ339" s="214"/>
      <c r="BA339" s="214"/>
      <c r="BB339" s="214"/>
      <c r="BC339" s="214"/>
      <c r="BD339" s="214"/>
      <c r="BE339" s="214"/>
      <c r="BF339" s="214"/>
      <c r="BG339" s="214"/>
      <c r="BH339" s="214"/>
    </row>
    <row r="340" spans="1:60" outlineLevel="2" x14ac:dyDescent="0.2">
      <c r="A340" s="221"/>
      <c r="B340" s="222"/>
      <c r="C340" s="268" t="s">
        <v>536</v>
      </c>
      <c r="D340" s="262"/>
      <c r="E340" s="263"/>
      <c r="F340" s="224"/>
      <c r="G340" s="224"/>
      <c r="H340" s="224"/>
      <c r="I340" s="224"/>
      <c r="J340" s="224"/>
      <c r="K340" s="224"/>
      <c r="L340" s="224"/>
      <c r="M340" s="224"/>
      <c r="N340" s="223"/>
      <c r="O340" s="223"/>
      <c r="P340" s="223"/>
      <c r="Q340" s="223"/>
      <c r="R340" s="224"/>
      <c r="S340" s="224"/>
      <c r="T340" s="224"/>
      <c r="U340" s="224"/>
      <c r="V340" s="224"/>
      <c r="W340" s="224"/>
      <c r="X340" s="224"/>
      <c r="Y340" s="224"/>
      <c r="Z340" s="214"/>
      <c r="AA340" s="214"/>
      <c r="AB340" s="214"/>
      <c r="AC340" s="214"/>
      <c r="AD340" s="214"/>
      <c r="AE340" s="214"/>
      <c r="AF340" s="214"/>
      <c r="AG340" s="214" t="s">
        <v>371</v>
      </c>
      <c r="AH340" s="214">
        <v>0</v>
      </c>
      <c r="AI340" s="214"/>
      <c r="AJ340" s="214"/>
      <c r="AK340" s="214"/>
      <c r="AL340" s="214"/>
      <c r="AM340" s="214"/>
      <c r="AN340" s="214"/>
      <c r="AO340" s="214"/>
      <c r="AP340" s="214"/>
      <c r="AQ340" s="214"/>
      <c r="AR340" s="214"/>
      <c r="AS340" s="214"/>
      <c r="AT340" s="214"/>
      <c r="AU340" s="214"/>
      <c r="AV340" s="214"/>
      <c r="AW340" s="214"/>
      <c r="AX340" s="214"/>
      <c r="AY340" s="214"/>
      <c r="AZ340" s="214"/>
      <c r="BA340" s="214"/>
      <c r="BB340" s="214"/>
      <c r="BC340" s="214"/>
      <c r="BD340" s="214"/>
      <c r="BE340" s="214"/>
      <c r="BF340" s="214"/>
      <c r="BG340" s="214"/>
      <c r="BH340" s="214"/>
    </row>
    <row r="341" spans="1:60" outlineLevel="3" x14ac:dyDescent="0.2">
      <c r="A341" s="221"/>
      <c r="B341" s="222"/>
      <c r="C341" s="268" t="s">
        <v>1371</v>
      </c>
      <c r="D341" s="262"/>
      <c r="E341" s="263">
        <v>24.07</v>
      </c>
      <c r="F341" s="224"/>
      <c r="G341" s="224"/>
      <c r="H341" s="224"/>
      <c r="I341" s="224"/>
      <c r="J341" s="224"/>
      <c r="K341" s="224"/>
      <c r="L341" s="224"/>
      <c r="M341" s="224"/>
      <c r="N341" s="223"/>
      <c r="O341" s="223"/>
      <c r="P341" s="223"/>
      <c r="Q341" s="223"/>
      <c r="R341" s="224"/>
      <c r="S341" s="224"/>
      <c r="T341" s="224"/>
      <c r="U341" s="224"/>
      <c r="V341" s="224"/>
      <c r="W341" s="224"/>
      <c r="X341" s="224"/>
      <c r="Y341" s="224"/>
      <c r="Z341" s="214"/>
      <c r="AA341" s="214"/>
      <c r="AB341" s="214"/>
      <c r="AC341" s="214"/>
      <c r="AD341" s="214"/>
      <c r="AE341" s="214"/>
      <c r="AF341" s="214"/>
      <c r="AG341" s="214" t="s">
        <v>371</v>
      </c>
      <c r="AH341" s="214">
        <v>0</v>
      </c>
      <c r="AI341" s="214"/>
      <c r="AJ341" s="214"/>
      <c r="AK341" s="214"/>
      <c r="AL341" s="214"/>
      <c r="AM341" s="214"/>
      <c r="AN341" s="214"/>
      <c r="AO341" s="214"/>
      <c r="AP341" s="214"/>
      <c r="AQ341" s="214"/>
      <c r="AR341" s="214"/>
      <c r="AS341" s="214"/>
      <c r="AT341" s="214"/>
      <c r="AU341" s="214"/>
      <c r="AV341" s="214"/>
      <c r="AW341" s="214"/>
      <c r="AX341" s="214"/>
      <c r="AY341" s="214"/>
      <c r="AZ341" s="214"/>
      <c r="BA341" s="214"/>
      <c r="BB341" s="214"/>
      <c r="BC341" s="214"/>
      <c r="BD341" s="214"/>
      <c r="BE341" s="214"/>
      <c r="BF341" s="214"/>
      <c r="BG341" s="214"/>
      <c r="BH341" s="214"/>
    </row>
    <row r="342" spans="1:60" outlineLevel="1" x14ac:dyDescent="0.2">
      <c r="A342" s="236">
        <v>103</v>
      </c>
      <c r="B342" s="237" t="s">
        <v>716</v>
      </c>
      <c r="C342" s="254" t="s">
        <v>717</v>
      </c>
      <c r="D342" s="238" t="s">
        <v>379</v>
      </c>
      <c r="E342" s="239">
        <v>24.07</v>
      </c>
      <c r="F342" s="240"/>
      <c r="G342" s="241">
        <f>ROUND(E342*F342,2)</f>
        <v>0</v>
      </c>
      <c r="H342" s="240"/>
      <c r="I342" s="241">
        <f>ROUND(E342*H342,2)</f>
        <v>0</v>
      </c>
      <c r="J342" s="240"/>
      <c r="K342" s="241">
        <f>ROUND(E342*J342,2)</f>
        <v>0</v>
      </c>
      <c r="L342" s="241">
        <v>12</v>
      </c>
      <c r="M342" s="241">
        <f>G342*(1+L342/100)</f>
        <v>0</v>
      </c>
      <c r="N342" s="239">
        <v>0</v>
      </c>
      <c r="O342" s="239">
        <f>ROUND(E342*N342,2)</f>
        <v>0</v>
      </c>
      <c r="P342" s="239">
        <v>1.7999999999999999E-2</v>
      </c>
      <c r="Q342" s="239">
        <f>ROUND(E342*P342,2)</f>
        <v>0.43</v>
      </c>
      <c r="R342" s="241" t="s">
        <v>695</v>
      </c>
      <c r="S342" s="241" t="s">
        <v>315</v>
      </c>
      <c r="T342" s="242" t="s">
        <v>315</v>
      </c>
      <c r="U342" s="224">
        <v>0.19500000000000001</v>
      </c>
      <c r="V342" s="224">
        <f>ROUND(E342*U342,2)</f>
        <v>4.6900000000000004</v>
      </c>
      <c r="W342" s="224"/>
      <c r="X342" s="224" t="s">
        <v>336</v>
      </c>
      <c r="Y342" s="224" t="s">
        <v>317</v>
      </c>
      <c r="Z342" s="214"/>
      <c r="AA342" s="214"/>
      <c r="AB342" s="214"/>
      <c r="AC342" s="214"/>
      <c r="AD342" s="214"/>
      <c r="AE342" s="214"/>
      <c r="AF342" s="214"/>
      <c r="AG342" s="214" t="s">
        <v>367</v>
      </c>
      <c r="AH342" s="214"/>
      <c r="AI342" s="214"/>
      <c r="AJ342" s="214"/>
      <c r="AK342" s="214"/>
      <c r="AL342" s="214"/>
      <c r="AM342" s="214"/>
      <c r="AN342" s="214"/>
      <c r="AO342" s="214"/>
      <c r="AP342" s="214"/>
      <c r="AQ342" s="214"/>
      <c r="AR342" s="214"/>
      <c r="AS342" s="214"/>
      <c r="AT342" s="214"/>
      <c r="AU342" s="214"/>
      <c r="AV342" s="214"/>
      <c r="AW342" s="214"/>
      <c r="AX342" s="214"/>
      <c r="AY342" s="214"/>
      <c r="AZ342" s="214"/>
      <c r="BA342" s="214"/>
      <c r="BB342" s="214"/>
      <c r="BC342" s="214"/>
      <c r="BD342" s="214"/>
      <c r="BE342" s="214"/>
      <c r="BF342" s="214"/>
      <c r="BG342" s="214"/>
      <c r="BH342" s="214"/>
    </row>
    <row r="343" spans="1:60" outlineLevel="2" x14ac:dyDescent="0.2">
      <c r="A343" s="221"/>
      <c r="B343" s="222"/>
      <c r="C343" s="268" t="s">
        <v>536</v>
      </c>
      <c r="D343" s="262"/>
      <c r="E343" s="263"/>
      <c r="F343" s="224"/>
      <c r="G343" s="224"/>
      <c r="H343" s="224"/>
      <c r="I343" s="224"/>
      <c r="J343" s="224"/>
      <c r="K343" s="224"/>
      <c r="L343" s="224"/>
      <c r="M343" s="224"/>
      <c r="N343" s="223"/>
      <c r="O343" s="223"/>
      <c r="P343" s="223"/>
      <c r="Q343" s="223"/>
      <c r="R343" s="224"/>
      <c r="S343" s="224"/>
      <c r="T343" s="224"/>
      <c r="U343" s="224"/>
      <c r="V343" s="224"/>
      <c r="W343" s="224"/>
      <c r="X343" s="224"/>
      <c r="Y343" s="224"/>
      <c r="Z343" s="214"/>
      <c r="AA343" s="214"/>
      <c r="AB343" s="214"/>
      <c r="AC343" s="214"/>
      <c r="AD343" s="214"/>
      <c r="AE343" s="214"/>
      <c r="AF343" s="214"/>
      <c r="AG343" s="214" t="s">
        <v>371</v>
      </c>
      <c r="AH343" s="214">
        <v>0</v>
      </c>
      <c r="AI343" s="214"/>
      <c r="AJ343" s="214"/>
      <c r="AK343" s="214"/>
      <c r="AL343" s="214"/>
      <c r="AM343" s="214"/>
      <c r="AN343" s="214"/>
      <c r="AO343" s="214"/>
      <c r="AP343" s="214"/>
      <c r="AQ343" s="214"/>
      <c r="AR343" s="214"/>
      <c r="AS343" s="214"/>
      <c r="AT343" s="214"/>
      <c r="AU343" s="214"/>
      <c r="AV343" s="214"/>
      <c r="AW343" s="214"/>
      <c r="AX343" s="214"/>
      <c r="AY343" s="214"/>
      <c r="AZ343" s="214"/>
      <c r="BA343" s="214"/>
      <c r="BB343" s="214"/>
      <c r="BC343" s="214"/>
      <c r="BD343" s="214"/>
      <c r="BE343" s="214"/>
      <c r="BF343" s="214"/>
      <c r="BG343" s="214"/>
      <c r="BH343" s="214"/>
    </row>
    <row r="344" spans="1:60" outlineLevel="3" x14ac:dyDescent="0.2">
      <c r="A344" s="221"/>
      <c r="B344" s="222"/>
      <c r="C344" s="268" t="s">
        <v>1371</v>
      </c>
      <c r="D344" s="262"/>
      <c r="E344" s="263">
        <v>24.07</v>
      </c>
      <c r="F344" s="224"/>
      <c r="G344" s="224"/>
      <c r="H344" s="224"/>
      <c r="I344" s="224"/>
      <c r="J344" s="224"/>
      <c r="K344" s="224"/>
      <c r="L344" s="224"/>
      <c r="M344" s="224"/>
      <c r="N344" s="223"/>
      <c r="O344" s="223"/>
      <c r="P344" s="223"/>
      <c r="Q344" s="223"/>
      <c r="R344" s="224"/>
      <c r="S344" s="224"/>
      <c r="T344" s="224"/>
      <c r="U344" s="224"/>
      <c r="V344" s="224"/>
      <c r="W344" s="224"/>
      <c r="X344" s="224"/>
      <c r="Y344" s="224"/>
      <c r="Z344" s="214"/>
      <c r="AA344" s="214"/>
      <c r="AB344" s="214"/>
      <c r="AC344" s="214"/>
      <c r="AD344" s="214"/>
      <c r="AE344" s="214"/>
      <c r="AF344" s="214"/>
      <c r="AG344" s="214" t="s">
        <v>371</v>
      </c>
      <c r="AH344" s="214">
        <v>0</v>
      </c>
      <c r="AI344" s="214"/>
      <c r="AJ344" s="214"/>
      <c r="AK344" s="214"/>
      <c r="AL344" s="214"/>
      <c r="AM344" s="214"/>
      <c r="AN344" s="214"/>
      <c r="AO344" s="214"/>
      <c r="AP344" s="214"/>
      <c r="AQ344" s="214"/>
      <c r="AR344" s="214"/>
      <c r="AS344" s="214"/>
      <c r="AT344" s="214"/>
      <c r="AU344" s="214"/>
      <c r="AV344" s="214"/>
      <c r="AW344" s="214"/>
      <c r="AX344" s="214"/>
      <c r="AY344" s="214"/>
      <c r="AZ344" s="214"/>
      <c r="BA344" s="214"/>
      <c r="BB344" s="214"/>
      <c r="BC344" s="214"/>
      <c r="BD344" s="214"/>
      <c r="BE344" s="214"/>
      <c r="BF344" s="214"/>
      <c r="BG344" s="214"/>
      <c r="BH344" s="214"/>
    </row>
    <row r="345" spans="1:60" ht="22.5" outlineLevel="1" x14ac:dyDescent="0.2">
      <c r="A345" s="236">
        <v>104</v>
      </c>
      <c r="B345" s="237" t="s">
        <v>1441</v>
      </c>
      <c r="C345" s="254" t="s">
        <v>1442</v>
      </c>
      <c r="D345" s="238" t="s">
        <v>379</v>
      </c>
      <c r="E345" s="239">
        <v>12.62</v>
      </c>
      <c r="F345" s="240"/>
      <c r="G345" s="241">
        <f>ROUND(E345*F345,2)</f>
        <v>0</v>
      </c>
      <c r="H345" s="240"/>
      <c r="I345" s="241">
        <f>ROUND(E345*H345,2)</f>
        <v>0</v>
      </c>
      <c r="J345" s="240"/>
      <c r="K345" s="241">
        <f>ROUND(E345*J345,2)</f>
        <v>0</v>
      </c>
      <c r="L345" s="241">
        <v>12</v>
      </c>
      <c r="M345" s="241">
        <f>G345*(1+L345/100)</f>
        <v>0</v>
      </c>
      <c r="N345" s="239">
        <v>0</v>
      </c>
      <c r="O345" s="239">
        <f>ROUND(E345*N345,2)</f>
        <v>0</v>
      </c>
      <c r="P345" s="239">
        <v>3.5000000000000003E-2</v>
      </c>
      <c r="Q345" s="239">
        <f>ROUND(E345*P345,2)</f>
        <v>0.44</v>
      </c>
      <c r="R345" s="241" t="s">
        <v>695</v>
      </c>
      <c r="S345" s="241" t="s">
        <v>315</v>
      </c>
      <c r="T345" s="242" t="s">
        <v>315</v>
      </c>
      <c r="U345" s="224">
        <v>0.09</v>
      </c>
      <c r="V345" s="224">
        <f>ROUND(E345*U345,2)</f>
        <v>1.1399999999999999</v>
      </c>
      <c r="W345" s="224"/>
      <c r="X345" s="224" t="s">
        <v>336</v>
      </c>
      <c r="Y345" s="224" t="s">
        <v>317</v>
      </c>
      <c r="Z345" s="214"/>
      <c r="AA345" s="214"/>
      <c r="AB345" s="214"/>
      <c r="AC345" s="214"/>
      <c r="AD345" s="214"/>
      <c r="AE345" s="214"/>
      <c r="AF345" s="214"/>
      <c r="AG345" s="214" t="s">
        <v>337</v>
      </c>
      <c r="AH345" s="214"/>
      <c r="AI345" s="214"/>
      <c r="AJ345" s="214"/>
      <c r="AK345" s="214"/>
      <c r="AL345" s="214"/>
      <c r="AM345" s="214"/>
      <c r="AN345" s="214"/>
      <c r="AO345" s="214"/>
      <c r="AP345" s="214"/>
      <c r="AQ345" s="214"/>
      <c r="AR345" s="214"/>
      <c r="AS345" s="214"/>
      <c r="AT345" s="214"/>
      <c r="AU345" s="214"/>
      <c r="AV345" s="214"/>
      <c r="AW345" s="214"/>
      <c r="AX345" s="214"/>
      <c r="AY345" s="214"/>
      <c r="AZ345" s="214"/>
      <c r="BA345" s="214"/>
      <c r="BB345" s="214"/>
      <c r="BC345" s="214"/>
      <c r="BD345" s="214"/>
      <c r="BE345" s="214"/>
      <c r="BF345" s="214"/>
      <c r="BG345" s="214"/>
      <c r="BH345" s="214"/>
    </row>
    <row r="346" spans="1:60" outlineLevel="2" x14ac:dyDescent="0.2">
      <c r="A346" s="221"/>
      <c r="B346" s="222"/>
      <c r="C346" s="268" t="s">
        <v>536</v>
      </c>
      <c r="D346" s="262"/>
      <c r="E346" s="263"/>
      <c r="F346" s="224"/>
      <c r="G346" s="224"/>
      <c r="H346" s="224"/>
      <c r="I346" s="224"/>
      <c r="J346" s="224"/>
      <c r="K346" s="224"/>
      <c r="L346" s="224"/>
      <c r="M346" s="224"/>
      <c r="N346" s="223"/>
      <c r="O346" s="223"/>
      <c r="P346" s="223"/>
      <c r="Q346" s="223"/>
      <c r="R346" s="224"/>
      <c r="S346" s="224"/>
      <c r="T346" s="224"/>
      <c r="U346" s="224"/>
      <c r="V346" s="224"/>
      <c r="W346" s="224"/>
      <c r="X346" s="224"/>
      <c r="Y346" s="224"/>
      <c r="Z346" s="214"/>
      <c r="AA346" s="214"/>
      <c r="AB346" s="214"/>
      <c r="AC346" s="214"/>
      <c r="AD346" s="214"/>
      <c r="AE346" s="214"/>
      <c r="AF346" s="214"/>
      <c r="AG346" s="214" t="s">
        <v>371</v>
      </c>
      <c r="AH346" s="214">
        <v>0</v>
      </c>
      <c r="AI346" s="214"/>
      <c r="AJ346" s="214"/>
      <c r="AK346" s="214"/>
      <c r="AL346" s="214"/>
      <c r="AM346" s="214"/>
      <c r="AN346" s="214"/>
      <c r="AO346" s="214"/>
      <c r="AP346" s="214"/>
      <c r="AQ346" s="214"/>
      <c r="AR346" s="214"/>
      <c r="AS346" s="214"/>
      <c r="AT346" s="214"/>
      <c r="AU346" s="214"/>
      <c r="AV346" s="214"/>
      <c r="AW346" s="214"/>
      <c r="AX346" s="214"/>
      <c r="AY346" s="214"/>
      <c r="AZ346" s="214"/>
      <c r="BA346" s="214"/>
      <c r="BB346" s="214"/>
      <c r="BC346" s="214"/>
      <c r="BD346" s="214"/>
      <c r="BE346" s="214"/>
      <c r="BF346" s="214"/>
      <c r="BG346" s="214"/>
      <c r="BH346" s="214"/>
    </row>
    <row r="347" spans="1:60" outlineLevel="3" x14ac:dyDescent="0.2">
      <c r="A347" s="221"/>
      <c r="B347" s="222"/>
      <c r="C347" s="268" t="s">
        <v>1443</v>
      </c>
      <c r="D347" s="262"/>
      <c r="E347" s="263">
        <v>12.62</v>
      </c>
      <c r="F347" s="224"/>
      <c r="G347" s="224"/>
      <c r="H347" s="224"/>
      <c r="I347" s="224"/>
      <c r="J347" s="224"/>
      <c r="K347" s="224"/>
      <c r="L347" s="224"/>
      <c r="M347" s="224"/>
      <c r="N347" s="223"/>
      <c r="O347" s="223"/>
      <c r="P347" s="223"/>
      <c r="Q347" s="223"/>
      <c r="R347" s="224"/>
      <c r="S347" s="224"/>
      <c r="T347" s="224"/>
      <c r="U347" s="224"/>
      <c r="V347" s="224"/>
      <c r="W347" s="224"/>
      <c r="X347" s="224"/>
      <c r="Y347" s="224"/>
      <c r="Z347" s="214"/>
      <c r="AA347" s="214"/>
      <c r="AB347" s="214"/>
      <c r="AC347" s="214"/>
      <c r="AD347" s="214"/>
      <c r="AE347" s="214"/>
      <c r="AF347" s="214"/>
      <c r="AG347" s="214" t="s">
        <v>371</v>
      </c>
      <c r="AH347" s="214">
        <v>0</v>
      </c>
      <c r="AI347" s="214"/>
      <c r="AJ347" s="214"/>
      <c r="AK347" s="214"/>
      <c r="AL347" s="214"/>
      <c r="AM347" s="214"/>
      <c r="AN347" s="214"/>
      <c r="AO347" s="214"/>
      <c r="AP347" s="214"/>
      <c r="AQ347" s="214"/>
      <c r="AR347" s="214"/>
      <c r="AS347" s="214"/>
      <c r="AT347" s="214"/>
      <c r="AU347" s="214"/>
      <c r="AV347" s="214"/>
      <c r="AW347" s="214"/>
      <c r="AX347" s="214"/>
      <c r="AY347" s="214"/>
      <c r="AZ347" s="214"/>
      <c r="BA347" s="214"/>
      <c r="BB347" s="214"/>
      <c r="BC347" s="214"/>
      <c r="BD347" s="214"/>
      <c r="BE347" s="214"/>
      <c r="BF347" s="214"/>
      <c r="BG347" s="214"/>
      <c r="BH347" s="214"/>
    </row>
    <row r="348" spans="1:60" outlineLevel="1" x14ac:dyDescent="0.2">
      <c r="A348" s="236">
        <v>105</v>
      </c>
      <c r="B348" s="237" t="s">
        <v>718</v>
      </c>
      <c r="C348" s="254" t="s">
        <v>719</v>
      </c>
      <c r="D348" s="238" t="s">
        <v>581</v>
      </c>
      <c r="E348" s="239">
        <v>1.47844</v>
      </c>
      <c r="F348" s="240"/>
      <c r="G348" s="241">
        <f>ROUND(E348*F348,2)</f>
        <v>0</v>
      </c>
      <c r="H348" s="240"/>
      <c r="I348" s="241">
        <f>ROUND(E348*H348,2)</f>
        <v>0</v>
      </c>
      <c r="J348" s="240"/>
      <c r="K348" s="241">
        <f>ROUND(E348*J348,2)</f>
        <v>0</v>
      </c>
      <c r="L348" s="241">
        <v>12</v>
      </c>
      <c r="M348" s="241">
        <f>G348*(1+L348/100)</f>
        <v>0</v>
      </c>
      <c r="N348" s="239">
        <v>0</v>
      </c>
      <c r="O348" s="239">
        <f>ROUND(E348*N348,2)</f>
        <v>0</v>
      </c>
      <c r="P348" s="239">
        <v>0</v>
      </c>
      <c r="Q348" s="239">
        <f>ROUND(E348*P348,2)</f>
        <v>0</v>
      </c>
      <c r="R348" s="241" t="s">
        <v>695</v>
      </c>
      <c r="S348" s="241" t="s">
        <v>315</v>
      </c>
      <c r="T348" s="242" t="s">
        <v>315</v>
      </c>
      <c r="U348" s="224">
        <v>1.7509999999999999</v>
      </c>
      <c r="V348" s="224">
        <f>ROUND(E348*U348,2)</f>
        <v>2.59</v>
      </c>
      <c r="W348" s="224"/>
      <c r="X348" s="224" t="s">
        <v>582</v>
      </c>
      <c r="Y348" s="224" t="s">
        <v>317</v>
      </c>
      <c r="Z348" s="214"/>
      <c r="AA348" s="214"/>
      <c r="AB348" s="214"/>
      <c r="AC348" s="214"/>
      <c r="AD348" s="214"/>
      <c r="AE348" s="214"/>
      <c r="AF348" s="214"/>
      <c r="AG348" s="214" t="s">
        <v>583</v>
      </c>
      <c r="AH348" s="214"/>
      <c r="AI348" s="214"/>
      <c r="AJ348" s="214"/>
      <c r="AK348" s="214"/>
      <c r="AL348" s="214"/>
      <c r="AM348" s="214"/>
      <c r="AN348" s="214"/>
      <c r="AO348" s="214"/>
      <c r="AP348" s="214"/>
      <c r="AQ348" s="214"/>
      <c r="AR348" s="214"/>
      <c r="AS348" s="214"/>
      <c r="AT348" s="214"/>
      <c r="AU348" s="214"/>
      <c r="AV348" s="214"/>
      <c r="AW348" s="214"/>
      <c r="AX348" s="214"/>
      <c r="AY348" s="214"/>
      <c r="AZ348" s="214"/>
      <c r="BA348" s="214"/>
      <c r="BB348" s="214"/>
      <c r="BC348" s="214"/>
      <c r="BD348" s="214"/>
      <c r="BE348" s="214"/>
      <c r="BF348" s="214"/>
      <c r="BG348" s="214"/>
      <c r="BH348" s="214"/>
    </row>
    <row r="349" spans="1:60" outlineLevel="2" x14ac:dyDescent="0.2">
      <c r="A349" s="221"/>
      <c r="B349" s="222"/>
      <c r="C349" s="267" t="s">
        <v>608</v>
      </c>
      <c r="D349" s="266"/>
      <c r="E349" s="266"/>
      <c r="F349" s="266"/>
      <c r="G349" s="266"/>
      <c r="H349" s="224"/>
      <c r="I349" s="224"/>
      <c r="J349" s="224"/>
      <c r="K349" s="224"/>
      <c r="L349" s="224"/>
      <c r="M349" s="224"/>
      <c r="N349" s="223"/>
      <c r="O349" s="223"/>
      <c r="P349" s="223"/>
      <c r="Q349" s="223"/>
      <c r="R349" s="224"/>
      <c r="S349" s="224"/>
      <c r="T349" s="224"/>
      <c r="U349" s="224"/>
      <c r="V349" s="224"/>
      <c r="W349" s="224"/>
      <c r="X349" s="224"/>
      <c r="Y349" s="224"/>
      <c r="Z349" s="214"/>
      <c r="AA349" s="214"/>
      <c r="AB349" s="214"/>
      <c r="AC349" s="214"/>
      <c r="AD349" s="214"/>
      <c r="AE349" s="214"/>
      <c r="AF349" s="214"/>
      <c r="AG349" s="214" t="s">
        <v>369</v>
      </c>
      <c r="AH349" s="214"/>
      <c r="AI349" s="214"/>
      <c r="AJ349" s="214"/>
      <c r="AK349" s="214"/>
      <c r="AL349" s="214"/>
      <c r="AM349" s="214"/>
      <c r="AN349" s="214"/>
      <c r="AO349" s="214"/>
      <c r="AP349" s="214"/>
      <c r="AQ349" s="214"/>
      <c r="AR349" s="214"/>
      <c r="AS349" s="214"/>
      <c r="AT349" s="214"/>
      <c r="AU349" s="214"/>
      <c r="AV349" s="214"/>
      <c r="AW349" s="214"/>
      <c r="AX349" s="214"/>
      <c r="AY349" s="214"/>
      <c r="AZ349" s="214"/>
      <c r="BA349" s="214"/>
      <c r="BB349" s="214"/>
      <c r="BC349" s="214"/>
      <c r="BD349" s="214"/>
      <c r="BE349" s="214"/>
      <c r="BF349" s="214"/>
      <c r="BG349" s="214"/>
      <c r="BH349" s="214"/>
    </row>
    <row r="350" spans="1:60" x14ac:dyDescent="0.2">
      <c r="A350" s="229" t="s">
        <v>310</v>
      </c>
      <c r="B350" s="230" t="s">
        <v>246</v>
      </c>
      <c r="C350" s="253" t="s">
        <v>247</v>
      </c>
      <c r="D350" s="231"/>
      <c r="E350" s="232"/>
      <c r="F350" s="233"/>
      <c r="G350" s="233">
        <f>SUMIF(AG351:AG369,"&lt;&gt;NOR",G351:G369)</f>
        <v>0</v>
      </c>
      <c r="H350" s="233"/>
      <c r="I350" s="233">
        <f>SUM(I351:I369)</f>
        <v>0</v>
      </c>
      <c r="J350" s="233"/>
      <c r="K350" s="233">
        <f>SUM(K351:K369)</f>
        <v>0</v>
      </c>
      <c r="L350" s="233"/>
      <c r="M350" s="233">
        <f>SUM(M351:M369)</f>
        <v>0</v>
      </c>
      <c r="N350" s="232"/>
      <c r="O350" s="232">
        <f>SUM(O351:O369)</f>
        <v>1</v>
      </c>
      <c r="P350" s="232"/>
      <c r="Q350" s="232">
        <f>SUM(Q351:Q369)</f>
        <v>0</v>
      </c>
      <c r="R350" s="233"/>
      <c r="S350" s="233"/>
      <c r="T350" s="234"/>
      <c r="U350" s="228"/>
      <c r="V350" s="228">
        <f>SUM(V351:V369)</f>
        <v>23.13</v>
      </c>
      <c r="W350" s="228"/>
      <c r="X350" s="228"/>
      <c r="Y350" s="228"/>
      <c r="AG350" t="s">
        <v>311</v>
      </c>
    </row>
    <row r="351" spans="1:60" ht="22.5" outlineLevel="1" x14ac:dyDescent="0.2">
      <c r="A351" s="236">
        <v>106</v>
      </c>
      <c r="B351" s="237" t="s">
        <v>720</v>
      </c>
      <c r="C351" s="254" t="s">
        <v>721</v>
      </c>
      <c r="D351" s="238" t="s">
        <v>379</v>
      </c>
      <c r="E351" s="239">
        <v>36.770000000000003</v>
      </c>
      <c r="F351" s="240"/>
      <c r="G351" s="241">
        <f>ROUND(E351*F351,2)</f>
        <v>0</v>
      </c>
      <c r="H351" s="240"/>
      <c r="I351" s="241">
        <f>ROUND(E351*H351,2)</f>
        <v>0</v>
      </c>
      <c r="J351" s="240"/>
      <c r="K351" s="241">
        <f>ROUND(E351*J351,2)</f>
        <v>0</v>
      </c>
      <c r="L351" s="241">
        <v>12</v>
      </c>
      <c r="M351" s="241">
        <f>G351*(1+L351/100)</f>
        <v>0</v>
      </c>
      <c r="N351" s="239">
        <v>1.465E-2</v>
      </c>
      <c r="O351" s="239">
        <f>ROUND(E351*N351,2)</f>
        <v>0.54</v>
      </c>
      <c r="P351" s="239">
        <v>0</v>
      </c>
      <c r="Q351" s="239">
        <f>ROUND(E351*P351,2)</f>
        <v>0</v>
      </c>
      <c r="R351" s="241" t="s">
        <v>722</v>
      </c>
      <c r="S351" s="241" t="s">
        <v>315</v>
      </c>
      <c r="T351" s="242" t="s">
        <v>315</v>
      </c>
      <c r="U351" s="224">
        <v>0.22800000000000001</v>
      </c>
      <c r="V351" s="224">
        <f>ROUND(E351*U351,2)</f>
        <v>8.3800000000000008</v>
      </c>
      <c r="W351" s="224"/>
      <c r="X351" s="224" t="s">
        <v>336</v>
      </c>
      <c r="Y351" s="224" t="s">
        <v>317</v>
      </c>
      <c r="Z351" s="214"/>
      <c r="AA351" s="214"/>
      <c r="AB351" s="214"/>
      <c r="AC351" s="214"/>
      <c r="AD351" s="214"/>
      <c r="AE351" s="214"/>
      <c r="AF351" s="214"/>
      <c r="AG351" s="214" t="s">
        <v>337</v>
      </c>
      <c r="AH351" s="214"/>
      <c r="AI351" s="214"/>
      <c r="AJ351" s="214"/>
      <c r="AK351" s="214"/>
      <c r="AL351" s="214"/>
      <c r="AM351" s="214"/>
      <c r="AN351" s="214"/>
      <c r="AO351" s="214"/>
      <c r="AP351" s="214"/>
      <c r="AQ351" s="214"/>
      <c r="AR351" s="214"/>
      <c r="AS351" s="214"/>
      <c r="AT351" s="214"/>
      <c r="AU351" s="214"/>
      <c r="AV351" s="214"/>
      <c r="AW351" s="214"/>
      <c r="AX351" s="214"/>
      <c r="AY351" s="214"/>
      <c r="AZ351" s="214"/>
      <c r="BA351" s="214"/>
      <c r="BB351" s="214"/>
      <c r="BC351" s="214"/>
      <c r="BD351" s="214"/>
      <c r="BE351" s="214"/>
      <c r="BF351" s="214"/>
      <c r="BG351" s="214"/>
      <c r="BH351" s="214"/>
    </row>
    <row r="352" spans="1:60" outlineLevel="2" x14ac:dyDescent="0.2">
      <c r="A352" s="221"/>
      <c r="B352" s="222"/>
      <c r="C352" s="267" t="s">
        <v>723</v>
      </c>
      <c r="D352" s="266"/>
      <c r="E352" s="266"/>
      <c r="F352" s="266"/>
      <c r="G352" s="266"/>
      <c r="H352" s="224"/>
      <c r="I352" s="224"/>
      <c r="J352" s="224"/>
      <c r="K352" s="224"/>
      <c r="L352" s="224"/>
      <c r="M352" s="224"/>
      <c r="N352" s="223"/>
      <c r="O352" s="223"/>
      <c r="P352" s="223"/>
      <c r="Q352" s="223"/>
      <c r="R352" s="224"/>
      <c r="S352" s="224"/>
      <c r="T352" s="224"/>
      <c r="U352" s="224"/>
      <c r="V352" s="224"/>
      <c r="W352" s="224"/>
      <c r="X352" s="224"/>
      <c r="Y352" s="224"/>
      <c r="Z352" s="214"/>
      <c r="AA352" s="214"/>
      <c r="AB352" s="214"/>
      <c r="AC352" s="214"/>
      <c r="AD352" s="214"/>
      <c r="AE352" s="214"/>
      <c r="AF352" s="214"/>
      <c r="AG352" s="214" t="s">
        <v>369</v>
      </c>
      <c r="AH352" s="214"/>
      <c r="AI352" s="214"/>
      <c r="AJ352" s="214"/>
      <c r="AK352" s="214"/>
      <c r="AL352" s="214"/>
      <c r="AM352" s="214"/>
      <c r="AN352" s="214"/>
      <c r="AO352" s="214"/>
      <c r="AP352" s="214"/>
      <c r="AQ352" s="214"/>
      <c r="AR352" s="214"/>
      <c r="AS352" s="214"/>
      <c r="AT352" s="214"/>
      <c r="AU352" s="214"/>
      <c r="AV352" s="214"/>
      <c r="AW352" s="214"/>
      <c r="AX352" s="214"/>
      <c r="AY352" s="214"/>
      <c r="AZ352" s="214"/>
      <c r="BA352" s="214"/>
      <c r="BB352" s="214"/>
      <c r="BC352" s="214"/>
      <c r="BD352" s="214"/>
      <c r="BE352" s="214"/>
      <c r="BF352" s="214"/>
      <c r="BG352" s="214"/>
      <c r="BH352" s="214"/>
    </row>
    <row r="353" spans="1:60" outlineLevel="2" x14ac:dyDescent="0.2">
      <c r="A353" s="221"/>
      <c r="B353" s="222"/>
      <c r="C353" s="268" t="s">
        <v>1436</v>
      </c>
      <c r="D353" s="262"/>
      <c r="E353" s="263"/>
      <c r="F353" s="224"/>
      <c r="G353" s="224"/>
      <c r="H353" s="224"/>
      <c r="I353" s="224"/>
      <c r="J353" s="224"/>
      <c r="K353" s="224"/>
      <c r="L353" s="224"/>
      <c r="M353" s="224"/>
      <c r="N353" s="223"/>
      <c r="O353" s="223"/>
      <c r="P353" s="223"/>
      <c r="Q353" s="223"/>
      <c r="R353" s="224"/>
      <c r="S353" s="224"/>
      <c r="T353" s="224"/>
      <c r="U353" s="224"/>
      <c r="V353" s="224"/>
      <c r="W353" s="224"/>
      <c r="X353" s="224"/>
      <c r="Y353" s="224"/>
      <c r="Z353" s="214"/>
      <c r="AA353" s="214"/>
      <c r="AB353" s="214"/>
      <c r="AC353" s="214"/>
      <c r="AD353" s="214"/>
      <c r="AE353" s="214"/>
      <c r="AF353" s="214"/>
      <c r="AG353" s="214" t="s">
        <v>371</v>
      </c>
      <c r="AH353" s="214">
        <v>0</v>
      </c>
      <c r="AI353" s="214"/>
      <c r="AJ353" s="214"/>
      <c r="AK353" s="214"/>
      <c r="AL353" s="214"/>
      <c r="AM353" s="214"/>
      <c r="AN353" s="214"/>
      <c r="AO353" s="214"/>
      <c r="AP353" s="214"/>
      <c r="AQ353" s="214"/>
      <c r="AR353" s="214"/>
      <c r="AS353" s="214"/>
      <c r="AT353" s="214"/>
      <c r="AU353" s="214"/>
      <c r="AV353" s="214"/>
      <c r="AW353" s="214"/>
      <c r="AX353" s="214"/>
      <c r="AY353" s="214"/>
      <c r="AZ353" s="214"/>
      <c r="BA353" s="214"/>
      <c r="BB353" s="214"/>
      <c r="BC353" s="214"/>
      <c r="BD353" s="214"/>
      <c r="BE353" s="214"/>
      <c r="BF353" s="214"/>
      <c r="BG353" s="214"/>
      <c r="BH353" s="214"/>
    </row>
    <row r="354" spans="1:60" outlineLevel="3" x14ac:dyDescent="0.2">
      <c r="A354" s="221"/>
      <c r="B354" s="222"/>
      <c r="C354" s="268" t="s">
        <v>1311</v>
      </c>
      <c r="D354" s="262"/>
      <c r="E354" s="263">
        <v>9.33</v>
      </c>
      <c r="F354" s="224"/>
      <c r="G354" s="224"/>
      <c r="H354" s="224"/>
      <c r="I354" s="224"/>
      <c r="J354" s="224"/>
      <c r="K354" s="224"/>
      <c r="L354" s="224"/>
      <c r="M354" s="224"/>
      <c r="N354" s="223"/>
      <c r="O354" s="223"/>
      <c r="P354" s="223"/>
      <c r="Q354" s="223"/>
      <c r="R354" s="224"/>
      <c r="S354" s="224"/>
      <c r="T354" s="224"/>
      <c r="U354" s="224"/>
      <c r="V354" s="224"/>
      <c r="W354" s="224"/>
      <c r="X354" s="224"/>
      <c r="Y354" s="224"/>
      <c r="Z354" s="214"/>
      <c r="AA354" s="214"/>
      <c r="AB354" s="214"/>
      <c r="AC354" s="214"/>
      <c r="AD354" s="214"/>
      <c r="AE354" s="214"/>
      <c r="AF354" s="214"/>
      <c r="AG354" s="214" t="s">
        <v>371</v>
      </c>
      <c r="AH354" s="214">
        <v>0</v>
      </c>
      <c r="AI354" s="214"/>
      <c r="AJ354" s="214"/>
      <c r="AK354" s="214"/>
      <c r="AL354" s="214"/>
      <c r="AM354" s="214"/>
      <c r="AN354" s="214"/>
      <c r="AO354" s="214"/>
      <c r="AP354" s="214"/>
      <c r="AQ354" s="214"/>
      <c r="AR354" s="214"/>
      <c r="AS354" s="214"/>
      <c r="AT354" s="214"/>
      <c r="AU354" s="214"/>
      <c r="AV354" s="214"/>
      <c r="AW354" s="214"/>
      <c r="AX354" s="214"/>
      <c r="AY354" s="214"/>
      <c r="AZ354" s="214"/>
      <c r="BA354" s="214"/>
      <c r="BB354" s="214"/>
      <c r="BC354" s="214"/>
      <c r="BD354" s="214"/>
      <c r="BE354" s="214"/>
      <c r="BF354" s="214"/>
      <c r="BG354" s="214"/>
      <c r="BH354" s="214"/>
    </row>
    <row r="355" spans="1:60" outlineLevel="3" x14ac:dyDescent="0.2">
      <c r="A355" s="221"/>
      <c r="B355" s="222"/>
      <c r="C355" s="268" t="s">
        <v>1313</v>
      </c>
      <c r="D355" s="262"/>
      <c r="E355" s="263">
        <v>2.14</v>
      </c>
      <c r="F355" s="224"/>
      <c r="G355" s="224"/>
      <c r="H355" s="224"/>
      <c r="I355" s="224"/>
      <c r="J355" s="224"/>
      <c r="K355" s="224"/>
      <c r="L355" s="224"/>
      <c r="M355" s="224"/>
      <c r="N355" s="223"/>
      <c r="O355" s="223"/>
      <c r="P355" s="223"/>
      <c r="Q355" s="223"/>
      <c r="R355" s="224"/>
      <c r="S355" s="224"/>
      <c r="T355" s="224"/>
      <c r="U355" s="224"/>
      <c r="V355" s="224"/>
      <c r="W355" s="224"/>
      <c r="X355" s="224"/>
      <c r="Y355" s="224"/>
      <c r="Z355" s="214"/>
      <c r="AA355" s="214"/>
      <c r="AB355" s="214"/>
      <c r="AC355" s="214"/>
      <c r="AD355" s="214"/>
      <c r="AE355" s="214"/>
      <c r="AF355" s="214"/>
      <c r="AG355" s="214" t="s">
        <v>371</v>
      </c>
      <c r="AH355" s="214">
        <v>0</v>
      </c>
      <c r="AI355" s="214"/>
      <c r="AJ355" s="214"/>
      <c r="AK355" s="214"/>
      <c r="AL355" s="214"/>
      <c r="AM355" s="214"/>
      <c r="AN355" s="214"/>
      <c r="AO355" s="214"/>
      <c r="AP355" s="214"/>
      <c r="AQ355" s="214"/>
      <c r="AR355" s="214"/>
      <c r="AS355" s="214"/>
      <c r="AT355" s="214"/>
      <c r="AU355" s="214"/>
      <c r="AV355" s="214"/>
      <c r="AW355" s="214"/>
      <c r="AX355" s="214"/>
      <c r="AY355" s="214"/>
      <c r="AZ355" s="214"/>
      <c r="BA355" s="214"/>
      <c r="BB355" s="214"/>
      <c r="BC355" s="214"/>
      <c r="BD355" s="214"/>
      <c r="BE355" s="214"/>
      <c r="BF355" s="214"/>
      <c r="BG355" s="214"/>
      <c r="BH355" s="214"/>
    </row>
    <row r="356" spans="1:60" outlineLevel="3" x14ac:dyDescent="0.2">
      <c r="A356" s="221"/>
      <c r="B356" s="222"/>
      <c r="C356" s="268" t="s">
        <v>1314</v>
      </c>
      <c r="D356" s="262"/>
      <c r="E356" s="263">
        <v>1.24</v>
      </c>
      <c r="F356" s="224"/>
      <c r="G356" s="224"/>
      <c r="H356" s="224"/>
      <c r="I356" s="224"/>
      <c r="J356" s="224"/>
      <c r="K356" s="224"/>
      <c r="L356" s="224"/>
      <c r="M356" s="224"/>
      <c r="N356" s="223"/>
      <c r="O356" s="223"/>
      <c r="P356" s="223"/>
      <c r="Q356" s="223"/>
      <c r="R356" s="224"/>
      <c r="S356" s="224"/>
      <c r="T356" s="224"/>
      <c r="U356" s="224"/>
      <c r="V356" s="224"/>
      <c r="W356" s="224"/>
      <c r="X356" s="224"/>
      <c r="Y356" s="224"/>
      <c r="Z356" s="214"/>
      <c r="AA356" s="214"/>
      <c r="AB356" s="214"/>
      <c r="AC356" s="214"/>
      <c r="AD356" s="214"/>
      <c r="AE356" s="214"/>
      <c r="AF356" s="214"/>
      <c r="AG356" s="214" t="s">
        <v>371</v>
      </c>
      <c r="AH356" s="214">
        <v>0</v>
      </c>
      <c r="AI356" s="214"/>
      <c r="AJ356" s="214"/>
      <c r="AK356" s="214"/>
      <c r="AL356" s="214"/>
      <c r="AM356" s="214"/>
      <c r="AN356" s="214"/>
      <c r="AO356" s="214"/>
      <c r="AP356" s="214"/>
      <c r="AQ356" s="214"/>
      <c r="AR356" s="214"/>
      <c r="AS356" s="214"/>
      <c r="AT356" s="214"/>
      <c r="AU356" s="214"/>
      <c r="AV356" s="214"/>
      <c r="AW356" s="214"/>
      <c r="AX356" s="214"/>
      <c r="AY356" s="214"/>
      <c r="AZ356" s="214"/>
      <c r="BA356" s="214"/>
      <c r="BB356" s="214"/>
      <c r="BC356" s="214"/>
      <c r="BD356" s="214"/>
      <c r="BE356" s="214"/>
      <c r="BF356" s="214"/>
      <c r="BG356" s="214"/>
      <c r="BH356" s="214"/>
    </row>
    <row r="357" spans="1:60" outlineLevel="3" x14ac:dyDescent="0.2">
      <c r="A357" s="221"/>
      <c r="B357" s="222"/>
      <c r="C357" s="268" t="s">
        <v>1312</v>
      </c>
      <c r="D357" s="262"/>
      <c r="E357" s="263">
        <v>24.06</v>
      </c>
      <c r="F357" s="224"/>
      <c r="G357" s="224"/>
      <c r="H357" s="224"/>
      <c r="I357" s="224"/>
      <c r="J357" s="224"/>
      <c r="K357" s="224"/>
      <c r="L357" s="224"/>
      <c r="M357" s="224"/>
      <c r="N357" s="223"/>
      <c r="O357" s="223"/>
      <c r="P357" s="223"/>
      <c r="Q357" s="223"/>
      <c r="R357" s="224"/>
      <c r="S357" s="224"/>
      <c r="T357" s="224"/>
      <c r="U357" s="224"/>
      <c r="V357" s="224"/>
      <c r="W357" s="224"/>
      <c r="X357" s="224"/>
      <c r="Y357" s="224"/>
      <c r="Z357" s="214"/>
      <c r="AA357" s="214"/>
      <c r="AB357" s="214"/>
      <c r="AC357" s="214"/>
      <c r="AD357" s="214"/>
      <c r="AE357" s="214"/>
      <c r="AF357" s="214"/>
      <c r="AG357" s="214" t="s">
        <v>371</v>
      </c>
      <c r="AH357" s="214">
        <v>0</v>
      </c>
      <c r="AI357" s="214"/>
      <c r="AJ357" s="214"/>
      <c r="AK357" s="214"/>
      <c r="AL357" s="214"/>
      <c r="AM357" s="214"/>
      <c r="AN357" s="214"/>
      <c r="AO357" s="214"/>
      <c r="AP357" s="214"/>
      <c r="AQ357" s="214"/>
      <c r="AR357" s="214"/>
      <c r="AS357" s="214"/>
      <c r="AT357" s="214"/>
      <c r="AU357" s="214"/>
      <c r="AV357" s="214"/>
      <c r="AW357" s="214"/>
      <c r="AX357" s="214"/>
      <c r="AY357" s="214"/>
      <c r="AZ357" s="214"/>
      <c r="BA357" s="214"/>
      <c r="BB357" s="214"/>
      <c r="BC357" s="214"/>
      <c r="BD357" s="214"/>
      <c r="BE357" s="214"/>
      <c r="BF357" s="214"/>
      <c r="BG357" s="214"/>
      <c r="BH357" s="214"/>
    </row>
    <row r="358" spans="1:60" outlineLevel="1" x14ac:dyDescent="0.2">
      <c r="A358" s="236">
        <v>107</v>
      </c>
      <c r="B358" s="237" t="s">
        <v>724</v>
      </c>
      <c r="C358" s="254" t="s">
        <v>725</v>
      </c>
      <c r="D358" s="238" t="s">
        <v>379</v>
      </c>
      <c r="E358" s="239">
        <v>36.770000000000003</v>
      </c>
      <c r="F358" s="240"/>
      <c r="G358" s="241">
        <f>ROUND(E358*F358,2)</f>
        <v>0</v>
      </c>
      <c r="H358" s="240"/>
      <c r="I358" s="241">
        <f>ROUND(E358*H358,2)</f>
        <v>0</v>
      </c>
      <c r="J358" s="240"/>
      <c r="K358" s="241">
        <f>ROUND(E358*J358,2)</f>
        <v>0</v>
      </c>
      <c r="L358" s="241">
        <v>12</v>
      </c>
      <c r="M358" s="241">
        <f>G358*(1+L358/100)</f>
        <v>0</v>
      </c>
      <c r="N358" s="239">
        <v>7.2999999999999996E-4</v>
      </c>
      <c r="O358" s="239">
        <f>ROUND(E358*N358,2)</f>
        <v>0.03</v>
      </c>
      <c r="P358" s="239">
        <v>0</v>
      </c>
      <c r="Q358" s="239">
        <f>ROUND(E358*P358,2)</f>
        <v>0</v>
      </c>
      <c r="R358" s="241" t="s">
        <v>722</v>
      </c>
      <c r="S358" s="241" t="s">
        <v>315</v>
      </c>
      <c r="T358" s="242" t="s">
        <v>315</v>
      </c>
      <c r="U358" s="224">
        <v>0.37</v>
      </c>
      <c r="V358" s="224">
        <f>ROUND(E358*U358,2)</f>
        <v>13.6</v>
      </c>
      <c r="W358" s="224"/>
      <c r="X358" s="224" t="s">
        <v>336</v>
      </c>
      <c r="Y358" s="224" t="s">
        <v>317</v>
      </c>
      <c r="Z358" s="214"/>
      <c r="AA358" s="214"/>
      <c r="AB358" s="214"/>
      <c r="AC358" s="214"/>
      <c r="AD358" s="214"/>
      <c r="AE358" s="214"/>
      <c r="AF358" s="214"/>
      <c r="AG358" s="214" t="s">
        <v>367</v>
      </c>
      <c r="AH358" s="214"/>
      <c r="AI358" s="214"/>
      <c r="AJ358" s="214"/>
      <c r="AK358" s="214"/>
      <c r="AL358" s="214"/>
      <c r="AM358" s="214"/>
      <c r="AN358" s="214"/>
      <c r="AO358" s="214"/>
      <c r="AP358" s="214"/>
      <c r="AQ358" s="214"/>
      <c r="AR358" s="214"/>
      <c r="AS358" s="214"/>
      <c r="AT358" s="214"/>
      <c r="AU358" s="214"/>
      <c r="AV358" s="214"/>
      <c r="AW358" s="214"/>
      <c r="AX358" s="214"/>
      <c r="AY358" s="214"/>
      <c r="AZ358" s="214"/>
      <c r="BA358" s="214"/>
      <c r="BB358" s="214"/>
      <c r="BC358" s="214"/>
      <c r="BD358" s="214"/>
      <c r="BE358" s="214"/>
      <c r="BF358" s="214"/>
      <c r="BG358" s="214"/>
      <c r="BH358" s="214"/>
    </row>
    <row r="359" spans="1:60" outlineLevel="2" x14ac:dyDescent="0.2">
      <c r="A359" s="221"/>
      <c r="B359" s="222"/>
      <c r="C359" s="267" t="s">
        <v>723</v>
      </c>
      <c r="D359" s="266"/>
      <c r="E359" s="266"/>
      <c r="F359" s="266"/>
      <c r="G359" s="266"/>
      <c r="H359" s="224"/>
      <c r="I359" s="224"/>
      <c r="J359" s="224"/>
      <c r="K359" s="224"/>
      <c r="L359" s="224"/>
      <c r="M359" s="224"/>
      <c r="N359" s="223"/>
      <c r="O359" s="223"/>
      <c r="P359" s="223"/>
      <c r="Q359" s="223"/>
      <c r="R359" s="224"/>
      <c r="S359" s="224"/>
      <c r="T359" s="224"/>
      <c r="U359" s="224"/>
      <c r="V359" s="224"/>
      <c r="W359" s="224"/>
      <c r="X359" s="224"/>
      <c r="Y359" s="224"/>
      <c r="Z359" s="214"/>
      <c r="AA359" s="214"/>
      <c r="AB359" s="214"/>
      <c r="AC359" s="214"/>
      <c r="AD359" s="214"/>
      <c r="AE359" s="214"/>
      <c r="AF359" s="214"/>
      <c r="AG359" s="214" t="s">
        <v>369</v>
      </c>
      <c r="AH359" s="214"/>
      <c r="AI359" s="214"/>
      <c r="AJ359" s="214"/>
      <c r="AK359" s="214"/>
      <c r="AL359" s="214"/>
      <c r="AM359" s="214"/>
      <c r="AN359" s="214"/>
      <c r="AO359" s="214"/>
      <c r="AP359" s="214"/>
      <c r="AQ359" s="214"/>
      <c r="AR359" s="214"/>
      <c r="AS359" s="214"/>
      <c r="AT359" s="214"/>
      <c r="AU359" s="214"/>
      <c r="AV359" s="214"/>
      <c r="AW359" s="214"/>
      <c r="AX359" s="214"/>
      <c r="AY359" s="214"/>
      <c r="AZ359" s="214"/>
      <c r="BA359" s="214"/>
      <c r="BB359" s="214"/>
      <c r="BC359" s="214"/>
      <c r="BD359" s="214"/>
      <c r="BE359" s="214"/>
      <c r="BF359" s="214"/>
      <c r="BG359" s="214"/>
      <c r="BH359" s="214"/>
    </row>
    <row r="360" spans="1:60" outlineLevel="2" x14ac:dyDescent="0.2">
      <c r="A360" s="221"/>
      <c r="B360" s="222"/>
      <c r="C360" s="268" t="s">
        <v>1394</v>
      </c>
      <c r="D360" s="262"/>
      <c r="E360" s="263"/>
      <c r="F360" s="224"/>
      <c r="G360" s="224"/>
      <c r="H360" s="224"/>
      <c r="I360" s="224"/>
      <c r="J360" s="224"/>
      <c r="K360" s="224"/>
      <c r="L360" s="224"/>
      <c r="M360" s="224"/>
      <c r="N360" s="223"/>
      <c r="O360" s="223"/>
      <c r="P360" s="223"/>
      <c r="Q360" s="223"/>
      <c r="R360" s="224"/>
      <c r="S360" s="224"/>
      <c r="T360" s="224"/>
      <c r="U360" s="224"/>
      <c r="V360" s="224"/>
      <c r="W360" s="224"/>
      <c r="X360" s="224"/>
      <c r="Y360" s="224"/>
      <c r="Z360" s="214"/>
      <c r="AA360" s="214"/>
      <c r="AB360" s="214"/>
      <c r="AC360" s="214"/>
      <c r="AD360" s="214"/>
      <c r="AE360" s="214"/>
      <c r="AF360" s="214"/>
      <c r="AG360" s="214" t="s">
        <v>371</v>
      </c>
      <c r="AH360" s="214">
        <v>0</v>
      </c>
      <c r="AI360" s="214"/>
      <c r="AJ360" s="214"/>
      <c r="AK360" s="214"/>
      <c r="AL360" s="214"/>
      <c r="AM360" s="214"/>
      <c r="AN360" s="214"/>
      <c r="AO360" s="214"/>
      <c r="AP360" s="214"/>
      <c r="AQ360" s="214"/>
      <c r="AR360" s="214"/>
      <c r="AS360" s="214"/>
      <c r="AT360" s="214"/>
      <c r="AU360" s="214"/>
      <c r="AV360" s="214"/>
      <c r="AW360" s="214"/>
      <c r="AX360" s="214"/>
      <c r="AY360" s="214"/>
      <c r="AZ360" s="214"/>
      <c r="BA360" s="214"/>
      <c r="BB360" s="214"/>
      <c r="BC360" s="214"/>
      <c r="BD360" s="214"/>
      <c r="BE360" s="214"/>
      <c r="BF360" s="214"/>
      <c r="BG360" s="214"/>
      <c r="BH360" s="214"/>
    </row>
    <row r="361" spans="1:60" outlineLevel="3" x14ac:dyDescent="0.2">
      <c r="A361" s="221"/>
      <c r="B361" s="222"/>
      <c r="C361" s="268" t="s">
        <v>1313</v>
      </c>
      <c r="D361" s="262"/>
      <c r="E361" s="263">
        <v>2.14</v>
      </c>
      <c r="F361" s="224"/>
      <c r="G361" s="224"/>
      <c r="H361" s="224"/>
      <c r="I361" s="224"/>
      <c r="J361" s="224"/>
      <c r="K361" s="224"/>
      <c r="L361" s="224"/>
      <c r="M361" s="224"/>
      <c r="N361" s="223"/>
      <c r="O361" s="223"/>
      <c r="P361" s="223"/>
      <c r="Q361" s="223"/>
      <c r="R361" s="224"/>
      <c r="S361" s="224"/>
      <c r="T361" s="224"/>
      <c r="U361" s="224"/>
      <c r="V361" s="224"/>
      <c r="W361" s="224"/>
      <c r="X361" s="224"/>
      <c r="Y361" s="224"/>
      <c r="Z361" s="214"/>
      <c r="AA361" s="214"/>
      <c r="AB361" s="214"/>
      <c r="AC361" s="214"/>
      <c r="AD361" s="214"/>
      <c r="AE361" s="214"/>
      <c r="AF361" s="214"/>
      <c r="AG361" s="214" t="s">
        <v>371</v>
      </c>
      <c r="AH361" s="214">
        <v>0</v>
      </c>
      <c r="AI361" s="214"/>
      <c r="AJ361" s="214"/>
      <c r="AK361" s="214"/>
      <c r="AL361" s="214"/>
      <c r="AM361" s="214"/>
      <c r="AN361" s="214"/>
      <c r="AO361" s="214"/>
      <c r="AP361" s="214"/>
      <c r="AQ361" s="214"/>
      <c r="AR361" s="214"/>
      <c r="AS361" s="214"/>
      <c r="AT361" s="214"/>
      <c r="AU361" s="214"/>
      <c r="AV361" s="214"/>
      <c r="AW361" s="214"/>
      <c r="AX361" s="214"/>
      <c r="AY361" s="214"/>
      <c r="AZ361" s="214"/>
      <c r="BA361" s="214"/>
      <c r="BB361" s="214"/>
      <c r="BC361" s="214"/>
      <c r="BD361" s="214"/>
      <c r="BE361" s="214"/>
      <c r="BF361" s="214"/>
      <c r="BG361" s="214"/>
      <c r="BH361" s="214"/>
    </row>
    <row r="362" spans="1:60" outlineLevel="3" x14ac:dyDescent="0.2">
      <c r="A362" s="221"/>
      <c r="B362" s="222"/>
      <c r="C362" s="268" t="s">
        <v>1314</v>
      </c>
      <c r="D362" s="262"/>
      <c r="E362" s="263">
        <v>1.24</v>
      </c>
      <c r="F362" s="224"/>
      <c r="G362" s="224"/>
      <c r="H362" s="224"/>
      <c r="I362" s="224"/>
      <c r="J362" s="224"/>
      <c r="K362" s="224"/>
      <c r="L362" s="224"/>
      <c r="M362" s="224"/>
      <c r="N362" s="223"/>
      <c r="O362" s="223"/>
      <c r="P362" s="223"/>
      <c r="Q362" s="223"/>
      <c r="R362" s="224"/>
      <c r="S362" s="224"/>
      <c r="T362" s="224"/>
      <c r="U362" s="224"/>
      <c r="V362" s="224"/>
      <c r="W362" s="224"/>
      <c r="X362" s="224"/>
      <c r="Y362" s="224"/>
      <c r="Z362" s="214"/>
      <c r="AA362" s="214"/>
      <c r="AB362" s="214"/>
      <c r="AC362" s="214"/>
      <c r="AD362" s="214"/>
      <c r="AE362" s="214"/>
      <c r="AF362" s="214"/>
      <c r="AG362" s="214" t="s">
        <v>371</v>
      </c>
      <c r="AH362" s="214">
        <v>0</v>
      </c>
      <c r="AI362" s="214"/>
      <c r="AJ362" s="214"/>
      <c r="AK362" s="214"/>
      <c r="AL362" s="214"/>
      <c r="AM362" s="214"/>
      <c r="AN362" s="214"/>
      <c r="AO362" s="214"/>
      <c r="AP362" s="214"/>
      <c r="AQ362" s="214"/>
      <c r="AR362" s="214"/>
      <c r="AS362" s="214"/>
      <c r="AT362" s="214"/>
      <c r="AU362" s="214"/>
      <c r="AV362" s="214"/>
      <c r="AW362" s="214"/>
      <c r="AX362" s="214"/>
      <c r="AY362" s="214"/>
      <c r="AZ362" s="214"/>
      <c r="BA362" s="214"/>
      <c r="BB362" s="214"/>
      <c r="BC362" s="214"/>
      <c r="BD362" s="214"/>
      <c r="BE362" s="214"/>
      <c r="BF362" s="214"/>
      <c r="BG362" s="214"/>
      <c r="BH362" s="214"/>
    </row>
    <row r="363" spans="1:60" outlineLevel="3" x14ac:dyDescent="0.2">
      <c r="A363" s="221"/>
      <c r="B363" s="222"/>
      <c r="C363" s="268" t="s">
        <v>1395</v>
      </c>
      <c r="D363" s="262"/>
      <c r="E363" s="263"/>
      <c r="F363" s="224"/>
      <c r="G363" s="224"/>
      <c r="H363" s="224"/>
      <c r="I363" s="224"/>
      <c r="J363" s="224"/>
      <c r="K363" s="224"/>
      <c r="L363" s="224"/>
      <c r="M363" s="224"/>
      <c r="N363" s="223"/>
      <c r="O363" s="223"/>
      <c r="P363" s="223"/>
      <c r="Q363" s="223"/>
      <c r="R363" s="224"/>
      <c r="S363" s="224"/>
      <c r="T363" s="224"/>
      <c r="U363" s="224"/>
      <c r="V363" s="224"/>
      <c r="W363" s="224"/>
      <c r="X363" s="224"/>
      <c r="Y363" s="224"/>
      <c r="Z363" s="214"/>
      <c r="AA363" s="214"/>
      <c r="AB363" s="214"/>
      <c r="AC363" s="214"/>
      <c r="AD363" s="214"/>
      <c r="AE363" s="214"/>
      <c r="AF363" s="214"/>
      <c r="AG363" s="214" t="s">
        <v>371</v>
      </c>
      <c r="AH363" s="214">
        <v>0</v>
      </c>
      <c r="AI363" s="214"/>
      <c r="AJ363" s="214"/>
      <c r="AK363" s="214"/>
      <c r="AL363" s="214"/>
      <c r="AM363" s="214"/>
      <c r="AN363" s="214"/>
      <c r="AO363" s="214"/>
      <c r="AP363" s="214"/>
      <c r="AQ363" s="214"/>
      <c r="AR363" s="214"/>
      <c r="AS363" s="214"/>
      <c r="AT363" s="214"/>
      <c r="AU363" s="214"/>
      <c r="AV363" s="214"/>
      <c r="AW363" s="214"/>
      <c r="AX363" s="214"/>
      <c r="AY363" s="214"/>
      <c r="AZ363" s="214"/>
      <c r="BA363" s="214"/>
      <c r="BB363" s="214"/>
      <c r="BC363" s="214"/>
      <c r="BD363" s="214"/>
      <c r="BE363" s="214"/>
      <c r="BF363" s="214"/>
      <c r="BG363" s="214"/>
      <c r="BH363" s="214"/>
    </row>
    <row r="364" spans="1:60" outlineLevel="3" x14ac:dyDescent="0.2">
      <c r="A364" s="221"/>
      <c r="B364" s="222"/>
      <c r="C364" s="268" t="s">
        <v>1311</v>
      </c>
      <c r="D364" s="262"/>
      <c r="E364" s="263">
        <v>9.33</v>
      </c>
      <c r="F364" s="224"/>
      <c r="G364" s="224"/>
      <c r="H364" s="224"/>
      <c r="I364" s="224"/>
      <c r="J364" s="224"/>
      <c r="K364" s="224"/>
      <c r="L364" s="224"/>
      <c r="M364" s="224"/>
      <c r="N364" s="223"/>
      <c r="O364" s="223"/>
      <c r="P364" s="223"/>
      <c r="Q364" s="223"/>
      <c r="R364" s="224"/>
      <c r="S364" s="224"/>
      <c r="T364" s="224"/>
      <c r="U364" s="224"/>
      <c r="V364" s="224"/>
      <c r="W364" s="224"/>
      <c r="X364" s="224"/>
      <c r="Y364" s="224"/>
      <c r="Z364" s="214"/>
      <c r="AA364" s="214"/>
      <c r="AB364" s="214"/>
      <c r="AC364" s="214"/>
      <c r="AD364" s="214"/>
      <c r="AE364" s="214"/>
      <c r="AF364" s="214"/>
      <c r="AG364" s="214" t="s">
        <v>371</v>
      </c>
      <c r="AH364" s="214">
        <v>0</v>
      </c>
      <c r="AI364" s="214"/>
      <c r="AJ364" s="214"/>
      <c r="AK364" s="214"/>
      <c r="AL364" s="214"/>
      <c r="AM364" s="214"/>
      <c r="AN364" s="214"/>
      <c r="AO364" s="214"/>
      <c r="AP364" s="214"/>
      <c r="AQ364" s="214"/>
      <c r="AR364" s="214"/>
      <c r="AS364" s="214"/>
      <c r="AT364" s="214"/>
      <c r="AU364" s="214"/>
      <c r="AV364" s="214"/>
      <c r="AW364" s="214"/>
      <c r="AX364" s="214"/>
      <c r="AY364" s="214"/>
      <c r="AZ364" s="214"/>
      <c r="BA364" s="214"/>
      <c r="BB364" s="214"/>
      <c r="BC364" s="214"/>
      <c r="BD364" s="214"/>
      <c r="BE364" s="214"/>
      <c r="BF364" s="214"/>
      <c r="BG364" s="214"/>
      <c r="BH364" s="214"/>
    </row>
    <row r="365" spans="1:60" outlineLevel="3" x14ac:dyDescent="0.2">
      <c r="A365" s="221"/>
      <c r="B365" s="222"/>
      <c r="C365" s="268" t="s">
        <v>1312</v>
      </c>
      <c r="D365" s="262"/>
      <c r="E365" s="263">
        <v>24.06</v>
      </c>
      <c r="F365" s="224"/>
      <c r="G365" s="224"/>
      <c r="H365" s="224"/>
      <c r="I365" s="224"/>
      <c r="J365" s="224"/>
      <c r="K365" s="224"/>
      <c r="L365" s="224"/>
      <c r="M365" s="224"/>
      <c r="N365" s="223"/>
      <c r="O365" s="223"/>
      <c r="P365" s="223"/>
      <c r="Q365" s="223"/>
      <c r="R365" s="224"/>
      <c r="S365" s="224"/>
      <c r="T365" s="224"/>
      <c r="U365" s="224"/>
      <c r="V365" s="224"/>
      <c r="W365" s="224"/>
      <c r="X365" s="224"/>
      <c r="Y365" s="224"/>
      <c r="Z365" s="214"/>
      <c r="AA365" s="214"/>
      <c r="AB365" s="214"/>
      <c r="AC365" s="214"/>
      <c r="AD365" s="214"/>
      <c r="AE365" s="214"/>
      <c r="AF365" s="214"/>
      <c r="AG365" s="214" t="s">
        <v>371</v>
      </c>
      <c r="AH365" s="214">
        <v>0</v>
      </c>
      <c r="AI365" s="214"/>
      <c r="AJ365" s="214"/>
      <c r="AK365" s="214"/>
      <c r="AL365" s="214"/>
      <c r="AM365" s="214"/>
      <c r="AN365" s="214"/>
      <c r="AO365" s="214"/>
      <c r="AP365" s="214"/>
      <c r="AQ365" s="214"/>
      <c r="AR365" s="214"/>
      <c r="AS365" s="214"/>
      <c r="AT365" s="214"/>
      <c r="AU365" s="214"/>
      <c r="AV365" s="214"/>
      <c r="AW365" s="214"/>
      <c r="AX365" s="214"/>
      <c r="AY365" s="214"/>
      <c r="AZ365" s="214"/>
      <c r="BA365" s="214"/>
      <c r="BB365" s="214"/>
      <c r="BC365" s="214"/>
      <c r="BD365" s="214"/>
      <c r="BE365" s="214"/>
      <c r="BF365" s="214"/>
      <c r="BG365" s="214"/>
      <c r="BH365" s="214"/>
    </row>
    <row r="366" spans="1:60" outlineLevel="1" x14ac:dyDescent="0.2">
      <c r="A366" s="236">
        <v>108</v>
      </c>
      <c r="B366" s="237" t="s">
        <v>726</v>
      </c>
      <c r="C366" s="254" t="s">
        <v>727</v>
      </c>
      <c r="D366" s="238" t="s">
        <v>379</v>
      </c>
      <c r="E366" s="239">
        <v>39.711599999999997</v>
      </c>
      <c r="F366" s="240"/>
      <c r="G366" s="241">
        <f>ROUND(E366*F366,2)</f>
        <v>0</v>
      </c>
      <c r="H366" s="240"/>
      <c r="I366" s="241">
        <f>ROUND(E366*H366,2)</f>
        <v>0</v>
      </c>
      <c r="J366" s="240"/>
      <c r="K366" s="241">
        <f>ROUND(E366*J366,2)</f>
        <v>0</v>
      </c>
      <c r="L366" s="241">
        <v>12</v>
      </c>
      <c r="M366" s="241">
        <f>G366*(1+L366/100)</f>
        <v>0</v>
      </c>
      <c r="N366" s="239">
        <v>1.09E-2</v>
      </c>
      <c r="O366" s="239">
        <f>ROUND(E366*N366,2)</f>
        <v>0.43</v>
      </c>
      <c r="P366" s="239">
        <v>0</v>
      </c>
      <c r="Q366" s="239">
        <f>ROUND(E366*P366,2)</f>
        <v>0</v>
      </c>
      <c r="R366" s="241" t="s">
        <v>428</v>
      </c>
      <c r="S366" s="241" t="s">
        <v>315</v>
      </c>
      <c r="T366" s="242" t="s">
        <v>315</v>
      </c>
      <c r="U366" s="224">
        <v>0</v>
      </c>
      <c r="V366" s="224">
        <f>ROUND(E366*U366,2)</f>
        <v>0</v>
      </c>
      <c r="W366" s="224"/>
      <c r="X366" s="224" t="s">
        <v>429</v>
      </c>
      <c r="Y366" s="224" t="s">
        <v>317</v>
      </c>
      <c r="Z366" s="214"/>
      <c r="AA366" s="214"/>
      <c r="AB366" s="214"/>
      <c r="AC366" s="214"/>
      <c r="AD366" s="214"/>
      <c r="AE366" s="214"/>
      <c r="AF366" s="214"/>
      <c r="AG366" s="214" t="s">
        <v>728</v>
      </c>
      <c r="AH366" s="214"/>
      <c r="AI366" s="214"/>
      <c r="AJ366" s="214"/>
      <c r="AK366" s="214"/>
      <c r="AL366" s="214"/>
      <c r="AM366" s="214"/>
      <c r="AN366" s="214"/>
      <c r="AO366" s="214"/>
      <c r="AP366" s="214"/>
      <c r="AQ366" s="214"/>
      <c r="AR366" s="214"/>
      <c r="AS366" s="214"/>
      <c r="AT366" s="214"/>
      <c r="AU366" s="214"/>
      <c r="AV366" s="214"/>
      <c r="AW366" s="214"/>
      <c r="AX366" s="214"/>
      <c r="AY366" s="214"/>
      <c r="AZ366" s="214"/>
      <c r="BA366" s="214"/>
      <c r="BB366" s="214"/>
      <c r="BC366" s="214"/>
      <c r="BD366" s="214"/>
      <c r="BE366" s="214"/>
      <c r="BF366" s="214"/>
      <c r="BG366" s="214"/>
      <c r="BH366" s="214"/>
    </row>
    <row r="367" spans="1:60" outlineLevel="2" x14ac:dyDescent="0.2">
      <c r="A367" s="221"/>
      <c r="B367" s="222"/>
      <c r="C367" s="268" t="s">
        <v>1444</v>
      </c>
      <c r="D367" s="262"/>
      <c r="E367" s="263">
        <v>39.711599999999997</v>
      </c>
      <c r="F367" s="224"/>
      <c r="G367" s="224"/>
      <c r="H367" s="224"/>
      <c r="I367" s="224"/>
      <c r="J367" s="224"/>
      <c r="K367" s="224"/>
      <c r="L367" s="224"/>
      <c r="M367" s="224"/>
      <c r="N367" s="223"/>
      <c r="O367" s="223"/>
      <c r="P367" s="223"/>
      <c r="Q367" s="223"/>
      <c r="R367" s="224"/>
      <c r="S367" s="224"/>
      <c r="T367" s="224"/>
      <c r="U367" s="224"/>
      <c r="V367" s="224"/>
      <c r="W367" s="224"/>
      <c r="X367" s="224"/>
      <c r="Y367" s="224"/>
      <c r="Z367" s="214"/>
      <c r="AA367" s="214"/>
      <c r="AB367" s="214"/>
      <c r="AC367" s="214"/>
      <c r="AD367" s="214"/>
      <c r="AE367" s="214"/>
      <c r="AF367" s="214"/>
      <c r="AG367" s="214" t="s">
        <v>371</v>
      </c>
      <c r="AH367" s="214">
        <v>0</v>
      </c>
      <c r="AI367" s="214"/>
      <c r="AJ367" s="214"/>
      <c r="AK367" s="214"/>
      <c r="AL367" s="214"/>
      <c r="AM367" s="214"/>
      <c r="AN367" s="214"/>
      <c r="AO367" s="214"/>
      <c r="AP367" s="214"/>
      <c r="AQ367" s="214"/>
      <c r="AR367" s="214"/>
      <c r="AS367" s="214"/>
      <c r="AT367" s="214"/>
      <c r="AU367" s="214"/>
      <c r="AV367" s="214"/>
      <c r="AW367" s="214"/>
      <c r="AX367" s="214"/>
      <c r="AY367" s="214"/>
      <c r="AZ367" s="214"/>
      <c r="BA367" s="214"/>
      <c r="BB367" s="214"/>
      <c r="BC367" s="214"/>
      <c r="BD367" s="214"/>
      <c r="BE367" s="214"/>
      <c r="BF367" s="214"/>
      <c r="BG367" s="214"/>
      <c r="BH367" s="214"/>
    </row>
    <row r="368" spans="1:60" outlineLevel="1" x14ac:dyDescent="0.2">
      <c r="A368" s="236">
        <v>109</v>
      </c>
      <c r="B368" s="237" t="s">
        <v>730</v>
      </c>
      <c r="C368" s="254" t="s">
        <v>731</v>
      </c>
      <c r="D368" s="238" t="s">
        <v>581</v>
      </c>
      <c r="E368" s="239">
        <v>0.99838000000000005</v>
      </c>
      <c r="F368" s="240"/>
      <c r="G368" s="241">
        <f>ROUND(E368*F368,2)</f>
        <v>0</v>
      </c>
      <c r="H368" s="240"/>
      <c r="I368" s="241">
        <f>ROUND(E368*H368,2)</f>
        <v>0</v>
      </c>
      <c r="J368" s="240"/>
      <c r="K368" s="241">
        <f>ROUND(E368*J368,2)</f>
        <v>0</v>
      </c>
      <c r="L368" s="241">
        <v>12</v>
      </c>
      <c r="M368" s="241">
        <f>G368*(1+L368/100)</f>
        <v>0</v>
      </c>
      <c r="N368" s="239">
        <v>0</v>
      </c>
      <c r="O368" s="239">
        <f>ROUND(E368*N368,2)</f>
        <v>0</v>
      </c>
      <c r="P368" s="239">
        <v>0</v>
      </c>
      <c r="Q368" s="239">
        <f>ROUND(E368*P368,2)</f>
        <v>0</v>
      </c>
      <c r="R368" s="241" t="s">
        <v>722</v>
      </c>
      <c r="S368" s="241" t="s">
        <v>315</v>
      </c>
      <c r="T368" s="242" t="s">
        <v>315</v>
      </c>
      <c r="U368" s="224">
        <v>1.1559999999999999</v>
      </c>
      <c r="V368" s="224">
        <f>ROUND(E368*U368,2)</f>
        <v>1.1499999999999999</v>
      </c>
      <c r="W368" s="224"/>
      <c r="X368" s="224" t="s">
        <v>582</v>
      </c>
      <c r="Y368" s="224" t="s">
        <v>317</v>
      </c>
      <c r="Z368" s="214"/>
      <c r="AA368" s="214"/>
      <c r="AB368" s="214"/>
      <c r="AC368" s="214"/>
      <c r="AD368" s="214"/>
      <c r="AE368" s="214"/>
      <c r="AF368" s="214"/>
      <c r="AG368" s="214" t="s">
        <v>732</v>
      </c>
      <c r="AH368" s="214"/>
      <c r="AI368" s="214"/>
      <c r="AJ368" s="214"/>
      <c r="AK368" s="214"/>
      <c r="AL368" s="214"/>
      <c r="AM368" s="214"/>
      <c r="AN368" s="214"/>
      <c r="AO368" s="214"/>
      <c r="AP368" s="214"/>
      <c r="AQ368" s="214"/>
      <c r="AR368" s="214"/>
      <c r="AS368" s="214"/>
      <c r="AT368" s="214"/>
      <c r="AU368" s="214"/>
      <c r="AV368" s="214"/>
      <c r="AW368" s="214"/>
      <c r="AX368" s="214"/>
      <c r="AY368" s="214"/>
      <c r="AZ368" s="214"/>
      <c r="BA368" s="214"/>
      <c r="BB368" s="214"/>
      <c r="BC368" s="214"/>
      <c r="BD368" s="214"/>
      <c r="BE368" s="214"/>
      <c r="BF368" s="214"/>
      <c r="BG368" s="214"/>
      <c r="BH368" s="214"/>
    </row>
    <row r="369" spans="1:60" outlineLevel="2" x14ac:dyDescent="0.2">
      <c r="A369" s="221"/>
      <c r="B369" s="222"/>
      <c r="C369" s="267" t="s">
        <v>608</v>
      </c>
      <c r="D369" s="266"/>
      <c r="E369" s="266"/>
      <c r="F369" s="266"/>
      <c r="G369" s="266"/>
      <c r="H369" s="224"/>
      <c r="I369" s="224"/>
      <c r="J369" s="224"/>
      <c r="K369" s="224"/>
      <c r="L369" s="224"/>
      <c r="M369" s="224"/>
      <c r="N369" s="223"/>
      <c r="O369" s="223"/>
      <c r="P369" s="223"/>
      <c r="Q369" s="223"/>
      <c r="R369" s="224"/>
      <c r="S369" s="224"/>
      <c r="T369" s="224"/>
      <c r="U369" s="224"/>
      <c r="V369" s="224"/>
      <c r="W369" s="224"/>
      <c r="X369" s="224"/>
      <c r="Y369" s="224"/>
      <c r="Z369" s="214"/>
      <c r="AA369" s="214"/>
      <c r="AB369" s="214"/>
      <c r="AC369" s="214"/>
      <c r="AD369" s="214"/>
      <c r="AE369" s="214"/>
      <c r="AF369" s="214"/>
      <c r="AG369" s="214" t="s">
        <v>369</v>
      </c>
      <c r="AH369" s="214"/>
      <c r="AI369" s="214"/>
      <c r="AJ369" s="214"/>
      <c r="AK369" s="214"/>
      <c r="AL369" s="214"/>
      <c r="AM369" s="214"/>
      <c r="AN369" s="214"/>
      <c r="AO369" s="214"/>
      <c r="AP369" s="214"/>
      <c r="AQ369" s="214"/>
      <c r="AR369" s="214"/>
      <c r="AS369" s="214"/>
      <c r="AT369" s="214"/>
      <c r="AU369" s="214"/>
      <c r="AV369" s="214"/>
      <c r="AW369" s="214"/>
      <c r="AX369" s="214"/>
      <c r="AY369" s="214"/>
      <c r="AZ369" s="214"/>
      <c r="BA369" s="214"/>
      <c r="BB369" s="214"/>
      <c r="BC369" s="214"/>
      <c r="BD369" s="214"/>
      <c r="BE369" s="214"/>
      <c r="BF369" s="214"/>
      <c r="BG369" s="214"/>
      <c r="BH369" s="214"/>
    </row>
    <row r="370" spans="1:60" x14ac:dyDescent="0.2">
      <c r="A370" s="229" t="s">
        <v>310</v>
      </c>
      <c r="B370" s="230" t="s">
        <v>248</v>
      </c>
      <c r="C370" s="253" t="s">
        <v>249</v>
      </c>
      <c r="D370" s="231"/>
      <c r="E370" s="232"/>
      <c r="F370" s="233"/>
      <c r="G370" s="233">
        <f>SUMIF(AG371:AG440,"&lt;&gt;NOR",G371:G440)</f>
        <v>0</v>
      </c>
      <c r="H370" s="233"/>
      <c r="I370" s="233">
        <f>SUM(I371:I440)</f>
        <v>0</v>
      </c>
      <c r="J370" s="233"/>
      <c r="K370" s="233">
        <f>SUM(K371:K440)</f>
        <v>0</v>
      </c>
      <c r="L370" s="233"/>
      <c r="M370" s="233">
        <f>SUM(M371:M440)</f>
        <v>0</v>
      </c>
      <c r="N370" s="232"/>
      <c r="O370" s="232">
        <f>SUM(O371:O440)</f>
        <v>0.08</v>
      </c>
      <c r="P370" s="232"/>
      <c r="Q370" s="232">
        <f>SUM(Q371:Q440)</f>
        <v>0.01</v>
      </c>
      <c r="R370" s="233"/>
      <c r="S370" s="233"/>
      <c r="T370" s="234"/>
      <c r="U370" s="228"/>
      <c r="V370" s="228">
        <f>SUM(V371:V440)</f>
        <v>12.83</v>
      </c>
      <c r="W370" s="228"/>
      <c r="X370" s="228"/>
      <c r="Y370" s="228"/>
      <c r="AG370" t="s">
        <v>311</v>
      </c>
    </row>
    <row r="371" spans="1:60" outlineLevel="1" x14ac:dyDescent="0.2">
      <c r="A371" s="236">
        <v>110</v>
      </c>
      <c r="B371" s="237" t="s">
        <v>733</v>
      </c>
      <c r="C371" s="254" t="s">
        <v>734</v>
      </c>
      <c r="D371" s="238" t="s">
        <v>375</v>
      </c>
      <c r="E371" s="239">
        <v>3</v>
      </c>
      <c r="F371" s="240"/>
      <c r="G371" s="241">
        <f>ROUND(E371*F371,2)</f>
        <v>0</v>
      </c>
      <c r="H371" s="240"/>
      <c r="I371" s="241">
        <f>ROUND(E371*H371,2)</f>
        <v>0</v>
      </c>
      <c r="J371" s="240"/>
      <c r="K371" s="241">
        <f>ROUND(E371*J371,2)</f>
        <v>0</v>
      </c>
      <c r="L371" s="241">
        <v>12</v>
      </c>
      <c r="M371" s="241">
        <f>G371*(1+L371/100)</f>
        <v>0</v>
      </c>
      <c r="N371" s="239">
        <v>2.0000000000000002E-5</v>
      </c>
      <c r="O371" s="239">
        <f>ROUND(E371*N371,2)</f>
        <v>0</v>
      </c>
      <c r="P371" s="239">
        <v>0</v>
      </c>
      <c r="Q371" s="239">
        <f>ROUND(E371*P371,2)</f>
        <v>0</v>
      </c>
      <c r="R371" s="241" t="s">
        <v>735</v>
      </c>
      <c r="S371" s="241" t="s">
        <v>315</v>
      </c>
      <c r="T371" s="242" t="s">
        <v>315</v>
      </c>
      <c r="U371" s="224">
        <v>4.0199999999999996</v>
      </c>
      <c r="V371" s="224">
        <f>ROUND(E371*U371,2)</f>
        <v>12.06</v>
      </c>
      <c r="W371" s="224"/>
      <c r="X371" s="224" t="s">
        <v>336</v>
      </c>
      <c r="Y371" s="224" t="s">
        <v>317</v>
      </c>
      <c r="Z371" s="214"/>
      <c r="AA371" s="214"/>
      <c r="AB371" s="214"/>
      <c r="AC371" s="214"/>
      <c r="AD371" s="214"/>
      <c r="AE371" s="214"/>
      <c r="AF371" s="214"/>
      <c r="AG371" s="214" t="s">
        <v>337</v>
      </c>
      <c r="AH371" s="214"/>
      <c r="AI371" s="214"/>
      <c r="AJ371" s="214"/>
      <c r="AK371" s="214"/>
      <c r="AL371" s="214"/>
      <c r="AM371" s="214"/>
      <c r="AN371" s="214"/>
      <c r="AO371" s="214"/>
      <c r="AP371" s="214"/>
      <c r="AQ371" s="214"/>
      <c r="AR371" s="214"/>
      <c r="AS371" s="214"/>
      <c r="AT371" s="214"/>
      <c r="AU371" s="214"/>
      <c r="AV371" s="214"/>
      <c r="AW371" s="214"/>
      <c r="AX371" s="214"/>
      <c r="AY371" s="214"/>
      <c r="AZ371" s="214"/>
      <c r="BA371" s="214"/>
      <c r="BB371" s="214"/>
      <c r="BC371" s="214"/>
      <c r="BD371" s="214"/>
      <c r="BE371" s="214"/>
      <c r="BF371" s="214"/>
      <c r="BG371" s="214"/>
      <c r="BH371" s="214"/>
    </row>
    <row r="372" spans="1:60" outlineLevel="2" x14ac:dyDescent="0.2">
      <c r="A372" s="221"/>
      <c r="B372" s="222"/>
      <c r="C372" s="268" t="s">
        <v>736</v>
      </c>
      <c r="D372" s="262"/>
      <c r="E372" s="263"/>
      <c r="F372" s="224"/>
      <c r="G372" s="224"/>
      <c r="H372" s="224"/>
      <c r="I372" s="224"/>
      <c r="J372" s="224"/>
      <c r="K372" s="224"/>
      <c r="L372" s="224"/>
      <c r="M372" s="224"/>
      <c r="N372" s="223"/>
      <c r="O372" s="223"/>
      <c r="P372" s="223"/>
      <c r="Q372" s="223"/>
      <c r="R372" s="224"/>
      <c r="S372" s="224"/>
      <c r="T372" s="224"/>
      <c r="U372" s="224"/>
      <c r="V372" s="224"/>
      <c r="W372" s="224"/>
      <c r="X372" s="224"/>
      <c r="Y372" s="224"/>
      <c r="Z372" s="214"/>
      <c r="AA372" s="214"/>
      <c r="AB372" s="214"/>
      <c r="AC372" s="214"/>
      <c r="AD372" s="214"/>
      <c r="AE372" s="214"/>
      <c r="AF372" s="214"/>
      <c r="AG372" s="214" t="s">
        <v>371</v>
      </c>
      <c r="AH372" s="214">
        <v>0</v>
      </c>
      <c r="AI372" s="214"/>
      <c r="AJ372" s="214"/>
      <c r="AK372" s="214"/>
      <c r="AL372" s="214"/>
      <c r="AM372" s="214"/>
      <c r="AN372" s="214"/>
      <c r="AO372" s="214"/>
      <c r="AP372" s="214"/>
      <c r="AQ372" s="214"/>
      <c r="AR372" s="214"/>
      <c r="AS372" s="214"/>
      <c r="AT372" s="214"/>
      <c r="AU372" s="214"/>
      <c r="AV372" s="214"/>
      <c r="AW372" s="214"/>
      <c r="AX372" s="214"/>
      <c r="AY372" s="214"/>
      <c r="AZ372" s="214"/>
      <c r="BA372" s="214"/>
      <c r="BB372" s="214"/>
      <c r="BC372" s="214"/>
      <c r="BD372" s="214"/>
      <c r="BE372" s="214"/>
      <c r="BF372" s="214"/>
      <c r="BG372" s="214"/>
      <c r="BH372" s="214"/>
    </row>
    <row r="373" spans="1:60" outlineLevel="3" x14ac:dyDescent="0.2">
      <c r="A373" s="221"/>
      <c r="B373" s="222"/>
      <c r="C373" s="268" t="s">
        <v>1445</v>
      </c>
      <c r="D373" s="262"/>
      <c r="E373" s="263">
        <v>1</v>
      </c>
      <c r="F373" s="224"/>
      <c r="G373" s="224"/>
      <c r="H373" s="224"/>
      <c r="I373" s="224"/>
      <c r="J373" s="224"/>
      <c r="K373" s="224"/>
      <c r="L373" s="224"/>
      <c r="M373" s="224"/>
      <c r="N373" s="223"/>
      <c r="O373" s="223"/>
      <c r="P373" s="223"/>
      <c r="Q373" s="223"/>
      <c r="R373" s="224"/>
      <c r="S373" s="224"/>
      <c r="T373" s="224"/>
      <c r="U373" s="224"/>
      <c r="V373" s="224"/>
      <c r="W373" s="224"/>
      <c r="X373" s="224"/>
      <c r="Y373" s="224"/>
      <c r="Z373" s="214"/>
      <c r="AA373" s="214"/>
      <c r="AB373" s="214"/>
      <c r="AC373" s="214"/>
      <c r="AD373" s="214"/>
      <c r="AE373" s="214"/>
      <c r="AF373" s="214"/>
      <c r="AG373" s="214" t="s">
        <v>371</v>
      </c>
      <c r="AH373" s="214">
        <v>0</v>
      </c>
      <c r="AI373" s="214"/>
      <c r="AJ373" s="214"/>
      <c r="AK373" s="214"/>
      <c r="AL373" s="214"/>
      <c r="AM373" s="214"/>
      <c r="AN373" s="214"/>
      <c r="AO373" s="214"/>
      <c r="AP373" s="214"/>
      <c r="AQ373" s="214"/>
      <c r="AR373" s="214"/>
      <c r="AS373" s="214"/>
      <c r="AT373" s="214"/>
      <c r="AU373" s="214"/>
      <c r="AV373" s="214"/>
      <c r="AW373" s="214"/>
      <c r="AX373" s="214"/>
      <c r="AY373" s="214"/>
      <c r="AZ373" s="214"/>
      <c r="BA373" s="214"/>
      <c r="BB373" s="214"/>
      <c r="BC373" s="214"/>
      <c r="BD373" s="214"/>
      <c r="BE373" s="214"/>
      <c r="BF373" s="214"/>
      <c r="BG373" s="214"/>
      <c r="BH373" s="214"/>
    </row>
    <row r="374" spans="1:60" outlineLevel="3" x14ac:dyDescent="0.2">
      <c r="A374" s="221"/>
      <c r="B374" s="222"/>
      <c r="C374" s="268" t="s">
        <v>1171</v>
      </c>
      <c r="D374" s="262"/>
      <c r="E374" s="263">
        <v>1</v>
      </c>
      <c r="F374" s="224"/>
      <c r="G374" s="224"/>
      <c r="H374" s="224"/>
      <c r="I374" s="224"/>
      <c r="J374" s="224"/>
      <c r="K374" s="224"/>
      <c r="L374" s="224"/>
      <c r="M374" s="224"/>
      <c r="N374" s="223"/>
      <c r="O374" s="223"/>
      <c r="P374" s="223"/>
      <c r="Q374" s="223"/>
      <c r="R374" s="224"/>
      <c r="S374" s="224"/>
      <c r="T374" s="224"/>
      <c r="U374" s="224"/>
      <c r="V374" s="224"/>
      <c r="W374" s="224"/>
      <c r="X374" s="224"/>
      <c r="Y374" s="224"/>
      <c r="Z374" s="214"/>
      <c r="AA374" s="214"/>
      <c r="AB374" s="214"/>
      <c r="AC374" s="214"/>
      <c r="AD374" s="214"/>
      <c r="AE374" s="214"/>
      <c r="AF374" s="214"/>
      <c r="AG374" s="214" t="s">
        <v>371</v>
      </c>
      <c r="AH374" s="214">
        <v>0</v>
      </c>
      <c r="AI374" s="214"/>
      <c r="AJ374" s="214"/>
      <c r="AK374" s="214"/>
      <c r="AL374" s="214"/>
      <c r="AM374" s="214"/>
      <c r="AN374" s="214"/>
      <c r="AO374" s="214"/>
      <c r="AP374" s="214"/>
      <c r="AQ374" s="214"/>
      <c r="AR374" s="214"/>
      <c r="AS374" s="214"/>
      <c r="AT374" s="214"/>
      <c r="AU374" s="214"/>
      <c r="AV374" s="214"/>
      <c r="AW374" s="214"/>
      <c r="AX374" s="214"/>
      <c r="AY374" s="214"/>
      <c r="AZ374" s="214"/>
      <c r="BA374" s="214"/>
      <c r="BB374" s="214"/>
      <c r="BC374" s="214"/>
      <c r="BD374" s="214"/>
      <c r="BE374" s="214"/>
      <c r="BF374" s="214"/>
      <c r="BG374" s="214"/>
      <c r="BH374" s="214"/>
    </row>
    <row r="375" spans="1:60" outlineLevel="3" x14ac:dyDescent="0.2">
      <c r="A375" s="221"/>
      <c r="B375" s="222"/>
      <c r="C375" s="268" t="s">
        <v>738</v>
      </c>
      <c r="D375" s="262"/>
      <c r="E375" s="263">
        <v>1</v>
      </c>
      <c r="F375" s="224"/>
      <c r="G375" s="224"/>
      <c r="H375" s="224"/>
      <c r="I375" s="224"/>
      <c r="J375" s="224"/>
      <c r="K375" s="224"/>
      <c r="L375" s="224"/>
      <c r="M375" s="224"/>
      <c r="N375" s="223"/>
      <c r="O375" s="223"/>
      <c r="P375" s="223"/>
      <c r="Q375" s="223"/>
      <c r="R375" s="224"/>
      <c r="S375" s="224"/>
      <c r="T375" s="224"/>
      <c r="U375" s="224"/>
      <c r="V375" s="224"/>
      <c r="W375" s="224"/>
      <c r="X375" s="224"/>
      <c r="Y375" s="224"/>
      <c r="Z375" s="214"/>
      <c r="AA375" s="214"/>
      <c r="AB375" s="214"/>
      <c r="AC375" s="214"/>
      <c r="AD375" s="214"/>
      <c r="AE375" s="214"/>
      <c r="AF375" s="214"/>
      <c r="AG375" s="214" t="s">
        <v>371</v>
      </c>
      <c r="AH375" s="214">
        <v>0</v>
      </c>
      <c r="AI375" s="214"/>
      <c r="AJ375" s="214"/>
      <c r="AK375" s="214"/>
      <c r="AL375" s="214"/>
      <c r="AM375" s="214"/>
      <c r="AN375" s="214"/>
      <c r="AO375" s="214"/>
      <c r="AP375" s="214"/>
      <c r="AQ375" s="214"/>
      <c r="AR375" s="214"/>
      <c r="AS375" s="214"/>
      <c r="AT375" s="214"/>
      <c r="AU375" s="214"/>
      <c r="AV375" s="214"/>
      <c r="AW375" s="214"/>
      <c r="AX375" s="214"/>
      <c r="AY375" s="214"/>
      <c r="AZ375" s="214"/>
      <c r="BA375" s="214"/>
      <c r="BB375" s="214"/>
      <c r="BC375" s="214"/>
      <c r="BD375" s="214"/>
      <c r="BE375" s="214"/>
      <c r="BF375" s="214"/>
      <c r="BG375" s="214"/>
      <c r="BH375" s="214"/>
    </row>
    <row r="376" spans="1:60" ht="22.5" outlineLevel="1" x14ac:dyDescent="0.2">
      <c r="A376" s="236">
        <v>111</v>
      </c>
      <c r="B376" s="237" t="s">
        <v>740</v>
      </c>
      <c r="C376" s="254" t="s">
        <v>741</v>
      </c>
      <c r="D376" s="238" t="s">
        <v>375</v>
      </c>
      <c r="E376" s="239">
        <v>2</v>
      </c>
      <c r="F376" s="240"/>
      <c r="G376" s="241">
        <f>ROUND(E376*F376,2)</f>
        <v>0</v>
      </c>
      <c r="H376" s="240"/>
      <c r="I376" s="241">
        <f>ROUND(E376*H376,2)</f>
        <v>0</v>
      </c>
      <c r="J376" s="240"/>
      <c r="K376" s="241">
        <f>ROUND(E376*J376,2)</f>
        <v>0</v>
      </c>
      <c r="L376" s="241">
        <v>12</v>
      </c>
      <c r="M376" s="241">
        <f>G376*(1+L376/100)</f>
        <v>0</v>
      </c>
      <c r="N376" s="239">
        <v>2.5000000000000001E-2</v>
      </c>
      <c r="O376" s="239">
        <f>ROUND(E376*N376,2)</f>
        <v>0.05</v>
      </c>
      <c r="P376" s="239">
        <v>0</v>
      </c>
      <c r="Q376" s="239">
        <f>ROUND(E376*P376,2)</f>
        <v>0</v>
      </c>
      <c r="R376" s="241" t="s">
        <v>428</v>
      </c>
      <c r="S376" s="241" t="s">
        <v>315</v>
      </c>
      <c r="T376" s="242" t="s">
        <v>315</v>
      </c>
      <c r="U376" s="224">
        <v>0</v>
      </c>
      <c r="V376" s="224">
        <f>ROUND(E376*U376,2)</f>
        <v>0</v>
      </c>
      <c r="W376" s="224"/>
      <c r="X376" s="224" t="s">
        <v>429</v>
      </c>
      <c r="Y376" s="224" t="s">
        <v>317</v>
      </c>
      <c r="Z376" s="214"/>
      <c r="AA376" s="214"/>
      <c r="AB376" s="214"/>
      <c r="AC376" s="214"/>
      <c r="AD376" s="214"/>
      <c r="AE376" s="214"/>
      <c r="AF376" s="214"/>
      <c r="AG376" s="214" t="s">
        <v>430</v>
      </c>
      <c r="AH376" s="214"/>
      <c r="AI376" s="214"/>
      <c r="AJ376" s="214"/>
      <c r="AK376" s="214"/>
      <c r="AL376" s="214"/>
      <c r="AM376" s="214"/>
      <c r="AN376" s="214"/>
      <c r="AO376" s="214"/>
      <c r="AP376" s="214"/>
      <c r="AQ376" s="214"/>
      <c r="AR376" s="214"/>
      <c r="AS376" s="214"/>
      <c r="AT376" s="214"/>
      <c r="AU376" s="214"/>
      <c r="AV376" s="214"/>
      <c r="AW376" s="214"/>
      <c r="AX376" s="214"/>
      <c r="AY376" s="214"/>
      <c r="AZ376" s="214"/>
      <c r="BA376" s="214"/>
      <c r="BB376" s="214"/>
      <c r="BC376" s="214"/>
      <c r="BD376" s="214"/>
      <c r="BE376" s="214"/>
      <c r="BF376" s="214"/>
      <c r="BG376" s="214"/>
      <c r="BH376" s="214"/>
    </row>
    <row r="377" spans="1:60" outlineLevel="2" x14ac:dyDescent="0.2">
      <c r="A377" s="221"/>
      <c r="B377" s="222"/>
      <c r="C377" s="255" t="s">
        <v>807</v>
      </c>
      <c r="D377" s="243"/>
      <c r="E377" s="243"/>
      <c r="F377" s="243"/>
      <c r="G377" s="243"/>
      <c r="H377" s="224"/>
      <c r="I377" s="224"/>
      <c r="J377" s="224"/>
      <c r="K377" s="224"/>
      <c r="L377" s="224"/>
      <c r="M377" s="224"/>
      <c r="N377" s="223"/>
      <c r="O377" s="223"/>
      <c r="P377" s="223"/>
      <c r="Q377" s="223"/>
      <c r="R377" s="224"/>
      <c r="S377" s="224"/>
      <c r="T377" s="224"/>
      <c r="U377" s="224"/>
      <c r="V377" s="224"/>
      <c r="W377" s="224"/>
      <c r="X377" s="224"/>
      <c r="Y377" s="224"/>
      <c r="Z377" s="214"/>
      <c r="AA377" s="214"/>
      <c r="AB377" s="214"/>
      <c r="AC377" s="214"/>
      <c r="AD377" s="214"/>
      <c r="AE377" s="214"/>
      <c r="AF377" s="214"/>
      <c r="AG377" s="214" t="s">
        <v>320</v>
      </c>
      <c r="AH377" s="214"/>
      <c r="AI377" s="214"/>
      <c r="AJ377" s="214"/>
      <c r="AK377" s="214"/>
      <c r="AL377" s="214"/>
      <c r="AM377" s="214"/>
      <c r="AN377" s="214"/>
      <c r="AO377" s="214"/>
      <c r="AP377" s="214"/>
      <c r="AQ377" s="214"/>
      <c r="AR377" s="214"/>
      <c r="AS377" s="214"/>
      <c r="AT377" s="214"/>
      <c r="AU377" s="214"/>
      <c r="AV377" s="214"/>
      <c r="AW377" s="214"/>
      <c r="AX377" s="214"/>
      <c r="AY377" s="214"/>
      <c r="AZ377" s="214"/>
      <c r="BA377" s="214"/>
      <c r="BB377" s="214"/>
      <c r="BC377" s="214"/>
      <c r="BD377" s="214"/>
      <c r="BE377" s="214"/>
      <c r="BF377" s="214"/>
      <c r="BG377" s="214"/>
      <c r="BH377" s="214"/>
    </row>
    <row r="378" spans="1:60" outlineLevel="2" x14ac:dyDescent="0.2">
      <c r="A378" s="221"/>
      <c r="B378" s="222"/>
      <c r="C378" s="268" t="s">
        <v>1190</v>
      </c>
      <c r="D378" s="262"/>
      <c r="E378" s="263">
        <v>1</v>
      </c>
      <c r="F378" s="224"/>
      <c r="G378" s="224"/>
      <c r="H378" s="224"/>
      <c r="I378" s="224"/>
      <c r="J378" s="224"/>
      <c r="K378" s="224"/>
      <c r="L378" s="224"/>
      <c r="M378" s="224"/>
      <c r="N378" s="223"/>
      <c r="O378" s="223"/>
      <c r="P378" s="223"/>
      <c r="Q378" s="223"/>
      <c r="R378" s="224"/>
      <c r="S378" s="224"/>
      <c r="T378" s="224"/>
      <c r="U378" s="224"/>
      <c r="V378" s="224"/>
      <c r="W378" s="224"/>
      <c r="X378" s="224"/>
      <c r="Y378" s="224"/>
      <c r="Z378" s="214"/>
      <c r="AA378" s="214"/>
      <c r="AB378" s="214"/>
      <c r="AC378" s="214"/>
      <c r="AD378" s="214"/>
      <c r="AE378" s="214"/>
      <c r="AF378" s="214"/>
      <c r="AG378" s="214" t="s">
        <v>371</v>
      </c>
      <c r="AH378" s="214">
        <v>0</v>
      </c>
      <c r="AI378" s="214"/>
      <c r="AJ378" s="214"/>
      <c r="AK378" s="214"/>
      <c r="AL378" s="214"/>
      <c r="AM378" s="214"/>
      <c r="AN378" s="214"/>
      <c r="AO378" s="214"/>
      <c r="AP378" s="214"/>
      <c r="AQ378" s="214"/>
      <c r="AR378" s="214"/>
      <c r="AS378" s="214"/>
      <c r="AT378" s="214"/>
      <c r="AU378" s="214"/>
      <c r="AV378" s="214"/>
      <c r="AW378" s="214"/>
      <c r="AX378" s="214"/>
      <c r="AY378" s="214"/>
      <c r="AZ378" s="214"/>
      <c r="BA378" s="214"/>
      <c r="BB378" s="214"/>
      <c r="BC378" s="214"/>
      <c r="BD378" s="214"/>
      <c r="BE378" s="214"/>
      <c r="BF378" s="214"/>
      <c r="BG378" s="214"/>
      <c r="BH378" s="214"/>
    </row>
    <row r="379" spans="1:60" outlineLevel="3" x14ac:dyDescent="0.2">
      <c r="A379" s="221"/>
      <c r="B379" s="222"/>
      <c r="C379" s="268" t="s">
        <v>764</v>
      </c>
      <c r="D379" s="262"/>
      <c r="E379" s="263">
        <v>1</v>
      </c>
      <c r="F379" s="224"/>
      <c r="G379" s="224"/>
      <c r="H379" s="224"/>
      <c r="I379" s="224"/>
      <c r="J379" s="224"/>
      <c r="K379" s="224"/>
      <c r="L379" s="224"/>
      <c r="M379" s="224"/>
      <c r="N379" s="223"/>
      <c r="O379" s="223"/>
      <c r="P379" s="223"/>
      <c r="Q379" s="223"/>
      <c r="R379" s="224"/>
      <c r="S379" s="224"/>
      <c r="T379" s="224"/>
      <c r="U379" s="224"/>
      <c r="V379" s="224"/>
      <c r="W379" s="224"/>
      <c r="X379" s="224"/>
      <c r="Y379" s="224"/>
      <c r="Z379" s="214"/>
      <c r="AA379" s="214"/>
      <c r="AB379" s="214"/>
      <c r="AC379" s="214"/>
      <c r="AD379" s="214"/>
      <c r="AE379" s="214"/>
      <c r="AF379" s="214"/>
      <c r="AG379" s="214" t="s">
        <v>371</v>
      </c>
      <c r="AH379" s="214">
        <v>0</v>
      </c>
      <c r="AI379" s="214"/>
      <c r="AJ379" s="214"/>
      <c r="AK379" s="214"/>
      <c r="AL379" s="214"/>
      <c r="AM379" s="214"/>
      <c r="AN379" s="214"/>
      <c r="AO379" s="214"/>
      <c r="AP379" s="214"/>
      <c r="AQ379" s="214"/>
      <c r="AR379" s="214"/>
      <c r="AS379" s="214"/>
      <c r="AT379" s="214"/>
      <c r="AU379" s="214"/>
      <c r="AV379" s="214"/>
      <c r="AW379" s="214"/>
      <c r="AX379" s="214"/>
      <c r="AY379" s="214"/>
      <c r="AZ379" s="214"/>
      <c r="BA379" s="214"/>
      <c r="BB379" s="214"/>
      <c r="BC379" s="214"/>
      <c r="BD379" s="214"/>
      <c r="BE379" s="214"/>
      <c r="BF379" s="214"/>
      <c r="BG379" s="214"/>
      <c r="BH379" s="214"/>
    </row>
    <row r="380" spans="1:60" outlineLevel="1" x14ac:dyDescent="0.2">
      <c r="A380" s="236">
        <v>112</v>
      </c>
      <c r="B380" s="237" t="s">
        <v>1446</v>
      </c>
      <c r="C380" s="254" t="s">
        <v>1447</v>
      </c>
      <c r="D380" s="238" t="s">
        <v>375</v>
      </c>
      <c r="E380" s="239">
        <v>1</v>
      </c>
      <c r="F380" s="240"/>
      <c r="G380" s="241">
        <f>ROUND(E380*F380,2)</f>
        <v>0</v>
      </c>
      <c r="H380" s="240"/>
      <c r="I380" s="241">
        <f>ROUND(E380*H380,2)</f>
        <v>0</v>
      </c>
      <c r="J380" s="240"/>
      <c r="K380" s="241">
        <f>ROUND(E380*J380,2)</f>
        <v>0</v>
      </c>
      <c r="L380" s="241">
        <v>12</v>
      </c>
      <c r="M380" s="241">
        <f>G380*(1+L380/100)</f>
        <v>0</v>
      </c>
      <c r="N380" s="239">
        <v>2.5000000000000001E-2</v>
      </c>
      <c r="O380" s="239">
        <f>ROUND(E380*N380,2)</f>
        <v>0.03</v>
      </c>
      <c r="P380" s="239">
        <v>0</v>
      </c>
      <c r="Q380" s="239">
        <f>ROUND(E380*P380,2)</f>
        <v>0</v>
      </c>
      <c r="R380" s="241"/>
      <c r="S380" s="241" t="s">
        <v>331</v>
      </c>
      <c r="T380" s="242" t="s">
        <v>670</v>
      </c>
      <c r="U380" s="224">
        <v>0</v>
      </c>
      <c r="V380" s="224">
        <f>ROUND(E380*U380,2)</f>
        <v>0</v>
      </c>
      <c r="W380" s="224"/>
      <c r="X380" s="224" t="s">
        <v>429</v>
      </c>
      <c r="Y380" s="224" t="s">
        <v>317</v>
      </c>
      <c r="Z380" s="214"/>
      <c r="AA380" s="214"/>
      <c r="AB380" s="214"/>
      <c r="AC380" s="214"/>
      <c r="AD380" s="214"/>
      <c r="AE380" s="214"/>
      <c r="AF380" s="214"/>
      <c r="AG380" s="214" t="s">
        <v>430</v>
      </c>
      <c r="AH380" s="214"/>
      <c r="AI380" s="214"/>
      <c r="AJ380" s="214"/>
      <c r="AK380" s="214"/>
      <c r="AL380" s="214"/>
      <c r="AM380" s="214"/>
      <c r="AN380" s="214"/>
      <c r="AO380" s="214"/>
      <c r="AP380" s="214"/>
      <c r="AQ380" s="214"/>
      <c r="AR380" s="214"/>
      <c r="AS380" s="214"/>
      <c r="AT380" s="214"/>
      <c r="AU380" s="214"/>
      <c r="AV380" s="214"/>
      <c r="AW380" s="214"/>
      <c r="AX380" s="214"/>
      <c r="AY380" s="214"/>
      <c r="AZ380" s="214"/>
      <c r="BA380" s="214"/>
      <c r="BB380" s="214"/>
      <c r="BC380" s="214"/>
      <c r="BD380" s="214"/>
      <c r="BE380" s="214"/>
      <c r="BF380" s="214"/>
      <c r="BG380" s="214"/>
      <c r="BH380" s="214"/>
    </row>
    <row r="381" spans="1:60" outlineLevel="2" x14ac:dyDescent="0.2">
      <c r="A381" s="221"/>
      <c r="B381" s="222"/>
      <c r="C381" s="255" t="s">
        <v>807</v>
      </c>
      <c r="D381" s="243"/>
      <c r="E381" s="243"/>
      <c r="F381" s="243"/>
      <c r="G381" s="243"/>
      <c r="H381" s="224"/>
      <c r="I381" s="224"/>
      <c r="J381" s="224"/>
      <c r="K381" s="224"/>
      <c r="L381" s="224"/>
      <c r="M381" s="224"/>
      <c r="N381" s="223"/>
      <c r="O381" s="223"/>
      <c r="P381" s="223"/>
      <c r="Q381" s="223"/>
      <c r="R381" s="224"/>
      <c r="S381" s="224"/>
      <c r="T381" s="224"/>
      <c r="U381" s="224"/>
      <c r="V381" s="224"/>
      <c r="W381" s="224"/>
      <c r="X381" s="224"/>
      <c r="Y381" s="224"/>
      <c r="Z381" s="214"/>
      <c r="AA381" s="214"/>
      <c r="AB381" s="214"/>
      <c r="AC381" s="214"/>
      <c r="AD381" s="214"/>
      <c r="AE381" s="214"/>
      <c r="AF381" s="214"/>
      <c r="AG381" s="214" t="s">
        <v>320</v>
      </c>
      <c r="AH381" s="214"/>
      <c r="AI381" s="214"/>
      <c r="AJ381" s="214"/>
      <c r="AK381" s="214"/>
      <c r="AL381" s="214"/>
      <c r="AM381" s="214"/>
      <c r="AN381" s="214"/>
      <c r="AO381" s="214"/>
      <c r="AP381" s="214"/>
      <c r="AQ381" s="214"/>
      <c r="AR381" s="214"/>
      <c r="AS381" s="214"/>
      <c r="AT381" s="214"/>
      <c r="AU381" s="214"/>
      <c r="AV381" s="214"/>
      <c r="AW381" s="214"/>
      <c r="AX381" s="214"/>
      <c r="AY381" s="214"/>
      <c r="AZ381" s="214"/>
      <c r="BA381" s="214"/>
      <c r="BB381" s="214"/>
      <c r="BC381" s="214"/>
      <c r="BD381" s="214"/>
      <c r="BE381" s="214"/>
      <c r="BF381" s="214"/>
      <c r="BG381" s="214"/>
      <c r="BH381" s="214"/>
    </row>
    <row r="382" spans="1:60" outlineLevel="2" x14ac:dyDescent="0.2">
      <c r="A382" s="221"/>
      <c r="B382" s="222"/>
      <c r="C382" s="268" t="s">
        <v>1448</v>
      </c>
      <c r="D382" s="262"/>
      <c r="E382" s="263">
        <v>1</v>
      </c>
      <c r="F382" s="224"/>
      <c r="G382" s="224"/>
      <c r="H382" s="224"/>
      <c r="I382" s="224"/>
      <c r="J382" s="224"/>
      <c r="K382" s="224"/>
      <c r="L382" s="224"/>
      <c r="M382" s="224"/>
      <c r="N382" s="223"/>
      <c r="O382" s="223"/>
      <c r="P382" s="223"/>
      <c r="Q382" s="223"/>
      <c r="R382" s="224"/>
      <c r="S382" s="224"/>
      <c r="T382" s="224"/>
      <c r="U382" s="224"/>
      <c r="V382" s="224"/>
      <c r="W382" s="224"/>
      <c r="X382" s="224"/>
      <c r="Y382" s="224"/>
      <c r="Z382" s="214"/>
      <c r="AA382" s="214"/>
      <c r="AB382" s="214"/>
      <c r="AC382" s="214"/>
      <c r="AD382" s="214"/>
      <c r="AE382" s="214"/>
      <c r="AF382" s="214"/>
      <c r="AG382" s="214" t="s">
        <v>371</v>
      </c>
      <c r="AH382" s="214">
        <v>0</v>
      </c>
      <c r="AI382" s="214"/>
      <c r="AJ382" s="214"/>
      <c r="AK382" s="214"/>
      <c r="AL382" s="214"/>
      <c r="AM382" s="214"/>
      <c r="AN382" s="214"/>
      <c r="AO382" s="214"/>
      <c r="AP382" s="214"/>
      <c r="AQ382" s="214"/>
      <c r="AR382" s="214"/>
      <c r="AS382" s="214"/>
      <c r="AT382" s="214"/>
      <c r="AU382" s="214"/>
      <c r="AV382" s="214"/>
      <c r="AW382" s="214"/>
      <c r="AX382" s="214"/>
      <c r="AY382" s="214"/>
      <c r="AZ382" s="214"/>
      <c r="BA382" s="214"/>
      <c r="BB382" s="214"/>
      <c r="BC382" s="214"/>
      <c r="BD382" s="214"/>
      <c r="BE382" s="214"/>
      <c r="BF382" s="214"/>
      <c r="BG382" s="214"/>
      <c r="BH382" s="214"/>
    </row>
    <row r="383" spans="1:60" outlineLevel="1" x14ac:dyDescent="0.2">
      <c r="A383" s="236">
        <v>113</v>
      </c>
      <c r="B383" s="237" t="s">
        <v>769</v>
      </c>
      <c r="C383" s="254" t="s">
        <v>770</v>
      </c>
      <c r="D383" s="238" t="s">
        <v>375</v>
      </c>
      <c r="E383" s="239">
        <v>1</v>
      </c>
      <c r="F383" s="240"/>
      <c r="G383" s="241">
        <f>ROUND(E383*F383,2)</f>
        <v>0</v>
      </c>
      <c r="H383" s="240"/>
      <c r="I383" s="241">
        <f>ROUND(E383*H383,2)</f>
        <v>0</v>
      </c>
      <c r="J383" s="240"/>
      <c r="K383" s="241">
        <f>ROUND(E383*J383,2)</f>
        <v>0</v>
      </c>
      <c r="L383" s="241">
        <v>12</v>
      </c>
      <c r="M383" s="241">
        <f>G383*(1+L383/100)</f>
        <v>0</v>
      </c>
      <c r="N383" s="239">
        <v>1.0000000000000001E-5</v>
      </c>
      <c r="O383" s="239">
        <f>ROUND(E383*N383,2)</f>
        <v>0</v>
      </c>
      <c r="P383" s="239">
        <v>0</v>
      </c>
      <c r="Q383" s="239">
        <f>ROUND(E383*P383,2)</f>
        <v>0</v>
      </c>
      <c r="R383" s="241" t="s">
        <v>735</v>
      </c>
      <c r="S383" s="241" t="s">
        <v>315</v>
      </c>
      <c r="T383" s="242" t="s">
        <v>315</v>
      </c>
      <c r="U383" s="224">
        <v>0.26</v>
      </c>
      <c r="V383" s="224">
        <f>ROUND(E383*U383,2)</f>
        <v>0.26</v>
      </c>
      <c r="W383" s="224"/>
      <c r="X383" s="224" t="s">
        <v>336</v>
      </c>
      <c r="Y383" s="224" t="s">
        <v>317</v>
      </c>
      <c r="Z383" s="214"/>
      <c r="AA383" s="214"/>
      <c r="AB383" s="214"/>
      <c r="AC383" s="214"/>
      <c r="AD383" s="214"/>
      <c r="AE383" s="214"/>
      <c r="AF383" s="214"/>
      <c r="AG383" s="214" t="s">
        <v>367</v>
      </c>
      <c r="AH383" s="214"/>
      <c r="AI383" s="214"/>
      <c r="AJ383" s="214"/>
      <c r="AK383" s="214"/>
      <c r="AL383" s="214"/>
      <c r="AM383" s="214"/>
      <c r="AN383" s="214"/>
      <c r="AO383" s="214"/>
      <c r="AP383" s="214"/>
      <c r="AQ383" s="214"/>
      <c r="AR383" s="214"/>
      <c r="AS383" s="214"/>
      <c r="AT383" s="214"/>
      <c r="AU383" s="214"/>
      <c r="AV383" s="214"/>
      <c r="AW383" s="214"/>
      <c r="AX383" s="214"/>
      <c r="AY383" s="214"/>
      <c r="AZ383" s="214"/>
      <c r="BA383" s="214"/>
      <c r="BB383" s="214"/>
      <c r="BC383" s="214"/>
      <c r="BD383" s="214"/>
      <c r="BE383" s="214"/>
      <c r="BF383" s="214"/>
      <c r="BG383" s="214"/>
      <c r="BH383" s="214"/>
    </row>
    <row r="384" spans="1:60" outlineLevel="2" x14ac:dyDescent="0.2">
      <c r="A384" s="221"/>
      <c r="B384" s="222"/>
      <c r="C384" s="255" t="s">
        <v>807</v>
      </c>
      <c r="D384" s="243"/>
      <c r="E384" s="243"/>
      <c r="F384" s="243"/>
      <c r="G384" s="243"/>
      <c r="H384" s="224"/>
      <c r="I384" s="224"/>
      <c r="J384" s="224"/>
      <c r="K384" s="224"/>
      <c r="L384" s="224"/>
      <c r="M384" s="224"/>
      <c r="N384" s="223"/>
      <c r="O384" s="223"/>
      <c r="P384" s="223"/>
      <c r="Q384" s="223"/>
      <c r="R384" s="224"/>
      <c r="S384" s="224"/>
      <c r="T384" s="224"/>
      <c r="U384" s="224"/>
      <c r="V384" s="224"/>
      <c r="W384" s="224"/>
      <c r="X384" s="224"/>
      <c r="Y384" s="224"/>
      <c r="Z384" s="214"/>
      <c r="AA384" s="214"/>
      <c r="AB384" s="214"/>
      <c r="AC384" s="214"/>
      <c r="AD384" s="214"/>
      <c r="AE384" s="214"/>
      <c r="AF384" s="214"/>
      <c r="AG384" s="214" t="s">
        <v>320</v>
      </c>
      <c r="AH384" s="214"/>
      <c r="AI384" s="214"/>
      <c r="AJ384" s="214"/>
      <c r="AK384" s="214"/>
      <c r="AL384" s="214"/>
      <c r="AM384" s="214"/>
      <c r="AN384" s="214"/>
      <c r="AO384" s="214"/>
      <c r="AP384" s="214"/>
      <c r="AQ384" s="214"/>
      <c r="AR384" s="214"/>
      <c r="AS384" s="214"/>
      <c r="AT384" s="214"/>
      <c r="AU384" s="214"/>
      <c r="AV384" s="214"/>
      <c r="AW384" s="214"/>
      <c r="AX384" s="214"/>
      <c r="AY384" s="214"/>
      <c r="AZ384" s="214"/>
      <c r="BA384" s="214"/>
      <c r="BB384" s="214"/>
      <c r="BC384" s="214"/>
      <c r="BD384" s="214"/>
      <c r="BE384" s="214"/>
      <c r="BF384" s="214"/>
      <c r="BG384" s="214"/>
      <c r="BH384" s="214"/>
    </row>
    <row r="385" spans="1:60" outlineLevel="2" x14ac:dyDescent="0.2">
      <c r="A385" s="221"/>
      <c r="B385" s="222"/>
      <c r="C385" s="268" t="s">
        <v>1174</v>
      </c>
      <c r="D385" s="262"/>
      <c r="E385" s="263">
        <v>1</v>
      </c>
      <c r="F385" s="224"/>
      <c r="G385" s="224"/>
      <c r="H385" s="224"/>
      <c r="I385" s="224"/>
      <c r="J385" s="224"/>
      <c r="K385" s="224"/>
      <c r="L385" s="224"/>
      <c r="M385" s="224"/>
      <c r="N385" s="223"/>
      <c r="O385" s="223"/>
      <c r="P385" s="223"/>
      <c r="Q385" s="223"/>
      <c r="R385" s="224"/>
      <c r="S385" s="224"/>
      <c r="T385" s="224"/>
      <c r="U385" s="224"/>
      <c r="V385" s="224"/>
      <c r="W385" s="224"/>
      <c r="X385" s="224"/>
      <c r="Y385" s="224"/>
      <c r="Z385" s="214"/>
      <c r="AA385" s="214"/>
      <c r="AB385" s="214"/>
      <c r="AC385" s="214"/>
      <c r="AD385" s="214"/>
      <c r="AE385" s="214"/>
      <c r="AF385" s="214"/>
      <c r="AG385" s="214" t="s">
        <v>371</v>
      </c>
      <c r="AH385" s="214">
        <v>0</v>
      </c>
      <c r="AI385" s="214"/>
      <c r="AJ385" s="214"/>
      <c r="AK385" s="214"/>
      <c r="AL385" s="214"/>
      <c r="AM385" s="214"/>
      <c r="AN385" s="214"/>
      <c r="AO385" s="214"/>
      <c r="AP385" s="214"/>
      <c r="AQ385" s="214"/>
      <c r="AR385" s="214"/>
      <c r="AS385" s="214"/>
      <c r="AT385" s="214"/>
      <c r="AU385" s="214"/>
      <c r="AV385" s="214"/>
      <c r="AW385" s="214"/>
      <c r="AX385" s="214"/>
      <c r="AY385" s="214"/>
      <c r="AZ385" s="214"/>
      <c r="BA385" s="214"/>
      <c r="BB385" s="214"/>
      <c r="BC385" s="214"/>
      <c r="BD385" s="214"/>
      <c r="BE385" s="214"/>
      <c r="BF385" s="214"/>
      <c r="BG385" s="214"/>
      <c r="BH385" s="214"/>
    </row>
    <row r="386" spans="1:60" outlineLevel="1" x14ac:dyDescent="0.2">
      <c r="A386" s="245">
        <v>114</v>
      </c>
      <c r="B386" s="246" t="s">
        <v>1175</v>
      </c>
      <c r="C386" s="256" t="s">
        <v>1176</v>
      </c>
      <c r="D386" s="247" t="s">
        <v>375</v>
      </c>
      <c r="E386" s="248">
        <v>1</v>
      </c>
      <c r="F386" s="249"/>
      <c r="G386" s="250">
        <f>ROUND(E386*F386,2)</f>
        <v>0</v>
      </c>
      <c r="H386" s="249"/>
      <c r="I386" s="250">
        <f>ROUND(E386*H386,2)</f>
        <v>0</v>
      </c>
      <c r="J386" s="249"/>
      <c r="K386" s="250">
        <f>ROUND(E386*J386,2)</f>
        <v>0</v>
      </c>
      <c r="L386" s="250">
        <v>12</v>
      </c>
      <c r="M386" s="250">
        <f>G386*(1+L386/100)</f>
        <v>0</v>
      </c>
      <c r="N386" s="248">
        <v>9.6000000000000002E-4</v>
      </c>
      <c r="O386" s="248">
        <f>ROUND(E386*N386,2)</f>
        <v>0</v>
      </c>
      <c r="P386" s="248">
        <v>0</v>
      </c>
      <c r="Q386" s="248">
        <f>ROUND(E386*P386,2)</f>
        <v>0</v>
      </c>
      <c r="R386" s="250" t="s">
        <v>428</v>
      </c>
      <c r="S386" s="250" t="s">
        <v>1177</v>
      </c>
      <c r="T386" s="251" t="s">
        <v>1177</v>
      </c>
      <c r="U386" s="224">
        <v>0</v>
      </c>
      <c r="V386" s="224">
        <f>ROUND(E386*U386,2)</f>
        <v>0</v>
      </c>
      <c r="W386" s="224"/>
      <c r="X386" s="224" t="s">
        <v>429</v>
      </c>
      <c r="Y386" s="224" t="s">
        <v>317</v>
      </c>
      <c r="Z386" s="214"/>
      <c r="AA386" s="214"/>
      <c r="AB386" s="214"/>
      <c r="AC386" s="214"/>
      <c r="AD386" s="214"/>
      <c r="AE386" s="214"/>
      <c r="AF386" s="214"/>
      <c r="AG386" s="214" t="s">
        <v>728</v>
      </c>
      <c r="AH386" s="214"/>
      <c r="AI386" s="214"/>
      <c r="AJ386" s="214"/>
      <c r="AK386" s="214"/>
      <c r="AL386" s="214"/>
      <c r="AM386" s="214"/>
      <c r="AN386" s="214"/>
      <c r="AO386" s="214"/>
      <c r="AP386" s="214"/>
      <c r="AQ386" s="214"/>
      <c r="AR386" s="214"/>
      <c r="AS386" s="214"/>
      <c r="AT386" s="214"/>
      <c r="AU386" s="214"/>
      <c r="AV386" s="214"/>
      <c r="AW386" s="214"/>
      <c r="AX386" s="214"/>
      <c r="AY386" s="214"/>
      <c r="AZ386" s="214"/>
      <c r="BA386" s="214"/>
      <c r="BB386" s="214"/>
      <c r="BC386" s="214"/>
      <c r="BD386" s="214"/>
      <c r="BE386" s="214"/>
      <c r="BF386" s="214"/>
      <c r="BG386" s="214"/>
      <c r="BH386" s="214"/>
    </row>
    <row r="387" spans="1:60" ht="22.5" outlineLevel="1" x14ac:dyDescent="0.2">
      <c r="A387" s="236">
        <v>115</v>
      </c>
      <c r="B387" s="237" t="s">
        <v>747</v>
      </c>
      <c r="C387" s="254" t="s">
        <v>1449</v>
      </c>
      <c r="D387" s="238" t="s">
        <v>375</v>
      </c>
      <c r="E387" s="239">
        <v>1</v>
      </c>
      <c r="F387" s="240"/>
      <c r="G387" s="241">
        <f>ROUND(E387*F387,2)</f>
        <v>0</v>
      </c>
      <c r="H387" s="240"/>
      <c r="I387" s="241">
        <f>ROUND(E387*H387,2)</f>
        <v>0</v>
      </c>
      <c r="J387" s="240"/>
      <c r="K387" s="241">
        <f>ROUND(E387*J387,2)</f>
        <v>0</v>
      </c>
      <c r="L387" s="241">
        <v>12</v>
      </c>
      <c r="M387" s="241">
        <f>G387*(1+L387/100)</f>
        <v>0</v>
      </c>
      <c r="N387" s="239">
        <v>0</v>
      </c>
      <c r="O387" s="239">
        <f>ROUND(E387*N387,2)</f>
        <v>0</v>
      </c>
      <c r="P387" s="239">
        <v>0</v>
      </c>
      <c r="Q387" s="239">
        <f>ROUND(E387*P387,2)</f>
        <v>0</v>
      </c>
      <c r="R387" s="241"/>
      <c r="S387" s="241" t="s">
        <v>331</v>
      </c>
      <c r="T387" s="242" t="s">
        <v>316</v>
      </c>
      <c r="U387" s="224">
        <v>0</v>
      </c>
      <c r="V387" s="224">
        <f>ROUND(E387*U387,2)</f>
        <v>0</v>
      </c>
      <c r="W387" s="224"/>
      <c r="X387" s="224" t="s">
        <v>336</v>
      </c>
      <c r="Y387" s="224" t="s">
        <v>317</v>
      </c>
      <c r="Z387" s="214"/>
      <c r="AA387" s="214"/>
      <c r="AB387" s="214"/>
      <c r="AC387" s="214"/>
      <c r="AD387" s="214"/>
      <c r="AE387" s="214"/>
      <c r="AF387" s="214"/>
      <c r="AG387" s="214" t="s">
        <v>367</v>
      </c>
      <c r="AH387" s="214"/>
      <c r="AI387" s="214"/>
      <c r="AJ387" s="214"/>
      <c r="AK387" s="214"/>
      <c r="AL387" s="214"/>
      <c r="AM387" s="214"/>
      <c r="AN387" s="214"/>
      <c r="AO387" s="214"/>
      <c r="AP387" s="214"/>
      <c r="AQ387" s="214"/>
      <c r="AR387" s="214"/>
      <c r="AS387" s="214"/>
      <c r="AT387" s="214"/>
      <c r="AU387" s="214"/>
      <c r="AV387" s="214"/>
      <c r="AW387" s="214"/>
      <c r="AX387" s="214"/>
      <c r="AY387" s="214"/>
      <c r="AZ387" s="214"/>
      <c r="BA387" s="214"/>
      <c r="BB387" s="214"/>
      <c r="BC387" s="214"/>
      <c r="BD387" s="214"/>
      <c r="BE387" s="214"/>
      <c r="BF387" s="214"/>
      <c r="BG387" s="214"/>
      <c r="BH387" s="214"/>
    </row>
    <row r="388" spans="1:60" outlineLevel="2" x14ac:dyDescent="0.2">
      <c r="A388" s="221"/>
      <c r="B388" s="222"/>
      <c r="C388" s="255" t="s">
        <v>1291</v>
      </c>
      <c r="D388" s="243"/>
      <c r="E388" s="243"/>
      <c r="F388" s="243"/>
      <c r="G388" s="243"/>
      <c r="H388" s="224"/>
      <c r="I388" s="224"/>
      <c r="J388" s="224"/>
      <c r="K388" s="224"/>
      <c r="L388" s="224"/>
      <c r="M388" s="224"/>
      <c r="N388" s="223"/>
      <c r="O388" s="223"/>
      <c r="P388" s="223"/>
      <c r="Q388" s="223"/>
      <c r="R388" s="224"/>
      <c r="S388" s="224"/>
      <c r="T388" s="224"/>
      <c r="U388" s="224"/>
      <c r="V388" s="224"/>
      <c r="W388" s="224"/>
      <c r="X388" s="224"/>
      <c r="Y388" s="224"/>
      <c r="Z388" s="214"/>
      <c r="AA388" s="214"/>
      <c r="AB388" s="214"/>
      <c r="AC388" s="214"/>
      <c r="AD388" s="214"/>
      <c r="AE388" s="214"/>
      <c r="AF388" s="214"/>
      <c r="AG388" s="214" t="s">
        <v>320</v>
      </c>
      <c r="AH388" s="214"/>
      <c r="AI388" s="214"/>
      <c r="AJ388" s="214"/>
      <c r="AK388" s="214"/>
      <c r="AL388" s="214"/>
      <c r="AM388" s="214"/>
      <c r="AN388" s="214"/>
      <c r="AO388" s="214"/>
      <c r="AP388" s="214"/>
      <c r="AQ388" s="214"/>
      <c r="AR388" s="214"/>
      <c r="AS388" s="214"/>
      <c r="AT388" s="214"/>
      <c r="AU388" s="214"/>
      <c r="AV388" s="214"/>
      <c r="AW388" s="214"/>
      <c r="AX388" s="214"/>
      <c r="AY388" s="214"/>
      <c r="AZ388" s="214"/>
      <c r="BA388" s="214"/>
      <c r="BB388" s="214"/>
      <c r="BC388" s="214"/>
      <c r="BD388" s="214"/>
      <c r="BE388" s="214"/>
      <c r="BF388" s="214"/>
      <c r="BG388" s="214"/>
      <c r="BH388" s="214"/>
    </row>
    <row r="389" spans="1:60" outlineLevel="3" x14ac:dyDescent="0.2">
      <c r="A389" s="221"/>
      <c r="B389" s="222"/>
      <c r="C389" s="258" t="s">
        <v>957</v>
      </c>
      <c r="D389" s="252"/>
      <c r="E389" s="252"/>
      <c r="F389" s="252"/>
      <c r="G389" s="252"/>
      <c r="H389" s="224"/>
      <c r="I389" s="224"/>
      <c r="J389" s="224"/>
      <c r="K389" s="224"/>
      <c r="L389" s="224"/>
      <c r="M389" s="224"/>
      <c r="N389" s="223"/>
      <c r="O389" s="223"/>
      <c r="P389" s="223"/>
      <c r="Q389" s="223"/>
      <c r="R389" s="224"/>
      <c r="S389" s="224"/>
      <c r="T389" s="224"/>
      <c r="U389" s="224"/>
      <c r="V389" s="224"/>
      <c r="W389" s="224"/>
      <c r="X389" s="224"/>
      <c r="Y389" s="224"/>
      <c r="Z389" s="214"/>
      <c r="AA389" s="214"/>
      <c r="AB389" s="214"/>
      <c r="AC389" s="214"/>
      <c r="AD389" s="214"/>
      <c r="AE389" s="214"/>
      <c r="AF389" s="214"/>
      <c r="AG389" s="214" t="s">
        <v>320</v>
      </c>
      <c r="AH389" s="214"/>
      <c r="AI389" s="214"/>
      <c r="AJ389" s="214"/>
      <c r="AK389" s="214"/>
      <c r="AL389" s="214"/>
      <c r="AM389" s="214"/>
      <c r="AN389" s="214"/>
      <c r="AO389" s="214"/>
      <c r="AP389" s="214"/>
      <c r="AQ389" s="214"/>
      <c r="AR389" s="214"/>
      <c r="AS389" s="214"/>
      <c r="AT389" s="214"/>
      <c r="AU389" s="214"/>
      <c r="AV389" s="214"/>
      <c r="AW389" s="214"/>
      <c r="AX389" s="214"/>
      <c r="AY389" s="214"/>
      <c r="AZ389" s="214"/>
      <c r="BA389" s="214"/>
      <c r="BB389" s="214"/>
      <c r="BC389" s="214"/>
      <c r="BD389" s="214"/>
      <c r="BE389" s="214"/>
      <c r="BF389" s="214"/>
      <c r="BG389" s="214"/>
      <c r="BH389" s="214"/>
    </row>
    <row r="390" spans="1:60" outlineLevel="3" x14ac:dyDescent="0.2">
      <c r="A390" s="221"/>
      <c r="B390" s="222"/>
      <c r="C390" s="258" t="s">
        <v>750</v>
      </c>
      <c r="D390" s="252"/>
      <c r="E390" s="252"/>
      <c r="F390" s="252"/>
      <c r="G390" s="252"/>
      <c r="H390" s="224"/>
      <c r="I390" s="224"/>
      <c r="J390" s="224"/>
      <c r="K390" s="224"/>
      <c r="L390" s="224"/>
      <c r="M390" s="224"/>
      <c r="N390" s="223"/>
      <c r="O390" s="223"/>
      <c r="P390" s="223"/>
      <c r="Q390" s="223"/>
      <c r="R390" s="224"/>
      <c r="S390" s="224"/>
      <c r="T390" s="224"/>
      <c r="U390" s="224"/>
      <c r="V390" s="224"/>
      <c r="W390" s="224"/>
      <c r="X390" s="224"/>
      <c r="Y390" s="224"/>
      <c r="Z390" s="214"/>
      <c r="AA390" s="214"/>
      <c r="AB390" s="214"/>
      <c r="AC390" s="214"/>
      <c r="AD390" s="214"/>
      <c r="AE390" s="214"/>
      <c r="AF390" s="214"/>
      <c r="AG390" s="214" t="s">
        <v>320</v>
      </c>
      <c r="AH390" s="214"/>
      <c r="AI390" s="214"/>
      <c r="AJ390" s="214"/>
      <c r="AK390" s="214"/>
      <c r="AL390" s="214"/>
      <c r="AM390" s="214"/>
      <c r="AN390" s="214"/>
      <c r="AO390" s="214"/>
      <c r="AP390" s="214"/>
      <c r="AQ390" s="214"/>
      <c r="AR390" s="214"/>
      <c r="AS390" s="214"/>
      <c r="AT390" s="214"/>
      <c r="AU390" s="214"/>
      <c r="AV390" s="214"/>
      <c r="AW390" s="214"/>
      <c r="AX390" s="214"/>
      <c r="AY390" s="214"/>
      <c r="AZ390" s="214"/>
      <c r="BA390" s="214"/>
      <c r="BB390" s="214"/>
      <c r="BC390" s="214"/>
      <c r="BD390" s="214"/>
      <c r="BE390" s="214"/>
      <c r="BF390" s="214"/>
      <c r="BG390" s="214"/>
      <c r="BH390" s="214"/>
    </row>
    <row r="391" spans="1:60" outlineLevel="3" x14ac:dyDescent="0.2">
      <c r="A391" s="221"/>
      <c r="B391" s="222"/>
      <c r="C391" s="258" t="s">
        <v>751</v>
      </c>
      <c r="D391" s="252"/>
      <c r="E391" s="252"/>
      <c r="F391" s="252"/>
      <c r="G391" s="252"/>
      <c r="H391" s="224"/>
      <c r="I391" s="224"/>
      <c r="J391" s="224"/>
      <c r="K391" s="224"/>
      <c r="L391" s="224"/>
      <c r="M391" s="224"/>
      <c r="N391" s="223"/>
      <c r="O391" s="223"/>
      <c r="P391" s="223"/>
      <c r="Q391" s="223"/>
      <c r="R391" s="224"/>
      <c r="S391" s="224"/>
      <c r="T391" s="224"/>
      <c r="U391" s="224"/>
      <c r="V391" s="224"/>
      <c r="W391" s="224"/>
      <c r="X391" s="224"/>
      <c r="Y391" s="224"/>
      <c r="Z391" s="214"/>
      <c r="AA391" s="214"/>
      <c r="AB391" s="214"/>
      <c r="AC391" s="214"/>
      <c r="AD391" s="214"/>
      <c r="AE391" s="214"/>
      <c r="AF391" s="214"/>
      <c r="AG391" s="214" t="s">
        <v>320</v>
      </c>
      <c r="AH391" s="214"/>
      <c r="AI391" s="214"/>
      <c r="AJ391" s="214"/>
      <c r="AK391" s="214"/>
      <c r="AL391" s="214"/>
      <c r="AM391" s="214"/>
      <c r="AN391" s="214"/>
      <c r="AO391" s="214"/>
      <c r="AP391" s="214"/>
      <c r="AQ391" s="214"/>
      <c r="AR391" s="214"/>
      <c r="AS391" s="214"/>
      <c r="AT391" s="214"/>
      <c r="AU391" s="214"/>
      <c r="AV391" s="214"/>
      <c r="AW391" s="214"/>
      <c r="AX391" s="214"/>
      <c r="AY391" s="214"/>
      <c r="AZ391" s="214"/>
      <c r="BA391" s="214"/>
      <c r="BB391" s="214"/>
      <c r="BC391" s="214"/>
      <c r="BD391" s="214"/>
      <c r="BE391" s="214"/>
      <c r="BF391" s="214"/>
      <c r="BG391" s="214"/>
      <c r="BH391" s="214"/>
    </row>
    <row r="392" spans="1:60" outlineLevel="3" x14ac:dyDescent="0.2">
      <c r="A392" s="221"/>
      <c r="B392" s="222"/>
      <c r="C392" s="258" t="s">
        <v>958</v>
      </c>
      <c r="D392" s="252"/>
      <c r="E392" s="252"/>
      <c r="F392" s="252"/>
      <c r="G392" s="252"/>
      <c r="H392" s="224"/>
      <c r="I392" s="224"/>
      <c r="J392" s="224"/>
      <c r="K392" s="224"/>
      <c r="L392" s="224"/>
      <c r="M392" s="224"/>
      <c r="N392" s="223"/>
      <c r="O392" s="223"/>
      <c r="P392" s="223"/>
      <c r="Q392" s="223"/>
      <c r="R392" s="224"/>
      <c r="S392" s="224"/>
      <c r="T392" s="224"/>
      <c r="U392" s="224"/>
      <c r="V392" s="224"/>
      <c r="W392" s="224"/>
      <c r="X392" s="224"/>
      <c r="Y392" s="224"/>
      <c r="Z392" s="214"/>
      <c r="AA392" s="214"/>
      <c r="AB392" s="214"/>
      <c r="AC392" s="214"/>
      <c r="AD392" s="214"/>
      <c r="AE392" s="214"/>
      <c r="AF392" s="214"/>
      <c r="AG392" s="214" t="s">
        <v>320</v>
      </c>
      <c r="AH392" s="214"/>
      <c r="AI392" s="214"/>
      <c r="AJ392" s="214"/>
      <c r="AK392" s="214"/>
      <c r="AL392" s="214"/>
      <c r="AM392" s="214"/>
      <c r="AN392" s="214"/>
      <c r="AO392" s="214"/>
      <c r="AP392" s="214"/>
      <c r="AQ392" s="214"/>
      <c r="AR392" s="214"/>
      <c r="AS392" s="214"/>
      <c r="AT392" s="214"/>
      <c r="AU392" s="214"/>
      <c r="AV392" s="214"/>
      <c r="AW392" s="214"/>
      <c r="AX392" s="214"/>
      <c r="AY392" s="214"/>
      <c r="AZ392" s="214"/>
      <c r="BA392" s="214"/>
      <c r="BB392" s="214"/>
      <c r="BC392" s="214"/>
      <c r="BD392" s="214"/>
      <c r="BE392" s="214"/>
      <c r="BF392" s="214"/>
      <c r="BG392" s="214"/>
      <c r="BH392" s="214"/>
    </row>
    <row r="393" spans="1:60" outlineLevel="3" x14ac:dyDescent="0.2">
      <c r="A393" s="221"/>
      <c r="B393" s="222"/>
      <c r="C393" s="258" t="s">
        <v>752</v>
      </c>
      <c r="D393" s="252"/>
      <c r="E393" s="252"/>
      <c r="F393" s="252"/>
      <c r="G393" s="252"/>
      <c r="H393" s="224"/>
      <c r="I393" s="224"/>
      <c r="J393" s="224"/>
      <c r="K393" s="224"/>
      <c r="L393" s="224"/>
      <c r="M393" s="224"/>
      <c r="N393" s="223"/>
      <c r="O393" s="223"/>
      <c r="P393" s="223"/>
      <c r="Q393" s="223"/>
      <c r="R393" s="224"/>
      <c r="S393" s="224"/>
      <c r="T393" s="224"/>
      <c r="U393" s="224"/>
      <c r="V393" s="224"/>
      <c r="W393" s="224"/>
      <c r="X393" s="224"/>
      <c r="Y393" s="224"/>
      <c r="Z393" s="214"/>
      <c r="AA393" s="214"/>
      <c r="AB393" s="214"/>
      <c r="AC393" s="214"/>
      <c r="AD393" s="214"/>
      <c r="AE393" s="214"/>
      <c r="AF393" s="214"/>
      <c r="AG393" s="214" t="s">
        <v>320</v>
      </c>
      <c r="AH393" s="214"/>
      <c r="AI393" s="214"/>
      <c r="AJ393" s="214"/>
      <c r="AK393" s="214"/>
      <c r="AL393" s="214"/>
      <c r="AM393" s="214"/>
      <c r="AN393" s="214"/>
      <c r="AO393" s="214"/>
      <c r="AP393" s="214"/>
      <c r="AQ393" s="214"/>
      <c r="AR393" s="214"/>
      <c r="AS393" s="214"/>
      <c r="AT393" s="214"/>
      <c r="AU393" s="214"/>
      <c r="AV393" s="214"/>
      <c r="AW393" s="214"/>
      <c r="AX393" s="214"/>
      <c r="AY393" s="214"/>
      <c r="AZ393" s="214"/>
      <c r="BA393" s="214"/>
      <c r="BB393" s="214"/>
      <c r="BC393" s="214"/>
      <c r="BD393" s="214"/>
      <c r="BE393" s="214"/>
      <c r="BF393" s="214"/>
      <c r="BG393" s="214"/>
      <c r="BH393" s="214"/>
    </row>
    <row r="394" spans="1:60" outlineLevel="3" x14ac:dyDescent="0.2">
      <c r="A394" s="221"/>
      <c r="B394" s="222"/>
      <c r="C394" s="257" t="s">
        <v>354</v>
      </c>
      <c r="D394" s="225"/>
      <c r="E394" s="226"/>
      <c r="F394" s="227"/>
      <c r="G394" s="227"/>
      <c r="H394" s="224"/>
      <c r="I394" s="224"/>
      <c r="J394" s="224"/>
      <c r="K394" s="224"/>
      <c r="L394" s="224"/>
      <c r="M394" s="224"/>
      <c r="N394" s="223"/>
      <c r="O394" s="223"/>
      <c r="P394" s="223"/>
      <c r="Q394" s="223"/>
      <c r="R394" s="224"/>
      <c r="S394" s="224"/>
      <c r="T394" s="224"/>
      <c r="U394" s="224"/>
      <c r="V394" s="224"/>
      <c r="W394" s="224"/>
      <c r="X394" s="224"/>
      <c r="Y394" s="224"/>
      <c r="Z394" s="214"/>
      <c r="AA394" s="214"/>
      <c r="AB394" s="214"/>
      <c r="AC394" s="214"/>
      <c r="AD394" s="214"/>
      <c r="AE394" s="214"/>
      <c r="AF394" s="214"/>
      <c r="AG394" s="214" t="s">
        <v>320</v>
      </c>
      <c r="AH394" s="214"/>
      <c r="AI394" s="214"/>
      <c r="AJ394" s="214"/>
      <c r="AK394" s="214"/>
      <c r="AL394" s="214"/>
      <c r="AM394" s="214"/>
      <c r="AN394" s="214"/>
      <c r="AO394" s="214"/>
      <c r="AP394" s="214"/>
      <c r="AQ394" s="214"/>
      <c r="AR394" s="214"/>
      <c r="AS394" s="214"/>
      <c r="AT394" s="214"/>
      <c r="AU394" s="214"/>
      <c r="AV394" s="214"/>
      <c r="AW394" s="214"/>
      <c r="AX394" s="214"/>
      <c r="AY394" s="214"/>
      <c r="AZ394" s="214"/>
      <c r="BA394" s="214"/>
      <c r="BB394" s="214"/>
      <c r="BC394" s="214"/>
      <c r="BD394" s="214"/>
      <c r="BE394" s="214"/>
      <c r="BF394" s="214"/>
      <c r="BG394" s="214"/>
      <c r="BH394" s="214"/>
    </row>
    <row r="395" spans="1:60" outlineLevel="3" x14ac:dyDescent="0.2">
      <c r="A395" s="221"/>
      <c r="B395" s="222"/>
      <c r="C395" s="258" t="s">
        <v>753</v>
      </c>
      <c r="D395" s="252"/>
      <c r="E395" s="252"/>
      <c r="F395" s="252"/>
      <c r="G395" s="252"/>
      <c r="H395" s="224"/>
      <c r="I395" s="224"/>
      <c r="J395" s="224"/>
      <c r="K395" s="224"/>
      <c r="L395" s="224"/>
      <c r="M395" s="224"/>
      <c r="N395" s="223"/>
      <c r="O395" s="223"/>
      <c r="P395" s="223"/>
      <c r="Q395" s="223"/>
      <c r="R395" s="224"/>
      <c r="S395" s="224"/>
      <c r="T395" s="224"/>
      <c r="U395" s="224"/>
      <c r="V395" s="224"/>
      <c r="W395" s="224"/>
      <c r="X395" s="224"/>
      <c r="Y395" s="224"/>
      <c r="Z395" s="214"/>
      <c r="AA395" s="214"/>
      <c r="AB395" s="214"/>
      <c r="AC395" s="214"/>
      <c r="AD395" s="214"/>
      <c r="AE395" s="214"/>
      <c r="AF395" s="214"/>
      <c r="AG395" s="214" t="s">
        <v>320</v>
      </c>
      <c r="AH395" s="214"/>
      <c r="AI395" s="214"/>
      <c r="AJ395" s="214"/>
      <c r="AK395" s="214"/>
      <c r="AL395" s="214"/>
      <c r="AM395" s="214"/>
      <c r="AN395" s="214"/>
      <c r="AO395" s="214"/>
      <c r="AP395" s="214"/>
      <c r="AQ395" s="214"/>
      <c r="AR395" s="214"/>
      <c r="AS395" s="214"/>
      <c r="AT395" s="214"/>
      <c r="AU395" s="214"/>
      <c r="AV395" s="214"/>
      <c r="AW395" s="214"/>
      <c r="AX395" s="214"/>
      <c r="AY395" s="214"/>
      <c r="AZ395" s="214"/>
      <c r="BA395" s="214"/>
      <c r="BB395" s="214"/>
      <c r="BC395" s="214"/>
      <c r="BD395" s="214"/>
      <c r="BE395" s="214"/>
      <c r="BF395" s="214"/>
      <c r="BG395" s="214"/>
      <c r="BH395" s="214"/>
    </row>
    <row r="396" spans="1:60" outlineLevel="2" x14ac:dyDescent="0.2">
      <c r="A396" s="221"/>
      <c r="B396" s="222"/>
      <c r="C396" s="268" t="s">
        <v>1179</v>
      </c>
      <c r="D396" s="262"/>
      <c r="E396" s="263">
        <v>1</v>
      </c>
      <c r="F396" s="224"/>
      <c r="G396" s="224"/>
      <c r="H396" s="224"/>
      <c r="I396" s="224"/>
      <c r="J396" s="224"/>
      <c r="K396" s="224"/>
      <c r="L396" s="224"/>
      <c r="M396" s="224"/>
      <c r="N396" s="223"/>
      <c r="O396" s="223"/>
      <c r="P396" s="223"/>
      <c r="Q396" s="223"/>
      <c r="R396" s="224"/>
      <c r="S396" s="224"/>
      <c r="T396" s="224"/>
      <c r="U396" s="224"/>
      <c r="V396" s="224"/>
      <c r="W396" s="224"/>
      <c r="X396" s="224"/>
      <c r="Y396" s="224"/>
      <c r="Z396" s="214"/>
      <c r="AA396" s="214"/>
      <c r="AB396" s="214"/>
      <c r="AC396" s="214"/>
      <c r="AD396" s="214"/>
      <c r="AE396" s="214"/>
      <c r="AF396" s="214"/>
      <c r="AG396" s="214" t="s">
        <v>371</v>
      </c>
      <c r="AH396" s="214">
        <v>0</v>
      </c>
      <c r="AI396" s="214"/>
      <c r="AJ396" s="214"/>
      <c r="AK396" s="214"/>
      <c r="AL396" s="214"/>
      <c r="AM396" s="214"/>
      <c r="AN396" s="214"/>
      <c r="AO396" s="214"/>
      <c r="AP396" s="214"/>
      <c r="AQ396" s="214"/>
      <c r="AR396" s="214"/>
      <c r="AS396" s="214"/>
      <c r="AT396" s="214"/>
      <c r="AU396" s="214"/>
      <c r="AV396" s="214"/>
      <c r="AW396" s="214"/>
      <c r="AX396" s="214"/>
      <c r="AY396" s="214"/>
      <c r="AZ396" s="214"/>
      <c r="BA396" s="214"/>
      <c r="BB396" s="214"/>
      <c r="BC396" s="214"/>
      <c r="BD396" s="214"/>
      <c r="BE396" s="214"/>
      <c r="BF396" s="214"/>
      <c r="BG396" s="214"/>
      <c r="BH396" s="214"/>
    </row>
    <row r="397" spans="1:60" ht="22.5" outlineLevel="1" x14ac:dyDescent="0.2">
      <c r="A397" s="236">
        <v>116</v>
      </c>
      <c r="B397" s="237" t="s">
        <v>755</v>
      </c>
      <c r="C397" s="254" t="s">
        <v>1450</v>
      </c>
      <c r="D397" s="238" t="s">
        <v>375</v>
      </c>
      <c r="E397" s="239">
        <v>1</v>
      </c>
      <c r="F397" s="240"/>
      <c r="G397" s="241">
        <f>ROUND(E397*F397,2)</f>
        <v>0</v>
      </c>
      <c r="H397" s="240"/>
      <c r="I397" s="241">
        <f>ROUND(E397*H397,2)</f>
        <v>0</v>
      </c>
      <c r="J397" s="240"/>
      <c r="K397" s="241">
        <f>ROUND(E397*J397,2)</f>
        <v>0</v>
      </c>
      <c r="L397" s="241">
        <v>12</v>
      </c>
      <c r="M397" s="241">
        <f>G397*(1+L397/100)</f>
        <v>0</v>
      </c>
      <c r="N397" s="239">
        <v>0</v>
      </c>
      <c r="O397" s="239">
        <f>ROUND(E397*N397,2)</f>
        <v>0</v>
      </c>
      <c r="P397" s="239">
        <v>0</v>
      </c>
      <c r="Q397" s="239">
        <f>ROUND(E397*P397,2)</f>
        <v>0</v>
      </c>
      <c r="R397" s="241"/>
      <c r="S397" s="241" t="s">
        <v>331</v>
      </c>
      <c r="T397" s="242" t="s">
        <v>316</v>
      </c>
      <c r="U397" s="224">
        <v>0</v>
      </c>
      <c r="V397" s="224">
        <f>ROUND(E397*U397,2)</f>
        <v>0</v>
      </c>
      <c r="W397" s="224"/>
      <c r="X397" s="224" t="s">
        <v>336</v>
      </c>
      <c r="Y397" s="224" t="s">
        <v>317</v>
      </c>
      <c r="Z397" s="214"/>
      <c r="AA397" s="214"/>
      <c r="AB397" s="214"/>
      <c r="AC397" s="214"/>
      <c r="AD397" s="214"/>
      <c r="AE397" s="214"/>
      <c r="AF397" s="214"/>
      <c r="AG397" s="214" t="s">
        <v>367</v>
      </c>
      <c r="AH397" s="214"/>
      <c r="AI397" s="214"/>
      <c r="AJ397" s="214"/>
      <c r="AK397" s="214"/>
      <c r="AL397" s="214"/>
      <c r="AM397" s="214"/>
      <c r="AN397" s="214"/>
      <c r="AO397" s="214"/>
      <c r="AP397" s="214"/>
      <c r="AQ397" s="214"/>
      <c r="AR397" s="214"/>
      <c r="AS397" s="214"/>
      <c r="AT397" s="214"/>
      <c r="AU397" s="214"/>
      <c r="AV397" s="214"/>
      <c r="AW397" s="214"/>
      <c r="AX397" s="214"/>
      <c r="AY397" s="214"/>
      <c r="AZ397" s="214"/>
      <c r="BA397" s="214"/>
      <c r="BB397" s="214"/>
      <c r="BC397" s="214"/>
      <c r="BD397" s="214"/>
      <c r="BE397" s="214"/>
      <c r="BF397" s="214"/>
      <c r="BG397" s="214"/>
      <c r="BH397" s="214"/>
    </row>
    <row r="398" spans="1:60" outlineLevel="2" x14ac:dyDescent="0.2">
      <c r="A398" s="221"/>
      <c r="B398" s="222"/>
      <c r="C398" s="255" t="s">
        <v>1451</v>
      </c>
      <c r="D398" s="243"/>
      <c r="E398" s="243"/>
      <c r="F398" s="243"/>
      <c r="G398" s="243"/>
      <c r="H398" s="224"/>
      <c r="I398" s="224"/>
      <c r="J398" s="224"/>
      <c r="K398" s="224"/>
      <c r="L398" s="224"/>
      <c r="M398" s="224"/>
      <c r="N398" s="223"/>
      <c r="O398" s="223"/>
      <c r="P398" s="223"/>
      <c r="Q398" s="223"/>
      <c r="R398" s="224"/>
      <c r="S398" s="224"/>
      <c r="T398" s="224"/>
      <c r="U398" s="224"/>
      <c r="V398" s="224"/>
      <c r="W398" s="224"/>
      <c r="X398" s="224"/>
      <c r="Y398" s="224"/>
      <c r="Z398" s="214"/>
      <c r="AA398" s="214"/>
      <c r="AB398" s="214"/>
      <c r="AC398" s="214"/>
      <c r="AD398" s="214"/>
      <c r="AE398" s="214"/>
      <c r="AF398" s="214"/>
      <c r="AG398" s="214" t="s">
        <v>320</v>
      </c>
      <c r="AH398" s="214"/>
      <c r="AI398" s="214"/>
      <c r="AJ398" s="214"/>
      <c r="AK398" s="214"/>
      <c r="AL398" s="214"/>
      <c r="AM398" s="214"/>
      <c r="AN398" s="214"/>
      <c r="AO398" s="214"/>
      <c r="AP398" s="214"/>
      <c r="AQ398" s="214"/>
      <c r="AR398" s="214"/>
      <c r="AS398" s="214"/>
      <c r="AT398" s="214"/>
      <c r="AU398" s="214"/>
      <c r="AV398" s="214"/>
      <c r="AW398" s="214"/>
      <c r="AX398" s="214"/>
      <c r="AY398" s="214"/>
      <c r="AZ398" s="214"/>
      <c r="BA398" s="214"/>
      <c r="BB398" s="214"/>
      <c r="BC398" s="214"/>
      <c r="BD398" s="214"/>
      <c r="BE398" s="214"/>
      <c r="BF398" s="214"/>
      <c r="BG398" s="214"/>
      <c r="BH398" s="214"/>
    </row>
    <row r="399" spans="1:60" outlineLevel="3" x14ac:dyDescent="0.2">
      <c r="A399" s="221"/>
      <c r="B399" s="222"/>
      <c r="C399" s="258" t="s">
        <v>1180</v>
      </c>
      <c r="D399" s="252"/>
      <c r="E399" s="252"/>
      <c r="F399" s="252"/>
      <c r="G399" s="252"/>
      <c r="H399" s="224"/>
      <c r="I399" s="224"/>
      <c r="J399" s="224"/>
      <c r="K399" s="224"/>
      <c r="L399" s="224"/>
      <c r="M399" s="224"/>
      <c r="N399" s="223"/>
      <c r="O399" s="223"/>
      <c r="P399" s="223"/>
      <c r="Q399" s="223"/>
      <c r="R399" s="224"/>
      <c r="S399" s="224"/>
      <c r="T399" s="224"/>
      <c r="U399" s="224"/>
      <c r="V399" s="224"/>
      <c r="W399" s="224"/>
      <c r="X399" s="224"/>
      <c r="Y399" s="224"/>
      <c r="Z399" s="214"/>
      <c r="AA399" s="214"/>
      <c r="AB399" s="214"/>
      <c r="AC399" s="214"/>
      <c r="AD399" s="214"/>
      <c r="AE399" s="214"/>
      <c r="AF399" s="214"/>
      <c r="AG399" s="214" t="s">
        <v>320</v>
      </c>
      <c r="AH399" s="214"/>
      <c r="AI399" s="214"/>
      <c r="AJ399" s="214"/>
      <c r="AK399" s="214"/>
      <c r="AL399" s="214"/>
      <c r="AM399" s="214"/>
      <c r="AN399" s="214"/>
      <c r="AO399" s="214"/>
      <c r="AP399" s="214"/>
      <c r="AQ399" s="214"/>
      <c r="AR399" s="214"/>
      <c r="AS399" s="214"/>
      <c r="AT399" s="214"/>
      <c r="AU399" s="214"/>
      <c r="AV399" s="214"/>
      <c r="AW399" s="214"/>
      <c r="AX399" s="214"/>
      <c r="AY399" s="214"/>
      <c r="AZ399" s="214"/>
      <c r="BA399" s="214"/>
      <c r="BB399" s="214"/>
      <c r="BC399" s="214"/>
      <c r="BD399" s="214"/>
      <c r="BE399" s="214"/>
      <c r="BF399" s="214"/>
      <c r="BG399" s="214"/>
      <c r="BH399" s="214"/>
    </row>
    <row r="400" spans="1:60" outlineLevel="3" x14ac:dyDescent="0.2">
      <c r="A400" s="221"/>
      <c r="B400" s="222"/>
      <c r="C400" s="258" t="s">
        <v>1292</v>
      </c>
      <c r="D400" s="252"/>
      <c r="E400" s="252"/>
      <c r="F400" s="252"/>
      <c r="G400" s="252"/>
      <c r="H400" s="224"/>
      <c r="I400" s="224"/>
      <c r="J400" s="224"/>
      <c r="K400" s="224"/>
      <c r="L400" s="224"/>
      <c r="M400" s="224"/>
      <c r="N400" s="223"/>
      <c r="O400" s="223"/>
      <c r="P400" s="223"/>
      <c r="Q400" s="223"/>
      <c r="R400" s="224"/>
      <c r="S400" s="224"/>
      <c r="T400" s="224"/>
      <c r="U400" s="224"/>
      <c r="V400" s="224"/>
      <c r="W400" s="224"/>
      <c r="X400" s="224"/>
      <c r="Y400" s="224"/>
      <c r="Z400" s="214"/>
      <c r="AA400" s="214"/>
      <c r="AB400" s="214"/>
      <c r="AC400" s="214"/>
      <c r="AD400" s="214"/>
      <c r="AE400" s="214"/>
      <c r="AF400" s="214"/>
      <c r="AG400" s="214" t="s">
        <v>320</v>
      </c>
      <c r="AH400" s="214"/>
      <c r="AI400" s="214"/>
      <c r="AJ400" s="214"/>
      <c r="AK400" s="214"/>
      <c r="AL400" s="214"/>
      <c r="AM400" s="214"/>
      <c r="AN400" s="214"/>
      <c r="AO400" s="214"/>
      <c r="AP400" s="214"/>
      <c r="AQ400" s="214"/>
      <c r="AR400" s="214"/>
      <c r="AS400" s="214"/>
      <c r="AT400" s="214"/>
      <c r="AU400" s="214"/>
      <c r="AV400" s="214"/>
      <c r="AW400" s="214"/>
      <c r="AX400" s="214"/>
      <c r="AY400" s="214"/>
      <c r="AZ400" s="214"/>
      <c r="BA400" s="214"/>
      <c r="BB400" s="214"/>
      <c r="BC400" s="214"/>
      <c r="BD400" s="214"/>
      <c r="BE400" s="214"/>
      <c r="BF400" s="214"/>
      <c r="BG400" s="214"/>
      <c r="BH400" s="214"/>
    </row>
    <row r="401" spans="1:60" outlineLevel="3" x14ac:dyDescent="0.2">
      <c r="A401" s="221"/>
      <c r="B401" s="222"/>
      <c r="C401" s="258" t="s">
        <v>1181</v>
      </c>
      <c r="D401" s="252"/>
      <c r="E401" s="252"/>
      <c r="F401" s="252"/>
      <c r="G401" s="252"/>
      <c r="H401" s="224"/>
      <c r="I401" s="224"/>
      <c r="J401" s="224"/>
      <c r="K401" s="224"/>
      <c r="L401" s="224"/>
      <c r="M401" s="224"/>
      <c r="N401" s="223"/>
      <c r="O401" s="223"/>
      <c r="P401" s="223"/>
      <c r="Q401" s="223"/>
      <c r="R401" s="224"/>
      <c r="S401" s="224"/>
      <c r="T401" s="224"/>
      <c r="U401" s="224"/>
      <c r="V401" s="224"/>
      <c r="W401" s="224"/>
      <c r="X401" s="224"/>
      <c r="Y401" s="224"/>
      <c r="Z401" s="214"/>
      <c r="AA401" s="214"/>
      <c r="AB401" s="214"/>
      <c r="AC401" s="214"/>
      <c r="AD401" s="214"/>
      <c r="AE401" s="214"/>
      <c r="AF401" s="214"/>
      <c r="AG401" s="214" t="s">
        <v>320</v>
      </c>
      <c r="AH401" s="214"/>
      <c r="AI401" s="214"/>
      <c r="AJ401" s="214"/>
      <c r="AK401" s="214"/>
      <c r="AL401" s="214"/>
      <c r="AM401" s="214"/>
      <c r="AN401" s="214"/>
      <c r="AO401" s="214"/>
      <c r="AP401" s="214"/>
      <c r="AQ401" s="214"/>
      <c r="AR401" s="214"/>
      <c r="AS401" s="214"/>
      <c r="AT401" s="214"/>
      <c r="AU401" s="214"/>
      <c r="AV401" s="214"/>
      <c r="AW401" s="214"/>
      <c r="AX401" s="214"/>
      <c r="AY401" s="214"/>
      <c r="AZ401" s="214"/>
      <c r="BA401" s="214"/>
      <c r="BB401" s="214"/>
      <c r="BC401" s="214"/>
      <c r="BD401" s="214"/>
      <c r="BE401" s="214"/>
      <c r="BF401" s="214"/>
      <c r="BG401" s="214"/>
      <c r="BH401" s="214"/>
    </row>
    <row r="402" spans="1:60" outlineLevel="3" x14ac:dyDescent="0.2">
      <c r="A402" s="221"/>
      <c r="B402" s="222"/>
      <c r="C402" s="257" t="s">
        <v>354</v>
      </c>
      <c r="D402" s="225"/>
      <c r="E402" s="226"/>
      <c r="F402" s="227"/>
      <c r="G402" s="227"/>
      <c r="H402" s="224"/>
      <c r="I402" s="224"/>
      <c r="J402" s="224"/>
      <c r="K402" s="224"/>
      <c r="L402" s="224"/>
      <c r="M402" s="224"/>
      <c r="N402" s="223"/>
      <c r="O402" s="223"/>
      <c r="P402" s="223"/>
      <c r="Q402" s="223"/>
      <c r="R402" s="224"/>
      <c r="S402" s="224"/>
      <c r="T402" s="224"/>
      <c r="U402" s="224"/>
      <c r="V402" s="224"/>
      <c r="W402" s="224"/>
      <c r="X402" s="224"/>
      <c r="Y402" s="224"/>
      <c r="Z402" s="214"/>
      <c r="AA402" s="214"/>
      <c r="AB402" s="214"/>
      <c r="AC402" s="214"/>
      <c r="AD402" s="214"/>
      <c r="AE402" s="214"/>
      <c r="AF402" s="214"/>
      <c r="AG402" s="214" t="s">
        <v>320</v>
      </c>
      <c r="AH402" s="214"/>
      <c r="AI402" s="214"/>
      <c r="AJ402" s="214"/>
      <c r="AK402" s="214"/>
      <c r="AL402" s="214"/>
      <c r="AM402" s="214"/>
      <c r="AN402" s="214"/>
      <c r="AO402" s="214"/>
      <c r="AP402" s="214"/>
      <c r="AQ402" s="214"/>
      <c r="AR402" s="214"/>
      <c r="AS402" s="214"/>
      <c r="AT402" s="214"/>
      <c r="AU402" s="214"/>
      <c r="AV402" s="214"/>
      <c r="AW402" s="214"/>
      <c r="AX402" s="214"/>
      <c r="AY402" s="214"/>
      <c r="AZ402" s="214"/>
      <c r="BA402" s="214"/>
      <c r="BB402" s="214"/>
      <c r="BC402" s="214"/>
      <c r="BD402" s="214"/>
      <c r="BE402" s="214"/>
      <c r="BF402" s="214"/>
      <c r="BG402" s="214"/>
      <c r="BH402" s="214"/>
    </row>
    <row r="403" spans="1:60" outlineLevel="3" x14ac:dyDescent="0.2">
      <c r="A403" s="221"/>
      <c r="B403" s="222"/>
      <c r="C403" s="258" t="s">
        <v>753</v>
      </c>
      <c r="D403" s="252"/>
      <c r="E403" s="252"/>
      <c r="F403" s="252"/>
      <c r="G403" s="252"/>
      <c r="H403" s="224"/>
      <c r="I403" s="224"/>
      <c r="J403" s="224"/>
      <c r="K403" s="224"/>
      <c r="L403" s="224"/>
      <c r="M403" s="224"/>
      <c r="N403" s="223"/>
      <c r="O403" s="223"/>
      <c r="P403" s="223"/>
      <c r="Q403" s="223"/>
      <c r="R403" s="224"/>
      <c r="S403" s="224"/>
      <c r="T403" s="224"/>
      <c r="U403" s="224"/>
      <c r="V403" s="224"/>
      <c r="W403" s="224"/>
      <c r="X403" s="224"/>
      <c r="Y403" s="224"/>
      <c r="Z403" s="214"/>
      <c r="AA403" s="214"/>
      <c r="AB403" s="214"/>
      <c r="AC403" s="214"/>
      <c r="AD403" s="214"/>
      <c r="AE403" s="214"/>
      <c r="AF403" s="214"/>
      <c r="AG403" s="214" t="s">
        <v>320</v>
      </c>
      <c r="AH403" s="214"/>
      <c r="AI403" s="214"/>
      <c r="AJ403" s="214"/>
      <c r="AK403" s="214"/>
      <c r="AL403" s="214"/>
      <c r="AM403" s="214"/>
      <c r="AN403" s="214"/>
      <c r="AO403" s="214"/>
      <c r="AP403" s="214"/>
      <c r="AQ403" s="214"/>
      <c r="AR403" s="214"/>
      <c r="AS403" s="214"/>
      <c r="AT403" s="214"/>
      <c r="AU403" s="214"/>
      <c r="AV403" s="214"/>
      <c r="AW403" s="214"/>
      <c r="AX403" s="214"/>
      <c r="AY403" s="214"/>
      <c r="AZ403" s="214"/>
      <c r="BA403" s="214"/>
      <c r="BB403" s="214"/>
      <c r="BC403" s="214"/>
      <c r="BD403" s="214"/>
      <c r="BE403" s="214"/>
      <c r="BF403" s="214"/>
      <c r="BG403" s="214"/>
      <c r="BH403" s="214"/>
    </row>
    <row r="404" spans="1:60" outlineLevel="2" x14ac:dyDescent="0.2">
      <c r="A404" s="221"/>
      <c r="B404" s="222"/>
      <c r="C404" s="268" t="s">
        <v>1448</v>
      </c>
      <c r="D404" s="262"/>
      <c r="E404" s="263">
        <v>1</v>
      </c>
      <c r="F404" s="224"/>
      <c r="G404" s="224"/>
      <c r="H404" s="224"/>
      <c r="I404" s="224"/>
      <c r="J404" s="224"/>
      <c r="K404" s="224"/>
      <c r="L404" s="224"/>
      <c r="M404" s="224"/>
      <c r="N404" s="223"/>
      <c r="O404" s="223"/>
      <c r="P404" s="223"/>
      <c r="Q404" s="223"/>
      <c r="R404" s="224"/>
      <c r="S404" s="224"/>
      <c r="T404" s="224"/>
      <c r="U404" s="224"/>
      <c r="V404" s="224"/>
      <c r="W404" s="224"/>
      <c r="X404" s="224"/>
      <c r="Y404" s="224"/>
      <c r="Z404" s="214"/>
      <c r="AA404" s="214"/>
      <c r="AB404" s="214"/>
      <c r="AC404" s="214"/>
      <c r="AD404" s="214"/>
      <c r="AE404" s="214"/>
      <c r="AF404" s="214"/>
      <c r="AG404" s="214" t="s">
        <v>371</v>
      </c>
      <c r="AH404" s="214">
        <v>0</v>
      </c>
      <c r="AI404" s="214"/>
      <c r="AJ404" s="214"/>
      <c r="AK404" s="214"/>
      <c r="AL404" s="214"/>
      <c r="AM404" s="214"/>
      <c r="AN404" s="214"/>
      <c r="AO404" s="214"/>
      <c r="AP404" s="214"/>
      <c r="AQ404" s="214"/>
      <c r="AR404" s="214"/>
      <c r="AS404" s="214"/>
      <c r="AT404" s="214"/>
      <c r="AU404" s="214"/>
      <c r="AV404" s="214"/>
      <c r="AW404" s="214"/>
      <c r="AX404" s="214"/>
      <c r="AY404" s="214"/>
      <c r="AZ404" s="214"/>
      <c r="BA404" s="214"/>
      <c r="BB404" s="214"/>
      <c r="BC404" s="214"/>
      <c r="BD404" s="214"/>
      <c r="BE404" s="214"/>
      <c r="BF404" s="214"/>
      <c r="BG404" s="214"/>
      <c r="BH404" s="214"/>
    </row>
    <row r="405" spans="1:60" ht="22.5" outlineLevel="1" x14ac:dyDescent="0.2">
      <c r="A405" s="236">
        <v>117</v>
      </c>
      <c r="B405" s="237" t="s">
        <v>760</v>
      </c>
      <c r="C405" s="254" t="s">
        <v>1452</v>
      </c>
      <c r="D405" s="238" t="s">
        <v>375</v>
      </c>
      <c r="E405" s="239">
        <v>1</v>
      </c>
      <c r="F405" s="240"/>
      <c r="G405" s="241">
        <f>ROUND(E405*F405,2)</f>
        <v>0</v>
      </c>
      <c r="H405" s="240"/>
      <c r="I405" s="241">
        <f>ROUND(E405*H405,2)</f>
        <v>0</v>
      </c>
      <c r="J405" s="240"/>
      <c r="K405" s="241">
        <f>ROUND(E405*J405,2)</f>
        <v>0</v>
      </c>
      <c r="L405" s="241">
        <v>12</v>
      </c>
      <c r="M405" s="241">
        <f>G405*(1+L405/100)</f>
        <v>0</v>
      </c>
      <c r="N405" s="239">
        <v>0</v>
      </c>
      <c r="O405" s="239">
        <f>ROUND(E405*N405,2)</f>
        <v>0</v>
      </c>
      <c r="P405" s="239">
        <v>0</v>
      </c>
      <c r="Q405" s="239">
        <f>ROUND(E405*P405,2)</f>
        <v>0</v>
      </c>
      <c r="R405" s="241"/>
      <c r="S405" s="241" t="s">
        <v>331</v>
      </c>
      <c r="T405" s="242" t="s">
        <v>316</v>
      </c>
      <c r="U405" s="224">
        <v>0</v>
      </c>
      <c r="V405" s="224">
        <f>ROUND(E405*U405,2)</f>
        <v>0</v>
      </c>
      <c r="W405" s="224"/>
      <c r="X405" s="224" t="s">
        <v>336</v>
      </c>
      <c r="Y405" s="224" t="s">
        <v>317</v>
      </c>
      <c r="Z405" s="214"/>
      <c r="AA405" s="214"/>
      <c r="AB405" s="214"/>
      <c r="AC405" s="214"/>
      <c r="AD405" s="214"/>
      <c r="AE405" s="214"/>
      <c r="AF405" s="214"/>
      <c r="AG405" s="214" t="s">
        <v>367</v>
      </c>
      <c r="AH405" s="214"/>
      <c r="AI405" s="214"/>
      <c r="AJ405" s="214"/>
      <c r="AK405" s="214"/>
      <c r="AL405" s="214"/>
      <c r="AM405" s="214"/>
      <c r="AN405" s="214"/>
      <c r="AO405" s="214"/>
      <c r="AP405" s="214"/>
      <c r="AQ405" s="214"/>
      <c r="AR405" s="214"/>
      <c r="AS405" s="214"/>
      <c r="AT405" s="214"/>
      <c r="AU405" s="214"/>
      <c r="AV405" s="214"/>
      <c r="AW405" s="214"/>
      <c r="AX405" s="214"/>
      <c r="AY405" s="214"/>
      <c r="AZ405" s="214"/>
      <c r="BA405" s="214"/>
      <c r="BB405" s="214"/>
      <c r="BC405" s="214"/>
      <c r="BD405" s="214"/>
      <c r="BE405" s="214"/>
      <c r="BF405" s="214"/>
      <c r="BG405" s="214"/>
      <c r="BH405" s="214"/>
    </row>
    <row r="406" spans="1:60" outlineLevel="2" x14ac:dyDescent="0.2">
      <c r="A406" s="221"/>
      <c r="B406" s="222"/>
      <c r="C406" s="255" t="s">
        <v>1183</v>
      </c>
      <c r="D406" s="243"/>
      <c r="E406" s="243"/>
      <c r="F406" s="243"/>
      <c r="G406" s="243"/>
      <c r="H406" s="224"/>
      <c r="I406" s="224"/>
      <c r="J406" s="224"/>
      <c r="K406" s="224"/>
      <c r="L406" s="224"/>
      <c r="M406" s="224"/>
      <c r="N406" s="223"/>
      <c r="O406" s="223"/>
      <c r="P406" s="223"/>
      <c r="Q406" s="223"/>
      <c r="R406" s="224"/>
      <c r="S406" s="224"/>
      <c r="T406" s="224"/>
      <c r="U406" s="224"/>
      <c r="V406" s="224"/>
      <c r="W406" s="224"/>
      <c r="X406" s="224"/>
      <c r="Y406" s="224"/>
      <c r="Z406" s="214"/>
      <c r="AA406" s="214"/>
      <c r="AB406" s="214"/>
      <c r="AC406" s="214"/>
      <c r="AD406" s="214"/>
      <c r="AE406" s="214"/>
      <c r="AF406" s="214"/>
      <c r="AG406" s="214" t="s">
        <v>320</v>
      </c>
      <c r="AH406" s="214"/>
      <c r="AI406" s="214"/>
      <c r="AJ406" s="214"/>
      <c r="AK406" s="214"/>
      <c r="AL406" s="214"/>
      <c r="AM406" s="214"/>
      <c r="AN406" s="214"/>
      <c r="AO406" s="214"/>
      <c r="AP406" s="214"/>
      <c r="AQ406" s="214"/>
      <c r="AR406" s="214"/>
      <c r="AS406" s="214"/>
      <c r="AT406" s="214"/>
      <c r="AU406" s="214"/>
      <c r="AV406" s="214"/>
      <c r="AW406" s="214"/>
      <c r="AX406" s="214"/>
      <c r="AY406" s="214"/>
      <c r="AZ406" s="214"/>
      <c r="BA406" s="214"/>
      <c r="BB406" s="214"/>
      <c r="BC406" s="214"/>
      <c r="BD406" s="214"/>
      <c r="BE406" s="214"/>
      <c r="BF406" s="214"/>
      <c r="BG406" s="214"/>
      <c r="BH406" s="214"/>
    </row>
    <row r="407" spans="1:60" outlineLevel="3" x14ac:dyDescent="0.2">
      <c r="A407" s="221"/>
      <c r="B407" s="222"/>
      <c r="C407" s="258" t="s">
        <v>1184</v>
      </c>
      <c r="D407" s="252"/>
      <c r="E407" s="252"/>
      <c r="F407" s="252"/>
      <c r="G407" s="252"/>
      <c r="H407" s="224"/>
      <c r="I407" s="224"/>
      <c r="J407" s="224"/>
      <c r="K407" s="224"/>
      <c r="L407" s="224"/>
      <c r="M407" s="224"/>
      <c r="N407" s="223"/>
      <c r="O407" s="223"/>
      <c r="P407" s="223"/>
      <c r="Q407" s="223"/>
      <c r="R407" s="224"/>
      <c r="S407" s="224"/>
      <c r="T407" s="224"/>
      <c r="U407" s="224"/>
      <c r="V407" s="224"/>
      <c r="W407" s="224"/>
      <c r="X407" s="224"/>
      <c r="Y407" s="224"/>
      <c r="Z407" s="214"/>
      <c r="AA407" s="214"/>
      <c r="AB407" s="214"/>
      <c r="AC407" s="214"/>
      <c r="AD407" s="214"/>
      <c r="AE407" s="214"/>
      <c r="AF407" s="214"/>
      <c r="AG407" s="214" t="s">
        <v>320</v>
      </c>
      <c r="AH407" s="214"/>
      <c r="AI407" s="214"/>
      <c r="AJ407" s="214"/>
      <c r="AK407" s="214"/>
      <c r="AL407" s="214"/>
      <c r="AM407" s="214"/>
      <c r="AN407" s="214"/>
      <c r="AO407" s="214"/>
      <c r="AP407" s="214"/>
      <c r="AQ407" s="214"/>
      <c r="AR407" s="214"/>
      <c r="AS407" s="214"/>
      <c r="AT407" s="214"/>
      <c r="AU407" s="214"/>
      <c r="AV407" s="214"/>
      <c r="AW407" s="214"/>
      <c r="AX407" s="214"/>
      <c r="AY407" s="214"/>
      <c r="AZ407" s="214"/>
      <c r="BA407" s="214"/>
      <c r="BB407" s="214"/>
      <c r="BC407" s="214"/>
      <c r="BD407" s="214"/>
      <c r="BE407" s="214"/>
      <c r="BF407" s="214"/>
      <c r="BG407" s="214"/>
      <c r="BH407" s="214"/>
    </row>
    <row r="408" spans="1:60" outlineLevel="3" x14ac:dyDescent="0.2">
      <c r="A408" s="221"/>
      <c r="B408" s="222"/>
      <c r="C408" s="258" t="s">
        <v>1185</v>
      </c>
      <c r="D408" s="252"/>
      <c r="E408" s="252"/>
      <c r="F408" s="252"/>
      <c r="G408" s="252"/>
      <c r="H408" s="224"/>
      <c r="I408" s="224"/>
      <c r="J408" s="224"/>
      <c r="K408" s="224"/>
      <c r="L408" s="224"/>
      <c r="M408" s="224"/>
      <c r="N408" s="223"/>
      <c r="O408" s="223"/>
      <c r="P408" s="223"/>
      <c r="Q408" s="223"/>
      <c r="R408" s="224"/>
      <c r="S408" s="224"/>
      <c r="T408" s="224"/>
      <c r="U408" s="224"/>
      <c r="V408" s="224"/>
      <c r="W408" s="224"/>
      <c r="X408" s="224"/>
      <c r="Y408" s="224"/>
      <c r="Z408" s="214"/>
      <c r="AA408" s="214"/>
      <c r="AB408" s="214"/>
      <c r="AC408" s="214"/>
      <c r="AD408" s="214"/>
      <c r="AE408" s="214"/>
      <c r="AF408" s="214"/>
      <c r="AG408" s="214" t="s">
        <v>320</v>
      </c>
      <c r="AH408" s="214"/>
      <c r="AI408" s="214"/>
      <c r="AJ408" s="214"/>
      <c r="AK408" s="214"/>
      <c r="AL408" s="214"/>
      <c r="AM408" s="214"/>
      <c r="AN408" s="214"/>
      <c r="AO408" s="214"/>
      <c r="AP408" s="214"/>
      <c r="AQ408" s="214"/>
      <c r="AR408" s="214"/>
      <c r="AS408" s="214"/>
      <c r="AT408" s="214"/>
      <c r="AU408" s="214"/>
      <c r="AV408" s="214"/>
      <c r="AW408" s="214"/>
      <c r="AX408" s="214"/>
      <c r="AY408" s="214"/>
      <c r="AZ408" s="214"/>
      <c r="BA408" s="214"/>
      <c r="BB408" s="214"/>
      <c r="BC408" s="214"/>
      <c r="BD408" s="214"/>
      <c r="BE408" s="214"/>
      <c r="BF408" s="214"/>
      <c r="BG408" s="214"/>
      <c r="BH408" s="214"/>
    </row>
    <row r="409" spans="1:60" outlineLevel="3" x14ac:dyDescent="0.2">
      <c r="A409" s="221"/>
      <c r="B409" s="222"/>
      <c r="C409" s="258" t="s">
        <v>1186</v>
      </c>
      <c r="D409" s="252"/>
      <c r="E409" s="252"/>
      <c r="F409" s="252"/>
      <c r="G409" s="252"/>
      <c r="H409" s="224"/>
      <c r="I409" s="224"/>
      <c r="J409" s="224"/>
      <c r="K409" s="224"/>
      <c r="L409" s="224"/>
      <c r="M409" s="224"/>
      <c r="N409" s="223"/>
      <c r="O409" s="223"/>
      <c r="P409" s="223"/>
      <c r="Q409" s="223"/>
      <c r="R409" s="224"/>
      <c r="S409" s="224"/>
      <c r="T409" s="224"/>
      <c r="U409" s="224"/>
      <c r="V409" s="224"/>
      <c r="W409" s="224"/>
      <c r="X409" s="224"/>
      <c r="Y409" s="224"/>
      <c r="Z409" s="214"/>
      <c r="AA409" s="214"/>
      <c r="AB409" s="214"/>
      <c r="AC409" s="214"/>
      <c r="AD409" s="214"/>
      <c r="AE409" s="214"/>
      <c r="AF409" s="214"/>
      <c r="AG409" s="214" t="s">
        <v>320</v>
      </c>
      <c r="AH409" s="214"/>
      <c r="AI409" s="214"/>
      <c r="AJ409" s="214"/>
      <c r="AK409" s="214"/>
      <c r="AL409" s="214"/>
      <c r="AM409" s="214"/>
      <c r="AN409" s="214"/>
      <c r="AO409" s="214"/>
      <c r="AP409" s="214"/>
      <c r="AQ409" s="214"/>
      <c r="AR409" s="214"/>
      <c r="AS409" s="214"/>
      <c r="AT409" s="214"/>
      <c r="AU409" s="214"/>
      <c r="AV409" s="214"/>
      <c r="AW409" s="214"/>
      <c r="AX409" s="214"/>
      <c r="AY409" s="214"/>
      <c r="AZ409" s="214"/>
      <c r="BA409" s="214"/>
      <c r="BB409" s="214"/>
      <c r="BC409" s="214"/>
      <c r="BD409" s="214"/>
      <c r="BE409" s="214"/>
      <c r="BF409" s="214"/>
      <c r="BG409" s="214"/>
      <c r="BH409" s="214"/>
    </row>
    <row r="410" spans="1:60" outlineLevel="3" x14ac:dyDescent="0.2">
      <c r="A410" s="221"/>
      <c r="B410" s="222"/>
      <c r="C410" s="258" t="s">
        <v>1187</v>
      </c>
      <c r="D410" s="252"/>
      <c r="E410" s="252"/>
      <c r="F410" s="252"/>
      <c r="G410" s="252"/>
      <c r="H410" s="224"/>
      <c r="I410" s="224"/>
      <c r="J410" s="224"/>
      <c r="K410" s="224"/>
      <c r="L410" s="224"/>
      <c r="M410" s="224"/>
      <c r="N410" s="223"/>
      <c r="O410" s="223"/>
      <c r="P410" s="223"/>
      <c r="Q410" s="223"/>
      <c r="R410" s="224"/>
      <c r="S410" s="224"/>
      <c r="T410" s="224"/>
      <c r="U410" s="224"/>
      <c r="V410" s="224"/>
      <c r="W410" s="224"/>
      <c r="X410" s="224"/>
      <c r="Y410" s="224"/>
      <c r="Z410" s="214"/>
      <c r="AA410" s="214"/>
      <c r="AB410" s="214"/>
      <c r="AC410" s="214"/>
      <c r="AD410" s="214"/>
      <c r="AE410" s="214"/>
      <c r="AF410" s="214"/>
      <c r="AG410" s="214" t="s">
        <v>320</v>
      </c>
      <c r="AH410" s="214"/>
      <c r="AI410" s="214"/>
      <c r="AJ410" s="214"/>
      <c r="AK410" s="214"/>
      <c r="AL410" s="214"/>
      <c r="AM410" s="214"/>
      <c r="AN410" s="214"/>
      <c r="AO410" s="214"/>
      <c r="AP410" s="214"/>
      <c r="AQ410" s="214"/>
      <c r="AR410" s="214"/>
      <c r="AS410" s="214"/>
      <c r="AT410" s="214"/>
      <c r="AU410" s="214"/>
      <c r="AV410" s="214"/>
      <c r="AW410" s="214"/>
      <c r="AX410" s="214"/>
      <c r="AY410" s="214"/>
      <c r="AZ410" s="214"/>
      <c r="BA410" s="214"/>
      <c r="BB410" s="214"/>
      <c r="BC410" s="214"/>
      <c r="BD410" s="214"/>
      <c r="BE410" s="214"/>
      <c r="BF410" s="214"/>
      <c r="BG410" s="214"/>
      <c r="BH410" s="214"/>
    </row>
    <row r="411" spans="1:60" outlineLevel="3" x14ac:dyDescent="0.2">
      <c r="A411" s="221"/>
      <c r="B411" s="222"/>
      <c r="C411" s="258" t="s">
        <v>1188</v>
      </c>
      <c r="D411" s="252"/>
      <c r="E411" s="252"/>
      <c r="F411" s="252"/>
      <c r="G411" s="252"/>
      <c r="H411" s="224"/>
      <c r="I411" s="224"/>
      <c r="J411" s="224"/>
      <c r="K411" s="224"/>
      <c r="L411" s="224"/>
      <c r="M411" s="224"/>
      <c r="N411" s="223"/>
      <c r="O411" s="223"/>
      <c r="P411" s="223"/>
      <c r="Q411" s="223"/>
      <c r="R411" s="224"/>
      <c r="S411" s="224"/>
      <c r="T411" s="224"/>
      <c r="U411" s="224"/>
      <c r="V411" s="224"/>
      <c r="W411" s="224"/>
      <c r="X411" s="224"/>
      <c r="Y411" s="224"/>
      <c r="Z411" s="214"/>
      <c r="AA411" s="214"/>
      <c r="AB411" s="214"/>
      <c r="AC411" s="214"/>
      <c r="AD411" s="214"/>
      <c r="AE411" s="214"/>
      <c r="AF411" s="214"/>
      <c r="AG411" s="214" t="s">
        <v>320</v>
      </c>
      <c r="AH411" s="214"/>
      <c r="AI411" s="214"/>
      <c r="AJ411" s="214"/>
      <c r="AK411" s="214"/>
      <c r="AL411" s="214"/>
      <c r="AM411" s="214"/>
      <c r="AN411" s="214"/>
      <c r="AO411" s="214"/>
      <c r="AP411" s="214"/>
      <c r="AQ411" s="214"/>
      <c r="AR411" s="214"/>
      <c r="AS411" s="214"/>
      <c r="AT411" s="214"/>
      <c r="AU411" s="214"/>
      <c r="AV411" s="214"/>
      <c r="AW411" s="214"/>
      <c r="AX411" s="214"/>
      <c r="AY411" s="214"/>
      <c r="AZ411" s="214"/>
      <c r="BA411" s="214"/>
      <c r="BB411" s="214"/>
      <c r="BC411" s="214"/>
      <c r="BD411" s="214"/>
      <c r="BE411" s="214"/>
      <c r="BF411" s="214"/>
      <c r="BG411" s="214"/>
      <c r="BH411" s="214"/>
    </row>
    <row r="412" spans="1:60" outlineLevel="3" x14ac:dyDescent="0.2">
      <c r="A412" s="221"/>
      <c r="B412" s="222"/>
      <c r="C412" s="258" t="s">
        <v>1189</v>
      </c>
      <c r="D412" s="252"/>
      <c r="E412" s="252"/>
      <c r="F412" s="252"/>
      <c r="G412" s="252"/>
      <c r="H412" s="224"/>
      <c r="I412" s="224"/>
      <c r="J412" s="224"/>
      <c r="K412" s="224"/>
      <c r="L412" s="224"/>
      <c r="M412" s="224"/>
      <c r="N412" s="223"/>
      <c r="O412" s="223"/>
      <c r="P412" s="223"/>
      <c r="Q412" s="223"/>
      <c r="R412" s="224"/>
      <c r="S412" s="224"/>
      <c r="T412" s="224"/>
      <c r="U412" s="224"/>
      <c r="V412" s="224"/>
      <c r="W412" s="224"/>
      <c r="X412" s="224"/>
      <c r="Y412" s="224"/>
      <c r="Z412" s="214"/>
      <c r="AA412" s="214"/>
      <c r="AB412" s="214"/>
      <c r="AC412" s="214"/>
      <c r="AD412" s="214"/>
      <c r="AE412" s="214"/>
      <c r="AF412" s="214"/>
      <c r="AG412" s="214" t="s">
        <v>320</v>
      </c>
      <c r="AH412" s="214"/>
      <c r="AI412" s="214"/>
      <c r="AJ412" s="214"/>
      <c r="AK412" s="214"/>
      <c r="AL412" s="214"/>
      <c r="AM412" s="214"/>
      <c r="AN412" s="214"/>
      <c r="AO412" s="214"/>
      <c r="AP412" s="214"/>
      <c r="AQ412" s="214"/>
      <c r="AR412" s="214"/>
      <c r="AS412" s="214"/>
      <c r="AT412" s="214"/>
      <c r="AU412" s="214"/>
      <c r="AV412" s="214"/>
      <c r="AW412" s="214"/>
      <c r="AX412" s="214"/>
      <c r="AY412" s="214"/>
      <c r="AZ412" s="214"/>
      <c r="BA412" s="214"/>
      <c r="BB412" s="214"/>
      <c r="BC412" s="214"/>
      <c r="BD412" s="214"/>
      <c r="BE412" s="214"/>
      <c r="BF412" s="214"/>
      <c r="BG412" s="214"/>
      <c r="BH412" s="214"/>
    </row>
    <row r="413" spans="1:60" outlineLevel="3" x14ac:dyDescent="0.2">
      <c r="A413" s="221"/>
      <c r="B413" s="222"/>
      <c r="C413" s="257" t="s">
        <v>354</v>
      </c>
      <c r="D413" s="225"/>
      <c r="E413" s="226"/>
      <c r="F413" s="227"/>
      <c r="G413" s="227"/>
      <c r="H413" s="224"/>
      <c r="I413" s="224"/>
      <c r="J413" s="224"/>
      <c r="K413" s="224"/>
      <c r="L413" s="224"/>
      <c r="M413" s="224"/>
      <c r="N413" s="223"/>
      <c r="O413" s="223"/>
      <c r="P413" s="223"/>
      <c r="Q413" s="223"/>
      <c r="R413" s="224"/>
      <c r="S413" s="224"/>
      <c r="T413" s="224"/>
      <c r="U413" s="224"/>
      <c r="V413" s="224"/>
      <c r="W413" s="224"/>
      <c r="X413" s="224"/>
      <c r="Y413" s="224"/>
      <c r="Z413" s="214"/>
      <c r="AA413" s="214"/>
      <c r="AB413" s="214"/>
      <c r="AC413" s="214"/>
      <c r="AD413" s="214"/>
      <c r="AE413" s="214"/>
      <c r="AF413" s="214"/>
      <c r="AG413" s="214" t="s">
        <v>320</v>
      </c>
      <c r="AH413" s="214"/>
      <c r="AI413" s="214"/>
      <c r="AJ413" s="214"/>
      <c r="AK413" s="214"/>
      <c r="AL413" s="214"/>
      <c r="AM413" s="214"/>
      <c r="AN413" s="214"/>
      <c r="AO413" s="214"/>
      <c r="AP413" s="214"/>
      <c r="AQ413" s="214"/>
      <c r="AR413" s="214"/>
      <c r="AS413" s="214"/>
      <c r="AT413" s="214"/>
      <c r="AU413" s="214"/>
      <c r="AV413" s="214"/>
      <c r="AW413" s="214"/>
      <c r="AX413" s="214"/>
      <c r="AY413" s="214"/>
      <c r="AZ413" s="214"/>
      <c r="BA413" s="214"/>
      <c r="BB413" s="214"/>
      <c r="BC413" s="214"/>
      <c r="BD413" s="214"/>
      <c r="BE413" s="214"/>
      <c r="BF413" s="214"/>
      <c r="BG413" s="214"/>
      <c r="BH413" s="214"/>
    </row>
    <row r="414" spans="1:60" outlineLevel="3" x14ac:dyDescent="0.2">
      <c r="A414" s="221"/>
      <c r="B414" s="222"/>
      <c r="C414" s="258" t="s">
        <v>753</v>
      </c>
      <c r="D414" s="252"/>
      <c r="E414" s="252"/>
      <c r="F414" s="252"/>
      <c r="G414" s="252"/>
      <c r="H414" s="224"/>
      <c r="I414" s="224"/>
      <c r="J414" s="224"/>
      <c r="K414" s="224"/>
      <c r="L414" s="224"/>
      <c r="M414" s="224"/>
      <c r="N414" s="223"/>
      <c r="O414" s="223"/>
      <c r="P414" s="223"/>
      <c r="Q414" s="223"/>
      <c r="R414" s="224"/>
      <c r="S414" s="224"/>
      <c r="T414" s="224"/>
      <c r="U414" s="224"/>
      <c r="V414" s="224"/>
      <c r="W414" s="224"/>
      <c r="X414" s="224"/>
      <c r="Y414" s="224"/>
      <c r="Z414" s="214"/>
      <c r="AA414" s="214"/>
      <c r="AB414" s="214"/>
      <c r="AC414" s="214"/>
      <c r="AD414" s="214"/>
      <c r="AE414" s="214"/>
      <c r="AF414" s="214"/>
      <c r="AG414" s="214" t="s">
        <v>320</v>
      </c>
      <c r="AH414" s="214"/>
      <c r="AI414" s="214"/>
      <c r="AJ414" s="214"/>
      <c r="AK414" s="214"/>
      <c r="AL414" s="214"/>
      <c r="AM414" s="214"/>
      <c r="AN414" s="214"/>
      <c r="AO414" s="214"/>
      <c r="AP414" s="214"/>
      <c r="AQ414" s="214"/>
      <c r="AR414" s="214"/>
      <c r="AS414" s="214"/>
      <c r="AT414" s="214"/>
      <c r="AU414" s="214"/>
      <c r="AV414" s="214"/>
      <c r="AW414" s="214"/>
      <c r="AX414" s="214"/>
      <c r="AY414" s="214"/>
      <c r="AZ414" s="214"/>
      <c r="BA414" s="214"/>
      <c r="BB414" s="214"/>
      <c r="BC414" s="214"/>
      <c r="BD414" s="214"/>
      <c r="BE414" s="214"/>
      <c r="BF414" s="214"/>
      <c r="BG414" s="214"/>
      <c r="BH414" s="214"/>
    </row>
    <row r="415" spans="1:60" outlineLevel="2" x14ac:dyDescent="0.2">
      <c r="A415" s="221"/>
      <c r="B415" s="222"/>
      <c r="C415" s="268" t="s">
        <v>1190</v>
      </c>
      <c r="D415" s="262"/>
      <c r="E415" s="263">
        <v>1</v>
      </c>
      <c r="F415" s="224"/>
      <c r="G415" s="224"/>
      <c r="H415" s="224"/>
      <c r="I415" s="224"/>
      <c r="J415" s="224"/>
      <c r="K415" s="224"/>
      <c r="L415" s="224"/>
      <c r="M415" s="224"/>
      <c r="N415" s="223"/>
      <c r="O415" s="223"/>
      <c r="P415" s="223"/>
      <c r="Q415" s="223"/>
      <c r="R415" s="224"/>
      <c r="S415" s="224"/>
      <c r="T415" s="224"/>
      <c r="U415" s="224"/>
      <c r="V415" s="224"/>
      <c r="W415" s="224"/>
      <c r="X415" s="224"/>
      <c r="Y415" s="224"/>
      <c r="Z415" s="214"/>
      <c r="AA415" s="214"/>
      <c r="AB415" s="214"/>
      <c r="AC415" s="214"/>
      <c r="AD415" s="214"/>
      <c r="AE415" s="214"/>
      <c r="AF415" s="214"/>
      <c r="AG415" s="214" t="s">
        <v>371</v>
      </c>
      <c r="AH415" s="214">
        <v>0</v>
      </c>
      <c r="AI415" s="214"/>
      <c r="AJ415" s="214"/>
      <c r="AK415" s="214"/>
      <c r="AL415" s="214"/>
      <c r="AM415" s="214"/>
      <c r="AN415" s="214"/>
      <c r="AO415" s="214"/>
      <c r="AP415" s="214"/>
      <c r="AQ415" s="214"/>
      <c r="AR415" s="214"/>
      <c r="AS415" s="214"/>
      <c r="AT415" s="214"/>
      <c r="AU415" s="214"/>
      <c r="AV415" s="214"/>
      <c r="AW415" s="214"/>
      <c r="AX415" s="214"/>
      <c r="AY415" s="214"/>
      <c r="AZ415" s="214"/>
      <c r="BA415" s="214"/>
      <c r="BB415" s="214"/>
      <c r="BC415" s="214"/>
      <c r="BD415" s="214"/>
      <c r="BE415" s="214"/>
      <c r="BF415" s="214"/>
      <c r="BG415" s="214"/>
      <c r="BH415" s="214"/>
    </row>
    <row r="416" spans="1:60" ht="22.5" outlineLevel="1" x14ac:dyDescent="0.2">
      <c r="A416" s="236">
        <v>118</v>
      </c>
      <c r="B416" s="237" t="s">
        <v>765</v>
      </c>
      <c r="C416" s="254" t="s">
        <v>761</v>
      </c>
      <c r="D416" s="238" t="s">
        <v>375</v>
      </c>
      <c r="E416" s="239">
        <v>1</v>
      </c>
      <c r="F416" s="240"/>
      <c r="G416" s="241">
        <f>ROUND(E416*F416,2)</f>
        <v>0</v>
      </c>
      <c r="H416" s="240"/>
      <c r="I416" s="241">
        <f>ROUND(E416*H416,2)</f>
        <v>0</v>
      </c>
      <c r="J416" s="240"/>
      <c r="K416" s="241">
        <f>ROUND(E416*J416,2)</f>
        <v>0</v>
      </c>
      <c r="L416" s="241">
        <v>12</v>
      </c>
      <c r="M416" s="241">
        <f>G416*(1+L416/100)</f>
        <v>0</v>
      </c>
      <c r="N416" s="239">
        <v>0</v>
      </c>
      <c r="O416" s="239">
        <f>ROUND(E416*N416,2)</f>
        <v>0</v>
      </c>
      <c r="P416" s="239">
        <v>0</v>
      </c>
      <c r="Q416" s="239">
        <f>ROUND(E416*P416,2)</f>
        <v>0</v>
      </c>
      <c r="R416" s="241"/>
      <c r="S416" s="241" t="s">
        <v>331</v>
      </c>
      <c r="T416" s="242" t="s">
        <v>316</v>
      </c>
      <c r="U416" s="224">
        <v>0</v>
      </c>
      <c r="V416" s="224">
        <f>ROUND(E416*U416,2)</f>
        <v>0</v>
      </c>
      <c r="W416" s="224"/>
      <c r="X416" s="224" t="s">
        <v>336</v>
      </c>
      <c r="Y416" s="224" t="s">
        <v>317</v>
      </c>
      <c r="Z416" s="214"/>
      <c r="AA416" s="214"/>
      <c r="AB416" s="214"/>
      <c r="AC416" s="214"/>
      <c r="AD416" s="214"/>
      <c r="AE416" s="214"/>
      <c r="AF416" s="214"/>
      <c r="AG416" s="214" t="s">
        <v>367</v>
      </c>
      <c r="AH416" s="214"/>
      <c r="AI416" s="214"/>
      <c r="AJ416" s="214"/>
      <c r="AK416" s="214"/>
      <c r="AL416" s="214"/>
      <c r="AM416" s="214"/>
      <c r="AN416" s="214"/>
      <c r="AO416" s="214"/>
      <c r="AP416" s="214"/>
      <c r="AQ416" s="214"/>
      <c r="AR416" s="214"/>
      <c r="AS416" s="214"/>
      <c r="AT416" s="214"/>
      <c r="AU416" s="214"/>
      <c r="AV416" s="214"/>
      <c r="AW416" s="214"/>
      <c r="AX416" s="214"/>
      <c r="AY416" s="214"/>
      <c r="AZ416" s="214"/>
      <c r="BA416" s="214"/>
      <c r="BB416" s="214"/>
      <c r="BC416" s="214"/>
      <c r="BD416" s="214"/>
      <c r="BE416" s="214"/>
      <c r="BF416" s="214"/>
      <c r="BG416" s="214"/>
      <c r="BH416" s="214"/>
    </row>
    <row r="417" spans="1:60" outlineLevel="2" x14ac:dyDescent="0.2">
      <c r="A417" s="221"/>
      <c r="B417" s="222"/>
      <c r="C417" s="255" t="s">
        <v>1453</v>
      </c>
      <c r="D417" s="243"/>
      <c r="E417" s="243"/>
      <c r="F417" s="243"/>
      <c r="G417" s="243"/>
      <c r="H417" s="224"/>
      <c r="I417" s="224"/>
      <c r="J417" s="224"/>
      <c r="K417" s="224"/>
      <c r="L417" s="224"/>
      <c r="M417" s="224"/>
      <c r="N417" s="223"/>
      <c r="O417" s="223"/>
      <c r="P417" s="223"/>
      <c r="Q417" s="223"/>
      <c r="R417" s="224"/>
      <c r="S417" s="224"/>
      <c r="T417" s="224"/>
      <c r="U417" s="224"/>
      <c r="V417" s="224"/>
      <c r="W417" s="224"/>
      <c r="X417" s="224"/>
      <c r="Y417" s="224"/>
      <c r="Z417" s="214"/>
      <c r="AA417" s="214"/>
      <c r="AB417" s="214"/>
      <c r="AC417" s="214"/>
      <c r="AD417" s="214"/>
      <c r="AE417" s="214"/>
      <c r="AF417" s="214"/>
      <c r="AG417" s="214" t="s">
        <v>320</v>
      </c>
      <c r="AH417" s="214"/>
      <c r="AI417" s="214"/>
      <c r="AJ417" s="214"/>
      <c r="AK417" s="214"/>
      <c r="AL417" s="214"/>
      <c r="AM417" s="214"/>
      <c r="AN417" s="214"/>
      <c r="AO417" s="214"/>
      <c r="AP417" s="214"/>
      <c r="AQ417" s="214"/>
      <c r="AR417" s="214"/>
      <c r="AS417" s="214"/>
      <c r="AT417" s="214"/>
      <c r="AU417" s="214"/>
      <c r="AV417" s="214"/>
      <c r="AW417" s="214"/>
      <c r="AX417" s="214"/>
      <c r="AY417" s="214"/>
      <c r="AZ417" s="214"/>
      <c r="BA417" s="214"/>
      <c r="BB417" s="214"/>
      <c r="BC417" s="214"/>
      <c r="BD417" s="214"/>
      <c r="BE417" s="214"/>
      <c r="BF417" s="214"/>
      <c r="BG417" s="214"/>
      <c r="BH417" s="214"/>
    </row>
    <row r="418" spans="1:60" outlineLevel="3" x14ac:dyDescent="0.2">
      <c r="A418" s="221"/>
      <c r="B418" s="222"/>
      <c r="C418" s="258" t="s">
        <v>1185</v>
      </c>
      <c r="D418" s="252"/>
      <c r="E418" s="252"/>
      <c r="F418" s="252"/>
      <c r="G418" s="252"/>
      <c r="H418" s="224"/>
      <c r="I418" s="224"/>
      <c r="J418" s="224"/>
      <c r="K418" s="224"/>
      <c r="L418" s="224"/>
      <c r="M418" s="224"/>
      <c r="N418" s="223"/>
      <c r="O418" s="223"/>
      <c r="P418" s="223"/>
      <c r="Q418" s="223"/>
      <c r="R418" s="224"/>
      <c r="S418" s="224"/>
      <c r="T418" s="224"/>
      <c r="U418" s="224"/>
      <c r="V418" s="224"/>
      <c r="W418" s="224"/>
      <c r="X418" s="224"/>
      <c r="Y418" s="224"/>
      <c r="Z418" s="214"/>
      <c r="AA418" s="214"/>
      <c r="AB418" s="214"/>
      <c r="AC418" s="214"/>
      <c r="AD418" s="214"/>
      <c r="AE418" s="214"/>
      <c r="AF418" s="214"/>
      <c r="AG418" s="214" t="s">
        <v>320</v>
      </c>
      <c r="AH418" s="214"/>
      <c r="AI418" s="214"/>
      <c r="AJ418" s="214"/>
      <c r="AK418" s="214"/>
      <c r="AL418" s="214"/>
      <c r="AM418" s="214"/>
      <c r="AN418" s="214"/>
      <c r="AO418" s="214"/>
      <c r="AP418" s="214"/>
      <c r="AQ418" s="214"/>
      <c r="AR418" s="214"/>
      <c r="AS418" s="214"/>
      <c r="AT418" s="214"/>
      <c r="AU418" s="214"/>
      <c r="AV418" s="214"/>
      <c r="AW418" s="214"/>
      <c r="AX418" s="214"/>
      <c r="AY418" s="214"/>
      <c r="AZ418" s="214"/>
      <c r="BA418" s="214"/>
      <c r="BB418" s="214"/>
      <c r="BC418" s="214"/>
      <c r="BD418" s="214"/>
      <c r="BE418" s="214"/>
      <c r="BF418" s="214"/>
      <c r="BG418" s="214"/>
      <c r="BH418" s="214"/>
    </row>
    <row r="419" spans="1:60" outlineLevel="3" x14ac:dyDescent="0.2">
      <c r="A419" s="221"/>
      <c r="B419" s="222"/>
      <c r="C419" s="258" t="s">
        <v>1454</v>
      </c>
      <c r="D419" s="252"/>
      <c r="E419" s="252"/>
      <c r="F419" s="252"/>
      <c r="G419" s="252"/>
      <c r="H419" s="224"/>
      <c r="I419" s="224"/>
      <c r="J419" s="224"/>
      <c r="K419" s="224"/>
      <c r="L419" s="224"/>
      <c r="M419" s="224"/>
      <c r="N419" s="223"/>
      <c r="O419" s="223"/>
      <c r="P419" s="223"/>
      <c r="Q419" s="223"/>
      <c r="R419" s="224"/>
      <c r="S419" s="224"/>
      <c r="T419" s="224"/>
      <c r="U419" s="224"/>
      <c r="V419" s="224"/>
      <c r="W419" s="224"/>
      <c r="X419" s="224"/>
      <c r="Y419" s="224"/>
      <c r="Z419" s="214"/>
      <c r="AA419" s="214"/>
      <c r="AB419" s="214"/>
      <c r="AC419" s="214"/>
      <c r="AD419" s="214"/>
      <c r="AE419" s="214"/>
      <c r="AF419" s="214"/>
      <c r="AG419" s="214" t="s">
        <v>320</v>
      </c>
      <c r="AH419" s="214"/>
      <c r="AI419" s="214"/>
      <c r="AJ419" s="214"/>
      <c r="AK419" s="214"/>
      <c r="AL419" s="214"/>
      <c r="AM419" s="214"/>
      <c r="AN419" s="214"/>
      <c r="AO419" s="214"/>
      <c r="AP419" s="214"/>
      <c r="AQ419" s="214"/>
      <c r="AR419" s="214"/>
      <c r="AS419" s="214"/>
      <c r="AT419" s="214"/>
      <c r="AU419" s="214"/>
      <c r="AV419" s="214"/>
      <c r="AW419" s="214"/>
      <c r="AX419" s="214"/>
      <c r="AY419" s="214"/>
      <c r="AZ419" s="214"/>
      <c r="BA419" s="214"/>
      <c r="BB419" s="214"/>
      <c r="BC419" s="214"/>
      <c r="BD419" s="214"/>
      <c r="BE419" s="214"/>
      <c r="BF419" s="214"/>
      <c r="BG419" s="214"/>
      <c r="BH419" s="214"/>
    </row>
    <row r="420" spans="1:60" outlineLevel="3" x14ac:dyDescent="0.2">
      <c r="A420" s="221"/>
      <c r="B420" s="222"/>
      <c r="C420" s="258" t="s">
        <v>1455</v>
      </c>
      <c r="D420" s="252"/>
      <c r="E420" s="252"/>
      <c r="F420" s="252"/>
      <c r="G420" s="252"/>
      <c r="H420" s="224"/>
      <c r="I420" s="224"/>
      <c r="J420" s="224"/>
      <c r="K420" s="224"/>
      <c r="L420" s="224"/>
      <c r="M420" s="224"/>
      <c r="N420" s="223"/>
      <c r="O420" s="223"/>
      <c r="P420" s="223"/>
      <c r="Q420" s="223"/>
      <c r="R420" s="224"/>
      <c r="S420" s="224"/>
      <c r="T420" s="224"/>
      <c r="U420" s="224"/>
      <c r="V420" s="224"/>
      <c r="W420" s="224"/>
      <c r="X420" s="224"/>
      <c r="Y420" s="224"/>
      <c r="Z420" s="214"/>
      <c r="AA420" s="214"/>
      <c r="AB420" s="214"/>
      <c r="AC420" s="214"/>
      <c r="AD420" s="214"/>
      <c r="AE420" s="214"/>
      <c r="AF420" s="214"/>
      <c r="AG420" s="214" t="s">
        <v>320</v>
      </c>
      <c r="AH420" s="214"/>
      <c r="AI420" s="214"/>
      <c r="AJ420" s="214"/>
      <c r="AK420" s="214"/>
      <c r="AL420" s="214"/>
      <c r="AM420" s="214"/>
      <c r="AN420" s="214"/>
      <c r="AO420" s="214"/>
      <c r="AP420" s="214"/>
      <c r="AQ420" s="214"/>
      <c r="AR420" s="214"/>
      <c r="AS420" s="214"/>
      <c r="AT420" s="214"/>
      <c r="AU420" s="214"/>
      <c r="AV420" s="214"/>
      <c r="AW420" s="214"/>
      <c r="AX420" s="214"/>
      <c r="AY420" s="214"/>
      <c r="AZ420" s="214"/>
      <c r="BA420" s="214"/>
      <c r="BB420" s="214"/>
      <c r="BC420" s="214"/>
      <c r="BD420" s="214"/>
      <c r="BE420" s="214"/>
      <c r="BF420" s="214"/>
      <c r="BG420" s="214"/>
      <c r="BH420" s="214"/>
    </row>
    <row r="421" spans="1:60" outlineLevel="3" x14ac:dyDescent="0.2">
      <c r="A421" s="221"/>
      <c r="B421" s="222"/>
      <c r="C421" s="258" t="s">
        <v>1456</v>
      </c>
      <c r="D421" s="252"/>
      <c r="E421" s="252"/>
      <c r="F421" s="252"/>
      <c r="G421" s="252"/>
      <c r="H421" s="224"/>
      <c r="I421" s="224"/>
      <c r="J421" s="224"/>
      <c r="K421" s="224"/>
      <c r="L421" s="224"/>
      <c r="M421" s="224"/>
      <c r="N421" s="223"/>
      <c r="O421" s="223"/>
      <c r="P421" s="223"/>
      <c r="Q421" s="223"/>
      <c r="R421" s="224"/>
      <c r="S421" s="224"/>
      <c r="T421" s="224"/>
      <c r="U421" s="224"/>
      <c r="V421" s="224"/>
      <c r="W421" s="224"/>
      <c r="X421" s="224"/>
      <c r="Y421" s="224"/>
      <c r="Z421" s="214"/>
      <c r="AA421" s="214"/>
      <c r="AB421" s="214"/>
      <c r="AC421" s="214"/>
      <c r="AD421" s="214"/>
      <c r="AE421" s="214"/>
      <c r="AF421" s="214"/>
      <c r="AG421" s="214" t="s">
        <v>320</v>
      </c>
      <c r="AH421" s="214"/>
      <c r="AI421" s="214"/>
      <c r="AJ421" s="214"/>
      <c r="AK421" s="214"/>
      <c r="AL421" s="214"/>
      <c r="AM421" s="214"/>
      <c r="AN421" s="214"/>
      <c r="AO421" s="214"/>
      <c r="AP421" s="214"/>
      <c r="AQ421" s="214"/>
      <c r="AR421" s="214"/>
      <c r="AS421" s="214"/>
      <c r="AT421" s="214"/>
      <c r="AU421" s="214"/>
      <c r="AV421" s="214"/>
      <c r="AW421" s="214"/>
      <c r="AX421" s="214"/>
      <c r="AY421" s="214"/>
      <c r="AZ421" s="214"/>
      <c r="BA421" s="214"/>
      <c r="BB421" s="214"/>
      <c r="BC421" s="214"/>
      <c r="BD421" s="214"/>
      <c r="BE421" s="214"/>
      <c r="BF421" s="214"/>
      <c r="BG421" s="214"/>
      <c r="BH421" s="214"/>
    </row>
    <row r="422" spans="1:60" outlineLevel="3" x14ac:dyDescent="0.2">
      <c r="A422" s="221"/>
      <c r="B422" s="222"/>
      <c r="C422" s="258" t="s">
        <v>1189</v>
      </c>
      <c r="D422" s="252"/>
      <c r="E422" s="252"/>
      <c r="F422" s="252"/>
      <c r="G422" s="252"/>
      <c r="H422" s="224"/>
      <c r="I422" s="224"/>
      <c r="J422" s="224"/>
      <c r="K422" s="224"/>
      <c r="L422" s="224"/>
      <c r="M422" s="224"/>
      <c r="N422" s="223"/>
      <c r="O422" s="223"/>
      <c r="P422" s="223"/>
      <c r="Q422" s="223"/>
      <c r="R422" s="224"/>
      <c r="S422" s="224"/>
      <c r="T422" s="224"/>
      <c r="U422" s="224"/>
      <c r="V422" s="224"/>
      <c r="W422" s="224"/>
      <c r="X422" s="224"/>
      <c r="Y422" s="224"/>
      <c r="Z422" s="214"/>
      <c r="AA422" s="214"/>
      <c r="AB422" s="214"/>
      <c r="AC422" s="214"/>
      <c r="AD422" s="214"/>
      <c r="AE422" s="214"/>
      <c r="AF422" s="214"/>
      <c r="AG422" s="214" t="s">
        <v>320</v>
      </c>
      <c r="AH422" s="214"/>
      <c r="AI422" s="214"/>
      <c r="AJ422" s="214"/>
      <c r="AK422" s="214"/>
      <c r="AL422" s="214"/>
      <c r="AM422" s="214"/>
      <c r="AN422" s="214"/>
      <c r="AO422" s="214"/>
      <c r="AP422" s="214"/>
      <c r="AQ422" s="214"/>
      <c r="AR422" s="214"/>
      <c r="AS422" s="214"/>
      <c r="AT422" s="214"/>
      <c r="AU422" s="214"/>
      <c r="AV422" s="214"/>
      <c r="AW422" s="214"/>
      <c r="AX422" s="214"/>
      <c r="AY422" s="214"/>
      <c r="AZ422" s="214"/>
      <c r="BA422" s="214"/>
      <c r="BB422" s="214"/>
      <c r="BC422" s="214"/>
      <c r="BD422" s="214"/>
      <c r="BE422" s="214"/>
      <c r="BF422" s="214"/>
      <c r="BG422" s="214"/>
      <c r="BH422" s="214"/>
    </row>
    <row r="423" spans="1:60" outlineLevel="3" x14ac:dyDescent="0.2">
      <c r="A423" s="221"/>
      <c r="B423" s="222"/>
      <c r="C423" s="257" t="s">
        <v>354</v>
      </c>
      <c r="D423" s="225"/>
      <c r="E423" s="226"/>
      <c r="F423" s="227"/>
      <c r="G423" s="227"/>
      <c r="H423" s="224"/>
      <c r="I423" s="224"/>
      <c r="J423" s="224"/>
      <c r="K423" s="224"/>
      <c r="L423" s="224"/>
      <c r="M423" s="224"/>
      <c r="N423" s="223"/>
      <c r="O423" s="223"/>
      <c r="P423" s="223"/>
      <c r="Q423" s="223"/>
      <c r="R423" s="224"/>
      <c r="S423" s="224"/>
      <c r="T423" s="224"/>
      <c r="U423" s="224"/>
      <c r="V423" s="224"/>
      <c r="W423" s="224"/>
      <c r="X423" s="224"/>
      <c r="Y423" s="224"/>
      <c r="Z423" s="214"/>
      <c r="AA423" s="214"/>
      <c r="AB423" s="214"/>
      <c r="AC423" s="214"/>
      <c r="AD423" s="214"/>
      <c r="AE423" s="214"/>
      <c r="AF423" s="214"/>
      <c r="AG423" s="214" t="s">
        <v>320</v>
      </c>
      <c r="AH423" s="214"/>
      <c r="AI423" s="214"/>
      <c r="AJ423" s="214"/>
      <c r="AK423" s="214"/>
      <c r="AL423" s="214"/>
      <c r="AM423" s="214"/>
      <c r="AN423" s="214"/>
      <c r="AO423" s="214"/>
      <c r="AP423" s="214"/>
      <c r="AQ423" s="214"/>
      <c r="AR423" s="214"/>
      <c r="AS423" s="214"/>
      <c r="AT423" s="214"/>
      <c r="AU423" s="214"/>
      <c r="AV423" s="214"/>
      <c r="AW423" s="214"/>
      <c r="AX423" s="214"/>
      <c r="AY423" s="214"/>
      <c r="AZ423" s="214"/>
      <c r="BA423" s="214"/>
      <c r="BB423" s="214"/>
      <c r="BC423" s="214"/>
      <c r="BD423" s="214"/>
      <c r="BE423" s="214"/>
      <c r="BF423" s="214"/>
      <c r="BG423" s="214"/>
      <c r="BH423" s="214"/>
    </row>
    <row r="424" spans="1:60" outlineLevel="3" x14ac:dyDescent="0.2">
      <c r="A424" s="221"/>
      <c r="B424" s="222"/>
      <c r="C424" s="258" t="s">
        <v>753</v>
      </c>
      <c r="D424" s="252"/>
      <c r="E424" s="252"/>
      <c r="F424" s="252"/>
      <c r="G424" s="252"/>
      <c r="H424" s="224"/>
      <c r="I424" s="224"/>
      <c r="J424" s="224"/>
      <c r="K424" s="224"/>
      <c r="L424" s="224"/>
      <c r="M424" s="224"/>
      <c r="N424" s="223"/>
      <c r="O424" s="223"/>
      <c r="P424" s="223"/>
      <c r="Q424" s="223"/>
      <c r="R424" s="224"/>
      <c r="S424" s="224"/>
      <c r="T424" s="224"/>
      <c r="U424" s="224"/>
      <c r="V424" s="224"/>
      <c r="W424" s="224"/>
      <c r="X424" s="224"/>
      <c r="Y424" s="224"/>
      <c r="Z424" s="214"/>
      <c r="AA424" s="214"/>
      <c r="AB424" s="214"/>
      <c r="AC424" s="214"/>
      <c r="AD424" s="214"/>
      <c r="AE424" s="214"/>
      <c r="AF424" s="214"/>
      <c r="AG424" s="214" t="s">
        <v>320</v>
      </c>
      <c r="AH424" s="214"/>
      <c r="AI424" s="214"/>
      <c r="AJ424" s="214"/>
      <c r="AK424" s="214"/>
      <c r="AL424" s="214"/>
      <c r="AM424" s="214"/>
      <c r="AN424" s="214"/>
      <c r="AO424" s="214"/>
      <c r="AP424" s="214"/>
      <c r="AQ424" s="214"/>
      <c r="AR424" s="214"/>
      <c r="AS424" s="214"/>
      <c r="AT424" s="214"/>
      <c r="AU424" s="214"/>
      <c r="AV424" s="214"/>
      <c r="AW424" s="214"/>
      <c r="AX424" s="214"/>
      <c r="AY424" s="214"/>
      <c r="AZ424" s="214"/>
      <c r="BA424" s="214"/>
      <c r="BB424" s="214"/>
      <c r="BC424" s="214"/>
      <c r="BD424" s="214"/>
      <c r="BE424" s="214"/>
      <c r="BF424" s="214"/>
      <c r="BG424" s="214"/>
      <c r="BH424" s="214"/>
    </row>
    <row r="425" spans="1:60" outlineLevel="2" x14ac:dyDescent="0.2">
      <c r="A425" s="221"/>
      <c r="B425" s="222"/>
      <c r="C425" s="268" t="s">
        <v>764</v>
      </c>
      <c r="D425" s="262"/>
      <c r="E425" s="263">
        <v>1</v>
      </c>
      <c r="F425" s="224"/>
      <c r="G425" s="224"/>
      <c r="H425" s="224"/>
      <c r="I425" s="224"/>
      <c r="J425" s="224"/>
      <c r="K425" s="224"/>
      <c r="L425" s="224"/>
      <c r="M425" s="224"/>
      <c r="N425" s="223"/>
      <c r="O425" s="223"/>
      <c r="P425" s="223"/>
      <c r="Q425" s="223"/>
      <c r="R425" s="224"/>
      <c r="S425" s="224"/>
      <c r="T425" s="224"/>
      <c r="U425" s="224"/>
      <c r="V425" s="224"/>
      <c r="W425" s="224"/>
      <c r="X425" s="224"/>
      <c r="Y425" s="224"/>
      <c r="Z425" s="214"/>
      <c r="AA425" s="214"/>
      <c r="AB425" s="214"/>
      <c r="AC425" s="214"/>
      <c r="AD425" s="214"/>
      <c r="AE425" s="214"/>
      <c r="AF425" s="214"/>
      <c r="AG425" s="214" t="s">
        <v>371</v>
      </c>
      <c r="AH425" s="214">
        <v>0</v>
      </c>
      <c r="AI425" s="214"/>
      <c r="AJ425" s="214"/>
      <c r="AK425" s="214"/>
      <c r="AL425" s="214"/>
      <c r="AM425" s="214"/>
      <c r="AN425" s="214"/>
      <c r="AO425" s="214"/>
      <c r="AP425" s="214"/>
      <c r="AQ425" s="214"/>
      <c r="AR425" s="214"/>
      <c r="AS425" s="214"/>
      <c r="AT425" s="214"/>
      <c r="AU425" s="214"/>
      <c r="AV425" s="214"/>
      <c r="AW425" s="214"/>
      <c r="AX425" s="214"/>
      <c r="AY425" s="214"/>
      <c r="AZ425" s="214"/>
      <c r="BA425" s="214"/>
      <c r="BB425" s="214"/>
      <c r="BC425" s="214"/>
      <c r="BD425" s="214"/>
      <c r="BE425" s="214"/>
      <c r="BF425" s="214"/>
      <c r="BG425" s="214"/>
      <c r="BH425" s="214"/>
    </row>
    <row r="426" spans="1:60" ht="22.5" outlineLevel="1" x14ac:dyDescent="0.2">
      <c r="A426" s="236">
        <v>119</v>
      </c>
      <c r="B426" s="237" t="s">
        <v>1457</v>
      </c>
      <c r="C426" s="254" t="s">
        <v>1458</v>
      </c>
      <c r="D426" s="238" t="s">
        <v>1459</v>
      </c>
      <c r="E426" s="239">
        <v>1</v>
      </c>
      <c r="F426" s="240"/>
      <c r="G426" s="241">
        <f>ROUND(E426*F426,2)</f>
        <v>0</v>
      </c>
      <c r="H426" s="240"/>
      <c r="I426" s="241">
        <f>ROUND(E426*H426,2)</f>
        <v>0</v>
      </c>
      <c r="J426" s="240"/>
      <c r="K426" s="241">
        <f>ROUND(E426*J426,2)</f>
        <v>0</v>
      </c>
      <c r="L426" s="241">
        <v>12</v>
      </c>
      <c r="M426" s="241">
        <f>G426*(1+L426/100)</f>
        <v>0</v>
      </c>
      <c r="N426" s="239">
        <v>0</v>
      </c>
      <c r="O426" s="239">
        <f>ROUND(E426*N426,2)</f>
        <v>0</v>
      </c>
      <c r="P426" s="239">
        <v>0</v>
      </c>
      <c r="Q426" s="239">
        <f>ROUND(E426*P426,2)</f>
        <v>0</v>
      </c>
      <c r="R426" s="241"/>
      <c r="S426" s="241" t="s">
        <v>331</v>
      </c>
      <c r="T426" s="242" t="s">
        <v>316</v>
      </c>
      <c r="U426" s="224">
        <v>0</v>
      </c>
      <c r="V426" s="224">
        <f>ROUND(E426*U426,2)</f>
        <v>0</v>
      </c>
      <c r="W426" s="224"/>
      <c r="X426" s="224" t="s">
        <v>336</v>
      </c>
      <c r="Y426" s="224" t="s">
        <v>317</v>
      </c>
      <c r="Z426" s="214"/>
      <c r="AA426" s="214"/>
      <c r="AB426" s="214"/>
      <c r="AC426" s="214"/>
      <c r="AD426" s="214"/>
      <c r="AE426" s="214"/>
      <c r="AF426" s="214"/>
      <c r="AG426" s="214" t="s">
        <v>367</v>
      </c>
      <c r="AH426" s="214"/>
      <c r="AI426" s="214"/>
      <c r="AJ426" s="214"/>
      <c r="AK426" s="214"/>
      <c r="AL426" s="214"/>
      <c r="AM426" s="214"/>
      <c r="AN426" s="214"/>
      <c r="AO426" s="214"/>
      <c r="AP426" s="214"/>
      <c r="AQ426" s="214"/>
      <c r="AR426" s="214"/>
      <c r="AS426" s="214"/>
      <c r="AT426" s="214"/>
      <c r="AU426" s="214"/>
      <c r="AV426" s="214"/>
      <c r="AW426" s="214"/>
      <c r="AX426" s="214"/>
      <c r="AY426" s="214"/>
      <c r="AZ426" s="214"/>
      <c r="BA426" s="214"/>
      <c r="BB426" s="214"/>
      <c r="BC426" s="214"/>
      <c r="BD426" s="214"/>
      <c r="BE426" s="214"/>
      <c r="BF426" s="214"/>
      <c r="BG426" s="214"/>
      <c r="BH426" s="214"/>
    </row>
    <row r="427" spans="1:60" outlineLevel="2" x14ac:dyDescent="0.2">
      <c r="A427" s="221"/>
      <c r="B427" s="222"/>
      <c r="C427" s="255" t="s">
        <v>1460</v>
      </c>
      <c r="D427" s="243"/>
      <c r="E427" s="243"/>
      <c r="F427" s="243"/>
      <c r="G427" s="243"/>
      <c r="H427" s="224"/>
      <c r="I427" s="224"/>
      <c r="J427" s="224"/>
      <c r="K427" s="224"/>
      <c r="L427" s="224"/>
      <c r="M427" s="224"/>
      <c r="N427" s="223"/>
      <c r="O427" s="223"/>
      <c r="P427" s="223"/>
      <c r="Q427" s="223"/>
      <c r="R427" s="224"/>
      <c r="S427" s="224"/>
      <c r="T427" s="224"/>
      <c r="U427" s="224"/>
      <c r="V427" s="224"/>
      <c r="W427" s="224"/>
      <c r="X427" s="224"/>
      <c r="Y427" s="224"/>
      <c r="Z427" s="214"/>
      <c r="AA427" s="214"/>
      <c r="AB427" s="214"/>
      <c r="AC427" s="214"/>
      <c r="AD427" s="214"/>
      <c r="AE427" s="214"/>
      <c r="AF427" s="214"/>
      <c r="AG427" s="214" t="s">
        <v>320</v>
      </c>
      <c r="AH427" s="214"/>
      <c r="AI427" s="214"/>
      <c r="AJ427" s="214"/>
      <c r="AK427" s="214"/>
      <c r="AL427" s="214"/>
      <c r="AM427" s="214"/>
      <c r="AN427" s="214"/>
      <c r="AO427" s="214"/>
      <c r="AP427" s="214"/>
      <c r="AQ427" s="214"/>
      <c r="AR427" s="214"/>
      <c r="AS427" s="214"/>
      <c r="AT427" s="214"/>
      <c r="AU427" s="214"/>
      <c r="AV427" s="214"/>
      <c r="AW427" s="214"/>
      <c r="AX427" s="214"/>
      <c r="AY427" s="214"/>
      <c r="AZ427" s="214"/>
      <c r="BA427" s="214"/>
      <c r="BB427" s="214"/>
      <c r="BC427" s="214"/>
      <c r="BD427" s="214"/>
      <c r="BE427" s="214"/>
      <c r="BF427" s="214"/>
      <c r="BG427" s="214"/>
      <c r="BH427" s="214"/>
    </row>
    <row r="428" spans="1:60" outlineLevel="3" x14ac:dyDescent="0.2">
      <c r="A428" s="221"/>
      <c r="B428" s="222"/>
      <c r="C428" s="258" t="s">
        <v>1461</v>
      </c>
      <c r="D428" s="252"/>
      <c r="E428" s="252"/>
      <c r="F428" s="252"/>
      <c r="G428" s="252"/>
      <c r="H428" s="224"/>
      <c r="I428" s="224"/>
      <c r="J428" s="224"/>
      <c r="K428" s="224"/>
      <c r="L428" s="224"/>
      <c r="M428" s="224"/>
      <c r="N428" s="223"/>
      <c r="O428" s="223"/>
      <c r="P428" s="223"/>
      <c r="Q428" s="223"/>
      <c r="R428" s="224"/>
      <c r="S428" s="224"/>
      <c r="T428" s="224"/>
      <c r="U428" s="224"/>
      <c r="V428" s="224"/>
      <c r="W428" s="224"/>
      <c r="X428" s="224"/>
      <c r="Y428" s="224"/>
      <c r="Z428" s="214"/>
      <c r="AA428" s="214"/>
      <c r="AB428" s="214"/>
      <c r="AC428" s="214"/>
      <c r="AD428" s="214"/>
      <c r="AE428" s="214"/>
      <c r="AF428" s="214"/>
      <c r="AG428" s="214" t="s">
        <v>320</v>
      </c>
      <c r="AH428" s="214"/>
      <c r="AI428" s="214"/>
      <c r="AJ428" s="214"/>
      <c r="AK428" s="214"/>
      <c r="AL428" s="214"/>
      <c r="AM428" s="214"/>
      <c r="AN428" s="214"/>
      <c r="AO428" s="214"/>
      <c r="AP428" s="214"/>
      <c r="AQ428" s="214"/>
      <c r="AR428" s="214"/>
      <c r="AS428" s="214"/>
      <c r="AT428" s="214"/>
      <c r="AU428" s="214"/>
      <c r="AV428" s="214"/>
      <c r="AW428" s="214"/>
      <c r="AX428" s="214"/>
      <c r="AY428" s="214"/>
      <c r="AZ428" s="214"/>
      <c r="BA428" s="214"/>
      <c r="BB428" s="214"/>
      <c r="BC428" s="214"/>
      <c r="BD428" s="214"/>
      <c r="BE428" s="214"/>
      <c r="BF428" s="214"/>
      <c r="BG428" s="214"/>
      <c r="BH428" s="214"/>
    </row>
    <row r="429" spans="1:60" outlineLevel="3" x14ac:dyDescent="0.2">
      <c r="A429" s="221"/>
      <c r="B429" s="222"/>
      <c r="C429" s="258" t="s">
        <v>1462</v>
      </c>
      <c r="D429" s="252"/>
      <c r="E429" s="252"/>
      <c r="F429" s="252"/>
      <c r="G429" s="252"/>
      <c r="H429" s="224"/>
      <c r="I429" s="224"/>
      <c r="J429" s="224"/>
      <c r="K429" s="224"/>
      <c r="L429" s="224"/>
      <c r="M429" s="224"/>
      <c r="N429" s="223"/>
      <c r="O429" s="223"/>
      <c r="P429" s="223"/>
      <c r="Q429" s="223"/>
      <c r="R429" s="224"/>
      <c r="S429" s="224"/>
      <c r="T429" s="224"/>
      <c r="U429" s="224"/>
      <c r="V429" s="224"/>
      <c r="W429" s="224"/>
      <c r="X429" s="224"/>
      <c r="Y429" s="224"/>
      <c r="Z429" s="214"/>
      <c r="AA429" s="214"/>
      <c r="AB429" s="214"/>
      <c r="AC429" s="214"/>
      <c r="AD429" s="214"/>
      <c r="AE429" s="214"/>
      <c r="AF429" s="214"/>
      <c r="AG429" s="214" t="s">
        <v>320</v>
      </c>
      <c r="AH429" s="214"/>
      <c r="AI429" s="214"/>
      <c r="AJ429" s="214"/>
      <c r="AK429" s="214"/>
      <c r="AL429" s="214"/>
      <c r="AM429" s="214"/>
      <c r="AN429" s="214"/>
      <c r="AO429" s="214"/>
      <c r="AP429" s="214"/>
      <c r="AQ429" s="214"/>
      <c r="AR429" s="214"/>
      <c r="AS429" s="214"/>
      <c r="AT429" s="214"/>
      <c r="AU429" s="214"/>
      <c r="AV429" s="214"/>
      <c r="AW429" s="214"/>
      <c r="AX429" s="214"/>
      <c r="AY429" s="214"/>
      <c r="AZ429" s="214"/>
      <c r="BA429" s="214"/>
      <c r="BB429" s="214"/>
      <c r="BC429" s="214"/>
      <c r="BD429" s="214"/>
      <c r="BE429" s="214"/>
      <c r="BF429" s="214"/>
      <c r="BG429" s="214"/>
      <c r="BH429" s="214"/>
    </row>
    <row r="430" spans="1:60" outlineLevel="3" x14ac:dyDescent="0.2">
      <c r="A430" s="221"/>
      <c r="B430" s="222"/>
      <c r="C430" s="258" t="s">
        <v>1463</v>
      </c>
      <c r="D430" s="252"/>
      <c r="E430" s="252"/>
      <c r="F430" s="252"/>
      <c r="G430" s="252"/>
      <c r="H430" s="224"/>
      <c r="I430" s="224"/>
      <c r="J430" s="224"/>
      <c r="K430" s="224"/>
      <c r="L430" s="224"/>
      <c r="M430" s="224"/>
      <c r="N430" s="223"/>
      <c r="O430" s="223"/>
      <c r="P430" s="223"/>
      <c r="Q430" s="223"/>
      <c r="R430" s="224"/>
      <c r="S430" s="224"/>
      <c r="T430" s="224"/>
      <c r="U430" s="224"/>
      <c r="V430" s="224"/>
      <c r="W430" s="224"/>
      <c r="X430" s="224"/>
      <c r="Y430" s="224"/>
      <c r="Z430" s="214"/>
      <c r="AA430" s="214"/>
      <c r="AB430" s="214"/>
      <c r="AC430" s="214"/>
      <c r="AD430" s="214"/>
      <c r="AE430" s="214"/>
      <c r="AF430" s="214"/>
      <c r="AG430" s="214" t="s">
        <v>320</v>
      </c>
      <c r="AH430" s="214"/>
      <c r="AI430" s="214"/>
      <c r="AJ430" s="214"/>
      <c r="AK430" s="214"/>
      <c r="AL430" s="214"/>
      <c r="AM430" s="214"/>
      <c r="AN430" s="214"/>
      <c r="AO430" s="214"/>
      <c r="AP430" s="214"/>
      <c r="AQ430" s="214"/>
      <c r="AR430" s="214"/>
      <c r="AS430" s="214"/>
      <c r="AT430" s="214"/>
      <c r="AU430" s="214"/>
      <c r="AV430" s="214"/>
      <c r="AW430" s="214"/>
      <c r="AX430" s="214"/>
      <c r="AY430" s="214"/>
      <c r="AZ430" s="214"/>
      <c r="BA430" s="214"/>
      <c r="BB430" s="214"/>
      <c r="BC430" s="214"/>
      <c r="BD430" s="214"/>
      <c r="BE430" s="214"/>
      <c r="BF430" s="214"/>
      <c r="BG430" s="214"/>
      <c r="BH430" s="214"/>
    </row>
    <row r="431" spans="1:60" outlineLevel="3" x14ac:dyDescent="0.2">
      <c r="A431" s="221"/>
      <c r="B431" s="222"/>
      <c r="C431" s="258" t="s">
        <v>1464</v>
      </c>
      <c r="D431" s="252"/>
      <c r="E431" s="252"/>
      <c r="F431" s="252"/>
      <c r="G431" s="252"/>
      <c r="H431" s="224"/>
      <c r="I431" s="224"/>
      <c r="J431" s="224"/>
      <c r="K431" s="224"/>
      <c r="L431" s="224"/>
      <c r="M431" s="224"/>
      <c r="N431" s="223"/>
      <c r="O431" s="223"/>
      <c r="P431" s="223"/>
      <c r="Q431" s="223"/>
      <c r="R431" s="224"/>
      <c r="S431" s="224"/>
      <c r="T431" s="224"/>
      <c r="U431" s="224"/>
      <c r="V431" s="224"/>
      <c r="W431" s="224"/>
      <c r="X431" s="224"/>
      <c r="Y431" s="224"/>
      <c r="Z431" s="214"/>
      <c r="AA431" s="214"/>
      <c r="AB431" s="214"/>
      <c r="AC431" s="214"/>
      <c r="AD431" s="214"/>
      <c r="AE431" s="214"/>
      <c r="AF431" s="214"/>
      <c r="AG431" s="214" t="s">
        <v>320</v>
      </c>
      <c r="AH431" s="214"/>
      <c r="AI431" s="214"/>
      <c r="AJ431" s="214"/>
      <c r="AK431" s="214"/>
      <c r="AL431" s="214"/>
      <c r="AM431" s="214"/>
      <c r="AN431" s="214"/>
      <c r="AO431" s="214"/>
      <c r="AP431" s="214"/>
      <c r="AQ431" s="214"/>
      <c r="AR431" s="214"/>
      <c r="AS431" s="214"/>
      <c r="AT431" s="214"/>
      <c r="AU431" s="214"/>
      <c r="AV431" s="214"/>
      <c r="AW431" s="214"/>
      <c r="AX431" s="214"/>
      <c r="AY431" s="214"/>
      <c r="AZ431" s="214"/>
      <c r="BA431" s="214"/>
      <c r="BB431" s="214"/>
      <c r="BC431" s="214"/>
      <c r="BD431" s="214"/>
      <c r="BE431" s="214"/>
      <c r="BF431" s="214"/>
      <c r="BG431" s="214"/>
      <c r="BH431" s="214"/>
    </row>
    <row r="432" spans="1:60" outlineLevel="3" x14ac:dyDescent="0.2">
      <c r="A432" s="221"/>
      <c r="B432" s="222"/>
      <c r="C432" s="258" t="s">
        <v>1465</v>
      </c>
      <c r="D432" s="252"/>
      <c r="E432" s="252"/>
      <c r="F432" s="252"/>
      <c r="G432" s="252"/>
      <c r="H432" s="224"/>
      <c r="I432" s="224"/>
      <c r="J432" s="224"/>
      <c r="K432" s="224"/>
      <c r="L432" s="224"/>
      <c r="M432" s="224"/>
      <c r="N432" s="223"/>
      <c r="O432" s="223"/>
      <c r="P432" s="223"/>
      <c r="Q432" s="223"/>
      <c r="R432" s="224"/>
      <c r="S432" s="224"/>
      <c r="T432" s="224"/>
      <c r="U432" s="224"/>
      <c r="V432" s="224"/>
      <c r="W432" s="224"/>
      <c r="X432" s="224"/>
      <c r="Y432" s="224"/>
      <c r="Z432" s="214"/>
      <c r="AA432" s="214"/>
      <c r="AB432" s="214"/>
      <c r="AC432" s="214"/>
      <c r="AD432" s="214"/>
      <c r="AE432" s="214"/>
      <c r="AF432" s="214"/>
      <c r="AG432" s="214" t="s">
        <v>320</v>
      </c>
      <c r="AH432" s="214"/>
      <c r="AI432" s="214"/>
      <c r="AJ432" s="214"/>
      <c r="AK432" s="214"/>
      <c r="AL432" s="214"/>
      <c r="AM432" s="214"/>
      <c r="AN432" s="214"/>
      <c r="AO432" s="214"/>
      <c r="AP432" s="214"/>
      <c r="AQ432" s="214"/>
      <c r="AR432" s="214"/>
      <c r="AS432" s="214"/>
      <c r="AT432" s="214"/>
      <c r="AU432" s="214"/>
      <c r="AV432" s="214"/>
      <c r="AW432" s="214"/>
      <c r="AX432" s="214"/>
      <c r="AY432" s="214"/>
      <c r="AZ432" s="214"/>
      <c r="BA432" s="214"/>
      <c r="BB432" s="214"/>
      <c r="BC432" s="214"/>
      <c r="BD432" s="214"/>
      <c r="BE432" s="214"/>
      <c r="BF432" s="214"/>
      <c r="BG432" s="214"/>
      <c r="BH432" s="214"/>
    </row>
    <row r="433" spans="1:60" outlineLevel="3" x14ac:dyDescent="0.2">
      <c r="A433" s="221"/>
      <c r="B433" s="222"/>
      <c r="C433" s="258" t="s">
        <v>1466</v>
      </c>
      <c r="D433" s="252"/>
      <c r="E433" s="252"/>
      <c r="F433" s="252"/>
      <c r="G433" s="252"/>
      <c r="H433" s="224"/>
      <c r="I433" s="224"/>
      <c r="J433" s="224"/>
      <c r="K433" s="224"/>
      <c r="L433" s="224"/>
      <c r="M433" s="224"/>
      <c r="N433" s="223"/>
      <c r="O433" s="223"/>
      <c r="P433" s="223"/>
      <c r="Q433" s="223"/>
      <c r="R433" s="224"/>
      <c r="S433" s="224"/>
      <c r="T433" s="224"/>
      <c r="U433" s="224"/>
      <c r="V433" s="224"/>
      <c r="W433" s="224"/>
      <c r="X433" s="224"/>
      <c r="Y433" s="224"/>
      <c r="Z433" s="214"/>
      <c r="AA433" s="214"/>
      <c r="AB433" s="214"/>
      <c r="AC433" s="214"/>
      <c r="AD433" s="214"/>
      <c r="AE433" s="214"/>
      <c r="AF433" s="214"/>
      <c r="AG433" s="214" t="s">
        <v>320</v>
      </c>
      <c r="AH433" s="214"/>
      <c r="AI433" s="214"/>
      <c r="AJ433" s="214"/>
      <c r="AK433" s="214"/>
      <c r="AL433" s="214"/>
      <c r="AM433" s="214"/>
      <c r="AN433" s="214"/>
      <c r="AO433" s="214"/>
      <c r="AP433" s="214"/>
      <c r="AQ433" s="214"/>
      <c r="AR433" s="214"/>
      <c r="AS433" s="214"/>
      <c r="AT433" s="214"/>
      <c r="AU433" s="214"/>
      <c r="AV433" s="214"/>
      <c r="AW433" s="214"/>
      <c r="AX433" s="214"/>
      <c r="AY433" s="214"/>
      <c r="AZ433" s="214"/>
      <c r="BA433" s="214"/>
      <c r="BB433" s="214"/>
      <c r="BC433" s="214"/>
      <c r="BD433" s="214"/>
      <c r="BE433" s="214"/>
      <c r="BF433" s="214"/>
      <c r="BG433" s="214"/>
      <c r="BH433" s="214"/>
    </row>
    <row r="434" spans="1:60" outlineLevel="2" x14ac:dyDescent="0.2">
      <c r="A434" s="221"/>
      <c r="B434" s="222"/>
      <c r="C434" s="268" t="s">
        <v>1467</v>
      </c>
      <c r="D434" s="262"/>
      <c r="E434" s="263">
        <v>1</v>
      </c>
      <c r="F434" s="224"/>
      <c r="G434" s="224"/>
      <c r="H434" s="224"/>
      <c r="I434" s="224"/>
      <c r="J434" s="224"/>
      <c r="K434" s="224"/>
      <c r="L434" s="224"/>
      <c r="M434" s="224"/>
      <c r="N434" s="223"/>
      <c r="O434" s="223"/>
      <c r="P434" s="223"/>
      <c r="Q434" s="223"/>
      <c r="R434" s="224"/>
      <c r="S434" s="224"/>
      <c r="T434" s="224"/>
      <c r="U434" s="224"/>
      <c r="V434" s="224"/>
      <c r="W434" s="224"/>
      <c r="X434" s="224"/>
      <c r="Y434" s="224"/>
      <c r="Z434" s="214"/>
      <c r="AA434" s="214"/>
      <c r="AB434" s="214"/>
      <c r="AC434" s="214"/>
      <c r="AD434" s="214"/>
      <c r="AE434" s="214"/>
      <c r="AF434" s="214"/>
      <c r="AG434" s="214" t="s">
        <v>371</v>
      </c>
      <c r="AH434" s="214">
        <v>0</v>
      </c>
      <c r="AI434" s="214"/>
      <c r="AJ434" s="214"/>
      <c r="AK434" s="214"/>
      <c r="AL434" s="214"/>
      <c r="AM434" s="214"/>
      <c r="AN434" s="214"/>
      <c r="AO434" s="214"/>
      <c r="AP434" s="214"/>
      <c r="AQ434" s="214"/>
      <c r="AR434" s="214"/>
      <c r="AS434" s="214"/>
      <c r="AT434" s="214"/>
      <c r="AU434" s="214"/>
      <c r="AV434" s="214"/>
      <c r="AW434" s="214"/>
      <c r="AX434" s="214"/>
      <c r="AY434" s="214"/>
      <c r="AZ434" s="214"/>
      <c r="BA434" s="214"/>
      <c r="BB434" s="214"/>
      <c r="BC434" s="214"/>
      <c r="BD434" s="214"/>
      <c r="BE434" s="214"/>
      <c r="BF434" s="214"/>
      <c r="BG434" s="214"/>
      <c r="BH434" s="214"/>
    </row>
    <row r="435" spans="1:60" outlineLevel="1" x14ac:dyDescent="0.2">
      <c r="A435" s="236">
        <v>120</v>
      </c>
      <c r="B435" s="237" t="s">
        <v>1196</v>
      </c>
      <c r="C435" s="254" t="s">
        <v>1197</v>
      </c>
      <c r="D435" s="238" t="s">
        <v>379</v>
      </c>
      <c r="E435" s="239">
        <v>4.5129999999999999</v>
      </c>
      <c r="F435" s="240"/>
      <c r="G435" s="241">
        <f>ROUND(E435*F435,2)</f>
        <v>0</v>
      </c>
      <c r="H435" s="240"/>
      <c r="I435" s="241">
        <f>ROUND(E435*H435,2)</f>
        <v>0</v>
      </c>
      <c r="J435" s="240"/>
      <c r="K435" s="241">
        <f>ROUND(E435*J435,2)</f>
        <v>0</v>
      </c>
      <c r="L435" s="241">
        <v>12</v>
      </c>
      <c r="M435" s="241">
        <f>G435*(1+L435/100)</f>
        <v>0</v>
      </c>
      <c r="N435" s="239">
        <v>0</v>
      </c>
      <c r="O435" s="239">
        <f>ROUND(E435*N435,2)</f>
        <v>0</v>
      </c>
      <c r="P435" s="239">
        <v>0</v>
      </c>
      <c r="Q435" s="239">
        <f>ROUND(E435*P435,2)</f>
        <v>0</v>
      </c>
      <c r="R435" s="241"/>
      <c r="S435" s="241" t="s">
        <v>331</v>
      </c>
      <c r="T435" s="242" t="s">
        <v>316</v>
      </c>
      <c r="U435" s="224">
        <v>0</v>
      </c>
      <c r="V435" s="224">
        <f>ROUND(E435*U435,2)</f>
        <v>0</v>
      </c>
      <c r="W435" s="224"/>
      <c r="X435" s="224" t="s">
        <v>336</v>
      </c>
      <c r="Y435" s="224" t="s">
        <v>317</v>
      </c>
      <c r="Z435" s="214"/>
      <c r="AA435" s="214"/>
      <c r="AB435" s="214"/>
      <c r="AC435" s="214"/>
      <c r="AD435" s="214"/>
      <c r="AE435" s="214"/>
      <c r="AF435" s="214"/>
      <c r="AG435" s="214" t="s">
        <v>367</v>
      </c>
      <c r="AH435" s="214"/>
      <c r="AI435" s="214"/>
      <c r="AJ435" s="214"/>
      <c r="AK435" s="214"/>
      <c r="AL435" s="214"/>
      <c r="AM435" s="214"/>
      <c r="AN435" s="214"/>
      <c r="AO435" s="214"/>
      <c r="AP435" s="214"/>
      <c r="AQ435" s="214"/>
      <c r="AR435" s="214"/>
      <c r="AS435" s="214"/>
      <c r="AT435" s="214"/>
      <c r="AU435" s="214"/>
      <c r="AV435" s="214"/>
      <c r="AW435" s="214"/>
      <c r="AX435" s="214"/>
      <c r="AY435" s="214"/>
      <c r="AZ435" s="214"/>
      <c r="BA435" s="214"/>
      <c r="BB435" s="214"/>
      <c r="BC435" s="214"/>
      <c r="BD435" s="214"/>
      <c r="BE435" s="214"/>
      <c r="BF435" s="214"/>
      <c r="BG435" s="214"/>
      <c r="BH435" s="214"/>
    </row>
    <row r="436" spans="1:60" outlineLevel="2" x14ac:dyDescent="0.2">
      <c r="A436" s="221"/>
      <c r="B436" s="222"/>
      <c r="C436" s="268" t="s">
        <v>1468</v>
      </c>
      <c r="D436" s="262"/>
      <c r="E436" s="263">
        <v>4.18</v>
      </c>
      <c r="F436" s="224"/>
      <c r="G436" s="224"/>
      <c r="H436" s="224"/>
      <c r="I436" s="224"/>
      <c r="J436" s="224"/>
      <c r="K436" s="224"/>
      <c r="L436" s="224"/>
      <c r="M436" s="224"/>
      <c r="N436" s="223"/>
      <c r="O436" s="223"/>
      <c r="P436" s="223"/>
      <c r="Q436" s="223"/>
      <c r="R436" s="224"/>
      <c r="S436" s="224"/>
      <c r="T436" s="224"/>
      <c r="U436" s="224"/>
      <c r="V436" s="224"/>
      <c r="W436" s="224"/>
      <c r="X436" s="224"/>
      <c r="Y436" s="224"/>
      <c r="Z436" s="214"/>
      <c r="AA436" s="214"/>
      <c r="AB436" s="214"/>
      <c r="AC436" s="214"/>
      <c r="AD436" s="214"/>
      <c r="AE436" s="214"/>
      <c r="AF436" s="214"/>
      <c r="AG436" s="214" t="s">
        <v>371</v>
      </c>
      <c r="AH436" s="214">
        <v>0</v>
      </c>
      <c r="AI436" s="214"/>
      <c r="AJ436" s="214"/>
      <c r="AK436" s="214"/>
      <c r="AL436" s="214"/>
      <c r="AM436" s="214"/>
      <c r="AN436" s="214"/>
      <c r="AO436" s="214"/>
      <c r="AP436" s="214"/>
      <c r="AQ436" s="214"/>
      <c r="AR436" s="214"/>
      <c r="AS436" s="214"/>
      <c r="AT436" s="214"/>
      <c r="AU436" s="214"/>
      <c r="AV436" s="214"/>
      <c r="AW436" s="214"/>
      <c r="AX436" s="214"/>
      <c r="AY436" s="214"/>
      <c r="AZ436" s="214"/>
      <c r="BA436" s="214"/>
      <c r="BB436" s="214"/>
      <c r="BC436" s="214"/>
      <c r="BD436" s="214"/>
      <c r="BE436" s="214"/>
      <c r="BF436" s="214"/>
      <c r="BG436" s="214"/>
      <c r="BH436" s="214"/>
    </row>
    <row r="437" spans="1:60" outlineLevel="3" x14ac:dyDescent="0.2">
      <c r="A437" s="221"/>
      <c r="B437" s="222"/>
      <c r="C437" s="268" t="s">
        <v>1019</v>
      </c>
      <c r="D437" s="262"/>
      <c r="E437" s="263">
        <v>0.33300000000000002</v>
      </c>
      <c r="F437" s="224"/>
      <c r="G437" s="224"/>
      <c r="H437" s="224"/>
      <c r="I437" s="224"/>
      <c r="J437" s="224"/>
      <c r="K437" s="224"/>
      <c r="L437" s="224"/>
      <c r="M437" s="224"/>
      <c r="N437" s="223"/>
      <c r="O437" s="223"/>
      <c r="P437" s="223"/>
      <c r="Q437" s="223"/>
      <c r="R437" s="224"/>
      <c r="S437" s="224"/>
      <c r="T437" s="224"/>
      <c r="U437" s="224"/>
      <c r="V437" s="224"/>
      <c r="W437" s="224"/>
      <c r="X437" s="224"/>
      <c r="Y437" s="224"/>
      <c r="Z437" s="214"/>
      <c r="AA437" s="214"/>
      <c r="AB437" s="214"/>
      <c r="AC437" s="214"/>
      <c r="AD437" s="214"/>
      <c r="AE437" s="214"/>
      <c r="AF437" s="214"/>
      <c r="AG437" s="214" t="s">
        <v>371</v>
      </c>
      <c r="AH437" s="214">
        <v>0</v>
      </c>
      <c r="AI437" s="214"/>
      <c r="AJ437" s="214"/>
      <c r="AK437" s="214"/>
      <c r="AL437" s="214"/>
      <c r="AM437" s="214"/>
      <c r="AN437" s="214"/>
      <c r="AO437" s="214"/>
      <c r="AP437" s="214"/>
      <c r="AQ437" s="214"/>
      <c r="AR437" s="214"/>
      <c r="AS437" s="214"/>
      <c r="AT437" s="214"/>
      <c r="AU437" s="214"/>
      <c r="AV437" s="214"/>
      <c r="AW437" s="214"/>
      <c r="AX437" s="214"/>
      <c r="AY437" s="214"/>
      <c r="AZ437" s="214"/>
      <c r="BA437" s="214"/>
      <c r="BB437" s="214"/>
      <c r="BC437" s="214"/>
      <c r="BD437" s="214"/>
      <c r="BE437" s="214"/>
      <c r="BF437" s="214"/>
      <c r="BG437" s="214"/>
      <c r="BH437" s="214"/>
    </row>
    <row r="438" spans="1:60" outlineLevel="1" x14ac:dyDescent="0.2">
      <c r="A438" s="245">
        <v>121</v>
      </c>
      <c r="B438" s="246" t="s">
        <v>1194</v>
      </c>
      <c r="C438" s="256" t="s">
        <v>1195</v>
      </c>
      <c r="D438" s="247" t="s">
        <v>375</v>
      </c>
      <c r="E438" s="248">
        <v>3</v>
      </c>
      <c r="F438" s="249"/>
      <c r="G438" s="250">
        <f>ROUND(E438*F438,2)</f>
        <v>0</v>
      </c>
      <c r="H438" s="249"/>
      <c r="I438" s="250">
        <f>ROUND(E438*H438,2)</f>
        <v>0</v>
      </c>
      <c r="J438" s="249"/>
      <c r="K438" s="250">
        <f>ROUND(E438*J438,2)</f>
        <v>0</v>
      </c>
      <c r="L438" s="250">
        <v>12</v>
      </c>
      <c r="M438" s="250">
        <f>G438*(1+L438/100)</f>
        <v>0</v>
      </c>
      <c r="N438" s="248">
        <v>0</v>
      </c>
      <c r="O438" s="248">
        <f>ROUND(E438*N438,2)</f>
        <v>0</v>
      </c>
      <c r="P438" s="248">
        <v>1.8E-3</v>
      </c>
      <c r="Q438" s="248">
        <f>ROUND(E438*P438,2)</f>
        <v>0.01</v>
      </c>
      <c r="R438" s="250" t="s">
        <v>735</v>
      </c>
      <c r="S438" s="250" t="s">
        <v>315</v>
      </c>
      <c r="T438" s="251" t="s">
        <v>315</v>
      </c>
      <c r="U438" s="224">
        <v>0.11</v>
      </c>
      <c r="V438" s="224">
        <f>ROUND(E438*U438,2)</f>
        <v>0.33</v>
      </c>
      <c r="W438" s="224"/>
      <c r="X438" s="224" t="s">
        <v>336</v>
      </c>
      <c r="Y438" s="224" t="s">
        <v>317</v>
      </c>
      <c r="Z438" s="214"/>
      <c r="AA438" s="214"/>
      <c r="AB438" s="214"/>
      <c r="AC438" s="214"/>
      <c r="AD438" s="214"/>
      <c r="AE438" s="214"/>
      <c r="AF438" s="214"/>
      <c r="AG438" s="214" t="s">
        <v>337</v>
      </c>
      <c r="AH438" s="214"/>
      <c r="AI438" s="214"/>
      <c r="AJ438" s="214"/>
      <c r="AK438" s="214"/>
      <c r="AL438" s="214"/>
      <c r="AM438" s="214"/>
      <c r="AN438" s="214"/>
      <c r="AO438" s="214"/>
      <c r="AP438" s="214"/>
      <c r="AQ438" s="214"/>
      <c r="AR438" s="214"/>
      <c r="AS438" s="214"/>
      <c r="AT438" s="214"/>
      <c r="AU438" s="214"/>
      <c r="AV438" s="214"/>
      <c r="AW438" s="214"/>
      <c r="AX438" s="214"/>
      <c r="AY438" s="214"/>
      <c r="AZ438" s="214"/>
      <c r="BA438" s="214"/>
      <c r="BB438" s="214"/>
      <c r="BC438" s="214"/>
      <c r="BD438" s="214"/>
      <c r="BE438" s="214"/>
      <c r="BF438" s="214"/>
      <c r="BG438" s="214"/>
      <c r="BH438" s="214"/>
    </row>
    <row r="439" spans="1:60" outlineLevel="1" x14ac:dyDescent="0.2">
      <c r="A439" s="236">
        <v>122</v>
      </c>
      <c r="B439" s="237" t="s">
        <v>1469</v>
      </c>
      <c r="C439" s="254" t="s">
        <v>1470</v>
      </c>
      <c r="D439" s="238" t="s">
        <v>581</v>
      </c>
      <c r="E439" s="239">
        <v>7.603E-2</v>
      </c>
      <c r="F439" s="240"/>
      <c r="G439" s="241">
        <f>ROUND(E439*F439,2)</f>
        <v>0</v>
      </c>
      <c r="H439" s="240"/>
      <c r="I439" s="241">
        <f>ROUND(E439*H439,2)</f>
        <v>0</v>
      </c>
      <c r="J439" s="240"/>
      <c r="K439" s="241">
        <f>ROUND(E439*J439,2)</f>
        <v>0</v>
      </c>
      <c r="L439" s="241">
        <v>12</v>
      </c>
      <c r="M439" s="241">
        <f>G439*(1+L439/100)</f>
        <v>0</v>
      </c>
      <c r="N439" s="239">
        <v>0</v>
      </c>
      <c r="O439" s="239">
        <f>ROUND(E439*N439,2)</f>
        <v>0</v>
      </c>
      <c r="P439" s="239">
        <v>0</v>
      </c>
      <c r="Q439" s="239">
        <f>ROUND(E439*P439,2)</f>
        <v>0</v>
      </c>
      <c r="R439" s="241" t="s">
        <v>735</v>
      </c>
      <c r="S439" s="241" t="s">
        <v>315</v>
      </c>
      <c r="T439" s="242" t="s">
        <v>315</v>
      </c>
      <c r="U439" s="224">
        <v>2.4209999999999998</v>
      </c>
      <c r="V439" s="224">
        <f>ROUND(E439*U439,2)</f>
        <v>0.18</v>
      </c>
      <c r="W439" s="224"/>
      <c r="X439" s="224" t="s">
        <v>582</v>
      </c>
      <c r="Y439" s="224" t="s">
        <v>317</v>
      </c>
      <c r="Z439" s="214"/>
      <c r="AA439" s="214"/>
      <c r="AB439" s="214"/>
      <c r="AC439" s="214"/>
      <c r="AD439" s="214"/>
      <c r="AE439" s="214"/>
      <c r="AF439" s="214"/>
      <c r="AG439" s="214" t="s">
        <v>583</v>
      </c>
      <c r="AH439" s="214"/>
      <c r="AI439" s="214"/>
      <c r="AJ439" s="214"/>
      <c r="AK439" s="214"/>
      <c r="AL439" s="214"/>
      <c r="AM439" s="214"/>
      <c r="AN439" s="214"/>
      <c r="AO439" s="214"/>
      <c r="AP439" s="214"/>
      <c r="AQ439" s="214"/>
      <c r="AR439" s="214"/>
      <c r="AS439" s="214"/>
      <c r="AT439" s="214"/>
      <c r="AU439" s="214"/>
      <c r="AV439" s="214"/>
      <c r="AW439" s="214"/>
      <c r="AX439" s="214"/>
      <c r="AY439" s="214"/>
      <c r="AZ439" s="214"/>
      <c r="BA439" s="214"/>
      <c r="BB439" s="214"/>
      <c r="BC439" s="214"/>
      <c r="BD439" s="214"/>
      <c r="BE439" s="214"/>
      <c r="BF439" s="214"/>
      <c r="BG439" s="214"/>
      <c r="BH439" s="214"/>
    </row>
    <row r="440" spans="1:60" outlineLevel="2" x14ac:dyDescent="0.2">
      <c r="A440" s="221"/>
      <c r="B440" s="222"/>
      <c r="C440" s="267" t="s">
        <v>608</v>
      </c>
      <c r="D440" s="266"/>
      <c r="E440" s="266"/>
      <c r="F440" s="266"/>
      <c r="G440" s="266"/>
      <c r="H440" s="224"/>
      <c r="I440" s="224"/>
      <c r="J440" s="224"/>
      <c r="K440" s="224"/>
      <c r="L440" s="224"/>
      <c r="M440" s="224"/>
      <c r="N440" s="223"/>
      <c r="O440" s="223"/>
      <c r="P440" s="223"/>
      <c r="Q440" s="223"/>
      <c r="R440" s="224"/>
      <c r="S440" s="224"/>
      <c r="T440" s="224"/>
      <c r="U440" s="224"/>
      <c r="V440" s="224"/>
      <c r="W440" s="224"/>
      <c r="X440" s="224"/>
      <c r="Y440" s="224"/>
      <c r="Z440" s="214"/>
      <c r="AA440" s="214"/>
      <c r="AB440" s="214"/>
      <c r="AC440" s="214"/>
      <c r="AD440" s="214"/>
      <c r="AE440" s="214"/>
      <c r="AF440" s="214"/>
      <c r="AG440" s="214" t="s">
        <v>369</v>
      </c>
      <c r="AH440" s="214"/>
      <c r="AI440" s="214"/>
      <c r="AJ440" s="214"/>
      <c r="AK440" s="214"/>
      <c r="AL440" s="214"/>
      <c r="AM440" s="214"/>
      <c r="AN440" s="214"/>
      <c r="AO440" s="214"/>
      <c r="AP440" s="214"/>
      <c r="AQ440" s="214"/>
      <c r="AR440" s="214"/>
      <c r="AS440" s="214"/>
      <c r="AT440" s="214"/>
      <c r="AU440" s="214"/>
      <c r="AV440" s="214"/>
      <c r="AW440" s="214"/>
      <c r="AX440" s="214"/>
      <c r="AY440" s="214"/>
      <c r="AZ440" s="214"/>
      <c r="BA440" s="214"/>
      <c r="BB440" s="214"/>
      <c r="BC440" s="214"/>
      <c r="BD440" s="214"/>
      <c r="BE440" s="214"/>
      <c r="BF440" s="214"/>
      <c r="BG440" s="214"/>
      <c r="BH440" s="214"/>
    </row>
    <row r="441" spans="1:60" x14ac:dyDescent="0.2">
      <c r="A441" s="229" t="s">
        <v>310</v>
      </c>
      <c r="B441" s="230" t="s">
        <v>252</v>
      </c>
      <c r="C441" s="253" t="s">
        <v>253</v>
      </c>
      <c r="D441" s="231"/>
      <c r="E441" s="232"/>
      <c r="F441" s="233"/>
      <c r="G441" s="233">
        <f>SUMIF(AG442:AG467,"&lt;&gt;NOR",G442:G467)</f>
        <v>0</v>
      </c>
      <c r="H441" s="233"/>
      <c r="I441" s="233">
        <f>SUM(I442:I467)</f>
        <v>0</v>
      </c>
      <c r="J441" s="233"/>
      <c r="K441" s="233">
        <f>SUM(K442:K467)</f>
        <v>0</v>
      </c>
      <c r="L441" s="233"/>
      <c r="M441" s="233">
        <f>SUM(M442:M467)</f>
        <v>0</v>
      </c>
      <c r="N441" s="232"/>
      <c r="O441" s="232">
        <f>SUM(O442:O467)</f>
        <v>0.14000000000000001</v>
      </c>
      <c r="P441" s="232"/>
      <c r="Q441" s="232">
        <f>SUM(Q442:Q467)</f>
        <v>0</v>
      </c>
      <c r="R441" s="233"/>
      <c r="S441" s="233"/>
      <c r="T441" s="234"/>
      <c r="U441" s="228"/>
      <c r="V441" s="228">
        <f>SUM(V442:V467)</f>
        <v>5.39</v>
      </c>
      <c r="W441" s="228"/>
      <c r="X441" s="228"/>
      <c r="Y441" s="228"/>
      <c r="AG441" t="s">
        <v>311</v>
      </c>
    </row>
    <row r="442" spans="1:60" ht="22.5" outlineLevel="1" x14ac:dyDescent="0.2">
      <c r="A442" s="236">
        <v>123</v>
      </c>
      <c r="B442" s="237" t="s">
        <v>787</v>
      </c>
      <c r="C442" s="254" t="s">
        <v>788</v>
      </c>
      <c r="D442" s="238" t="s">
        <v>379</v>
      </c>
      <c r="E442" s="239">
        <v>3.38</v>
      </c>
      <c r="F442" s="240"/>
      <c r="G442" s="241">
        <f>ROUND(E442*F442,2)</f>
        <v>0</v>
      </c>
      <c r="H442" s="240"/>
      <c r="I442" s="241">
        <f>ROUND(E442*H442,2)</f>
        <v>0</v>
      </c>
      <c r="J442" s="240"/>
      <c r="K442" s="241">
        <f>ROUND(E442*J442,2)</f>
        <v>0</v>
      </c>
      <c r="L442" s="241">
        <v>12</v>
      </c>
      <c r="M442" s="241">
        <f>G442*(1+L442/100)</f>
        <v>0</v>
      </c>
      <c r="N442" s="239">
        <v>0</v>
      </c>
      <c r="O442" s="239">
        <f>ROUND(E442*N442,2)</f>
        <v>0</v>
      </c>
      <c r="P442" s="239">
        <v>0</v>
      </c>
      <c r="Q442" s="239">
        <f>ROUND(E442*P442,2)</f>
        <v>0</v>
      </c>
      <c r="R442" s="241" t="s">
        <v>786</v>
      </c>
      <c r="S442" s="241" t="s">
        <v>315</v>
      </c>
      <c r="T442" s="242" t="s">
        <v>315</v>
      </c>
      <c r="U442" s="224">
        <v>0.26</v>
      </c>
      <c r="V442" s="224">
        <f>ROUND(E442*U442,2)</f>
        <v>0.88</v>
      </c>
      <c r="W442" s="224"/>
      <c r="X442" s="224" t="s">
        <v>336</v>
      </c>
      <c r="Y442" s="224" t="s">
        <v>317</v>
      </c>
      <c r="Z442" s="214"/>
      <c r="AA442" s="214"/>
      <c r="AB442" s="214"/>
      <c r="AC442" s="214"/>
      <c r="AD442" s="214"/>
      <c r="AE442" s="214"/>
      <c r="AF442" s="214"/>
      <c r="AG442" s="214" t="s">
        <v>337</v>
      </c>
      <c r="AH442" s="214"/>
      <c r="AI442" s="214"/>
      <c r="AJ442" s="214"/>
      <c r="AK442" s="214"/>
      <c r="AL442" s="214"/>
      <c r="AM442" s="214"/>
      <c r="AN442" s="214"/>
      <c r="AO442" s="214"/>
      <c r="AP442" s="214"/>
      <c r="AQ442" s="214"/>
      <c r="AR442" s="214"/>
      <c r="AS442" s="214"/>
      <c r="AT442" s="214"/>
      <c r="AU442" s="214"/>
      <c r="AV442" s="214"/>
      <c r="AW442" s="214"/>
      <c r="AX442" s="214"/>
      <c r="AY442" s="214"/>
      <c r="AZ442" s="214"/>
      <c r="BA442" s="214"/>
      <c r="BB442" s="214"/>
      <c r="BC442" s="214"/>
      <c r="BD442" s="214"/>
      <c r="BE442" s="214"/>
      <c r="BF442" s="214"/>
      <c r="BG442" s="214"/>
      <c r="BH442" s="214"/>
    </row>
    <row r="443" spans="1:60" outlineLevel="2" x14ac:dyDescent="0.2">
      <c r="A443" s="221"/>
      <c r="B443" s="222"/>
      <c r="C443" s="268" t="s">
        <v>1471</v>
      </c>
      <c r="D443" s="262"/>
      <c r="E443" s="263">
        <v>3.38</v>
      </c>
      <c r="F443" s="224"/>
      <c r="G443" s="224"/>
      <c r="H443" s="224"/>
      <c r="I443" s="224"/>
      <c r="J443" s="224"/>
      <c r="K443" s="224"/>
      <c r="L443" s="224"/>
      <c r="M443" s="224"/>
      <c r="N443" s="223"/>
      <c r="O443" s="223"/>
      <c r="P443" s="223"/>
      <c r="Q443" s="223"/>
      <c r="R443" s="224"/>
      <c r="S443" s="224"/>
      <c r="T443" s="224"/>
      <c r="U443" s="224"/>
      <c r="V443" s="224"/>
      <c r="W443" s="224"/>
      <c r="X443" s="224"/>
      <c r="Y443" s="224"/>
      <c r="Z443" s="214"/>
      <c r="AA443" s="214"/>
      <c r="AB443" s="214"/>
      <c r="AC443" s="214"/>
      <c r="AD443" s="214"/>
      <c r="AE443" s="214"/>
      <c r="AF443" s="214"/>
      <c r="AG443" s="214" t="s">
        <v>371</v>
      </c>
      <c r="AH443" s="214">
        <v>5</v>
      </c>
      <c r="AI443" s="214"/>
      <c r="AJ443" s="214"/>
      <c r="AK443" s="214"/>
      <c r="AL443" s="214"/>
      <c r="AM443" s="214"/>
      <c r="AN443" s="214"/>
      <c r="AO443" s="214"/>
      <c r="AP443" s="214"/>
      <c r="AQ443" s="214"/>
      <c r="AR443" s="214"/>
      <c r="AS443" s="214"/>
      <c r="AT443" s="214"/>
      <c r="AU443" s="214"/>
      <c r="AV443" s="214"/>
      <c r="AW443" s="214"/>
      <c r="AX443" s="214"/>
      <c r="AY443" s="214"/>
      <c r="AZ443" s="214"/>
      <c r="BA443" s="214"/>
      <c r="BB443" s="214"/>
      <c r="BC443" s="214"/>
      <c r="BD443" s="214"/>
      <c r="BE443" s="214"/>
      <c r="BF443" s="214"/>
      <c r="BG443" s="214"/>
      <c r="BH443" s="214"/>
    </row>
    <row r="444" spans="1:60" ht="22.5" outlineLevel="1" x14ac:dyDescent="0.2">
      <c r="A444" s="236">
        <v>124</v>
      </c>
      <c r="B444" s="237" t="s">
        <v>784</v>
      </c>
      <c r="C444" s="254" t="s">
        <v>785</v>
      </c>
      <c r="D444" s="238" t="s">
        <v>379</v>
      </c>
      <c r="E444" s="239">
        <v>3.38</v>
      </c>
      <c r="F444" s="240"/>
      <c r="G444" s="241">
        <f>ROUND(E444*F444,2)</f>
        <v>0</v>
      </c>
      <c r="H444" s="240"/>
      <c r="I444" s="241">
        <f>ROUND(E444*H444,2)</f>
        <v>0</v>
      </c>
      <c r="J444" s="240"/>
      <c r="K444" s="241">
        <f>ROUND(E444*J444,2)</f>
        <v>0</v>
      </c>
      <c r="L444" s="241">
        <v>12</v>
      </c>
      <c r="M444" s="241">
        <f>G444*(1+L444/100)</f>
        <v>0</v>
      </c>
      <c r="N444" s="239">
        <v>0</v>
      </c>
      <c r="O444" s="239">
        <f>ROUND(E444*N444,2)</f>
        <v>0</v>
      </c>
      <c r="P444" s="239">
        <v>0</v>
      </c>
      <c r="Q444" s="239">
        <f>ROUND(E444*P444,2)</f>
        <v>0</v>
      </c>
      <c r="R444" s="241" t="s">
        <v>786</v>
      </c>
      <c r="S444" s="241" t="s">
        <v>315</v>
      </c>
      <c r="T444" s="242" t="s">
        <v>315</v>
      </c>
      <c r="U444" s="224">
        <v>0.02</v>
      </c>
      <c r="V444" s="224">
        <f>ROUND(E444*U444,2)</f>
        <v>7.0000000000000007E-2</v>
      </c>
      <c r="W444" s="224"/>
      <c r="X444" s="224" t="s">
        <v>336</v>
      </c>
      <c r="Y444" s="224" t="s">
        <v>317</v>
      </c>
      <c r="Z444" s="214"/>
      <c r="AA444" s="214"/>
      <c r="AB444" s="214"/>
      <c r="AC444" s="214"/>
      <c r="AD444" s="214"/>
      <c r="AE444" s="214"/>
      <c r="AF444" s="214"/>
      <c r="AG444" s="214" t="s">
        <v>337</v>
      </c>
      <c r="AH444" s="214"/>
      <c r="AI444" s="214"/>
      <c r="AJ444" s="214"/>
      <c r="AK444" s="214"/>
      <c r="AL444" s="214"/>
      <c r="AM444" s="214"/>
      <c r="AN444" s="214"/>
      <c r="AO444" s="214"/>
      <c r="AP444" s="214"/>
      <c r="AQ444" s="214"/>
      <c r="AR444" s="214"/>
      <c r="AS444" s="214"/>
      <c r="AT444" s="214"/>
      <c r="AU444" s="214"/>
      <c r="AV444" s="214"/>
      <c r="AW444" s="214"/>
      <c r="AX444" s="214"/>
      <c r="AY444" s="214"/>
      <c r="AZ444" s="214"/>
      <c r="BA444" s="214"/>
      <c r="BB444" s="214"/>
      <c r="BC444" s="214"/>
      <c r="BD444" s="214"/>
      <c r="BE444" s="214"/>
      <c r="BF444" s="214"/>
      <c r="BG444" s="214"/>
      <c r="BH444" s="214"/>
    </row>
    <row r="445" spans="1:60" outlineLevel="2" x14ac:dyDescent="0.2">
      <c r="A445" s="221"/>
      <c r="B445" s="222"/>
      <c r="C445" s="268" t="s">
        <v>1471</v>
      </c>
      <c r="D445" s="262"/>
      <c r="E445" s="263">
        <v>3.38</v>
      </c>
      <c r="F445" s="224"/>
      <c r="G445" s="224"/>
      <c r="H445" s="224"/>
      <c r="I445" s="224"/>
      <c r="J445" s="224"/>
      <c r="K445" s="224"/>
      <c r="L445" s="224"/>
      <c r="M445" s="224"/>
      <c r="N445" s="223"/>
      <c r="O445" s="223"/>
      <c r="P445" s="223"/>
      <c r="Q445" s="223"/>
      <c r="R445" s="224"/>
      <c r="S445" s="224"/>
      <c r="T445" s="224"/>
      <c r="U445" s="224"/>
      <c r="V445" s="224"/>
      <c r="W445" s="224"/>
      <c r="X445" s="224"/>
      <c r="Y445" s="224"/>
      <c r="Z445" s="214"/>
      <c r="AA445" s="214"/>
      <c r="AB445" s="214"/>
      <c r="AC445" s="214"/>
      <c r="AD445" s="214"/>
      <c r="AE445" s="214"/>
      <c r="AF445" s="214"/>
      <c r="AG445" s="214" t="s">
        <v>371</v>
      </c>
      <c r="AH445" s="214">
        <v>5</v>
      </c>
      <c r="AI445" s="214"/>
      <c r="AJ445" s="214"/>
      <c r="AK445" s="214"/>
      <c r="AL445" s="214"/>
      <c r="AM445" s="214"/>
      <c r="AN445" s="214"/>
      <c r="AO445" s="214"/>
      <c r="AP445" s="214"/>
      <c r="AQ445" s="214"/>
      <c r="AR445" s="214"/>
      <c r="AS445" s="214"/>
      <c r="AT445" s="214"/>
      <c r="AU445" s="214"/>
      <c r="AV445" s="214"/>
      <c r="AW445" s="214"/>
      <c r="AX445" s="214"/>
      <c r="AY445" s="214"/>
      <c r="AZ445" s="214"/>
      <c r="BA445" s="214"/>
      <c r="BB445" s="214"/>
      <c r="BC445" s="214"/>
      <c r="BD445" s="214"/>
      <c r="BE445" s="214"/>
      <c r="BF445" s="214"/>
      <c r="BG445" s="214"/>
      <c r="BH445" s="214"/>
    </row>
    <row r="446" spans="1:60" outlineLevel="1" x14ac:dyDescent="0.2">
      <c r="A446" s="236">
        <v>125</v>
      </c>
      <c r="B446" s="237" t="s">
        <v>794</v>
      </c>
      <c r="C446" s="254" t="s">
        <v>795</v>
      </c>
      <c r="D446" s="238" t="s">
        <v>379</v>
      </c>
      <c r="E446" s="239">
        <v>3.38</v>
      </c>
      <c r="F446" s="240"/>
      <c r="G446" s="241">
        <f>ROUND(E446*F446,2)</f>
        <v>0</v>
      </c>
      <c r="H446" s="240"/>
      <c r="I446" s="241">
        <f>ROUND(E446*H446,2)</f>
        <v>0</v>
      </c>
      <c r="J446" s="240"/>
      <c r="K446" s="241">
        <f>ROUND(E446*J446,2)</f>
        <v>0</v>
      </c>
      <c r="L446" s="241">
        <v>12</v>
      </c>
      <c r="M446" s="241">
        <f>G446*(1+L446/100)</f>
        <v>0</v>
      </c>
      <c r="N446" s="239">
        <v>2.1000000000000001E-4</v>
      </c>
      <c r="O446" s="239">
        <f>ROUND(E446*N446,2)</f>
        <v>0</v>
      </c>
      <c r="P446" s="239">
        <v>0</v>
      </c>
      <c r="Q446" s="239">
        <f>ROUND(E446*P446,2)</f>
        <v>0</v>
      </c>
      <c r="R446" s="241" t="s">
        <v>786</v>
      </c>
      <c r="S446" s="241" t="s">
        <v>315</v>
      </c>
      <c r="T446" s="242" t="s">
        <v>315</v>
      </c>
      <c r="U446" s="224">
        <v>0.05</v>
      </c>
      <c r="V446" s="224">
        <f>ROUND(E446*U446,2)</f>
        <v>0.17</v>
      </c>
      <c r="W446" s="224"/>
      <c r="X446" s="224" t="s">
        <v>336</v>
      </c>
      <c r="Y446" s="224" t="s">
        <v>317</v>
      </c>
      <c r="Z446" s="214"/>
      <c r="AA446" s="214"/>
      <c r="AB446" s="214"/>
      <c r="AC446" s="214"/>
      <c r="AD446" s="214"/>
      <c r="AE446" s="214"/>
      <c r="AF446" s="214"/>
      <c r="AG446" s="214" t="s">
        <v>337</v>
      </c>
      <c r="AH446" s="214"/>
      <c r="AI446" s="214"/>
      <c r="AJ446" s="214"/>
      <c r="AK446" s="214"/>
      <c r="AL446" s="214"/>
      <c r="AM446" s="214"/>
      <c r="AN446" s="214"/>
      <c r="AO446" s="214"/>
      <c r="AP446" s="214"/>
      <c r="AQ446" s="214"/>
      <c r="AR446" s="214"/>
      <c r="AS446" s="214"/>
      <c r="AT446" s="214"/>
      <c r="AU446" s="214"/>
      <c r="AV446" s="214"/>
      <c r="AW446" s="214"/>
      <c r="AX446" s="214"/>
      <c r="AY446" s="214"/>
      <c r="AZ446" s="214"/>
      <c r="BA446" s="214"/>
      <c r="BB446" s="214"/>
      <c r="BC446" s="214"/>
      <c r="BD446" s="214"/>
      <c r="BE446" s="214"/>
      <c r="BF446" s="214"/>
      <c r="BG446" s="214"/>
      <c r="BH446" s="214"/>
    </row>
    <row r="447" spans="1:60" outlineLevel="2" x14ac:dyDescent="0.2">
      <c r="A447" s="221"/>
      <c r="B447" s="222"/>
      <c r="C447" s="255" t="s">
        <v>796</v>
      </c>
      <c r="D447" s="243"/>
      <c r="E447" s="243"/>
      <c r="F447" s="243"/>
      <c r="G447" s="243"/>
      <c r="H447" s="224"/>
      <c r="I447" s="224"/>
      <c r="J447" s="224"/>
      <c r="K447" s="224"/>
      <c r="L447" s="224"/>
      <c r="M447" s="224"/>
      <c r="N447" s="223"/>
      <c r="O447" s="223"/>
      <c r="P447" s="223"/>
      <c r="Q447" s="223"/>
      <c r="R447" s="224"/>
      <c r="S447" s="224"/>
      <c r="T447" s="224"/>
      <c r="U447" s="224"/>
      <c r="V447" s="224"/>
      <c r="W447" s="224"/>
      <c r="X447" s="224"/>
      <c r="Y447" s="224"/>
      <c r="Z447" s="214"/>
      <c r="AA447" s="214"/>
      <c r="AB447" s="214"/>
      <c r="AC447" s="214"/>
      <c r="AD447" s="214"/>
      <c r="AE447" s="214"/>
      <c r="AF447" s="214"/>
      <c r="AG447" s="214" t="s">
        <v>320</v>
      </c>
      <c r="AH447" s="214"/>
      <c r="AI447" s="214"/>
      <c r="AJ447" s="214"/>
      <c r="AK447" s="214"/>
      <c r="AL447" s="214"/>
      <c r="AM447" s="214"/>
      <c r="AN447" s="214"/>
      <c r="AO447" s="214"/>
      <c r="AP447" s="214"/>
      <c r="AQ447" s="214"/>
      <c r="AR447" s="214"/>
      <c r="AS447" s="214"/>
      <c r="AT447" s="214"/>
      <c r="AU447" s="214"/>
      <c r="AV447" s="214"/>
      <c r="AW447" s="214"/>
      <c r="AX447" s="214"/>
      <c r="AY447" s="214"/>
      <c r="AZ447" s="214"/>
      <c r="BA447" s="214"/>
      <c r="BB447" s="214"/>
      <c r="BC447" s="214"/>
      <c r="BD447" s="214"/>
      <c r="BE447" s="214"/>
      <c r="BF447" s="214"/>
      <c r="BG447" s="214"/>
      <c r="BH447" s="214"/>
    </row>
    <row r="448" spans="1:60" outlineLevel="2" x14ac:dyDescent="0.2">
      <c r="A448" s="221"/>
      <c r="B448" s="222"/>
      <c r="C448" s="268" t="s">
        <v>1471</v>
      </c>
      <c r="D448" s="262"/>
      <c r="E448" s="263">
        <v>3.38</v>
      </c>
      <c r="F448" s="224"/>
      <c r="G448" s="224"/>
      <c r="H448" s="224"/>
      <c r="I448" s="224"/>
      <c r="J448" s="224"/>
      <c r="K448" s="224"/>
      <c r="L448" s="224"/>
      <c r="M448" s="224"/>
      <c r="N448" s="223"/>
      <c r="O448" s="223"/>
      <c r="P448" s="223"/>
      <c r="Q448" s="223"/>
      <c r="R448" s="224"/>
      <c r="S448" s="224"/>
      <c r="T448" s="224"/>
      <c r="U448" s="224"/>
      <c r="V448" s="224"/>
      <c r="W448" s="224"/>
      <c r="X448" s="224"/>
      <c r="Y448" s="224"/>
      <c r="Z448" s="214"/>
      <c r="AA448" s="214"/>
      <c r="AB448" s="214"/>
      <c r="AC448" s="214"/>
      <c r="AD448" s="214"/>
      <c r="AE448" s="214"/>
      <c r="AF448" s="214"/>
      <c r="AG448" s="214" t="s">
        <v>371</v>
      </c>
      <c r="AH448" s="214">
        <v>5</v>
      </c>
      <c r="AI448" s="214"/>
      <c r="AJ448" s="214"/>
      <c r="AK448" s="214"/>
      <c r="AL448" s="214"/>
      <c r="AM448" s="214"/>
      <c r="AN448" s="214"/>
      <c r="AO448" s="214"/>
      <c r="AP448" s="214"/>
      <c r="AQ448" s="214"/>
      <c r="AR448" s="214"/>
      <c r="AS448" s="214"/>
      <c r="AT448" s="214"/>
      <c r="AU448" s="214"/>
      <c r="AV448" s="214"/>
      <c r="AW448" s="214"/>
      <c r="AX448" s="214"/>
      <c r="AY448" s="214"/>
      <c r="AZ448" s="214"/>
      <c r="BA448" s="214"/>
      <c r="BB448" s="214"/>
      <c r="BC448" s="214"/>
      <c r="BD448" s="214"/>
      <c r="BE448" s="214"/>
      <c r="BF448" s="214"/>
      <c r="BG448" s="214"/>
      <c r="BH448" s="214"/>
    </row>
    <row r="449" spans="1:60" ht="22.5" outlineLevel="1" x14ac:dyDescent="0.2">
      <c r="A449" s="236">
        <v>126</v>
      </c>
      <c r="B449" s="237" t="s">
        <v>797</v>
      </c>
      <c r="C449" s="254" t="s">
        <v>798</v>
      </c>
      <c r="D449" s="238" t="s">
        <v>379</v>
      </c>
      <c r="E449" s="239">
        <v>3.38</v>
      </c>
      <c r="F449" s="240"/>
      <c r="G449" s="241">
        <f>ROUND(E449*F449,2)</f>
        <v>0</v>
      </c>
      <c r="H449" s="240"/>
      <c r="I449" s="241">
        <f>ROUND(E449*H449,2)</f>
        <v>0</v>
      </c>
      <c r="J449" s="240"/>
      <c r="K449" s="241">
        <f>ROUND(E449*J449,2)</f>
        <v>0</v>
      </c>
      <c r="L449" s="241">
        <v>12</v>
      </c>
      <c r="M449" s="241">
        <f>G449*(1+L449/100)</f>
        <v>0</v>
      </c>
      <c r="N449" s="239">
        <v>5.0400000000000002E-3</v>
      </c>
      <c r="O449" s="239">
        <f>ROUND(E449*N449,2)</f>
        <v>0.02</v>
      </c>
      <c r="P449" s="239">
        <v>0</v>
      </c>
      <c r="Q449" s="239">
        <f>ROUND(E449*P449,2)</f>
        <v>0</v>
      </c>
      <c r="R449" s="241" t="s">
        <v>786</v>
      </c>
      <c r="S449" s="241" t="s">
        <v>315</v>
      </c>
      <c r="T449" s="242" t="s">
        <v>315</v>
      </c>
      <c r="U449" s="224">
        <v>0.98</v>
      </c>
      <c r="V449" s="224">
        <f>ROUND(E449*U449,2)</f>
        <v>3.31</v>
      </c>
      <c r="W449" s="224"/>
      <c r="X449" s="224" t="s">
        <v>336</v>
      </c>
      <c r="Y449" s="224" t="s">
        <v>317</v>
      </c>
      <c r="Z449" s="214"/>
      <c r="AA449" s="214"/>
      <c r="AB449" s="214"/>
      <c r="AC449" s="214"/>
      <c r="AD449" s="214"/>
      <c r="AE449" s="214"/>
      <c r="AF449" s="214"/>
      <c r="AG449" s="214" t="s">
        <v>337</v>
      </c>
      <c r="AH449" s="214"/>
      <c r="AI449" s="214"/>
      <c r="AJ449" s="214"/>
      <c r="AK449" s="214"/>
      <c r="AL449" s="214"/>
      <c r="AM449" s="214"/>
      <c r="AN449" s="214"/>
      <c r="AO449" s="214"/>
      <c r="AP449" s="214"/>
      <c r="AQ449" s="214"/>
      <c r="AR449" s="214"/>
      <c r="AS449" s="214"/>
      <c r="AT449" s="214"/>
      <c r="AU449" s="214"/>
      <c r="AV449" s="214"/>
      <c r="AW449" s="214"/>
      <c r="AX449" s="214"/>
      <c r="AY449" s="214"/>
      <c r="AZ449" s="214"/>
      <c r="BA449" s="214"/>
      <c r="BB449" s="214"/>
      <c r="BC449" s="214"/>
      <c r="BD449" s="214"/>
      <c r="BE449" s="214"/>
      <c r="BF449" s="214"/>
      <c r="BG449" s="214"/>
      <c r="BH449" s="214"/>
    </row>
    <row r="450" spans="1:60" outlineLevel="2" x14ac:dyDescent="0.2">
      <c r="A450" s="221"/>
      <c r="B450" s="222"/>
      <c r="C450" s="268" t="s">
        <v>1345</v>
      </c>
      <c r="D450" s="262"/>
      <c r="E450" s="263"/>
      <c r="F450" s="224"/>
      <c r="G450" s="224"/>
      <c r="H450" s="224"/>
      <c r="I450" s="224"/>
      <c r="J450" s="224"/>
      <c r="K450" s="224"/>
      <c r="L450" s="224"/>
      <c r="M450" s="224"/>
      <c r="N450" s="223"/>
      <c r="O450" s="223"/>
      <c r="P450" s="223"/>
      <c r="Q450" s="223"/>
      <c r="R450" s="224"/>
      <c r="S450" s="224"/>
      <c r="T450" s="224"/>
      <c r="U450" s="224"/>
      <c r="V450" s="224"/>
      <c r="W450" s="224"/>
      <c r="X450" s="224"/>
      <c r="Y450" s="224"/>
      <c r="Z450" s="214"/>
      <c r="AA450" s="214"/>
      <c r="AB450" s="214"/>
      <c r="AC450" s="214"/>
      <c r="AD450" s="214"/>
      <c r="AE450" s="214"/>
      <c r="AF450" s="214"/>
      <c r="AG450" s="214" t="s">
        <v>371</v>
      </c>
      <c r="AH450" s="214">
        <v>0</v>
      </c>
      <c r="AI450" s="214"/>
      <c r="AJ450" s="214"/>
      <c r="AK450" s="214"/>
      <c r="AL450" s="214"/>
      <c r="AM450" s="214"/>
      <c r="AN450" s="214"/>
      <c r="AO450" s="214"/>
      <c r="AP450" s="214"/>
      <c r="AQ450" s="214"/>
      <c r="AR450" s="214"/>
      <c r="AS450" s="214"/>
      <c r="AT450" s="214"/>
      <c r="AU450" s="214"/>
      <c r="AV450" s="214"/>
      <c r="AW450" s="214"/>
      <c r="AX450" s="214"/>
      <c r="AY450" s="214"/>
      <c r="AZ450" s="214"/>
      <c r="BA450" s="214"/>
      <c r="BB450" s="214"/>
      <c r="BC450" s="214"/>
      <c r="BD450" s="214"/>
      <c r="BE450" s="214"/>
      <c r="BF450" s="214"/>
      <c r="BG450" s="214"/>
      <c r="BH450" s="214"/>
    </row>
    <row r="451" spans="1:60" outlineLevel="3" x14ac:dyDescent="0.2">
      <c r="A451" s="221"/>
      <c r="B451" s="222"/>
      <c r="C451" s="268" t="s">
        <v>1313</v>
      </c>
      <c r="D451" s="262"/>
      <c r="E451" s="263">
        <v>2.14</v>
      </c>
      <c r="F451" s="224"/>
      <c r="G451" s="224"/>
      <c r="H451" s="224"/>
      <c r="I451" s="224"/>
      <c r="J451" s="224"/>
      <c r="K451" s="224"/>
      <c r="L451" s="224"/>
      <c r="M451" s="224"/>
      <c r="N451" s="223"/>
      <c r="O451" s="223"/>
      <c r="P451" s="223"/>
      <c r="Q451" s="223"/>
      <c r="R451" s="224"/>
      <c r="S451" s="224"/>
      <c r="T451" s="224"/>
      <c r="U451" s="224"/>
      <c r="V451" s="224"/>
      <c r="W451" s="224"/>
      <c r="X451" s="224"/>
      <c r="Y451" s="224"/>
      <c r="Z451" s="214"/>
      <c r="AA451" s="214"/>
      <c r="AB451" s="214"/>
      <c r="AC451" s="214"/>
      <c r="AD451" s="214"/>
      <c r="AE451" s="214"/>
      <c r="AF451" s="214"/>
      <c r="AG451" s="214" t="s">
        <v>371</v>
      </c>
      <c r="AH451" s="214">
        <v>0</v>
      </c>
      <c r="AI451" s="214"/>
      <c r="AJ451" s="214"/>
      <c r="AK451" s="214"/>
      <c r="AL451" s="214"/>
      <c r="AM451" s="214"/>
      <c r="AN451" s="214"/>
      <c r="AO451" s="214"/>
      <c r="AP451" s="214"/>
      <c r="AQ451" s="214"/>
      <c r="AR451" s="214"/>
      <c r="AS451" s="214"/>
      <c r="AT451" s="214"/>
      <c r="AU451" s="214"/>
      <c r="AV451" s="214"/>
      <c r="AW451" s="214"/>
      <c r="AX451" s="214"/>
      <c r="AY451" s="214"/>
      <c r="AZ451" s="214"/>
      <c r="BA451" s="214"/>
      <c r="BB451" s="214"/>
      <c r="BC451" s="214"/>
      <c r="BD451" s="214"/>
      <c r="BE451" s="214"/>
      <c r="BF451" s="214"/>
      <c r="BG451" s="214"/>
      <c r="BH451" s="214"/>
    </row>
    <row r="452" spans="1:60" outlineLevel="3" x14ac:dyDescent="0.2">
      <c r="A452" s="221"/>
      <c r="B452" s="222"/>
      <c r="C452" s="268" t="s">
        <v>1314</v>
      </c>
      <c r="D452" s="262"/>
      <c r="E452" s="263">
        <v>1.24</v>
      </c>
      <c r="F452" s="224"/>
      <c r="G452" s="224"/>
      <c r="H452" s="224"/>
      <c r="I452" s="224"/>
      <c r="J452" s="224"/>
      <c r="K452" s="224"/>
      <c r="L452" s="224"/>
      <c r="M452" s="224"/>
      <c r="N452" s="223"/>
      <c r="O452" s="223"/>
      <c r="P452" s="223"/>
      <c r="Q452" s="223"/>
      <c r="R452" s="224"/>
      <c r="S452" s="224"/>
      <c r="T452" s="224"/>
      <c r="U452" s="224"/>
      <c r="V452" s="224"/>
      <c r="W452" s="224"/>
      <c r="X452" s="224"/>
      <c r="Y452" s="224"/>
      <c r="Z452" s="214"/>
      <c r="AA452" s="214"/>
      <c r="AB452" s="214"/>
      <c r="AC452" s="214"/>
      <c r="AD452" s="214"/>
      <c r="AE452" s="214"/>
      <c r="AF452" s="214"/>
      <c r="AG452" s="214" t="s">
        <v>371</v>
      </c>
      <c r="AH452" s="214">
        <v>0</v>
      </c>
      <c r="AI452" s="214"/>
      <c r="AJ452" s="214"/>
      <c r="AK452" s="214"/>
      <c r="AL452" s="214"/>
      <c r="AM452" s="214"/>
      <c r="AN452" s="214"/>
      <c r="AO452" s="214"/>
      <c r="AP452" s="214"/>
      <c r="AQ452" s="214"/>
      <c r="AR452" s="214"/>
      <c r="AS452" s="214"/>
      <c r="AT452" s="214"/>
      <c r="AU452" s="214"/>
      <c r="AV452" s="214"/>
      <c r="AW452" s="214"/>
      <c r="AX452" s="214"/>
      <c r="AY452" s="214"/>
      <c r="AZ452" s="214"/>
      <c r="BA452" s="214"/>
      <c r="BB452" s="214"/>
      <c r="BC452" s="214"/>
      <c r="BD452" s="214"/>
      <c r="BE452" s="214"/>
      <c r="BF452" s="214"/>
      <c r="BG452" s="214"/>
      <c r="BH452" s="214"/>
    </row>
    <row r="453" spans="1:60" outlineLevel="1" x14ac:dyDescent="0.2">
      <c r="A453" s="236">
        <v>127</v>
      </c>
      <c r="B453" s="237" t="s">
        <v>800</v>
      </c>
      <c r="C453" s="254" t="s">
        <v>801</v>
      </c>
      <c r="D453" s="238" t="s">
        <v>403</v>
      </c>
      <c r="E453" s="239">
        <v>11.13</v>
      </c>
      <c r="F453" s="240"/>
      <c r="G453" s="241">
        <f>ROUND(E453*F453,2)</f>
        <v>0</v>
      </c>
      <c r="H453" s="240"/>
      <c r="I453" s="241">
        <f>ROUND(E453*H453,2)</f>
        <v>0</v>
      </c>
      <c r="J453" s="240"/>
      <c r="K453" s="241">
        <f>ROUND(E453*J453,2)</f>
        <v>0</v>
      </c>
      <c r="L453" s="241">
        <v>12</v>
      </c>
      <c r="M453" s="241">
        <f>G453*(1+L453/100)</f>
        <v>0</v>
      </c>
      <c r="N453" s="239">
        <v>4.0000000000000003E-5</v>
      </c>
      <c r="O453" s="239">
        <f>ROUND(E453*N453,2)</f>
        <v>0</v>
      </c>
      <c r="P453" s="239">
        <v>0</v>
      </c>
      <c r="Q453" s="239">
        <f>ROUND(E453*P453,2)</f>
        <v>0</v>
      </c>
      <c r="R453" s="241" t="s">
        <v>786</v>
      </c>
      <c r="S453" s="241" t="s">
        <v>315</v>
      </c>
      <c r="T453" s="242" t="s">
        <v>315</v>
      </c>
      <c r="U453" s="224">
        <v>7.0000000000000007E-2</v>
      </c>
      <c r="V453" s="224">
        <f>ROUND(E453*U453,2)</f>
        <v>0.78</v>
      </c>
      <c r="W453" s="224"/>
      <c r="X453" s="224" t="s">
        <v>336</v>
      </c>
      <c r="Y453" s="224" t="s">
        <v>317</v>
      </c>
      <c r="Z453" s="214"/>
      <c r="AA453" s="214"/>
      <c r="AB453" s="214"/>
      <c r="AC453" s="214"/>
      <c r="AD453" s="214"/>
      <c r="AE453" s="214"/>
      <c r="AF453" s="214"/>
      <c r="AG453" s="214" t="s">
        <v>337</v>
      </c>
      <c r="AH453" s="214"/>
      <c r="AI453" s="214"/>
      <c r="AJ453" s="214"/>
      <c r="AK453" s="214"/>
      <c r="AL453" s="214"/>
      <c r="AM453" s="214"/>
      <c r="AN453" s="214"/>
      <c r="AO453" s="214"/>
      <c r="AP453" s="214"/>
      <c r="AQ453" s="214"/>
      <c r="AR453" s="214"/>
      <c r="AS453" s="214"/>
      <c r="AT453" s="214"/>
      <c r="AU453" s="214"/>
      <c r="AV453" s="214"/>
      <c r="AW453" s="214"/>
      <c r="AX453" s="214"/>
      <c r="AY453" s="214"/>
      <c r="AZ453" s="214"/>
      <c r="BA453" s="214"/>
      <c r="BB453" s="214"/>
      <c r="BC453" s="214"/>
      <c r="BD453" s="214"/>
      <c r="BE453" s="214"/>
      <c r="BF453" s="214"/>
      <c r="BG453" s="214"/>
      <c r="BH453" s="214"/>
    </row>
    <row r="454" spans="1:60" outlineLevel="2" x14ac:dyDescent="0.2">
      <c r="A454" s="221"/>
      <c r="B454" s="222"/>
      <c r="C454" s="255" t="s">
        <v>802</v>
      </c>
      <c r="D454" s="243"/>
      <c r="E454" s="243"/>
      <c r="F454" s="243"/>
      <c r="G454" s="243"/>
      <c r="H454" s="224"/>
      <c r="I454" s="224"/>
      <c r="J454" s="224"/>
      <c r="K454" s="224"/>
      <c r="L454" s="224"/>
      <c r="M454" s="224"/>
      <c r="N454" s="223"/>
      <c r="O454" s="223"/>
      <c r="P454" s="223"/>
      <c r="Q454" s="223"/>
      <c r="R454" s="224"/>
      <c r="S454" s="224"/>
      <c r="T454" s="224"/>
      <c r="U454" s="224"/>
      <c r="V454" s="224"/>
      <c r="W454" s="224"/>
      <c r="X454" s="224"/>
      <c r="Y454" s="224"/>
      <c r="Z454" s="214"/>
      <c r="AA454" s="214"/>
      <c r="AB454" s="214"/>
      <c r="AC454" s="214"/>
      <c r="AD454" s="214"/>
      <c r="AE454" s="214"/>
      <c r="AF454" s="214"/>
      <c r="AG454" s="214" t="s">
        <v>320</v>
      </c>
      <c r="AH454" s="214"/>
      <c r="AI454" s="214"/>
      <c r="AJ454" s="214"/>
      <c r="AK454" s="214"/>
      <c r="AL454" s="214"/>
      <c r="AM454" s="214"/>
      <c r="AN454" s="214"/>
      <c r="AO454" s="214"/>
      <c r="AP454" s="214"/>
      <c r="AQ454" s="214"/>
      <c r="AR454" s="214"/>
      <c r="AS454" s="214"/>
      <c r="AT454" s="214"/>
      <c r="AU454" s="214"/>
      <c r="AV454" s="214"/>
      <c r="AW454" s="214"/>
      <c r="AX454" s="214"/>
      <c r="AY454" s="214"/>
      <c r="AZ454" s="214"/>
      <c r="BA454" s="214"/>
      <c r="BB454" s="214"/>
      <c r="BC454" s="214"/>
      <c r="BD454" s="214"/>
      <c r="BE454" s="214"/>
      <c r="BF454" s="214"/>
      <c r="BG454" s="214"/>
      <c r="BH454" s="214"/>
    </row>
    <row r="455" spans="1:60" outlineLevel="2" x14ac:dyDescent="0.2">
      <c r="A455" s="221"/>
      <c r="B455" s="222"/>
      <c r="C455" s="268" t="s">
        <v>1345</v>
      </c>
      <c r="D455" s="262"/>
      <c r="E455" s="263"/>
      <c r="F455" s="224"/>
      <c r="G455" s="224"/>
      <c r="H455" s="224"/>
      <c r="I455" s="224"/>
      <c r="J455" s="224"/>
      <c r="K455" s="224"/>
      <c r="L455" s="224"/>
      <c r="M455" s="224"/>
      <c r="N455" s="223"/>
      <c r="O455" s="223"/>
      <c r="P455" s="223"/>
      <c r="Q455" s="223"/>
      <c r="R455" s="224"/>
      <c r="S455" s="224"/>
      <c r="T455" s="224"/>
      <c r="U455" s="224"/>
      <c r="V455" s="224"/>
      <c r="W455" s="224"/>
      <c r="X455" s="224"/>
      <c r="Y455" s="224"/>
      <c r="Z455" s="214"/>
      <c r="AA455" s="214"/>
      <c r="AB455" s="214"/>
      <c r="AC455" s="214"/>
      <c r="AD455" s="214"/>
      <c r="AE455" s="214"/>
      <c r="AF455" s="214"/>
      <c r="AG455" s="214" t="s">
        <v>371</v>
      </c>
      <c r="AH455" s="214">
        <v>0</v>
      </c>
      <c r="AI455" s="214"/>
      <c r="AJ455" s="214"/>
      <c r="AK455" s="214"/>
      <c r="AL455" s="214"/>
      <c r="AM455" s="214"/>
      <c r="AN455" s="214"/>
      <c r="AO455" s="214"/>
      <c r="AP455" s="214"/>
      <c r="AQ455" s="214"/>
      <c r="AR455" s="214"/>
      <c r="AS455" s="214"/>
      <c r="AT455" s="214"/>
      <c r="AU455" s="214"/>
      <c r="AV455" s="214"/>
      <c r="AW455" s="214"/>
      <c r="AX455" s="214"/>
      <c r="AY455" s="214"/>
      <c r="AZ455" s="214"/>
      <c r="BA455" s="214"/>
      <c r="BB455" s="214"/>
      <c r="BC455" s="214"/>
      <c r="BD455" s="214"/>
      <c r="BE455" s="214"/>
      <c r="BF455" s="214"/>
      <c r="BG455" s="214"/>
      <c r="BH455" s="214"/>
    </row>
    <row r="456" spans="1:60" outlineLevel="3" x14ac:dyDescent="0.2">
      <c r="A456" s="221"/>
      <c r="B456" s="222"/>
      <c r="C456" s="268" t="s">
        <v>1472</v>
      </c>
      <c r="D456" s="262"/>
      <c r="E456" s="263">
        <v>6.59</v>
      </c>
      <c r="F456" s="224"/>
      <c r="G456" s="224"/>
      <c r="H456" s="224"/>
      <c r="I456" s="224"/>
      <c r="J456" s="224"/>
      <c r="K456" s="224"/>
      <c r="L456" s="224"/>
      <c r="M456" s="224"/>
      <c r="N456" s="223"/>
      <c r="O456" s="223"/>
      <c r="P456" s="223"/>
      <c r="Q456" s="223"/>
      <c r="R456" s="224"/>
      <c r="S456" s="224"/>
      <c r="T456" s="224"/>
      <c r="U456" s="224"/>
      <c r="V456" s="224"/>
      <c r="W456" s="224"/>
      <c r="X456" s="224"/>
      <c r="Y456" s="224"/>
      <c r="Z456" s="214"/>
      <c r="AA456" s="214"/>
      <c r="AB456" s="214"/>
      <c r="AC456" s="214"/>
      <c r="AD456" s="214"/>
      <c r="AE456" s="214"/>
      <c r="AF456" s="214"/>
      <c r="AG456" s="214" t="s">
        <v>371</v>
      </c>
      <c r="AH456" s="214">
        <v>0</v>
      </c>
      <c r="AI456" s="214"/>
      <c r="AJ456" s="214"/>
      <c r="AK456" s="214"/>
      <c r="AL456" s="214"/>
      <c r="AM456" s="214"/>
      <c r="AN456" s="214"/>
      <c r="AO456" s="214"/>
      <c r="AP456" s="214"/>
      <c r="AQ456" s="214"/>
      <c r="AR456" s="214"/>
      <c r="AS456" s="214"/>
      <c r="AT456" s="214"/>
      <c r="AU456" s="214"/>
      <c r="AV456" s="214"/>
      <c r="AW456" s="214"/>
      <c r="AX456" s="214"/>
      <c r="AY456" s="214"/>
      <c r="AZ456" s="214"/>
      <c r="BA456" s="214"/>
      <c r="BB456" s="214"/>
      <c r="BC456" s="214"/>
      <c r="BD456" s="214"/>
      <c r="BE456" s="214"/>
      <c r="BF456" s="214"/>
      <c r="BG456" s="214"/>
      <c r="BH456" s="214"/>
    </row>
    <row r="457" spans="1:60" outlineLevel="3" x14ac:dyDescent="0.2">
      <c r="A457" s="221"/>
      <c r="B457" s="222"/>
      <c r="C457" s="268" t="s">
        <v>1473</v>
      </c>
      <c r="D457" s="262"/>
      <c r="E457" s="263">
        <v>4.54</v>
      </c>
      <c r="F457" s="224"/>
      <c r="G457" s="224"/>
      <c r="H457" s="224"/>
      <c r="I457" s="224"/>
      <c r="J457" s="224"/>
      <c r="K457" s="224"/>
      <c r="L457" s="224"/>
      <c r="M457" s="224"/>
      <c r="N457" s="223"/>
      <c r="O457" s="223"/>
      <c r="P457" s="223"/>
      <c r="Q457" s="223"/>
      <c r="R457" s="224"/>
      <c r="S457" s="224"/>
      <c r="T457" s="224"/>
      <c r="U457" s="224"/>
      <c r="V457" s="224"/>
      <c r="W457" s="224"/>
      <c r="X457" s="224"/>
      <c r="Y457" s="224"/>
      <c r="Z457" s="214"/>
      <c r="AA457" s="214"/>
      <c r="AB457" s="214"/>
      <c r="AC457" s="214"/>
      <c r="AD457" s="214"/>
      <c r="AE457" s="214"/>
      <c r="AF457" s="214"/>
      <c r="AG457" s="214" t="s">
        <v>371</v>
      </c>
      <c r="AH457" s="214">
        <v>0</v>
      </c>
      <c r="AI457" s="214"/>
      <c r="AJ457" s="214"/>
      <c r="AK457" s="214"/>
      <c r="AL457" s="214"/>
      <c r="AM457" s="214"/>
      <c r="AN457" s="214"/>
      <c r="AO457" s="214"/>
      <c r="AP457" s="214"/>
      <c r="AQ457" s="214"/>
      <c r="AR457" s="214"/>
      <c r="AS457" s="214"/>
      <c r="AT457" s="214"/>
      <c r="AU457" s="214"/>
      <c r="AV457" s="214"/>
      <c r="AW457" s="214"/>
      <c r="AX457" s="214"/>
      <c r="AY457" s="214"/>
      <c r="AZ457" s="214"/>
      <c r="BA457" s="214"/>
      <c r="BB457" s="214"/>
      <c r="BC457" s="214"/>
      <c r="BD457" s="214"/>
      <c r="BE457" s="214"/>
      <c r="BF457" s="214"/>
      <c r="BG457" s="214"/>
      <c r="BH457" s="214"/>
    </row>
    <row r="458" spans="1:60" ht="22.5" outlineLevel="1" x14ac:dyDescent="0.2">
      <c r="A458" s="236">
        <v>128</v>
      </c>
      <c r="B458" s="237" t="s">
        <v>809</v>
      </c>
      <c r="C458" s="254" t="s">
        <v>810</v>
      </c>
      <c r="D458" s="238" t="s">
        <v>811</v>
      </c>
      <c r="E458" s="239">
        <v>57.46</v>
      </c>
      <c r="F458" s="240"/>
      <c r="G458" s="241">
        <f>ROUND(E458*F458,2)</f>
        <v>0</v>
      </c>
      <c r="H458" s="240"/>
      <c r="I458" s="241">
        <f>ROUND(E458*H458,2)</f>
        <v>0</v>
      </c>
      <c r="J458" s="240"/>
      <c r="K458" s="241">
        <f>ROUND(E458*J458,2)</f>
        <v>0</v>
      </c>
      <c r="L458" s="241">
        <v>12</v>
      </c>
      <c r="M458" s="241">
        <f>G458*(1+L458/100)</f>
        <v>0</v>
      </c>
      <c r="N458" s="239">
        <v>1E-3</v>
      </c>
      <c r="O458" s="239">
        <f>ROUND(E458*N458,2)</f>
        <v>0.06</v>
      </c>
      <c r="P458" s="239">
        <v>0</v>
      </c>
      <c r="Q458" s="239">
        <f>ROUND(E458*P458,2)</f>
        <v>0</v>
      </c>
      <c r="R458" s="241" t="s">
        <v>428</v>
      </c>
      <c r="S458" s="241" t="s">
        <v>315</v>
      </c>
      <c r="T458" s="242" t="s">
        <v>315</v>
      </c>
      <c r="U458" s="224">
        <v>0</v>
      </c>
      <c r="V458" s="224">
        <f>ROUND(E458*U458,2)</f>
        <v>0</v>
      </c>
      <c r="W458" s="224"/>
      <c r="X458" s="224" t="s">
        <v>429</v>
      </c>
      <c r="Y458" s="224" t="s">
        <v>317</v>
      </c>
      <c r="Z458" s="214"/>
      <c r="AA458" s="214"/>
      <c r="AB458" s="214"/>
      <c r="AC458" s="214"/>
      <c r="AD458" s="214"/>
      <c r="AE458" s="214"/>
      <c r="AF458" s="214"/>
      <c r="AG458" s="214" t="s">
        <v>430</v>
      </c>
      <c r="AH458" s="214"/>
      <c r="AI458" s="214"/>
      <c r="AJ458" s="214"/>
      <c r="AK458" s="214"/>
      <c r="AL458" s="214"/>
      <c r="AM458" s="214"/>
      <c r="AN458" s="214"/>
      <c r="AO458" s="214"/>
      <c r="AP458" s="214"/>
      <c r="AQ458" s="214"/>
      <c r="AR458" s="214"/>
      <c r="AS458" s="214"/>
      <c r="AT458" s="214"/>
      <c r="AU458" s="214"/>
      <c r="AV458" s="214"/>
      <c r="AW458" s="214"/>
      <c r="AX458" s="214"/>
      <c r="AY458" s="214"/>
      <c r="AZ458" s="214"/>
      <c r="BA458" s="214"/>
      <c r="BB458" s="214"/>
      <c r="BC458" s="214"/>
      <c r="BD458" s="214"/>
      <c r="BE458" s="214"/>
      <c r="BF458" s="214"/>
      <c r="BG458" s="214"/>
      <c r="BH458" s="214"/>
    </row>
    <row r="459" spans="1:60" outlineLevel="2" x14ac:dyDescent="0.2">
      <c r="A459" s="221"/>
      <c r="B459" s="222"/>
      <c r="C459" s="255" t="s">
        <v>1207</v>
      </c>
      <c r="D459" s="243"/>
      <c r="E459" s="243"/>
      <c r="F459" s="243"/>
      <c r="G459" s="243"/>
      <c r="H459" s="224"/>
      <c r="I459" s="224"/>
      <c r="J459" s="224"/>
      <c r="K459" s="224"/>
      <c r="L459" s="224"/>
      <c r="M459" s="224"/>
      <c r="N459" s="223"/>
      <c r="O459" s="223"/>
      <c r="P459" s="223"/>
      <c r="Q459" s="223"/>
      <c r="R459" s="224"/>
      <c r="S459" s="224"/>
      <c r="T459" s="224"/>
      <c r="U459" s="224"/>
      <c r="V459" s="224"/>
      <c r="W459" s="224"/>
      <c r="X459" s="224"/>
      <c r="Y459" s="224"/>
      <c r="Z459" s="214"/>
      <c r="AA459" s="214"/>
      <c r="AB459" s="214"/>
      <c r="AC459" s="214"/>
      <c r="AD459" s="214"/>
      <c r="AE459" s="214"/>
      <c r="AF459" s="214"/>
      <c r="AG459" s="214" t="s">
        <v>320</v>
      </c>
      <c r="AH459" s="214"/>
      <c r="AI459" s="214"/>
      <c r="AJ459" s="214"/>
      <c r="AK459" s="214"/>
      <c r="AL459" s="214"/>
      <c r="AM459" s="214"/>
      <c r="AN459" s="214"/>
      <c r="AO459" s="214"/>
      <c r="AP459" s="214"/>
      <c r="AQ459" s="214"/>
      <c r="AR459" s="214"/>
      <c r="AS459" s="214"/>
      <c r="AT459" s="214"/>
      <c r="AU459" s="214"/>
      <c r="AV459" s="214"/>
      <c r="AW459" s="214"/>
      <c r="AX459" s="214"/>
      <c r="AY459" s="214"/>
      <c r="AZ459" s="214"/>
      <c r="BA459" s="244" t="str">
        <f>C459</f>
        <v>Jednosložková samonivelační podlahová hmota s vlákny na bázi cementu a modifikujících přísad pro vnitřní použití.</v>
      </c>
      <c r="BB459" s="214"/>
      <c r="BC459" s="214"/>
      <c r="BD459" s="214"/>
      <c r="BE459" s="214"/>
      <c r="BF459" s="214"/>
      <c r="BG459" s="214"/>
      <c r="BH459" s="214"/>
    </row>
    <row r="460" spans="1:60" outlineLevel="3" x14ac:dyDescent="0.2">
      <c r="A460" s="221"/>
      <c r="B460" s="222"/>
      <c r="C460" s="258" t="s">
        <v>1293</v>
      </c>
      <c r="D460" s="252"/>
      <c r="E460" s="252"/>
      <c r="F460" s="252"/>
      <c r="G460" s="252"/>
      <c r="H460" s="224"/>
      <c r="I460" s="224"/>
      <c r="J460" s="224"/>
      <c r="K460" s="224"/>
      <c r="L460" s="224"/>
      <c r="M460" s="224"/>
      <c r="N460" s="223"/>
      <c r="O460" s="223"/>
      <c r="P460" s="223"/>
      <c r="Q460" s="223"/>
      <c r="R460" s="224"/>
      <c r="S460" s="224"/>
      <c r="T460" s="224"/>
      <c r="U460" s="224"/>
      <c r="V460" s="224"/>
      <c r="W460" s="224"/>
      <c r="X460" s="224"/>
      <c r="Y460" s="224"/>
      <c r="Z460" s="214"/>
      <c r="AA460" s="214"/>
      <c r="AB460" s="214"/>
      <c r="AC460" s="214"/>
      <c r="AD460" s="214"/>
      <c r="AE460" s="214"/>
      <c r="AF460" s="214"/>
      <c r="AG460" s="214" t="s">
        <v>320</v>
      </c>
      <c r="AH460" s="214"/>
      <c r="AI460" s="214"/>
      <c r="AJ460" s="214"/>
      <c r="AK460" s="214"/>
      <c r="AL460" s="214"/>
      <c r="AM460" s="214"/>
      <c r="AN460" s="214"/>
      <c r="AO460" s="214"/>
      <c r="AP460" s="214"/>
      <c r="AQ460" s="214"/>
      <c r="AR460" s="214"/>
      <c r="AS460" s="214"/>
      <c r="AT460" s="214"/>
      <c r="AU460" s="214"/>
      <c r="AV460" s="214"/>
      <c r="AW460" s="214"/>
      <c r="AX460" s="214"/>
      <c r="AY460" s="214"/>
      <c r="AZ460" s="214"/>
      <c r="BA460" s="214"/>
      <c r="BB460" s="214"/>
      <c r="BC460" s="214"/>
      <c r="BD460" s="214"/>
      <c r="BE460" s="214"/>
      <c r="BF460" s="214"/>
      <c r="BG460" s="214"/>
      <c r="BH460" s="214"/>
    </row>
    <row r="461" spans="1:60" outlineLevel="3" x14ac:dyDescent="0.2">
      <c r="A461" s="221"/>
      <c r="B461" s="222"/>
      <c r="C461" s="258" t="s">
        <v>1208</v>
      </c>
      <c r="D461" s="252"/>
      <c r="E461" s="252"/>
      <c r="F461" s="252"/>
      <c r="G461" s="252"/>
      <c r="H461" s="224"/>
      <c r="I461" s="224"/>
      <c r="J461" s="224"/>
      <c r="K461" s="224"/>
      <c r="L461" s="224"/>
      <c r="M461" s="224"/>
      <c r="N461" s="223"/>
      <c r="O461" s="223"/>
      <c r="P461" s="223"/>
      <c r="Q461" s="223"/>
      <c r="R461" s="224"/>
      <c r="S461" s="224"/>
      <c r="T461" s="224"/>
      <c r="U461" s="224"/>
      <c r="V461" s="224"/>
      <c r="W461" s="224"/>
      <c r="X461" s="224"/>
      <c r="Y461" s="224"/>
      <c r="Z461" s="214"/>
      <c r="AA461" s="214"/>
      <c r="AB461" s="214"/>
      <c r="AC461" s="214"/>
      <c r="AD461" s="214"/>
      <c r="AE461" s="214"/>
      <c r="AF461" s="214"/>
      <c r="AG461" s="214" t="s">
        <v>320</v>
      </c>
      <c r="AH461" s="214"/>
      <c r="AI461" s="214"/>
      <c r="AJ461" s="214"/>
      <c r="AK461" s="214"/>
      <c r="AL461" s="214"/>
      <c r="AM461" s="214"/>
      <c r="AN461" s="214"/>
      <c r="AO461" s="214"/>
      <c r="AP461" s="214"/>
      <c r="AQ461" s="214"/>
      <c r="AR461" s="214"/>
      <c r="AS461" s="214"/>
      <c r="AT461" s="214"/>
      <c r="AU461" s="214"/>
      <c r="AV461" s="214"/>
      <c r="AW461" s="214"/>
      <c r="AX461" s="214"/>
      <c r="AY461" s="214"/>
      <c r="AZ461" s="214"/>
      <c r="BA461" s="214"/>
      <c r="BB461" s="214"/>
      <c r="BC461" s="214"/>
      <c r="BD461" s="214"/>
      <c r="BE461" s="214"/>
      <c r="BF461" s="214"/>
      <c r="BG461" s="214"/>
      <c r="BH461" s="214"/>
    </row>
    <row r="462" spans="1:60" outlineLevel="2" x14ac:dyDescent="0.2">
      <c r="A462" s="221"/>
      <c r="B462" s="222"/>
      <c r="C462" s="268" t="s">
        <v>1474</v>
      </c>
      <c r="D462" s="262"/>
      <c r="E462" s="263">
        <v>57.46</v>
      </c>
      <c r="F462" s="224"/>
      <c r="G462" s="224"/>
      <c r="H462" s="224"/>
      <c r="I462" s="224"/>
      <c r="J462" s="224"/>
      <c r="K462" s="224"/>
      <c r="L462" s="224"/>
      <c r="M462" s="224"/>
      <c r="N462" s="223"/>
      <c r="O462" s="223"/>
      <c r="P462" s="223"/>
      <c r="Q462" s="223"/>
      <c r="R462" s="224"/>
      <c r="S462" s="224"/>
      <c r="T462" s="224"/>
      <c r="U462" s="224"/>
      <c r="V462" s="224"/>
      <c r="W462" s="224"/>
      <c r="X462" s="224"/>
      <c r="Y462" s="224"/>
      <c r="Z462" s="214"/>
      <c r="AA462" s="214"/>
      <c r="AB462" s="214"/>
      <c r="AC462" s="214"/>
      <c r="AD462" s="214"/>
      <c r="AE462" s="214"/>
      <c r="AF462" s="214"/>
      <c r="AG462" s="214" t="s">
        <v>371</v>
      </c>
      <c r="AH462" s="214">
        <v>0</v>
      </c>
      <c r="AI462" s="214"/>
      <c r="AJ462" s="214"/>
      <c r="AK462" s="214"/>
      <c r="AL462" s="214"/>
      <c r="AM462" s="214"/>
      <c r="AN462" s="214"/>
      <c r="AO462" s="214"/>
      <c r="AP462" s="214"/>
      <c r="AQ462" s="214"/>
      <c r="AR462" s="214"/>
      <c r="AS462" s="214"/>
      <c r="AT462" s="214"/>
      <c r="AU462" s="214"/>
      <c r="AV462" s="214"/>
      <c r="AW462" s="214"/>
      <c r="AX462" s="214"/>
      <c r="AY462" s="214"/>
      <c r="AZ462" s="214"/>
      <c r="BA462" s="214"/>
      <c r="BB462" s="214"/>
      <c r="BC462" s="214"/>
      <c r="BD462" s="214"/>
      <c r="BE462" s="214"/>
      <c r="BF462" s="214"/>
      <c r="BG462" s="214"/>
      <c r="BH462" s="214"/>
    </row>
    <row r="463" spans="1:60" ht="22.5" outlineLevel="1" x14ac:dyDescent="0.2">
      <c r="A463" s="236">
        <v>129</v>
      </c>
      <c r="B463" s="237" t="s">
        <v>805</v>
      </c>
      <c r="C463" s="254" t="s">
        <v>806</v>
      </c>
      <c r="D463" s="238" t="s">
        <v>379</v>
      </c>
      <c r="E463" s="239">
        <v>3.718</v>
      </c>
      <c r="F463" s="240"/>
      <c r="G463" s="241">
        <f>ROUND(E463*F463,2)</f>
        <v>0</v>
      </c>
      <c r="H463" s="240"/>
      <c r="I463" s="241">
        <f>ROUND(E463*H463,2)</f>
        <v>0</v>
      </c>
      <c r="J463" s="240"/>
      <c r="K463" s="241">
        <f>ROUND(E463*J463,2)</f>
        <v>0</v>
      </c>
      <c r="L463" s="241">
        <v>12</v>
      </c>
      <c r="M463" s="241">
        <f>G463*(1+L463/100)</f>
        <v>0</v>
      </c>
      <c r="N463" s="239">
        <v>1.7399999999999999E-2</v>
      </c>
      <c r="O463" s="239">
        <f>ROUND(E463*N463,2)</f>
        <v>0.06</v>
      </c>
      <c r="P463" s="239">
        <v>0</v>
      </c>
      <c r="Q463" s="239">
        <f>ROUND(E463*P463,2)</f>
        <v>0</v>
      </c>
      <c r="R463" s="241" t="s">
        <v>428</v>
      </c>
      <c r="S463" s="241" t="s">
        <v>315</v>
      </c>
      <c r="T463" s="242" t="s">
        <v>315</v>
      </c>
      <c r="U463" s="224">
        <v>0</v>
      </c>
      <c r="V463" s="224">
        <f>ROUND(E463*U463,2)</f>
        <v>0</v>
      </c>
      <c r="W463" s="224"/>
      <c r="X463" s="224" t="s">
        <v>429</v>
      </c>
      <c r="Y463" s="224" t="s">
        <v>317</v>
      </c>
      <c r="Z463" s="214"/>
      <c r="AA463" s="214"/>
      <c r="AB463" s="214"/>
      <c r="AC463" s="214"/>
      <c r="AD463" s="214"/>
      <c r="AE463" s="214"/>
      <c r="AF463" s="214"/>
      <c r="AG463" s="214" t="s">
        <v>430</v>
      </c>
      <c r="AH463" s="214"/>
      <c r="AI463" s="214"/>
      <c r="AJ463" s="214"/>
      <c r="AK463" s="214"/>
      <c r="AL463" s="214"/>
      <c r="AM463" s="214"/>
      <c r="AN463" s="214"/>
      <c r="AO463" s="214"/>
      <c r="AP463" s="214"/>
      <c r="AQ463" s="214"/>
      <c r="AR463" s="214"/>
      <c r="AS463" s="214"/>
      <c r="AT463" s="214"/>
      <c r="AU463" s="214"/>
      <c r="AV463" s="214"/>
      <c r="AW463" s="214"/>
      <c r="AX463" s="214"/>
      <c r="AY463" s="214"/>
      <c r="AZ463" s="214"/>
      <c r="BA463" s="214"/>
      <c r="BB463" s="214"/>
      <c r="BC463" s="214"/>
      <c r="BD463" s="214"/>
      <c r="BE463" s="214"/>
      <c r="BF463" s="214"/>
      <c r="BG463" s="214"/>
      <c r="BH463" s="214"/>
    </row>
    <row r="464" spans="1:60" outlineLevel="2" x14ac:dyDescent="0.2">
      <c r="A464" s="221"/>
      <c r="B464" s="222"/>
      <c r="C464" s="255" t="s">
        <v>807</v>
      </c>
      <c r="D464" s="243"/>
      <c r="E464" s="243"/>
      <c r="F464" s="243"/>
      <c r="G464" s="243"/>
      <c r="H464" s="224"/>
      <c r="I464" s="224"/>
      <c r="J464" s="224"/>
      <c r="K464" s="224"/>
      <c r="L464" s="224"/>
      <c r="M464" s="224"/>
      <c r="N464" s="223"/>
      <c r="O464" s="223"/>
      <c r="P464" s="223"/>
      <c r="Q464" s="223"/>
      <c r="R464" s="224"/>
      <c r="S464" s="224"/>
      <c r="T464" s="224"/>
      <c r="U464" s="224"/>
      <c r="V464" s="224"/>
      <c r="W464" s="224"/>
      <c r="X464" s="224"/>
      <c r="Y464" s="224"/>
      <c r="Z464" s="214"/>
      <c r="AA464" s="214"/>
      <c r="AB464" s="214"/>
      <c r="AC464" s="214"/>
      <c r="AD464" s="214"/>
      <c r="AE464" s="214"/>
      <c r="AF464" s="214"/>
      <c r="AG464" s="214" t="s">
        <v>320</v>
      </c>
      <c r="AH464" s="214"/>
      <c r="AI464" s="214"/>
      <c r="AJ464" s="214"/>
      <c r="AK464" s="214"/>
      <c r="AL464" s="214"/>
      <c r="AM464" s="214"/>
      <c r="AN464" s="214"/>
      <c r="AO464" s="214"/>
      <c r="AP464" s="214"/>
      <c r="AQ464" s="214"/>
      <c r="AR464" s="214"/>
      <c r="AS464" s="214"/>
      <c r="AT464" s="214"/>
      <c r="AU464" s="214"/>
      <c r="AV464" s="214"/>
      <c r="AW464" s="214"/>
      <c r="AX464" s="214"/>
      <c r="AY464" s="214"/>
      <c r="AZ464" s="214"/>
      <c r="BA464" s="214"/>
      <c r="BB464" s="214"/>
      <c r="BC464" s="214"/>
      <c r="BD464" s="214"/>
      <c r="BE464" s="214"/>
      <c r="BF464" s="214"/>
      <c r="BG464" s="214"/>
      <c r="BH464" s="214"/>
    </row>
    <row r="465" spans="1:60" outlineLevel="2" x14ac:dyDescent="0.2">
      <c r="A465" s="221"/>
      <c r="B465" s="222"/>
      <c r="C465" s="268" t="s">
        <v>1475</v>
      </c>
      <c r="D465" s="262"/>
      <c r="E465" s="263">
        <v>3.718</v>
      </c>
      <c r="F465" s="224"/>
      <c r="G465" s="224"/>
      <c r="H465" s="224"/>
      <c r="I465" s="224"/>
      <c r="J465" s="224"/>
      <c r="K465" s="224"/>
      <c r="L465" s="224"/>
      <c r="M465" s="224"/>
      <c r="N465" s="223"/>
      <c r="O465" s="223"/>
      <c r="P465" s="223"/>
      <c r="Q465" s="223"/>
      <c r="R465" s="224"/>
      <c r="S465" s="224"/>
      <c r="T465" s="224"/>
      <c r="U465" s="224"/>
      <c r="V465" s="224"/>
      <c r="W465" s="224"/>
      <c r="X465" s="224"/>
      <c r="Y465" s="224"/>
      <c r="Z465" s="214"/>
      <c r="AA465" s="214"/>
      <c r="AB465" s="214"/>
      <c r="AC465" s="214"/>
      <c r="AD465" s="214"/>
      <c r="AE465" s="214"/>
      <c r="AF465" s="214"/>
      <c r="AG465" s="214" t="s">
        <v>371</v>
      </c>
      <c r="AH465" s="214">
        <v>0</v>
      </c>
      <c r="AI465" s="214"/>
      <c r="AJ465" s="214"/>
      <c r="AK465" s="214"/>
      <c r="AL465" s="214"/>
      <c r="AM465" s="214"/>
      <c r="AN465" s="214"/>
      <c r="AO465" s="214"/>
      <c r="AP465" s="214"/>
      <c r="AQ465" s="214"/>
      <c r="AR465" s="214"/>
      <c r="AS465" s="214"/>
      <c r="AT465" s="214"/>
      <c r="AU465" s="214"/>
      <c r="AV465" s="214"/>
      <c r="AW465" s="214"/>
      <c r="AX465" s="214"/>
      <c r="AY465" s="214"/>
      <c r="AZ465" s="214"/>
      <c r="BA465" s="214"/>
      <c r="BB465" s="214"/>
      <c r="BC465" s="214"/>
      <c r="BD465" s="214"/>
      <c r="BE465" s="214"/>
      <c r="BF465" s="214"/>
      <c r="BG465" s="214"/>
      <c r="BH465" s="214"/>
    </row>
    <row r="466" spans="1:60" outlineLevel="1" x14ac:dyDescent="0.2">
      <c r="A466" s="236">
        <v>130</v>
      </c>
      <c r="B466" s="237" t="s">
        <v>1476</v>
      </c>
      <c r="C466" s="254" t="s">
        <v>1477</v>
      </c>
      <c r="D466" s="238" t="s">
        <v>581</v>
      </c>
      <c r="E466" s="239">
        <v>0.14033999999999999</v>
      </c>
      <c r="F466" s="240"/>
      <c r="G466" s="241">
        <f>ROUND(E466*F466,2)</f>
        <v>0</v>
      </c>
      <c r="H466" s="240"/>
      <c r="I466" s="241">
        <f>ROUND(E466*H466,2)</f>
        <v>0</v>
      </c>
      <c r="J466" s="240"/>
      <c r="K466" s="241">
        <f>ROUND(E466*J466,2)</f>
        <v>0</v>
      </c>
      <c r="L466" s="241">
        <v>12</v>
      </c>
      <c r="M466" s="241">
        <f>G466*(1+L466/100)</f>
        <v>0</v>
      </c>
      <c r="N466" s="239">
        <v>0</v>
      </c>
      <c r="O466" s="239">
        <f>ROUND(E466*N466,2)</f>
        <v>0</v>
      </c>
      <c r="P466" s="239">
        <v>0</v>
      </c>
      <c r="Q466" s="239">
        <f>ROUND(E466*P466,2)</f>
        <v>0</v>
      </c>
      <c r="R466" s="241" t="s">
        <v>786</v>
      </c>
      <c r="S466" s="241" t="s">
        <v>315</v>
      </c>
      <c r="T466" s="242" t="s">
        <v>315</v>
      </c>
      <c r="U466" s="224">
        <v>1.2649999999999999</v>
      </c>
      <c r="V466" s="224">
        <f>ROUND(E466*U466,2)</f>
        <v>0.18</v>
      </c>
      <c r="W466" s="224"/>
      <c r="X466" s="224" t="s">
        <v>582</v>
      </c>
      <c r="Y466" s="224" t="s">
        <v>317</v>
      </c>
      <c r="Z466" s="214"/>
      <c r="AA466" s="214"/>
      <c r="AB466" s="214"/>
      <c r="AC466" s="214"/>
      <c r="AD466" s="214"/>
      <c r="AE466" s="214"/>
      <c r="AF466" s="214"/>
      <c r="AG466" s="214" t="s">
        <v>583</v>
      </c>
      <c r="AH466" s="214"/>
      <c r="AI466" s="214"/>
      <c r="AJ466" s="214"/>
      <c r="AK466" s="214"/>
      <c r="AL466" s="214"/>
      <c r="AM466" s="214"/>
      <c r="AN466" s="214"/>
      <c r="AO466" s="214"/>
      <c r="AP466" s="214"/>
      <c r="AQ466" s="214"/>
      <c r="AR466" s="214"/>
      <c r="AS466" s="214"/>
      <c r="AT466" s="214"/>
      <c r="AU466" s="214"/>
      <c r="AV466" s="214"/>
      <c r="AW466" s="214"/>
      <c r="AX466" s="214"/>
      <c r="AY466" s="214"/>
      <c r="AZ466" s="214"/>
      <c r="BA466" s="214"/>
      <c r="BB466" s="214"/>
      <c r="BC466" s="214"/>
      <c r="BD466" s="214"/>
      <c r="BE466" s="214"/>
      <c r="BF466" s="214"/>
      <c r="BG466" s="214"/>
      <c r="BH466" s="214"/>
    </row>
    <row r="467" spans="1:60" outlineLevel="2" x14ac:dyDescent="0.2">
      <c r="A467" s="221"/>
      <c r="B467" s="222"/>
      <c r="C467" s="267" t="s">
        <v>608</v>
      </c>
      <c r="D467" s="266"/>
      <c r="E467" s="266"/>
      <c r="F467" s="266"/>
      <c r="G467" s="266"/>
      <c r="H467" s="224"/>
      <c r="I467" s="224"/>
      <c r="J467" s="224"/>
      <c r="K467" s="224"/>
      <c r="L467" s="224"/>
      <c r="M467" s="224"/>
      <c r="N467" s="223"/>
      <c r="O467" s="223"/>
      <c r="P467" s="223"/>
      <c r="Q467" s="223"/>
      <c r="R467" s="224"/>
      <c r="S467" s="224"/>
      <c r="T467" s="224"/>
      <c r="U467" s="224"/>
      <c r="V467" s="224"/>
      <c r="W467" s="224"/>
      <c r="X467" s="224"/>
      <c r="Y467" s="224"/>
      <c r="Z467" s="214"/>
      <c r="AA467" s="214"/>
      <c r="AB467" s="214"/>
      <c r="AC467" s="214"/>
      <c r="AD467" s="214"/>
      <c r="AE467" s="214"/>
      <c r="AF467" s="214"/>
      <c r="AG467" s="214" t="s">
        <v>369</v>
      </c>
      <c r="AH467" s="214"/>
      <c r="AI467" s="214"/>
      <c r="AJ467" s="214"/>
      <c r="AK467" s="214"/>
      <c r="AL467" s="214"/>
      <c r="AM467" s="214"/>
      <c r="AN467" s="214"/>
      <c r="AO467" s="214"/>
      <c r="AP467" s="214"/>
      <c r="AQ467" s="214"/>
      <c r="AR467" s="214"/>
      <c r="AS467" s="214"/>
      <c r="AT467" s="214"/>
      <c r="AU467" s="214"/>
      <c r="AV467" s="214"/>
      <c r="AW467" s="214"/>
      <c r="AX467" s="214"/>
      <c r="AY467" s="214"/>
      <c r="AZ467" s="214"/>
      <c r="BA467" s="214"/>
      <c r="BB467" s="214"/>
      <c r="BC467" s="214"/>
      <c r="BD467" s="214"/>
      <c r="BE467" s="214"/>
      <c r="BF467" s="214"/>
      <c r="BG467" s="214"/>
      <c r="BH467" s="214"/>
    </row>
    <row r="468" spans="1:60" x14ac:dyDescent="0.2">
      <c r="A468" s="229" t="s">
        <v>310</v>
      </c>
      <c r="B468" s="230" t="s">
        <v>256</v>
      </c>
      <c r="C468" s="253" t="s">
        <v>257</v>
      </c>
      <c r="D468" s="231"/>
      <c r="E468" s="232"/>
      <c r="F468" s="233"/>
      <c r="G468" s="233">
        <f>SUMIF(AG469:AG471,"&lt;&gt;NOR",G469:G471)</f>
        <v>0</v>
      </c>
      <c r="H468" s="233"/>
      <c r="I468" s="233">
        <f>SUM(I469:I471)</f>
        <v>0</v>
      </c>
      <c r="J468" s="233"/>
      <c r="K468" s="233">
        <f>SUM(K469:K471)</f>
        <v>0</v>
      </c>
      <c r="L468" s="233"/>
      <c r="M468" s="233">
        <f>SUM(M469:M471)</f>
        <v>0</v>
      </c>
      <c r="N468" s="232"/>
      <c r="O468" s="232">
        <f>SUM(O469:O471)</f>
        <v>0</v>
      </c>
      <c r="P468" s="232"/>
      <c r="Q468" s="232">
        <f>SUM(Q469:Q471)</f>
        <v>0.48</v>
      </c>
      <c r="R468" s="233"/>
      <c r="S468" s="233"/>
      <c r="T468" s="234"/>
      <c r="U468" s="228"/>
      <c r="V468" s="228">
        <f>SUM(V469:V471)</f>
        <v>5.78</v>
      </c>
      <c r="W468" s="228"/>
      <c r="X468" s="228"/>
      <c r="Y468" s="228"/>
      <c r="AG468" t="s">
        <v>311</v>
      </c>
    </row>
    <row r="469" spans="1:60" outlineLevel="1" x14ac:dyDescent="0.2">
      <c r="A469" s="236">
        <v>131</v>
      </c>
      <c r="B469" s="237" t="s">
        <v>1213</v>
      </c>
      <c r="C469" s="254" t="s">
        <v>1214</v>
      </c>
      <c r="D469" s="238" t="s">
        <v>379</v>
      </c>
      <c r="E469" s="239">
        <v>24.07</v>
      </c>
      <c r="F469" s="240"/>
      <c r="G469" s="241">
        <f>ROUND(E469*F469,2)</f>
        <v>0</v>
      </c>
      <c r="H469" s="240"/>
      <c r="I469" s="241">
        <f>ROUND(E469*H469,2)</f>
        <v>0</v>
      </c>
      <c r="J469" s="240"/>
      <c r="K469" s="241">
        <f>ROUND(E469*J469,2)</f>
        <v>0</v>
      </c>
      <c r="L469" s="241">
        <v>12</v>
      </c>
      <c r="M469" s="241">
        <f>G469*(1+L469/100)</f>
        <v>0</v>
      </c>
      <c r="N469" s="239">
        <v>0</v>
      </c>
      <c r="O469" s="239">
        <f>ROUND(E469*N469,2)</f>
        <v>0</v>
      </c>
      <c r="P469" s="239">
        <v>0.02</v>
      </c>
      <c r="Q469" s="239">
        <f>ROUND(E469*P469,2)</f>
        <v>0.48</v>
      </c>
      <c r="R469" s="241" t="s">
        <v>817</v>
      </c>
      <c r="S469" s="241" t="s">
        <v>315</v>
      </c>
      <c r="T469" s="242" t="s">
        <v>315</v>
      </c>
      <c r="U469" s="224">
        <v>0.24</v>
      </c>
      <c r="V469" s="224">
        <f>ROUND(E469*U469,2)</f>
        <v>5.78</v>
      </c>
      <c r="W469" s="224"/>
      <c r="X469" s="224" t="s">
        <v>336</v>
      </c>
      <c r="Y469" s="224" t="s">
        <v>317</v>
      </c>
      <c r="Z469" s="214"/>
      <c r="AA469" s="214"/>
      <c r="AB469" s="214"/>
      <c r="AC469" s="214"/>
      <c r="AD469" s="214"/>
      <c r="AE469" s="214"/>
      <c r="AF469" s="214"/>
      <c r="AG469" s="214" t="s">
        <v>367</v>
      </c>
      <c r="AH469" s="214"/>
      <c r="AI469" s="214"/>
      <c r="AJ469" s="214"/>
      <c r="AK469" s="214"/>
      <c r="AL469" s="214"/>
      <c r="AM469" s="214"/>
      <c r="AN469" s="214"/>
      <c r="AO469" s="214"/>
      <c r="AP469" s="214"/>
      <c r="AQ469" s="214"/>
      <c r="AR469" s="214"/>
      <c r="AS469" s="214"/>
      <c r="AT469" s="214"/>
      <c r="AU469" s="214"/>
      <c r="AV469" s="214"/>
      <c r="AW469" s="214"/>
      <c r="AX469" s="214"/>
      <c r="AY469" s="214"/>
      <c r="AZ469" s="214"/>
      <c r="BA469" s="214"/>
      <c r="BB469" s="214"/>
      <c r="BC469" s="214"/>
      <c r="BD469" s="214"/>
      <c r="BE469" s="214"/>
      <c r="BF469" s="214"/>
      <c r="BG469" s="214"/>
      <c r="BH469" s="214"/>
    </row>
    <row r="470" spans="1:60" outlineLevel="2" x14ac:dyDescent="0.2">
      <c r="A470" s="221"/>
      <c r="B470" s="222"/>
      <c r="C470" s="268" t="s">
        <v>536</v>
      </c>
      <c r="D470" s="262"/>
      <c r="E470" s="263"/>
      <c r="F470" s="224"/>
      <c r="G470" s="224"/>
      <c r="H470" s="224"/>
      <c r="I470" s="224"/>
      <c r="J470" s="224"/>
      <c r="K470" s="224"/>
      <c r="L470" s="224"/>
      <c r="M470" s="224"/>
      <c r="N470" s="223"/>
      <c r="O470" s="223"/>
      <c r="P470" s="223"/>
      <c r="Q470" s="223"/>
      <c r="R470" s="224"/>
      <c r="S470" s="224"/>
      <c r="T470" s="224"/>
      <c r="U470" s="224"/>
      <c r="V470" s="224"/>
      <c r="W470" s="224"/>
      <c r="X470" s="224"/>
      <c r="Y470" s="224"/>
      <c r="Z470" s="214"/>
      <c r="AA470" s="214"/>
      <c r="AB470" s="214"/>
      <c r="AC470" s="214"/>
      <c r="AD470" s="214"/>
      <c r="AE470" s="214"/>
      <c r="AF470" s="214"/>
      <c r="AG470" s="214" t="s">
        <v>371</v>
      </c>
      <c r="AH470" s="214">
        <v>0</v>
      </c>
      <c r="AI470" s="214"/>
      <c r="AJ470" s="214"/>
      <c r="AK470" s="214"/>
      <c r="AL470" s="214"/>
      <c r="AM470" s="214"/>
      <c r="AN470" s="214"/>
      <c r="AO470" s="214"/>
      <c r="AP470" s="214"/>
      <c r="AQ470" s="214"/>
      <c r="AR470" s="214"/>
      <c r="AS470" s="214"/>
      <c r="AT470" s="214"/>
      <c r="AU470" s="214"/>
      <c r="AV470" s="214"/>
      <c r="AW470" s="214"/>
      <c r="AX470" s="214"/>
      <c r="AY470" s="214"/>
      <c r="AZ470" s="214"/>
      <c r="BA470" s="214"/>
      <c r="BB470" s="214"/>
      <c r="BC470" s="214"/>
      <c r="BD470" s="214"/>
      <c r="BE470" s="214"/>
      <c r="BF470" s="214"/>
      <c r="BG470" s="214"/>
      <c r="BH470" s="214"/>
    </row>
    <row r="471" spans="1:60" outlineLevel="3" x14ac:dyDescent="0.2">
      <c r="A471" s="221"/>
      <c r="B471" s="222"/>
      <c r="C471" s="268" t="s">
        <v>1371</v>
      </c>
      <c r="D471" s="262"/>
      <c r="E471" s="263">
        <v>24.07</v>
      </c>
      <c r="F471" s="224"/>
      <c r="G471" s="224"/>
      <c r="H471" s="224"/>
      <c r="I471" s="224"/>
      <c r="J471" s="224"/>
      <c r="K471" s="224"/>
      <c r="L471" s="224"/>
      <c r="M471" s="224"/>
      <c r="N471" s="223"/>
      <c r="O471" s="223"/>
      <c r="P471" s="223"/>
      <c r="Q471" s="223"/>
      <c r="R471" s="224"/>
      <c r="S471" s="224"/>
      <c r="T471" s="224"/>
      <c r="U471" s="224"/>
      <c r="V471" s="224"/>
      <c r="W471" s="224"/>
      <c r="X471" s="224"/>
      <c r="Y471" s="224"/>
      <c r="Z471" s="214"/>
      <c r="AA471" s="214"/>
      <c r="AB471" s="214"/>
      <c r="AC471" s="214"/>
      <c r="AD471" s="214"/>
      <c r="AE471" s="214"/>
      <c r="AF471" s="214"/>
      <c r="AG471" s="214" t="s">
        <v>371</v>
      </c>
      <c r="AH471" s="214">
        <v>0</v>
      </c>
      <c r="AI471" s="214"/>
      <c r="AJ471" s="214"/>
      <c r="AK471" s="214"/>
      <c r="AL471" s="214"/>
      <c r="AM471" s="214"/>
      <c r="AN471" s="214"/>
      <c r="AO471" s="214"/>
      <c r="AP471" s="214"/>
      <c r="AQ471" s="214"/>
      <c r="AR471" s="214"/>
      <c r="AS471" s="214"/>
      <c r="AT471" s="214"/>
      <c r="AU471" s="214"/>
      <c r="AV471" s="214"/>
      <c r="AW471" s="214"/>
      <c r="AX471" s="214"/>
      <c r="AY471" s="214"/>
      <c r="AZ471" s="214"/>
      <c r="BA471" s="214"/>
      <c r="BB471" s="214"/>
      <c r="BC471" s="214"/>
      <c r="BD471" s="214"/>
      <c r="BE471" s="214"/>
      <c r="BF471" s="214"/>
      <c r="BG471" s="214"/>
      <c r="BH471" s="214"/>
    </row>
    <row r="472" spans="1:60" x14ac:dyDescent="0.2">
      <c r="A472" s="229" t="s">
        <v>310</v>
      </c>
      <c r="B472" s="230" t="s">
        <v>258</v>
      </c>
      <c r="C472" s="253" t="s">
        <v>259</v>
      </c>
      <c r="D472" s="231"/>
      <c r="E472" s="232"/>
      <c r="F472" s="233"/>
      <c r="G472" s="233">
        <f>SUMIF(AG473:AG502,"&lt;&gt;NOR",G473:G502)</f>
        <v>0</v>
      </c>
      <c r="H472" s="233"/>
      <c r="I472" s="233">
        <f>SUM(I473:I502)</f>
        <v>0</v>
      </c>
      <c r="J472" s="233"/>
      <c r="K472" s="233">
        <f>SUM(K473:K502)</f>
        <v>0</v>
      </c>
      <c r="L472" s="233"/>
      <c r="M472" s="233">
        <f>SUM(M473:M502)</f>
        <v>0</v>
      </c>
      <c r="N472" s="232"/>
      <c r="O472" s="232">
        <f>SUM(O473:O502)</f>
        <v>0.14000000000000001</v>
      </c>
      <c r="P472" s="232"/>
      <c r="Q472" s="232">
        <f>SUM(Q473:Q502)</f>
        <v>0</v>
      </c>
      <c r="R472" s="233"/>
      <c r="S472" s="233"/>
      <c r="T472" s="234"/>
      <c r="U472" s="228"/>
      <c r="V472" s="228">
        <f>SUM(V473:V502)</f>
        <v>23.24</v>
      </c>
      <c r="W472" s="228"/>
      <c r="X472" s="228"/>
      <c r="Y472" s="228"/>
      <c r="AG472" t="s">
        <v>311</v>
      </c>
    </row>
    <row r="473" spans="1:60" outlineLevel="1" x14ac:dyDescent="0.2">
      <c r="A473" s="236">
        <v>132</v>
      </c>
      <c r="B473" s="237" t="s">
        <v>823</v>
      </c>
      <c r="C473" s="254" t="s">
        <v>824</v>
      </c>
      <c r="D473" s="238" t="s">
        <v>379</v>
      </c>
      <c r="E473" s="239">
        <v>33.39</v>
      </c>
      <c r="F473" s="240"/>
      <c r="G473" s="241">
        <f>ROUND(E473*F473,2)</f>
        <v>0</v>
      </c>
      <c r="H473" s="240"/>
      <c r="I473" s="241">
        <f>ROUND(E473*H473,2)</f>
        <v>0</v>
      </c>
      <c r="J473" s="240"/>
      <c r="K473" s="241">
        <f>ROUND(E473*J473,2)</f>
        <v>0</v>
      </c>
      <c r="L473" s="241">
        <v>12</v>
      </c>
      <c r="M473" s="241">
        <f>G473*(1+L473/100)</f>
        <v>0</v>
      </c>
      <c r="N473" s="239">
        <v>0</v>
      </c>
      <c r="O473" s="239">
        <f>ROUND(E473*N473,2)</f>
        <v>0</v>
      </c>
      <c r="P473" s="239">
        <v>0</v>
      </c>
      <c r="Q473" s="239">
        <f>ROUND(E473*P473,2)</f>
        <v>0</v>
      </c>
      <c r="R473" s="241" t="s">
        <v>817</v>
      </c>
      <c r="S473" s="241" t="s">
        <v>315</v>
      </c>
      <c r="T473" s="242" t="s">
        <v>315</v>
      </c>
      <c r="U473" s="224">
        <v>1.6E-2</v>
      </c>
      <c r="V473" s="224">
        <f>ROUND(E473*U473,2)</f>
        <v>0.53</v>
      </c>
      <c r="W473" s="224"/>
      <c r="X473" s="224" t="s">
        <v>336</v>
      </c>
      <c r="Y473" s="224" t="s">
        <v>317</v>
      </c>
      <c r="Z473" s="214"/>
      <c r="AA473" s="214"/>
      <c r="AB473" s="214"/>
      <c r="AC473" s="214"/>
      <c r="AD473" s="214"/>
      <c r="AE473" s="214"/>
      <c r="AF473" s="214"/>
      <c r="AG473" s="214" t="s">
        <v>337</v>
      </c>
      <c r="AH473" s="214"/>
      <c r="AI473" s="214"/>
      <c r="AJ473" s="214"/>
      <c r="AK473" s="214"/>
      <c r="AL473" s="214"/>
      <c r="AM473" s="214"/>
      <c r="AN473" s="214"/>
      <c r="AO473" s="214"/>
      <c r="AP473" s="214"/>
      <c r="AQ473" s="214"/>
      <c r="AR473" s="214"/>
      <c r="AS473" s="214"/>
      <c r="AT473" s="214"/>
      <c r="AU473" s="214"/>
      <c r="AV473" s="214"/>
      <c r="AW473" s="214"/>
      <c r="AX473" s="214"/>
      <c r="AY473" s="214"/>
      <c r="AZ473" s="214"/>
      <c r="BA473" s="214"/>
      <c r="BB473" s="214"/>
      <c r="BC473" s="214"/>
      <c r="BD473" s="214"/>
      <c r="BE473" s="214"/>
      <c r="BF473" s="214"/>
      <c r="BG473" s="214"/>
      <c r="BH473" s="214"/>
    </row>
    <row r="474" spans="1:60" outlineLevel="2" x14ac:dyDescent="0.2">
      <c r="A474" s="221"/>
      <c r="B474" s="222"/>
      <c r="C474" s="267" t="s">
        <v>825</v>
      </c>
      <c r="D474" s="266"/>
      <c r="E474" s="266"/>
      <c r="F474" s="266"/>
      <c r="G474" s="266"/>
      <c r="H474" s="224"/>
      <c r="I474" s="224"/>
      <c r="J474" s="224"/>
      <c r="K474" s="224"/>
      <c r="L474" s="224"/>
      <c r="M474" s="224"/>
      <c r="N474" s="223"/>
      <c r="O474" s="223"/>
      <c r="P474" s="223"/>
      <c r="Q474" s="223"/>
      <c r="R474" s="224"/>
      <c r="S474" s="224"/>
      <c r="T474" s="224"/>
      <c r="U474" s="224"/>
      <c r="V474" s="224"/>
      <c r="W474" s="224"/>
      <c r="X474" s="224"/>
      <c r="Y474" s="224"/>
      <c r="Z474" s="214"/>
      <c r="AA474" s="214"/>
      <c r="AB474" s="214"/>
      <c r="AC474" s="214"/>
      <c r="AD474" s="214"/>
      <c r="AE474" s="214"/>
      <c r="AF474" s="214"/>
      <c r="AG474" s="214" t="s">
        <v>369</v>
      </c>
      <c r="AH474" s="214"/>
      <c r="AI474" s="214"/>
      <c r="AJ474" s="214"/>
      <c r="AK474" s="214"/>
      <c r="AL474" s="214"/>
      <c r="AM474" s="214"/>
      <c r="AN474" s="214"/>
      <c r="AO474" s="214"/>
      <c r="AP474" s="214"/>
      <c r="AQ474" s="214"/>
      <c r="AR474" s="214"/>
      <c r="AS474" s="214"/>
      <c r="AT474" s="214"/>
      <c r="AU474" s="214"/>
      <c r="AV474" s="214"/>
      <c r="AW474" s="214"/>
      <c r="AX474" s="214"/>
      <c r="AY474" s="214"/>
      <c r="AZ474" s="214"/>
      <c r="BA474" s="214"/>
      <c r="BB474" s="214"/>
      <c r="BC474" s="214"/>
      <c r="BD474" s="214"/>
      <c r="BE474" s="214"/>
      <c r="BF474" s="214"/>
      <c r="BG474" s="214"/>
      <c r="BH474" s="214"/>
    </row>
    <row r="475" spans="1:60" outlineLevel="2" x14ac:dyDescent="0.2">
      <c r="A475" s="221"/>
      <c r="B475" s="222"/>
      <c r="C475" s="268" t="s">
        <v>1478</v>
      </c>
      <c r="D475" s="262"/>
      <c r="E475" s="263">
        <v>33.39</v>
      </c>
      <c r="F475" s="224"/>
      <c r="G475" s="224"/>
      <c r="H475" s="224"/>
      <c r="I475" s="224"/>
      <c r="J475" s="224"/>
      <c r="K475" s="224"/>
      <c r="L475" s="224"/>
      <c r="M475" s="224"/>
      <c r="N475" s="223"/>
      <c r="O475" s="223"/>
      <c r="P475" s="223"/>
      <c r="Q475" s="223"/>
      <c r="R475" s="224"/>
      <c r="S475" s="224"/>
      <c r="T475" s="224"/>
      <c r="U475" s="224"/>
      <c r="V475" s="224"/>
      <c r="W475" s="224"/>
      <c r="X475" s="224"/>
      <c r="Y475" s="224"/>
      <c r="Z475" s="214"/>
      <c r="AA475" s="214"/>
      <c r="AB475" s="214"/>
      <c r="AC475" s="214"/>
      <c r="AD475" s="214"/>
      <c r="AE475" s="214"/>
      <c r="AF475" s="214"/>
      <c r="AG475" s="214" t="s">
        <v>371</v>
      </c>
      <c r="AH475" s="214">
        <v>5</v>
      </c>
      <c r="AI475" s="214"/>
      <c r="AJ475" s="214"/>
      <c r="AK475" s="214"/>
      <c r="AL475" s="214"/>
      <c r="AM475" s="214"/>
      <c r="AN475" s="214"/>
      <c r="AO475" s="214"/>
      <c r="AP475" s="214"/>
      <c r="AQ475" s="214"/>
      <c r="AR475" s="214"/>
      <c r="AS475" s="214"/>
      <c r="AT475" s="214"/>
      <c r="AU475" s="214"/>
      <c r="AV475" s="214"/>
      <c r="AW475" s="214"/>
      <c r="AX475" s="214"/>
      <c r="AY475" s="214"/>
      <c r="AZ475" s="214"/>
      <c r="BA475" s="214"/>
      <c r="BB475" s="214"/>
      <c r="BC475" s="214"/>
      <c r="BD475" s="214"/>
      <c r="BE475" s="214"/>
      <c r="BF475" s="214"/>
      <c r="BG475" s="214"/>
      <c r="BH475" s="214"/>
    </row>
    <row r="476" spans="1:60" outlineLevel="1" x14ac:dyDescent="0.2">
      <c r="A476" s="236">
        <v>133</v>
      </c>
      <c r="B476" s="237" t="s">
        <v>827</v>
      </c>
      <c r="C476" s="254" t="s">
        <v>828</v>
      </c>
      <c r="D476" s="238" t="s">
        <v>379</v>
      </c>
      <c r="E476" s="239">
        <v>33.39</v>
      </c>
      <c r="F476" s="240"/>
      <c r="G476" s="241">
        <f>ROUND(E476*F476,2)</f>
        <v>0</v>
      </c>
      <c r="H476" s="240"/>
      <c r="I476" s="241">
        <f>ROUND(E476*H476,2)</f>
        <v>0</v>
      </c>
      <c r="J476" s="240"/>
      <c r="K476" s="241">
        <f>ROUND(E476*J476,2)</f>
        <v>0</v>
      </c>
      <c r="L476" s="241">
        <v>12</v>
      </c>
      <c r="M476" s="241">
        <f>G476*(1+L476/100)</f>
        <v>0</v>
      </c>
      <c r="N476" s="239">
        <v>0</v>
      </c>
      <c r="O476" s="239">
        <f>ROUND(E476*N476,2)</f>
        <v>0</v>
      </c>
      <c r="P476" s="239">
        <v>0</v>
      </c>
      <c r="Q476" s="239">
        <f>ROUND(E476*P476,2)</f>
        <v>0</v>
      </c>
      <c r="R476" s="241" t="s">
        <v>817</v>
      </c>
      <c r="S476" s="241" t="s">
        <v>315</v>
      </c>
      <c r="T476" s="242" t="s">
        <v>315</v>
      </c>
      <c r="U476" s="224">
        <v>4.5999999999999999E-2</v>
      </c>
      <c r="V476" s="224">
        <f>ROUND(E476*U476,2)</f>
        <v>1.54</v>
      </c>
      <c r="W476" s="224"/>
      <c r="X476" s="224" t="s">
        <v>336</v>
      </c>
      <c r="Y476" s="224" t="s">
        <v>317</v>
      </c>
      <c r="Z476" s="214"/>
      <c r="AA476" s="214"/>
      <c r="AB476" s="214"/>
      <c r="AC476" s="214"/>
      <c r="AD476" s="214"/>
      <c r="AE476" s="214"/>
      <c r="AF476" s="214"/>
      <c r="AG476" s="214" t="s">
        <v>337</v>
      </c>
      <c r="AH476" s="214"/>
      <c r="AI476" s="214"/>
      <c r="AJ476" s="214"/>
      <c r="AK476" s="214"/>
      <c r="AL476" s="214"/>
      <c r="AM476" s="214"/>
      <c r="AN476" s="214"/>
      <c r="AO476" s="214"/>
      <c r="AP476" s="214"/>
      <c r="AQ476" s="214"/>
      <c r="AR476" s="214"/>
      <c r="AS476" s="214"/>
      <c r="AT476" s="214"/>
      <c r="AU476" s="214"/>
      <c r="AV476" s="214"/>
      <c r="AW476" s="214"/>
      <c r="AX476" s="214"/>
      <c r="AY476" s="214"/>
      <c r="AZ476" s="214"/>
      <c r="BA476" s="214"/>
      <c r="BB476" s="214"/>
      <c r="BC476" s="214"/>
      <c r="BD476" s="214"/>
      <c r="BE476" s="214"/>
      <c r="BF476" s="214"/>
      <c r="BG476" s="214"/>
      <c r="BH476" s="214"/>
    </row>
    <row r="477" spans="1:60" outlineLevel="2" x14ac:dyDescent="0.2">
      <c r="A477" s="221"/>
      <c r="B477" s="222"/>
      <c r="C477" s="267" t="s">
        <v>825</v>
      </c>
      <c r="D477" s="266"/>
      <c r="E477" s="266"/>
      <c r="F477" s="266"/>
      <c r="G477" s="266"/>
      <c r="H477" s="224"/>
      <c r="I477" s="224"/>
      <c r="J477" s="224"/>
      <c r="K477" s="224"/>
      <c r="L477" s="224"/>
      <c r="M477" s="224"/>
      <c r="N477" s="223"/>
      <c r="O477" s="223"/>
      <c r="P477" s="223"/>
      <c r="Q477" s="223"/>
      <c r="R477" s="224"/>
      <c r="S477" s="224"/>
      <c r="T477" s="224"/>
      <c r="U477" s="224"/>
      <c r="V477" s="224"/>
      <c r="W477" s="224"/>
      <c r="X477" s="224"/>
      <c r="Y477" s="224"/>
      <c r="Z477" s="214"/>
      <c r="AA477" s="214"/>
      <c r="AB477" s="214"/>
      <c r="AC477" s="214"/>
      <c r="AD477" s="214"/>
      <c r="AE477" s="214"/>
      <c r="AF477" s="214"/>
      <c r="AG477" s="214" t="s">
        <v>369</v>
      </c>
      <c r="AH477" s="214"/>
      <c r="AI477" s="214"/>
      <c r="AJ477" s="214"/>
      <c r="AK477" s="214"/>
      <c r="AL477" s="214"/>
      <c r="AM477" s="214"/>
      <c r="AN477" s="214"/>
      <c r="AO477" s="214"/>
      <c r="AP477" s="214"/>
      <c r="AQ477" s="214"/>
      <c r="AR477" s="214"/>
      <c r="AS477" s="214"/>
      <c r="AT477" s="214"/>
      <c r="AU477" s="214"/>
      <c r="AV477" s="214"/>
      <c r="AW477" s="214"/>
      <c r="AX477" s="214"/>
      <c r="AY477" s="214"/>
      <c r="AZ477" s="214"/>
      <c r="BA477" s="214"/>
      <c r="BB477" s="214"/>
      <c r="BC477" s="214"/>
      <c r="BD477" s="214"/>
      <c r="BE477" s="214"/>
      <c r="BF477" s="214"/>
      <c r="BG477" s="214"/>
      <c r="BH477" s="214"/>
    </row>
    <row r="478" spans="1:60" outlineLevel="2" x14ac:dyDescent="0.2">
      <c r="A478" s="221"/>
      <c r="B478" s="222"/>
      <c r="C478" s="268" t="s">
        <v>1478</v>
      </c>
      <c r="D478" s="262"/>
      <c r="E478" s="263">
        <v>33.39</v>
      </c>
      <c r="F478" s="224"/>
      <c r="G478" s="224"/>
      <c r="H478" s="224"/>
      <c r="I478" s="224"/>
      <c r="J478" s="224"/>
      <c r="K478" s="224"/>
      <c r="L478" s="224"/>
      <c r="M478" s="224"/>
      <c r="N478" s="223"/>
      <c r="O478" s="223"/>
      <c r="P478" s="223"/>
      <c r="Q478" s="223"/>
      <c r="R478" s="224"/>
      <c r="S478" s="224"/>
      <c r="T478" s="224"/>
      <c r="U478" s="224"/>
      <c r="V478" s="224"/>
      <c r="W478" s="224"/>
      <c r="X478" s="224"/>
      <c r="Y478" s="224"/>
      <c r="Z478" s="214"/>
      <c r="AA478" s="214"/>
      <c r="AB478" s="214"/>
      <c r="AC478" s="214"/>
      <c r="AD478" s="214"/>
      <c r="AE478" s="214"/>
      <c r="AF478" s="214"/>
      <c r="AG478" s="214" t="s">
        <v>371</v>
      </c>
      <c r="AH478" s="214">
        <v>5</v>
      </c>
      <c r="AI478" s="214"/>
      <c r="AJ478" s="214"/>
      <c r="AK478" s="214"/>
      <c r="AL478" s="214"/>
      <c r="AM478" s="214"/>
      <c r="AN478" s="214"/>
      <c r="AO478" s="214"/>
      <c r="AP478" s="214"/>
      <c r="AQ478" s="214"/>
      <c r="AR478" s="214"/>
      <c r="AS478" s="214"/>
      <c r="AT478" s="214"/>
      <c r="AU478" s="214"/>
      <c r="AV478" s="214"/>
      <c r="AW478" s="214"/>
      <c r="AX478" s="214"/>
      <c r="AY478" s="214"/>
      <c r="AZ478" s="214"/>
      <c r="BA478" s="214"/>
      <c r="BB478" s="214"/>
      <c r="BC478" s="214"/>
      <c r="BD478" s="214"/>
      <c r="BE478" s="214"/>
      <c r="BF478" s="214"/>
      <c r="BG478" s="214"/>
      <c r="BH478" s="214"/>
    </row>
    <row r="479" spans="1:60" outlineLevel="1" x14ac:dyDescent="0.2">
      <c r="A479" s="236">
        <v>134</v>
      </c>
      <c r="B479" s="237" t="s">
        <v>829</v>
      </c>
      <c r="C479" s="254" t="s">
        <v>830</v>
      </c>
      <c r="D479" s="238" t="s">
        <v>379</v>
      </c>
      <c r="E479" s="239">
        <v>33.39</v>
      </c>
      <c r="F479" s="240"/>
      <c r="G479" s="241">
        <f>ROUND(E479*F479,2)</f>
        <v>0</v>
      </c>
      <c r="H479" s="240"/>
      <c r="I479" s="241">
        <f>ROUND(E479*H479,2)</f>
        <v>0</v>
      </c>
      <c r="J479" s="240"/>
      <c r="K479" s="241">
        <f>ROUND(E479*J479,2)</f>
        <v>0</v>
      </c>
      <c r="L479" s="241">
        <v>12</v>
      </c>
      <c r="M479" s="241">
        <f>G479*(1+L479/100)</f>
        <v>0</v>
      </c>
      <c r="N479" s="239">
        <v>0</v>
      </c>
      <c r="O479" s="239">
        <f>ROUND(E479*N479,2)</f>
        <v>0</v>
      </c>
      <c r="P479" s="239">
        <v>0</v>
      </c>
      <c r="Q479" s="239">
        <f>ROUND(E479*P479,2)</f>
        <v>0</v>
      </c>
      <c r="R479" s="241" t="s">
        <v>817</v>
      </c>
      <c r="S479" s="241" t="s">
        <v>315</v>
      </c>
      <c r="T479" s="242" t="s">
        <v>315</v>
      </c>
      <c r="U479" s="224">
        <v>0.02</v>
      </c>
      <c r="V479" s="224">
        <f>ROUND(E479*U479,2)</f>
        <v>0.67</v>
      </c>
      <c r="W479" s="224"/>
      <c r="X479" s="224" t="s">
        <v>336</v>
      </c>
      <c r="Y479" s="224" t="s">
        <v>317</v>
      </c>
      <c r="Z479" s="214"/>
      <c r="AA479" s="214"/>
      <c r="AB479" s="214"/>
      <c r="AC479" s="214"/>
      <c r="AD479" s="214"/>
      <c r="AE479" s="214"/>
      <c r="AF479" s="214"/>
      <c r="AG479" s="214" t="s">
        <v>337</v>
      </c>
      <c r="AH479" s="214"/>
      <c r="AI479" s="214"/>
      <c r="AJ479" s="214"/>
      <c r="AK479" s="214"/>
      <c r="AL479" s="214"/>
      <c r="AM479" s="214"/>
      <c r="AN479" s="214"/>
      <c r="AO479" s="214"/>
      <c r="AP479" s="214"/>
      <c r="AQ479" s="214"/>
      <c r="AR479" s="214"/>
      <c r="AS479" s="214"/>
      <c r="AT479" s="214"/>
      <c r="AU479" s="214"/>
      <c r="AV479" s="214"/>
      <c r="AW479" s="214"/>
      <c r="AX479" s="214"/>
      <c r="AY479" s="214"/>
      <c r="AZ479" s="214"/>
      <c r="BA479" s="214"/>
      <c r="BB479" s="214"/>
      <c r="BC479" s="214"/>
      <c r="BD479" s="214"/>
      <c r="BE479" s="214"/>
      <c r="BF479" s="214"/>
      <c r="BG479" s="214"/>
      <c r="BH479" s="214"/>
    </row>
    <row r="480" spans="1:60" outlineLevel="2" x14ac:dyDescent="0.2">
      <c r="A480" s="221"/>
      <c r="B480" s="222"/>
      <c r="C480" s="268" t="s">
        <v>1478</v>
      </c>
      <c r="D480" s="262"/>
      <c r="E480" s="263">
        <v>33.39</v>
      </c>
      <c r="F480" s="224"/>
      <c r="G480" s="224"/>
      <c r="H480" s="224"/>
      <c r="I480" s="224"/>
      <c r="J480" s="224"/>
      <c r="K480" s="224"/>
      <c r="L480" s="224"/>
      <c r="M480" s="224"/>
      <c r="N480" s="223"/>
      <c r="O480" s="223"/>
      <c r="P480" s="223"/>
      <c r="Q480" s="223"/>
      <c r="R480" s="224"/>
      <c r="S480" s="224"/>
      <c r="T480" s="224"/>
      <c r="U480" s="224"/>
      <c r="V480" s="224"/>
      <c r="W480" s="224"/>
      <c r="X480" s="224"/>
      <c r="Y480" s="224"/>
      <c r="Z480" s="214"/>
      <c r="AA480" s="214"/>
      <c r="AB480" s="214"/>
      <c r="AC480" s="214"/>
      <c r="AD480" s="214"/>
      <c r="AE480" s="214"/>
      <c r="AF480" s="214"/>
      <c r="AG480" s="214" t="s">
        <v>371</v>
      </c>
      <c r="AH480" s="214">
        <v>5</v>
      </c>
      <c r="AI480" s="214"/>
      <c r="AJ480" s="214"/>
      <c r="AK480" s="214"/>
      <c r="AL480" s="214"/>
      <c r="AM480" s="214"/>
      <c r="AN480" s="214"/>
      <c r="AO480" s="214"/>
      <c r="AP480" s="214"/>
      <c r="AQ480" s="214"/>
      <c r="AR480" s="214"/>
      <c r="AS480" s="214"/>
      <c r="AT480" s="214"/>
      <c r="AU480" s="214"/>
      <c r="AV480" s="214"/>
      <c r="AW480" s="214"/>
      <c r="AX480" s="214"/>
      <c r="AY480" s="214"/>
      <c r="AZ480" s="214"/>
      <c r="BA480" s="214"/>
      <c r="BB480" s="214"/>
      <c r="BC480" s="214"/>
      <c r="BD480" s="214"/>
      <c r="BE480" s="214"/>
      <c r="BF480" s="214"/>
      <c r="BG480" s="214"/>
      <c r="BH480" s="214"/>
    </row>
    <row r="481" spans="1:60" ht="22.5" outlineLevel="1" x14ac:dyDescent="0.2">
      <c r="A481" s="236">
        <v>135</v>
      </c>
      <c r="B481" s="237" t="s">
        <v>831</v>
      </c>
      <c r="C481" s="254" t="s">
        <v>832</v>
      </c>
      <c r="D481" s="238" t="s">
        <v>379</v>
      </c>
      <c r="E481" s="239">
        <v>34.3917</v>
      </c>
      <c r="F481" s="240"/>
      <c r="G481" s="241">
        <f>ROUND(E481*F481,2)</f>
        <v>0</v>
      </c>
      <c r="H481" s="240"/>
      <c r="I481" s="241">
        <f>ROUND(E481*H481,2)</f>
        <v>0</v>
      </c>
      <c r="J481" s="240"/>
      <c r="K481" s="241">
        <f>ROUND(E481*J481,2)</f>
        <v>0</v>
      </c>
      <c r="L481" s="241">
        <v>12</v>
      </c>
      <c r="M481" s="241">
        <f>G481*(1+L481/100)</f>
        <v>0</v>
      </c>
      <c r="N481" s="239">
        <v>2.0000000000000001E-4</v>
      </c>
      <c r="O481" s="239">
        <f>ROUND(E481*N481,2)</f>
        <v>0.01</v>
      </c>
      <c r="P481" s="239">
        <v>0</v>
      </c>
      <c r="Q481" s="239">
        <f>ROUND(E481*P481,2)</f>
        <v>0</v>
      </c>
      <c r="R481" s="241" t="s">
        <v>428</v>
      </c>
      <c r="S481" s="241" t="s">
        <v>315</v>
      </c>
      <c r="T481" s="242" t="s">
        <v>315</v>
      </c>
      <c r="U481" s="224">
        <v>0</v>
      </c>
      <c r="V481" s="224">
        <f>ROUND(E481*U481,2)</f>
        <v>0</v>
      </c>
      <c r="W481" s="224"/>
      <c r="X481" s="224" t="s">
        <v>429</v>
      </c>
      <c r="Y481" s="224" t="s">
        <v>317</v>
      </c>
      <c r="Z481" s="214"/>
      <c r="AA481" s="214"/>
      <c r="AB481" s="214"/>
      <c r="AC481" s="214"/>
      <c r="AD481" s="214"/>
      <c r="AE481" s="214"/>
      <c r="AF481" s="214"/>
      <c r="AG481" s="214" t="s">
        <v>430</v>
      </c>
      <c r="AH481" s="214"/>
      <c r="AI481" s="214"/>
      <c r="AJ481" s="214"/>
      <c r="AK481" s="214"/>
      <c r="AL481" s="214"/>
      <c r="AM481" s="214"/>
      <c r="AN481" s="214"/>
      <c r="AO481" s="214"/>
      <c r="AP481" s="214"/>
      <c r="AQ481" s="214"/>
      <c r="AR481" s="214"/>
      <c r="AS481" s="214"/>
      <c r="AT481" s="214"/>
      <c r="AU481" s="214"/>
      <c r="AV481" s="214"/>
      <c r="AW481" s="214"/>
      <c r="AX481" s="214"/>
      <c r="AY481" s="214"/>
      <c r="AZ481" s="214"/>
      <c r="BA481" s="214"/>
      <c r="BB481" s="214"/>
      <c r="BC481" s="214"/>
      <c r="BD481" s="214"/>
      <c r="BE481" s="214"/>
      <c r="BF481" s="214"/>
      <c r="BG481" s="214"/>
      <c r="BH481" s="214"/>
    </row>
    <row r="482" spans="1:60" outlineLevel="2" x14ac:dyDescent="0.2">
      <c r="A482" s="221"/>
      <c r="B482" s="222"/>
      <c r="C482" s="268" t="s">
        <v>833</v>
      </c>
      <c r="D482" s="262"/>
      <c r="E482" s="263"/>
      <c r="F482" s="224"/>
      <c r="G482" s="224"/>
      <c r="H482" s="224"/>
      <c r="I482" s="224"/>
      <c r="J482" s="224"/>
      <c r="K482" s="224"/>
      <c r="L482" s="224"/>
      <c r="M482" s="224"/>
      <c r="N482" s="223"/>
      <c r="O482" s="223"/>
      <c r="P482" s="223"/>
      <c r="Q482" s="223"/>
      <c r="R482" s="224"/>
      <c r="S482" s="224"/>
      <c r="T482" s="224"/>
      <c r="U482" s="224"/>
      <c r="V482" s="224"/>
      <c r="W482" s="224"/>
      <c r="X482" s="224"/>
      <c r="Y482" s="224"/>
      <c r="Z482" s="214"/>
      <c r="AA482" s="214"/>
      <c r="AB482" s="214"/>
      <c r="AC482" s="214"/>
      <c r="AD482" s="214"/>
      <c r="AE482" s="214"/>
      <c r="AF482" s="214"/>
      <c r="AG482" s="214" t="s">
        <v>371</v>
      </c>
      <c r="AH482" s="214">
        <v>0</v>
      </c>
      <c r="AI482" s="214"/>
      <c r="AJ482" s="214"/>
      <c r="AK482" s="214"/>
      <c r="AL482" s="214"/>
      <c r="AM482" s="214"/>
      <c r="AN482" s="214"/>
      <c r="AO482" s="214"/>
      <c r="AP482" s="214"/>
      <c r="AQ482" s="214"/>
      <c r="AR482" s="214"/>
      <c r="AS482" s="214"/>
      <c r="AT482" s="214"/>
      <c r="AU482" s="214"/>
      <c r="AV482" s="214"/>
      <c r="AW482" s="214"/>
      <c r="AX482" s="214"/>
      <c r="AY482" s="214"/>
      <c r="AZ482" s="214"/>
      <c r="BA482" s="214"/>
      <c r="BB482" s="214"/>
      <c r="BC482" s="214"/>
      <c r="BD482" s="214"/>
      <c r="BE482" s="214"/>
      <c r="BF482" s="214"/>
      <c r="BG482" s="214"/>
      <c r="BH482" s="214"/>
    </row>
    <row r="483" spans="1:60" outlineLevel="3" x14ac:dyDescent="0.2">
      <c r="A483" s="221"/>
      <c r="B483" s="222"/>
      <c r="C483" s="268" t="s">
        <v>1479</v>
      </c>
      <c r="D483" s="262"/>
      <c r="E483" s="263">
        <v>34.3917</v>
      </c>
      <c r="F483" s="224"/>
      <c r="G483" s="224"/>
      <c r="H483" s="224"/>
      <c r="I483" s="224"/>
      <c r="J483" s="224"/>
      <c r="K483" s="224"/>
      <c r="L483" s="224"/>
      <c r="M483" s="224"/>
      <c r="N483" s="223"/>
      <c r="O483" s="223"/>
      <c r="P483" s="223"/>
      <c r="Q483" s="223"/>
      <c r="R483" s="224"/>
      <c r="S483" s="224"/>
      <c r="T483" s="224"/>
      <c r="U483" s="224"/>
      <c r="V483" s="224"/>
      <c r="W483" s="224"/>
      <c r="X483" s="224"/>
      <c r="Y483" s="224"/>
      <c r="Z483" s="214"/>
      <c r="AA483" s="214"/>
      <c r="AB483" s="214"/>
      <c r="AC483" s="214"/>
      <c r="AD483" s="214"/>
      <c r="AE483" s="214"/>
      <c r="AF483" s="214"/>
      <c r="AG483" s="214" t="s">
        <v>371</v>
      </c>
      <c r="AH483" s="214">
        <v>5</v>
      </c>
      <c r="AI483" s="214"/>
      <c r="AJ483" s="214"/>
      <c r="AK483" s="214"/>
      <c r="AL483" s="214"/>
      <c r="AM483" s="214"/>
      <c r="AN483" s="214"/>
      <c r="AO483" s="214"/>
      <c r="AP483" s="214"/>
      <c r="AQ483" s="214"/>
      <c r="AR483" s="214"/>
      <c r="AS483" s="214"/>
      <c r="AT483" s="214"/>
      <c r="AU483" s="214"/>
      <c r="AV483" s="214"/>
      <c r="AW483" s="214"/>
      <c r="AX483" s="214"/>
      <c r="AY483" s="214"/>
      <c r="AZ483" s="214"/>
      <c r="BA483" s="214"/>
      <c r="BB483" s="214"/>
      <c r="BC483" s="214"/>
      <c r="BD483" s="214"/>
      <c r="BE483" s="214"/>
      <c r="BF483" s="214"/>
      <c r="BG483" s="214"/>
      <c r="BH483" s="214"/>
    </row>
    <row r="484" spans="1:60" ht="22.5" outlineLevel="1" x14ac:dyDescent="0.2">
      <c r="A484" s="236">
        <v>136</v>
      </c>
      <c r="B484" s="237" t="s">
        <v>835</v>
      </c>
      <c r="C484" s="254" t="s">
        <v>836</v>
      </c>
      <c r="D484" s="238" t="s">
        <v>403</v>
      </c>
      <c r="E484" s="239">
        <v>35.475000000000001</v>
      </c>
      <c r="F484" s="240"/>
      <c r="G484" s="241">
        <f>ROUND(E484*F484,2)</f>
        <v>0</v>
      </c>
      <c r="H484" s="240"/>
      <c r="I484" s="241">
        <f>ROUND(E484*H484,2)</f>
        <v>0</v>
      </c>
      <c r="J484" s="240"/>
      <c r="K484" s="241">
        <f>ROUND(E484*J484,2)</f>
        <v>0</v>
      </c>
      <c r="L484" s="241">
        <v>12</v>
      </c>
      <c r="M484" s="241">
        <f>G484*(1+L484/100)</f>
        <v>0</v>
      </c>
      <c r="N484" s="239">
        <v>3.0000000000000001E-5</v>
      </c>
      <c r="O484" s="239">
        <f>ROUND(E484*N484,2)</f>
        <v>0</v>
      </c>
      <c r="P484" s="239">
        <v>0</v>
      </c>
      <c r="Q484" s="239">
        <f>ROUND(E484*P484,2)</f>
        <v>0</v>
      </c>
      <c r="R484" s="241" t="s">
        <v>817</v>
      </c>
      <c r="S484" s="241" t="s">
        <v>315</v>
      </c>
      <c r="T484" s="242" t="s">
        <v>315</v>
      </c>
      <c r="U484" s="224">
        <v>0.14000000000000001</v>
      </c>
      <c r="V484" s="224">
        <f>ROUND(E484*U484,2)</f>
        <v>4.97</v>
      </c>
      <c r="W484" s="224"/>
      <c r="X484" s="224" t="s">
        <v>336</v>
      </c>
      <c r="Y484" s="224" t="s">
        <v>317</v>
      </c>
      <c r="Z484" s="214"/>
      <c r="AA484" s="214"/>
      <c r="AB484" s="214"/>
      <c r="AC484" s="214"/>
      <c r="AD484" s="214"/>
      <c r="AE484" s="214"/>
      <c r="AF484" s="214"/>
      <c r="AG484" s="214" t="s">
        <v>337</v>
      </c>
      <c r="AH484" s="214"/>
      <c r="AI484" s="214"/>
      <c r="AJ484" s="214"/>
      <c r="AK484" s="214"/>
      <c r="AL484" s="214"/>
      <c r="AM484" s="214"/>
      <c r="AN484" s="214"/>
      <c r="AO484" s="214"/>
      <c r="AP484" s="214"/>
      <c r="AQ484" s="214"/>
      <c r="AR484" s="214"/>
      <c r="AS484" s="214"/>
      <c r="AT484" s="214"/>
      <c r="AU484" s="214"/>
      <c r="AV484" s="214"/>
      <c r="AW484" s="214"/>
      <c r="AX484" s="214"/>
      <c r="AY484" s="214"/>
      <c r="AZ484" s="214"/>
      <c r="BA484" s="214"/>
      <c r="BB484" s="214"/>
      <c r="BC484" s="214"/>
      <c r="BD484" s="214"/>
      <c r="BE484" s="214"/>
      <c r="BF484" s="214"/>
      <c r="BG484" s="214"/>
      <c r="BH484" s="214"/>
    </row>
    <row r="485" spans="1:60" outlineLevel="2" x14ac:dyDescent="0.2">
      <c r="A485" s="221"/>
      <c r="B485" s="222"/>
      <c r="C485" s="268" t="s">
        <v>381</v>
      </c>
      <c r="D485" s="262"/>
      <c r="E485" s="263"/>
      <c r="F485" s="224"/>
      <c r="G485" s="224"/>
      <c r="H485" s="224"/>
      <c r="I485" s="224"/>
      <c r="J485" s="224"/>
      <c r="K485" s="224"/>
      <c r="L485" s="224"/>
      <c r="M485" s="224"/>
      <c r="N485" s="223"/>
      <c r="O485" s="223"/>
      <c r="P485" s="223"/>
      <c r="Q485" s="223"/>
      <c r="R485" s="224"/>
      <c r="S485" s="224"/>
      <c r="T485" s="224"/>
      <c r="U485" s="224"/>
      <c r="V485" s="224"/>
      <c r="W485" s="224"/>
      <c r="X485" s="224"/>
      <c r="Y485" s="224"/>
      <c r="Z485" s="214"/>
      <c r="AA485" s="214"/>
      <c r="AB485" s="214"/>
      <c r="AC485" s="214"/>
      <c r="AD485" s="214"/>
      <c r="AE485" s="214"/>
      <c r="AF485" s="214"/>
      <c r="AG485" s="214" t="s">
        <v>371</v>
      </c>
      <c r="AH485" s="214">
        <v>0</v>
      </c>
      <c r="AI485" s="214"/>
      <c r="AJ485" s="214"/>
      <c r="AK485" s="214"/>
      <c r="AL485" s="214"/>
      <c r="AM485" s="214"/>
      <c r="AN485" s="214"/>
      <c r="AO485" s="214"/>
      <c r="AP485" s="214"/>
      <c r="AQ485" s="214"/>
      <c r="AR485" s="214"/>
      <c r="AS485" s="214"/>
      <c r="AT485" s="214"/>
      <c r="AU485" s="214"/>
      <c r="AV485" s="214"/>
      <c r="AW485" s="214"/>
      <c r="AX485" s="214"/>
      <c r="AY485" s="214"/>
      <c r="AZ485" s="214"/>
      <c r="BA485" s="214"/>
      <c r="BB485" s="214"/>
      <c r="BC485" s="214"/>
      <c r="BD485" s="214"/>
      <c r="BE485" s="214"/>
      <c r="BF485" s="214"/>
      <c r="BG485" s="214"/>
      <c r="BH485" s="214"/>
    </row>
    <row r="486" spans="1:60" ht="22.5" outlineLevel="3" x14ac:dyDescent="0.2">
      <c r="A486" s="221"/>
      <c r="B486" s="222"/>
      <c r="C486" s="268" t="s">
        <v>1480</v>
      </c>
      <c r="D486" s="262"/>
      <c r="E486" s="263">
        <v>15.244999999999999</v>
      </c>
      <c r="F486" s="224"/>
      <c r="G486" s="224"/>
      <c r="H486" s="224"/>
      <c r="I486" s="224"/>
      <c r="J486" s="224"/>
      <c r="K486" s="224"/>
      <c r="L486" s="224"/>
      <c r="M486" s="224"/>
      <c r="N486" s="223"/>
      <c r="O486" s="223"/>
      <c r="P486" s="223"/>
      <c r="Q486" s="223"/>
      <c r="R486" s="224"/>
      <c r="S486" s="224"/>
      <c r="T486" s="224"/>
      <c r="U486" s="224"/>
      <c r="V486" s="224"/>
      <c r="W486" s="224"/>
      <c r="X486" s="224"/>
      <c r="Y486" s="224"/>
      <c r="Z486" s="214"/>
      <c r="AA486" s="214"/>
      <c r="AB486" s="214"/>
      <c r="AC486" s="214"/>
      <c r="AD486" s="214"/>
      <c r="AE486" s="214"/>
      <c r="AF486" s="214"/>
      <c r="AG486" s="214" t="s">
        <v>371</v>
      </c>
      <c r="AH486" s="214">
        <v>0</v>
      </c>
      <c r="AI486" s="214"/>
      <c r="AJ486" s="214"/>
      <c r="AK486" s="214"/>
      <c r="AL486" s="214"/>
      <c r="AM486" s="214"/>
      <c r="AN486" s="214"/>
      <c r="AO486" s="214"/>
      <c r="AP486" s="214"/>
      <c r="AQ486" s="214"/>
      <c r="AR486" s="214"/>
      <c r="AS486" s="214"/>
      <c r="AT486" s="214"/>
      <c r="AU486" s="214"/>
      <c r="AV486" s="214"/>
      <c r="AW486" s="214"/>
      <c r="AX486" s="214"/>
      <c r="AY486" s="214"/>
      <c r="AZ486" s="214"/>
      <c r="BA486" s="214"/>
      <c r="BB486" s="214"/>
      <c r="BC486" s="214"/>
      <c r="BD486" s="214"/>
      <c r="BE486" s="214"/>
      <c r="BF486" s="214"/>
      <c r="BG486" s="214"/>
      <c r="BH486" s="214"/>
    </row>
    <row r="487" spans="1:60" outlineLevel="3" x14ac:dyDescent="0.2">
      <c r="A487" s="221"/>
      <c r="B487" s="222"/>
      <c r="C487" s="268" t="s">
        <v>1481</v>
      </c>
      <c r="D487" s="262"/>
      <c r="E487" s="263">
        <v>20.23</v>
      </c>
      <c r="F487" s="224"/>
      <c r="G487" s="224"/>
      <c r="H487" s="224"/>
      <c r="I487" s="224"/>
      <c r="J487" s="224"/>
      <c r="K487" s="224"/>
      <c r="L487" s="224"/>
      <c r="M487" s="224"/>
      <c r="N487" s="223"/>
      <c r="O487" s="223"/>
      <c r="P487" s="223"/>
      <c r="Q487" s="223"/>
      <c r="R487" s="224"/>
      <c r="S487" s="224"/>
      <c r="T487" s="224"/>
      <c r="U487" s="224"/>
      <c r="V487" s="224"/>
      <c r="W487" s="224"/>
      <c r="X487" s="224"/>
      <c r="Y487" s="224"/>
      <c r="Z487" s="214"/>
      <c r="AA487" s="214"/>
      <c r="AB487" s="214"/>
      <c r="AC487" s="214"/>
      <c r="AD487" s="214"/>
      <c r="AE487" s="214"/>
      <c r="AF487" s="214"/>
      <c r="AG487" s="214" t="s">
        <v>371</v>
      </c>
      <c r="AH487" s="214">
        <v>0</v>
      </c>
      <c r="AI487" s="214"/>
      <c r="AJ487" s="214"/>
      <c r="AK487" s="214"/>
      <c r="AL487" s="214"/>
      <c r="AM487" s="214"/>
      <c r="AN487" s="214"/>
      <c r="AO487" s="214"/>
      <c r="AP487" s="214"/>
      <c r="AQ487" s="214"/>
      <c r="AR487" s="214"/>
      <c r="AS487" s="214"/>
      <c r="AT487" s="214"/>
      <c r="AU487" s="214"/>
      <c r="AV487" s="214"/>
      <c r="AW487" s="214"/>
      <c r="AX487" s="214"/>
      <c r="AY487" s="214"/>
      <c r="AZ487" s="214"/>
      <c r="BA487" s="214"/>
      <c r="BB487" s="214"/>
      <c r="BC487" s="214"/>
      <c r="BD487" s="214"/>
      <c r="BE487" s="214"/>
      <c r="BF487" s="214"/>
      <c r="BG487" s="214"/>
      <c r="BH487" s="214"/>
    </row>
    <row r="488" spans="1:60" ht="22.5" outlineLevel="1" x14ac:dyDescent="0.2">
      <c r="A488" s="236">
        <v>137</v>
      </c>
      <c r="B488" s="237" t="s">
        <v>841</v>
      </c>
      <c r="C488" s="254" t="s">
        <v>842</v>
      </c>
      <c r="D488" s="238" t="s">
        <v>379</v>
      </c>
      <c r="E488" s="239">
        <v>33.39</v>
      </c>
      <c r="F488" s="240"/>
      <c r="G488" s="241">
        <f>ROUND(E488*F488,2)</f>
        <v>0</v>
      </c>
      <c r="H488" s="240"/>
      <c r="I488" s="241">
        <f>ROUND(E488*H488,2)</f>
        <v>0</v>
      </c>
      <c r="J488" s="240"/>
      <c r="K488" s="241">
        <f>ROUND(E488*J488,2)</f>
        <v>0</v>
      </c>
      <c r="L488" s="241">
        <v>12</v>
      </c>
      <c r="M488" s="241">
        <f>G488*(1+L488/100)</f>
        <v>0</v>
      </c>
      <c r="N488" s="239">
        <v>2.4000000000000001E-4</v>
      </c>
      <c r="O488" s="239">
        <f>ROUND(E488*N488,2)</f>
        <v>0.01</v>
      </c>
      <c r="P488" s="239">
        <v>0</v>
      </c>
      <c r="Q488" s="239">
        <f>ROUND(E488*P488,2)</f>
        <v>0</v>
      </c>
      <c r="R488" s="241" t="s">
        <v>817</v>
      </c>
      <c r="S488" s="241" t="s">
        <v>315</v>
      </c>
      <c r="T488" s="242" t="s">
        <v>315</v>
      </c>
      <c r="U488" s="224">
        <v>0.45</v>
      </c>
      <c r="V488" s="224">
        <f>ROUND(E488*U488,2)</f>
        <v>15.03</v>
      </c>
      <c r="W488" s="224"/>
      <c r="X488" s="224" t="s">
        <v>336</v>
      </c>
      <c r="Y488" s="224" t="s">
        <v>317</v>
      </c>
      <c r="Z488" s="214"/>
      <c r="AA488" s="214"/>
      <c r="AB488" s="214"/>
      <c r="AC488" s="214"/>
      <c r="AD488" s="214"/>
      <c r="AE488" s="214"/>
      <c r="AF488" s="214"/>
      <c r="AG488" s="214" t="s">
        <v>337</v>
      </c>
      <c r="AH488" s="214"/>
      <c r="AI488" s="214"/>
      <c r="AJ488" s="214"/>
      <c r="AK488" s="214"/>
      <c r="AL488" s="214"/>
      <c r="AM488" s="214"/>
      <c r="AN488" s="214"/>
      <c r="AO488" s="214"/>
      <c r="AP488" s="214"/>
      <c r="AQ488" s="214"/>
      <c r="AR488" s="214"/>
      <c r="AS488" s="214"/>
      <c r="AT488" s="214"/>
      <c r="AU488" s="214"/>
      <c r="AV488" s="214"/>
      <c r="AW488" s="214"/>
      <c r="AX488" s="214"/>
      <c r="AY488" s="214"/>
      <c r="AZ488" s="214"/>
      <c r="BA488" s="214"/>
      <c r="BB488" s="214"/>
      <c r="BC488" s="214"/>
      <c r="BD488" s="214"/>
      <c r="BE488" s="214"/>
      <c r="BF488" s="214"/>
      <c r="BG488" s="214"/>
      <c r="BH488" s="214"/>
    </row>
    <row r="489" spans="1:60" outlineLevel="2" x14ac:dyDescent="0.2">
      <c r="A489" s="221"/>
      <c r="B489" s="222"/>
      <c r="C489" s="268" t="s">
        <v>1482</v>
      </c>
      <c r="D489" s="262"/>
      <c r="E489" s="263"/>
      <c r="F489" s="224"/>
      <c r="G489" s="224"/>
      <c r="H489" s="224"/>
      <c r="I489" s="224"/>
      <c r="J489" s="224"/>
      <c r="K489" s="224"/>
      <c r="L489" s="224"/>
      <c r="M489" s="224"/>
      <c r="N489" s="223"/>
      <c r="O489" s="223"/>
      <c r="P489" s="223"/>
      <c r="Q489" s="223"/>
      <c r="R489" s="224"/>
      <c r="S489" s="224"/>
      <c r="T489" s="224"/>
      <c r="U489" s="224"/>
      <c r="V489" s="224"/>
      <c r="W489" s="224"/>
      <c r="X489" s="224"/>
      <c r="Y489" s="224"/>
      <c r="Z489" s="214"/>
      <c r="AA489" s="214"/>
      <c r="AB489" s="214"/>
      <c r="AC489" s="214"/>
      <c r="AD489" s="214"/>
      <c r="AE489" s="214"/>
      <c r="AF489" s="214"/>
      <c r="AG489" s="214" t="s">
        <v>371</v>
      </c>
      <c r="AH489" s="214">
        <v>0</v>
      </c>
      <c r="AI489" s="214"/>
      <c r="AJ489" s="214"/>
      <c r="AK489" s="214"/>
      <c r="AL489" s="214"/>
      <c r="AM489" s="214"/>
      <c r="AN489" s="214"/>
      <c r="AO489" s="214"/>
      <c r="AP489" s="214"/>
      <c r="AQ489" s="214"/>
      <c r="AR489" s="214"/>
      <c r="AS489" s="214"/>
      <c r="AT489" s="214"/>
      <c r="AU489" s="214"/>
      <c r="AV489" s="214"/>
      <c r="AW489" s="214"/>
      <c r="AX489" s="214"/>
      <c r="AY489" s="214"/>
      <c r="AZ489" s="214"/>
      <c r="BA489" s="214"/>
      <c r="BB489" s="214"/>
      <c r="BC489" s="214"/>
      <c r="BD489" s="214"/>
      <c r="BE489" s="214"/>
      <c r="BF489" s="214"/>
      <c r="BG489" s="214"/>
      <c r="BH489" s="214"/>
    </row>
    <row r="490" spans="1:60" outlineLevel="3" x14ac:dyDescent="0.2">
      <c r="A490" s="221"/>
      <c r="B490" s="222"/>
      <c r="C490" s="268" t="s">
        <v>1311</v>
      </c>
      <c r="D490" s="262"/>
      <c r="E490" s="263">
        <v>9.33</v>
      </c>
      <c r="F490" s="224"/>
      <c r="G490" s="224"/>
      <c r="H490" s="224"/>
      <c r="I490" s="224"/>
      <c r="J490" s="224"/>
      <c r="K490" s="224"/>
      <c r="L490" s="224"/>
      <c r="M490" s="224"/>
      <c r="N490" s="223"/>
      <c r="O490" s="223"/>
      <c r="P490" s="223"/>
      <c r="Q490" s="223"/>
      <c r="R490" s="224"/>
      <c r="S490" s="224"/>
      <c r="T490" s="224"/>
      <c r="U490" s="224"/>
      <c r="V490" s="224"/>
      <c r="W490" s="224"/>
      <c r="X490" s="224"/>
      <c r="Y490" s="224"/>
      <c r="Z490" s="214"/>
      <c r="AA490" s="214"/>
      <c r="AB490" s="214"/>
      <c r="AC490" s="214"/>
      <c r="AD490" s="214"/>
      <c r="AE490" s="214"/>
      <c r="AF490" s="214"/>
      <c r="AG490" s="214" t="s">
        <v>371</v>
      </c>
      <c r="AH490" s="214">
        <v>0</v>
      </c>
      <c r="AI490" s="214"/>
      <c r="AJ490" s="214"/>
      <c r="AK490" s="214"/>
      <c r="AL490" s="214"/>
      <c r="AM490" s="214"/>
      <c r="AN490" s="214"/>
      <c r="AO490" s="214"/>
      <c r="AP490" s="214"/>
      <c r="AQ490" s="214"/>
      <c r="AR490" s="214"/>
      <c r="AS490" s="214"/>
      <c r="AT490" s="214"/>
      <c r="AU490" s="214"/>
      <c r="AV490" s="214"/>
      <c r="AW490" s="214"/>
      <c r="AX490" s="214"/>
      <c r="AY490" s="214"/>
      <c r="AZ490" s="214"/>
      <c r="BA490" s="214"/>
      <c r="BB490" s="214"/>
      <c r="BC490" s="214"/>
      <c r="BD490" s="214"/>
      <c r="BE490" s="214"/>
      <c r="BF490" s="214"/>
      <c r="BG490" s="214"/>
      <c r="BH490" s="214"/>
    </row>
    <row r="491" spans="1:60" outlineLevel="3" x14ac:dyDescent="0.2">
      <c r="A491" s="221"/>
      <c r="B491" s="222"/>
      <c r="C491" s="268" t="s">
        <v>1312</v>
      </c>
      <c r="D491" s="262"/>
      <c r="E491" s="263">
        <v>24.06</v>
      </c>
      <c r="F491" s="224"/>
      <c r="G491" s="224"/>
      <c r="H491" s="224"/>
      <c r="I491" s="224"/>
      <c r="J491" s="224"/>
      <c r="K491" s="224"/>
      <c r="L491" s="224"/>
      <c r="M491" s="224"/>
      <c r="N491" s="223"/>
      <c r="O491" s="223"/>
      <c r="P491" s="223"/>
      <c r="Q491" s="223"/>
      <c r="R491" s="224"/>
      <c r="S491" s="224"/>
      <c r="T491" s="224"/>
      <c r="U491" s="224"/>
      <c r="V491" s="224"/>
      <c r="W491" s="224"/>
      <c r="X491" s="224"/>
      <c r="Y491" s="224"/>
      <c r="Z491" s="214"/>
      <c r="AA491" s="214"/>
      <c r="AB491" s="214"/>
      <c r="AC491" s="214"/>
      <c r="AD491" s="214"/>
      <c r="AE491" s="214"/>
      <c r="AF491" s="214"/>
      <c r="AG491" s="214" t="s">
        <v>371</v>
      </c>
      <c r="AH491" s="214">
        <v>0</v>
      </c>
      <c r="AI491" s="214"/>
      <c r="AJ491" s="214"/>
      <c r="AK491" s="214"/>
      <c r="AL491" s="214"/>
      <c r="AM491" s="214"/>
      <c r="AN491" s="214"/>
      <c r="AO491" s="214"/>
      <c r="AP491" s="214"/>
      <c r="AQ491" s="214"/>
      <c r="AR491" s="214"/>
      <c r="AS491" s="214"/>
      <c r="AT491" s="214"/>
      <c r="AU491" s="214"/>
      <c r="AV491" s="214"/>
      <c r="AW491" s="214"/>
      <c r="AX491" s="214"/>
      <c r="AY491" s="214"/>
      <c r="AZ491" s="214"/>
      <c r="BA491" s="214"/>
      <c r="BB491" s="214"/>
      <c r="BC491" s="214"/>
      <c r="BD491" s="214"/>
      <c r="BE491" s="214"/>
      <c r="BF491" s="214"/>
      <c r="BG491" s="214"/>
      <c r="BH491" s="214"/>
    </row>
    <row r="492" spans="1:60" ht="33.75" outlineLevel="1" x14ac:dyDescent="0.2">
      <c r="A492" s="236">
        <v>138</v>
      </c>
      <c r="B492" s="237" t="s">
        <v>843</v>
      </c>
      <c r="C492" s="254" t="s">
        <v>844</v>
      </c>
      <c r="D492" s="238" t="s">
        <v>379</v>
      </c>
      <c r="E492" s="239">
        <v>34.3917</v>
      </c>
      <c r="F492" s="240"/>
      <c r="G492" s="241">
        <f>ROUND(E492*F492,2)</f>
        <v>0</v>
      </c>
      <c r="H492" s="240"/>
      <c r="I492" s="241">
        <f>ROUND(E492*H492,2)</f>
        <v>0</v>
      </c>
      <c r="J492" s="240"/>
      <c r="K492" s="241">
        <f>ROUND(E492*J492,2)</f>
        <v>0</v>
      </c>
      <c r="L492" s="241">
        <v>12</v>
      </c>
      <c r="M492" s="241">
        <f>G492*(1+L492/100)</f>
        <v>0</v>
      </c>
      <c r="N492" s="239">
        <v>3.0000000000000001E-3</v>
      </c>
      <c r="O492" s="239">
        <f>ROUND(E492*N492,2)</f>
        <v>0.1</v>
      </c>
      <c r="P492" s="239">
        <v>0</v>
      </c>
      <c r="Q492" s="239">
        <f>ROUND(E492*P492,2)</f>
        <v>0</v>
      </c>
      <c r="R492" s="241" t="s">
        <v>428</v>
      </c>
      <c r="S492" s="241" t="s">
        <v>315</v>
      </c>
      <c r="T492" s="242" t="s">
        <v>315</v>
      </c>
      <c r="U492" s="224">
        <v>0</v>
      </c>
      <c r="V492" s="224">
        <f>ROUND(E492*U492,2)</f>
        <v>0</v>
      </c>
      <c r="W492" s="224"/>
      <c r="X492" s="224" t="s">
        <v>429</v>
      </c>
      <c r="Y492" s="224" t="s">
        <v>317</v>
      </c>
      <c r="Z492" s="214"/>
      <c r="AA492" s="214"/>
      <c r="AB492" s="214"/>
      <c r="AC492" s="214"/>
      <c r="AD492" s="214"/>
      <c r="AE492" s="214"/>
      <c r="AF492" s="214"/>
      <c r="AG492" s="214" t="s">
        <v>430</v>
      </c>
      <c r="AH492" s="214"/>
      <c r="AI492" s="214"/>
      <c r="AJ492" s="214"/>
      <c r="AK492" s="214"/>
      <c r="AL492" s="214"/>
      <c r="AM492" s="214"/>
      <c r="AN492" s="214"/>
      <c r="AO492" s="214"/>
      <c r="AP492" s="214"/>
      <c r="AQ492" s="214"/>
      <c r="AR492" s="214"/>
      <c r="AS492" s="214"/>
      <c r="AT492" s="214"/>
      <c r="AU492" s="214"/>
      <c r="AV492" s="214"/>
      <c r="AW492" s="214"/>
      <c r="AX492" s="214"/>
      <c r="AY492" s="214"/>
      <c r="AZ492" s="214"/>
      <c r="BA492" s="214"/>
      <c r="BB492" s="214"/>
      <c r="BC492" s="214"/>
      <c r="BD492" s="214"/>
      <c r="BE492" s="214"/>
      <c r="BF492" s="214"/>
      <c r="BG492" s="214"/>
      <c r="BH492" s="214"/>
    </row>
    <row r="493" spans="1:60" outlineLevel="2" x14ac:dyDescent="0.2">
      <c r="A493" s="221"/>
      <c r="B493" s="222"/>
      <c r="C493" s="255" t="s">
        <v>807</v>
      </c>
      <c r="D493" s="243"/>
      <c r="E493" s="243"/>
      <c r="F493" s="243"/>
      <c r="G493" s="243"/>
      <c r="H493" s="224"/>
      <c r="I493" s="224"/>
      <c r="J493" s="224"/>
      <c r="K493" s="224"/>
      <c r="L493" s="224"/>
      <c r="M493" s="224"/>
      <c r="N493" s="223"/>
      <c r="O493" s="223"/>
      <c r="P493" s="223"/>
      <c r="Q493" s="223"/>
      <c r="R493" s="224"/>
      <c r="S493" s="224"/>
      <c r="T493" s="224"/>
      <c r="U493" s="224"/>
      <c r="V493" s="224"/>
      <c r="W493" s="224"/>
      <c r="X493" s="224"/>
      <c r="Y493" s="224"/>
      <c r="Z493" s="214"/>
      <c r="AA493" s="214"/>
      <c r="AB493" s="214"/>
      <c r="AC493" s="214"/>
      <c r="AD493" s="214"/>
      <c r="AE493" s="214"/>
      <c r="AF493" s="214"/>
      <c r="AG493" s="214" t="s">
        <v>320</v>
      </c>
      <c r="AH493" s="214"/>
      <c r="AI493" s="214"/>
      <c r="AJ493" s="214"/>
      <c r="AK493" s="214"/>
      <c r="AL493" s="214"/>
      <c r="AM493" s="214"/>
      <c r="AN493" s="214"/>
      <c r="AO493" s="214"/>
      <c r="AP493" s="214"/>
      <c r="AQ493" s="214"/>
      <c r="AR493" s="214"/>
      <c r="AS493" s="214"/>
      <c r="AT493" s="214"/>
      <c r="AU493" s="214"/>
      <c r="AV493" s="214"/>
      <c r="AW493" s="214"/>
      <c r="AX493" s="214"/>
      <c r="AY493" s="214"/>
      <c r="AZ493" s="214"/>
      <c r="BA493" s="214"/>
      <c r="BB493" s="214"/>
      <c r="BC493" s="214"/>
      <c r="BD493" s="214"/>
      <c r="BE493" s="214"/>
      <c r="BF493" s="214"/>
      <c r="BG493" s="214"/>
      <c r="BH493" s="214"/>
    </row>
    <row r="494" spans="1:60" outlineLevel="2" x14ac:dyDescent="0.2">
      <c r="A494" s="221"/>
      <c r="B494" s="222"/>
      <c r="C494" s="268" t="s">
        <v>1483</v>
      </c>
      <c r="D494" s="262"/>
      <c r="E494" s="263">
        <v>34.3917</v>
      </c>
      <c r="F494" s="224"/>
      <c r="G494" s="224"/>
      <c r="H494" s="224"/>
      <c r="I494" s="224"/>
      <c r="J494" s="224"/>
      <c r="K494" s="224"/>
      <c r="L494" s="224"/>
      <c r="M494" s="224"/>
      <c r="N494" s="223"/>
      <c r="O494" s="223"/>
      <c r="P494" s="223"/>
      <c r="Q494" s="223"/>
      <c r="R494" s="224"/>
      <c r="S494" s="224"/>
      <c r="T494" s="224"/>
      <c r="U494" s="224"/>
      <c r="V494" s="224"/>
      <c r="W494" s="224"/>
      <c r="X494" s="224"/>
      <c r="Y494" s="224"/>
      <c r="Z494" s="214"/>
      <c r="AA494" s="214"/>
      <c r="AB494" s="214"/>
      <c r="AC494" s="214"/>
      <c r="AD494" s="214"/>
      <c r="AE494" s="214"/>
      <c r="AF494" s="214"/>
      <c r="AG494" s="214" t="s">
        <v>371</v>
      </c>
      <c r="AH494" s="214">
        <v>0</v>
      </c>
      <c r="AI494" s="214"/>
      <c r="AJ494" s="214"/>
      <c r="AK494" s="214"/>
      <c r="AL494" s="214"/>
      <c r="AM494" s="214"/>
      <c r="AN494" s="214"/>
      <c r="AO494" s="214"/>
      <c r="AP494" s="214"/>
      <c r="AQ494" s="214"/>
      <c r="AR494" s="214"/>
      <c r="AS494" s="214"/>
      <c r="AT494" s="214"/>
      <c r="AU494" s="214"/>
      <c r="AV494" s="214"/>
      <c r="AW494" s="214"/>
      <c r="AX494" s="214"/>
      <c r="AY494" s="214"/>
      <c r="AZ494" s="214"/>
      <c r="BA494" s="214"/>
      <c r="BB494" s="214"/>
      <c r="BC494" s="214"/>
      <c r="BD494" s="214"/>
      <c r="BE494" s="214"/>
      <c r="BF494" s="214"/>
      <c r="BG494" s="214"/>
      <c r="BH494" s="214"/>
    </row>
    <row r="495" spans="1:60" outlineLevel="1" x14ac:dyDescent="0.2">
      <c r="A495" s="236">
        <v>139</v>
      </c>
      <c r="B495" s="237" t="s">
        <v>846</v>
      </c>
      <c r="C495" s="254" t="s">
        <v>847</v>
      </c>
      <c r="D495" s="238" t="s">
        <v>403</v>
      </c>
      <c r="E495" s="239">
        <v>36.1845</v>
      </c>
      <c r="F495" s="240"/>
      <c r="G495" s="241">
        <f>ROUND(E495*F495,2)</f>
        <v>0</v>
      </c>
      <c r="H495" s="240"/>
      <c r="I495" s="241">
        <f>ROUND(E495*H495,2)</f>
        <v>0</v>
      </c>
      <c r="J495" s="240"/>
      <c r="K495" s="241">
        <f>ROUND(E495*J495,2)</f>
        <v>0</v>
      </c>
      <c r="L495" s="241">
        <v>12</v>
      </c>
      <c r="M495" s="241">
        <f>G495*(1+L495/100)</f>
        <v>0</v>
      </c>
      <c r="N495" s="239">
        <v>2.9999999999999997E-4</v>
      </c>
      <c r="O495" s="239">
        <f>ROUND(E495*N495,2)</f>
        <v>0.01</v>
      </c>
      <c r="P495" s="239">
        <v>0</v>
      </c>
      <c r="Q495" s="239">
        <f>ROUND(E495*P495,2)</f>
        <v>0</v>
      </c>
      <c r="R495" s="241" t="s">
        <v>428</v>
      </c>
      <c r="S495" s="241" t="s">
        <v>315</v>
      </c>
      <c r="T495" s="242" t="s">
        <v>315</v>
      </c>
      <c r="U495" s="224">
        <v>0</v>
      </c>
      <c r="V495" s="224">
        <f>ROUND(E495*U495,2)</f>
        <v>0</v>
      </c>
      <c r="W495" s="224"/>
      <c r="X495" s="224" t="s">
        <v>429</v>
      </c>
      <c r="Y495" s="224" t="s">
        <v>317</v>
      </c>
      <c r="Z495" s="214"/>
      <c r="AA495" s="214"/>
      <c r="AB495" s="214"/>
      <c r="AC495" s="214"/>
      <c r="AD495" s="214"/>
      <c r="AE495" s="214"/>
      <c r="AF495" s="214"/>
      <c r="AG495" s="214" t="s">
        <v>430</v>
      </c>
      <c r="AH495" s="214"/>
      <c r="AI495" s="214"/>
      <c r="AJ495" s="214"/>
      <c r="AK495" s="214"/>
      <c r="AL495" s="214"/>
      <c r="AM495" s="214"/>
      <c r="AN495" s="214"/>
      <c r="AO495" s="214"/>
      <c r="AP495" s="214"/>
      <c r="AQ495" s="214"/>
      <c r="AR495" s="214"/>
      <c r="AS495" s="214"/>
      <c r="AT495" s="214"/>
      <c r="AU495" s="214"/>
      <c r="AV495" s="214"/>
      <c r="AW495" s="214"/>
      <c r="AX495" s="214"/>
      <c r="AY495" s="214"/>
      <c r="AZ495" s="214"/>
      <c r="BA495" s="214"/>
      <c r="BB495" s="214"/>
      <c r="BC495" s="214"/>
      <c r="BD495" s="214"/>
      <c r="BE495" s="214"/>
      <c r="BF495" s="214"/>
      <c r="BG495" s="214"/>
      <c r="BH495" s="214"/>
    </row>
    <row r="496" spans="1:60" outlineLevel="2" x14ac:dyDescent="0.2">
      <c r="A496" s="221"/>
      <c r="B496" s="222"/>
      <c r="C496" s="268" t="s">
        <v>1484</v>
      </c>
      <c r="D496" s="262"/>
      <c r="E496" s="263">
        <v>36.1845</v>
      </c>
      <c r="F496" s="224"/>
      <c r="G496" s="224"/>
      <c r="H496" s="224"/>
      <c r="I496" s="224"/>
      <c r="J496" s="224"/>
      <c r="K496" s="224"/>
      <c r="L496" s="224"/>
      <c r="M496" s="224"/>
      <c r="N496" s="223"/>
      <c r="O496" s="223"/>
      <c r="P496" s="223"/>
      <c r="Q496" s="223"/>
      <c r="R496" s="224"/>
      <c r="S496" s="224"/>
      <c r="T496" s="224"/>
      <c r="U496" s="224"/>
      <c r="V496" s="224"/>
      <c r="W496" s="224"/>
      <c r="X496" s="224"/>
      <c r="Y496" s="224"/>
      <c r="Z496" s="214"/>
      <c r="AA496" s="214"/>
      <c r="AB496" s="214"/>
      <c r="AC496" s="214"/>
      <c r="AD496" s="214"/>
      <c r="AE496" s="214"/>
      <c r="AF496" s="214"/>
      <c r="AG496" s="214" t="s">
        <v>371</v>
      </c>
      <c r="AH496" s="214">
        <v>0</v>
      </c>
      <c r="AI496" s="214"/>
      <c r="AJ496" s="214"/>
      <c r="AK496" s="214"/>
      <c r="AL496" s="214"/>
      <c r="AM496" s="214"/>
      <c r="AN496" s="214"/>
      <c r="AO496" s="214"/>
      <c r="AP496" s="214"/>
      <c r="AQ496" s="214"/>
      <c r="AR496" s="214"/>
      <c r="AS496" s="214"/>
      <c r="AT496" s="214"/>
      <c r="AU496" s="214"/>
      <c r="AV496" s="214"/>
      <c r="AW496" s="214"/>
      <c r="AX496" s="214"/>
      <c r="AY496" s="214"/>
      <c r="AZ496" s="214"/>
      <c r="BA496" s="214"/>
      <c r="BB496" s="214"/>
      <c r="BC496" s="214"/>
      <c r="BD496" s="214"/>
      <c r="BE496" s="214"/>
      <c r="BF496" s="214"/>
      <c r="BG496" s="214"/>
      <c r="BH496" s="214"/>
    </row>
    <row r="497" spans="1:60" ht="22.5" outlineLevel="1" x14ac:dyDescent="0.2">
      <c r="A497" s="236">
        <v>140</v>
      </c>
      <c r="B497" s="237" t="s">
        <v>1229</v>
      </c>
      <c r="C497" s="254" t="s">
        <v>1230</v>
      </c>
      <c r="D497" s="238" t="s">
        <v>403</v>
      </c>
      <c r="E497" s="239">
        <v>2.2999999999999998</v>
      </c>
      <c r="F497" s="240"/>
      <c r="G497" s="241">
        <f>ROUND(E497*F497,2)</f>
        <v>0</v>
      </c>
      <c r="H497" s="240"/>
      <c r="I497" s="241">
        <f>ROUND(E497*H497,2)</f>
        <v>0</v>
      </c>
      <c r="J497" s="240"/>
      <c r="K497" s="241">
        <f>ROUND(E497*J497,2)</f>
        <v>0</v>
      </c>
      <c r="L497" s="241">
        <v>12</v>
      </c>
      <c r="M497" s="241">
        <f>G497*(1+L497/100)</f>
        <v>0</v>
      </c>
      <c r="N497" s="239">
        <v>1.7000000000000001E-4</v>
      </c>
      <c r="O497" s="239">
        <f>ROUND(E497*N497,2)</f>
        <v>0</v>
      </c>
      <c r="P497" s="239">
        <v>0</v>
      </c>
      <c r="Q497" s="239">
        <f>ROUND(E497*P497,2)</f>
        <v>0</v>
      </c>
      <c r="R497" s="241" t="s">
        <v>817</v>
      </c>
      <c r="S497" s="241" t="s">
        <v>315</v>
      </c>
      <c r="T497" s="242" t="s">
        <v>315</v>
      </c>
      <c r="U497" s="224">
        <v>0.152</v>
      </c>
      <c r="V497" s="224">
        <f>ROUND(E497*U497,2)</f>
        <v>0.35</v>
      </c>
      <c r="W497" s="224"/>
      <c r="X497" s="224" t="s">
        <v>336</v>
      </c>
      <c r="Y497" s="224" t="s">
        <v>317</v>
      </c>
      <c r="Z497" s="214"/>
      <c r="AA497" s="214"/>
      <c r="AB497" s="214"/>
      <c r="AC497" s="214"/>
      <c r="AD497" s="214"/>
      <c r="AE497" s="214"/>
      <c r="AF497" s="214"/>
      <c r="AG497" s="214" t="s">
        <v>337</v>
      </c>
      <c r="AH497" s="214"/>
      <c r="AI497" s="214"/>
      <c r="AJ497" s="214"/>
      <c r="AK497" s="214"/>
      <c r="AL497" s="214"/>
      <c r="AM497" s="214"/>
      <c r="AN497" s="214"/>
      <c r="AO497" s="214"/>
      <c r="AP497" s="214"/>
      <c r="AQ497" s="214"/>
      <c r="AR497" s="214"/>
      <c r="AS497" s="214"/>
      <c r="AT497" s="214"/>
      <c r="AU497" s="214"/>
      <c r="AV497" s="214"/>
      <c r="AW497" s="214"/>
      <c r="AX497" s="214"/>
      <c r="AY497" s="214"/>
      <c r="AZ497" s="214"/>
      <c r="BA497" s="214"/>
      <c r="BB497" s="214"/>
      <c r="BC497" s="214"/>
      <c r="BD497" s="214"/>
      <c r="BE497" s="214"/>
      <c r="BF497" s="214"/>
      <c r="BG497" s="214"/>
      <c r="BH497" s="214"/>
    </row>
    <row r="498" spans="1:60" outlineLevel="2" x14ac:dyDescent="0.2">
      <c r="A498" s="221"/>
      <c r="B498" s="222"/>
      <c r="C498" s="268" t="s">
        <v>1485</v>
      </c>
      <c r="D498" s="262"/>
      <c r="E498" s="263">
        <v>2.2999999999999998</v>
      </c>
      <c r="F498" s="224"/>
      <c r="G498" s="224"/>
      <c r="H498" s="224"/>
      <c r="I498" s="224"/>
      <c r="J498" s="224"/>
      <c r="K498" s="224"/>
      <c r="L498" s="224"/>
      <c r="M498" s="224"/>
      <c r="N498" s="223"/>
      <c r="O498" s="223"/>
      <c r="P498" s="223"/>
      <c r="Q498" s="223"/>
      <c r="R498" s="224"/>
      <c r="S498" s="224"/>
      <c r="T498" s="224"/>
      <c r="U498" s="224"/>
      <c r="V498" s="224"/>
      <c r="W498" s="224"/>
      <c r="X498" s="224"/>
      <c r="Y498" s="224"/>
      <c r="Z498" s="214"/>
      <c r="AA498" s="214"/>
      <c r="AB498" s="214"/>
      <c r="AC498" s="214"/>
      <c r="AD498" s="214"/>
      <c r="AE498" s="214"/>
      <c r="AF498" s="214"/>
      <c r="AG498" s="214" t="s">
        <v>371</v>
      </c>
      <c r="AH498" s="214">
        <v>0</v>
      </c>
      <c r="AI498" s="214"/>
      <c r="AJ498" s="214"/>
      <c r="AK498" s="214"/>
      <c r="AL498" s="214"/>
      <c r="AM498" s="214"/>
      <c r="AN498" s="214"/>
      <c r="AO498" s="214"/>
      <c r="AP498" s="214"/>
      <c r="AQ498" s="214"/>
      <c r="AR498" s="214"/>
      <c r="AS498" s="214"/>
      <c r="AT498" s="214"/>
      <c r="AU498" s="214"/>
      <c r="AV498" s="214"/>
      <c r="AW498" s="214"/>
      <c r="AX498" s="214"/>
      <c r="AY498" s="214"/>
      <c r="AZ498" s="214"/>
      <c r="BA498" s="214"/>
      <c r="BB498" s="214"/>
      <c r="BC498" s="214"/>
      <c r="BD498" s="214"/>
      <c r="BE498" s="214"/>
      <c r="BF498" s="214"/>
      <c r="BG498" s="214"/>
      <c r="BH498" s="214"/>
    </row>
    <row r="499" spans="1:60" ht="22.5" outlineLevel="1" x14ac:dyDescent="0.2">
      <c r="A499" s="236">
        <v>141</v>
      </c>
      <c r="B499" s="237" t="s">
        <v>852</v>
      </c>
      <c r="C499" s="254" t="s">
        <v>853</v>
      </c>
      <c r="D499" s="238" t="s">
        <v>811</v>
      </c>
      <c r="E499" s="239">
        <v>6.6779999999999999</v>
      </c>
      <c r="F499" s="240"/>
      <c r="G499" s="241">
        <f>ROUND(E499*F499,2)</f>
        <v>0</v>
      </c>
      <c r="H499" s="240"/>
      <c r="I499" s="241">
        <f>ROUND(E499*H499,2)</f>
        <v>0</v>
      </c>
      <c r="J499" s="240"/>
      <c r="K499" s="241">
        <f>ROUND(E499*J499,2)</f>
        <v>0</v>
      </c>
      <c r="L499" s="241">
        <v>12</v>
      </c>
      <c r="M499" s="241">
        <f>G499*(1+L499/100)</f>
        <v>0</v>
      </c>
      <c r="N499" s="239">
        <v>1E-3</v>
      </c>
      <c r="O499" s="239">
        <f>ROUND(E499*N499,2)</f>
        <v>0.01</v>
      </c>
      <c r="P499" s="239">
        <v>0</v>
      </c>
      <c r="Q499" s="239">
        <f>ROUND(E499*P499,2)</f>
        <v>0</v>
      </c>
      <c r="R499" s="241" t="s">
        <v>428</v>
      </c>
      <c r="S499" s="241" t="s">
        <v>315</v>
      </c>
      <c r="T499" s="242" t="s">
        <v>315</v>
      </c>
      <c r="U499" s="224">
        <v>0</v>
      </c>
      <c r="V499" s="224">
        <f>ROUND(E499*U499,2)</f>
        <v>0</v>
      </c>
      <c r="W499" s="224"/>
      <c r="X499" s="224" t="s">
        <v>429</v>
      </c>
      <c r="Y499" s="224" t="s">
        <v>317</v>
      </c>
      <c r="Z499" s="214"/>
      <c r="AA499" s="214"/>
      <c r="AB499" s="214"/>
      <c r="AC499" s="214"/>
      <c r="AD499" s="214"/>
      <c r="AE499" s="214"/>
      <c r="AF499" s="214"/>
      <c r="AG499" s="214" t="s">
        <v>430</v>
      </c>
      <c r="AH499" s="214"/>
      <c r="AI499" s="214"/>
      <c r="AJ499" s="214"/>
      <c r="AK499" s="214"/>
      <c r="AL499" s="214"/>
      <c r="AM499" s="214"/>
      <c r="AN499" s="214"/>
      <c r="AO499" s="214"/>
      <c r="AP499" s="214"/>
      <c r="AQ499" s="214"/>
      <c r="AR499" s="214"/>
      <c r="AS499" s="214"/>
      <c r="AT499" s="214"/>
      <c r="AU499" s="214"/>
      <c r="AV499" s="214"/>
      <c r="AW499" s="214"/>
      <c r="AX499" s="214"/>
      <c r="AY499" s="214"/>
      <c r="AZ499" s="214"/>
      <c r="BA499" s="214"/>
      <c r="BB499" s="214"/>
      <c r="BC499" s="214"/>
      <c r="BD499" s="214"/>
      <c r="BE499" s="214"/>
      <c r="BF499" s="214"/>
      <c r="BG499" s="214"/>
      <c r="BH499" s="214"/>
    </row>
    <row r="500" spans="1:60" outlineLevel="2" x14ac:dyDescent="0.2">
      <c r="A500" s="221"/>
      <c r="B500" s="222"/>
      <c r="C500" s="268" t="s">
        <v>1486</v>
      </c>
      <c r="D500" s="262"/>
      <c r="E500" s="263">
        <v>6.6779999999999999</v>
      </c>
      <c r="F500" s="224"/>
      <c r="G500" s="224"/>
      <c r="H500" s="224"/>
      <c r="I500" s="224"/>
      <c r="J500" s="224"/>
      <c r="K500" s="224"/>
      <c r="L500" s="224"/>
      <c r="M500" s="224"/>
      <c r="N500" s="223"/>
      <c r="O500" s="223"/>
      <c r="P500" s="223"/>
      <c r="Q500" s="223"/>
      <c r="R500" s="224"/>
      <c r="S500" s="224"/>
      <c r="T500" s="224"/>
      <c r="U500" s="224"/>
      <c r="V500" s="224"/>
      <c r="W500" s="224"/>
      <c r="X500" s="224"/>
      <c r="Y500" s="224"/>
      <c r="Z500" s="214"/>
      <c r="AA500" s="214"/>
      <c r="AB500" s="214"/>
      <c r="AC500" s="214"/>
      <c r="AD500" s="214"/>
      <c r="AE500" s="214"/>
      <c r="AF500" s="214"/>
      <c r="AG500" s="214" t="s">
        <v>371</v>
      </c>
      <c r="AH500" s="214">
        <v>0</v>
      </c>
      <c r="AI500" s="214"/>
      <c r="AJ500" s="214"/>
      <c r="AK500" s="214"/>
      <c r="AL500" s="214"/>
      <c r="AM500" s="214"/>
      <c r="AN500" s="214"/>
      <c r="AO500" s="214"/>
      <c r="AP500" s="214"/>
      <c r="AQ500" s="214"/>
      <c r="AR500" s="214"/>
      <c r="AS500" s="214"/>
      <c r="AT500" s="214"/>
      <c r="AU500" s="214"/>
      <c r="AV500" s="214"/>
      <c r="AW500" s="214"/>
      <c r="AX500" s="214"/>
      <c r="AY500" s="214"/>
      <c r="AZ500" s="214"/>
      <c r="BA500" s="214"/>
      <c r="BB500" s="214"/>
      <c r="BC500" s="214"/>
      <c r="BD500" s="214"/>
      <c r="BE500" s="214"/>
      <c r="BF500" s="214"/>
      <c r="BG500" s="214"/>
      <c r="BH500" s="214"/>
    </row>
    <row r="501" spans="1:60" outlineLevel="1" x14ac:dyDescent="0.2">
      <c r="A501" s="236">
        <v>142</v>
      </c>
      <c r="B501" s="237" t="s">
        <v>1487</v>
      </c>
      <c r="C501" s="254" t="s">
        <v>1488</v>
      </c>
      <c r="D501" s="238" t="s">
        <v>581</v>
      </c>
      <c r="E501" s="239">
        <v>0.13705999999999999</v>
      </c>
      <c r="F501" s="240"/>
      <c r="G501" s="241">
        <f>ROUND(E501*F501,2)</f>
        <v>0</v>
      </c>
      <c r="H501" s="240"/>
      <c r="I501" s="241">
        <f>ROUND(E501*H501,2)</f>
        <v>0</v>
      </c>
      <c r="J501" s="240"/>
      <c r="K501" s="241">
        <f>ROUND(E501*J501,2)</f>
        <v>0</v>
      </c>
      <c r="L501" s="241">
        <v>12</v>
      </c>
      <c r="M501" s="241">
        <f>G501*(1+L501/100)</f>
        <v>0</v>
      </c>
      <c r="N501" s="239">
        <v>0</v>
      </c>
      <c r="O501" s="239">
        <f>ROUND(E501*N501,2)</f>
        <v>0</v>
      </c>
      <c r="P501" s="239">
        <v>0</v>
      </c>
      <c r="Q501" s="239">
        <f>ROUND(E501*P501,2)</f>
        <v>0</v>
      </c>
      <c r="R501" s="241" t="s">
        <v>817</v>
      </c>
      <c r="S501" s="241" t="s">
        <v>315</v>
      </c>
      <c r="T501" s="242" t="s">
        <v>315</v>
      </c>
      <c r="U501" s="224">
        <v>1.1020000000000001</v>
      </c>
      <c r="V501" s="224">
        <f>ROUND(E501*U501,2)</f>
        <v>0.15</v>
      </c>
      <c r="W501" s="224"/>
      <c r="X501" s="224" t="s">
        <v>582</v>
      </c>
      <c r="Y501" s="224" t="s">
        <v>317</v>
      </c>
      <c r="Z501" s="214"/>
      <c r="AA501" s="214"/>
      <c r="AB501" s="214"/>
      <c r="AC501" s="214"/>
      <c r="AD501" s="214"/>
      <c r="AE501" s="214"/>
      <c r="AF501" s="214"/>
      <c r="AG501" s="214" t="s">
        <v>583</v>
      </c>
      <c r="AH501" s="214"/>
      <c r="AI501" s="214"/>
      <c r="AJ501" s="214"/>
      <c r="AK501" s="214"/>
      <c r="AL501" s="214"/>
      <c r="AM501" s="214"/>
      <c r="AN501" s="214"/>
      <c r="AO501" s="214"/>
      <c r="AP501" s="214"/>
      <c r="AQ501" s="214"/>
      <c r="AR501" s="214"/>
      <c r="AS501" s="214"/>
      <c r="AT501" s="214"/>
      <c r="AU501" s="214"/>
      <c r="AV501" s="214"/>
      <c r="AW501" s="214"/>
      <c r="AX501" s="214"/>
      <c r="AY501" s="214"/>
      <c r="AZ501" s="214"/>
      <c r="BA501" s="214"/>
      <c r="BB501" s="214"/>
      <c r="BC501" s="214"/>
      <c r="BD501" s="214"/>
      <c r="BE501" s="214"/>
      <c r="BF501" s="214"/>
      <c r="BG501" s="214"/>
      <c r="BH501" s="214"/>
    </row>
    <row r="502" spans="1:60" outlineLevel="2" x14ac:dyDescent="0.2">
      <c r="A502" s="221"/>
      <c r="B502" s="222"/>
      <c r="C502" s="267" t="s">
        <v>692</v>
      </c>
      <c r="D502" s="266"/>
      <c r="E502" s="266"/>
      <c r="F502" s="266"/>
      <c r="G502" s="266"/>
      <c r="H502" s="224"/>
      <c r="I502" s="224"/>
      <c r="J502" s="224"/>
      <c r="K502" s="224"/>
      <c r="L502" s="224"/>
      <c r="M502" s="224"/>
      <c r="N502" s="223"/>
      <c r="O502" s="223"/>
      <c r="P502" s="223"/>
      <c r="Q502" s="223"/>
      <c r="R502" s="224"/>
      <c r="S502" s="224"/>
      <c r="T502" s="224"/>
      <c r="U502" s="224"/>
      <c r="V502" s="224"/>
      <c r="W502" s="224"/>
      <c r="X502" s="224"/>
      <c r="Y502" s="224"/>
      <c r="Z502" s="214"/>
      <c r="AA502" s="214"/>
      <c r="AB502" s="214"/>
      <c r="AC502" s="214"/>
      <c r="AD502" s="214"/>
      <c r="AE502" s="214"/>
      <c r="AF502" s="214"/>
      <c r="AG502" s="214" t="s">
        <v>369</v>
      </c>
      <c r="AH502" s="214"/>
      <c r="AI502" s="214"/>
      <c r="AJ502" s="214"/>
      <c r="AK502" s="214"/>
      <c r="AL502" s="214"/>
      <c r="AM502" s="214"/>
      <c r="AN502" s="214"/>
      <c r="AO502" s="214"/>
      <c r="AP502" s="214"/>
      <c r="AQ502" s="214"/>
      <c r="AR502" s="214"/>
      <c r="AS502" s="214"/>
      <c r="AT502" s="214"/>
      <c r="AU502" s="214"/>
      <c r="AV502" s="214"/>
      <c r="AW502" s="214"/>
      <c r="AX502" s="214"/>
      <c r="AY502" s="214"/>
      <c r="AZ502" s="214"/>
      <c r="BA502" s="214"/>
      <c r="BB502" s="214"/>
      <c r="BC502" s="214"/>
      <c r="BD502" s="214"/>
      <c r="BE502" s="214"/>
      <c r="BF502" s="214"/>
      <c r="BG502" s="214"/>
      <c r="BH502" s="214"/>
    </row>
    <row r="503" spans="1:60" x14ac:dyDescent="0.2">
      <c r="A503" s="229" t="s">
        <v>310</v>
      </c>
      <c r="B503" s="230" t="s">
        <v>260</v>
      </c>
      <c r="C503" s="253" t="s">
        <v>261</v>
      </c>
      <c r="D503" s="231"/>
      <c r="E503" s="232"/>
      <c r="F503" s="233"/>
      <c r="G503" s="233">
        <f>SUMIF(AG504:AG514,"&lt;&gt;NOR",G504:G514)</f>
        <v>0</v>
      </c>
      <c r="H503" s="233"/>
      <c r="I503" s="233">
        <f>SUM(I504:I514)</f>
        <v>0</v>
      </c>
      <c r="J503" s="233"/>
      <c r="K503" s="233">
        <f>SUM(K504:K514)</f>
        <v>0</v>
      </c>
      <c r="L503" s="233"/>
      <c r="M503" s="233">
        <f>SUM(M504:M514)</f>
        <v>0</v>
      </c>
      <c r="N503" s="232"/>
      <c r="O503" s="232">
        <f>SUM(O504:O514)</f>
        <v>0.75</v>
      </c>
      <c r="P503" s="232"/>
      <c r="Q503" s="232">
        <f>SUM(Q504:Q514)</f>
        <v>0</v>
      </c>
      <c r="R503" s="233"/>
      <c r="S503" s="233"/>
      <c r="T503" s="234"/>
      <c r="U503" s="228"/>
      <c r="V503" s="228">
        <f>SUM(V504:V514)</f>
        <v>29.59</v>
      </c>
      <c r="W503" s="228"/>
      <c r="X503" s="228"/>
      <c r="Y503" s="228"/>
      <c r="AG503" t="s">
        <v>311</v>
      </c>
    </row>
    <row r="504" spans="1:60" outlineLevel="1" x14ac:dyDescent="0.2">
      <c r="A504" s="236">
        <v>143</v>
      </c>
      <c r="B504" s="237" t="s">
        <v>857</v>
      </c>
      <c r="C504" s="254" t="s">
        <v>858</v>
      </c>
      <c r="D504" s="238" t="s">
        <v>379</v>
      </c>
      <c r="E504" s="239">
        <v>28.405999999999999</v>
      </c>
      <c r="F504" s="240"/>
      <c r="G504" s="241">
        <f>ROUND(E504*F504,2)</f>
        <v>0</v>
      </c>
      <c r="H504" s="240"/>
      <c r="I504" s="241">
        <f>ROUND(E504*H504,2)</f>
        <v>0</v>
      </c>
      <c r="J504" s="240"/>
      <c r="K504" s="241">
        <f>ROUND(E504*J504,2)</f>
        <v>0</v>
      </c>
      <c r="L504" s="241">
        <v>12</v>
      </c>
      <c r="M504" s="241">
        <f>G504*(1+L504/100)</f>
        <v>0</v>
      </c>
      <c r="N504" s="239">
        <v>2.1000000000000001E-4</v>
      </c>
      <c r="O504" s="239">
        <f>ROUND(E504*N504,2)</f>
        <v>0.01</v>
      </c>
      <c r="P504" s="239">
        <v>0</v>
      </c>
      <c r="Q504" s="239">
        <f>ROUND(E504*P504,2)</f>
        <v>0</v>
      </c>
      <c r="R504" s="241" t="s">
        <v>786</v>
      </c>
      <c r="S504" s="241" t="s">
        <v>315</v>
      </c>
      <c r="T504" s="242" t="s">
        <v>315</v>
      </c>
      <c r="U504" s="224">
        <v>0.05</v>
      </c>
      <c r="V504" s="224">
        <f>ROUND(E504*U504,2)</f>
        <v>1.42</v>
      </c>
      <c r="W504" s="224"/>
      <c r="X504" s="224" t="s">
        <v>336</v>
      </c>
      <c r="Y504" s="224" t="s">
        <v>317</v>
      </c>
      <c r="Z504" s="214"/>
      <c r="AA504" s="214"/>
      <c r="AB504" s="214"/>
      <c r="AC504" s="214"/>
      <c r="AD504" s="214"/>
      <c r="AE504" s="214"/>
      <c r="AF504" s="214"/>
      <c r="AG504" s="214" t="s">
        <v>337</v>
      </c>
      <c r="AH504" s="214"/>
      <c r="AI504" s="214"/>
      <c r="AJ504" s="214"/>
      <c r="AK504" s="214"/>
      <c r="AL504" s="214"/>
      <c r="AM504" s="214"/>
      <c r="AN504" s="214"/>
      <c r="AO504" s="214"/>
      <c r="AP504" s="214"/>
      <c r="AQ504" s="214"/>
      <c r="AR504" s="214"/>
      <c r="AS504" s="214"/>
      <c r="AT504" s="214"/>
      <c r="AU504" s="214"/>
      <c r="AV504" s="214"/>
      <c r="AW504" s="214"/>
      <c r="AX504" s="214"/>
      <c r="AY504" s="214"/>
      <c r="AZ504" s="214"/>
      <c r="BA504" s="214"/>
      <c r="BB504" s="214"/>
      <c r="BC504" s="214"/>
      <c r="BD504" s="214"/>
      <c r="BE504" s="214"/>
      <c r="BF504" s="214"/>
      <c r="BG504" s="214"/>
      <c r="BH504" s="214"/>
    </row>
    <row r="505" spans="1:60" outlineLevel="2" x14ac:dyDescent="0.2">
      <c r="A505" s="221"/>
      <c r="B505" s="222"/>
      <c r="C505" s="255" t="s">
        <v>1231</v>
      </c>
      <c r="D505" s="243"/>
      <c r="E505" s="243"/>
      <c r="F505" s="243"/>
      <c r="G505" s="243"/>
      <c r="H505" s="224"/>
      <c r="I505" s="224"/>
      <c r="J505" s="224"/>
      <c r="K505" s="224"/>
      <c r="L505" s="224"/>
      <c r="M505" s="224"/>
      <c r="N505" s="223"/>
      <c r="O505" s="223"/>
      <c r="P505" s="223"/>
      <c r="Q505" s="223"/>
      <c r="R505" s="224"/>
      <c r="S505" s="224"/>
      <c r="T505" s="224"/>
      <c r="U505" s="224"/>
      <c r="V505" s="224"/>
      <c r="W505" s="224"/>
      <c r="X505" s="224"/>
      <c r="Y505" s="224"/>
      <c r="Z505" s="214"/>
      <c r="AA505" s="214"/>
      <c r="AB505" s="214"/>
      <c r="AC505" s="214"/>
      <c r="AD505" s="214"/>
      <c r="AE505" s="214"/>
      <c r="AF505" s="214"/>
      <c r="AG505" s="214" t="s">
        <v>320</v>
      </c>
      <c r="AH505" s="214"/>
      <c r="AI505" s="214"/>
      <c r="AJ505" s="214"/>
      <c r="AK505" s="214"/>
      <c r="AL505" s="214"/>
      <c r="AM505" s="214"/>
      <c r="AN505" s="214"/>
      <c r="AO505" s="214"/>
      <c r="AP505" s="214"/>
      <c r="AQ505" s="214"/>
      <c r="AR505" s="214"/>
      <c r="AS505" s="214"/>
      <c r="AT505" s="214"/>
      <c r="AU505" s="214"/>
      <c r="AV505" s="214"/>
      <c r="AW505" s="214"/>
      <c r="AX505" s="214"/>
      <c r="AY505" s="214"/>
      <c r="AZ505" s="214"/>
      <c r="BA505" s="214"/>
      <c r="BB505" s="214"/>
      <c r="BC505" s="214"/>
      <c r="BD505" s="214"/>
      <c r="BE505" s="214"/>
      <c r="BF505" s="214"/>
      <c r="BG505" s="214"/>
      <c r="BH505" s="214"/>
    </row>
    <row r="506" spans="1:60" outlineLevel="2" x14ac:dyDescent="0.2">
      <c r="A506" s="221"/>
      <c r="B506" s="222"/>
      <c r="C506" s="268" t="s">
        <v>1489</v>
      </c>
      <c r="D506" s="262"/>
      <c r="E506" s="263">
        <v>28.405999999999999</v>
      </c>
      <c r="F506" s="224"/>
      <c r="G506" s="224"/>
      <c r="H506" s="224"/>
      <c r="I506" s="224"/>
      <c r="J506" s="224"/>
      <c r="K506" s="224"/>
      <c r="L506" s="224"/>
      <c r="M506" s="224"/>
      <c r="N506" s="223"/>
      <c r="O506" s="223"/>
      <c r="P506" s="223"/>
      <c r="Q506" s="223"/>
      <c r="R506" s="224"/>
      <c r="S506" s="224"/>
      <c r="T506" s="224"/>
      <c r="U506" s="224"/>
      <c r="V506" s="224"/>
      <c r="W506" s="224"/>
      <c r="X506" s="224"/>
      <c r="Y506" s="224"/>
      <c r="Z506" s="214"/>
      <c r="AA506" s="214"/>
      <c r="AB506" s="214"/>
      <c r="AC506" s="214"/>
      <c r="AD506" s="214"/>
      <c r="AE506" s="214"/>
      <c r="AF506" s="214"/>
      <c r="AG506" s="214" t="s">
        <v>371</v>
      </c>
      <c r="AH506" s="214">
        <v>5</v>
      </c>
      <c r="AI506" s="214"/>
      <c r="AJ506" s="214"/>
      <c r="AK506" s="214"/>
      <c r="AL506" s="214"/>
      <c r="AM506" s="214"/>
      <c r="AN506" s="214"/>
      <c r="AO506" s="214"/>
      <c r="AP506" s="214"/>
      <c r="AQ506" s="214"/>
      <c r="AR506" s="214"/>
      <c r="AS506" s="214"/>
      <c r="AT506" s="214"/>
      <c r="AU506" s="214"/>
      <c r="AV506" s="214"/>
      <c r="AW506" s="214"/>
      <c r="AX506" s="214"/>
      <c r="AY506" s="214"/>
      <c r="AZ506" s="214"/>
      <c r="BA506" s="214"/>
      <c r="BB506" s="214"/>
      <c r="BC506" s="214"/>
      <c r="BD506" s="214"/>
      <c r="BE506" s="214"/>
      <c r="BF506" s="214"/>
      <c r="BG506" s="214"/>
      <c r="BH506" s="214"/>
    </row>
    <row r="507" spans="1:60" ht="22.5" outlineLevel="1" x14ac:dyDescent="0.2">
      <c r="A507" s="236">
        <v>144</v>
      </c>
      <c r="B507" s="237" t="s">
        <v>860</v>
      </c>
      <c r="C507" s="254" t="s">
        <v>861</v>
      </c>
      <c r="D507" s="238" t="s">
        <v>379</v>
      </c>
      <c r="E507" s="239">
        <v>28.405999999999999</v>
      </c>
      <c r="F507" s="240"/>
      <c r="G507" s="241">
        <f>ROUND(E507*F507,2)</f>
        <v>0</v>
      </c>
      <c r="H507" s="240"/>
      <c r="I507" s="241">
        <f>ROUND(E507*H507,2)</f>
        <v>0</v>
      </c>
      <c r="J507" s="240"/>
      <c r="K507" s="241">
        <f>ROUND(E507*J507,2)</f>
        <v>0</v>
      </c>
      <c r="L507" s="241">
        <v>12</v>
      </c>
      <c r="M507" s="241">
        <f>G507*(1+L507/100)</f>
        <v>0</v>
      </c>
      <c r="N507" s="239">
        <v>5.2399999999999999E-3</v>
      </c>
      <c r="O507" s="239">
        <f>ROUND(E507*N507,2)</f>
        <v>0.15</v>
      </c>
      <c r="P507" s="239">
        <v>0</v>
      </c>
      <c r="Q507" s="239">
        <f>ROUND(E507*P507,2)</f>
        <v>0</v>
      </c>
      <c r="R507" s="241" t="s">
        <v>786</v>
      </c>
      <c r="S507" s="241" t="s">
        <v>315</v>
      </c>
      <c r="T507" s="242" t="s">
        <v>315</v>
      </c>
      <c r="U507" s="224">
        <v>0.95840000000000003</v>
      </c>
      <c r="V507" s="224">
        <f>ROUND(E507*U507,2)</f>
        <v>27.22</v>
      </c>
      <c r="W507" s="224"/>
      <c r="X507" s="224" t="s">
        <v>336</v>
      </c>
      <c r="Y507" s="224" t="s">
        <v>317</v>
      </c>
      <c r="Z507" s="214"/>
      <c r="AA507" s="214"/>
      <c r="AB507" s="214"/>
      <c r="AC507" s="214"/>
      <c r="AD507" s="214"/>
      <c r="AE507" s="214"/>
      <c r="AF507" s="214"/>
      <c r="AG507" s="214" t="s">
        <v>367</v>
      </c>
      <c r="AH507" s="214"/>
      <c r="AI507" s="214"/>
      <c r="AJ507" s="214"/>
      <c r="AK507" s="214"/>
      <c r="AL507" s="214"/>
      <c r="AM507" s="214"/>
      <c r="AN507" s="214"/>
      <c r="AO507" s="214"/>
      <c r="AP507" s="214"/>
      <c r="AQ507" s="214"/>
      <c r="AR507" s="214"/>
      <c r="AS507" s="214"/>
      <c r="AT507" s="214"/>
      <c r="AU507" s="214"/>
      <c r="AV507" s="214"/>
      <c r="AW507" s="214"/>
      <c r="AX507" s="214"/>
      <c r="AY507" s="214"/>
      <c r="AZ507" s="214"/>
      <c r="BA507" s="214"/>
      <c r="BB507" s="214"/>
      <c r="BC507" s="214"/>
      <c r="BD507" s="214"/>
      <c r="BE507" s="214"/>
      <c r="BF507" s="214"/>
      <c r="BG507" s="214"/>
      <c r="BH507" s="214"/>
    </row>
    <row r="508" spans="1:60" outlineLevel="2" x14ac:dyDescent="0.2">
      <c r="A508" s="221"/>
      <c r="B508" s="222"/>
      <c r="C508" s="268" t="s">
        <v>991</v>
      </c>
      <c r="D508" s="262"/>
      <c r="E508" s="263"/>
      <c r="F508" s="224"/>
      <c r="G508" s="224"/>
      <c r="H508" s="224"/>
      <c r="I508" s="224"/>
      <c r="J508" s="224"/>
      <c r="K508" s="224"/>
      <c r="L508" s="224"/>
      <c r="M508" s="224"/>
      <c r="N508" s="223"/>
      <c r="O508" s="223"/>
      <c r="P508" s="223"/>
      <c r="Q508" s="223"/>
      <c r="R508" s="224"/>
      <c r="S508" s="224"/>
      <c r="T508" s="224"/>
      <c r="U508" s="224"/>
      <c r="V508" s="224"/>
      <c r="W508" s="224"/>
      <c r="X508" s="224"/>
      <c r="Y508" s="224"/>
      <c r="Z508" s="214"/>
      <c r="AA508" s="214"/>
      <c r="AB508" s="214"/>
      <c r="AC508" s="214"/>
      <c r="AD508" s="214"/>
      <c r="AE508" s="214"/>
      <c r="AF508" s="214"/>
      <c r="AG508" s="214" t="s">
        <v>371</v>
      </c>
      <c r="AH508" s="214">
        <v>0</v>
      </c>
      <c r="AI508" s="214"/>
      <c r="AJ508" s="214"/>
      <c r="AK508" s="214"/>
      <c r="AL508" s="214"/>
      <c r="AM508" s="214"/>
      <c r="AN508" s="214"/>
      <c r="AO508" s="214"/>
      <c r="AP508" s="214"/>
      <c r="AQ508" s="214"/>
      <c r="AR508" s="214"/>
      <c r="AS508" s="214"/>
      <c r="AT508" s="214"/>
      <c r="AU508" s="214"/>
      <c r="AV508" s="214"/>
      <c r="AW508" s="214"/>
      <c r="AX508" s="214"/>
      <c r="AY508" s="214"/>
      <c r="AZ508" s="214"/>
      <c r="BA508" s="214"/>
      <c r="BB508" s="214"/>
      <c r="BC508" s="214"/>
      <c r="BD508" s="214"/>
      <c r="BE508" s="214"/>
      <c r="BF508" s="214"/>
      <c r="BG508" s="214"/>
      <c r="BH508" s="214"/>
    </row>
    <row r="509" spans="1:60" outlineLevel="3" x14ac:dyDescent="0.2">
      <c r="A509" s="221"/>
      <c r="B509" s="222"/>
      <c r="C509" s="268" t="s">
        <v>1490</v>
      </c>
      <c r="D509" s="262"/>
      <c r="E509" s="263">
        <v>17.073</v>
      </c>
      <c r="F509" s="224"/>
      <c r="G509" s="224"/>
      <c r="H509" s="224"/>
      <c r="I509" s="224"/>
      <c r="J509" s="224"/>
      <c r="K509" s="224"/>
      <c r="L509" s="224"/>
      <c r="M509" s="224"/>
      <c r="N509" s="223"/>
      <c r="O509" s="223"/>
      <c r="P509" s="223"/>
      <c r="Q509" s="223"/>
      <c r="R509" s="224"/>
      <c r="S509" s="224"/>
      <c r="T509" s="224"/>
      <c r="U509" s="224"/>
      <c r="V509" s="224"/>
      <c r="W509" s="224"/>
      <c r="X509" s="224"/>
      <c r="Y509" s="224"/>
      <c r="Z509" s="214"/>
      <c r="AA509" s="214"/>
      <c r="AB509" s="214"/>
      <c r="AC509" s="214"/>
      <c r="AD509" s="214"/>
      <c r="AE509" s="214"/>
      <c r="AF509" s="214"/>
      <c r="AG509" s="214" t="s">
        <v>371</v>
      </c>
      <c r="AH509" s="214">
        <v>0</v>
      </c>
      <c r="AI509" s="214"/>
      <c r="AJ509" s="214"/>
      <c r="AK509" s="214"/>
      <c r="AL509" s="214"/>
      <c r="AM509" s="214"/>
      <c r="AN509" s="214"/>
      <c r="AO509" s="214"/>
      <c r="AP509" s="214"/>
      <c r="AQ509" s="214"/>
      <c r="AR509" s="214"/>
      <c r="AS509" s="214"/>
      <c r="AT509" s="214"/>
      <c r="AU509" s="214"/>
      <c r="AV509" s="214"/>
      <c r="AW509" s="214"/>
      <c r="AX509" s="214"/>
      <c r="AY509" s="214"/>
      <c r="AZ509" s="214"/>
      <c r="BA509" s="214"/>
      <c r="BB509" s="214"/>
      <c r="BC509" s="214"/>
      <c r="BD509" s="214"/>
      <c r="BE509" s="214"/>
      <c r="BF509" s="214"/>
      <c r="BG509" s="214"/>
      <c r="BH509" s="214"/>
    </row>
    <row r="510" spans="1:60" outlineLevel="3" x14ac:dyDescent="0.2">
      <c r="A510" s="221"/>
      <c r="B510" s="222"/>
      <c r="C510" s="268" t="s">
        <v>1491</v>
      </c>
      <c r="D510" s="262"/>
      <c r="E510" s="263">
        <v>11.333</v>
      </c>
      <c r="F510" s="224"/>
      <c r="G510" s="224"/>
      <c r="H510" s="224"/>
      <c r="I510" s="224"/>
      <c r="J510" s="224"/>
      <c r="K510" s="224"/>
      <c r="L510" s="224"/>
      <c r="M510" s="224"/>
      <c r="N510" s="223"/>
      <c r="O510" s="223"/>
      <c r="P510" s="223"/>
      <c r="Q510" s="223"/>
      <c r="R510" s="224"/>
      <c r="S510" s="224"/>
      <c r="T510" s="224"/>
      <c r="U510" s="224"/>
      <c r="V510" s="224"/>
      <c r="W510" s="224"/>
      <c r="X510" s="224"/>
      <c r="Y510" s="224"/>
      <c r="Z510" s="214"/>
      <c r="AA510" s="214"/>
      <c r="AB510" s="214"/>
      <c r="AC510" s="214"/>
      <c r="AD510" s="214"/>
      <c r="AE510" s="214"/>
      <c r="AF510" s="214"/>
      <c r="AG510" s="214" t="s">
        <v>371</v>
      </c>
      <c r="AH510" s="214">
        <v>0</v>
      </c>
      <c r="AI510" s="214"/>
      <c r="AJ510" s="214"/>
      <c r="AK510" s="214"/>
      <c r="AL510" s="214"/>
      <c r="AM510" s="214"/>
      <c r="AN510" s="214"/>
      <c r="AO510" s="214"/>
      <c r="AP510" s="214"/>
      <c r="AQ510" s="214"/>
      <c r="AR510" s="214"/>
      <c r="AS510" s="214"/>
      <c r="AT510" s="214"/>
      <c r="AU510" s="214"/>
      <c r="AV510" s="214"/>
      <c r="AW510" s="214"/>
      <c r="AX510" s="214"/>
      <c r="AY510" s="214"/>
      <c r="AZ510" s="214"/>
      <c r="BA510" s="214"/>
      <c r="BB510" s="214"/>
      <c r="BC510" s="214"/>
      <c r="BD510" s="214"/>
      <c r="BE510" s="214"/>
      <c r="BF510" s="214"/>
      <c r="BG510" s="214"/>
      <c r="BH510" s="214"/>
    </row>
    <row r="511" spans="1:60" ht="22.5" outlineLevel="1" x14ac:dyDescent="0.2">
      <c r="A511" s="236">
        <v>145</v>
      </c>
      <c r="B511" s="237" t="s">
        <v>865</v>
      </c>
      <c r="C511" s="254" t="s">
        <v>866</v>
      </c>
      <c r="D511" s="238" t="s">
        <v>379</v>
      </c>
      <c r="E511" s="239">
        <v>31.246600000000001</v>
      </c>
      <c r="F511" s="240"/>
      <c r="G511" s="241">
        <f>ROUND(E511*F511,2)</f>
        <v>0</v>
      </c>
      <c r="H511" s="240"/>
      <c r="I511" s="241">
        <f>ROUND(E511*H511,2)</f>
        <v>0</v>
      </c>
      <c r="J511" s="240"/>
      <c r="K511" s="241">
        <f>ROUND(E511*J511,2)</f>
        <v>0</v>
      </c>
      <c r="L511" s="241">
        <v>12</v>
      </c>
      <c r="M511" s="241">
        <f>G511*(1+L511/100)</f>
        <v>0</v>
      </c>
      <c r="N511" s="239">
        <v>1.9E-2</v>
      </c>
      <c r="O511" s="239">
        <f>ROUND(E511*N511,2)</f>
        <v>0.59</v>
      </c>
      <c r="P511" s="239">
        <v>0</v>
      </c>
      <c r="Q511" s="239">
        <f>ROUND(E511*P511,2)</f>
        <v>0</v>
      </c>
      <c r="R511" s="241" t="s">
        <v>428</v>
      </c>
      <c r="S511" s="241" t="s">
        <v>315</v>
      </c>
      <c r="T511" s="242" t="s">
        <v>315</v>
      </c>
      <c r="U511" s="224">
        <v>0</v>
      </c>
      <c r="V511" s="224">
        <f>ROUND(E511*U511,2)</f>
        <v>0</v>
      </c>
      <c r="W511" s="224"/>
      <c r="X511" s="224" t="s">
        <v>429</v>
      </c>
      <c r="Y511" s="224" t="s">
        <v>317</v>
      </c>
      <c r="Z511" s="214"/>
      <c r="AA511" s="214"/>
      <c r="AB511" s="214"/>
      <c r="AC511" s="214"/>
      <c r="AD511" s="214"/>
      <c r="AE511" s="214"/>
      <c r="AF511" s="214"/>
      <c r="AG511" s="214" t="s">
        <v>728</v>
      </c>
      <c r="AH511" s="214"/>
      <c r="AI511" s="214"/>
      <c r="AJ511" s="214"/>
      <c r="AK511" s="214"/>
      <c r="AL511" s="214"/>
      <c r="AM511" s="214"/>
      <c r="AN511" s="214"/>
      <c r="AO511" s="214"/>
      <c r="AP511" s="214"/>
      <c r="AQ511" s="214"/>
      <c r="AR511" s="214"/>
      <c r="AS511" s="214"/>
      <c r="AT511" s="214"/>
      <c r="AU511" s="214"/>
      <c r="AV511" s="214"/>
      <c r="AW511" s="214"/>
      <c r="AX511" s="214"/>
      <c r="AY511" s="214"/>
      <c r="AZ511" s="214"/>
      <c r="BA511" s="214"/>
      <c r="BB511" s="214"/>
      <c r="BC511" s="214"/>
      <c r="BD511" s="214"/>
      <c r="BE511" s="214"/>
      <c r="BF511" s="214"/>
      <c r="BG511" s="214"/>
      <c r="BH511" s="214"/>
    </row>
    <row r="512" spans="1:60" outlineLevel="2" x14ac:dyDescent="0.2">
      <c r="A512" s="221"/>
      <c r="B512" s="222"/>
      <c r="C512" s="255" t="s">
        <v>807</v>
      </c>
      <c r="D512" s="243"/>
      <c r="E512" s="243"/>
      <c r="F512" s="243"/>
      <c r="G512" s="243"/>
      <c r="H512" s="224"/>
      <c r="I512" s="224"/>
      <c r="J512" s="224"/>
      <c r="K512" s="224"/>
      <c r="L512" s="224"/>
      <c r="M512" s="224"/>
      <c r="N512" s="223"/>
      <c r="O512" s="223"/>
      <c r="P512" s="223"/>
      <c r="Q512" s="223"/>
      <c r="R512" s="224"/>
      <c r="S512" s="224"/>
      <c r="T512" s="224"/>
      <c r="U512" s="224"/>
      <c r="V512" s="224"/>
      <c r="W512" s="224"/>
      <c r="X512" s="224"/>
      <c r="Y512" s="224"/>
      <c r="Z512" s="214"/>
      <c r="AA512" s="214"/>
      <c r="AB512" s="214"/>
      <c r="AC512" s="214"/>
      <c r="AD512" s="214"/>
      <c r="AE512" s="214"/>
      <c r="AF512" s="214"/>
      <c r="AG512" s="214" t="s">
        <v>320</v>
      </c>
      <c r="AH512" s="214"/>
      <c r="AI512" s="214"/>
      <c r="AJ512" s="214"/>
      <c r="AK512" s="214"/>
      <c r="AL512" s="214"/>
      <c r="AM512" s="214"/>
      <c r="AN512" s="214"/>
      <c r="AO512" s="214"/>
      <c r="AP512" s="214"/>
      <c r="AQ512" s="214"/>
      <c r="AR512" s="214"/>
      <c r="AS512" s="214"/>
      <c r="AT512" s="214"/>
      <c r="AU512" s="214"/>
      <c r="AV512" s="214"/>
      <c r="AW512" s="214"/>
      <c r="AX512" s="214"/>
      <c r="AY512" s="214"/>
      <c r="AZ512" s="214"/>
      <c r="BA512" s="214"/>
      <c r="BB512" s="214"/>
      <c r="BC512" s="214"/>
      <c r="BD512" s="214"/>
      <c r="BE512" s="214"/>
      <c r="BF512" s="214"/>
      <c r="BG512" s="214"/>
      <c r="BH512" s="214"/>
    </row>
    <row r="513" spans="1:60" outlineLevel="2" x14ac:dyDescent="0.2">
      <c r="A513" s="221"/>
      <c r="B513" s="222"/>
      <c r="C513" s="268" t="s">
        <v>1492</v>
      </c>
      <c r="D513" s="262"/>
      <c r="E513" s="263">
        <v>31.246600000000001</v>
      </c>
      <c r="F513" s="224"/>
      <c r="G513" s="224"/>
      <c r="H513" s="224"/>
      <c r="I513" s="224"/>
      <c r="J513" s="224"/>
      <c r="K513" s="224"/>
      <c r="L513" s="224"/>
      <c r="M513" s="224"/>
      <c r="N513" s="223"/>
      <c r="O513" s="223"/>
      <c r="P513" s="223"/>
      <c r="Q513" s="223"/>
      <c r="R513" s="224"/>
      <c r="S513" s="224"/>
      <c r="T513" s="224"/>
      <c r="U513" s="224"/>
      <c r="V513" s="224"/>
      <c r="W513" s="224"/>
      <c r="X513" s="224"/>
      <c r="Y513" s="224"/>
      <c r="Z513" s="214"/>
      <c r="AA513" s="214"/>
      <c r="AB513" s="214"/>
      <c r="AC513" s="214"/>
      <c r="AD513" s="214"/>
      <c r="AE513" s="214"/>
      <c r="AF513" s="214"/>
      <c r="AG513" s="214" t="s">
        <v>371</v>
      </c>
      <c r="AH513" s="214">
        <v>0</v>
      </c>
      <c r="AI513" s="214"/>
      <c r="AJ513" s="214"/>
      <c r="AK513" s="214"/>
      <c r="AL513" s="214"/>
      <c r="AM513" s="214"/>
      <c r="AN513" s="214"/>
      <c r="AO513" s="214"/>
      <c r="AP513" s="214"/>
      <c r="AQ513" s="214"/>
      <c r="AR513" s="214"/>
      <c r="AS513" s="214"/>
      <c r="AT513" s="214"/>
      <c r="AU513" s="214"/>
      <c r="AV513" s="214"/>
      <c r="AW513" s="214"/>
      <c r="AX513" s="214"/>
      <c r="AY513" s="214"/>
      <c r="AZ513" s="214"/>
      <c r="BA513" s="214"/>
      <c r="BB513" s="214"/>
      <c r="BC513" s="214"/>
      <c r="BD513" s="214"/>
      <c r="BE513" s="214"/>
      <c r="BF513" s="214"/>
      <c r="BG513" s="214"/>
      <c r="BH513" s="214"/>
    </row>
    <row r="514" spans="1:60" outlineLevel="1" x14ac:dyDescent="0.2">
      <c r="A514" s="245">
        <v>146</v>
      </c>
      <c r="B514" s="246" t="s">
        <v>1493</v>
      </c>
      <c r="C514" s="256" t="s">
        <v>1494</v>
      </c>
      <c r="D514" s="247" t="s">
        <v>581</v>
      </c>
      <c r="E514" s="248">
        <v>0.74850000000000005</v>
      </c>
      <c r="F514" s="249"/>
      <c r="G514" s="250">
        <f>ROUND(E514*F514,2)</f>
        <v>0</v>
      </c>
      <c r="H514" s="249"/>
      <c r="I514" s="250">
        <f>ROUND(E514*H514,2)</f>
        <v>0</v>
      </c>
      <c r="J514" s="249"/>
      <c r="K514" s="250">
        <f>ROUND(E514*J514,2)</f>
        <v>0</v>
      </c>
      <c r="L514" s="250">
        <v>12</v>
      </c>
      <c r="M514" s="250">
        <f>G514*(1+L514/100)</f>
        <v>0</v>
      </c>
      <c r="N514" s="248">
        <v>0</v>
      </c>
      <c r="O514" s="248">
        <f>ROUND(E514*N514,2)</f>
        <v>0</v>
      </c>
      <c r="P514" s="248">
        <v>0</v>
      </c>
      <c r="Q514" s="248">
        <f>ROUND(E514*P514,2)</f>
        <v>0</v>
      </c>
      <c r="R514" s="250" t="s">
        <v>786</v>
      </c>
      <c r="S514" s="250" t="s">
        <v>315</v>
      </c>
      <c r="T514" s="251" t="s">
        <v>315</v>
      </c>
      <c r="U514" s="224">
        <v>1.2649999999999999</v>
      </c>
      <c r="V514" s="224">
        <f>ROUND(E514*U514,2)</f>
        <v>0.95</v>
      </c>
      <c r="W514" s="224"/>
      <c r="X514" s="224" t="s">
        <v>582</v>
      </c>
      <c r="Y514" s="224" t="s">
        <v>317</v>
      </c>
      <c r="Z514" s="214"/>
      <c r="AA514" s="214"/>
      <c r="AB514" s="214"/>
      <c r="AC514" s="214"/>
      <c r="AD514" s="214"/>
      <c r="AE514" s="214"/>
      <c r="AF514" s="214"/>
      <c r="AG514" s="214" t="s">
        <v>1236</v>
      </c>
      <c r="AH514" s="214"/>
      <c r="AI514" s="214"/>
      <c r="AJ514" s="214"/>
      <c r="AK514" s="214"/>
      <c r="AL514" s="214"/>
      <c r="AM514" s="214"/>
      <c r="AN514" s="214"/>
      <c r="AO514" s="214"/>
      <c r="AP514" s="214"/>
      <c r="AQ514" s="214"/>
      <c r="AR514" s="214"/>
      <c r="AS514" s="214"/>
      <c r="AT514" s="214"/>
      <c r="AU514" s="214"/>
      <c r="AV514" s="214"/>
      <c r="AW514" s="214"/>
      <c r="AX514" s="214"/>
      <c r="AY514" s="214"/>
      <c r="AZ514" s="214"/>
      <c r="BA514" s="214"/>
      <c r="BB514" s="214"/>
      <c r="BC514" s="214"/>
      <c r="BD514" s="214"/>
      <c r="BE514" s="214"/>
      <c r="BF514" s="214"/>
      <c r="BG514" s="214"/>
      <c r="BH514" s="214"/>
    </row>
    <row r="515" spans="1:60" x14ac:dyDescent="0.2">
      <c r="A515" s="229" t="s">
        <v>310</v>
      </c>
      <c r="B515" s="230" t="s">
        <v>264</v>
      </c>
      <c r="C515" s="253" t="s">
        <v>265</v>
      </c>
      <c r="D515" s="231"/>
      <c r="E515" s="232"/>
      <c r="F515" s="233"/>
      <c r="G515" s="233">
        <f>SUMIF(AG516:AG558,"&lt;&gt;NOR",G516:G558)</f>
        <v>0</v>
      </c>
      <c r="H515" s="233"/>
      <c r="I515" s="233">
        <f>SUM(I516:I558)</f>
        <v>0</v>
      </c>
      <c r="J515" s="233"/>
      <c r="K515" s="233">
        <f>SUM(K516:K558)</f>
        <v>0</v>
      </c>
      <c r="L515" s="233"/>
      <c r="M515" s="233">
        <f>SUM(M516:M558)</f>
        <v>0</v>
      </c>
      <c r="N515" s="232"/>
      <c r="O515" s="232">
        <f>SUM(O516:O558)</f>
        <v>6.9999999999999993E-2</v>
      </c>
      <c r="P515" s="232"/>
      <c r="Q515" s="232">
        <f>SUM(Q516:Q558)</f>
        <v>0.03</v>
      </c>
      <c r="R515" s="233"/>
      <c r="S515" s="233"/>
      <c r="T515" s="234"/>
      <c r="U515" s="228"/>
      <c r="V515" s="228">
        <f>SUM(V516:V558)</f>
        <v>22.24</v>
      </c>
      <c r="W515" s="228"/>
      <c r="X515" s="228"/>
      <c r="Y515" s="228"/>
      <c r="AG515" t="s">
        <v>311</v>
      </c>
    </row>
    <row r="516" spans="1:60" outlineLevel="1" x14ac:dyDescent="0.2">
      <c r="A516" s="236">
        <v>147</v>
      </c>
      <c r="B516" s="237" t="s">
        <v>887</v>
      </c>
      <c r="C516" s="254" t="s">
        <v>888</v>
      </c>
      <c r="D516" s="238" t="s">
        <v>379</v>
      </c>
      <c r="E516" s="239">
        <v>136.30664999999999</v>
      </c>
      <c r="F516" s="240"/>
      <c r="G516" s="241">
        <f>ROUND(E516*F516,2)</f>
        <v>0</v>
      </c>
      <c r="H516" s="240"/>
      <c r="I516" s="241">
        <f>ROUND(E516*H516,2)</f>
        <v>0</v>
      </c>
      <c r="J516" s="240"/>
      <c r="K516" s="241">
        <f>ROUND(E516*J516,2)</f>
        <v>0</v>
      </c>
      <c r="L516" s="241">
        <v>12</v>
      </c>
      <c r="M516" s="241">
        <f>G516*(1+L516/100)</f>
        <v>0</v>
      </c>
      <c r="N516" s="239">
        <v>0</v>
      </c>
      <c r="O516" s="239">
        <f>ROUND(E516*N516,2)</f>
        <v>0</v>
      </c>
      <c r="P516" s="239">
        <v>0</v>
      </c>
      <c r="Q516" s="239">
        <f>ROUND(E516*P516,2)</f>
        <v>0</v>
      </c>
      <c r="R516" s="241" t="s">
        <v>877</v>
      </c>
      <c r="S516" s="241" t="s">
        <v>315</v>
      </c>
      <c r="T516" s="242" t="s">
        <v>315</v>
      </c>
      <c r="U516" s="224">
        <v>0.01</v>
      </c>
      <c r="V516" s="224">
        <f>ROUND(E516*U516,2)</f>
        <v>1.36</v>
      </c>
      <c r="W516" s="224"/>
      <c r="X516" s="224" t="s">
        <v>336</v>
      </c>
      <c r="Y516" s="224" t="s">
        <v>317</v>
      </c>
      <c r="Z516" s="214"/>
      <c r="AA516" s="214"/>
      <c r="AB516" s="214"/>
      <c r="AC516" s="214"/>
      <c r="AD516" s="214"/>
      <c r="AE516" s="214"/>
      <c r="AF516" s="214"/>
      <c r="AG516" s="214" t="s">
        <v>367</v>
      </c>
      <c r="AH516" s="214"/>
      <c r="AI516" s="214"/>
      <c r="AJ516" s="214"/>
      <c r="AK516" s="214"/>
      <c r="AL516" s="214"/>
      <c r="AM516" s="214"/>
      <c r="AN516" s="214"/>
      <c r="AO516" s="214"/>
      <c r="AP516" s="214"/>
      <c r="AQ516" s="214"/>
      <c r="AR516" s="214"/>
      <c r="AS516" s="214"/>
      <c r="AT516" s="214"/>
      <c r="AU516" s="214"/>
      <c r="AV516" s="214"/>
      <c r="AW516" s="214"/>
      <c r="AX516" s="214"/>
      <c r="AY516" s="214"/>
      <c r="AZ516" s="214"/>
      <c r="BA516" s="214"/>
      <c r="BB516" s="214"/>
      <c r="BC516" s="214"/>
      <c r="BD516" s="214"/>
      <c r="BE516" s="214"/>
      <c r="BF516" s="214"/>
      <c r="BG516" s="214"/>
      <c r="BH516" s="214"/>
    </row>
    <row r="517" spans="1:60" ht="22.5" outlineLevel="2" x14ac:dyDescent="0.2">
      <c r="A517" s="221"/>
      <c r="B517" s="222"/>
      <c r="C517" s="255" t="s">
        <v>1495</v>
      </c>
      <c r="D517" s="243"/>
      <c r="E517" s="243"/>
      <c r="F517" s="243"/>
      <c r="G517" s="243"/>
      <c r="H517" s="224"/>
      <c r="I517" s="224"/>
      <c r="J517" s="224"/>
      <c r="K517" s="224"/>
      <c r="L517" s="224"/>
      <c r="M517" s="224"/>
      <c r="N517" s="223"/>
      <c r="O517" s="223"/>
      <c r="P517" s="223"/>
      <c r="Q517" s="223"/>
      <c r="R517" s="224"/>
      <c r="S517" s="224"/>
      <c r="T517" s="224"/>
      <c r="U517" s="224"/>
      <c r="V517" s="224"/>
      <c r="W517" s="224"/>
      <c r="X517" s="224"/>
      <c r="Y517" s="224"/>
      <c r="Z517" s="214"/>
      <c r="AA517" s="214"/>
      <c r="AB517" s="214"/>
      <c r="AC517" s="214"/>
      <c r="AD517" s="214"/>
      <c r="AE517" s="214"/>
      <c r="AF517" s="214"/>
      <c r="AG517" s="214" t="s">
        <v>320</v>
      </c>
      <c r="AH517" s="214"/>
      <c r="AI517" s="214"/>
      <c r="AJ517" s="214"/>
      <c r="AK517" s="214"/>
      <c r="AL517" s="214"/>
      <c r="AM517" s="214"/>
      <c r="AN517" s="214"/>
      <c r="AO517" s="214"/>
      <c r="AP517" s="214"/>
      <c r="AQ517" s="214"/>
      <c r="AR517" s="214"/>
      <c r="AS517" s="214"/>
      <c r="AT517" s="214"/>
      <c r="AU517" s="214"/>
      <c r="AV517" s="214"/>
      <c r="AW517" s="214"/>
      <c r="AX517" s="214"/>
      <c r="AY517" s="214"/>
      <c r="AZ517" s="214"/>
      <c r="BA517" s="244" t="str">
        <f>C517</f>
        <v>Vysátí nečistot z podkladu, penetrace, samonivelační stěrka, broušení, vysátí prachu, nalepení Cu pásek, nalepení podlahoviny, svaření švů, podlahový soklík z PVC.</v>
      </c>
      <c r="BB517" s="214"/>
      <c r="BC517" s="214"/>
      <c r="BD517" s="214"/>
      <c r="BE517" s="214"/>
      <c r="BF517" s="214"/>
      <c r="BG517" s="214"/>
      <c r="BH517" s="214"/>
    </row>
    <row r="518" spans="1:60" outlineLevel="2" x14ac:dyDescent="0.2">
      <c r="A518" s="221"/>
      <c r="B518" s="222"/>
      <c r="C518" s="268" t="s">
        <v>1496</v>
      </c>
      <c r="D518" s="262"/>
      <c r="E518" s="263">
        <v>136.30664999999999</v>
      </c>
      <c r="F518" s="224"/>
      <c r="G518" s="224"/>
      <c r="H518" s="224"/>
      <c r="I518" s="224"/>
      <c r="J518" s="224"/>
      <c r="K518" s="224"/>
      <c r="L518" s="224"/>
      <c r="M518" s="224"/>
      <c r="N518" s="223"/>
      <c r="O518" s="223"/>
      <c r="P518" s="223"/>
      <c r="Q518" s="223"/>
      <c r="R518" s="224"/>
      <c r="S518" s="224"/>
      <c r="T518" s="224"/>
      <c r="U518" s="224"/>
      <c r="V518" s="224"/>
      <c r="W518" s="224"/>
      <c r="X518" s="224"/>
      <c r="Y518" s="224"/>
      <c r="Z518" s="214"/>
      <c r="AA518" s="214"/>
      <c r="AB518" s="214"/>
      <c r="AC518" s="214"/>
      <c r="AD518" s="214"/>
      <c r="AE518" s="214"/>
      <c r="AF518" s="214"/>
      <c r="AG518" s="214" t="s">
        <v>371</v>
      </c>
      <c r="AH518" s="214">
        <v>5</v>
      </c>
      <c r="AI518" s="214"/>
      <c r="AJ518" s="214"/>
      <c r="AK518" s="214"/>
      <c r="AL518" s="214"/>
      <c r="AM518" s="214"/>
      <c r="AN518" s="214"/>
      <c r="AO518" s="214"/>
      <c r="AP518" s="214"/>
      <c r="AQ518" s="214"/>
      <c r="AR518" s="214"/>
      <c r="AS518" s="214"/>
      <c r="AT518" s="214"/>
      <c r="AU518" s="214"/>
      <c r="AV518" s="214"/>
      <c r="AW518" s="214"/>
      <c r="AX518" s="214"/>
      <c r="AY518" s="214"/>
      <c r="AZ518" s="214"/>
      <c r="BA518" s="214"/>
      <c r="BB518" s="214"/>
      <c r="BC518" s="214"/>
      <c r="BD518" s="214"/>
      <c r="BE518" s="214"/>
      <c r="BF518" s="214"/>
      <c r="BG518" s="214"/>
      <c r="BH518" s="214"/>
    </row>
    <row r="519" spans="1:60" outlineLevel="1" x14ac:dyDescent="0.2">
      <c r="A519" s="236">
        <v>148</v>
      </c>
      <c r="B519" s="237" t="s">
        <v>881</v>
      </c>
      <c r="C519" s="254" t="s">
        <v>882</v>
      </c>
      <c r="D519" s="238" t="s">
        <v>379</v>
      </c>
      <c r="E519" s="239">
        <v>18.163799999999998</v>
      </c>
      <c r="F519" s="240"/>
      <c r="G519" s="241">
        <f>ROUND(E519*F519,2)</f>
        <v>0</v>
      </c>
      <c r="H519" s="240"/>
      <c r="I519" s="241">
        <f>ROUND(E519*H519,2)</f>
        <v>0</v>
      </c>
      <c r="J519" s="240"/>
      <c r="K519" s="241">
        <f>ROUND(E519*J519,2)</f>
        <v>0</v>
      </c>
      <c r="L519" s="241">
        <v>12</v>
      </c>
      <c r="M519" s="241">
        <f>G519*(1+L519/100)</f>
        <v>0</v>
      </c>
      <c r="N519" s="239">
        <v>1.0000000000000001E-5</v>
      </c>
      <c r="O519" s="239">
        <f>ROUND(E519*N519,2)</f>
        <v>0</v>
      </c>
      <c r="P519" s="239">
        <v>0</v>
      </c>
      <c r="Q519" s="239">
        <f>ROUND(E519*P519,2)</f>
        <v>0</v>
      </c>
      <c r="R519" s="241" t="s">
        <v>877</v>
      </c>
      <c r="S519" s="241" t="s">
        <v>315</v>
      </c>
      <c r="T519" s="242" t="s">
        <v>315</v>
      </c>
      <c r="U519" s="224">
        <v>0.03</v>
      </c>
      <c r="V519" s="224">
        <f>ROUND(E519*U519,2)</f>
        <v>0.54</v>
      </c>
      <c r="W519" s="224"/>
      <c r="X519" s="224" t="s">
        <v>336</v>
      </c>
      <c r="Y519" s="224" t="s">
        <v>317</v>
      </c>
      <c r="Z519" s="214"/>
      <c r="AA519" s="214"/>
      <c r="AB519" s="214"/>
      <c r="AC519" s="214"/>
      <c r="AD519" s="214"/>
      <c r="AE519" s="214"/>
      <c r="AF519" s="214"/>
      <c r="AG519" s="214" t="s">
        <v>367</v>
      </c>
      <c r="AH519" s="214"/>
      <c r="AI519" s="214"/>
      <c r="AJ519" s="214"/>
      <c r="AK519" s="214"/>
      <c r="AL519" s="214"/>
      <c r="AM519" s="214"/>
      <c r="AN519" s="214"/>
      <c r="AO519" s="214"/>
      <c r="AP519" s="214"/>
      <c r="AQ519" s="214"/>
      <c r="AR519" s="214"/>
      <c r="AS519" s="214"/>
      <c r="AT519" s="214"/>
      <c r="AU519" s="214"/>
      <c r="AV519" s="214"/>
      <c r="AW519" s="214"/>
      <c r="AX519" s="214"/>
      <c r="AY519" s="214"/>
      <c r="AZ519" s="214"/>
      <c r="BA519" s="214"/>
      <c r="BB519" s="214"/>
      <c r="BC519" s="214"/>
      <c r="BD519" s="214"/>
      <c r="BE519" s="214"/>
      <c r="BF519" s="214"/>
      <c r="BG519" s="214"/>
      <c r="BH519" s="214"/>
    </row>
    <row r="520" spans="1:60" outlineLevel="2" x14ac:dyDescent="0.2">
      <c r="A520" s="221"/>
      <c r="B520" s="222"/>
      <c r="C520" s="268" t="s">
        <v>1335</v>
      </c>
      <c r="D520" s="262"/>
      <c r="E520" s="263">
        <v>1.6548</v>
      </c>
      <c r="F520" s="224"/>
      <c r="G520" s="224"/>
      <c r="H520" s="224"/>
      <c r="I520" s="224"/>
      <c r="J520" s="224"/>
      <c r="K520" s="224"/>
      <c r="L520" s="224"/>
      <c r="M520" s="224"/>
      <c r="N520" s="223"/>
      <c r="O520" s="223"/>
      <c r="P520" s="223"/>
      <c r="Q520" s="223"/>
      <c r="R520" s="224"/>
      <c r="S520" s="224"/>
      <c r="T520" s="224"/>
      <c r="U520" s="224"/>
      <c r="V520" s="224"/>
      <c r="W520" s="224"/>
      <c r="X520" s="224"/>
      <c r="Y520" s="224"/>
      <c r="Z520" s="214"/>
      <c r="AA520" s="214"/>
      <c r="AB520" s="214"/>
      <c r="AC520" s="214"/>
      <c r="AD520" s="214"/>
      <c r="AE520" s="214"/>
      <c r="AF520" s="214"/>
      <c r="AG520" s="214" t="s">
        <v>371</v>
      </c>
      <c r="AH520" s="214">
        <v>0</v>
      </c>
      <c r="AI520" s="214"/>
      <c r="AJ520" s="214"/>
      <c r="AK520" s="214"/>
      <c r="AL520" s="214"/>
      <c r="AM520" s="214"/>
      <c r="AN520" s="214"/>
      <c r="AO520" s="214"/>
      <c r="AP520" s="214"/>
      <c r="AQ520" s="214"/>
      <c r="AR520" s="214"/>
      <c r="AS520" s="214"/>
      <c r="AT520" s="214"/>
      <c r="AU520" s="214"/>
      <c r="AV520" s="214"/>
      <c r="AW520" s="214"/>
      <c r="AX520" s="214"/>
      <c r="AY520" s="214"/>
      <c r="AZ520" s="214"/>
      <c r="BA520" s="214"/>
      <c r="BB520" s="214"/>
      <c r="BC520" s="214"/>
      <c r="BD520" s="214"/>
      <c r="BE520" s="214"/>
      <c r="BF520" s="214"/>
      <c r="BG520" s="214"/>
      <c r="BH520" s="214"/>
    </row>
    <row r="521" spans="1:60" outlineLevel="3" x14ac:dyDescent="0.2">
      <c r="A521" s="221"/>
      <c r="B521" s="222"/>
      <c r="C521" s="268" t="s">
        <v>1336</v>
      </c>
      <c r="D521" s="262"/>
      <c r="E521" s="263">
        <v>1.5760000000000001</v>
      </c>
      <c r="F521" s="224"/>
      <c r="G521" s="224"/>
      <c r="H521" s="224"/>
      <c r="I521" s="224"/>
      <c r="J521" s="224"/>
      <c r="K521" s="224"/>
      <c r="L521" s="224"/>
      <c r="M521" s="224"/>
      <c r="N521" s="223"/>
      <c r="O521" s="223"/>
      <c r="P521" s="223"/>
      <c r="Q521" s="223"/>
      <c r="R521" s="224"/>
      <c r="S521" s="224"/>
      <c r="T521" s="224"/>
      <c r="U521" s="224"/>
      <c r="V521" s="224"/>
      <c r="W521" s="224"/>
      <c r="X521" s="224"/>
      <c r="Y521" s="224"/>
      <c r="Z521" s="214"/>
      <c r="AA521" s="214"/>
      <c r="AB521" s="214"/>
      <c r="AC521" s="214"/>
      <c r="AD521" s="214"/>
      <c r="AE521" s="214"/>
      <c r="AF521" s="214"/>
      <c r="AG521" s="214" t="s">
        <v>371</v>
      </c>
      <c r="AH521" s="214">
        <v>0</v>
      </c>
      <c r="AI521" s="214"/>
      <c r="AJ521" s="214"/>
      <c r="AK521" s="214"/>
      <c r="AL521" s="214"/>
      <c r="AM521" s="214"/>
      <c r="AN521" s="214"/>
      <c r="AO521" s="214"/>
      <c r="AP521" s="214"/>
      <c r="AQ521" s="214"/>
      <c r="AR521" s="214"/>
      <c r="AS521" s="214"/>
      <c r="AT521" s="214"/>
      <c r="AU521" s="214"/>
      <c r="AV521" s="214"/>
      <c r="AW521" s="214"/>
      <c r="AX521" s="214"/>
      <c r="AY521" s="214"/>
      <c r="AZ521" s="214"/>
      <c r="BA521" s="214"/>
      <c r="BB521" s="214"/>
      <c r="BC521" s="214"/>
      <c r="BD521" s="214"/>
      <c r="BE521" s="214"/>
      <c r="BF521" s="214"/>
      <c r="BG521" s="214"/>
      <c r="BH521" s="214"/>
    </row>
    <row r="522" spans="1:60" outlineLevel="3" x14ac:dyDescent="0.2">
      <c r="A522" s="221"/>
      <c r="B522" s="222"/>
      <c r="C522" s="268" t="s">
        <v>1337</v>
      </c>
      <c r="D522" s="262"/>
      <c r="E522" s="263">
        <v>2.758</v>
      </c>
      <c r="F522" s="224"/>
      <c r="G522" s="224"/>
      <c r="H522" s="224"/>
      <c r="I522" s="224"/>
      <c r="J522" s="224"/>
      <c r="K522" s="224"/>
      <c r="L522" s="224"/>
      <c r="M522" s="224"/>
      <c r="N522" s="223"/>
      <c r="O522" s="223"/>
      <c r="P522" s="223"/>
      <c r="Q522" s="223"/>
      <c r="R522" s="224"/>
      <c r="S522" s="224"/>
      <c r="T522" s="224"/>
      <c r="U522" s="224"/>
      <c r="V522" s="224"/>
      <c r="W522" s="224"/>
      <c r="X522" s="224"/>
      <c r="Y522" s="224"/>
      <c r="Z522" s="214"/>
      <c r="AA522" s="214"/>
      <c r="AB522" s="214"/>
      <c r="AC522" s="214"/>
      <c r="AD522" s="214"/>
      <c r="AE522" s="214"/>
      <c r="AF522" s="214"/>
      <c r="AG522" s="214" t="s">
        <v>371</v>
      </c>
      <c r="AH522" s="214">
        <v>0</v>
      </c>
      <c r="AI522" s="214"/>
      <c r="AJ522" s="214"/>
      <c r="AK522" s="214"/>
      <c r="AL522" s="214"/>
      <c r="AM522" s="214"/>
      <c r="AN522" s="214"/>
      <c r="AO522" s="214"/>
      <c r="AP522" s="214"/>
      <c r="AQ522" s="214"/>
      <c r="AR522" s="214"/>
      <c r="AS522" s="214"/>
      <c r="AT522" s="214"/>
      <c r="AU522" s="214"/>
      <c r="AV522" s="214"/>
      <c r="AW522" s="214"/>
      <c r="AX522" s="214"/>
      <c r="AY522" s="214"/>
      <c r="AZ522" s="214"/>
      <c r="BA522" s="214"/>
      <c r="BB522" s="214"/>
      <c r="BC522" s="214"/>
      <c r="BD522" s="214"/>
      <c r="BE522" s="214"/>
      <c r="BF522" s="214"/>
      <c r="BG522" s="214"/>
      <c r="BH522" s="214"/>
    </row>
    <row r="523" spans="1:60" outlineLevel="3" x14ac:dyDescent="0.2">
      <c r="A523" s="221"/>
      <c r="B523" s="222"/>
      <c r="C523" s="268" t="s">
        <v>1338</v>
      </c>
      <c r="D523" s="262"/>
      <c r="E523" s="263">
        <v>4.18</v>
      </c>
      <c r="F523" s="224"/>
      <c r="G523" s="224"/>
      <c r="H523" s="224"/>
      <c r="I523" s="224"/>
      <c r="J523" s="224"/>
      <c r="K523" s="224"/>
      <c r="L523" s="224"/>
      <c r="M523" s="224"/>
      <c r="N523" s="223"/>
      <c r="O523" s="223"/>
      <c r="P523" s="223"/>
      <c r="Q523" s="223"/>
      <c r="R523" s="224"/>
      <c r="S523" s="224"/>
      <c r="T523" s="224"/>
      <c r="U523" s="224"/>
      <c r="V523" s="224"/>
      <c r="W523" s="224"/>
      <c r="X523" s="224"/>
      <c r="Y523" s="224"/>
      <c r="Z523" s="214"/>
      <c r="AA523" s="214"/>
      <c r="AB523" s="214"/>
      <c r="AC523" s="214"/>
      <c r="AD523" s="214"/>
      <c r="AE523" s="214"/>
      <c r="AF523" s="214"/>
      <c r="AG523" s="214" t="s">
        <v>371</v>
      </c>
      <c r="AH523" s="214">
        <v>0</v>
      </c>
      <c r="AI523" s="214"/>
      <c r="AJ523" s="214"/>
      <c r="AK523" s="214"/>
      <c r="AL523" s="214"/>
      <c r="AM523" s="214"/>
      <c r="AN523" s="214"/>
      <c r="AO523" s="214"/>
      <c r="AP523" s="214"/>
      <c r="AQ523" s="214"/>
      <c r="AR523" s="214"/>
      <c r="AS523" s="214"/>
      <c r="AT523" s="214"/>
      <c r="AU523" s="214"/>
      <c r="AV523" s="214"/>
      <c r="AW523" s="214"/>
      <c r="AX523" s="214"/>
      <c r="AY523" s="214"/>
      <c r="AZ523" s="214"/>
      <c r="BA523" s="214"/>
      <c r="BB523" s="214"/>
      <c r="BC523" s="214"/>
      <c r="BD523" s="214"/>
      <c r="BE523" s="214"/>
      <c r="BF523" s="214"/>
      <c r="BG523" s="214"/>
      <c r="BH523" s="214"/>
    </row>
    <row r="524" spans="1:60" outlineLevel="3" x14ac:dyDescent="0.2">
      <c r="A524" s="221"/>
      <c r="B524" s="222"/>
      <c r="C524" s="268" t="s">
        <v>1339</v>
      </c>
      <c r="D524" s="262"/>
      <c r="E524" s="263">
        <v>7.9950000000000001</v>
      </c>
      <c r="F524" s="224"/>
      <c r="G524" s="224"/>
      <c r="H524" s="224"/>
      <c r="I524" s="224"/>
      <c r="J524" s="224"/>
      <c r="K524" s="224"/>
      <c r="L524" s="224"/>
      <c r="M524" s="224"/>
      <c r="N524" s="223"/>
      <c r="O524" s="223"/>
      <c r="P524" s="223"/>
      <c r="Q524" s="223"/>
      <c r="R524" s="224"/>
      <c r="S524" s="224"/>
      <c r="T524" s="224"/>
      <c r="U524" s="224"/>
      <c r="V524" s="224"/>
      <c r="W524" s="224"/>
      <c r="X524" s="224"/>
      <c r="Y524" s="224"/>
      <c r="Z524" s="214"/>
      <c r="AA524" s="214"/>
      <c r="AB524" s="214"/>
      <c r="AC524" s="214"/>
      <c r="AD524" s="214"/>
      <c r="AE524" s="214"/>
      <c r="AF524" s="214"/>
      <c r="AG524" s="214" t="s">
        <v>371</v>
      </c>
      <c r="AH524" s="214">
        <v>0</v>
      </c>
      <c r="AI524" s="214"/>
      <c r="AJ524" s="214"/>
      <c r="AK524" s="214"/>
      <c r="AL524" s="214"/>
      <c r="AM524" s="214"/>
      <c r="AN524" s="214"/>
      <c r="AO524" s="214"/>
      <c r="AP524" s="214"/>
      <c r="AQ524" s="214"/>
      <c r="AR524" s="214"/>
      <c r="AS524" s="214"/>
      <c r="AT524" s="214"/>
      <c r="AU524" s="214"/>
      <c r="AV524" s="214"/>
      <c r="AW524" s="214"/>
      <c r="AX524" s="214"/>
      <c r="AY524" s="214"/>
      <c r="AZ524" s="214"/>
      <c r="BA524" s="214"/>
      <c r="BB524" s="214"/>
      <c r="BC524" s="214"/>
      <c r="BD524" s="214"/>
      <c r="BE524" s="214"/>
      <c r="BF524" s="214"/>
      <c r="BG524" s="214"/>
      <c r="BH524" s="214"/>
    </row>
    <row r="525" spans="1:60" outlineLevel="1" x14ac:dyDescent="0.2">
      <c r="A525" s="236">
        <v>149</v>
      </c>
      <c r="B525" s="237" t="s">
        <v>885</v>
      </c>
      <c r="C525" s="254" t="s">
        <v>886</v>
      </c>
      <c r="D525" s="238" t="s">
        <v>379</v>
      </c>
      <c r="E525" s="239">
        <v>36.770000000000003</v>
      </c>
      <c r="F525" s="240"/>
      <c r="G525" s="241">
        <f>ROUND(E525*F525,2)</f>
        <v>0</v>
      </c>
      <c r="H525" s="240"/>
      <c r="I525" s="241">
        <f>ROUND(E525*H525,2)</f>
        <v>0</v>
      </c>
      <c r="J525" s="240"/>
      <c r="K525" s="241">
        <f>ROUND(E525*J525,2)</f>
        <v>0</v>
      </c>
      <c r="L525" s="241">
        <v>12</v>
      </c>
      <c r="M525" s="241">
        <f>G525*(1+L525/100)</f>
        <v>0</v>
      </c>
      <c r="N525" s="239">
        <v>3.5E-4</v>
      </c>
      <c r="O525" s="239">
        <f>ROUND(E525*N525,2)</f>
        <v>0.01</v>
      </c>
      <c r="P525" s="239">
        <v>0</v>
      </c>
      <c r="Q525" s="239">
        <f>ROUND(E525*P525,2)</f>
        <v>0</v>
      </c>
      <c r="R525" s="241" t="s">
        <v>877</v>
      </c>
      <c r="S525" s="241" t="s">
        <v>315</v>
      </c>
      <c r="T525" s="242" t="s">
        <v>315</v>
      </c>
      <c r="U525" s="224">
        <v>0.01</v>
      </c>
      <c r="V525" s="224">
        <f>ROUND(E525*U525,2)</f>
        <v>0.37</v>
      </c>
      <c r="W525" s="224"/>
      <c r="X525" s="224" t="s">
        <v>336</v>
      </c>
      <c r="Y525" s="224" t="s">
        <v>317</v>
      </c>
      <c r="Z525" s="214"/>
      <c r="AA525" s="214"/>
      <c r="AB525" s="214"/>
      <c r="AC525" s="214"/>
      <c r="AD525" s="214"/>
      <c r="AE525" s="214"/>
      <c r="AF525" s="214"/>
      <c r="AG525" s="214" t="s">
        <v>367</v>
      </c>
      <c r="AH525" s="214"/>
      <c r="AI525" s="214"/>
      <c r="AJ525" s="214"/>
      <c r="AK525" s="214"/>
      <c r="AL525" s="214"/>
      <c r="AM525" s="214"/>
      <c r="AN525" s="214"/>
      <c r="AO525" s="214"/>
      <c r="AP525" s="214"/>
      <c r="AQ525" s="214"/>
      <c r="AR525" s="214"/>
      <c r="AS525" s="214"/>
      <c r="AT525" s="214"/>
      <c r="AU525" s="214"/>
      <c r="AV525" s="214"/>
      <c r="AW525" s="214"/>
      <c r="AX525" s="214"/>
      <c r="AY525" s="214"/>
      <c r="AZ525" s="214"/>
      <c r="BA525" s="214"/>
      <c r="BB525" s="214"/>
      <c r="BC525" s="214"/>
      <c r="BD525" s="214"/>
      <c r="BE525" s="214"/>
      <c r="BF525" s="214"/>
      <c r="BG525" s="214"/>
      <c r="BH525" s="214"/>
    </row>
    <row r="526" spans="1:60" outlineLevel="2" x14ac:dyDescent="0.2">
      <c r="A526" s="221"/>
      <c r="B526" s="222"/>
      <c r="C526" s="268" t="s">
        <v>991</v>
      </c>
      <c r="D526" s="262"/>
      <c r="E526" s="263"/>
      <c r="F526" s="224"/>
      <c r="G526" s="224"/>
      <c r="H526" s="224"/>
      <c r="I526" s="224"/>
      <c r="J526" s="224"/>
      <c r="K526" s="224"/>
      <c r="L526" s="224"/>
      <c r="M526" s="224"/>
      <c r="N526" s="223"/>
      <c r="O526" s="223"/>
      <c r="P526" s="223"/>
      <c r="Q526" s="223"/>
      <c r="R526" s="224"/>
      <c r="S526" s="224"/>
      <c r="T526" s="224"/>
      <c r="U526" s="224"/>
      <c r="V526" s="224"/>
      <c r="W526" s="224"/>
      <c r="X526" s="224"/>
      <c r="Y526" s="224"/>
      <c r="Z526" s="214"/>
      <c r="AA526" s="214"/>
      <c r="AB526" s="214"/>
      <c r="AC526" s="214"/>
      <c r="AD526" s="214"/>
      <c r="AE526" s="214"/>
      <c r="AF526" s="214"/>
      <c r="AG526" s="214" t="s">
        <v>371</v>
      </c>
      <c r="AH526" s="214">
        <v>0</v>
      </c>
      <c r="AI526" s="214"/>
      <c r="AJ526" s="214"/>
      <c r="AK526" s="214"/>
      <c r="AL526" s="214"/>
      <c r="AM526" s="214"/>
      <c r="AN526" s="214"/>
      <c r="AO526" s="214"/>
      <c r="AP526" s="214"/>
      <c r="AQ526" s="214"/>
      <c r="AR526" s="214"/>
      <c r="AS526" s="214"/>
      <c r="AT526" s="214"/>
      <c r="AU526" s="214"/>
      <c r="AV526" s="214"/>
      <c r="AW526" s="214"/>
      <c r="AX526" s="214"/>
      <c r="AY526" s="214"/>
      <c r="AZ526" s="214"/>
      <c r="BA526" s="214"/>
      <c r="BB526" s="214"/>
      <c r="BC526" s="214"/>
      <c r="BD526" s="214"/>
      <c r="BE526" s="214"/>
      <c r="BF526" s="214"/>
      <c r="BG526" s="214"/>
      <c r="BH526" s="214"/>
    </row>
    <row r="527" spans="1:60" outlineLevel="3" x14ac:dyDescent="0.2">
      <c r="A527" s="221"/>
      <c r="B527" s="222"/>
      <c r="C527" s="268" t="s">
        <v>1311</v>
      </c>
      <c r="D527" s="262"/>
      <c r="E527" s="263">
        <v>9.33</v>
      </c>
      <c r="F527" s="224"/>
      <c r="G527" s="224"/>
      <c r="H527" s="224"/>
      <c r="I527" s="224"/>
      <c r="J527" s="224"/>
      <c r="K527" s="224"/>
      <c r="L527" s="224"/>
      <c r="M527" s="224"/>
      <c r="N527" s="223"/>
      <c r="O527" s="223"/>
      <c r="P527" s="223"/>
      <c r="Q527" s="223"/>
      <c r="R527" s="224"/>
      <c r="S527" s="224"/>
      <c r="T527" s="224"/>
      <c r="U527" s="224"/>
      <c r="V527" s="224"/>
      <c r="W527" s="224"/>
      <c r="X527" s="224"/>
      <c r="Y527" s="224"/>
      <c r="Z527" s="214"/>
      <c r="AA527" s="214"/>
      <c r="AB527" s="214"/>
      <c r="AC527" s="214"/>
      <c r="AD527" s="214"/>
      <c r="AE527" s="214"/>
      <c r="AF527" s="214"/>
      <c r="AG527" s="214" t="s">
        <v>371</v>
      </c>
      <c r="AH527" s="214">
        <v>0</v>
      </c>
      <c r="AI527" s="214"/>
      <c r="AJ527" s="214"/>
      <c r="AK527" s="214"/>
      <c r="AL527" s="214"/>
      <c r="AM527" s="214"/>
      <c r="AN527" s="214"/>
      <c r="AO527" s="214"/>
      <c r="AP527" s="214"/>
      <c r="AQ527" s="214"/>
      <c r="AR527" s="214"/>
      <c r="AS527" s="214"/>
      <c r="AT527" s="214"/>
      <c r="AU527" s="214"/>
      <c r="AV527" s="214"/>
      <c r="AW527" s="214"/>
      <c r="AX527" s="214"/>
      <c r="AY527" s="214"/>
      <c r="AZ527" s="214"/>
      <c r="BA527" s="214"/>
      <c r="BB527" s="214"/>
      <c r="BC527" s="214"/>
      <c r="BD527" s="214"/>
      <c r="BE527" s="214"/>
      <c r="BF527" s="214"/>
      <c r="BG527" s="214"/>
      <c r="BH527" s="214"/>
    </row>
    <row r="528" spans="1:60" outlineLevel="3" x14ac:dyDescent="0.2">
      <c r="A528" s="221"/>
      <c r="B528" s="222"/>
      <c r="C528" s="268" t="s">
        <v>1313</v>
      </c>
      <c r="D528" s="262"/>
      <c r="E528" s="263">
        <v>2.14</v>
      </c>
      <c r="F528" s="224"/>
      <c r="G528" s="224"/>
      <c r="H528" s="224"/>
      <c r="I528" s="224"/>
      <c r="J528" s="224"/>
      <c r="K528" s="224"/>
      <c r="L528" s="224"/>
      <c r="M528" s="224"/>
      <c r="N528" s="223"/>
      <c r="O528" s="223"/>
      <c r="P528" s="223"/>
      <c r="Q528" s="223"/>
      <c r="R528" s="224"/>
      <c r="S528" s="224"/>
      <c r="T528" s="224"/>
      <c r="U528" s="224"/>
      <c r="V528" s="224"/>
      <c r="W528" s="224"/>
      <c r="X528" s="224"/>
      <c r="Y528" s="224"/>
      <c r="Z528" s="214"/>
      <c r="AA528" s="214"/>
      <c r="AB528" s="214"/>
      <c r="AC528" s="214"/>
      <c r="AD528" s="214"/>
      <c r="AE528" s="214"/>
      <c r="AF528" s="214"/>
      <c r="AG528" s="214" t="s">
        <v>371</v>
      </c>
      <c r="AH528" s="214">
        <v>0</v>
      </c>
      <c r="AI528" s="214"/>
      <c r="AJ528" s="214"/>
      <c r="AK528" s="214"/>
      <c r="AL528" s="214"/>
      <c r="AM528" s="214"/>
      <c r="AN528" s="214"/>
      <c r="AO528" s="214"/>
      <c r="AP528" s="214"/>
      <c r="AQ528" s="214"/>
      <c r="AR528" s="214"/>
      <c r="AS528" s="214"/>
      <c r="AT528" s="214"/>
      <c r="AU528" s="214"/>
      <c r="AV528" s="214"/>
      <c r="AW528" s="214"/>
      <c r="AX528" s="214"/>
      <c r="AY528" s="214"/>
      <c r="AZ528" s="214"/>
      <c r="BA528" s="214"/>
      <c r="BB528" s="214"/>
      <c r="BC528" s="214"/>
      <c r="BD528" s="214"/>
      <c r="BE528" s="214"/>
      <c r="BF528" s="214"/>
      <c r="BG528" s="214"/>
      <c r="BH528" s="214"/>
    </row>
    <row r="529" spans="1:60" outlineLevel="3" x14ac:dyDescent="0.2">
      <c r="A529" s="221"/>
      <c r="B529" s="222"/>
      <c r="C529" s="268" t="s">
        <v>1314</v>
      </c>
      <c r="D529" s="262"/>
      <c r="E529" s="263">
        <v>1.24</v>
      </c>
      <c r="F529" s="224"/>
      <c r="G529" s="224"/>
      <c r="H529" s="224"/>
      <c r="I529" s="224"/>
      <c r="J529" s="224"/>
      <c r="K529" s="224"/>
      <c r="L529" s="224"/>
      <c r="M529" s="224"/>
      <c r="N529" s="223"/>
      <c r="O529" s="223"/>
      <c r="P529" s="223"/>
      <c r="Q529" s="223"/>
      <c r="R529" s="224"/>
      <c r="S529" s="224"/>
      <c r="T529" s="224"/>
      <c r="U529" s="224"/>
      <c r="V529" s="224"/>
      <c r="W529" s="224"/>
      <c r="X529" s="224"/>
      <c r="Y529" s="224"/>
      <c r="Z529" s="214"/>
      <c r="AA529" s="214"/>
      <c r="AB529" s="214"/>
      <c r="AC529" s="214"/>
      <c r="AD529" s="214"/>
      <c r="AE529" s="214"/>
      <c r="AF529" s="214"/>
      <c r="AG529" s="214" t="s">
        <v>371</v>
      </c>
      <c r="AH529" s="214">
        <v>0</v>
      </c>
      <c r="AI529" s="214"/>
      <c r="AJ529" s="214"/>
      <c r="AK529" s="214"/>
      <c r="AL529" s="214"/>
      <c r="AM529" s="214"/>
      <c r="AN529" s="214"/>
      <c r="AO529" s="214"/>
      <c r="AP529" s="214"/>
      <c r="AQ529" s="214"/>
      <c r="AR529" s="214"/>
      <c r="AS529" s="214"/>
      <c r="AT529" s="214"/>
      <c r="AU529" s="214"/>
      <c r="AV529" s="214"/>
      <c r="AW529" s="214"/>
      <c r="AX529" s="214"/>
      <c r="AY529" s="214"/>
      <c r="AZ529" s="214"/>
      <c r="BA529" s="214"/>
      <c r="BB529" s="214"/>
      <c r="BC529" s="214"/>
      <c r="BD529" s="214"/>
      <c r="BE529" s="214"/>
      <c r="BF529" s="214"/>
      <c r="BG529" s="214"/>
      <c r="BH529" s="214"/>
    </row>
    <row r="530" spans="1:60" outlineLevel="3" x14ac:dyDescent="0.2">
      <c r="A530" s="221"/>
      <c r="B530" s="222"/>
      <c r="C530" s="268" t="s">
        <v>1312</v>
      </c>
      <c r="D530" s="262"/>
      <c r="E530" s="263">
        <v>24.06</v>
      </c>
      <c r="F530" s="224"/>
      <c r="G530" s="224"/>
      <c r="H530" s="224"/>
      <c r="I530" s="224"/>
      <c r="J530" s="224"/>
      <c r="K530" s="224"/>
      <c r="L530" s="224"/>
      <c r="M530" s="224"/>
      <c r="N530" s="223"/>
      <c r="O530" s="223"/>
      <c r="P530" s="223"/>
      <c r="Q530" s="223"/>
      <c r="R530" s="224"/>
      <c r="S530" s="224"/>
      <c r="T530" s="224"/>
      <c r="U530" s="224"/>
      <c r="V530" s="224"/>
      <c r="W530" s="224"/>
      <c r="X530" s="224"/>
      <c r="Y530" s="224"/>
      <c r="Z530" s="214"/>
      <c r="AA530" s="214"/>
      <c r="AB530" s="214"/>
      <c r="AC530" s="214"/>
      <c r="AD530" s="214"/>
      <c r="AE530" s="214"/>
      <c r="AF530" s="214"/>
      <c r="AG530" s="214" t="s">
        <v>371</v>
      </c>
      <c r="AH530" s="214">
        <v>0</v>
      </c>
      <c r="AI530" s="214"/>
      <c r="AJ530" s="214"/>
      <c r="AK530" s="214"/>
      <c r="AL530" s="214"/>
      <c r="AM530" s="214"/>
      <c r="AN530" s="214"/>
      <c r="AO530" s="214"/>
      <c r="AP530" s="214"/>
      <c r="AQ530" s="214"/>
      <c r="AR530" s="214"/>
      <c r="AS530" s="214"/>
      <c r="AT530" s="214"/>
      <c r="AU530" s="214"/>
      <c r="AV530" s="214"/>
      <c r="AW530" s="214"/>
      <c r="AX530" s="214"/>
      <c r="AY530" s="214"/>
      <c r="AZ530" s="214"/>
      <c r="BA530" s="214"/>
      <c r="BB530" s="214"/>
      <c r="BC530" s="214"/>
      <c r="BD530" s="214"/>
      <c r="BE530" s="214"/>
      <c r="BF530" s="214"/>
      <c r="BG530" s="214"/>
      <c r="BH530" s="214"/>
    </row>
    <row r="531" spans="1:60" outlineLevel="1" x14ac:dyDescent="0.2">
      <c r="A531" s="236">
        <v>150</v>
      </c>
      <c r="B531" s="237" t="s">
        <v>875</v>
      </c>
      <c r="C531" s="254" t="s">
        <v>876</v>
      </c>
      <c r="D531" s="238" t="s">
        <v>379</v>
      </c>
      <c r="E531" s="239">
        <v>28.11225</v>
      </c>
      <c r="F531" s="240"/>
      <c r="G531" s="241">
        <f>ROUND(E531*F531,2)</f>
        <v>0</v>
      </c>
      <c r="H531" s="240"/>
      <c r="I531" s="241">
        <f>ROUND(E531*H531,2)</f>
        <v>0</v>
      </c>
      <c r="J531" s="240"/>
      <c r="K531" s="241">
        <f>ROUND(E531*J531,2)</f>
        <v>0</v>
      </c>
      <c r="L531" s="241">
        <v>12</v>
      </c>
      <c r="M531" s="241">
        <f>G531*(1+L531/100)</f>
        <v>0</v>
      </c>
      <c r="N531" s="239">
        <v>0</v>
      </c>
      <c r="O531" s="239">
        <f>ROUND(E531*N531,2)</f>
        <v>0</v>
      </c>
      <c r="P531" s="239">
        <v>8.9999999999999998E-4</v>
      </c>
      <c r="Q531" s="239">
        <f>ROUND(E531*P531,2)</f>
        <v>0.03</v>
      </c>
      <c r="R531" s="241" t="s">
        <v>877</v>
      </c>
      <c r="S531" s="241" t="s">
        <v>315</v>
      </c>
      <c r="T531" s="242" t="s">
        <v>315</v>
      </c>
      <c r="U531" s="224">
        <v>0.08</v>
      </c>
      <c r="V531" s="224">
        <f>ROUND(E531*U531,2)</f>
        <v>2.25</v>
      </c>
      <c r="W531" s="224"/>
      <c r="X531" s="224" t="s">
        <v>336</v>
      </c>
      <c r="Y531" s="224" t="s">
        <v>317</v>
      </c>
      <c r="Z531" s="214"/>
      <c r="AA531" s="214"/>
      <c r="AB531" s="214"/>
      <c r="AC531" s="214"/>
      <c r="AD531" s="214"/>
      <c r="AE531" s="214"/>
      <c r="AF531" s="214"/>
      <c r="AG531" s="214" t="s">
        <v>367</v>
      </c>
      <c r="AH531" s="214"/>
      <c r="AI531" s="214"/>
      <c r="AJ531" s="214"/>
      <c r="AK531" s="214"/>
      <c r="AL531" s="214"/>
      <c r="AM531" s="214"/>
      <c r="AN531" s="214"/>
      <c r="AO531" s="214"/>
      <c r="AP531" s="214"/>
      <c r="AQ531" s="214"/>
      <c r="AR531" s="214"/>
      <c r="AS531" s="214"/>
      <c r="AT531" s="214"/>
      <c r="AU531" s="214"/>
      <c r="AV531" s="214"/>
      <c r="AW531" s="214"/>
      <c r="AX531" s="214"/>
      <c r="AY531" s="214"/>
      <c r="AZ531" s="214"/>
      <c r="BA531" s="214"/>
      <c r="BB531" s="214"/>
      <c r="BC531" s="214"/>
      <c r="BD531" s="214"/>
      <c r="BE531" s="214"/>
      <c r="BF531" s="214"/>
      <c r="BG531" s="214"/>
      <c r="BH531" s="214"/>
    </row>
    <row r="532" spans="1:60" outlineLevel="2" x14ac:dyDescent="0.2">
      <c r="A532" s="221"/>
      <c r="B532" s="222"/>
      <c r="C532" s="268" t="s">
        <v>1324</v>
      </c>
      <c r="D532" s="262"/>
      <c r="E532" s="263"/>
      <c r="F532" s="224"/>
      <c r="G532" s="224"/>
      <c r="H532" s="224"/>
      <c r="I532" s="224"/>
      <c r="J532" s="224"/>
      <c r="K532" s="224"/>
      <c r="L532" s="224"/>
      <c r="M532" s="224"/>
      <c r="N532" s="223"/>
      <c r="O532" s="223"/>
      <c r="P532" s="223"/>
      <c r="Q532" s="223"/>
      <c r="R532" s="224"/>
      <c r="S532" s="224"/>
      <c r="T532" s="224"/>
      <c r="U532" s="224"/>
      <c r="V532" s="224"/>
      <c r="W532" s="224"/>
      <c r="X532" s="224"/>
      <c r="Y532" s="224"/>
      <c r="Z532" s="214"/>
      <c r="AA532" s="214"/>
      <c r="AB532" s="214"/>
      <c r="AC532" s="214"/>
      <c r="AD532" s="214"/>
      <c r="AE532" s="214"/>
      <c r="AF532" s="214"/>
      <c r="AG532" s="214" t="s">
        <v>371</v>
      </c>
      <c r="AH532" s="214">
        <v>0</v>
      </c>
      <c r="AI532" s="214"/>
      <c r="AJ532" s="214"/>
      <c r="AK532" s="214"/>
      <c r="AL532" s="214"/>
      <c r="AM532" s="214"/>
      <c r="AN532" s="214"/>
      <c r="AO532" s="214"/>
      <c r="AP532" s="214"/>
      <c r="AQ532" s="214"/>
      <c r="AR532" s="214"/>
      <c r="AS532" s="214"/>
      <c r="AT532" s="214"/>
      <c r="AU532" s="214"/>
      <c r="AV532" s="214"/>
      <c r="AW532" s="214"/>
      <c r="AX532" s="214"/>
      <c r="AY532" s="214"/>
      <c r="AZ532" s="214"/>
      <c r="BA532" s="214"/>
      <c r="BB532" s="214"/>
      <c r="BC532" s="214"/>
      <c r="BD532" s="214"/>
      <c r="BE532" s="214"/>
      <c r="BF532" s="214"/>
      <c r="BG532" s="214"/>
      <c r="BH532" s="214"/>
    </row>
    <row r="533" spans="1:60" outlineLevel="3" x14ac:dyDescent="0.2">
      <c r="A533" s="221"/>
      <c r="B533" s="222"/>
      <c r="C533" s="269" t="s">
        <v>480</v>
      </c>
      <c r="D533" s="264"/>
      <c r="E533" s="265"/>
      <c r="F533" s="224"/>
      <c r="G533" s="224"/>
      <c r="H533" s="224"/>
      <c r="I533" s="224"/>
      <c r="J533" s="224"/>
      <c r="K533" s="224"/>
      <c r="L533" s="224"/>
      <c r="M533" s="224"/>
      <c r="N533" s="223"/>
      <c r="O533" s="223"/>
      <c r="P533" s="223"/>
      <c r="Q533" s="223"/>
      <c r="R533" s="224"/>
      <c r="S533" s="224"/>
      <c r="T533" s="224"/>
      <c r="U533" s="224"/>
      <c r="V533" s="224"/>
      <c r="W533" s="224"/>
      <c r="X533" s="224"/>
      <c r="Y533" s="224"/>
      <c r="Z533" s="214"/>
      <c r="AA533" s="214"/>
      <c r="AB533" s="214"/>
      <c r="AC533" s="214"/>
      <c r="AD533" s="214"/>
      <c r="AE533" s="214"/>
      <c r="AF533" s="214"/>
      <c r="AG533" s="214" t="s">
        <v>371</v>
      </c>
      <c r="AH533" s="214"/>
      <c r="AI533" s="214"/>
      <c r="AJ533" s="214"/>
      <c r="AK533" s="214"/>
      <c r="AL533" s="214"/>
      <c r="AM533" s="214"/>
      <c r="AN533" s="214"/>
      <c r="AO533" s="214"/>
      <c r="AP533" s="214"/>
      <c r="AQ533" s="214"/>
      <c r="AR533" s="214"/>
      <c r="AS533" s="214"/>
      <c r="AT533" s="214"/>
      <c r="AU533" s="214"/>
      <c r="AV533" s="214"/>
      <c r="AW533" s="214"/>
      <c r="AX533" s="214"/>
      <c r="AY533" s="214"/>
      <c r="AZ533" s="214"/>
      <c r="BA533" s="214"/>
      <c r="BB533" s="214"/>
      <c r="BC533" s="214"/>
      <c r="BD533" s="214"/>
      <c r="BE533" s="214"/>
      <c r="BF533" s="214"/>
      <c r="BG533" s="214"/>
      <c r="BH533" s="214"/>
    </row>
    <row r="534" spans="1:60" outlineLevel="3" x14ac:dyDescent="0.2">
      <c r="A534" s="221"/>
      <c r="B534" s="222"/>
      <c r="C534" s="270" t="s">
        <v>1497</v>
      </c>
      <c r="D534" s="264"/>
      <c r="E534" s="265"/>
      <c r="F534" s="224"/>
      <c r="G534" s="224"/>
      <c r="H534" s="224"/>
      <c r="I534" s="224"/>
      <c r="J534" s="224"/>
      <c r="K534" s="224"/>
      <c r="L534" s="224"/>
      <c r="M534" s="224"/>
      <c r="N534" s="223"/>
      <c r="O534" s="223"/>
      <c r="P534" s="223"/>
      <c r="Q534" s="223"/>
      <c r="R534" s="224"/>
      <c r="S534" s="224"/>
      <c r="T534" s="224"/>
      <c r="U534" s="224"/>
      <c r="V534" s="224"/>
      <c r="W534" s="224"/>
      <c r="X534" s="224"/>
      <c r="Y534" s="224"/>
      <c r="Z534" s="214"/>
      <c r="AA534" s="214"/>
      <c r="AB534" s="214"/>
      <c r="AC534" s="214"/>
      <c r="AD534" s="214"/>
      <c r="AE534" s="214"/>
      <c r="AF534" s="214"/>
      <c r="AG534" s="214" t="s">
        <v>371</v>
      </c>
      <c r="AH534" s="214">
        <v>2</v>
      </c>
      <c r="AI534" s="214"/>
      <c r="AJ534" s="214"/>
      <c r="AK534" s="214"/>
      <c r="AL534" s="214"/>
      <c r="AM534" s="214"/>
      <c r="AN534" s="214"/>
      <c r="AO534" s="214"/>
      <c r="AP534" s="214"/>
      <c r="AQ534" s="214"/>
      <c r="AR534" s="214"/>
      <c r="AS534" s="214"/>
      <c r="AT534" s="214"/>
      <c r="AU534" s="214"/>
      <c r="AV534" s="214"/>
      <c r="AW534" s="214"/>
      <c r="AX534" s="214"/>
      <c r="AY534" s="214"/>
      <c r="AZ534" s="214"/>
      <c r="BA534" s="214"/>
      <c r="BB534" s="214"/>
      <c r="BC534" s="214"/>
      <c r="BD534" s="214"/>
      <c r="BE534" s="214"/>
      <c r="BF534" s="214"/>
      <c r="BG534" s="214"/>
      <c r="BH534" s="214"/>
    </row>
    <row r="535" spans="1:60" outlineLevel="3" x14ac:dyDescent="0.2">
      <c r="A535" s="221"/>
      <c r="B535" s="222"/>
      <c r="C535" s="270" t="s">
        <v>1498</v>
      </c>
      <c r="D535" s="264"/>
      <c r="E535" s="265">
        <v>11.49</v>
      </c>
      <c r="F535" s="224"/>
      <c r="G535" s="224"/>
      <c r="H535" s="224"/>
      <c r="I535" s="224"/>
      <c r="J535" s="224"/>
      <c r="K535" s="224"/>
      <c r="L535" s="224"/>
      <c r="M535" s="224"/>
      <c r="N535" s="223"/>
      <c r="O535" s="223"/>
      <c r="P535" s="223"/>
      <c r="Q535" s="223"/>
      <c r="R535" s="224"/>
      <c r="S535" s="224"/>
      <c r="T535" s="224"/>
      <c r="U535" s="224"/>
      <c r="V535" s="224"/>
      <c r="W535" s="224"/>
      <c r="X535" s="224"/>
      <c r="Y535" s="224"/>
      <c r="Z535" s="214"/>
      <c r="AA535" s="214"/>
      <c r="AB535" s="214"/>
      <c r="AC535" s="214"/>
      <c r="AD535" s="214"/>
      <c r="AE535" s="214"/>
      <c r="AF535" s="214"/>
      <c r="AG535" s="214" t="s">
        <v>371</v>
      </c>
      <c r="AH535" s="214">
        <v>2</v>
      </c>
      <c r="AI535" s="214"/>
      <c r="AJ535" s="214"/>
      <c r="AK535" s="214"/>
      <c r="AL535" s="214"/>
      <c r="AM535" s="214"/>
      <c r="AN535" s="214"/>
      <c r="AO535" s="214"/>
      <c r="AP535" s="214"/>
      <c r="AQ535" s="214"/>
      <c r="AR535" s="214"/>
      <c r="AS535" s="214"/>
      <c r="AT535" s="214"/>
      <c r="AU535" s="214"/>
      <c r="AV535" s="214"/>
      <c r="AW535" s="214"/>
      <c r="AX535" s="214"/>
      <c r="AY535" s="214"/>
      <c r="AZ535" s="214"/>
      <c r="BA535" s="214"/>
      <c r="BB535" s="214"/>
      <c r="BC535" s="214"/>
      <c r="BD535" s="214"/>
      <c r="BE535" s="214"/>
      <c r="BF535" s="214"/>
      <c r="BG535" s="214"/>
      <c r="BH535" s="214"/>
    </row>
    <row r="536" spans="1:60" outlineLevel="3" x14ac:dyDescent="0.2">
      <c r="A536" s="221"/>
      <c r="B536" s="222"/>
      <c r="C536" s="270" t="s">
        <v>1499</v>
      </c>
      <c r="D536" s="264"/>
      <c r="E536" s="265">
        <v>-13.1845</v>
      </c>
      <c r="F536" s="224"/>
      <c r="G536" s="224"/>
      <c r="H536" s="224"/>
      <c r="I536" s="224"/>
      <c r="J536" s="224"/>
      <c r="K536" s="224"/>
      <c r="L536" s="224"/>
      <c r="M536" s="224"/>
      <c r="N536" s="223"/>
      <c r="O536" s="223"/>
      <c r="P536" s="223"/>
      <c r="Q536" s="223"/>
      <c r="R536" s="224"/>
      <c r="S536" s="224"/>
      <c r="T536" s="224"/>
      <c r="U536" s="224"/>
      <c r="V536" s="224"/>
      <c r="W536" s="224"/>
      <c r="X536" s="224"/>
      <c r="Y536" s="224"/>
      <c r="Z536" s="214"/>
      <c r="AA536" s="214"/>
      <c r="AB536" s="214"/>
      <c r="AC536" s="214"/>
      <c r="AD536" s="214"/>
      <c r="AE536" s="214"/>
      <c r="AF536" s="214"/>
      <c r="AG536" s="214" t="s">
        <v>371</v>
      </c>
      <c r="AH536" s="214">
        <v>2</v>
      </c>
      <c r="AI536" s="214"/>
      <c r="AJ536" s="214"/>
      <c r="AK536" s="214"/>
      <c r="AL536" s="214"/>
      <c r="AM536" s="214"/>
      <c r="AN536" s="214"/>
      <c r="AO536" s="214"/>
      <c r="AP536" s="214"/>
      <c r="AQ536" s="214"/>
      <c r="AR536" s="214"/>
      <c r="AS536" s="214"/>
      <c r="AT536" s="214"/>
      <c r="AU536" s="214"/>
      <c r="AV536" s="214"/>
      <c r="AW536" s="214"/>
      <c r="AX536" s="214"/>
      <c r="AY536" s="214"/>
      <c r="AZ536" s="214"/>
      <c r="BA536" s="214"/>
      <c r="BB536" s="214"/>
      <c r="BC536" s="214"/>
      <c r="BD536" s="214"/>
      <c r="BE536" s="214"/>
      <c r="BF536" s="214"/>
      <c r="BG536" s="214"/>
      <c r="BH536" s="214"/>
    </row>
    <row r="537" spans="1:60" outlineLevel="3" x14ac:dyDescent="0.2">
      <c r="A537" s="221"/>
      <c r="B537" s="222"/>
      <c r="C537" s="270" t="s">
        <v>1500</v>
      </c>
      <c r="D537" s="264"/>
      <c r="E537" s="265">
        <v>3.4870000000000001</v>
      </c>
      <c r="F537" s="224"/>
      <c r="G537" s="224"/>
      <c r="H537" s="224"/>
      <c r="I537" s="224"/>
      <c r="J537" s="224"/>
      <c r="K537" s="224"/>
      <c r="L537" s="224"/>
      <c r="M537" s="224"/>
      <c r="N537" s="223"/>
      <c r="O537" s="223"/>
      <c r="P537" s="223"/>
      <c r="Q537" s="223"/>
      <c r="R537" s="224"/>
      <c r="S537" s="224"/>
      <c r="T537" s="224"/>
      <c r="U537" s="224"/>
      <c r="V537" s="224"/>
      <c r="W537" s="224"/>
      <c r="X537" s="224"/>
      <c r="Y537" s="224"/>
      <c r="Z537" s="214"/>
      <c r="AA537" s="214"/>
      <c r="AB537" s="214"/>
      <c r="AC537" s="214"/>
      <c r="AD537" s="214"/>
      <c r="AE537" s="214"/>
      <c r="AF537" s="214"/>
      <c r="AG537" s="214" t="s">
        <v>371</v>
      </c>
      <c r="AH537" s="214">
        <v>2</v>
      </c>
      <c r="AI537" s="214"/>
      <c r="AJ537" s="214"/>
      <c r="AK537" s="214"/>
      <c r="AL537" s="214"/>
      <c r="AM537" s="214"/>
      <c r="AN537" s="214"/>
      <c r="AO537" s="214"/>
      <c r="AP537" s="214"/>
      <c r="AQ537" s="214"/>
      <c r="AR537" s="214"/>
      <c r="AS537" s="214"/>
      <c r="AT537" s="214"/>
      <c r="AU537" s="214"/>
      <c r="AV537" s="214"/>
      <c r="AW537" s="214"/>
      <c r="AX537" s="214"/>
      <c r="AY537" s="214"/>
      <c r="AZ537" s="214"/>
      <c r="BA537" s="214"/>
      <c r="BB537" s="214"/>
      <c r="BC537" s="214"/>
      <c r="BD537" s="214"/>
      <c r="BE537" s="214"/>
      <c r="BF537" s="214"/>
      <c r="BG537" s="214"/>
      <c r="BH537" s="214"/>
    </row>
    <row r="538" spans="1:60" outlineLevel="3" x14ac:dyDescent="0.2">
      <c r="A538" s="221"/>
      <c r="B538" s="222"/>
      <c r="C538" s="270" t="s">
        <v>1501</v>
      </c>
      <c r="D538" s="264"/>
      <c r="E538" s="265">
        <v>-2.875</v>
      </c>
      <c r="F538" s="224"/>
      <c r="G538" s="224"/>
      <c r="H538" s="224"/>
      <c r="I538" s="224"/>
      <c r="J538" s="224"/>
      <c r="K538" s="224"/>
      <c r="L538" s="224"/>
      <c r="M538" s="224"/>
      <c r="N538" s="223"/>
      <c r="O538" s="223"/>
      <c r="P538" s="223"/>
      <c r="Q538" s="223"/>
      <c r="R538" s="224"/>
      <c r="S538" s="224"/>
      <c r="T538" s="224"/>
      <c r="U538" s="224"/>
      <c r="V538" s="224"/>
      <c r="W538" s="224"/>
      <c r="X538" s="224"/>
      <c r="Y538" s="224"/>
      <c r="Z538" s="214"/>
      <c r="AA538" s="214"/>
      <c r="AB538" s="214"/>
      <c r="AC538" s="214"/>
      <c r="AD538" s="214"/>
      <c r="AE538" s="214"/>
      <c r="AF538" s="214"/>
      <c r="AG538" s="214" t="s">
        <v>371</v>
      </c>
      <c r="AH538" s="214">
        <v>2</v>
      </c>
      <c r="AI538" s="214"/>
      <c r="AJ538" s="214"/>
      <c r="AK538" s="214"/>
      <c r="AL538" s="214"/>
      <c r="AM538" s="214"/>
      <c r="AN538" s="214"/>
      <c r="AO538" s="214"/>
      <c r="AP538" s="214"/>
      <c r="AQ538" s="214"/>
      <c r="AR538" s="214"/>
      <c r="AS538" s="214"/>
      <c r="AT538" s="214"/>
      <c r="AU538" s="214"/>
      <c r="AV538" s="214"/>
      <c r="AW538" s="214"/>
      <c r="AX538" s="214"/>
      <c r="AY538" s="214"/>
      <c r="AZ538" s="214"/>
      <c r="BA538" s="214"/>
      <c r="BB538" s="214"/>
      <c r="BC538" s="214"/>
      <c r="BD538" s="214"/>
      <c r="BE538" s="214"/>
      <c r="BF538" s="214"/>
      <c r="BG538" s="214"/>
      <c r="BH538" s="214"/>
    </row>
    <row r="539" spans="1:60" outlineLevel="3" x14ac:dyDescent="0.2">
      <c r="A539" s="221"/>
      <c r="B539" s="222"/>
      <c r="C539" s="270" t="s">
        <v>1502</v>
      </c>
      <c r="D539" s="264"/>
      <c r="E539" s="265">
        <v>58.89</v>
      </c>
      <c r="F539" s="224"/>
      <c r="G539" s="224"/>
      <c r="H539" s="224"/>
      <c r="I539" s="224"/>
      <c r="J539" s="224"/>
      <c r="K539" s="224"/>
      <c r="L539" s="224"/>
      <c r="M539" s="224"/>
      <c r="N539" s="223"/>
      <c r="O539" s="223"/>
      <c r="P539" s="223"/>
      <c r="Q539" s="223"/>
      <c r="R539" s="224"/>
      <c r="S539" s="224"/>
      <c r="T539" s="224"/>
      <c r="U539" s="224"/>
      <c r="V539" s="224"/>
      <c r="W539" s="224"/>
      <c r="X539" s="224"/>
      <c r="Y539" s="224"/>
      <c r="Z539" s="214"/>
      <c r="AA539" s="214"/>
      <c r="AB539" s="214"/>
      <c r="AC539" s="214"/>
      <c r="AD539" s="214"/>
      <c r="AE539" s="214"/>
      <c r="AF539" s="214"/>
      <c r="AG539" s="214" t="s">
        <v>371</v>
      </c>
      <c r="AH539" s="214">
        <v>2</v>
      </c>
      <c r="AI539" s="214"/>
      <c r="AJ539" s="214"/>
      <c r="AK539" s="214"/>
      <c r="AL539" s="214"/>
      <c r="AM539" s="214"/>
      <c r="AN539" s="214"/>
      <c r="AO539" s="214"/>
      <c r="AP539" s="214"/>
      <c r="AQ539" s="214"/>
      <c r="AR539" s="214"/>
      <c r="AS539" s="214"/>
      <c r="AT539" s="214"/>
      <c r="AU539" s="214"/>
      <c r="AV539" s="214"/>
      <c r="AW539" s="214"/>
      <c r="AX539" s="214"/>
      <c r="AY539" s="214"/>
      <c r="AZ539" s="214"/>
      <c r="BA539" s="214"/>
      <c r="BB539" s="214"/>
      <c r="BC539" s="214"/>
      <c r="BD539" s="214"/>
      <c r="BE539" s="214"/>
      <c r="BF539" s="214"/>
      <c r="BG539" s="214"/>
      <c r="BH539" s="214"/>
    </row>
    <row r="540" spans="1:60" outlineLevel="3" x14ac:dyDescent="0.2">
      <c r="A540" s="221"/>
      <c r="B540" s="222"/>
      <c r="C540" s="270" t="s">
        <v>1503</v>
      </c>
      <c r="D540" s="264"/>
      <c r="E540" s="265">
        <v>-5.9530000000000003</v>
      </c>
      <c r="F540" s="224"/>
      <c r="G540" s="224"/>
      <c r="H540" s="224"/>
      <c r="I540" s="224"/>
      <c r="J540" s="224"/>
      <c r="K540" s="224"/>
      <c r="L540" s="224"/>
      <c r="M540" s="224"/>
      <c r="N540" s="223"/>
      <c r="O540" s="223"/>
      <c r="P540" s="223"/>
      <c r="Q540" s="223"/>
      <c r="R540" s="224"/>
      <c r="S540" s="224"/>
      <c r="T540" s="224"/>
      <c r="U540" s="224"/>
      <c r="V540" s="224"/>
      <c r="W540" s="224"/>
      <c r="X540" s="224"/>
      <c r="Y540" s="224"/>
      <c r="Z540" s="214"/>
      <c r="AA540" s="214"/>
      <c r="AB540" s="214"/>
      <c r="AC540" s="214"/>
      <c r="AD540" s="214"/>
      <c r="AE540" s="214"/>
      <c r="AF540" s="214"/>
      <c r="AG540" s="214" t="s">
        <v>371</v>
      </c>
      <c r="AH540" s="214">
        <v>2</v>
      </c>
      <c r="AI540" s="214"/>
      <c r="AJ540" s="214"/>
      <c r="AK540" s="214"/>
      <c r="AL540" s="214"/>
      <c r="AM540" s="214"/>
      <c r="AN540" s="214"/>
      <c r="AO540" s="214"/>
      <c r="AP540" s="214"/>
      <c r="AQ540" s="214"/>
      <c r="AR540" s="214"/>
      <c r="AS540" s="214"/>
      <c r="AT540" s="214"/>
      <c r="AU540" s="214"/>
      <c r="AV540" s="214"/>
      <c r="AW540" s="214"/>
      <c r="AX540" s="214"/>
      <c r="AY540" s="214"/>
      <c r="AZ540" s="214"/>
      <c r="BA540" s="214"/>
      <c r="BB540" s="214"/>
      <c r="BC540" s="214"/>
      <c r="BD540" s="214"/>
      <c r="BE540" s="214"/>
      <c r="BF540" s="214"/>
      <c r="BG540" s="214"/>
      <c r="BH540" s="214"/>
    </row>
    <row r="541" spans="1:60" outlineLevel="3" x14ac:dyDescent="0.2">
      <c r="A541" s="221"/>
      <c r="B541" s="222"/>
      <c r="C541" s="270" t="s">
        <v>1504</v>
      </c>
      <c r="D541" s="264"/>
      <c r="E541" s="265">
        <v>4.37</v>
      </c>
      <c r="F541" s="224"/>
      <c r="G541" s="224"/>
      <c r="H541" s="224"/>
      <c r="I541" s="224"/>
      <c r="J541" s="224"/>
      <c r="K541" s="224"/>
      <c r="L541" s="224"/>
      <c r="M541" s="224"/>
      <c r="N541" s="223"/>
      <c r="O541" s="223"/>
      <c r="P541" s="223"/>
      <c r="Q541" s="223"/>
      <c r="R541" s="224"/>
      <c r="S541" s="224"/>
      <c r="T541" s="224"/>
      <c r="U541" s="224"/>
      <c r="V541" s="224"/>
      <c r="W541" s="224"/>
      <c r="X541" s="224"/>
      <c r="Y541" s="224"/>
      <c r="Z541" s="214"/>
      <c r="AA541" s="214"/>
      <c r="AB541" s="214"/>
      <c r="AC541" s="214"/>
      <c r="AD541" s="214"/>
      <c r="AE541" s="214"/>
      <c r="AF541" s="214"/>
      <c r="AG541" s="214" t="s">
        <v>371</v>
      </c>
      <c r="AH541" s="214">
        <v>2</v>
      </c>
      <c r="AI541" s="214"/>
      <c r="AJ541" s="214"/>
      <c r="AK541" s="214"/>
      <c r="AL541" s="214"/>
      <c r="AM541" s="214"/>
      <c r="AN541" s="214"/>
      <c r="AO541" s="214"/>
      <c r="AP541" s="214"/>
      <c r="AQ541" s="214"/>
      <c r="AR541" s="214"/>
      <c r="AS541" s="214"/>
      <c r="AT541" s="214"/>
      <c r="AU541" s="214"/>
      <c r="AV541" s="214"/>
      <c r="AW541" s="214"/>
      <c r="AX541" s="214"/>
      <c r="AY541" s="214"/>
      <c r="AZ541" s="214"/>
      <c r="BA541" s="214"/>
      <c r="BB541" s="214"/>
      <c r="BC541" s="214"/>
      <c r="BD541" s="214"/>
      <c r="BE541" s="214"/>
      <c r="BF541" s="214"/>
      <c r="BG541" s="214"/>
      <c r="BH541" s="214"/>
    </row>
    <row r="542" spans="1:60" outlineLevel="3" x14ac:dyDescent="0.2">
      <c r="A542" s="221"/>
      <c r="B542" s="222"/>
      <c r="C542" s="269" t="s">
        <v>483</v>
      </c>
      <c r="D542" s="264"/>
      <c r="E542" s="265"/>
      <c r="F542" s="224"/>
      <c r="G542" s="224"/>
      <c r="H542" s="224"/>
      <c r="I542" s="224"/>
      <c r="J542" s="224"/>
      <c r="K542" s="224"/>
      <c r="L542" s="224"/>
      <c r="M542" s="224"/>
      <c r="N542" s="223"/>
      <c r="O542" s="223"/>
      <c r="P542" s="223"/>
      <c r="Q542" s="223"/>
      <c r="R542" s="224"/>
      <c r="S542" s="224"/>
      <c r="T542" s="224"/>
      <c r="U542" s="224"/>
      <c r="V542" s="224"/>
      <c r="W542" s="224"/>
      <c r="X542" s="224"/>
      <c r="Y542" s="224"/>
      <c r="Z542" s="214"/>
      <c r="AA542" s="214"/>
      <c r="AB542" s="214"/>
      <c r="AC542" s="214"/>
      <c r="AD542" s="214"/>
      <c r="AE542" s="214"/>
      <c r="AF542" s="214"/>
      <c r="AG542" s="214" t="s">
        <v>371</v>
      </c>
      <c r="AH542" s="214"/>
      <c r="AI542" s="214"/>
      <c r="AJ542" s="214"/>
      <c r="AK542" s="214"/>
      <c r="AL542" s="214"/>
      <c r="AM542" s="214"/>
      <c r="AN542" s="214"/>
      <c r="AO542" s="214"/>
      <c r="AP542" s="214"/>
      <c r="AQ542" s="214"/>
      <c r="AR542" s="214"/>
      <c r="AS542" s="214"/>
      <c r="AT542" s="214"/>
      <c r="AU542" s="214"/>
      <c r="AV542" s="214"/>
      <c r="AW542" s="214"/>
      <c r="AX542" s="214"/>
      <c r="AY542" s="214"/>
      <c r="AZ542" s="214"/>
      <c r="BA542" s="214"/>
      <c r="BB542" s="214"/>
      <c r="BC542" s="214"/>
      <c r="BD542" s="214"/>
      <c r="BE542" s="214"/>
      <c r="BF542" s="214"/>
      <c r="BG542" s="214"/>
      <c r="BH542" s="214"/>
    </row>
    <row r="543" spans="1:60" outlineLevel="3" x14ac:dyDescent="0.2">
      <c r="A543" s="221"/>
      <c r="B543" s="222"/>
      <c r="C543" s="268" t="s">
        <v>1505</v>
      </c>
      <c r="D543" s="262"/>
      <c r="E543" s="263">
        <v>28.11225</v>
      </c>
      <c r="F543" s="224"/>
      <c r="G543" s="224"/>
      <c r="H543" s="224"/>
      <c r="I543" s="224"/>
      <c r="J543" s="224"/>
      <c r="K543" s="224"/>
      <c r="L543" s="224"/>
      <c r="M543" s="224"/>
      <c r="N543" s="223"/>
      <c r="O543" s="223"/>
      <c r="P543" s="223"/>
      <c r="Q543" s="223"/>
      <c r="R543" s="224"/>
      <c r="S543" s="224"/>
      <c r="T543" s="224"/>
      <c r="U543" s="224"/>
      <c r="V543" s="224"/>
      <c r="W543" s="224"/>
      <c r="X543" s="224"/>
      <c r="Y543" s="224"/>
      <c r="Z543" s="214"/>
      <c r="AA543" s="214"/>
      <c r="AB543" s="214"/>
      <c r="AC543" s="214"/>
      <c r="AD543" s="214"/>
      <c r="AE543" s="214"/>
      <c r="AF543" s="214"/>
      <c r="AG543" s="214" t="s">
        <v>371</v>
      </c>
      <c r="AH543" s="214">
        <v>0</v>
      </c>
      <c r="AI543" s="214"/>
      <c r="AJ543" s="214"/>
      <c r="AK543" s="214"/>
      <c r="AL543" s="214"/>
      <c r="AM543" s="214"/>
      <c r="AN543" s="214"/>
      <c r="AO543" s="214"/>
      <c r="AP543" s="214"/>
      <c r="AQ543" s="214"/>
      <c r="AR543" s="214"/>
      <c r="AS543" s="214"/>
      <c r="AT543" s="214"/>
      <c r="AU543" s="214"/>
      <c r="AV543" s="214"/>
      <c r="AW543" s="214"/>
      <c r="AX543" s="214"/>
      <c r="AY543" s="214"/>
      <c r="AZ543" s="214"/>
      <c r="BA543" s="214"/>
      <c r="BB543" s="214"/>
      <c r="BC543" s="214"/>
      <c r="BD543" s="214"/>
      <c r="BE543" s="214"/>
      <c r="BF543" s="214"/>
      <c r="BG543" s="214"/>
      <c r="BH543" s="214"/>
    </row>
    <row r="544" spans="1:60" outlineLevel="1" x14ac:dyDescent="0.2">
      <c r="A544" s="236">
        <v>151</v>
      </c>
      <c r="B544" s="237" t="s">
        <v>900</v>
      </c>
      <c r="C544" s="254" t="s">
        <v>901</v>
      </c>
      <c r="D544" s="238" t="s">
        <v>379</v>
      </c>
      <c r="E544" s="239">
        <v>136.30664999999999</v>
      </c>
      <c r="F544" s="240"/>
      <c r="G544" s="241">
        <f>ROUND(E544*F544,2)</f>
        <v>0</v>
      </c>
      <c r="H544" s="240"/>
      <c r="I544" s="241">
        <f>ROUND(E544*H544,2)</f>
        <v>0</v>
      </c>
      <c r="J544" s="240"/>
      <c r="K544" s="241">
        <f>ROUND(E544*J544,2)</f>
        <v>0</v>
      </c>
      <c r="L544" s="241">
        <v>12</v>
      </c>
      <c r="M544" s="241">
        <f>G544*(1+L544/100)</f>
        <v>0</v>
      </c>
      <c r="N544" s="239">
        <v>4.2000000000000002E-4</v>
      </c>
      <c r="O544" s="239">
        <f>ROUND(E544*N544,2)</f>
        <v>0.06</v>
      </c>
      <c r="P544" s="239">
        <v>0</v>
      </c>
      <c r="Q544" s="239">
        <f>ROUND(E544*P544,2)</f>
        <v>0</v>
      </c>
      <c r="R544" s="241" t="s">
        <v>587</v>
      </c>
      <c r="S544" s="241" t="s">
        <v>315</v>
      </c>
      <c r="T544" s="242" t="s">
        <v>315</v>
      </c>
      <c r="U544" s="224">
        <v>0.13</v>
      </c>
      <c r="V544" s="224">
        <f>ROUND(E544*U544,2)</f>
        <v>17.72</v>
      </c>
      <c r="W544" s="224"/>
      <c r="X544" s="224" t="s">
        <v>588</v>
      </c>
      <c r="Y544" s="224" t="s">
        <v>317</v>
      </c>
      <c r="Z544" s="214"/>
      <c r="AA544" s="214"/>
      <c r="AB544" s="214"/>
      <c r="AC544" s="214"/>
      <c r="AD544" s="214"/>
      <c r="AE544" s="214"/>
      <c r="AF544" s="214"/>
      <c r="AG544" s="214" t="s">
        <v>601</v>
      </c>
      <c r="AH544" s="214"/>
      <c r="AI544" s="214"/>
      <c r="AJ544" s="214"/>
      <c r="AK544" s="214"/>
      <c r="AL544" s="214"/>
      <c r="AM544" s="214"/>
      <c r="AN544" s="214"/>
      <c r="AO544" s="214"/>
      <c r="AP544" s="214"/>
      <c r="AQ544" s="214"/>
      <c r="AR544" s="214"/>
      <c r="AS544" s="214"/>
      <c r="AT544" s="214"/>
      <c r="AU544" s="214"/>
      <c r="AV544" s="214"/>
      <c r="AW544" s="214"/>
      <c r="AX544" s="214"/>
      <c r="AY544" s="214"/>
      <c r="AZ544" s="214"/>
      <c r="BA544" s="214"/>
      <c r="BB544" s="214"/>
      <c r="BC544" s="214"/>
      <c r="BD544" s="214"/>
      <c r="BE544" s="214"/>
      <c r="BF544" s="214"/>
      <c r="BG544" s="214"/>
      <c r="BH544" s="214"/>
    </row>
    <row r="545" spans="1:60" outlineLevel="2" x14ac:dyDescent="0.2">
      <c r="A545" s="221"/>
      <c r="B545" s="222"/>
      <c r="C545" s="268" t="s">
        <v>991</v>
      </c>
      <c r="D545" s="262"/>
      <c r="E545" s="263"/>
      <c r="F545" s="224"/>
      <c r="G545" s="224"/>
      <c r="H545" s="224"/>
      <c r="I545" s="224"/>
      <c r="J545" s="224"/>
      <c r="K545" s="224"/>
      <c r="L545" s="224"/>
      <c r="M545" s="224"/>
      <c r="N545" s="223"/>
      <c r="O545" s="223"/>
      <c r="P545" s="223"/>
      <c r="Q545" s="223"/>
      <c r="R545" s="224"/>
      <c r="S545" s="224"/>
      <c r="T545" s="224"/>
      <c r="U545" s="224"/>
      <c r="V545" s="224"/>
      <c r="W545" s="224"/>
      <c r="X545" s="224"/>
      <c r="Y545" s="224"/>
      <c r="Z545" s="214"/>
      <c r="AA545" s="214"/>
      <c r="AB545" s="214"/>
      <c r="AC545" s="214"/>
      <c r="AD545" s="214"/>
      <c r="AE545" s="214"/>
      <c r="AF545" s="214"/>
      <c r="AG545" s="214" t="s">
        <v>371</v>
      </c>
      <c r="AH545" s="214">
        <v>0</v>
      </c>
      <c r="AI545" s="214"/>
      <c r="AJ545" s="214"/>
      <c r="AK545" s="214"/>
      <c r="AL545" s="214"/>
      <c r="AM545" s="214"/>
      <c r="AN545" s="214"/>
      <c r="AO545" s="214"/>
      <c r="AP545" s="214"/>
      <c r="AQ545" s="214"/>
      <c r="AR545" s="214"/>
      <c r="AS545" s="214"/>
      <c r="AT545" s="214"/>
      <c r="AU545" s="214"/>
      <c r="AV545" s="214"/>
      <c r="AW545" s="214"/>
      <c r="AX545" s="214"/>
      <c r="AY545" s="214"/>
      <c r="AZ545" s="214"/>
      <c r="BA545" s="214"/>
      <c r="BB545" s="214"/>
      <c r="BC545" s="214"/>
      <c r="BD545" s="214"/>
      <c r="BE545" s="214"/>
      <c r="BF545" s="214"/>
      <c r="BG545" s="214"/>
      <c r="BH545" s="214"/>
    </row>
    <row r="546" spans="1:60" outlineLevel="3" x14ac:dyDescent="0.2">
      <c r="A546" s="221"/>
      <c r="B546" s="222"/>
      <c r="C546" s="268" t="s">
        <v>878</v>
      </c>
      <c r="D546" s="262"/>
      <c r="E546" s="263"/>
      <c r="F546" s="224"/>
      <c r="G546" s="224"/>
      <c r="H546" s="224"/>
      <c r="I546" s="224"/>
      <c r="J546" s="224"/>
      <c r="K546" s="224"/>
      <c r="L546" s="224"/>
      <c r="M546" s="224"/>
      <c r="N546" s="223"/>
      <c r="O546" s="223"/>
      <c r="P546" s="223"/>
      <c r="Q546" s="223"/>
      <c r="R546" s="224"/>
      <c r="S546" s="224"/>
      <c r="T546" s="224"/>
      <c r="U546" s="224"/>
      <c r="V546" s="224"/>
      <c r="W546" s="224"/>
      <c r="X546" s="224"/>
      <c r="Y546" s="224"/>
      <c r="Z546" s="214"/>
      <c r="AA546" s="214"/>
      <c r="AB546" s="214"/>
      <c r="AC546" s="214"/>
      <c r="AD546" s="214"/>
      <c r="AE546" s="214"/>
      <c r="AF546" s="214"/>
      <c r="AG546" s="214" t="s">
        <v>371</v>
      </c>
      <c r="AH546" s="214">
        <v>0</v>
      </c>
      <c r="AI546" s="214"/>
      <c r="AJ546" s="214"/>
      <c r="AK546" s="214"/>
      <c r="AL546" s="214"/>
      <c r="AM546" s="214"/>
      <c r="AN546" s="214"/>
      <c r="AO546" s="214"/>
      <c r="AP546" s="214"/>
      <c r="AQ546" s="214"/>
      <c r="AR546" s="214"/>
      <c r="AS546" s="214"/>
      <c r="AT546" s="214"/>
      <c r="AU546" s="214"/>
      <c r="AV546" s="214"/>
      <c r="AW546" s="214"/>
      <c r="AX546" s="214"/>
      <c r="AY546" s="214"/>
      <c r="AZ546" s="214"/>
      <c r="BA546" s="214"/>
      <c r="BB546" s="214"/>
      <c r="BC546" s="214"/>
      <c r="BD546" s="214"/>
      <c r="BE546" s="214"/>
      <c r="BF546" s="214"/>
      <c r="BG546" s="214"/>
      <c r="BH546" s="214"/>
    </row>
    <row r="547" spans="1:60" outlineLevel="3" x14ac:dyDescent="0.2">
      <c r="A547" s="221"/>
      <c r="B547" s="222"/>
      <c r="C547" s="268" t="s">
        <v>1506</v>
      </c>
      <c r="D547" s="262"/>
      <c r="E547" s="263">
        <v>30.391999999999999</v>
      </c>
      <c r="F547" s="224"/>
      <c r="G547" s="224"/>
      <c r="H547" s="224"/>
      <c r="I547" s="224"/>
      <c r="J547" s="224"/>
      <c r="K547" s="224"/>
      <c r="L547" s="224"/>
      <c r="M547" s="224"/>
      <c r="N547" s="223"/>
      <c r="O547" s="223"/>
      <c r="P547" s="223"/>
      <c r="Q547" s="223"/>
      <c r="R547" s="224"/>
      <c r="S547" s="224"/>
      <c r="T547" s="224"/>
      <c r="U547" s="224"/>
      <c r="V547" s="224"/>
      <c r="W547" s="224"/>
      <c r="X547" s="224"/>
      <c r="Y547" s="224"/>
      <c r="Z547" s="214"/>
      <c r="AA547" s="214"/>
      <c r="AB547" s="214"/>
      <c r="AC547" s="214"/>
      <c r="AD547" s="214"/>
      <c r="AE547" s="214"/>
      <c r="AF547" s="214"/>
      <c r="AG547" s="214" t="s">
        <v>371</v>
      </c>
      <c r="AH547" s="214">
        <v>0</v>
      </c>
      <c r="AI547" s="214"/>
      <c r="AJ547" s="214"/>
      <c r="AK547" s="214"/>
      <c r="AL547" s="214"/>
      <c r="AM547" s="214"/>
      <c r="AN547" s="214"/>
      <c r="AO547" s="214"/>
      <c r="AP547" s="214"/>
      <c r="AQ547" s="214"/>
      <c r="AR547" s="214"/>
      <c r="AS547" s="214"/>
      <c r="AT547" s="214"/>
      <c r="AU547" s="214"/>
      <c r="AV547" s="214"/>
      <c r="AW547" s="214"/>
      <c r="AX547" s="214"/>
      <c r="AY547" s="214"/>
      <c r="AZ547" s="214"/>
      <c r="BA547" s="214"/>
      <c r="BB547" s="214"/>
      <c r="BC547" s="214"/>
      <c r="BD547" s="214"/>
      <c r="BE547" s="214"/>
      <c r="BF547" s="214"/>
      <c r="BG547" s="214"/>
      <c r="BH547" s="214"/>
    </row>
    <row r="548" spans="1:60" outlineLevel="3" x14ac:dyDescent="0.2">
      <c r="A548" s="221"/>
      <c r="B548" s="222"/>
      <c r="C548" s="268" t="s">
        <v>1507</v>
      </c>
      <c r="D548" s="262"/>
      <c r="E548" s="263">
        <v>19.718399999999999</v>
      </c>
      <c r="F548" s="224"/>
      <c r="G548" s="224"/>
      <c r="H548" s="224"/>
      <c r="I548" s="224"/>
      <c r="J548" s="224"/>
      <c r="K548" s="224"/>
      <c r="L548" s="224"/>
      <c r="M548" s="224"/>
      <c r="N548" s="223"/>
      <c r="O548" s="223"/>
      <c r="P548" s="223"/>
      <c r="Q548" s="223"/>
      <c r="R548" s="224"/>
      <c r="S548" s="224"/>
      <c r="T548" s="224"/>
      <c r="U548" s="224"/>
      <c r="V548" s="224"/>
      <c r="W548" s="224"/>
      <c r="X548" s="224"/>
      <c r="Y548" s="224"/>
      <c r="Z548" s="214"/>
      <c r="AA548" s="214"/>
      <c r="AB548" s="214"/>
      <c r="AC548" s="214"/>
      <c r="AD548" s="214"/>
      <c r="AE548" s="214"/>
      <c r="AF548" s="214"/>
      <c r="AG548" s="214" t="s">
        <v>371</v>
      </c>
      <c r="AH548" s="214">
        <v>0</v>
      </c>
      <c r="AI548" s="214"/>
      <c r="AJ548" s="214"/>
      <c r="AK548" s="214"/>
      <c r="AL548" s="214"/>
      <c r="AM548" s="214"/>
      <c r="AN548" s="214"/>
      <c r="AO548" s="214"/>
      <c r="AP548" s="214"/>
      <c r="AQ548" s="214"/>
      <c r="AR548" s="214"/>
      <c r="AS548" s="214"/>
      <c r="AT548" s="214"/>
      <c r="AU548" s="214"/>
      <c r="AV548" s="214"/>
      <c r="AW548" s="214"/>
      <c r="AX548" s="214"/>
      <c r="AY548" s="214"/>
      <c r="AZ548" s="214"/>
      <c r="BA548" s="214"/>
      <c r="BB548" s="214"/>
      <c r="BC548" s="214"/>
      <c r="BD548" s="214"/>
      <c r="BE548" s="214"/>
      <c r="BF548" s="214"/>
      <c r="BG548" s="214"/>
      <c r="BH548" s="214"/>
    </row>
    <row r="549" spans="1:60" outlineLevel="3" x14ac:dyDescent="0.2">
      <c r="A549" s="221"/>
      <c r="B549" s="222"/>
      <c r="C549" s="268" t="s">
        <v>1326</v>
      </c>
      <c r="D549" s="262"/>
      <c r="E549" s="263">
        <v>-13.1845</v>
      </c>
      <c r="F549" s="224"/>
      <c r="G549" s="224"/>
      <c r="H549" s="224"/>
      <c r="I549" s="224"/>
      <c r="J549" s="224"/>
      <c r="K549" s="224"/>
      <c r="L549" s="224"/>
      <c r="M549" s="224"/>
      <c r="N549" s="223"/>
      <c r="O549" s="223"/>
      <c r="P549" s="223"/>
      <c r="Q549" s="223"/>
      <c r="R549" s="224"/>
      <c r="S549" s="224"/>
      <c r="T549" s="224"/>
      <c r="U549" s="224"/>
      <c r="V549" s="224"/>
      <c r="W549" s="224"/>
      <c r="X549" s="224"/>
      <c r="Y549" s="224"/>
      <c r="Z549" s="214"/>
      <c r="AA549" s="214"/>
      <c r="AB549" s="214"/>
      <c r="AC549" s="214"/>
      <c r="AD549" s="214"/>
      <c r="AE549" s="214"/>
      <c r="AF549" s="214"/>
      <c r="AG549" s="214" t="s">
        <v>371</v>
      </c>
      <c r="AH549" s="214">
        <v>0</v>
      </c>
      <c r="AI549" s="214"/>
      <c r="AJ549" s="214"/>
      <c r="AK549" s="214"/>
      <c r="AL549" s="214"/>
      <c r="AM549" s="214"/>
      <c r="AN549" s="214"/>
      <c r="AO549" s="214"/>
      <c r="AP549" s="214"/>
      <c r="AQ549" s="214"/>
      <c r="AR549" s="214"/>
      <c r="AS549" s="214"/>
      <c r="AT549" s="214"/>
      <c r="AU549" s="214"/>
      <c r="AV549" s="214"/>
      <c r="AW549" s="214"/>
      <c r="AX549" s="214"/>
      <c r="AY549" s="214"/>
      <c r="AZ549" s="214"/>
      <c r="BA549" s="214"/>
      <c r="BB549" s="214"/>
      <c r="BC549" s="214"/>
      <c r="BD549" s="214"/>
      <c r="BE549" s="214"/>
      <c r="BF549" s="214"/>
      <c r="BG549" s="214"/>
      <c r="BH549" s="214"/>
    </row>
    <row r="550" spans="1:60" outlineLevel="3" x14ac:dyDescent="0.2">
      <c r="A550" s="221"/>
      <c r="B550" s="222"/>
      <c r="C550" s="268" t="s">
        <v>1508</v>
      </c>
      <c r="D550" s="262"/>
      <c r="E550" s="263">
        <v>7.26675</v>
      </c>
      <c r="F550" s="224"/>
      <c r="G550" s="224"/>
      <c r="H550" s="224"/>
      <c r="I550" s="224"/>
      <c r="J550" s="224"/>
      <c r="K550" s="224"/>
      <c r="L550" s="224"/>
      <c r="M550" s="224"/>
      <c r="N550" s="223"/>
      <c r="O550" s="223"/>
      <c r="P550" s="223"/>
      <c r="Q550" s="223"/>
      <c r="R550" s="224"/>
      <c r="S550" s="224"/>
      <c r="T550" s="224"/>
      <c r="U550" s="224"/>
      <c r="V550" s="224"/>
      <c r="W550" s="224"/>
      <c r="X550" s="224"/>
      <c r="Y550" s="224"/>
      <c r="Z550" s="214"/>
      <c r="AA550" s="214"/>
      <c r="AB550" s="214"/>
      <c r="AC550" s="214"/>
      <c r="AD550" s="214"/>
      <c r="AE550" s="214"/>
      <c r="AF550" s="214"/>
      <c r="AG550" s="214" t="s">
        <v>371</v>
      </c>
      <c r="AH550" s="214">
        <v>0</v>
      </c>
      <c r="AI550" s="214"/>
      <c r="AJ550" s="214"/>
      <c r="AK550" s="214"/>
      <c r="AL550" s="214"/>
      <c r="AM550" s="214"/>
      <c r="AN550" s="214"/>
      <c r="AO550" s="214"/>
      <c r="AP550" s="214"/>
      <c r="AQ550" s="214"/>
      <c r="AR550" s="214"/>
      <c r="AS550" s="214"/>
      <c r="AT550" s="214"/>
      <c r="AU550" s="214"/>
      <c r="AV550" s="214"/>
      <c r="AW550" s="214"/>
      <c r="AX550" s="214"/>
      <c r="AY550" s="214"/>
      <c r="AZ550" s="214"/>
      <c r="BA550" s="214"/>
      <c r="BB550" s="214"/>
      <c r="BC550" s="214"/>
      <c r="BD550" s="214"/>
      <c r="BE550" s="214"/>
      <c r="BF550" s="214"/>
      <c r="BG550" s="214"/>
      <c r="BH550" s="214"/>
    </row>
    <row r="551" spans="1:60" outlineLevel="3" x14ac:dyDescent="0.2">
      <c r="A551" s="221"/>
      <c r="B551" s="222"/>
      <c r="C551" s="268" t="s">
        <v>1509</v>
      </c>
      <c r="D551" s="262"/>
      <c r="E551" s="263">
        <v>56.927</v>
      </c>
      <c r="F551" s="224"/>
      <c r="G551" s="224"/>
      <c r="H551" s="224"/>
      <c r="I551" s="224"/>
      <c r="J551" s="224"/>
      <c r="K551" s="224"/>
      <c r="L551" s="224"/>
      <c r="M551" s="224"/>
      <c r="N551" s="223"/>
      <c r="O551" s="223"/>
      <c r="P551" s="223"/>
      <c r="Q551" s="223"/>
      <c r="R551" s="224"/>
      <c r="S551" s="224"/>
      <c r="T551" s="224"/>
      <c r="U551" s="224"/>
      <c r="V551" s="224"/>
      <c r="W551" s="224"/>
      <c r="X551" s="224"/>
      <c r="Y551" s="224"/>
      <c r="Z551" s="214"/>
      <c r="AA551" s="214"/>
      <c r="AB551" s="214"/>
      <c r="AC551" s="214"/>
      <c r="AD551" s="214"/>
      <c r="AE551" s="214"/>
      <c r="AF551" s="214"/>
      <c r="AG551" s="214" t="s">
        <v>371</v>
      </c>
      <c r="AH551" s="214">
        <v>0</v>
      </c>
      <c r="AI551" s="214"/>
      <c r="AJ551" s="214"/>
      <c r="AK551" s="214"/>
      <c r="AL551" s="214"/>
      <c r="AM551" s="214"/>
      <c r="AN551" s="214"/>
      <c r="AO551" s="214"/>
      <c r="AP551" s="214"/>
      <c r="AQ551" s="214"/>
      <c r="AR551" s="214"/>
      <c r="AS551" s="214"/>
      <c r="AT551" s="214"/>
      <c r="AU551" s="214"/>
      <c r="AV551" s="214"/>
      <c r="AW551" s="214"/>
      <c r="AX551" s="214"/>
      <c r="AY551" s="214"/>
      <c r="AZ551" s="214"/>
      <c r="BA551" s="214"/>
      <c r="BB551" s="214"/>
      <c r="BC551" s="214"/>
      <c r="BD551" s="214"/>
      <c r="BE551" s="214"/>
      <c r="BF551" s="214"/>
      <c r="BG551" s="214"/>
      <c r="BH551" s="214"/>
    </row>
    <row r="552" spans="1:60" outlineLevel="3" x14ac:dyDescent="0.2">
      <c r="A552" s="221"/>
      <c r="B552" s="222"/>
      <c r="C552" s="268" t="s">
        <v>1330</v>
      </c>
      <c r="D552" s="262"/>
      <c r="E552" s="263">
        <v>-5.9530000000000003</v>
      </c>
      <c r="F552" s="224"/>
      <c r="G552" s="224"/>
      <c r="H552" s="224"/>
      <c r="I552" s="224"/>
      <c r="J552" s="224"/>
      <c r="K552" s="224"/>
      <c r="L552" s="224"/>
      <c r="M552" s="224"/>
      <c r="N552" s="223"/>
      <c r="O552" s="223"/>
      <c r="P552" s="223"/>
      <c r="Q552" s="223"/>
      <c r="R552" s="224"/>
      <c r="S552" s="224"/>
      <c r="T552" s="224"/>
      <c r="U552" s="224"/>
      <c r="V552" s="224"/>
      <c r="W552" s="224"/>
      <c r="X552" s="224"/>
      <c r="Y552" s="224"/>
      <c r="Z552" s="214"/>
      <c r="AA552" s="214"/>
      <c r="AB552" s="214"/>
      <c r="AC552" s="214"/>
      <c r="AD552" s="214"/>
      <c r="AE552" s="214"/>
      <c r="AF552" s="214"/>
      <c r="AG552" s="214" t="s">
        <v>371</v>
      </c>
      <c r="AH552" s="214">
        <v>0</v>
      </c>
      <c r="AI552" s="214"/>
      <c r="AJ552" s="214"/>
      <c r="AK552" s="214"/>
      <c r="AL552" s="214"/>
      <c r="AM552" s="214"/>
      <c r="AN552" s="214"/>
      <c r="AO552" s="214"/>
      <c r="AP552" s="214"/>
      <c r="AQ552" s="214"/>
      <c r="AR552" s="214"/>
      <c r="AS552" s="214"/>
      <c r="AT552" s="214"/>
      <c r="AU552" s="214"/>
      <c r="AV552" s="214"/>
      <c r="AW552" s="214"/>
      <c r="AX552" s="214"/>
      <c r="AY552" s="214"/>
      <c r="AZ552" s="214"/>
      <c r="BA552" s="214"/>
      <c r="BB552" s="214"/>
      <c r="BC552" s="214"/>
      <c r="BD552" s="214"/>
      <c r="BE552" s="214"/>
      <c r="BF552" s="214"/>
      <c r="BG552" s="214"/>
      <c r="BH552" s="214"/>
    </row>
    <row r="553" spans="1:60" outlineLevel="3" x14ac:dyDescent="0.2">
      <c r="A553" s="221"/>
      <c r="B553" s="222"/>
      <c r="C553" s="268" t="s">
        <v>1331</v>
      </c>
      <c r="D553" s="262"/>
      <c r="E553" s="263">
        <v>4.37</v>
      </c>
      <c r="F553" s="224"/>
      <c r="G553" s="224"/>
      <c r="H553" s="224"/>
      <c r="I553" s="224"/>
      <c r="J553" s="224"/>
      <c r="K553" s="224"/>
      <c r="L553" s="224"/>
      <c r="M553" s="224"/>
      <c r="N553" s="223"/>
      <c r="O553" s="223"/>
      <c r="P553" s="223"/>
      <c r="Q553" s="223"/>
      <c r="R553" s="224"/>
      <c r="S553" s="224"/>
      <c r="T553" s="224"/>
      <c r="U553" s="224"/>
      <c r="V553" s="224"/>
      <c r="W553" s="224"/>
      <c r="X553" s="224"/>
      <c r="Y553" s="224"/>
      <c r="Z553" s="214"/>
      <c r="AA553" s="214"/>
      <c r="AB553" s="214"/>
      <c r="AC553" s="214"/>
      <c r="AD553" s="214"/>
      <c r="AE553" s="214"/>
      <c r="AF553" s="214"/>
      <c r="AG553" s="214" t="s">
        <v>371</v>
      </c>
      <c r="AH553" s="214">
        <v>0</v>
      </c>
      <c r="AI553" s="214"/>
      <c r="AJ553" s="214"/>
      <c r="AK553" s="214"/>
      <c r="AL553" s="214"/>
      <c r="AM553" s="214"/>
      <c r="AN553" s="214"/>
      <c r="AO553" s="214"/>
      <c r="AP553" s="214"/>
      <c r="AQ553" s="214"/>
      <c r="AR553" s="214"/>
      <c r="AS553" s="214"/>
      <c r="AT553" s="214"/>
      <c r="AU553" s="214"/>
      <c r="AV553" s="214"/>
      <c r="AW553" s="214"/>
      <c r="AX553" s="214"/>
      <c r="AY553" s="214"/>
      <c r="AZ553" s="214"/>
      <c r="BA553" s="214"/>
      <c r="BB553" s="214"/>
      <c r="BC553" s="214"/>
      <c r="BD553" s="214"/>
      <c r="BE553" s="214"/>
      <c r="BF553" s="214"/>
      <c r="BG553" s="214"/>
      <c r="BH553" s="214"/>
    </row>
    <row r="554" spans="1:60" outlineLevel="3" x14ac:dyDescent="0.2">
      <c r="A554" s="221"/>
      <c r="B554" s="222"/>
      <c r="C554" s="268" t="s">
        <v>905</v>
      </c>
      <c r="D554" s="262"/>
      <c r="E554" s="263"/>
      <c r="F554" s="224"/>
      <c r="G554" s="224"/>
      <c r="H554" s="224"/>
      <c r="I554" s="224"/>
      <c r="J554" s="224"/>
      <c r="K554" s="224"/>
      <c r="L554" s="224"/>
      <c r="M554" s="224"/>
      <c r="N554" s="223"/>
      <c r="O554" s="223"/>
      <c r="P554" s="223"/>
      <c r="Q554" s="223"/>
      <c r="R554" s="224"/>
      <c r="S554" s="224"/>
      <c r="T554" s="224"/>
      <c r="U554" s="224"/>
      <c r="V554" s="224"/>
      <c r="W554" s="224"/>
      <c r="X554" s="224"/>
      <c r="Y554" s="224"/>
      <c r="Z554" s="214"/>
      <c r="AA554" s="214"/>
      <c r="AB554" s="214"/>
      <c r="AC554" s="214"/>
      <c r="AD554" s="214"/>
      <c r="AE554" s="214"/>
      <c r="AF554" s="214"/>
      <c r="AG554" s="214" t="s">
        <v>371</v>
      </c>
      <c r="AH554" s="214">
        <v>0</v>
      </c>
      <c r="AI554" s="214"/>
      <c r="AJ554" s="214"/>
      <c r="AK554" s="214"/>
      <c r="AL554" s="214"/>
      <c r="AM554" s="214"/>
      <c r="AN554" s="214"/>
      <c r="AO554" s="214"/>
      <c r="AP554" s="214"/>
      <c r="AQ554" s="214"/>
      <c r="AR554" s="214"/>
      <c r="AS554" s="214"/>
      <c r="AT554" s="214"/>
      <c r="AU554" s="214"/>
      <c r="AV554" s="214"/>
      <c r="AW554" s="214"/>
      <c r="AX554" s="214"/>
      <c r="AY554" s="214"/>
      <c r="AZ554" s="214"/>
      <c r="BA554" s="214"/>
      <c r="BB554" s="214"/>
      <c r="BC554" s="214"/>
      <c r="BD554" s="214"/>
      <c r="BE554" s="214"/>
      <c r="BF554" s="214"/>
      <c r="BG554" s="214"/>
      <c r="BH554" s="214"/>
    </row>
    <row r="555" spans="1:60" outlineLevel="3" x14ac:dyDescent="0.2">
      <c r="A555" s="221"/>
      <c r="B555" s="222"/>
      <c r="C555" s="268" t="s">
        <v>1311</v>
      </c>
      <c r="D555" s="262"/>
      <c r="E555" s="263">
        <v>9.33</v>
      </c>
      <c r="F555" s="224"/>
      <c r="G555" s="224"/>
      <c r="H555" s="224"/>
      <c r="I555" s="224"/>
      <c r="J555" s="224"/>
      <c r="K555" s="224"/>
      <c r="L555" s="224"/>
      <c r="M555" s="224"/>
      <c r="N555" s="223"/>
      <c r="O555" s="223"/>
      <c r="P555" s="223"/>
      <c r="Q555" s="223"/>
      <c r="R555" s="224"/>
      <c r="S555" s="224"/>
      <c r="T555" s="224"/>
      <c r="U555" s="224"/>
      <c r="V555" s="224"/>
      <c r="W555" s="224"/>
      <c r="X555" s="224"/>
      <c r="Y555" s="224"/>
      <c r="Z555" s="214"/>
      <c r="AA555" s="214"/>
      <c r="AB555" s="214"/>
      <c r="AC555" s="214"/>
      <c r="AD555" s="214"/>
      <c r="AE555" s="214"/>
      <c r="AF555" s="214"/>
      <c r="AG555" s="214" t="s">
        <v>371</v>
      </c>
      <c r="AH555" s="214">
        <v>0</v>
      </c>
      <c r="AI555" s="214"/>
      <c r="AJ555" s="214"/>
      <c r="AK555" s="214"/>
      <c r="AL555" s="214"/>
      <c r="AM555" s="214"/>
      <c r="AN555" s="214"/>
      <c r="AO555" s="214"/>
      <c r="AP555" s="214"/>
      <c r="AQ555" s="214"/>
      <c r="AR555" s="214"/>
      <c r="AS555" s="214"/>
      <c r="AT555" s="214"/>
      <c r="AU555" s="214"/>
      <c r="AV555" s="214"/>
      <c r="AW555" s="214"/>
      <c r="AX555" s="214"/>
      <c r="AY555" s="214"/>
      <c r="AZ555" s="214"/>
      <c r="BA555" s="214"/>
      <c r="BB555" s="214"/>
      <c r="BC555" s="214"/>
      <c r="BD555" s="214"/>
      <c r="BE555" s="214"/>
      <c r="BF555" s="214"/>
      <c r="BG555" s="214"/>
      <c r="BH555" s="214"/>
    </row>
    <row r="556" spans="1:60" outlineLevel="3" x14ac:dyDescent="0.2">
      <c r="A556" s="221"/>
      <c r="B556" s="222"/>
      <c r="C556" s="268" t="s">
        <v>1313</v>
      </c>
      <c r="D556" s="262"/>
      <c r="E556" s="263">
        <v>2.14</v>
      </c>
      <c r="F556" s="224"/>
      <c r="G556" s="224"/>
      <c r="H556" s="224"/>
      <c r="I556" s="224"/>
      <c r="J556" s="224"/>
      <c r="K556" s="224"/>
      <c r="L556" s="224"/>
      <c r="M556" s="224"/>
      <c r="N556" s="223"/>
      <c r="O556" s="223"/>
      <c r="P556" s="223"/>
      <c r="Q556" s="223"/>
      <c r="R556" s="224"/>
      <c r="S556" s="224"/>
      <c r="T556" s="224"/>
      <c r="U556" s="224"/>
      <c r="V556" s="224"/>
      <c r="W556" s="224"/>
      <c r="X556" s="224"/>
      <c r="Y556" s="224"/>
      <c r="Z556" s="214"/>
      <c r="AA556" s="214"/>
      <c r="AB556" s="214"/>
      <c r="AC556" s="214"/>
      <c r="AD556" s="214"/>
      <c r="AE556" s="214"/>
      <c r="AF556" s="214"/>
      <c r="AG556" s="214" t="s">
        <v>371</v>
      </c>
      <c r="AH556" s="214">
        <v>0</v>
      </c>
      <c r="AI556" s="214"/>
      <c r="AJ556" s="214"/>
      <c r="AK556" s="214"/>
      <c r="AL556" s="214"/>
      <c r="AM556" s="214"/>
      <c r="AN556" s="214"/>
      <c r="AO556" s="214"/>
      <c r="AP556" s="214"/>
      <c r="AQ556" s="214"/>
      <c r="AR556" s="214"/>
      <c r="AS556" s="214"/>
      <c r="AT556" s="214"/>
      <c r="AU556" s="214"/>
      <c r="AV556" s="214"/>
      <c r="AW556" s="214"/>
      <c r="AX556" s="214"/>
      <c r="AY556" s="214"/>
      <c r="AZ556" s="214"/>
      <c r="BA556" s="214"/>
      <c r="BB556" s="214"/>
      <c r="BC556" s="214"/>
      <c r="BD556" s="214"/>
      <c r="BE556" s="214"/>
      <c r="BF556" s="214"/>
      <c r="BG556" s="214"/>
      <c r="BH556" s="214"/>
    </row>
    <row r="557" spans="1:60" outlineLevel="3" x14ac:dyDescent="0.2">
      <c r="A557" s="221"/>
      <c r="B557" s="222"/>
      <c r="C557" s="268" t="s">
        <v>1314</v>
      </c>
      <c r="D557" s="262"/>
      <c r="E557" s="263">
        <v>1.24</v>
      </c>
      <c r="F557" s="224"/>
      <c r="G557" s="224"/>
      <c r="H557" s="224"/>
      <c r="I557" s="224"/>
      <c r="J557" s="224"/>
      <c r="K557" s="224"/>
      <c r="L557" s="224"/>
      <c r="M557" s="224"/>
      <c r="N557" s="223"/>
      <c r="O557" s="223"/>
      <c r="P557" s="223"/>
      <c r="Q557" s="223"/>
      <c r="R557" s="224"/>
      <c r="S557" s="224"/>
      <c r="T557" s="224"/>
      <c r="U557" s="224"/>
      <c r="V557" s="224"/>
      <c r="W557" s="224"/>
      <c r="X557" s="224"/>
      <c r="Y557" s="224"/>
      <c r="Z557" s="214"/>
      <c r="AA557" s="214"/>
      <c r="AB557" s="214"/>
      <c r="AC557" s="214"/>
      <c r="AD557" s="214"/>
      <c r="AE557" s="214"/>
      <c r="AF557" s="214"/>
      <c r="AG557" s="214" t="s">
        <v>371</v>
      </c>
      <c r="AH557" s="214">
        <v>0</v>
      </c>
      <c r="AI557" s="214"/>
      <c r="AJ557" s="214"/>
      <c r="AK557" s="214"/>
      <c r="AL557" s="214"/>
      <c r="AM557" s="214"/>
      <c r="AN557" s="214"/>
      <c r="AO557" s="214"/>
      <c r="AP557" s="214"/>
      <c r="AQ557" s="214"/>
      <c r="AR557" s="214"/>
      <c r="AS557" s="214"/>
      <c r="AT557" s="214"/>
      <c r="AU557" s="214"/>
      <c r="AV557" s="214"/>
      <c r="AW557" s="214"/>
      <c r="AX557" s="214"/>
      <c r="AY557" s="214"/>
      <c r="AZ557" s="214"/>
      <c r="BA557" s="214"/>
      <c r="BB557" s="214"/>
      <c r="BC557" s="214"/>
      <c r="BD557" s="214"/>
      <c r="BE557" s="214"/>
      <c r="BF557" s="214"/>
      <c r="BG557" s="214"/>
      <c r="BH557" s="214"/>
    </row>
    <row r="558" spans="1:60" outlineLevel="3" x14ac:dyDescent="0.2">
      <c r="A558" s="221"/>
      <c r="B558" s="222"/>
      <c r="C558" s="268" t="s">
        <v>1312</v>
      </c>
      <c r="D558" s="262"/>
      <c r="E558" s="263">
        <v>24.06</v>
      </c>
      <c r="F558" s="224"/>
      <c r="G558" s="224"/>
      <c r="H558" s="224"/>
      <c r="I558" s="224"/>
      <c r="J558" s="224"/>
      <c r="K558" s="224"/>
      <c r="L558" s="224"/>
      <c r="M558" s="224"/>
      <c r="N558" s="223"/>
      <c r="O558" s="223"/>
      <c r="P558" s="223"/>
      <c r="Q558" s="223"/>
      <c r="R558" s="224"/>
      <c r="S558" s="224"/>
      <c r="T558" s="224"/>
      <c r="U558" s="224"/>
      <c r="V558" s="224"/>
      <c r="W558" s="224"/>
      <c r="X558" s="224"/>
      <c r="Y558" s="224"/>
      <c r="Z558" s="214"/>
      <c r="AA558" s="214"/>
      <c r="AB558" s="214"/>
      <c r="AC558" s="214"/>
      <c r="AD558" s="214"/>
      <c r="AE558" s="214"/>
      <c r="AF558" s="214"/>
      <c r="AG558" s="214" t="s">
        <v>371</v>
      </c>
      <c r="AH558" s="214">
        <v>0</v>
      </c>
      <c r="AI558" s="214"/>
      <c r="AJ558" s="214"/>
      <c r="AK558" s="214"/>
      <c r="AL558" s="214"/>
      <c r="AM558" s="214"/>
      <c r="AN558" s="214"/>
      <c r="AO558" s="214"/>
      <c r="AP558" s="214"/>
      <c r="AQ558" s="214"/>
      <c r="AR558" s="214"/>
      <c r="AS558" s="214"/>
      <c r="AT558" s="214"/>
      <c r="AU558" s="214"/>
      <c r="AV558" s="214"/>
      <c r="AW558" s="214"/>
      <c r="AX558" s="214"/>
      <c r="AY558" s="214"/>
      <c r="AZ558" s="214"/>
      <c r="BA558" s="214"/>
      <c r="BB558" s="214"/>
      <c r="BC558" s="214"/>
      <c r="BD558" s="214"/>
      <c r="BE558" s="214"/>
      <c r="BF558" s="214"/>
      <c r="BG558" s="214"/>
      <c r="BH558" s="214"/>
    </row>
    <row r="559" spans="1:60" x14ac:dyDescent="0.2">
      <c r="A559" s="229" t="s">
        <v>310</v>
      </c>
      <c r="B559" s="230" t="s">
        <v>270</v>
      </c>
      <c r="C559" s="253" t="s">
        <v>271</v>
      </c>
      <c r="D559" s="231"/>
      <c r="E559" s="232"/>
      <c r="F559" s="233"/>
      <c r="G559" s="233">
        <f>SUMIF(AG560:AG560,"&lt;&gt;NOR",G560:G560)</f>
        <v>0</v>
      </c>
      <c r="H559" s="233"/>
      <c r="I559" s="233">
        <f>SUM(I560:I560)</f>
        <v>0</v>
      </c>
      <c r="J559" s="233"/>
      <c r="K559" s="233">
        <f>SUM(K560:K560)</f>
        <v>0</v>
      </c>
      <c r="L559" s="233"/>
      <c r="M559" s="233">
        <f>SUM(M560:M560)</f>
        <v>0</v>
      </c>
      <c r="N559" s="232"/>
      <c r="O559" s="232">
        <f>SUM(O560:O560)</f>
        <v>0</v>
      </c>
      <c r="P559" s="232"/>
      <c r="Q559" s="232">
        <f>SUM(Q560:Q560)</f>
        <v>0</v>
      </c>
      <c r="R559" s="233"/>
      <c r="S559" s="233"/>
      <c r="T559" s="234"/>
      <c r="U559" s="228"/>
      <c r="V559" s="228">
        <f>SUM(V560:V560)</f>
        <v>0</v>
      </c>
      <c r="W559" s="228"/>
      <c r="X559" s="228"/>
      <c r="Y559" s="228"/>
      <c r="AG559" t="s">
        <v>311</v>
      </c>
    </row>
    <row r="560" spans="1:60" outlineLevel="1" x14ac:dyDescent="0.2">
      <c r="A560" s="245">
        <v>152</v>
      </c>
      <c r="B560" s="246" t="s">
        <v>906</v>
      </c>
      <c r="C560" s="256" t="s">
        <v>907</v>
      </c>
      <c r="D560" s="247" t="s">
        <v>330</v>
      </c>
      <c r="E560" s="248">
        <v>1</v>
      </c>
      <c r="F560" s="249"/>
      <c r="G560" s="250">
        <f>ROUND(E560*F560,2)</f>
        <v>0</v>
      </c>
      <c r="H560" s="249"/>
      <c r="I560" s="250">
        <f>ROUND(E560*H560,2)</f>
        <v>0</v>
      </c>
      <c r="J560" s="249"/>
      <c r="K560" s="250">
        <f>ROUND(E560*J560,2)</f>
        <v>0</v>
      </c>
      <c r="L560" s="250">
        <v>12</v>
      </c>
      <c r="M560" s="250">
        <f>G560*(1+L560/100)</f>
        <v>0</v>
      </c>
      <c r="N560" s="248">
        <v>0</v>
      </c>
      <c r="O560" s="248">
        <f>ROUND(E560*N560,2)</f>
        <v>0</v>
      </c>
      <c r="P560" s="248">
        <v>0</v>
      </c>
      <c r="Q560" s="248">
        <f>ROUND(E560*P560,2)</f>
        <v>0</v>
      </c>
      <c r="R560" s="250"/>
      <c r="S560" s="250" t="s">
        <v>331</v>
      </c>
      <c r="T560" s="251" t="s">
        <v>316</v>
      </c>
      <c r="U560" s="224">
        <v>0</v>
      </c>
      <c r="V560" s="224">
        <f>ROUND(E560*U560,2)</f>
        <v>0</v>
      </c>
      <c r="W560" s="224"/>
      <c r="X560" s="224" t="s">
        <v>336</v>
      </c>
      <c r="Y560" s="224" t="s">
        <v>317</v>
      </c>
      <c r="Z560" s="214"/>
      <c r="AA560" s="214"/>
      <c r="AB560" s="214"/>
      <c r="AC560" s="214"/>
      <c r="AD560" s="214"/>
      <c r="AE560" s="214"/>
      <c r="AF560" s="214"/>
      <c r="AG560" s="214" t="s">
        <v>337</v>
      </c>
      <c r="AH560" s="214"/>
      <c r="AI560" s="214"/>
      <c r="AJ560" s="214"/>
      <c r="AK560" s="214"/>
      <c r="AL560" s="214"/>
      <c r="AM560" s="214"/>
      <c r="AN560" s="214"/>
      <c r="AO560" s="214"/>
      <c r="AP560" s="214"/>
      <c r="AQ560" s="214"/>
      <c r="AR560" s="214"/>
      <c r="AS560" s="214"/>
      <c r="AT560" s="214"/>
      <c r="AU560" s="214"/>
      <c r="AV560" s="214"/>
      <c r="AW560" s="214"/>
      <c r="AX560" s="214"/>
      <c r="AY560" s="214"/>
      <c r="AZ560" s="214"/>
      <c r="BA560" s="214"/>
      <c r="BB560" s="214"/>
      <c r="BC560" s="214"/>
      <c r="BD560" s="214"/>
      <c r="BE560" s="214"/>
      <c r="BF560" s="214"/>
      <c r="BG560" s="214"/>
      <c r="BH560" s="214"/>
    </row>
    <row r="561" spans="1:60" x14ac:dyDescent="0.2">
      <c r="A561" s="229" t="s">
        <v>310</v>
      </c>
      <c r="B561" s="230" t="s">
        <v>276</v>
      </c>
      <c r="C561" s="253" t="s">
        <v>277</v>
      </c>
      <c r="D561" s="231"/>
      <c r="E561" s="232"/>
      <c r="F561" s="233"/>
      <c r="G561" s="233">
        <f>SUMIF(AG562:AG562,"&lt;&gt;NOR",G562:G562)</f>
        <v>0</v>
      </c>
      <c r="H561" s="233"/>
      <c r="I561" s="233">
        <f>SUM(I562:I562)</f>
        <v>0</v>
      </c>
      <c r="J561" s="233"/>
      <c r="K561" s="233">
        <f>SUM(K562:K562)</f>
        <v>0</v>
      </c>
      <c r="L561" s="233"/>
      <c r="M561" s="233">
        <f>SUM(M562:M562)</f>
        <v>0</v>
      </c>
      <c r="N561" s="232"/>
      <c r="O561" s="232">
        <f>SUM(O562:O562)</f>
        <v>0</v>
      </c>
      <c r="P561" s="232"/>
      <c r="Q561" s="232">
        <f>SUM(Q562:Q562)</f>
        <v>0</v>
      </c>
      <c r="R561" s="233"/>
      <c r="S561" s="233"/>
      <c r="T561" s="234"/>
      <c r="U561" s="228"/>
      <c r="V561" s="228">
        <f>SUM(V562:V562)</f>
        <v>0</v>
      </c>
      <c r="W561" s="228"/>
      <c r="X561" s="228"/>
      <c r="Y561" s="228"/>
      <c r="AG561" t="s">
        <v>311</v>
      </c>
    </row>
    <row r="562" spans="1:60" ht="22.5" outlineLevel="1" x14ac:dyDescent="0.2">
      <c r="A562" s="245">
        <v>153</v>
      </c>
      <c r="B562" s="246" t="s">
        <v>908</v>
      </c>
      <c r="C562" s="256" t="s">
        <v>909</v>
      </c>
      <c r="D562" s="247" t="s">
        <v>330</v>
      </c>
      <c r="E562" s="248">
        <v>1</v>
      </c>
      <c r="F562" s="249"/>
      <c r="G562" s="250">
        <f>ROUND(E562*F562,2)</f>
        <v>0</v>
      </c>
      <c r="H562" s="249"/>
      <c r="I562" s="250">
        <f>ROUND(E562*H562,2)</f>
        <v>0</v>
      </c>
      <c r="J562" s="249"/>
      <c r="K562" s="250">
        <f>ROUND(E562*J562,2)</f>
        <v>0</v>
      </c>
      <c r="L562" s="250">
        <v>12</v>
      </c>
      <c r="M562" s="250">
        <f>G562*(1+L562/100)</f>
        <v>0</v>
      </c>
      <c r="N562" s="248">
        <v>0</v>
      </c>
      <c r="O562" s="248">
        <f>ROUND(E562*N562,2)</f>
        <v>0</v>
      </c>
      <c r="P562" s="248">
        <v>0</v>
      </c>
      <c r="Q562" s="248">
        <f>ROUND(E562*P562,2)</f>
        <v>0</v>
      </c>
      <c r="R562" s="250"/>
      <c r="S562" s="250" t="s">
        <v>331</v>
      </c>
      <c r="T562" s="251" t="s">
        <v>316</v>
      </c>
      <c r="U562" s="224">
        <v>0</v>
      </c>
      <c r="V562" s="224">
        <f>ROUND(E562*U562,2)</f>
        <v>0</v>
      </c>
      <c r="W562" s="224"/>
      <c r="X562" s="224" t="s">
        <v>336</v>
      </c>
      <c r="Y562" s="224" t="s">
        <v>317</v>
      </c>
      <c r="Z562" s="214"/>
      <c r="AA562" s="214"/>
      <c r="AB562" s="214"/>
      <c r="AC562" s="214"/>
      <c r="AD562" s="214"/>
      <c r="AE562" s="214"/>
      <c r="AF562" s="214"/>
      <c r="AG562" s="214" t="s">
        <v>367</v>
      </c>
      <c r="AH562" s="214"/>
      <c r="AI562" s="214"/>
      <c r="AJ562" s="214"/>
      <c r="AK562" s="214"/>
      <c r="AL562" s="214"/>
      <c r="AM562" s="214"/>
      <c r="AN562" s="214"/>
      <c r="AO562" s="214"/>
      <c r="AP562" s="214"/>
      <c r="AQ562" s="214"/>
      <c r="AR562" s="214"/>
      <c r="AS562" s="214"/>
      <c r="AT562" s="214"/>
      <c r="AU562" s="214"/>
      <c r="AV562" s="214"/>
      <c r="AW562" s="214"/>
      <c r="AX562" s="214"/>
      <c r="AY562" s="214"/>
      <c r="AZ562" s="214"/>
      <c r="BA562" s="214"/>
      <c r="BB562" s="214"/>
      <c r="BC562" s="214"/>
      <c r="BD562" s="214"/>
      <c r="BE562" s="214"/>
      <c r="BF562" s="214"/>
      <c r="BG562" s="214"/>
      <c r="BH562" s="214"/>
    </row>
    <row r="563" spans="1:60" x14ac:dyDescent="0.2">
      <c r="A563" s="229" t="s">
        <v>310</v>
      </c>
      <c r="B563" s="230" t="s">
        <v>217</v>
      </c>
      <c r="C563" s="253" t="s">
        <v>218</v>
      </c>
      <c r="D563" s="231"/>
      <c r="E563" s="232"/>
      <c r="F563" s="233"/>
      <c r="G563" s="233">
        <f>SUMIF(AG564:AG598,"&lt;&gt;NOR",G564:G598)</f>
        <v>0</v>
      </c>
      <c r="H563" s="233"/>
      <c r="I563" s="233">
        <f>SUM(I564:I598)</f>
        <v>0</v>
      </c>
      <c r="J563" s="233"/>
      <c r="K563" s="233">
        <f>SUM(K564:K598)</f>
        <v>0</v>
      </c>
      <c r="L563" s="233"/>
      <c r="M563" s="233">
        <f>SUM(M564:M598)</f>
        <v>0</v>
      </c>
      <c r="N563" s="232"/>
      <c r="O563" s="232">
        <f>SUM(O564:O598)</f>
        <v>0</v>
      </c>
      <c r="P563" s="232"/>
      <c r="Q563" s="232">
        <f>SUM(Q564:Q598)</f>
        <v>0</v>
      </c>
      <c r="R563" s="233"/>
      <c r="S563" s="233"/>
      <c r="T563" s="234"/>
      <c r="U563" s="228"/>
      <c r="V563" s="228">
        <f>SUM(V564:V598)</f>
        <v>72.569999999999993</v>
      </c>
      <c r="W563" s="228"/>
      <c r="X563" s="228"/>
      <c r="Y563" s="228"/>
      <c r="AG563" t="s">
        <v>311</v>
      </c>
    </row>
    <row r="564" spans="1:60" ht="22.5" outlineLevel="1" x14ac:dyDescent="0.2">
      <c r="A564" s="236">
        <v>154</v>
      </c>
      <c r="B564" s="237" t="s">
        <v>910</v>
      </c>
      <c r="C564" s="254" t="s">
        <v>1257</v>
      </c>
      <c r="D564" s="238" t="s">
        <v>581</v>
      </c>
      <c r="E564" s="239">
        <v>15.389200000000001</v>
      </c>
      <c r="F564" s="240"/>
      <c r="G564" s="241">
        <f>ROUND(E564*F564,2)</f>
        <v>0</v>
      </c>
      <c r="H564" s="240"/>
      <c r="I564" s="241">
        <f>ROUND(E564*H564,2)</f>
        <v>0</v>
      </c>
      <c r="J564" s="240"/>
      <c r="K564" s="241">
        <f>ROUND(E564*J564,2)</f>
        <v>0</v>
      </c>
      <c r="L564" s="241">
        <v>12</v>
      </c>
      <c r="M564" s="241">
        <f>G564*(1+L564/100)</f>
        <v>0</v>
      </c>
      <c r="N564" s="239">
        <v>0</v>
      </c>
      <c r="O564" s="239">
        <f>ROUND(E564*N564,2)</f>
        <v>0</v>
      </c>
      <c r="P564" s="239">
        <v>0</v>
      </c>
      <c r="Q564" s="239">
        <f>ROUND(E564*P564,2)</f>
        <v>0</v>
      </c>
      <c r="R564" s="241" t="s">
        <v>519</v>
      </c>
      <c r="S564" s="241" t="s">
        <v>315</v>
      </c>
      <c r="T564" s="242" t="s">
        <v>315</v>
      </c>
      <c r="U564" s="224">
        <v>2.0089999999999999</v>
      </c>
      <c r="V564" s="224">
        <f>ROUND(E564*U564,2)</f>
        <v>30.92</v>
      </c>
      <c r="W564" s="224"/>
      <c r="X564" s="224" t="s">
        <v>336</v>
      </c>
      <c r="Y564" s="224" t="s">
        <v>317</v>
      </c>
      <c r="Z564" s="214"/>
      <c r="AA564" s="214"/>
      <c r="AB564" s="214"/>
      <c r="AC564" s="214"/>
      <c r="AD564" s="214"/>
      <c r="AE564" s="214"/>
      <c r="AF564" s="214"/>
      <c r="AG564" s="214" t="s">
        <v>337</v>
      </c>
      <c r="AH564" s="214"/>
      <c r="AI564" s="214"/>
      <c r="AJ564" s="214"/>
      <c r="AK564" s="214"/>
      <c r="AL564" s="214"/>
      <c r="AM564" s="214"/>
      <c r="AN564" s="214"/>
      <c r="AO564" s="214"/>
      <c r="AP564" s="214"/>
      <c r="AQ564" s="214"/>
      <c r="AR564" s="214"/>
      <c r="AS564" s="214"/>
      <c r="AT564" s="214"/>
      <c r="AU564" s="214"/>
      <c r="AV564" s="214"/>
      <c r="AW564" s="214"/>
      <c r="AX564" s="214"/>
      <c r="AY564" s="214"/>
      <c r="AZ564" s="214"/>
      <c r="BA564" s="214"/>
      <c r="BB564" s="214"/>
      <c r="BC564" s="214"/>
      <c r="BD564" s="214"/>
      <c r="BE564" s="214"/>
      <c r="BF564" s="214"/>
      <c r="BG564" s="214"/>
      <c r="BH564" s="214"/>
    </row>
    <row r="565" spans="1:60" outlineLevel="2" x14ac:dyDescent="0.2">
      <c r="A565" s="221"/>
      <c r="B565" s="222"/>
      <c r="C565" s="268" t="s">
        <v>1510</v>
      </c>
      <c r="D565" s="262"/>
      <c r="E565" s="263">
        <v>15.06793</v>
      </c>
      <c r="F565" s="224"/>
      <c r="G565" s="224"/>
      <c r="H565" s="224"/>
      <c r="I565" s="224"/>
      <c r="J565" s="224"/>
      <c r="K565" s="224"/>
      <c r="L565" s="224"/>
      <c r="M565" s="224"/>
      <c r="N565" s="223"/>
      <c r="O565" s="223"/>
      <c r="P565" s="223"/>
      <c r="Q565" s="223"/>
      <c r="R565" s="224"/>
      <c r="S565" s="224"/>
      <c r="T565" s="224"/>
      <c r="U565" s="224"/>
      <c r="V565" s="224"/>
      <c r="W565" s="224"/>
      <c r="X565" s="224"/>
      <c r="Y565" s="224"/>
      <c r="Z565" s="214"/>
      <c r="AA565" s="214"/>
      <c r="AB565" s="214"/>
      <c r="AC565" s="214"/>
      <c r="AD565" s="214"/>
      <c r="AE565" s="214"/>
      <c r="AF565" s="214"/>
      <c r="AG565" s="214" t="s">
        <v>371</v>
      </c>
      <c r="AH565" s="214">
        <v>5</v>
      </c>
      <c r="AI565" s="214"/>
      <c r="AJ565" s="214"/>
      <c r="AK565" s="214"/>
      <c r="AL565" s="214"/>
      <c r="AM565" s="214"/>
      <c r="AN565" s="214"/>
      <c r="AO565" s="214"/>
      <c r="AP565" s="214"/>
      <c r="AQ565" s="214"/>
      <c r="AR565" s="214"/>
      <c r="AS565" s="214"/>
      <c r="AT565" s="214"/>
      <c r="AU565" s="214"/>
      <c r="AV565" s="214"/>
      <c r="AW565" s="214"/>
      <c r="AX565" s="214"/>
      <c r="AY565" s="214"/>
      <c r="AZ565" s="214"/>
      <c r="BA565" s="214"/>
      <c r="BB565" s="214"/>
      <c r="BC565" s="214"/>
      <c r="BD565" s="214"/>
      <c r="BE565" s="214"/>
      <c r="BF565" s="214"/>
      <c r="BG565" s="214"/>
      <c r="BH565" s="214"/>
    </row>
    <row r="566" spans="1:60" outlineLevel="3" x14ac:dyDescent="0.2">
      <c r="A566" s="221"/>
      <c r="B566" s="222"/>
      <c r="C566" s="268" t="s">
        <v>1511</v>
      </c>
      <c r="D566" s="262"/>
      <c r="E566" s="263">
        <v>4.709E-2</v>
      </c>
      <c r="F566" s="224"/>
      <c r="G566" s="224"/>
      <c r="H566" s="224"/>
      <c r="I566" s="224"/>
      <c r="J566" s="224"/>
      <c r="K566" s="224"/>
      <c r="L566" s="224"/>
      <c r="M566" s="224"/>
      <c r="N566" s="223"/>
      <c r="O566" s="223"/>
      <c r="P566" s="223"/>
      <c r="Q566" s="223"/>
      <c r="R566" s="224"/>
      <c r="S566" s="224"/>
      <c r="T566" s="224"/>
      <c r="U566" s="224"/>
      <c r="V566" s="224"/>
      <c r="W566" s="224"/>
      <c r="X566" s="224"/>
      <c r="Y566" s="224"/>
      <c r="Z566" s="214"/>
      <c r="AA566" s="214"/>
      <c r="AB566" s="214"/>
      <c r="AC566" s="214"/>
      <c r="AD566" s="214"/>
      <c r="AE566" s="214"/>
      <c r="AF566" s="214"/>
      <c r="AG566" s="214" t="s">
        <v>371</v>
      </c>
      <c r="AH566" s="214">
        <v>5</v>
      </c>
      <c r="AI566" s="214"/>
      <c r="AJ566" s="214"/>
      <c r="AK566" s="214"/>
      <c r="AL566" s="214"/>
      <c r="AM566" s="214"/>
      <c r="AN566" s="214"/>
      <c r="AO566" s="214"/>
      <c r="AP566" s="214"/>
      <c r="AQ566" s="214"/>
      <c r="AR566" s="214"/>
      <c r="AS566" s="214"/>
      <c r="AT566" s="214"/>
      <c r="AU566" s="214"/>
      <c r="AV566" s="214"/>
      <c r="AW566" s="214"/>
      <c r="AX566" s="214"/>
      <c r="AY566" s="214"/>
      <c r="AZ566" s="214"/>
      <c r="BA566" s="214"/>
      <c r="BB566" s="214"/>
      <c r="BC566" s="214"/>
      <c r="BD566" s="214"/>
      <c r="BE566" s="214"/>
      <c r="BF566" s="214"/>
      <c r="BG566" s="214"/>
      <c r="BH566" s="214"/>
    </row>
    <row r="567" spans="1:60" outlineLevel="3" x14ac:dyDescent="0.2">
      <c r="A567" s="221"/>
      <c r="B567" s="222"/>
      <c r="C567" s="268" t="s">
        <v>1512</v>
      </c>
      <c r="D567" s="262"/>
      <c r="E567" s="263">
        <v>0.27417999999999998</v>
      </c>
      <c r="F567" s="224"/>
      <c r="G567" s="224"/>
      <c r="H567" s="224"/>
      <c r="I567" s="224"/>
      <c r="J567" s="224"/>
      <c r="K567" s="224"/>
      <c r="L567" s="224"/>
      <c r="M567" s="224"/>
      <c r="N567" s="223"/>
      <c r="O567" s="223"/>
      <c r="P567" s="223"/>
      <c r="Q567" s="223"/>
      <c r="R567" s="224"/>
      <c r="S567" s="224"/>
      <c r="T567" s="224"/>
      <c r="U567" s="224"/>
      <c r="V567" s="224"/>
      <c r="W567" s="224"/>
      <c r="X567" s="224"/>
      <c r="Y567" s="224"/>
      <c r="Z567" s="214"/>
      <c r="AA567" s="214"/>
      <c r="AB567" s="214"/>
      <c r="AC567" s="214"/>
      <c r="AD567" s="214"/>
      <c r="AE567" s="214"/>
      <c r="AF567" s="214"/>
      <c r="AG567" s="214" t="s">
        <v>371</v>
      </c>
      <c r="AH567" s="214">
        <v>5</v>
      </c>
      <c r="AI567" s="214"/>
      <c r="AJ567" s="214"/>
      <c r="AK567" s="214"/>
      <c r="AL567" s="214"/>
      <c r="AM567" s="214"/>
      <c r="AN567" s="214"/>
      <c r="AO567" s="214"/>
      <c r="AP567" s="214"/>
      <c r="AQ567" s="214"/>
      <c r="AR567" s="214"/>
      <c r="AS567" s="214"/>
      <c r="AT567" s="214"/>
      <c r="AU567" s="214"/>
      <c r="AV567" s="214"/>
      <c r="AW567" s="214"/>
      <c r="AX567" s="214"/>
      <c r="AY567" s="214"/>
      <c r="AZ567" s="214"/>
      <c r="BA567" s="214"/>
      <c r="BB567" s="214"/>
      <c r="BC567" s="214"/>
      <c r="BD567" s="214"/>
      <c r="BE567" s="214"/>
      <c r="BF567" s="214"/>
      <c r="BG567" s="214"/>
      <c r="BH567" s="214"/>
    </row>
    <row r="568" spans="1:60" ht="22.5" outlineLevel="1" x14ac:dyDescent="0.2">
      <c r="A568" s="236">
        <v>155</v>
      </c>
      <c r="B568" s="237" t="s">
        <v>1260</v>
      </c>
      <c r="C568" s="254" t="s">
        <v>1261</v>
      </c>
      <c r="D568" s="238" t="s">
        <v>581</v>
      </c>
      <c r="E568" s="239">
        <v>15.389200000000001</v>
      </c>
      <c r="F568" s="240"/>
      <c r="G568" s="241">
        <f>ROUND(E568*F568,2)</f>
        <v>0</v>
      </c>
      <c r="H568" s="240"/>
      <c r="I568" s="241">
        <f>ROUND(E568*H568,2)</f>
        <v>0</v>
      </c>
      <c r="J568" s="240"/>
      <c r="K568" s="241">
        <f>ROUND(E568*J568,2)</f>
        <v>0</v>
      </c>
      <c r="L568" s="241">
        <v>12</v>
      </c>
      <c r="M568" s="241">
        <f>G568*(1+L568/100)</f>
        <v>0</v>
      </c>
      <c r="N568" s="239">
        <v>0</v>
      </c>
      <c r="O568" s="239">
        <f>ROUND(E568*N568,2)</f>
        <v>0</v>
      </c>
      <c r="P568" s="239">
        <v>0</v>
      </c>
      <c r="Q568" s="239">
        <f>ROUND(E568*P568,2)</f>
        <v>0</v>
      </c>
      <c r="R568" s="241" t="s">
        <v>519</v>
      </c>
      <c r="S568" s="241" t="s">
        <v>315</v>
      </c>
      <c r="T568" s="242" t="s">
        <v>315</v>
      </c>
      <c r="U568" s="224">
        <v>0.95899999999999996</v>
      </c>
      <c r="V568" s="224">
        <f>ROUND(E568*U568,2)</f>
        <v>14.76</v>
      </c>
      <c r="W568" s="224"/>
      <c r="X568" s="224" t="s">
        <v>336</v>
      </c>
      <c r="Y568" s="224" t="s">
        <v>317</v>
      </c>
      <c r="Z568" s="214"/>
      <c r="AA568" s="214"/>
      <c r="AB568" s="214"/>
      <c r="AC568" s="214"/>
      <c r="AD568" s="214"/>
      <c r="AE568" s="214"/>
      <c r="AF568" s="214"/>
      <c r="AG568" s="214" t="s">
        <v>337</v>
      </c>
      <c r="AH568" s="214"/>
      <c r="AI568" s="214"/>
      <c r="AJ568" s="214"/>
      <c r="AK568" s="214"/>
      <c r="AL568" s="214"/>
      <c r="AM568" s="214"/>
      <c r="AN568" s="214"/>
      <c r="AO568" s="214"/>
      <c r="AP568" s="214"/>
      <c r="AQ568" s="214"/>
      <c r="AR568" s="214"/>
      <c r="AS568" s="214"/>
      <c r="AT568" s="214"/>
      <c r="AU568" s="214"/>
      <c r="AV568" s="214"/>
      <c r="AW568" s="214"/>
      <c r="AX568" s="214"/>
      <c r="AY568" s="214"/>
      <c r="AZ568" s="214"/>
      <c r="BA568" s="214"/>
      <c r="BB568" s="214"/>
      <c r="BC568" s="214"/>
      <c r="BD568" s="214"/>
      <c r="BE568" s="214"/>
      <c r="BF568" s="214"/>
      <c r="BG568" s="214"/>
      <c r="BH568" s="214"/>
    </row>
    <row r="569" spans="1:60" outlineLevel="2" x14ac:dyDescent="0.2">
      <c r="A569" s="221"/>
      <c r="B569" s="222"/>
      <c r="C569" s="268" t="s">
        <v>1513</v>
      </c>
      <c r="D569" s="262"/>
      <c r="E569" s="263">
        <v>15.389200000000001</v>
      </c>
      <c r="F569" s="224"/>
      <c r="G569" s="224"/>
      <c r="H569" s="224"/>
      <c r="I569" s="224"/>
      <c r="J569" s="224"/>
      <c r="K569" s="224"/>
      <c r="L569" s="224"/>
      <c r="M569" s="224"/>
      <c r="N569" s="223"/>
      <c r="O569" s="223"/>
      <c r="P569" s="223"/>
      <c r="Q569" s="223"/>
      <c r="R569" s="224"/>
      <c r="S569" s="224"/>
      <c r="T569" s="224"/>
      <c r="U569" s="224"/>
      <c r="V569" s="224"/>
      <c r="W569" s="224"/>
      <c r="X569" s="224"/>
      <c r="Y569" s="224"/>
      <c r="Z569" s="214"/>
      <c r="AA569" s="214"/>
      <c r="AB569" s="214"/>
      <c r="AC569" s="214"/>
      <c r="AD569" s="214"/>
      <c r="AE569" s="214"/>
      <c r="AF569" s="214"/>
      <c r="AG569" s="214" t="s">
        <v>371</v>
      </c>
      <c r="AH569" s="214">
        <v>5</v>
      </c>
      <c r="AI569" s="214"/>
      <c r="AJ569" s="214"/>
      <c r="AK569" s="214"/>
      <c r="AL569" s="214"/>
      <c r="AM569" s="214"/>
      <c r="AN569" s="214"/>
      <c r="AO569" s="214"/>
      <c r="AP569" s="214"/>
      <c r="AQ569" s="214"/>
      <c r="AR569" s="214"/>
      <c r="AS569" s="214"/>
      <c r="AT569" s="214"/>
      <c r="AU569" s="214"/>
      <c r="AV569" s="214"/>
      <c r="AW569" s="214"/>
      <c r="AX569" s="214"/>
      <c r="AY569" s="214"/>
      <c r="AZ569" s="214"/>
      <c r="BA569" s="214"/>
      <c r="BB569" s="214"/>
      <c r="BC569" s="214"/>
      <c r="BD569" s="214"/>
      <c r="BE569" s="214"/>
      <c r="BF569" s="214"/>
      <c r="BG569" s="214"/>
      <c r="BH569" s="214"/>
    </row>
    <row r="570" spans="1:60" ht="22.5" outlineLevel="1" x14ac:dyDescent="0.2">
      <c r="A570" s="236">
        <v>156</v>
      </c>
      <c r="B570" s="237" t="s">
        <v>914</v>
      </c>
      <c r="C570" s="254" t="s">
        <v>1263</v>
      </c>
      <c r="D570" s="238" t="s">
        <v>581</v>
      </c>
      <c r="E570" s="239">
        <v>15.389200000000001</v>
      </c>
      <c r="F570" s="240"/>
      <c r="G570" s="241">
        <f>ROUND(E570*F570,2)</f>
        <v>0</v>
      </c>
      <c r="H570" s="240"/>
      <c r="I570" s="241">
        <f>ROUND(E570*H570,2)</f>
        <v>0</v>
      </c>
      <c r="J570" s="240"/>
      <c r="K570" s="241">
        <f>ROUND(E570*J570,2)</f>
        <v>0</v>
      </c>
      <c r="L570" s="241">
        <v>12</v>
      </c>
      <c r="M570" s="241">
        <f>G570*(1+L570/100)</f>
        <v>0</v>
      </c>
      <c r="N570" s="239">
        <v>0</v>
      </c>
      <c r="O570" s="239">
        <f>ROUND(E570*N570,2)</f>
        <v>0</v>
      </c>
      <c r="P570" s="239">
        <v>0</v>
      </c>
      <c r="Q570" s="239">
        <f>ROUND(E570*P570,2)</f>
        <v>0</v>
      </c>
      <c r="R570" s="241" t="s">
        <v>519</v>
      </c>
      <c r="S570" s="241" t="s">
        <v>315</v>
      </c>
      <c r="T570" s="242" t="s">
        <v>315</v>
      </c>
      <c r="U570" s="224">
        <v>0.49</v>
      </c>
      <c r="V570" s="224">
        <f>ROUND(E570*U570,2)</f>
        <v>7.54</v>
      </c>
      <c r="W570" s="224"/>
      <c r="X570" s="224" t="s">
        <v>336</v>
      </c>
      <c r="Y570" s="224" t="s">
        <v>317</v>
      </c>
      <c r="Z570" s="214"/>
      <c r="AA570" s="214"/>
      <c r="AB570" s="214"/>
      <c r="AC570" s="214"/>
      <c r="AD570" s="214"/>
      <c r="AE570" s="214"/>
      <c r="AF570" s="214"/>
      <c r="AG570" s="214" t="s">
        <v>337</v>
      </c>
      <c r="AH570" s="214"/>
      <c r="AI570" s="214"/>
      <c r="AJ570" s="214"/>
      <c r="AK570" s="214"/>
      <c r="AL570" s="214"/>
      <c r="AM570" s="214"/>
      <c r="AN570" s="214"/>
      <c r="AO570" s="214"/>
      <c r="AP570" s="214"/>
      <c r="AQ570" s="214"/>
      <c r="AR570" s="214"/>
      <c r="AS570" s="214"/>
      <c r="AT570" s="214"/>
      <c r="AU570" s="214"/>
      <c r="AV570" s="214"/>
      <c r="AW570" s="214"/>
      <c r="AX570" s="214"/>
      <c r="AY570" s="214"/>
      <c r="AZ570" s="214"/>
      <c r="BA570" s="214"/>
      <c r="BB570" s="214"/>
      <c r="BC570" s="214"/>
      <c r="BD570" s="214"/>
      <c r="BE570" s="214"/>
      <c r="BF570" s="214"/>
      <c r="BG570" s="214"/>
      <c r="BH570" s="214"/>
    </row>
    <row r="571" spans="1:60" outlineLevel="2" x14ac:dyDescent="0.2">
      <c r="A571" s="221"/>
      <c r="B571" s="222"/>
      <c r="C571" s="255" t="s">
        <v>916</v>
      </c>
      <c r="D571" s="243"/>
      <c r="E571" s="243"/>
      <c r="F571" s="243"/>
      <c r="G571" s="243"/>
      <c r="H571" s="224"/>
      <c r="I571" s="224"/>
      <c r="J571" s="224"/>
      <c r="K571" s="224"/>
      <c r="L571" s="224"/>
      <c r="M571" s="224"/>
      <c r="N571" s="223"/>
      <c r="O571" s="223"/>
      <c r="P571" s="223"/>
      <c r="Q571" s="223"/>
      <c r="R571" s="224"/>
      <c r="S571" s="224"/>
      <c r="T571" s="224"/>
      <c r="U571" s="224"/>
      <c r="V571" s="224"/>
      <c r="W571" s="224"/>
      <c r="X571" s="224"/>
      <c r="Y571" s="224"/>
      <c r="Z571" s="214"/>
      <c r="AA571" s="214"/>
      <c r="AB571" s="214"/>
      <c r="AC571" s="214"/>
      <c r="AD571" s="214"/>
      <c r="AE571" s="214"/>
      <c r="AF571" s="214"/>
      <c r="AG571" s="214" t="s">
        <v>320</v>
      </c>
      <c r="AH571" s="214"/>
      <c r="AI571" s="214"/>
      <c r="AJ571" s="214"/>
      <c r="AK571" s="214"/>
      <c r="AL571" s="214"/>
      <c r="AM571" s="214"/>
      <c r="AN571" s="214"/>
      <c r="AO571" s="214"/>
      <c r="AP571" s="214"/>
      <c r="AQ571" s="214"/>
      <c r="AR571" s="214"/>
      <c r="AS571" s="214"/>
      <c r="AT571" s="214"/>
      <c r="AU571" s="214"/>
      <c r="AV571" s="214"/>
      <c r="AW571" s="214"/>
      <c r="AX571" s="214"/>
      <c r="AY571" s="214"/>
      <c r="AZ571" s="214"/>
      <c r="BA571" s="214"/>
      <c r="BB571" s="214"/>
      <c r="BC571" s="214"/>
      <c r="BD571" s="214"/>
      <c r="BE571" s="214"/>
      <c r="BF571" s="214"/>
      <c r="BG571" s="214"/>
      <c r="BH571" s="214"/>
    </row>
    <row r="572" spans="1:60" outlineLevel="2" x14ac:dyDescent="0.2">
      <c r="A572" s="221"/>
      <c r="B572" s="222"/>
      <c r="C572" s="268" t="s">
        <v>1513</v>
      </c>
      <c r="D572" s="262"/>
      <c r="E572" s="263">
        <v>15.389200000000001</v>
      </c>
      <c r="F572" s="224"/>
      <c r="G572" s="224"/>
      <c r="H572" s="224"/>
      <c r="I572" s="224"/>
      <c r="J572" s="224"/>
      <c r="K572" s="224"/>
      <c r="L572" s="224"/>
      <c r="M572" s="224"/>
      <c r="N572" s="223"/>
      <c r="O572" s="223"/>
      <c r="P572" s="223"/>
      <c r="Q572" s="223"/>
      <c r="R572" s="224"/>
      <c r="S572" s="224"/>
      <c r="T572" s="224"/>
      <c r="U572" s="224"/>
      <c r="V572" s="224"/>
      <c r="W572" s="224"/>
      <c r="X572" s="224"/>
      <c r="Y572" s="224"/>
      <c r="Z572" s="214"/>
      <c r="AA572" s="214"/>
      <c r="AB572" s="214"/>
      <c r="AC572" s="214"/>
      <c r="AD572" s="214"/>
      <c r="AE572" s="214"/>
      <c r="AF572" s="214"/>
      <c r="AG572" s="214" t="s">
        <v>371</v>
      </c>
      <c r="AH572" s="214">
        <v>5</v>
      </c>
      <c r="AI572" s="214"/>
      <c r="AJ572" s="214"/>
      <c r="AK572" s="214"/>
      <c r="AL572" s="214"/>
      <c r="AM572" s="214"/>
      <c r="AN572" s="214"/>
      <c r="AO572" s="214"/>
      <c r="AP572" s="214"/>
      <c r="AQ572" s="214"/>
      <c r="AR572" s="214"/>
      <c r="AS572" s="214"/>
      <c r="AT572" s="214"/>
      <c r="AU572" s="214"/>
      <c r="AV572" s="214"/>
      <c r="AW572" s="214"/>
      <c r="AX572" s="214"/>
      <c r="AY572" s="214"/>
      <c r="AZ572" s="214"/>
      <c r="BA572" s="214"/>
      <c r="BB572" s="214"/>
      <c r="BC572" s="214"/>
      <c r="BD572" s="214"/>
      <c r="BE572" s="214"/>
      <c r="BF572" s="214"/>
      <c r="BG572" s="214"/>
      <c r="BH572" s="214"/>
    </row>
    <row r="573" spans="1:60" outlineLevel="1" x14ac:dyDescent="0.2">
      <c r="A573" s="236">
        <v>157</v>
      </c>
      <c r="B573" s="237" t="s">
        <v>918</v>
      </c>
      <c r="C573" s="254" t="s">
        <v>919</v>
      </c>
      <c r="D573" s="238" t="s">
        <v>581</v>
      </c>
      <c r="E573" s="239">
        <v>215.44880000000001</v>
      </c>
      <c r="F573" s="240"/>
      <c r="G573" s="241">
        <f>ROUND(E573*F573,2)</f>
        <v>0</v>
      </c>
      <c r="H573" s="240"/>
      <c r="I573" s="241">
        <f>ROUND(E573*H573,2)</f>
        <v>0</v>
      </c>
      <c r="J573" s="240"/>
      <c r="K573" s="241">
        <f>ROUND(E573*J573,2)</f>
        <v>0</v>
      </c>
      <c r="L573" s="241">
        <v>12</v>
      </c>
      <c r="M573" s="241">
        <f>G573*(1+L573/100)</f>
        <v>0</v>
      </c>
      <c r="N573" s="239">
        <v>0</v>
      </c>
      <c r="O573" s="239">
        <f>ROUND(E573*N573,2)</f>
        <v>0</v>
      </c>
      <c r="P573" s="239">
        <v>0</v>
      </c>
      <c r="Q573" s="239">
        <f>ROUND(E573*P573,2)</f>
        <v>0</v>
      </c>
      <c r="R573" s="241" t="s">
        <v>519</v>
      </c>
      <c r="S573" s="241" t="s">
        <v>315</v>
      </c>
      <c r="T573" s="242" t="s">
        <v>315</v>
      </c>
      <c r="U573" s="224">
        <v>0</v>
      </c>
      <c r="V573" s="224">
        <f>ROUND(E573*U573,2)</f>
        <v>0</v>
      </c>
      <c r="W573" s="224"/>
      <c r="X573" s="224" t="s">
        <v>336</v>
      </c>
      <c r="Y573" s="224" t="s">
        <v>317</v>
      </c>
      <c r="Z573" s="214"/>
      <c r="AA573" s="214"/>
      <c r="AB573" s="214"/>
      <c r="AC573" s="214"/>
      <c r="AD573" s="214"/>
      <c r="AE573" s="214"/>
      <c r="AF573" s="214"/>
      <c r="AG573" s="214" t="s">
        <v>337</v>
      </c>
      <c r="AH573" s="214"/>
      <c r="AI573" s="214"/>
      <c r="AJ573" s="214"/>
      <c r="AK573" s="214"/>
      <c r="AL573" s="214"/>
      <c r="AM573" s="214"/>
      <c r="AN573" s="214"/>
      <c r="AO573" s="214"/>
      <c r="AP573" s="214"/>
      <c r="AQ573" s="214"/>
      <c r="AR573" s="214"/>
      <c r="AS573" s="214"/>
      <c r="AT573" s="214"/>
      <c r="AU573" s="214"/>
      <c r="AV573" s="214"/>
      <c r="AW573" s="214"/>
      <c r="AX573" s="214"/>
      <c r="AY573" s="214"/>
      <c r="AZ573" s="214"/>
      <c r="BA573" s="214"/>
      <c r="BB573" s="214"/>
      <c r="BC573" s="214"/>
      <c r="BD573" s="214"/>
      <c r="BE573" s="214"/>
      <c r="BF573" s="214"/>
      <c r="BG573" s="214"/>
      <c r="BH573" s="214"/>
    </row>
    <row r="574" spans="1:60" outlineLevel="2" x14ac:dyDescent="0.2">
      <c r="A574" s="221"/>
      <c r="B574" s="222"/>
      <c r="C574" s="268" t="s">
        <v>1514</v>
      </c>
      <c r="D574" s="262"/>
      <c r="E574" s="263">
        <v>215.44880000000001</v>
      </c>
      <c r="F574" s="224"/>
      <c r="G574" s="224"/>
      <c r="H574" s="224"/>
      <c r="I574" s="224"/>
      <c r="J574" s="224"/>
      <c r="K574" s="224"/>
      <c r="L574" s="224"/>
      <c r="M574" s="224"/>
      <c r="N574" s="223"/>
      <c r="O574" s="223"/>
      <c r="P574" s="223"/>
      <c r="Q574" s="223"/>
      <c r="R574" s="224"/>
      <c r="S574" s="224"/>
      <c r="T574" s="224"/>
      <c r="U574" s="224"/>
      <c r="V574" s="224"/>
      <c r="W574" s="224"/>
      <c r="X574" s="224"/>
      <c r="Y574" s="224"/>
      <c r="Z574" s="214"/>
      <c r="AA574" s="214"/>
      <c r="AB574" s="214"/>
      <c r="AC574" s="214"/>
      <c r="AD574" s="214"/>
      <c r="AE574" s="214"/>
      <c r="AF574" s="214"/>
      <c r="AG574" s="214" t="s">
        <v>371</v>
      </c>
      <c r="AH574" s="214">
        <v>5</v>
      </c>
      <c r="AI574" s="214"/>
      <c r="AJ574" s="214"/>
      <c r="AK574" s="214"/>
      <c r="AL574" s="214"/>
      <c r="AM574" s="214"/>
      <c r="AN574" s="214"/>
      <c r="AO574" s="214"/>
      <c r="AP574" s="214"/>
      <c r="AQ574" s="214"/>
      <c r="AR574" s="214"/>
      <c r="AS574" s="214"/>
      <c r="AT574" s="214"/>
      <c r="AU574" s="214"/>
      <c r="AV574" s="214"/>
      <c r="AW574" s="214"/>
      <c r="AX574" s="214"/>
      <c r="AY574" s="214"/>
      <c r="AZ574" s="214"/>
      <c r="BA574" s="214"/>
      <c r="BB574" s="214"/>
      <c r="BC574" s="214"/>
      <c r="BD574" s="214"/>
      <c r="BE574" s="214"/>
      <c r="BF574" s="214"/>
      <c r="BG574" s="214"/>
      <c r="BH574" s="214"/>
    </row>
    <row r="575" spans="1:60" ht="22.5" outlineLevel="1" x14ac:dyDescent="0.2">
      <c r="A575" s="236">
        <v>158</v>
      </c>
      <c r="B575" s="237" t="s">
        <v>921</v>
      </c>
      <c r="C575" s="254" t="s">
        <v>1266</v>
      </c>
      <c r="D575" s="238" t="s">
        <v>581</v>
      </c>
      <c r="E575" s="239">
        <v>15.389200000000001</v>
      </c>
      <c r="F575" s="240"/>
      <c r="G575" s="241">
        <f>ROUND(E575*F575,2)</f>
        <v>0</v>
      </c>
      <c r="H575" s="240"/>
      <c r="I575" s="241">
        <f>ROUND(E575*H575,2)</f>
        <v>0</v>
      </c>
      <c r="J575" s="240"/>
      <c r="K575" s="241">
        <f>ROUND(E575*J575,2)</f>
        <v>0</v>
      </c>
      <c r="L575" s="241">
        <v>12</v>
      </c>
      <c r="M575" s="241">
        <f>G575*(1+L575/100)</f>
        <v>0</v>
      </c>
      <c r="N575" s="239">
        <v>0</v>
      </c>
      <c r="O575" s="239">
        <f>ROUND(E575*N575,2)</f>
        <v>0</v>
      </c>
      <c r="P575" s="239">
        <v>0</v>
      </c>
      <c r="Q575" s="239">
        <f>ROUND(E575*P575,2)</f>
        <v>0</v>
      </c>
      <c r="R575" s="241" t="s">
        <v>519</v>
      </c>
      <c r="S575" s="241" t="s">
        <v>315</v>
      </c>
      <c r="T575" s="242" t="s">
        <v>315</v>
      </c>
      <c r="U575" s="224">
        <v>0.94199999999999995</v>
      </c>
      <c r="V575" s="224">
        <f>ROUND(E575*U575,2)</f>
        <v>14.5</v>
      </c>
      <c r="W575" s="224"/>
      <c r="X575" s="224" t="s">
        <v>336</v>
      </c>
      <c r="Y575" s="224" t="s">
        <v>317</v>
      </c>
      <c r="Z575" s="214"/>
      <c r="AA575" s="214"/>
      <c r="AB575" s="214"/>
      <c r="AC575" s="214"/>
      <c r="AD575" s="214"/>
      <c r="AE575" s="214"/>
      <c r="AF575" s="214"/>
      <c r="AG575" s="214" t="s">
        <v>337</v>
      </c>
      <c r="AH575" s="214"/>
      <c r="AI575" s="214"/>
      <c r="AJ575" s="214"/>
      <c r="AK575" s="214"/>
      <c r="AL575" s="214"/>
      <c r="AM575" s="214"/>
      <c r="AN575" s="214"/>
      <c r="AO575" s="214"/>
      <c r="AP575" s="214"/>
      <c r="AQ575" s="214"/>
      <c r="AR575" s="214"/>
      <c r="AS575" s="214"/>
      <c r="AT575" s="214"/>
      <c r="AU575" s="214"/>
      <c r="AV575" s="214"/>
      <c r="AW575" s="214"/>
      <c r="AX575" s="214"/>
      <c r="AY575" s="214"/>
      <c r="AZ575" s="214"/>
      <c r="BA575" s="214"/>
      <c r="BB575" s="214"/>
      <c r="BC575" s="214"/>
      <c r="BD575" s="214"/>
      <c r="BE575" s="214"/>
      <c r="BF575" s="214"/>
      <c r="BG575" s="214"/>
      <c r="BH575" s="214"/>
    </row>
    <row r="576" spans="1:60" outlineLevel="2" x14ac:dyDescent="0.2">
      <c r="A576" s="221"/>
      <c r="B576" s="222"/>
      <c r="C576" s="268" t="s">
        <v>1513</v>
      </c>
      <c r="D576" s="262"/>
      <c r="E576" s="263">
        <v>15.389200000000001</v>
      </c>
      <c r="F576" s="224"/>
      <c r="G576" s="224"/>
      <c r="H576" s="224"/>
      <c r="I576" s="224"/>
      <c r="J576" s="224"/>
      <c r="K576" s="224"/>
      <c r="L576" s="224"/>
      <c r="M576" s="224"/>
      <c r="N576" s="223"/>
      <c r="O576" s="223"/>
      <c r="P576" s="223"/>
      <c r="Q576" s="223"/>
      <c r="R576" s="224"/>
      <c r="S576" s="224"/>
      <c r="T576" s="224"/>
      <c r="U576" s="224"/>
      <c r="V576" s="224"/>
      <c r="W576" s="224"/>
      <c r="X576" s="224"/>
      <c r="Y576" s="224"/>
      <c r="Z576" s="214"/>
      <c r="AA576" s="214"/>
      <c r="AB576" s="214"/>
      <c r="AC576" s="214"/>
      <c r="AD576" s="214"/>
      <c r="AE576" s="214"/>
      <c r="AF576" s="214"/>
      <c r="AG576" s="214" t="s">
        <v>371</v>
      </c>
      <c r="AH576" s="214">
        <v>5</v>
      </c>
      <c r="AI576" s="214"/>
      <c r="AJ576" s="214"/>
      <c r="AK576" s="214"/>
      <c r="AL576" s="214"/>
      <c r="AM576" s="214"/>
      <c r="AN576" s="214"/>
      <c r="AO576" s="214"/>
      <c r="AP576" s="214"/>
      <c r="AQ576" s="214"/>
      <c r="AR576" s="214"/>
      <c r="AS576" s="214"/>
      <c r="AT576" s="214"/>
      <c r="AU576" s="214"/>
      <c r="AV576" s="214"/>
      <c r="AW576" s="214"/>
      <c r="AX576" s="214"/>
      <c r="AY576" s="214"/>
      <c r="AZ576" s="214"/>
      <c r="BA576" s="214"/>
      <c r="BB576" s="214"/>
      <c r="BC576" s="214"/>
      <c r="BD576" s="214"/>
      <c r="BE576" s="214"/>
      <c r="BF576" s="214"/>
      <c r="BG576" s="214"/>
      <c r="BH576" s="214"/>
    </row>
    <row r="577" spans="1:60" ht="22.5" outlineLevel="1" x14ac:dyDescent="0.2">
      <c r="A577" s="236">
        <v>159</v>
      </c>
      <c r="B577" s="237" t="s">
        <v>923</v>
      </c>
      <c r="C577" s="254" t="s">
        <v>924</v>
      </c>
      <c r="D577" s="238" t="s">
        <v>581</v>
      </c>
      <c r="E577" s="239">
        <v>46.1676</v>
      </c>
      <c r="F577" s="240"/>
      <c r="G577" s="241">
        <f>ROUND(E577*F577,2)</f>
        <v>0</v>
      </c>
      <c r="H577" s="240"/>
      <c r="I577" s="241">
        <f>ROUND(E577*H577,2)</f>
        <v>0</v>
      </c>
      <c r="J577" s="240"/>
      <c r="K577" s="241">
        <f>ROUND(E577*J577,2)</f>
        <v>0</v>
      </c>
      <c r="L577" s="241">
        <v>12</v>
      </c>
      <c r="M577" s="241">
        <f>G577*(1+L577/100)</f>
        <v>0</v>
      </c>
      <c r="N577" s="239">
        <v>0</v>
      </c>
      <c r="O577" s="239">
        <f>ROUND(E577*N577,2)</f>
        <v>0</v>
      </c>
      <c r="P577" s="239">
        <v>0</v>
      </c>
      <c r="Q577" s="239">
        <f>ROUND(E577*P577,2)</f>
        <v>0</v>
      </c>
      <c r="R577" s="241" t="s">
        <v>519</v>
      </c>
      <c r="S577" s="241" t="s">
        <v>315</v>
      </c>
      <c r="T577" s="242" t="s">
        <v>315</v>
      </c>
      <c r="U577" s="224">
        <v>0.105</v>
      </c>
      <c r="V577" s="224">
        <f>ROUND(E577*U577,2)</f>
        <v>4.8499999999999996</v>
      </c>
      <c r="W577" s="224"/>
      <c r="X577" s="224" t="s">
        <v>336</v>
      </c>
      <c r="Y577" s="224" t="s">
        <v>317</v>
      </c>
      <c r="Z577" s="214"/>
      <c r="AA577" s="214"/>
      <c r="AB577" s="214"/>
      <c r="AC577" s="214"/>
      <c r="AD577" s="214"/>
      <c r="AE577" s="214"/>
      <c r="AF577" s="214"/>
      <c r="AG577" s="214" t="s">
        <v>337</v>
      </c>
      <c r="AH577" s="214"/>
      <c r="AI577" s="214"/>
      <c r="AJ577" s="214"/>
      <c r="AK577" s="214"/>
      <c r="AL577" s="214"/>
      <c r="AM577" s="214"/>
      <c r="AN577" s="214"/>
      <c r="AO577" s="214"/>
      <c r="AP577" s="214"/>
      <c r="AQ577" s="214"/>
      <c r="AR577" s="214"/>
      <c r="AS577" s="214"/>
      <c r="AT577" s="214"/>
      <c r="AU577" s="214"/>
      <c r="AV577" s="214"/>
      <c r="AW577" s="214"/>
      <c r="AX577" s="214"/>
      <c r="AY577" s="214"/>
      <c r="AZ577" s="214"/>
      <c r="BA577" s="214"/>
      <c r="BB577" s="214"/>
      <c r="BC577" s="214"/>
      <c r="BD577" s="214"/>
      <c r="BE577" s="214"/>
      <c r="BF577" s="214"/>
      <c r="BG577" s="214"/>
      <c r="BH577" s="214"/>
    </row>
    <row r="578" spans="1:60" outlineLevel="2" x14ac:dyDescent="0.2">
      <c r="A578" s="221"/>
      <c r="B578" s="222"/>
      <c r="C578" s="268" t="s">
        <v>1515</v>
      </c>
      <c r="D578" s="262"/>
      <c r="E578" s="263">
        <v>46.1676</v>
      </c>
      <c r="F578" s="224"/>
      <c r="G578" s="224"/>
      <c r="H578" s="224"/>
      <c r="I578" s="224"/>
      <c r="J578" s="224"/>
      <c r="K578" s="224"/>
      <c r="L578" s="224"/>
      <c r="M578" s="224"/>
      <c r="N578" s="223"/>
      <c r="O578" s="223"/>
      <c r="P578" s="223"/>
      <c r="Q578" s="223"/>
      <c r="R578" s="224"/>
      <c r="S578" s="224"/>
      <c r="T578" s="224"/>
      <c r="U578" s="224"/>
      <c r="V578" s="224"/>
      <c r="W578" s="224"/>
      <c r="X578" s="224"/>
      <c r="Y578" s="224"/>
      <c r="Z578" s="214"/>
      <c r="AA578" s="214"/>
      <c r="AB578" s="214"/>
      <c r="AC578" s="214"/>
      <c r="AD578" s="214"/>
      <c r="AE578" s="214"/>
      <c r="AF578" s="214"/>
      <c r="AG578" s="214" t="s">
        <v>371</v>
      </c>
      <c r="AH578" s="214">
        <v>5</v>
      </c>
      <c r="AI578" s="214"/>
      <c r="AJ578" s="214"/>
      <c r="AK578" s="214"/>
      <c r="AL578" s="214"/>
      <c r="AM578" s="214"/>
      <c r="AN578" s="214"/>
      <c r="AO578" s="214"/>
      <c r="AP578" s="214"/>
      <c r="AQ578" s="214"/>
      <c r="AR578" s="214"/>
      <c r="AS578" s="214"/>
      <c r="AT578" s="214"/>
      <c r="AU578" s="214"/>
      <c r="AV578" s="214"/>
      <c r="AW578" s="214"/>
      <c r="AX578" s="214"/>
      <c r="AY578" s="214"/>
      <c r="AZ578" s="214"/>
      <c r="BA578" s="214"/>
      <c r="BB578" s="214"/>
      <c r="BC578" s="214"/>
      <c r="BD578" s="214"/>
      <c r="BE578" s="214"/>
      <c r="BF578" s="214"/>
      <c r="BG578" s="214"/>
      <c r="BH578" s="214"/>
    </row>
    <row r="579" spans="1:60" outlineLevel="1" x14ac:dyDescent="0.2">
      <c r="A579" s="236">
        <v>160</v>
      </c>
      <c r="B579" s="237" t="s">
        <v>926</v>
      </c>
      <c r="C579" s="254" t="s">
        <v>1268</v>
      </c>
      <c r="D579" s="238" t="s">
        <v>581</v>
      </c>
      <c r="E579" s="239">
        <v>15.06793</v>
      </c>
      <c r="F579" s="240"/>
      <c r="G579" s="241">
        <f>ROUND(E579*F579,2)</f>
        <v>0</v>
      </c>
      <c r="H579" s="240"/>
      <c r="I579" s="241">
        <f>ROUND(E579*H579,2)</f>
        <v>0</v>
      </c>
      <c r="J579" s="240"/>
      <c r="K579" s="241">
        <f>ROUND(E579*J579,2)</f>
        <v>0</v>
      </c>
      <c r="L579" s="241">
        <v>12</v>
      </c>
      <c r="M579" s="241">
        <f>G579*(1+L579/100)</f>
        <v>0</v>
      </c>
      <c r="N579" s="239">
        <v>0</v>
      </c>
      <c r="O579" s="239">
        <f>ROUND(E579*N579,2)</f>
        <v>0</v>
      </c>
      <c r="P579" s="239">
        <v>0</v>
      </c>
      <c r="Q579" s="239">
        <f>ROUND(E579*P579,2)</f>
        <v>0</v>
      </c>
      <c r="R579" s="241" t="s">
        <v>519</v>
      </c>
      <c r="S579" s="241" t="s">
        <v>315</v>
      </c>
      <c r="T579" s="242" t="s">
        <v>315</v>
      </c>
      <c r="U579" s="224">
        <v>0</v>
      </c>
      <c r="V579" s="224">
        <f>ROUND(E579*U579,2)</f>
        <v>0</v>
      </c>
      <c r="W579" s="224"/>
      <c r="X579" s="224" t="s">
        <v>336</v>
      </c>
      <c r="Y579" s="224" t="s">
        <v>317</v>
      </c>
      <c r="Z579" s="214"/>
      <c r="AA579" s="214"/>
      <c r="AB579" s="214"/>
      <c r="AC579" s="214"/>
      <c r="AD579" s="214"/>
      <c r="AE579" s="214"/>
      <c r="AF579" s="214"/>
      <c r="AG579" s="214" t="s">
        <v>367</v>
      </c>
      <c r="AH579" s="214"/>
      <c r="AI579" s="214"/>
      <c r="AJ579" s="214"/>
      <c r="AK579" s="214"/>
      <c r="AL579" s="214"/>
      <c r="AM579" s="214"/>
      <c r="AN579" s="214"/>
      <c r="AO579" s="214"/>
      <c r="AP579" s="214"/>
      <c r="AQ579" s="214"/>
      <c r="AR579" s="214"/>
      <c r="AS579" s="214"/>
      <c r="AT579" s="214"/>
      <c r="AU579" s="214"/>
      <c r="AV579" s="214"/>
      <c r="AW579" s="214"/>
      <c r="AX579" s="214"/>
      <c r="AY579" s="214"/>
      <c r="AZ579" s="214"/>
      <c r="BA579" s="214"/>
      <c r="BB579" s="214"/>
      <c r="BC579" s="214"/>
      <c r="BD579" s="214"/>
      <c r="BE579" s="214"/>
      <c r="BF579" s="214"/>
      <c r="BG579" s="214"/>
      <c r="BH579" s="214"/>
    </row>
    <row r="580" spans="1:60" outlineLevel="2" x14ac:dyDescent="0.2">
      <c r="A580" s="221"/>
      <c r="B580" s="222"/>
      <c r="C580" s="255" t="s">
        <v>928</v>
      </c>
      <c r="D580" s="243"/>
      <c r="E580" s="243"/>
      <c r="F580" s="243"/>
      <c r="G580" s="243"/>
      <c r="H580" s="224"/>
      <c r="I580" s="224"/>
      <c r="J580" s="224"/>
      <c r="K580" s="224"/>
      <c r="L580" s="224"/>
      <c r="M580" s="224"/>
      <c r="N580" s="223"/>
      <c r="O580" s="223"/>
      <c r="P580" s="223"/>
      <c r="Q580" s="223"/>
      <c r="R580" s="224"/>
      <c r="S580" s="224"/>
      <c r="T580" s="224"/>
      <c r="U580" s="224"/>
      <c r="V580" s="224"/>
      <c r="W580" s="224"/>
      <c r="X580" s="224"/>
      <c r="Y580" s="224"/>
      <c r="Z580" s="214"/>
      <c r="AA580" s="214"/>
      <c r="AB580" s="214"/>
      <c r="AC580" s="214"/>
      <c r="AD580" s="214"/>
      <c r="AE580" s="214"/>
      <c r="AF580" s="214"/>
      <c r="AG580" s="214" t="s">
        <v>320</v>
      </c>
      <c r="AH580" s="214"/>
      <c r="AI580" s="214"/>
      <c r="AJ580" s="214"/>
      <c r="AK580" s="214"/>
      <c r="AL580" s="214"/>
      <c r="AM580" s="214"/>
      <c r="AN580" s="214"/>
      <c r="AO580" s="214"/>
      <c r="AP580" s="214"/>
      <c r="AQ580" s="214"/>
      <c r="AR580" s="214"/>
      <c r="AS580" s="214"/>
      <c r="AT580" s="214"/>
      <c r="AU580" s="214"/>
      <c r="AV580" s="214"/>
      <c r="AW580" s="214"/>
      <c r="AX580" s="214"/>
      <c r="AY580" s="214"/>
      <c r="AZ580" s="214"/>
      <c r="BA580" s="214"/>
      <c r="BB580" s="214"/>
      <c r="BC580" s="214"/>
      <c r="BD580" s="214"/>
      <c r="BE580" s="214"/>
      <c r="BF580" s="214"/>
      <c r="BG580" s="214"/>
      <c r="BH580" s="214"/>
    </row>
    <row r="581" spans="1:60" outlineLevel="2" x14ac:dyDescent="0.2">
      <c r="A581" s="221"/>
      <c r="B581" s="222"/>
      <c r="C581" s="268" t="s">
        <v>1516</v>
      </c>
      <c r="D581" s="262"/>
      <c r="E581" s="263">
        <v>8.2185600000000001</v>
      </c>
      <c r="F581" s="224"/>
      <c r="G581" s="224"/>
      <c r="H581" s="224"/>
      <c r="I581" s="224"/>
      <c r="J581" s="224"/>
      <c r="K581" s="224"/>
      <c r="L581" s="224"/>
      <c r="M581" s="224"/>
      <c r="N581" s="223"/>
      <c r="O581" s="223"/>
      <c r="P581" s="223"/>
      <c r="Q581" s="223"/>
      <c r="R581" s="224"/>
      <c r="S581" s="224"/>
      <c r="T581" s="224"/>
      <c r="U581" s="224"/>
      <c r="V581" s="224"/>
      <c r="W581" s="224"/>
      <c r="X581" s="224"/>
      <c r="Y581" s="224"/>
      <c r="Z581" s="214"/>
      <c r="AA581" s="214"/>
      <c r="AB581" s="214"/>
      <c r="AC581" s="214"/>
      <c r="AD581" s="214"/>
      <c r="AE581" s="214"/>
      <c r="AF581" s="214"/>
      <c r="AG581" s="214" t="s">
        <v>371</v>
      </c>
      <c r="AH581" s="214">
        <v>7</v>
      </c>
      <c r="AI581" s="214"/>
      <c r="AJ581" s="214"/>
      <c r="AK581" s="214"/>
      <c r="AL581" s="214"/>
      <c r="AM581" s="214"/>
      <c r="AN581" s="214"/>
      <c r="AO581" s="214"/>
      <c r="AP581" s="214"/>
      <c r="AQ581" s="214"/>
      <c r="AR581" s="214"/>
      <c r="AS581" s="214"/>
      <c r="AT581" s="214"/>
      <c r="AU581" s="214"/>
      <c r="AV581" s="214"/>
      <c r="AW581" s="214"/>
      <c r="AX581" s="214"/>
      <c r="AY581" s="214"/>
      <c r="AZ581" s="214"/>
      <c r="BA581" s="214"/>
      <c r="BB581" s="214"/>
      <c r="BC581" s="214"/>
      <c r="BD581" s="214"/>
      <c r="BE581" s="214"/>
      <c r="BF581" s="214"/>
      <c r="BG581" s="214"/>
      <c r="BH581" s="214"/>
    </row>
    <row r="582" spans="1:60" outlineLevel="3" x14ac:dyDescent="0.2">
      <c r="A582" s="221"/>
      <c r="B582" s="222"/>
      <c r="C582" s="268" t="s">
        <v>1517</v>
      </c>
      <c r="D582" s="262"/>
      <c r="E582" s="263">
        <v>1.8345</v>
      </c>
      <c r="F582" s="224"/>
      <c r="G582" s="224"/>
      <c r="H582" s="224"/>
      <c r="I582" s="224"/>
      <c r="J582" s="224"/>
      <c r="K582" s="224"/>
      <c r="L582" s="224"/>
      <c r="M582" s="224"/>
      <c r="N582" s="223"/>
      <c r="O582" s="223"/>
      <c r="P582" s="223"/>
      <c r="Q582" s="223"/>
      <c r="R582" s="224"/>
      <c r="S582" s="224"/>
      <c r="T582" s="224"/>
      <c r="U582" s="224"/>
      <c r="V582" s="224"/>
      <c r="W582" s="224"/>
      <c r="X582" s="224"/>
      <c r="Y582" s="224"/>
      <c r="Z582" s="214"/>
      <c r="AA582" s="214"/>
      <c r="AB582" s="214"/>
      <c r="AC582" s="214"/>
      <c r="AD582" s="214"/>
      <c r="AE582" s="214"/>
      <c r="AF582" s="214"/>
      <c r="AG582" s="214" t="s">
        <v>371</v>
      </c>
      <c r="AH582" s="214">
        <v>7</v>
      </c>
      <c r="AI582" s="214"/>
      <c r="AJ582" s="214"/>
      <c r="AK582" s="214"/>
      <c r="AL582" s="214"/>
      <c r="AM582" s="214"/>
      <c r="AN582" s="214"/>
      <c r="AO582" s="214"/>
      <c r="AP582" s="214"/>
      <c r="AQ582" s="214"/>
      <c r="AR582" s="214"/>
      <c r="AS582" s="214"/>
      <c r="AT582" s="214"/>
      <c r="AU582" s="214"/>
      <c r="AV582" s="214"/>
      <c r="AW582" s="214"/>
      <c r="AX582" s="214"/>
      <c r="AY582" s="214"/>
      <c r="AZ582" s="214"/>
      <c r="BA582" s="214"/>
      <c r="BB582" s="214"/>
      <c r="BC582" s="214"/>
      <c r="BD582" s="214"/>
      <c r="BE582" s="214"/>
      <c r="BF582" s="214"/>
      <c r="BG582" s="214"/>
      <c r="BH582" s="214"/>
    </row>
    <row r="583" spans="1:60" outlineLevel="3" x14ac:dyDescent="0.2">
      <c r="A583" s="221"/>
      <c r="B583" s="222"/>
      <c r="C583" s="268" t="s">
        <v>1518</v>
      </c>
      <c r="D583" s="262"/>
      <c r="E583" s="263">
        <v>2.2210000000000001</v>
      </c>
      <c r="F583" s="224"/>
      <c r="G583" s="224"/>
      <c r="H583" s="224"/>
      <c r="I583" s="224"/>
      <c r="J583" s="224"/>
      <c r="K583" s="224"/>
      <c r="L583" s="224"/>
      <c r="M583" s="224"/>
      <c r="N583" s="223"/>
      <c r="O583" s="223"/>
      <c r="P583" s="223"/>
      <c r="Q583" s="223"/>
      <c r="R583" s="224"/>
      <c r="S583" s="224"/>
      <c r="T583" s="224"/>
      <c r="U583" s="224"/>
      <c r="V583" s="224"/>
      <c r="W583" s="224"/>
      <c r="X583" s="224"/>
      <c r="Y583" s="224"/>
      <c r="Z583" s="214"/>
      <c r="AA583" s="214"/>
      <c r="AB583" s="214"/>
      <c r="AC583" s="214"/>
      <c r="AD583" s="214"/>
      <c r="AE583" s="214"/>
      <c r="AF583" s="214"/>
      <c r="AG583" s="214" t="s">
        <v>371</v>
      </c>
      <c r="AH583" s="214">
        <v>7</v>
      </c>
      <c r="AI583" s="214"/>
      <c r="AJ583" s="214"/>
      <c r="AK583" s="214"/>
      <c r="AL583" s="214"/>
      <c r="AM583" s="214"/>
      <c r="AN583" s="214"/>
      <c r="AO583" s="214"/>
      <c r="AP583" s="214"/>
      <c r="AQ583" s="214"/>
      <c r="AR583" s="214"/>
      <c r="AS583" s="214"/>
      <c r="AT583" s="214"/>
      <c r="AU583" s="214"/>
      <c r="AV583" s="214"/>
      <c r="AW583" s="214"/>
      <c r="AX583" s="214"/>
      <c r="AY583" s="214"/>
      <c r="AZ583" s="214"/>
      <c r="BA583" s="214"/>
      <c r="BB583" s="214"/>
      <c r="BC583" s="214"/>
      <c r="BD583" s="214"/>
      <c r="BE583" s="214"/>
      <c r="BF583" s="214"/>
      <c r="BG583" s="214"/>
      <c r="BH583" s="214"/>
    </row>
    <row r="584" spans="1:60" outlineLevel="3" x14ac:dyDescent="0.2">
      <c r="A584" s="221"/>
      <c r="B584" s="222"/>
      <c r="C584" s="268" t="s">
        <v>1519</v>
      </c>
      <c r="D584" s="262"/>
      <c r="E584" s="263">
        <v>7.1700000000000002E-3</v>
      </c>
      <c r="F584" s="224"/>
      <c r="G584" s="224"/>
      <c r="H584" s="224"/>
      <c r="I584" s="224"/>
      <c r="J584" s="224"/>
      <c r="K584" s="224"/>
      <c r="L584" s="224"/>
      <c r="M584" s="224"/>
      <c r="N584" s="223"/>
      <c r="O584" s="223"/>
      <c r="P584" s="223"/>
      <c r="Q584" s="223"/>
      <c r="R584" s="224"/>
      <c r="S584" s="224"/>
      <c r="T584" s="224"/>
      <c r="U584" s="224"/>
      <c r="V584" s="224"/>
      <c r="W584" s="224"/>
      <c r="X584" s="224"/>
      <c r="Y584" s="224"/>
      <c r="Z584" s="214"/>
      <c r="AA584" s="214"/>
      <c r="AB584" s="214"/>
      <c r="AC584" s="214"/>
      <c r="AD584" s="214"/>
      <c r="AE584" s="214"/>
      <c r="AF584" s="214"/>
      <c r="AG584" s="214" t="s">
        <v>371</v>
      </c>
      <c r="AH584" s="214">
        <v>7</v>
      </c>
      <c r="AI584" s="214"/>
      <c r="AJ584" s="214"/>
      <c r="AK584" s="214"/>
      <c r="AL584" s="214"/>
      <c r="AM584" s="214"/>
      <c r="AN584" s="214"/>
      <c r="AO584" s="214"/>
      <c r="AP584" s="214"/>
      <c r="AQ584" s="214"/>
      <c r="AR584" s="214"/>
      <c r="AS584" s="214"/>
      <c r="AT584" s="214"/>
      <c r="AU584" s="214"/>
      <c r="AV584" s="214"/>
      <c r="AW584" s="214"/>
      <c r="AX584" s="214"/>
      <c r="AY584" s="214"/>
      <c r="AZ584" s="214"/>
      <c r="BA584" s="214"/>
      <c r="BB584" s="214"/>
      <c r="BC584" s="214"/>
      <c r="BD584" s="214"/>
      <c r="BE584" s="214"/>
      <c r="BF584" s="214"/>
      <c r="BG584" s="214"/>
      <c r="BH584" s="214"/>
    </row>
    <row r="585" spans="1:60" outlineLevel="3" x14ac:dyDescent="0.2">
      <c r="A585" s="221"/>
      <c r="B585" s="222"/>
      <c r="C585" s="268" t="s">
        <v>1520</v>
      </c>
      <c r="D585" s="262"/>
      <c r="E585" s="263">
        <v>0.36399999999999999</v>
      </c>
      <c r="F585" s="224"/>
      <c r="G585" s="224"/>
      <c r="H585" s="224"/>
      <c r="I585" s="224"/>
      <c r="J585" s="224"/>
      <c r="K585" s="224"/>
      <c r="L585" s="224"/>
      <c r="M585" s="224"/>
      <c r="N585" s="223"/>
      <c r="O585" s="223"/>
      <c r="P585" s="223"/>
      <c r="Q585" s="223"/>
      <c r="R585" s="224"/>
      <c r="S585" s="224"/>
      <c r="T585" s="224"/>
      <c r="U585" s="224"/>
      <c r="V585" s="224"/>
      <c r="W585" s="224"/>
      <c r="X585" s="224"/>
      <c r="Y585" s="224"/>
      <c r="Z585" s="214"/>
      <c r="AA585" s="214"/>
      <c r="AB585" s="214"/>
      <c r="AC585" s="214"/>
      <c r="AD585" s="214"/>
      <c r="AE585" s="214"/>
      <c r="AF585" s="214"/>
      <c r="AG585" s="214" t="s">
        <v>371</v>
      </c>
      <c r="AH585" s="214">
        <v>7</v>
      </c>
      <c r="AI585" s="214"/>
      <c r="AJ585" s="214"/>
      <c r="AK585" s="214"/>
      <c r="AL585" s="214"/>
      <c r="AM585" s="214"/>
      <c r="AN585" s="214"/>
      <c r="AO585" s="214"/>
      <c r="AP585" s="214"/>
      <c r="AQ585" s="214"/>
      <c r="AR585" s="214"/>
      <c r="AS585" s="214"/>
      <c r="AT585" s="214"/>
      <c r="AU585" s="214"/>
      <c r="AV585" s="214"/>
      <c r="AW585" s="214"/>
      <c r="AX585" s="214"/>
      <c r="AY585" s="214"/>
      <c r="AZ585" s="214"/>
      <c r="BA585" s="214"/>
      <c r="BB585" s="214"/>
      <c r="BC585" s="214"/>
      <c r="BD585" s="214"/>
      <c r="BE585" s="214"/>
      <c r="BF585" s="214"/>
      <c r="BG585" s="214"/>
      <c r="BH585" s="214"/>
    </row>
    <row r="586" spans="1:60" outlineLevel="3" x14ac:dyDescent="0.2">
      <c r="A586" s="221"/>
      <c r="B586" s="222"/>
      <c r="C586" s="268" t="s">
        <v>1521</v>
      </c>
      <c r="D586" s="262"/>
      <c r="E586" s="263">
        <v>0.185</v>
      </c>
      <c r="F586" s="224"/>
      <c r="G586" s="224"/>
      <c r="H586" s="224"/>
      <c r="I586" s="224"/>
      <c r="J586" s="224"/>
      <c r="K586" s="224"/>
      <c r="L586" s="224"/>
      <c r="M586" s="224"/>
      <c r="N586" s="223"/>
      <c r="O586" s="223"/>
      <c r="P586" s="223"/>
      <c r="Q586" s="223"/>
      <c r="R586" s="224"/>
      <c r="S586" s="224"/>
      <c r="T586" s="224"/>
      <c r="U586" s="224"/>
      <c r="V586" s="224"/>
      <c r="W586" s="224"/>
      <c r="X586" s="224"/>
      <c r="Y586" s="224"/>
      <c r="Z586" s="214"/>
      <c r="AA586" s="214"/>
      <c r="AB586" s="214"/>
      <c r="AC586" s="214"/>
      <c r="AD586" s="214"/>
      <c r="AE586" s="214"/>
      <c r="AF586" s="214"/>
      <c r="AG586" s="214" t="s">
        <v>371</v>
      </c>
      <c r="AH586" s="214">
        <v>7</v>
      </c>
      <c r="AI586" s="214"/>
      <c r="AJ586" s="214"/>
      <c r="AK586" s="214"/>
      <c r="AL586" s="214"/>
      <c r="AM586" s="214"/>
      <c r="AN586" s="214"/>
      <c r="AO586" s="214"/>
      <c r="AP586" s="214"/>
      <c r="AQ586" s="214"/>
      <c r="AR586" s="214"/>
      <c r="AS586" s="214"/>
      <c r="AT586" s="214"/>
      <c r="AU586" s="214"/>
      <c r="AV586" s="214"/>
      <c r="AW586" s="214"/>
      <c r="AX586" s="214"/>
      <c r="AY586" s="214"/>
      <c r="AZ586" s="214"/>
      <c r="BA586" s="214"/>
      <c r="BB586" s="214"/>
      <c r="BC586" s="214"/>
      <c r="BD586" s="214"/>
      <c r="BE586" s="214"/>
      <c r="BF586" s="214"/>
      <c r="BG586" s="214"/>
      <c r="BH586" s="214"/>
    </row>
    <row r="587" spans="1:60" outlineLevel="3" x14ac:dyDescent="0.2">
      <c r="A587" s="221"/>
      <c r="B587" s="222"/>
      <c r="C587" s="268" t="s">
        <v>1522</v>
      </c>
      <c r="D587" s="262"/>
      <c r="E587" s="263">
        <v>0.51366000000000001</v>
      </c>
      <c r="F587" s="224"/>
      <c r="G587" s="224"/>
      <c r="H587" s="224"/>
      <c r="I587" s="224"/>
      <c r="J587" s="224"/>
      <c r="K587" s="224"/>
      <c r="L587" s="224"/>
      <c r="M587" s="224"/>
      <c r="N587" s="223"/>
      <c r="O587" s="223"/>
      <c r="P587" s="223"/>
      <c r="Q587" s="223"/>
      <c r="R587" s="224"/>
      <c r="S587" s="224"/>
      <c r="T587" s="224"/>
      <c r="U587" s="224"/>
      <c r="V587" s="224"/>
      <c r="W587" s="224"/>
      <c r="X587" s="224"/>
      <c r="Y587" s="224"/>
      <c r="Z587" s="214"/>
      <c r="AA587" s="214"/>
      <c r="AB587" s="214"/>
      <c r="AC587" s="214"/>
      <c r="AD587" s="214"/>
      <c r="AE587" s="214"/>
      <c r="AF587" s="214"/>
      <c r="AG587" s="214" t="s">
        <v>371</v>
      </c>
      <c r="AH587" s="214">
        <v>7</v>
      </c>
      <c r="AI587" s="214"/>
      <c r="AJ587" s="214"/>
      <c r="AK587" s="214"/>
      <c r="AL587" s="214"/>
      <c r="AM587" s="214"/>
      <c r="AN587" s="214"/>
      <c r="AO587" s="214"/>
      <c r="AP587" s="214"/>
      <c r="AQ587" s="214"/>
      <c r="AR587" s="214"/>
      <c r="AS587" s="214"/>
      <c r="AT587" s="214"/>
      <c r="AU587" s="214"/>
      <c r="AV587" s="214"/>
      <c r="AW587" s="214"/>
      <c r="AX587" s="214"/>
      <c r="AY587" s="214"/>
      <c r="AZ587" s="214"/>
      <c r="BA587" s="214"/>
      <c r="BB587" s="214"/>
      <c r="BC587" s="214"/>
      <c r="BD587" s="214"/>
      <c r="BE587" s="214"/>
      <c r="BF587" s="214"/>
      <c r="BG587" s="214"/>
      <c r="BH587" s="214"/>
    </row>
    <row r="588" spans="1:60" outlineLevel="3" x14ac:dyDescent="0.2">
      <c r="A588" s="221"/>
      <c r="B588" s="222"/>
      <c r="C588" s="268" t="s">
        <v>1523</v>
      </c>
      <c r="D588" s="262"/>
      <c r="E588" s="263">
        <v>0.33698</v>
      </c>
      <c r="F588" s="224"/>
      <c r="G588" s="224"/>
      <c r="H588" s="224"/>
      <c r="I588" s="224"/>
      <c r="J588" s="224"/>
      <c r="K588" s="224"/>
      <c r="L588" s="224"/>
      <c r="M588" s="224"/>
      <c r="N588" s="223"/>
      <c r="O588" s="223"/>
      <c r="P588" s="223"/>
      <c r="Q588" s="223"/>
      <c r="R588" s="224"/>
      <c r="S588" s="224"/>
      <c r="T588" s="224"/>
      <c r="U588" s="224"/>
      <c r="V588" s="224"/>
      <c r="W588" s="224"/>
      <c r="X588" s="224"/>
      <c r="Y588" s="224"/>
      <c r="Z588" s="214"/>
      <c r="AA588" s="214"/>
      <c r="AB588" s="214"/>
      <c r="AC588" s="214"/>
      <c r="AD588" s="214"/>
      <c r="AE588" s="214"/>
      <c r="AF588" s="214"/>
      <c r="AG588" s="214" t="s">
        <v>371</v>
      </c>
      <c r="AH588" s="214">
        <v>7</v>
      </c>
      <c r="AI588" s="214"/>
      <c r="AJ588" s="214"/>
      <c r="AK588" s="214"/>
      <c r="AL588" s="214"/>
      <c r="AM588" s="214"/>
      <c r="AN588" s="214"/>
      <c r="AO588" s="214"/>
      <c r="AP588" s="214"/>
      <c r="AQ588" s="214"/>
      <c r="AR588" s="214"/>
      <c r="AS588" s="214"/>
      <c r="AT588" s="214"/>
      <c r="AU588" s="214"/>
      <c r="AV588" s="214"/>
      <c r="AW588" s="214"/>
      <c r="AX588" s="214"/>
      <c r="AY588" s="214"/>
      <c r="AZ588" s="214"/>
      <c r="BA588" s="214"/>
      <c r="BB588" s="214"/>
      <c r="BC588" s="214"/>
      <c r="BD588" s="214"/>
      <c r="BE588" s="214"/>
      <c r="BF588" s="214"/>
      <c r="BG588" s="214"/>
      <c r="BH588" s="214"/>
    </row>
    <row r="589" spans="1:60" outlineLevel="3" x14ac:dyDescent="0.2">
      <c r="A589" s="221"/>
      <c r="B589" s="222"/>
      <c r="C589" s="268" t="s">
        <v>1524</v>
      </c>
      <c r="D589" s="262"/>
      <c r="E589" s="263">
        <v>0.43325999999999998</v>
      </c>
      <c r="F589" s="224"/>
      <c r="G589" s="224"/>
      <c r="H589" s="224"/>
      <c r="I589" s="224"/>
      <c r="J589" s="224"/>
      <c r="K589" s="224"/>
      <c r="L589" s="224"/>
      <c r="M589" s="224"/>
      <c r="N589" s="223"/>
      <c r="O589" s="223"/>
      <c r="P589" s="223"/>
      <c r="Q589" s="223"/>
      <c r="R589" s="224"/>
      <c r="S589" s="224"/>
      <c r="T589" s="224"/>
      <c r="U589" s="224"/>
      <c r="V589" s="224"/>
      <c r="W589" s="224"/>
      <c r="X589" s="224"/>
      <c r="Y589" s="224"/>
      <c r="Z589" s="214"/>
      <c r="AA589" s="214"/>
      <c r="AB589" s="214"/>
      <c r="AC589" s="214"/>
      <c r="AD589" s="214"/>
      <c r="AE589" s="214"/>
      <c r="AF589" s="214"/>
      <c r="AG589" s="214" t="s">
        <v>371</v>
      </c>
      <c r="AH589" s="214">
        <v>7</v>
      </c>
      <c r="AI589" s="214"/>
      <c r="AJ589" s="214"/>
      <c r="AK589" s="214"/>
      <c r="AL589" s="214"/>
      <c r="AM589" s="214"/>
      <c r="AN589" s="214"/>
      <c r="AO589" s="214"/>
      <c r="AP589" s="214"/>
      <c r="AQ589" s="214"/>
      <c r="AR589" s="214"/>
      <c r="AS589" s="214"/>
      <c r="AT589" s="214"/>
      <c r="AU589" s="214"/>
      <c r="AV589" s="214"/>
      <c r="AW589" s="214"/>
      <c r="AX589" s="214"/>
      <c r="AY589" s="214"/>
      <c r="AZ589" s="214"/>
      <c r="BA589" s="214"/>
      <c r="BB589" s="214"/>
      <c r="BC589" s="214"/>
      <c r="BD589" s="214"/>
      <c r="BE589" s="214"/>
      <c r="BF589" s="214"/>
      <c r="BG589" s="214"/>
      <c r="BH589" s="214"/>
    </row>
    <row r="590" spans="1:60" outlineLevel="3" x14ac:dyDescent="0.2">
      <c r="A590" s="221"/>
      <c r="B590" s="222"/>
      <c r="C590" s="268" t="s">
        <v>1525</v>
      </c>
      <c r="D590" s="262"/>
      <c r="E590" s="263">
        <v>0.44169999999999998</v>
      </c>
      <c r="F590" s="224"/>
      <c r="G590" s="224"/>
      <c r="H590" s="224"/>
      <c r="I590" s="224"/>
      <c r="J590" s="224"/>
      <c r="K590" s="224"/>
      <c r="L590" s="224"/>
      <c r="M590" s="224"/>
      <c r="N590" s="223"/>
      <c r="O590" s="223"/>
      <c r="P590" s="223"/>
      <c r="Q590" s="223"/>
      <c r="R590" s="224"/>
      <c r="S590" s="224"/>
      <c r="T590" s="224"/>
      <c r="U590" s="224"/>
      <c r="V590" s="224"/>
      <c r="W590" s="224"/>
      <c r="X590" s="224"/>
      <c r="Y590" s="224"/>
      <c r="Z590" s="214"/>
      <c r="AA590" s="214"/>
      <c r="AB590" s="214"/>
      <c r="AC590" s="214"/>
      <c r="AD590" s="214"/>
      <c r="AE590" s="214"/>
      <c r="AF590" s="214"/>
      <c r="AG590" s="214" t="s">
        <v>371</v>
      </c>
      <c r="AH590" s="214">
        <v>7</v>
      </c>
      <c r="AI590" s="214"/>
      <c r="AJ590" s="214"/>
      <c r="AK590" s="214"/>
      <c r="AL590" s="214"/>
      <c r="AM590" s="214"/>
      <c r="AN590" s="214"/>
      <c r="AO590" s="214"/>
      <c r="AP590" s="214"/>
      <c r="AQ590" s="214"/>
      <c r="AR590" s="214"/>
      <c r="AS590" s="214"/>
      <c r="AT590" s="214"/>
      <c r="AU590" s="214"/>
      <c r="AV590" s="214"/>
      <c r="AW590" s="214"/>
      <c r="AX590" s="214"/>
      <c r="AY590" s="214"/>
      <c r="AZ590" s="214"/>
      <c r="BA590" s="214"/>
      <c r="BB590" s="214"/>
      <c r="BC590" s="214"/>
      <c r="BD590" s="214"/>
      <c r="BE590" s="214"/>
      <c r="BF590" s="214"/>
      <c r="BG590" s="214"/>
      <c r="BH590" s="214"/>
    </row>
    <row r="591" spans="1:60" outlineLevel="3" x14ac:dyDescent="0.2">
      <c r="A591" s="221"/>
      <c r="B591" s="222"/>
      <c r="C591" s="268" t="s">
        <v>1526</v>
      </c>
      <c r="D591" s="262"/>
      <c r="E591" s="263">
        <v>5.4000000000000003E-3</v>
      </c>
      <c r="F591" s="224"/>
      <c r="G591" s="224"/>
      <c r="H591" s="224"/>
      <c r="I591" s="224"/>
      <c r="J591" s="224"/>
      <c r="K591" s="224"/>
      <c r="L591" s="224"/>
      <c r="M591" s="224"/>
      <c r="N591" s="223"/>
      <c r="O591" s="223"/>
      <c r="P591" s="223"/>
      <c r="Q591" s="223"/>
      <c r="R591" s="224"/>
      <c r="S591" s="224"/>
      <c r="T591" s="224"/>
      <c r="U591" s="224"/>
      <c r="V591" s="224"/>
      <c r="W591" s="224"/>
      <c r="X591" s="224"/>
      <c r="Y591" s="224"/>
      <c r="Z591" s="214"/>
      <c r="AA591" s="214"/>
      <c r="AB591" s="214"/>
      <c r="AC591" s="214"/>
      <c r="AD591" s="214"/>
      <c r="AE591" s="214"/>
      <c r="AF591" s="214"/>
      <c r="AG591" s="214" t="s">
        <v>371</v>
      </c>
      <c r="AH591" s="214">
        <v>7</v>
      </c>
      <c r="AI591" s="214"/>
      <c r="AJ591" s="214"/>
      <c r="AK591" s="214"/>
      <c r="AL591" s="214"/>
      <c r="AM591" s="214"/>
      <c r="AN591" s="214"/>
      <c r="AO591" s="214"/>
      <c r="AP591" s="214"/>
      <c r="AQ591" s="214"/>
      <c r="AR591" s="214"/>
      <c r="AS591" s="214"/>
      <c r="AT591" s="214"/>
      <c r="AU591" s="214"/>
      <c r="AV591" s="214"/>
      <c r="AW591" s="214"/>
      <c r="AX591" s="214"/>
      <c r="AY591" s="214"/>
      <c r="AZ591" s="214"/>
      <c r="BA591" s="214"/>
      <c r="BB591" s="214"/>
      <c r="BC591" s="214"/>
      <c r="BD591" s="214"/>
      <c r="BE591" s="214"/>
      <c r="BF591" s="214"/>
      <c r="BG591" s="214"/>
      <c r="BH591" s="214"/>
    </row>
    <row r="592" spans="1:60" outlineLevel="3" x14ac:dyDescent="0.2">
      <c r="A592" s="221"/>
      <c r="B592" s="222"/>
      <c r="C592" s="268" t="s">
        <v>1527</v>
      </c>
      <c r="D592" s="262"/>
      <c r="E592" s="263">
        <v>0.48139999999999999</v>
      </c>
      <c r="F592" s="224"/>
      <c r="G592" s="224"/>
      <c r="H592" s="224"/>
      <c r="I592" s="224"/>
      <c r="J592" s="224"/>
      <c r="K592" s="224"/>
      <c r="L592" s="224"/>
      <c r="M592" s="224"/>
      <c r="N592" s="223"/>
      <c r="O592" s="223"/>
      <c r="P592" s="223"/>
      <c r="Q592" s="223"/>
      <c r="R592" s="224"/>
      <c r="S592" s="224"/>
      <c r="T592" s="224"/>
      <c r="U592" s="224"/>
      <c r="V592" s="224"/>
      <c r="W592" s="224"/>
      <c r="X592" s="224"/>
      <c r="Y592" s="224"/>
      <c r="Z592" s="214"/>
      <c r="AA592" s="214"/>
      <c r="AB592" s="214"/>
      <c r="AC592" s="214"/>
      <c r="AD592" s="214"/>
      <c r="AE592" s="214"/>
      <c r="AF592" s="214"/>
      <c r="AG592" s="214" t="s">
        <v>371</v>
      </c>
      <c r="AH592" s="214">
        <v>7</v>
      </c>
      <c r="AI592" s="214"/>
      <c r="AJ592" s="214"/>
      <c r="AK592" s="214"/>
      <c r="AL592" s="214"/>
      <c r="AM592" s="214"/>
      <c r="AN592" s="214"/>
      <c r="AO592" s="214"/>
      <c r="AP592" s="214"/>
      <c r="AQ592" s="214"/>
      <c r="AR592" s="214"/>
      <c r="AS592" s="214"/>
      <c r="AT592" s="214"/>
      <c r="AU592" s="214"/>
      <c r="AV592" s="214"/>
      <c r="AW592" s="214"/>
      <c r="AX592" s="214"/>
      <c r="AY592" s="214"/>
      <c r="AZ592" s="214"/>
      <c r="BA592" s="214"/>
      <c r="BB592" s="214"/>
      <c r="BC592" s="214"/>
      <c r="BD592" s="214"/>
      <c r="BE592" s="214"/>
      <c r="BF592" s="214"/>
      <c r="BG592" s="214"/>
      <c r="BH592" s="214"/>
    </row>
    <row r="593" spans="1:60" outlineLevel="3" x14ac:dyDescent="0.2">
      <c r="A593" s="221"/>
      <c r="B593" s="222"/>
      <c r="C593" s="268" t="s">
        <v>1528</v>
      </c>
      <c r="D593" s="262"/>
      <c r="E593" s="263">
        <v>2.53E-2</v>
      </c>
      <c r="F593" s="224"/>
      <c r="G593" s="224"/>
      <c r="H593" s="224"/>
      <c r="I593" s="224"/>
      <c r="J593" s="224"/>
      <c r="K593" s="224"/>
      <c r="L593" s="224"/>
      <c r="M593" s="224"/>
      <c r="N593" s="223"/>
      <c r="O593" s="223"/>
      <c r="P593" s="223"/>
      <c r="Q593" s="223"/>
      <c r="R593" s="224"/>
      <c r="S593" s="224"/>
      <c r="T593" s="224"/>
      <c r="U593" s="224"/>
      <c r="V593" s="224"/>
      <c r="W593" s="224"/>
      <c r="X593" s="224"/>
      <c r="Y593" s="224"/>
      <c r="Z593" s="214"/>
      <c r="AA593" s="214"/>
      <c r="AB593" s="214"/>
      <c r="AC593" s="214"/>
      <c r="AD593" s="214"/>
      <c r="AE593" s="214"/>
      <c r="AF593" s="214"/>
      <c r="AG593" s="214" t="s">
        <v>371</v>
      </c>
      <c r="AH593" s="214">
        <v>7</v>
      </c>
      <c r="AI593" s="214"/>
      <c r="AJ593" s="214"/>
      <c r="AK593" s="214"/>
      <c r="AL593" s="214"/>
      <c r="AM593" s="214"/>
      <c r="AN593" s="214"/>
      <c r="AO593" s="214"/>
      <c r="AP593" s="214"/>
      <c r="AQ593" s="214"/>
      <c r="AR593" s="214"/>
      <c r="AS593" s="214"/>
      <c r="AT593" s="214"/>
      <c r="AU593" s="214"/>
      <c r="AV593" s="214"/>
      <c r="AW593" s="214"/>
      <c r="AX593" s="214"/>
      <c r="AY593" s="214"/>
      <c r="AZ593" s="214"/>
      <c r="BA593" s="214"/>
      <c r="BB593" s="214"/>
      <c r="BC593" s="214"/>
      <c r="BD593" s="214"/>
      <c r="BE593" s="214"/>
      <c r="BF593" s="214"/>
      <c r="BG593" s="214"/>
      <c r="BH593" s="214"/>
    </row>
    <row r="594" spans="1:60" outlineLevel="1" x14ac:dyDescent="0.2">
      <c r="A594" s="236">
        <v>161</v>
      </c>
      <c r="B594" s="237" t="s">
        <v>1529</v>
      </c>
      <c r="C594" s="254" t="s">
        <v>1530</v>
      </c>
      <c r="D594" s="238" t="s">
        <v>581</v>
      </c>
      <c r="E594" s="239">
        <v>4.709E-2</v>
      </c>
      <c r="F594" s="240"/>
      <c r="G594" s="241">
        <f>ROUND(E594*F594,2)</f>
        <v>0</v>
      </c>
      <c r="H594" s="240"/>
      <c r="I594" s="241">
        <f>ROUND(E594*H594,2)</f>
        <v>0</v>
      </c>
      <c r="J594" s="240"/>
      <c r="K594" s="241">
        <f>ROUND(E594*J594,2)</f>
        <v>0</v>
      </c>
      <c r="L594" s="241">
        <v>12</v>
      </c>
      <c r="M594" s="241">
        <f>G594*(1+L594/100)</f>
        <v>0</v>
      </c>
      <c r="N594" s="239">
        <v>0</v>
      </c>
      <c r="O594" s="239">
        <f>ROUND(E594*N594,2)</f>
        <v>0</v>
      </c>
      <c r="P594" s="239">
        <v>0</v>
      </c>
      <c r="Q594" s="239">
        <f>ROUND(E594*P594,2)</f>
        <v>0</v>
      </c>
      <c r="R594" s="241" t="s">
        <v>519</v>
      </c>
      <c r="S594" s="241" t="s">
        <v>315</v>
      </c>
      <c r="T594" s="242" t="s">
        <v>315</v>
      </c>
      <c r="U594" s="224">
        <v>0</v>
      </c>
      <c r="V594" s="224">
        <f>ROUND(E594*U594,2)</f>
        <v>0</v>
      </c>
      <c r="W594" s="224"/>
      <c r="X594" s="224" t="s">
        <v>336</v>
      </c>
      <c r="Y594" s="224" t="s">
        <v>317</v>
      </c>
      <c r="Z594" s="214"/>
      <c r="AA594" s="214"/>
      <c r="AB594" s="214"/>
      <c r="AC594" s="214"/>
      <c r="AD594" s="214"/>
      <c r="AE594" s="214"/>
      <c r="AF594" s="214"/>
      <c r="AG594" s="214" t="s">
        <v>337</v>
      </c>
      <c r="AH594" s="214"/>
      <c r="AI594" s="214"/>
      <c r="AJ594" s="214"/>
      <c r="AK594" s="214"/>
      <c r="AL594" s="214"/>
      <c r="AM594" s="214"/>
      <c r="AN594" s="214"/>
      <c r="AO594" s="214"/>
      <c r="AP594" s="214"/>
      <c r="AQ594" s="214"/>
      <c r="AR594" s="214"/>
      <c r="AS594" s="214"/>
      <c r="AT594" s="214"/>
      <c r="AU594" s="214"/>
      <c r="AV594" s="214"/>
      <c r="AW594" s="214"/>
      <c r="AX594" s="214"/>
      <c r="AY594" s="214"/>
      <c r="AZ594" s="214"/>
      <c r="BA594" s="214"/>
      <c r="BB594" s="214"/>
      <c r="BC594" s="214"/>
      <c r="BD594" s="214"/>
      <c r="BE594" s="214"/>
      <c r="BF594" s="214"/>
      <c r="BG594" s="214"/>
      <c r="BH594" s="214"/>
    </row>
    <row r="595" spans="1:60" outlineLevel="2" x14ac:dyDescent="0.2">
      <c r="A595" s="221"/>
      <c r="B595" s="222"/>
      <c r="C595" s="255" t="s">
        <v>1531</v>
      </c>
      <c r="D595" s="243"/>
      <c r="E595" s="243"/>
      <c r="F595" s="243"/>
      <c r="G595" s="243"/>
      <c r="H595" s="224"/>
      <c r="I595" s="224"/>
      <c r="J595" s="224"/>
      <c r="K595" s="224"/>
      <c r="L595" s="224"/>
      <c r="M595" s="224"/>
      <c r="N595" s="223"/>
      <c r="O595" s="223"/>
      <c r="P595" s="223"/>
      <c r="Q595" s="223"/>
      <c r="R595" s="224"/>
      <c r="S595" s="224"/>
      <c r="T595" s="224"/>
      <c r="U595" s="224"/>
      <c r="V595" s="224"/>
      <c r="W595" s="224"/>
      <c r="X595" s="224"/>
      <c r="Y595" s="224"/>
      <c r="Z595" s="214"/>
      <c r="AA595" s="214"/>
      <c r="AB595" s="214"/>
      <c r="AC595" s="214"/>
      <c r="AD595" s="214"/>
      <c r="AE595" s="214"/>
      <c r="AF595" s="214"/>
      <c r="AG595" s="214" t="s">
        <v>320</v>
      </c>
      <c r="AH595" s="214"/>
      <c r="AI595" s="214"/>
      <c r="AJ595" s="214"/>
      <c r="AK595" s="214"/>
      <c r="AL595" s="214"/>
      <c r="AM595" s="214"/>
      <c r="AN595" s="214"/>
      <c r="AO595" s="214"/>
      <c r="AP595" s="214"/>
      <c r="AQ595" s="214"/>
      <c r="AR595" s="214"/>
      <c r="AS595" s="214"/>
      <c r="AT595" s="214"/>
      <c r="AU595" s="214"/>
      <c r="AV595" s="214"/>
      <c r="AW595" s="214"/>
      <c r="AX595" s="214"/>
      <c r="AY595" s="214"/>
      <c r="AZ595" s="214"/>
      <c r="BA595" s="214"/>
      <c r="BB595" s="214"/>
      <c r="BC595" s="214"/>
      <c r="BD595" s="214"/>
      <c r="BE595" s="214"/>
      <c r="BF595" s="214"/>
      <c r="BG595" s="214"/>
      <c r="BH595" s="214"/>
    </row>
    <row r="596" spans="1:60" outlineLevel="2" x14ac:dyDescent="0.2">
      <c r="A596" s="221"/>
      <c r="B596" s="222"/>
      <c r="C596" s="268" t="s">
        <v>1532</v>
      </c>
      <c r="D596" s="262"/>
      <c r="E596" s="263">
        <v>4.709E-2</v>
      </c>
      <c r="F596" s="224"/>
      <c r="G596" s="224"/>
      <c r="H596" s="224"/>
      <c r="I596" s="224"/>
      <c r="J596" s="224"/>
      <c r="K596" s="224"/>
      <c r="L596" s="224"/>
      <c r="M596" s="224"/>
      <c r="N596" s="223"/>
      <c r="O596" s="223"/>
      <c r="P596" s="223"/>
      <c r="Q596" s="223"/>
      <c r="R596" s="224"/>
      <c r="S596" s="224"/>
      <c r="T596" s="224"/>
      <c r="U596" s="224"/>
      <c r="V596" s="224"/>
      <c r="W596" s="224"/>
      <c r="X596" s="224"/>
      <c r="Y596" s="224"/>
      <c r="Z596" s="214"/>
      <c r="AA596" s="214"/>
      <c r="AB596" s="214"/>
      <c r="AC596" s="214"/>
      <c r="AD596" s="214"/>
      <c r="AE596" s="214"/>
      <c r="AF596" s="214"/>
      <c r="AG596" s="214" t="s">
        <v>371</v>
      </c>
      <c r="AH596" s="214">
        <v>7</v>
      </c>
      <c r="AI596" s="214"/>
      <c r="AJ596" s="214"/>
      <c r="AK596" s="214"/>
      <c r="AL596" s="214"/>
      <c r="AM596" s="214"/>
      <c r="AN596" s="214"/>
      <c r="AO596" s="214"/>
      <c r="AP596" s="214"/>
      <c r="AQ596" s="214"/>
      <c r="AR596" s="214"/>
      <c r="AS596" s="214"/>
      <c r="AT596" s="214"/>
      <c r="AU596" s="214"/>
      <c r="AV596" s="214"/>
      <c r="AW596" s="214"/>
      <c r="AX596" s="214"/>
      <c r="AY596" s="214"/>
      <c r="AZ596" s="214"/>
      <c r="BA596" s="214"/>
      <c r="BB596" s="214"/>
      <c r="BC596" s="214"/>
      <c r="BD596" s="214"/>
      <c r="BE596" s="214"/>
      <c r="BF596" s="214"/>
      <c r="BG596" s="214"/>
      <c r="BH596" s="214"/>
    </row>
    <row r="597" spans="1:60" ht="22.5" outlineLevel="1" x14ac:dyDescent="0.2">
      <c r="A597" s="236">
        <v>162</v>
      </c>
      <c r="B597" s="237" t="s">
        <v>1286</v>
      </c>
      <c r="C597" s="254" t="s">
        <v>1533</v>
      </c>
      <c r="D597" s="238" t="s">
        <v>581</v>
      </c>
      <c r="E597" s="239">
        <v>0.27417999999999998</v>
      </c>
      <c r="F597" s="240"/>
      <c r="G597" s="241">
        <f>ROUND(E597*F597,2)</f>
        <v>0</v>
      </c>
      <c r="H597" s="240"/>
      <c r="I597" s="241">
        <f>ROUND(E597*H597,2)</f>
        <v>0</v>
      </c>
      <c r="J597" s="240"/>
      <c r="K597" s="241">
        <f>ROUND(E597*J597,2)</f>
        <v>0</v>
      </c>
      <c r="L597" s="241">
        <v>12</v>
      </c>
      <c r="M597" s="241">
        <f>G597*(1+L597/100)</f>
        <v>0</v>
      </c>
      <c r="N597" s="239">
        <v>0</v>
      </c>
      <c r="O597" s="239">
        <f>ROUND(E597*N597,2)</f>
        <v>0</v>
      </c>
      <c r="P597" s="239">
        <v>0</v>
      </c>
      <c r="Q597" s="239">
        <f>ROUND(E597*P597,2)</f>
        <v>0</v>
      </c>
      <c r="R597" s="241" t="s">
        <v>519</v>
      </c>
      <c r="S597" s="241" t="s">
        <v>315</v>
      </c>
      <c r="T597" s="242" t="s">
        <v>315</v>
      </c>
      <c r="U597" s="224">
        <v>0</v>
      </c>
      <c r="V597" s="224">
        <f>ROUND(E597*U597,2)</f>
        <v>0</v>
      </c>
      <c r="W597" s="224"/>
      <c r="X597" s="224" t="s">
        <v>336</v>
      </c>
      <c r="Y597" s="224" t="s">
        <v>317</v>
      </c>
      <c r="Z597" s="214"/>
      <c r="AA597" s="214"/>
      <c r="AB597" s="214"/>
      <c r="AC597" s="214"/>
      <c r="AD597" s="214"/>
      <c r="AE597" s="214"/>
      <c r="AF597" s="214"/>
      <c r="AG597" s="214" t="s">
        <v>337</v>
      </c>
      <c r="AH597" s="214"/>
      <c r="AI597" s="214"/>
      <c r="AJ597" s="214"/>
      <c r="AK597" s="214"/>
      <c r="AL597" s="214"/>
      <c r="AM597" s="214"/>
      <c r="AN597" s="214"/>
      <c r="AO597" s="214"/>
      <c r="AP597" s="214"/>
      <c r="AQ597" s="214"/>
      <c r="AR597" s="214"/>
      <c r="AS597" s="214"/>
      <c r="AT597" s="214"/>
      <c r="AU597" s="214"/>
      <c r="AV597" s="214"/>
      <c r="AW597" s="214"/>
      <c r="AX597" s="214"/>
      <c r="AY597" s="214"/>
      <c r="AZ597" s="214"/>
      <c r="BA597" s="214"/>
      <c r="BB597" s="214"/>
      <c r="BC597" s="214"/>
      <c r="BD597" s="214"/>
      <c r="BE597" s="214"/>
      <c r="BF597" s="214"/>
      <c r="BG597" s="214"/>
      <c r="BH597" s="214"/>
    </row>
    <row r="598" spans="1:60" outlineLevel="2" x14ac:dyDescent="0.2">
      <c r="A598" s="221"/>
      <c r="B598" s="222"/>
      <c r="C598" s="268" t="s">
        <v>1534</v>
      </c>
      <c r="D598" s="262"/>
      <c r="E598" s="263">
        <v>0.27417999999999998</v>
      </c>
      <c r="F598" s="224"/>
      <c r="G598" s="224"/>
      <c r="H598" s="224"/>
      <c r="I598" s="224"/>
      <c r="J598" s="224"/>
      <c r="K598" s="224"/>
      <c r="L598" s="224"/>
      <c r="M598" s="224"/>
      <c r="N598" s="223"/>
      <c r="O598" s="223"/>
      <c r="P598" s="223"/>
      <c r="Q598" s="223"/>
      <c r="R598" s="224"/>
      <c r="S598" s="224"/>
      <c r="T598" s="224"/>
      <c r="U598" s="224"/>
      <c r="V598" s="224"/>
      <c r="W598" s="224"/>
      <c r="X598" s="224"/>
      <c r="Y598" s="224"/>
      <c r="Z598" s="214"/>
      <c r="AA598" s="214"/>
      <c r="AB598" s="214"/>
      <c r="AC598" s="214"/>
      <c r="AD598" s="214"/>
      <c r="AE598" s="214"/>
      <c r="AF598" s="214"/>
      <c r="AG598" s="214" t="s">
        <v>371</v>
      </c>
      <c r="AH598" s="214">
        <v>7</v>
      </c>
      <c r="AI598" s="214"/>
      <c r="AJ598" s="214"/>
      <c r="AK598" s="214"/>
      <c r="AL598" s="214"/>
      <c r="AM598" s="214"/>
      <c r="AN598" s="214"/>
      <c r="AO598" s="214"/>
      <c r="AP598" s="214"/>
      <c r="AQ598" s="214"/>
      <c r="AR598" s="214"/>
      <c r="AS598" s="214"/>
      <c r="AT598" s="214"/>
      <c r="AU598" s="214"/>
      <c r="AV598" s="214"/>
      <c r="AW598" s="214"/>
      <c r="AX598" s="214"/>
      <c r="AY598" s="214"/>
      <c r="AZ598" s="214"/>
      <c r="BA598" s="214"/>
      <c r="BB598" s="214"/>
      <c r="BC598" s="214"/>
      <c r="BD598" s="214"/>
      <c r="BE598" s="214"/>
      <c r="BF598" s="214"/>
      <c r="BG598" s="214"/>
      <c r="BH598" s="214"/>
    </row>
    <row r="599" spans="1:60" x14ac:dyDescent="0.2">
      <c r="A599" s="3"/>
      <c r="B599" s="4"/>
      <c r="C599" s="259"/>
      <c r="D599" s="6"/>
      <c r="E599" s="3"/>
      <c r="F599" s="3"/>
      <c r="G599" s="3"/>
      <c r="H599" s="3"/>
      <c r="I599" s="3"/>
      <c r="J599" s="3"/>
      <c r="K599" s="3"/>
      <c r="L599" s="3"/>
      <c r="M599" s="3"/>
      <c r="N599" s="3"/>
      <c r="O599" s="3"/>
      <c r="P599" s="3"/>
      <c r="Q599" s="3"/>
      <c r="R599" s="3"/>
      <c r="S599" s="3"/>
      <c r="T599" s="3"/>
      <c r="U599" s="3"/>
      <c r="V599" s="3"/>
      <c r="W599" s="3"/>
      <c r="X599" s="3"/>
      <c r="Y599" s="3"/>
      <c r="AE599">
        <v>12</v>
      </c>
      <c r="AF599">
        <v>21</v>
      </c>
      <c r="AG599" t="s">
        <v>296</v>
      </c>
    </row>
    <row r="600" spans="1:60" x14ac:dyDescent="0.2">
      <c r="A600" s="217"/>
      <c r="B600" s="218" t="s">
        <v>29</v>
      </c>
      <c r="C600" s="260"/>
      <c r="D600" s="219"/>
      <c r="E600" s="220"/>
      <c r="F600" s="220"/>
      <c r="G600" s="235">
        <f>G8+G17+G27+G51+G103+G107+G125+G139+G146+G162+G206+G209+G219+G252+G274+G277+G297+G303+G317+G350+G370+G441+G468+G472+G503+G515+G559+G561+G563</f>
        <v>0</v>
      </c>
      <c r="H600" s="3"/>
      <c r="I600" s="3"/>
      <c r="J600" s="3"/>
      <c r="K600" s="3"/>
      <c r="L600" s="3"/>
      <c r="M600" s="3"/>
      <c r="N600" s="3"/>
      <c r="O600" s="3"/>
      <c r="P600" s="3"/>
      <c r="Q600" s="3"/>
      <c r="R600" s="3"/>
      <c r="S600" s="3"/>
      <c r="T600" s="3"/>
      <c r="U600" s="3"/>
      <c r="V600" s="3"/>
      <c r="W600" s="3"/>
      <c r="X600" s="3"/>
      <c r="Y600" s="3"/>
      <c r="AE600">
        <f>SUMIF(L7:L598,AE599,G7:G598)</f>
        <v>0</v>
      </c>
      <c r="AF600">
        <f>SUMIF(L7:L598,AF599,G7:G598)</f>
        <v>0</v>
      </c>
      <c r="AG600" t="s">
        <v>360</v>
      </c>
    </row>
    <row r="601" spans="1:60" x14ac:dyDescent="0.2">
      <c r="C601" s="261"/>
      <c r="D601" s="10"/>
      <c r="AG601" t="s">
        <v>361</v>
      </c>
    </row>
    <row r="602" spans="1:60" x14ac:dyDescent="0.2">
      <c r="D602" s="10"/>
    </row>
    <row r="603" spans="1:60" x14ac:dyDescent="0.2">
      <c r="D603" s="10"/>
    </row>
    <row r="604" spans="1:60" x14ac:dyDescent="0.2">
      <c r="D604" s="10"/>
    </row>
    <row r="605" spans="1:60" x14ac:dyDescent="0.2">
      <c r="D605" s="10"/>
    </row>
    <row r="606" spans="1:60" x14ac:dyDescent="0.2">
      <c r="D606" s="10"/>
    </row>
    <row r="607" spans="1:60" x14ac:dyDescent="0.2">
      <c r="D607" s="10"/>
    </row>
    <row r="608" spans="1:60"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5LPosXn69pQLIWvprdrwAHVH5W42WNSFiWmIDUA3bdXmCqvUWfCYmT6YrVi7HmdxQuSDj2b8/4zYON0Kcp+FVw==" saltValue="8EdKUNGhS7I0C5PwoJwO8g==" spinCount="100000" sheet="1" formatRows="0"/>
  <mergeCells count="110">
    <mergeCell ref="C580:G580"/>
    <mergeCell ref="C595:G595"/>
    <mergeCell ref="C493:G493"/>
    <mergeCell ref="C502:G502"/>
    <mergeCell ref="C505:G505"/>
    <mergeCell ref="C512:G512"/>
    <mergeCell ref="C517:G517"/>
    <mergeCell ref="C571:G571"/>
    <mergeCell ref="C460:G460"/>
    <mergeCell ref="C461:G461"/>
    <mergeCell ref="C464:G464"/>
    <mergeCell ref="C467:G467"/>
    <mergeCell ref="C474:G474"/>
    <mergeCell ref="C477:G477"/>
    <mergeCell ref="C432:G432"/>
    <mergeCell ref="C433:G433"/>
    <mergeCell ref="C440:G440"/>
    <mergeCell ref="C447:G447"/>
    <mergeCell ref="C454:G454"/>
    <mergeCell ref="C459:G459"/>
    <mergeCell ref="C424:G424"/>
    <mergeCell ref="C427:G427"/>
    <mergeCell ref="C428:G428"/>
    <mergeCell ref="C429:G429"/>
    <mergeCell ref="C430:G430"/>
    <mergeCell ref="C431:G431"/>
    <mergeCell ref="C417:G417"/>
    <mergeCell ref="C418:G418"/>
    <mergeCell ref="C419:G419"/>
    <mergeCell ref="C420:G420"/>
    <mergeCell ref="C421:G421"/>
    <mergeCell ref="C422:G422"/>
    <mergeCell ref="C408:G408"/>
    <mergeCell ref="C409:G409"/>
    <mergeCell ref="C410:G410"/>
    <mergeCell ref="C411:G411"/>
    <mergeCell ref="C412:G412"/>
    <mergeCell ref="C414:G414"/>
    <mergeCell ref="C399:G399"/>
    <mergeCell ref="C400:G400"/>
    <mergeCell ref="C401:G401"/>
    <mergeCell ref="C403:G403"/>
    <mergeCell ref="C406:G406"/>
    <mergeCell ref="C407:G407"/>
    <mergeCell ref="C390:G390"/>
    <mergeCell ref="C391:G391"/>
    <mergeCell ref="C392:G392"/>
    <mergeCell ref="C393:G393"/>
    <mergeCell ref="C395:G395"/>
    <mergeCell ref="C398:G398"/>
    <mergeCell ref="C369:G369"/>
    <mergeCell ref="C377:G377"/>
    <mergeCell ref="C381:G381"/>
    <mergeCell ref="C384:G384"/>
    <mergeCell ref="C388:G388"/>
    <mergeCell ref="C389:G389"/>
    <mergeCell ref="C302:G302"/>
    <mergeCell ref="C306:G306"/>
    <mergeCell ref="C316:G316"/>
    <mergeCell ref="C349:G349"/>
    <mergeCell ref="C352:G352"/>
    <mergeCell ref="C359:G359"/>
    <mergeCell ref="C267:G267"/>
    <mergeCell ref="C271:G271"/>
    <mergeCell ref="C273:G273"/>
    <mergeCell ref="C292:G292"/>
    <mergeCell ref="C296:G296"/>
    <mergeCell ref="C299:G299"/>
    <mergeCell ref="C257:G257"/>
    <mergeCell ref="C258:G258"/>
    <mergeCell ref="C260:G260"/>
    <mergeCell ref="C261:G261"/>
    <mergeCell ref="C263:G263"/>
    <mergeCell ref="C265:G265"/>
    <mergeCell ref="C211:G211"/>
    <mergeCell ref="C221:G221"/>
    <mergeCell ref="C248:G248"/>
    <mergeCell ref="C251:G251"/>
    <mergeCell ref="C254:G254"/>
    <mergeCell ref="C255:G255"/>
    <mergeCell ref="C171:G171"/>
    <mergeCell ref="C179:G179"/>
    <mergeCell ref="C196:G196"/>
    <mergeCell ref="C199:G199"/>
    <mergeCell ref="C203:G203"/>
    <mergeCell ref="C208:G208"/>
    <mergeCell ref="C135:G135"/>
    <mergeCell ref="C156:G156"/>
    <mergeCell ref="C157:G157"/>
    <mergeCell ref="C158:G158"/>
    <mergeCell ref="C159:G159"/>
    <mergeCell ref="C160:G160"/>
    <mergeCell ref="C82:G82"/>
    <mergeCell ref="C93:G93"/>
    <mergeCell ref="C105:G105"/>
    <mergeCell ref="C124:G124"/>
    <mergeCell ref="C127:G127"/>
    <mergeCell ref="C130:G130"/>
    <mergeCell ref="C19:G19"/>
    <mergeCell ref="C49:G49"/>
    <mergeCell ref="C57:G57"/>
    <mergeCell ref="C68:G68"/>
    <mergeCell ref="C74:G74"/>
    <mergeCell ref="C75:G75"/>
    <mergeCell ref="A1:G1"/>
    <mergeCell ref="C2:G2"/>
    <mergeCell ref="C3:G3"/>
    <mergeCell ref="C4:G4"/>
    <mergeCell ref="C10:G10"/>
    <mergeCell ref="C15:G15"/>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8" customWidth="1"/>
    <col min="3" max="3" width="63.28515625" style="178"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9" t="s">
        <v>362</v>
      </c>
      <c r="B1" s="199"/>
      <c r="C1" s="199"/>
      <c r="D1" s="199"/>
      <c r="E1" s="199"/>
      <c r="F1" s="199"/>
      <c r="G1" s="199"/>
      <c r="AG1" t="s">
        <v>282</v>
      </c>
    </row>
    <row r="2" spans="1:60" ht="24.95" customHeight="1" x14ac:dyDescent="0.2">
      <c r="A2" s="200" t="s">
        <v>7</v>
      </c>
      <c r="B2" s="49" t="s">
        <v>43</v>
      </c>
      <c r="C2" s="203" t="s">
        <v>44</v>
      </c>
      <c r="D2" s="201"/>
      <c r="E2" s="201"/>
      <c r="F2" s="201"/>
      <c r="G2" s="202"/>
      <c r="AG2" t="s">
        <v>283</v>
      </c>
    </row>
    <row r="3" spans="1:60" ht="24.95" customHeight="1" x14ac:dyDescent="0.2">
      <c r="A3" s="200" t="s">
        <v>8</v>
      </c>
      <c r="B3" s="49" t="s">
        <v>56</v>
      </c>
      <c r="C3" s="203" t="s">
        <v>57</v>
      </c>
      <c r="D3" s="201"/>
      <c r="E3" s="201"/>
      <c r="F3" s="201"/>
      <c r="G3" s="202"/>
      <c r="AC3" s="178" t="s">
        <v>283</v>
      </c>
      <c r="AG3" t="s">
        <v>286</v>
      </c>
    </row>
    <row r="4" spans="1:60" ht="24.95" customHeight="1" x14ac:dyDescent="0.2">
      <c r="A4" s="204" t="s">
        <v>9</v>
      </c>
      <c r="B4" s="205" t="s">
        <v>64</v>
      </c>
      <c r="C4" s="206" t="s">
        <v>65</v>
      </c>
      <c r="D4" s="207"/>
      <c r="E4" s="207"/>
      <c r="F4" s="207"/>
      <c r="G4" s="208"/>
      <c r="AG4" t="s">
        <v>287</v>
      </c>
    </row>
    <row r="5" spans="1:60" x14ac:dyDescent="0.2">
      <c r="D5" s="10"/>
    </row>
    <row r="6" spans="1:60" ht="38.25" x14ac:dyDescent="0.2">
      <c r="A6" s="210" t="s">
        <v>288</v>
      </c>
      <c r="B6" s="212" t="s">
        <v>289</v>
      </c>
      <c r="C6" s="212" t="s">
        <v>290</v>
      </c>
      <c r="D6" s="211" t="s">
        <v>291</v>
      </c>
      <c r="E6" s="210" t="s">
        <v>292</v>
      </c>
      <c r="F6" s="209" t="s">
        <v>293</v>
      </c>
      <c r="G6" s="210" t="s">
        <v>29</v>
      </c>
      <c r="H6" s="213" t="s">
        <v>30</v>
      </c>
      <c r="I6" s="213" t="s">
        <v>294</v>
      </c>
      <c r="J6" s="213" t="s">
        <v>31</v>
      </c>
      <c r="K6" s="213" t="s">
        <v>295</v>
      </c>
      <c r="L6" s="213" t="s">
        <v>296</v>
      </c>
      <c r="M6" s="213" t="s">
        <v>297</v>
      </c>
      <c r="N6" s="213" t="s">
        <v>298</v>
      </c>
      <c r="O6" s="213" t="s">
        <v>299</v>
      </c>
      <c r="P6" s="213" t="s">
        <v>300</v>
      </c>
      <c r="Q6" s="213" t="s">
        <v>301</v>
      </c>
      <c r="R6" s="213" t="s">
        <v>302</v>
      </c>
      <c r="S6" s="213" t="s">
        <v>303</v>
      </c>
      <c r="T6" s="213" t="s">
        <v>304</v>
      </c>
      <c r="U6" s="213" t="s">
        <v>305</v>
      </c>
      <c r="V6" s="213" t="s">
        <v>306</v>
      </c>
      <c r="W6" s="213" t="s">
        <v>307</v>
      </c>
      <c r="X6" s="213" t="s">
        <v>308</v>
      </c>
      <c r="Y6" s="213" t="s">
        <v>309</v>
      </c>
    </row>
    <row r="7" spans="1:60" hidden="1" x14ac:dyDescent="0.2">
      <c r="A7" s="3"/>
      <c r="B7" s="4"/>
      <c r="C7" s="4"/>
      <c r="D7" s="6"/>
      <c r="E7" s="215"/>
      <c r="F7" s="216"/>
      <c r="G7" s="216"/>
      <c r="H7" s="216"/>
      <c r="I7" s="216"/>
      <c r="J7" s="216"/>
      <c r="K7" s="216"/>
      <c r="L7" s="216"/>
      <c r="M7" s="216"/>
      <c r="N7" s="215"/>
      <c r="O7" s="215"/>
      <c r="P7" s="215"/>
      <c r="Q7" s="215"/>
      <c r="R7" s="216"/>
      <c r="S7" s="216"/>
      <c r="T7" s="216"/>
      <c r="U7" s="216"/>
      <c r="V7" s="216"/>
      <c r="W7" s="216"/>
      <c r="X7" s="216"/>
      <c r="Y7" s="216"/>
    </row>
    <row r="8" spans="1:60" x14ac:dyDescent="0.2">
      <c r="A8" s="229" t="s">
        <v>310</v>
      </c>
      <c r="B8" s="230" t="s">
        <v>181</v>
      </c>
      <c r="C8" s="253" t="s">
        <v>182</v>
      </c>
      <c r="D8" s="231"/>
      <c r="E8" s="232"/>
      <c r="F8" s="233"/>
      <c r="G8" s="233">
        <f>SUMIF(AG9:AG34,"&lt;&gt;NOR",G9:G34)</f>
        <v>0</v>
      </c>
      <c r="H8" s="233"/>
      <c r="I8" s="233">
        <f>SUM(I9:I34)</f>
        <v>0</v>
      </c>
      <c r="J8" s="233"/>
      <c r="K8" s="233">
        <f>SUM(K9:K34)</f>
        <v>0</v>
      </c>
      <c r="L8" s="233"/>
      <c r="M8" s="233">
        <f>SUM(M9:M34)</f>
        <v>0</v>
      </c>
      <c r="N8" s="232"/>
      <c r="O8" s="232">
        <f>SUM(O9:O34)</f>
        <v>2.76</v>
      </c>
      <c r="P8" s="232"/>
      <c r="Q8" s="232">
        <f>SUM(Q9:Q34)</f>
        <v>0</v>
      </c>
      <c r="R8" s="233"/>
      <c r="S8" s="233"/>
      <c r="T8" s="234"/>
      <c r="U8" s="228"/>
      <c r="V8" s="228">
        <f>SUM(V9:V34)</f>
        <v>15.540000000000001</v>
      </c>
      <c r="W8" s="228"/>
      <c r="X8" s="228"/>
      <c r="Y8" s="228"/>
      <c r="AG8" t="s">
        <v>311</v>
      </c>
    </row>
    <row r="9" spans="1:60" outlineLevel="1" x14ac:dyDescent="0.2">
      <c r="A9" s="236">
        <v>1</v>
      </c>
      <c r="B9" s="237" t="s">
        <v>1299</v>
      </c>
      <c r="C9" s="254" t="s">
        <v>1300</v>
      </c>
      <c r="D9" s="238" t="s">
        <v>375</v>
      </c>
      <c r="E9" s="239">
        <v>2</v>
      </c>
      <c r="F9" s="240"/>
      <c r="G9" s="241">
        <f>ROUND(E9*F9,2)</f>
        <v>0</v>
      </c>
      <c r="H9" s="240"/>
      <c r="I9" s="241">
        <f>ROUND(E9*H9,2)</f>
        <v>0</v>
      </c>
      <c r="J9" s="240"/>
      <c r="K9" s="241">
        <f>ROUND(E9*J9,2)</f>
        <v>0</v>
      </c>
      <c r="L9" s="241">
        <v>12</v>
      </c>
      <c r="M9" s="241">
        <f>G9*(1+L9/100)</f>
        <v>0</v>
      </c>
      <c r="N9" s="239">
        <v>3.73E-2</v>
      </c>
      <c r="O9" s="239">
        <f>ROUND(E9*N9,2)</f>
        <v>7.0000000000000007E-2</v>
      </c>
      <c r="P9" s="239">
        <v>0</v>
      </c>
      <c r="Q9" s="239">
        <f>ROUND(E9*P9,2)</f>
        <v>0</v>
      </c>
      <c r="R9" s="241" t="s">
        <v>366</v>
      </c>
      <c r="S9" s="241" t="s">
        <v>315</v>
      </c>
      <c r="T9" s="242" t="s">
        <v>315</v>
      </c>
      <c r="U9" s="224">
        <v>0.40775</v>
      </c>
      <c r="V9" s="224">
        <f>ROUND(E9*U9,2)</f>
        <v>0.82</v>
      </c>
      <c r="W9" s="224"/>
      <c r="X9" s="224" t="s">
        <v>336</v>
      </c>
      <c r="Y9" s="224" t="s">
        <v>317</v>
      </c>
      <c r="Z9" s="214"/>
      <c r="AA9" s="214"/>
      <c r="AB9" s="214"/>
      <c r="AC9" s="214"/>
      <c r="AD9" s="214"/>
      <c r="AE9" s="214"/>
      <c r="AF9" s="214"/>
      <c r="AG9" s="214" t="s">
        <v>367</v>
      </c>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row>
    <row r="10" spans="1:60" outlineLevel="2" x14ac:dyDescent="0.2">
      <c r="A10" s="221"/>
      <c r="B10" s="222"/>
      <c r="C10" s="267" t="s">
        <v>1296</v>
      </c>
      <c r="D10" s="266"/>
      <c r="E10" s="266"/>
      <c r="F10" s="266"/>
      <c r="G10" s="266"/>
      <c r="H10" s="224"/>
      <c r="I10" s="224"/>
      <c r="J10" s="224"/>
      <c r="K10" s="224"/>
      <c r="L10" s="224"/>
      <c r="M10" s="224"/>
      <c r="N10" s="223"/>
      <c r="O10" s="223"/>
      <c r="P10" s="223"/>
      <c r="Q10" s="223"/>
      <c r="R10" s="224"/>
      <c r="S10" s="224"/>
      <c r="T10" s="224"/>
      <c r="U10" s="224"/>
      <c r="V10" s="224"/>
      <c r="W10" s="224"/>
      <c r="X10" s="224"/>
      <c r="Y10" s="224"/>
      <c r="Z10" s="214"/>
      <c r="AA10" s="214"/>
      <c r="AB10" s="214"/>
      <c r="AC10" s="214"/>
      <c r="AD10" s="214"/>
      <c r="AE10" s="214"/>
      <c r="AF10" s="214"/>
      <c r="AG10" s="214" t="s">
        <v>369</v>
      </c>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outlineLevel="2" x14ac:dyDescent="0.2">
      <c r="A11" s="221"/>
      <c r="B11" s="222"/>
      <c r="C11" s="268" t="s">
        <v>1535</v>
      </c>
      <c r="D11" s="262"/>
      <c r="E11" s="263"/>
      <c r="F11" s="224"/>
      <c r="G11" s="224"/>
      <c r="H11" s="224"/>
      <c r="I11" s="224"/>
      <c r="J11" s="224"/>
      <c r="K11" s="224"/>
      <c r="L11" s="224"/>
      <c r="M11" s="224"/>
      <c r="N11" s="223"/>
      <c r="O11" s="223"/>
      <c r="P11" s="223"/>
      <c r="Q11" s="223"/>
      <c r="R11" s="224"/>
      <c r="S11" s="224"/>
      <c r="T11" s="224"/>
      <c r="U11" s="224"/>
      <c r="V11" s="224"/>
      <c r="W11" s="224"/>
      <c r="X11" s="224"/>
      <c r="Y11" s="224"/>
      <c r="Z11" s="214"/>
      <c r="AA11" s="214"/>
      <c r="AB11" s="214"/>
      <c r="AC11" s="214"/>
      <c r="AD11" s="214"/>
      <c r="AE11" s="214"/>
      <c r="AF11" s="214"/>
      <c r="AG11" s="214" t="s">
        <v>371</v>
      </c>
      <c r="AH11" s="214">
        <v>0</v>
      </c>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3" x14ac:dyDescent="0.2">
      <c r="A12" s="221"/>
      <c r="B12" s="222"/>
      <c r="C12" s="268" t="s">
        <v>1536</v>
      </c>
      <c r="D12" s="262"/>
      <c r="E12" s="263">
        <v>2</v>
      </c>
      <c r="F12" s="224"/>
      <c r="G12" s="224"/>
      <c r="H12" s="224"/>
      <c r="I12" s="224"/>
      <c r="J12" s="224"/>
      <c r="K12" s="224"/>
      <c r="L12" s="224"/>
      <c r="M12" s="224"/>
      <c r="N12" s="223"/>
      <c r="O12" s="223"/>
      <c r="P12" s="223"/>
      <c r="Q12" s="223"/>
      <c r="R12" s="224"/>
      <c r="S12" s="224"/>
      <c r="T12" s="224"/>
      <c r="U12" s="224"/>
      <c r="V12" s="224"/>
      <c r="W12" s="224"/>
      <c r="X12" s="224"/>
      <c r="Y12" s="224"/>
      <c r="Z12" s="214"/>
      <c r="AA12" s="214"/>
      <c r="AB12" s="214"/>
      <c r="AC12" s="214"/>
      <c r="AD12" s="214"/>
      <c r="AE12" s="214"/>
      <c r="AF12" s="214"/>
      <c r="AG12" s="214" t="s">
        <v>371</v>
      </c>
      <c r="AH12" s="214">
        <v>0</v>
      </c>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ht="22.5" outlineLevel="1" x14ac:dyDescent="0.2">
      <c r="A13" s="236">
        <v>2</v>
      </c>
      <c r="B13" s="237" t="s">
        <v>363</v>
      </c>
      <c r="C13" s="254" t="s">
        <v>364</v>
      </c>
      <c r="D13" s="238" t="s">
        <v>365</v>
      </c>
      <c r="E13" s="239">
        <v>2.6</v>
      </c>
      <c r="F13" s="240"/>
      <c r="G13" s="241">
        <f>ROUND(E13*F13,2)</f>
        <v>0</v>
      </c>
      <c r="H13" s="240"/>
      <c r="I13" s="241">
        <f>ROUND(E13*H13,2)</f>
        <v>0</v>
      </c>
      <c r="J13" s="240"/>
      <c r="K13" s="241">
        <f>ROUND(E13*J13,2)</f>
        <v>0</v>
      </c>
      <c r="L13" s="241">
        <v>12</v>
      </c>
      <c r="M13" s="241">
        <f>G13*(1+L13/100)</f>
        <v>0</v>
      </c>
      <c r="N13" s="239">
        <v>0.76182000000000005</v>
      </c>
      <c r="O13" s="239">
        <f>ROUND(E13*N13,2)</f>
        <v>1.98</v>
      </c>
      <c r="P13" s="239">
        <v>0</v>
      </c>
      <c r="Q13" s="239">
        <f>ROUND(E13*P13,2)</f>
        <v>0</v>
      </c>
      <c r="R13" s="241" t="s">
        <v>366</v>
      </c>
      <c r="S13" s="241" t="s">
        <v>315</v>
      </c>
      <c r="T13" s="242" t="s">
        <v>315</v>
      </c>
      <c r="U13" s="224">
        <v>3.08</v>
      </c>
      <c r="V13" s="224">
        <f>ROUND(E13*U13,2)</f>
        <v>8.01</v>
      </c>
      <c r="W13" s="224"/>
      <c r="X13" s="224" t="s">
        <v>336</v>
      </c>
      <c r="Y13" s="224" t="s">
        <v>317</v>
      </c>
      <c r="Z13" s="214"/>
      <c r="AA13" s="214"/>
      <c r="AB13" s="214"/>
      <c r="AC13" s="214"/>
      <c r="AD13" s="214"/>
      <c r="AE13" s="214"/>
      <c r="AF13" s="214"/>
      <c r="AG13" s="214" t="s">
        <v>367</v>
      </c>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outlineLevel="2" x14ac:dyDescent="0.2">
      <c r="A14" s="221"/>
      <c r="B14" s="222"/>
      <c r="C14" s="267" t="s">
        <v>368</v>
      </c>
      <c r="D14" s="266"/>
      <c r="E14" s="266"/>
      <c r="F14" s="266"/>
      <c r="G14" s="266"/>
      <c r="H14" s="224"/>
      <c r="I14" s="224"/>
      <c r="J14" s="224"/>
      <c r="K14" s="224"/>
      <c r="L14" s="224"/>
      <c r="M14" s="224"/>
      <c r="N14" s="223"/>
      <c r="O14" s="223"/>
      <c r="P14" s="223"/>
      <c r="Q14" s="223"/>
      <c r="R14" s="224"/>
      <c r="S14" s="224"/>
      <c r="T14" s="224"/>
      <c r="U14" s="224"/>
      <c r="V14" s="224"/>
      <c r="W14" s="224"/>
      <c r="X14" s="224"/>
      <c r="Y14" s="224"/>
      <c r="Z14" s="214"/>
      <c r="AA14" s="214"/>
      <c r="AB14" s="214"/>
      <c r="AC14" s="214"/>
      <c r="AD14" s="214"/>
      <c r="AE14" s="214"/>
      <c r="AF14" s="214"/>
      <c r="AG14" s="214" t="s">
        <v>369</v>
      </c>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2" x14ac:dyDescent="0.2">
      <c r="A15" s="221"/>
      <c r="B15" s="222"/>
      <c r="C15" s="268" t="s">
        <v>991</v>
      </c>
      <c r="D15" s="262"/>
      <c r="E15" s="263"/>
      <c r="F15" s="224"/>
      <c r="G15" s="224"/>
      <c r="H15" s="224"/>
      <c r="I15" s="224"/>
      <c r="J15" s="224"/>
      <c r="K15" s="224"/>
      <c r="L15" s="224"/>
      <c r="M15" s="224"/>
      <c r="N15" s="223"/>
      <c r="O15" s="223"/>
      <c r="P15" s="223"/>
      <c r="Q15" s="223"/>
      <c r="R15" s="224"/>
      <c r="S15" s="224"/>
      <c r="T15" s="224"/>
      <c r="U15" s="224"/>
      <c r="V15" s="224"/>
      <c r="W15" s="224"/>
      <c r="X15" s="224"/>
      <c r="Y15" s="224"/>
      <c r="Z15" s="214"/>
      <c r="AA15" s="214"/>
      <c r="AB15" s="214"/>
      <c r="AC15" s="214"/>
      <c r="AD15" s="214"/>
      <c r="AE15" s="214"/>
      <c r="AF15" s="214"/>
      <c r="AG15" s="214" t="s">
        <v>371</v>
      </c>
      <c r="AH15" s="214">
        <v>0</v>
      </c>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3" x14ac:dyDescent="0.2">
      <c r="A16" s="221"/>
      <c r="B16" s="222"/>
      <c r="C16" s="268" t="s">
        <v>1537</v>
      </c>
      <c r="D16" s="262"/>
      <c r="E16" s="263">
        <v>0.45600000000000002</v>
      </c>
      <c r="F16" s="224"/>
      <c r="G16" s="224"/>
      <c r="H16" s="224"/>
      <c r="I16" s="224"/>
      <c r="J16" s="224"/>
      <c r="K16" s="224"/>
      <c r="L16" s="224"/>
      <c r="M16" s="224"/>
      <c r="N16" s="223"/>
      <c r="O16" s="223"/>
      <c r="P16" s="223"/>
      <c r="Q16" s="223"/>
      <c r="R16" s="224"/>
      <c r="S16" s="224"/>
      <c r="T16" s="224"/>
      <c r="U16" s="224"/>
      <c r="V16" s="224"/>
      <c r="W16" s="224"/>
      <c r="X16" s="224"/>
      <c r="Y16" s="224"/>
      <c r="Z16" s="214"/>
      <c r="AA16" s="214"/>
      <c r="AB16" s="214"/>
      <c r="AC16" s="214"/>
      <c r="AD16" s="214"/>
      <c r="AE16" s="214"/>
      <c r="AF16" s="214"/>
      <c r="AG16" s="214" t="s">
        <v>371</v>
      </c>
      <c r="AH16" s="214">
        <v>0</v>
      </c>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outlineLevel="3" x14ac:dyDescent="0.2">
      <c r="A17" s="221"/>
      <c r="B17" s="222"/>
      <c r="C17" s="268" t="s">
        <v>1538</v>
      </c>
      <c r="D17" s="262"/>
      <c r="E17" s="263">
        <v>0.36</v>
      </c>
      <c r="F17" s="224"/>
      <c r="G17" s="224"/>
      <c r="H17" s="224"/>
      <c r="I17" s="224"/>
      <c r="J17" s="224"/>
      <c r="K17" s="224"/>
      <c r="L17" s="224"/>
      <c r="M17" s="224"/>
      <c r="N17" s="223"/>
      <c r="O17" s="223"/>
      <c r="P17" s="223"/>
      <c r="Q17" s="223"/>
      <c r="R17" s="224"/>
      <c r="S17" s="224"/>
      <c r="T17" s="224"/>
      <c r="U17" s="224"/>
      <c r="V17" s="224"/>
      <c r="W17" s="224"/>
      <c r="X17" s="224"/>
      <c r="Y17" s="224"/>
      <c r="Z17" s="214"/>
      <c r="AA17" s="214"/>
      <c r="AB17" s="214"/>
      <c r="AC17" s="214"/>
      <c r="AD17" s="214"/>
      <c r="AE17" s="214"/>
      <c r="AF17" s="214"/>
      <c r="AG17" s="214" t="s">
        <v>371</v>
      </c>
      <c r="AH17" s="214">
        <v>0</v>
      </c>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outlineLevel="3" x14ac:dyDescent="0.2">
      <c r="A18" s="221"/>
      <c r="B18" s="222"/>
      <c r="C18" s="268" t="s">
        <v>1539</v>
      </c>
      <c r="D18" s="262"/>
      <c r="E18" s="263">
        <v>1.1479999999999999</v>
      </c>
      <c r="F18" s="224"/>
      <c r="G18" s="224"/>
      <c r="H18" s="224"/>
      <c r="I18" s="224"/>
      <c r="J18" s="224"/>
      <c r="K18" s="224"/>
      <c r="L18" s="224"/>
      <c r="M18" s="224"/>
      <c r="N18" s="223"/>
      <c r="O18" s="223"/>
      <c r="P18" s="223"/>
      <c r="Q18" s="223"/>
      <c r="R18" s="224"/>
      <c r="S18" s="224"/>
      <c r="T18" s="224"/>
      <c r="U18" s="224"/>
      <c r="V18" s="224"/>
      <c r="W18" s="224"/>
      <c r="X18" s="224"/>
      <c r="Y18" s="224"/>
      <c r="Z18" s="214"/>
      <c r="AA18" s="214"/>
      <c r="AB18" s="214"/>
      <c r="AC18" s="214"/>
      <c r="AD18" s="214"/>
      <c r="AE18" s="214"/>
      <c r="AF18" s="214"/>
      <c r="AG18" s="214" t="s">
        <v>371</v>
      </c>
      <c r="AH18" s="214">
        <v>0</v>
      </c>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3" x14ac:dyDescent="0.2">
      <c r="A19" s="221"/>
      <c r="B19" s="222"/>
      <c r="C19" s="268" t="s">
        <v>1540</v>
      </c>
      <c r="D19" s="262"/>
      <c r="E19" s="263">
        <v>0.63600000000000001</v>
      </c>
      <c r="F19" s="224"/>
      <c r="G19" s="224"/>
      <c r="H19" s="224"/>
      <c r="I19" s="224"/>
      <c r="J19" s="224"/>
      <c r="K19" s="224"/>
      <c r="L19" s="224"/>
      <c r="M19" s="224"/>
      <c r="N19" s="223"/>
      <c r="O19" s="223"/>
      <c r="P19" s="223"/>
      <c r="Q19" s="223"/>
      <c r="R19" s="224"/>
      <c r="S19" s="224"/>
      <c r="T19" s="224"/>
      <c r="U19" s="224"/>
      <c r="V19" s="224"/>
      <c r="W19" s="224"/>
      <c r="X19" s="224"/>
      <c r="Y19" s="224"/>
      <c r="Z19" s="214"/>
      <c r="AA19" s="214"/>
      <c r="AB19" s="214"/>
      <c r="AC19" s="214"/>
      <c r="AD19" s="214"/>
      <c r="AE19" s="214"/>
      <c r="AF19" s="214"/>
      <c r="AG19" s="214" t="s">
        <v>371</v>
      </c>
      <c r="AH19" s="214">
        <v>0</v>
      </c>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3" x14ac:dyDescent="0.2">
      <c r="A20" s="221"/>
      <c r="B20" s="222"/>
      <c r="C20" s="268" t="s">
        <v>1541</v>
      </c>
      <c r="D20" s="262"/>
      <c r="E20" s="263"/>
      <c r="F20" s="224"/>
      <c r="G20" s="224"/>
      <c r="H20" s="224"/>
      <c r="I20" s="224"/>
      <c r="J20" s="224"/>
      <c r="K20" s="224"/>
      <c r="L20" s="224"/>
      <c r="M20" s="224"/>
      <c r="N20" s="223"/>
      <c r="O20" s="223"/>
      <c r="P20" s="223"/>
      <c r="Q20" s="223"/>
      <c r="R20" s="224"/>
      <c r="S20" s="224"/>
      <c r="T20" s="224"/>
      <c r="U20" s="224"/>
      <c r="V20" s="224"/>
      <c r="W20" s="224"/>
      <c r="X20" s="224"/>
      <c r="Y20" s="224"/>
      <c r="Z20" s="214"/>
      <c r="AA20" s="214"/>
      <c r="AB20" s="214"/>
      <c r="AC20" s="214"/>
      <c r="AD20" s="214"/>
      <c r="AE20" s="214"/>
      <c r="AF20" s="214"/>
      <c r="AG20" s="214" t="s">
        <v>371</v>
      </c>
      <c r="AH20" s="214">
        <v>0</v>
      </c>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1" x14ac:dyDescent="0.2">
      <c r="A21" s="236">
        <v>3</v>
      </c>
      <c r="B21" s="237" t="s">
        <v>377</v>
      </c>
      <c r="C21" s="254" t="s">
        <v>378</v>
      </c>
      <c r="D21" s="238" t="s">
        <v>379</v>
      </c>
      <c r="E21" s="239">
        <v>3.57</v>
      </c>
      <c r="F21" s="240"/>
      <c r="G21" s="241">
        <f>ROUND(E21*F21,2)</f>
        <v>0</v>
      </c>
      <c r="H21" s="240"/>
      <c r="I21" s="241">
        <f>ROUND(E21*H21,2)</f>
        <v>0</v>
      </c>
      <c r="J21" s="240"/>
      <c r="K21" s="241">
        <f>ROUND(E21*J21,2)</f>
        <v>0</v>
      </c>
      <c r="L21" s="241">
        <v>12</v>
      </c>
      <c r="M21" s="241">
        <f>G21*(1+L21/100)</f>
        <v>0</v>
      </c>
      <c r="N21" s="239">
        <v>0.1114</v>
      </c>
      <c r="O21" s="239">
        <f>ROUND(E21*N21,2)</f>
        <v>0.4</v>
      </c>
      <c r="P21" s="239">
        <v>0</v>
      </c>
      <c r="Q21" s="239">
        <f>ROUND(E21*P21,2)</f>
        <v>0</v>
      </c>
      <c r="R21" s="241" t="s">
        <v>380</v>
      </c>
      <c r="S21" s="241" t="s">
        <v>315</v>
      </c>
      <c r="T21" s="242" t="s">
        <v>315</v>
      </c>
      <c r="U21" s="224">
        <v>0.81899999999999995</v>
      </c>
      <c r="V21" s="224">
        <f>ROUND(E21*U21,2)</f>
        <v>2.92</v>
      </c>
      <c r="W21" s="224"/>
      <c r="X21" s="224" t="s">
        <v>336</v>
      </c>
      <c r="Y21" s="224" t="s">
        <v>317</v>
      </c>
      <c r="Z21" s="214"/>
      <c r="AA21" s="214"/>
      <c r="AB21" s="214"/>
      <c r="AC21" s="214"/>
      <c r="AD21" s="214"/>
      <c r="AE21" s="214"/>
      <c r="AF21" s="214"/>
      <c r="AG21" s="214" t="s">
        <v>367</v>
      </c>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2" x14ac:dyDescent="0.2">
      <c r="A22" s="221"/>
      <c r="B22" s="222"/>
      <c r="C22" s="268" t="s">
        <v>1542</v>
      </c>
      <c r="D22" s="262"/>
      <c r="E22" s="263">
        <v>1.08</v>
      </c>
      <c r="F22" s="224"/>
      <c r="G22" s="224"/>
      <c r="H22" s="224"/>
      <c r="I22" s="224"/>
      <c r="J22" s="224"/>
      <c r="K22" s="224"/>
      <c r="L22" s="224"/>
      <c r="M22" s="224"/>
      <c r="N22" s="223"/>
      <c r="O22" s="223"/>
      <c r="P22" s="223"/>
      <c r="Q22" s="223"/>
      <c r="R22" s="224"/>
      <c r="S22" s="224"/>
      <c r="T22" s="224"/>
      <c r="U22" s="224"/>
      <c r="V22" s="224"/>
      <c r="W22" s="224"/>
      <c r="X22" s="224"/>
      <c r="Y22" s="224"/>
      <c r="Z22" s="214"/>
      <c r="AA22" s="214"/>
      <c r="AB22" s="214"/>
      <c r="AC22" s="214"/>
      <c r="AD22" s="214"/>
      <c r="AE22" s="214"/>
      <c r="AF22" s="214"/>
      <c r="AG22" s="214" t="s">
        <v>371</v>
      </c>
      <c r="AH22" s="214">
        <v>0</v>
      </c>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3" x14ac:dyDescent="0.2">
      <c r="A23" s="221"/>
      <c r="B23" s="222"/>
      <c r="C23" s="268" t="s">
        <v>1543</v>
      </c>
      <c r="D23" s="262"/>
      <c r="E23" s="263">
        <v>2.4900000000000002</v>
      </c>
      <c r="F23" s="224"/>
      <c r="G23" s="224"/>
      <c r="H23" s="224"/>
      <c r="I23" s="224"/>
      <c r="J23" s="224"/>
      <c r="K23" s="224"/>
      <c r="L23" s="224"/>
      <c r="M23" s="224"/>
      <c r="N23" s="223"/>
      <c r="O23" s="223"/>
      <c r="P23" s="223"/>
      <c r="Q23" s="223"/>
      <c r="R23" s="224"/>
      <c r="S23" s="224"/>
      <c r="T23" s="224"/>
      <c r="U23" s="224"/>
      <c r="V23" s="224"/>
      <c r="W23" s="224"/>
      <c r="X23" s="224"/>
      <c r="Y23" s="224"/>
      <c r="Z23" s="214"/>
      <c r="AA23" s="214"/>
      <c r="AB23" s="214"/>
      <c r="AC23" s="214"/>
      <c r="AD23" s="214"/>
      <c r="AE23" s="214"/>
      <c r="AF23" s="214"/>
      <c r="AG23" s="214" t="s">
        <v>371</v>
      </c>
      <c r="AH23" s="214">
        <v>0</v>
      </c>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ht="22.5" outlineLevel="1" x14ac:dyDescent="0.2">
      <c r="A24" s="236">
        <v>4</v>
      </c>
      <c r="B24" s="237" t="s">
        <v>963</v>
      </c>
      <c r="C24" s="254" t="s">
        <v>964</v>
      </c>
      <c r="D24" s="238" t="s">
        <v>379</v>
      </c>
      <c r="E24" s="239">
        <v>1.821</v>
      </c>
      <c r="F24" s="240"/>
      <c r="G24" s="241">
        <f>ROUND(E24*F24,2)</f>
        <v>0</v>
      </c>
      <c r="H24" s="240"/>
      <c r="I24" s="241">
        <f>ROUND(E24*H24,2)</f>
        <v>0</v>
      </c>
      <c r="J24" s="240"/>
      <c r="K24" s="241">
        <f>ROUND(E24*J24,2)</f>
        <v>0</v>
      </c>
      <c r="L24" s="241">
        <v>12</v>
      </c>
      <c r="M24" s="241">
        <f>G24*(1+L24/100)</f>
        <v>0</v>
      </c>
      <c r="N24" s="239">
        <v>8.4600000000000005E-3</v>
      </c>
      <c r="O24" s="239">
        <f>ROUND(E24*N24,2)</f>
        <v>0.02</v>
      </c>
      <c r="P24" s="239">
        <v>0</v>
      </c>
      <c r="Q24" s="239">
        <f>ROUND(E24*P24,2)</f>
        <v>0</v>
      </c>
      <c r="R24" s="241" t="s">
        <v>380</v>
      </c>
      <c r="S24" s="241" t="s">
        <v>315</v>
      </c>
      <c r="T24" s="242" t="s">
        <v>315</v>
      </c>
      <c r="U24" s="224">
        <v>0.89100000000000001</v>
      </c>
      <c r="V24" s="224">
        <f>ROUND(E24*U24,2)</f>
        <v>1.62</v>
      </c>
      <c r="W24" s="224"/>
      <c r="X24" s="224" t="s">
        <v>336</v>
      </c>
      <c r="Y24" s="224" t="s">
        <v>317</v>
      </c>
      <c r="Z24" s="214"/>
      <c r="AA24" s="214"/>
      <c r="AB24" s="214"/>
      <c r="AC24" s="214"/>
      <c r="AD24" s="214"/>
      <c r="AE24" s="214"/>
      <c r="AF24" s="214"/>
      <c r="AG24" s="214" t="s">
        <v>337</v>
      </c>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ht="22.5" outlineLevel="2" x14ac:dyDescent="0.2">
      <c r="A25" s="221"/>
      <c r="B25" s="222"/>
      <c r="C25" s="267" t="s">
        <v>965</v>
      </c>
      <c r="D25" s="266"/>
      <c r="E25" s="266"/>
      <c r="F25" s="266"/>
      <c r="G25" s="266"/>
      <c r="H25" s="224"/>
      <c r="I25" s="224"/>
      <c r="J25" s="224"/>
      <c r="K25" s="224"/>
      <c r="L25" s="224"/>
      <c r="M25" s="224"/>
      <c r="N25" s="223"/>
      <c r="O25" s="223"/>
      <c r="P25" s="223"/>
      <c r="Q25" s="223"/>
      <c r="R25" s="224"/>
      <c r="S25" s="224"/>
      <c r="T25" s="224"/>
      <c r="U25" s="224"/>
      <c r="V25" s="224"/>
      <c r="W25" s="224"/>
      <c r="X25" s="224"/>
      <c r="Y25" s="224"/>
      <c r="Z25" s="214"/>
      <c r="AA25" s="214"/>
      <c r="AB25" s="214"/>
      <c r="AC25" s="214"/>
      <c r="AD25" s="214"/>
      <c r="AE25" s="214"/>
      <c r="AF25" s="214"/>
      <c r="AG25" s="214" t="s">
        <v>369</v>
      </c>
      <c r="AH25" s="214"/>
      <c r="AI25" s="214"/>
      <c r="AJ25" s="214"/>
      <c r="AK25" s="214"/>
      <c r="AL25" s="214"/>
      <c r="AM25" s="214"/>
      <c r="AN25" s="214"/>
      <c r="AO25" s="214"/>
      <c r="AP25" s="214"/>
      <c r="AQ25" s="214"/>
      <c r="AR25" s="214"/>
      <c r="AS25" s="214"/>
      <c r="AT25" s="214"/>
      <c r="AU25" s="214"/>
      <c r="AV25" s="214"/>
      <c r="AW25" s="214"/>
      <c r="AX25" s="214"/>
      <c r="AY25" s="214"/>
      <c r="AZ25" s="214"/>
      <c r="BA25" s="244" t="str">
        <f>C25</f>
        <v>plentování potrubí, válcovaných nosníků, výklenků nebo nik, jakéhokoliv tvaru, na jakoukoliv maltu, s potřebným vypnutím pletiva, přetažením a zakotvením drátů a provedení postřiku maltou,</v>
      </c>
      <c r="BB25" s="214"/>
      <c r="BC25" s="214"/>
      <c r="BD25" s="214"/>
      <c r="BE25" s="214"/>
      <c r="BF25" s="214"/>
      <c r="BG25" s="214"/>
      <c r="BH25" s="214"/>
    </row>
    <row r="26" spans="1:60" outlineLevel="2" x14ac:dyDescent="0.2">
      <c r="A26" s="221"/>
      <c r="B26" s="222"/>
      <c r="C26" s="268" t="s">
        <v>991</v>
      </c>
      <c r="D26" s="262"/>
      <c r="E26" s="263"/>
      <c r="F26" s="224"/>
      <c r="G26" s="224"/>
      <c r="H26" s="224"/>
      <c r="I26" s="224"/>
      <c r="J26" s="224"/>
      <c r="K26" s="224"/>
      <c r="L26" s="224"/>
      <c r="M26" s="224"/>
      <c r="N26" s="223"/>
      <c r="O26" s="223"/>
      <c r="P26" s="223"/>
      <c r="Q26" s="223"/>
      <c r="R26" s="224"/>
      <c r="S26" s="224"/>
      <c r="T26" s="224"/>
      <c r="U26" s="224"/>
      <c r="V26" s="224"/>
      <c r="W26" s="224"/>
      <c r="X26" s="224"/>
      <c r="Y26" s="224"/>
      <c r="Z26" s="214"/>
      <c r="AA26" s="214"/>
      <c r="AB26" s="214"/>
      <c r="AC26" s="214"/>
      <c r="AD26" s="214"/>
      <c r="AE26" s="214"/>
      <c r="AF26" s="214"/>
      <c r="AG26" s="214" t="s">
        <v>371</v>
      </c>
      <c r="AH26" s="214">
        <v>0</v>
      </c>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3" x14ac:dyDescent="0.2">
      <c r="A27" s="221"/>
      <c r="B27" s="222"/>
      <c r="C27" s="268" t="s">
        <v>1544</v>
      </c>
      <c r="D27" s="262"/>
      <c r="E27" s="263">
        <v>0.624</v>
      </c>
      <c r="F27" s="224"/>
      <c r="G27" s="224"/>
      <c r="H27" s="224"/>
      <c r="I27" s="224"/>
      <c r="J27" s="224"/>
      <c r="K27" s="224"/>
      <c r="L27" s="224"/>
      <c r="M27" s="224"/>
      <c r="N27" s="223"/>
      <c r="O27" s="223"/>
      <c r="P27" s="223"/>
      <c r="Q27" s="223"/>
      <c r="R27" s="224"/>
      <c r="S27" s="224"/>
      <c r="T27" s="224"/>
      <c r="U27" s="224"/>
      <c r="V27" s="224"/>
      <c r="W27" s="224"/>
      <c r="X27" s="224"/>
      <c r="Y27" s="224"/>
      <c r="Z27" s="214"/>
      <c r="AA27" s="214"/>
      <c r="AB27" s="214"/>
      <c r="AC27" s="214"/>
      <c r="AD27" s="214"/>
      <c r="AE27" s="214"/>
      <c r="AF27" s="214"/>
      <c r="AG27" s="214" t="s">
        <v>371</v>
      </c>
      <c r="AH27" s="214">
        <v>0</v>
      </c>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3" x14ac:dyDescent="0.2">
      <c r="A28" s="221"/>
      <c r="B28" s="222"/>
      <c r="C28" s="268" t="s">
        <v>1545</v>
      </c>
      <c r="D28" s="262"/>
      <c r="E28" s="263">
        <v>0.27</v>
      </c>
      <c r="F28" s="224"/>
      <c r="G28" s="224"/>
      <c r="H28" s="224"/>
      <c r="I28" s="224"/>
      <c r="J28" s="224"/>
      <c r="K28" s="224"/>
      <c r="L28" s="224"/>
      <c r="M28" s="224"/>
      <c r="N28" s="223"/>
      <c r="O28" s="223"/>
      <c r="P28" s="223"/>
      <c r="Q28" s="223"/>
      <c r="R28" s="224"/>
      <c r="S28" s="224"/>
      <c r="T28" s="224"/>
      <c r="U28" s="224"/>
      <c r="V28" s="224"/>
      <c r="W28" s="224"/>
      <c r="X28" s="224"/>
      <c r="Y28" s="224"/>
      <c r="Z28" s="214"/>
      <c r="AA28" s="214"/>
      <c r="AB28" s="214"/>
      <c r="AC28" s="214"/>
      <c r="AD28" s="214"/>
      <c r="AE28" s="214"/>
      <c r="AF28" s="214"/>
      <c r="AG28" s="214" t="s">
        <v>371</v>
      </c>
      <c r="AH28" s="214">
        <v>0</v>
      </c>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3" x14ac:dyDescent="0.2">
      <c r="A29" s="221"/>
      <c r="B29" s="222"/>
      <c r="C29" s="268" t="s">
        <v>1546</v>
      </c>
      <c r="D29" s="262"/>
      <c r="E29" s="263">
        <v>0.92700000000000005</v>
      </c>
      <c r="F29" s="224"/>
      <c r="G29" s="224"/>
      <c r="H29" s="224"/>
      <c r="I29" s="224"/>
      <c r="J29" s="224"/>
      <c r="K29" s="224"/>
      <c r="L29" s="224"/>
      <c r="M29" s="224"/>
      <c r="N29" s="223"/>
      <c r="O29" s="223"/>
      <c r="P29" s="223"/>
      <c r="Q29" s="223"/>
      <c r="R29" s="224"/>
      <c r="S29" s="224"/>
      <c r="T29" s="224"/>
      <c r="U29" s="224"/>
      <c r="V29" s="224"/>
      <c r="W29" s="224"/>
      <c r="X29" s="224"/>
      <c r="Y29" s="224"/>
      <c r="Z29" s="214"/>
      <c r="AA29" s="214"/>
      <c r="AB29" s="214"/>
      <c r="AC29" s="214"/>
      <c r="AD29" s="214"/>
      <c r="AE29" s="214"/>
      <c r="AF29" s="214"/>
      <c r="AG29" s="214" t="s">
        <v>371</v>
      </c>
      <c r="AH29" s="214">
        <v>0</v>
      </c>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ht="22.5" outlineLevel="1" x14ac:dyDescent="0.2">
      <c r="A30" s="236">
        <v>5</v>
      </c>
      <c r="B30" s="237" t="s">
        <v>971</v>
      </c>
      <c r="C30" s="254" t="s">
        <v>972</v>
      </c>
      <c r="D30" s="238" t="s">
        <v>379</v>
      </c>
      <c r="E30" s="239">
        <v>1.776</v>
      </c>
      <c r="F30" s="240"/>
      <c r="G30" s="241">
        <f>ROUND(E30*F30,2)</f>
        <v>0</v>
      </c>
      <c r="H30" s="240"/>
      <c r="I30" s="241">
        <f>ROUND(E30*H30,2)</f>
        <v>0</v>
      </c>
      <c r="J30" s="240"/>
      <c r="K30" s="241">
        <f>ROUND(E30*J30,2)</f>
        <v>0</v>
      </c>
      <c r="L30" s="241">
        <v>12</v>
      </c>
      <c r="M30" s="241">
        <f>G30*(1+L30/100)</f>
        <v>0</v>
      </c>
      <c r="N30" s="239">
        <v>0.16339999999999999</v>
      </c>
      <c r="O30" s="239">
        <f>ROUND(E30*N30,2)</f>
        <v>0.28999999999999998</v>
      </c>
      <c r="P30" s="239">
        <v>0</v>
      </c>
      <c r="Q30" s="239">
        <f>ROUND(E30*P30,2)</f>
        <v>0</v>
      </c>
      <c r="R30" s="241" t="s">
        <v>380</v>
      </c>
      <c r="S30" s="241" t="s">
        <v>315</v>
      </c>
      <c r="T30" s="242" t="s">
        <v>315</v>
      </c>
      <c r="U30" s="224">
        <v>1.2225999999999999</v>
      </c>
      <c r="V30" s="224">
        <f>ROUND(E30*U30,2)</f>
        <v>2.17</v>
      </c>
      <c r="W30" s="224"/>
      <c r="X30" s="224" t="s">
        <v>336</v>
      </c>
      <c r="Y30" s="224" t="s">
        <v>317</v>
      </c>
      <c r="Z30" s="214"/>
      <c r="AA30" s="214"/>
      <c r="AB30" s="214"/>
      <c r="AC30" s="214"/>
      <c r="AD30" s="214"/>
      <c r="AE30" s="214"/>
      <c r="AF30" s="214"/>
      <c r="AG30" s="214" t="s">
        <v>337</v>
      </c>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2" x14ac:dyDescent="0.2">
      <c r="A31" s="221"/>
      <c r="B31" s="222"/>
      <c r="C31" s="267" t="s">
        <v>973</v>
      </c>
      <c r="D31" s="266"/>
      <c r="E31" s="266"/>
      <c r="F31" s="266"/>
      <c r="G31" s="266"/>
      <c r="H31" s="224"/>
      <c r="I31" s="224"/>
      <c r="J31" s="224"/>
      <c r="K31" s="224"/>
      <c r="L31" s="224"/>
      <c r="M31" s="224"/>
      <c r="N31" s="223"/>
      <c r="O31" s="223"/>
      <c r="P31" s="223"/>
      <c r="Q31" s="223"/>
      <c r="R31" s="224"/>
      <c r="S31" s="224"/>
      <c r="T31" s="224"/>
      <c r="U31" s="224"/>
      <c r="V31" s="224"/>
      <c r="W31" s="224"/>
      <c r="X31" s="224"/>
      <c r="Y31" s="224"/>
      <c r="Z31" s="214"/>
      <c r="AA31" s="214"/>
      <c r="AB31" s="214"/>
      <c r="AC31" s="214"/>
      <c r="AD31" s="214"/>
      <c r="AE31" s="214"/>
      <c r="AF31" s="214"/>
      <c r="AG31" s="214" t="s">
        <v>369</v>
      </c>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2" x14ac:dyDescent="0.2">
      <c r="A32" s="221"/>
      <c r="B32" s="222"/>
      <c r="C32" s="268" t="s">
        <v>1547</v>
      </c>
      <c r="D32" s="262"/>
      <c r="E32" s="263">
        <v>0.192</v>
      </c>
      <c r="F32" s="224"/>
      <c r="G32" s="224"/>
      <c r="H32" s="224"/>
      <c r="I32" s="224"/>
      <c r="J32" s="224"/>
      <c r="K32" s="224"/>
      <c r="L32" s="224"/>
      <c r="M32" s="224"/>
      <c r="N32" s="223"/>
      <c r="O32" s="223"/>
      <c r="P32" s="223"/>
      <c r="Q32" s="223"/>
      <c r="R32" s="224"/>
      <c r="S32" s="224"/>
      <c r="T32" s="224"/>
      <c r="U32" s="224"/>
      <c r="V32" s="224"/>
      <c r="W32" s="224"/>
      <c r="X32" s="224"/>
      <c r="Y32" s="224"/>
      <c r="Z32" s="214"/>
      <c r="AA32" s="214"/>
      <c r="AB32" s="214"/>
      <c r="AC32" s="214"/>
      <c r="AD32" s="214"/>
      <c r="AE32" s="214"/>
      <c r="AF32" s="214"/>
      <c r="AG32" s="214" t="s">
        <v>371</v>
      </c>
      <c r="AH32" s="214">
        <v>0</v>
      </c>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3" x14ac:dyDescent="0.2">
      <c r="A33" s="221"/>
      <c r="B33" s="222"/>
      <c r="C33" s="268" t="s">
        <v>1548</v>
      </c>
      <c r="D33" s="262"/>
      <c r="E33" s="263">
        <v>0.18</v>
      </c>
      <c r="F33" s="224"/>
      <c r="G33" s="224"/>
      <c r="H33" s="224"/>
      <c r="I33" s="224"/>
      <c r="J33" s="224"/>
      <c r="K33" s="224"/>
      <c r="L33" s="224"/>
      <c r="M33" s="224"/>
      <c r="N33" s="223"/>
      <c r="O33" s="223"/>
      <c r="P33" s="223"/>
      <c r="Q33" s="223"/>
      <c r="R33" s="224"/>
      <c r="S33" s="224"/>
      <c r="T33" s="224"/>
      <c r="U33" s="224"/>
      <c r="V33" s="224"/>
      <c r="W33" s="224"/>
      <c r="X33" s="224"/>
      <c r="Y33" s="224"/>
      <c r="Z33" s="214"/>
      <c r="AA33" s="214"/>
      <c r="AB33" s="214"/>
      <c r="AC33" s="214"/>
      <c r="AD33" s="214"/>
      <c r="AE33" s="214"/>
      <c r="AF33" s="214"/>
      <c r="AG33" s="214" t="s">
        <v>371</v>
      </c>
      <c r="AH33" s="214">
        <v>0</v>
      </c>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3" x14ac:dyDescent="0.2">
      <c r="A34" s="221"/>
      <c r="B34" s="222"/>
      <c r="C34" s="268" t="s">
        <v>1549</v>
      </c>
      <c r="D34" s="262"/>
      <c r="E34" s="263">
        <v>1.4039999999999999</v>
      </c>
      <c r="F34" s="224"/>
      <c r="G34" s="224"/>
      <c r="H34" s="224"/>
      <c r="I34" s="224"/>
      <c r="J34" s="224"/>
      <c r="K34" s="224"/>
      <c r="L34" s="224"/>
      <c r="M34" s="224"/>
      <c r="N34" s="223"/>
      <c r="O34" s="223"/>
      <c r="P34" s="223"/>
      <c r="Q34" s="223"/>
      <c r="R34" s="224"/>
      <c r="S34" s="224"/>
      <c r="T34" s="224"/>
      <c r="U34" s="224"/>
      <c r="V34" s="224"/>
      <c r="W34" s="224"/>
      <c r="X34" s="224"/>
      <c r="Y34" s="224"/>
      <c r="Z34" s="214"/>
      <c r="AA34" s="214"/>
      <c r="AB34" s="214"/>
      <c r="AC34" s="214"/>
      <c r="AD34" s="214"/>
      <c r="AE34" s="214"/>
      <c r="AF34" s="214"/>
      <c r="AG34" s="214" t="s">
        <v>371</v>
      </c>
      <c r="AH34" s="214">
        <v>0</v>
      </c>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x14ac:dyDescent="0.2">
      <c r="A35" s="229" t="s">
        <v>310</v>
      </c>
      <c r="B35" s="230" t="s">
        <v>185</v>
      </c>
      <c r="C35" s="253" t="s">
        <v>186</v>
      </c>
      <c r="D35" s="231"/>
      <c r="E35" s="232"/>
      <c r="F35" s="233"/>
      <c r="G35" s="233">
        <f>SUMIF(AG36:AG58,"&lt;&gt;NOR",G36:G58)</f>
        <v>0</v>
      </c>
      <c r="H35" s="233"/>
      <c r="I35" s="233">
        <f>SUM(I36:I58)</f>
        <v>0</v>
      </c>
      <c r="J35" s="233"/>
      <c r="K35" s="233">
        <f>SUM(K36:K58)</f>
        <v>0</v>
      </c>
      <c r="L35" s="233"/>
      <c r="M35" s="233">
        <f>SUM(M36:M58)</f>
        <v>0</v>
      </c>
      <c r="N35" s="232"/>
      <c r="O35" s="232">
        <f>SUM(O36:O58)</f>
        <v>1.31</v>
      </c>
      <c r="P35" s="232"/>
      <c r="Q35" s="232">
        <f>SUM(Q36:Q58)</f>
        <v>0</v>
      </c>
      <c r="R35" s="233"/>
      <c r="S35" s="233"/>
      <c r="T35" s="234"/>
      <c r="U35" s="228"/>
      <c r="V35" s="228">
        <f>SUM(V36:V58)</f>
        <v>44.940000000000005</v>
      </c>
      <c r="W35" s="228"/>
      <c r="X35" s="228"/>
      <c r="Y35" s="228"/>
      <c r="AG35" t="s">
        <v>311</v>
      </c>
    </row>
    <row r="36" spans="1:60" ht="33.75" outlineLevel="1" x14ac:dyDescent="0.2">
      <c r="A36" s="236">
        <v>6</v>
      </c>
      <c r="B36" s="237" t="s">
        <v>383</v>
      </c>
      <c r="C36" s="254" t="s">
        <v>384</v>
      </c>
      <c r="D36" s="238" t="s">
        <v>379</v>
      </c>
      <c r="E36" s="239">
        <v>9.0749999999999993</v>
      </c>
      <c r="F36" s="240"/>
      <c r="G36" s="241">
        <f>ROUND(E36*F36,2)</f>
        <v>0</v>
      </c>
      <c r="H36" s="240"/>
      <c r="I36" s="241">
        <f>ROUND(E36*H36,2)</f>
        <v>0</v>
      </c>
      <c r="J36" s="240"/>
      <c r="K36" s="241">
        <f>ROUND(E36*J36,2)</f>
        <v>0</v>
      </c>
      <c r="L36" s="241">
        <v>12</v>
      </c>
      <c r="M36" s="241">
        <f>G36*(1+L36/100)</f>
        <v>0</v>
      </c>
      <c r="N36" s="239">
        <v>4.684E-2</v>
      </c>
      <c r="O36" s="239">
        <f>ROUND(E36*N36,2)</f>
        <v>0.43</v>
      </c>
      <c r="P36" s="239">
        <v>0</v>
      </c>
      <c r="Q36" s="239">
        <f>ROUND(E36*P36,2)</f>
        <v>0</v>
      </c>
      <c r="R36" s="241" t="s">
        <v>380</v>
      </c>
      <c r="S36" s="241" t="s">
        <v>315</v>
      </c>
      <c r="T36" s="242" t="s">
        <v>315</v>
      </c>
      <c r="U36" s="224">
        <v>1.2869999999999999</v>
      </c>
      <c r="V36" s="224">
        <f>ROUND(E36*U36,2)</f>
        <v>11.68</v>
      </c>
      <c r="W36" s="224"/>
      <c r="X36" s="224" t="s">
        <v>336</v>
      </c>
      <c r="Y36" s="224" t="s">
        <v>317</v>
      </c>
      <c r="Z36" s="214"/>
      <c r="AA36" s="214"/>
      <c r="AB36" s="214"/>
      <c r="AC36" s="214"/>
      <c r="AD36" s="214"/>
      <c r="AE36" s="214"/>
      <c r="AF36" s="214"/>
      <c r="AG36" s="214" t="s">
        <v>367</v>
      </c>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ht="22.5" outlineLevel="2" x14ac:dyDescent="0.2">
      <c r="A37" s="221"/>
      <c r="B37" s="222"/>
      <c r="C37" s="267" t="s">
        <v>385</v>
      </c>
      <c r="D37" s="266"/>
      <c r="E37" s="266"/>
      <c r="F37" s="266"/>
      <c r="G37" s="266"/>
      <c r="H37" s="224"/>
      <c r="I37" s="224"/>
      <c r="J37" s="224"/>
      <c r="K37" s="224"/>
      <c r="L37" s="224"/>
      <c r="M37" s="224"/>
      <c r="N37" s="223"/>
      <c r="O37" s="223"/>
      <c r="P37" s="223"/>
      <c r="Q37" s="223"/>
      <c r="R37" s="224"/>
      <c r="S37" s="224"/>
      <c r="T37" s="224"/>
      <c r="U37" s="224"/>
      <c r="V37" s="224"/>
      <c r="W37" s="224"/>
      <c r="X37" s="224"/>
      <c r="Y37" s="224"/>
      <c r="Z37" s="214"/>
      <c r="AA37" s="214"/>
      <c r="AB37" s="214"/>
      <c r="AC37" s="214"/>
      <c r="AD37" s="214"/>
      <c r="AE37" s="214"/>
      <c r="AF37" s="214"/>
      <c r="AG37" s="214" t="s">
        <v>369</v>
      </c>
      <c r="AH37" s="214"/>
      <c r="AI37" s="214"/>
      <c r="AJ37" s="214"/>
      <c r="AK37" s="214"/>
      <c r="AL37" s="214"/>
      <c r="AM37" s="214"/>
      <c r="AN37" s="214"/>
      <c r="AO37" s="214"/>
      <c r="AP37" s="214"/>
      <c r="AQ37" s="214"/>
      <c r="AR37" s="214"/>
      <c r="AS37" s="214"/>
      <c r="AT37" s="214"/>
      <c r="AU37" s="214"/>
      <c r="AV37" s="214"/>
      <c r="AW37" s="214"/>
      <c r="AX37" s="214"/>
      <c r="AY37" s="214"/>
      <c r="AZ37" s="214"/>
      <c r="BA37" s="244" t="str">
        <f>C37</f>
        <v>zřízení nosné konstrukce příčky, vložení tepelné izolace tl. do 5 cm, montáž desek, tmelení spár Q2 a úprava rohů. Včetně dodávek materiálu.</v>
      </c>
      <c r="BB37" s="214"/>
      <c r="BC37" s="214"/>
      <c r="BD37" s="214"/>
      <c r="BE37" s="214"/>
      <c r="BF37" s="214"/>
      <c r="BG37" s="214"/>
      <c r="BH37" s="214"/>
    </row>
    <row r="38" spans="1:60" outlineLevel="2" x14ac:dyDescent="0.2">
      <c r="A38" s="221"/>
      <c r="B38" s="222"/>
      <c r="C38" s="268" t="s">
        <v>1550</v>
      </c>
      <c r="D38" s="262"/>
      <c r="E38" s="263">
        <v>11.7</v>
      </c>
      <c r="F38" s="224"/>
      <c r="G38" s="224"/>
      <c r="H38" s="224"/>
      <c r="I38" s="224"/>
      <c r="J38" s="224"/>
      <c r="K38" s="224"/>
      <c r="L38" s="224"/>
      <c r="M38" s="224"/>
      <c r="N38" s="223"/>
      <c r="O38" s="223"/>
      <c r="P38" s="223"/>
      <c r="Q38" s="223"/>
      <c r="R38" s="224"/>
      <c r="S38" s="224"/>
      <c r="T38" s="224"/>
      <c r="U38" s="224"/>
      <c r="V38" s="224"/>
      <c r="W38" s="224"/>
      <c r="X38" s="224"/>
      <c r="Y38" s="224"/>
      <c r="Z38" s="214"/>
      <c r="AA38" s="214"/>
      <c r="AB38" s="214"/>
      <c r="AC38" s="214"/>
      <c r="AD38" s="214"/>
      <c r="AE38" s="214"/>
      <c r="AF38" s="214"/>
      <c r="AG38" s="214" t="s">
        <v>371</v>
      </c>
      <c r="AH38" s="214">
        <v>0</v>
      </c>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3" x14ac:dyDescent="0.2">
      <c r="A39" s="221"/>
      <c r="B39" s="222"/>
      <c r="C39" s="268" t="s">
        <v>1551</v>
      </c>
      <c r="D39" s="262"/>
      <c r="E39" s="263">
        <v>-2.625</v>
      </c>
      <c r="F39" s="224"/>
      <c r="G39" s="224"/>
      <c r="H39" s="224"/>
      <c r="I39" s="224"/>
      <c r="J39" s="224"/>
      <c r="K39" s="224"/>
      <c r="L39" s="224"/>
      <c r="M39" s="224"/>
      <c r="N39" s="223"/>
      <c r="O39" s="223"/>
      <c r="P39" s="223"/>
      <c r="Q39" s="223"/>
      <c r="R39" s="224"/>
      <c r="S39" s="224"/>
      <c r="T39" s="224"/>
      <c r="U39" s="224"/>
      <c r="V39" s="224"/>
      <c r="W39" s="224"/>
      <c r="X39" s="224"/>
      <c r="Y39" s="224"/>
      <c r="Z39" s="214"/>
      <c r="AA39" s="214"/>
      <c r="AB39" s="214"/>
      <c r="AC39" s="214"/>
      <c r="AD39" s="214"/>
      <c r="AE39" s="214"/>
      <c r="AF39" s="214"/>
      <c r="AG39" s="214" t="s">
        <v>371</v>
      </c>
      <c r="AH39" s="214">
        <v>0</v>
      </c>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ht="33.75" outlineLevel="1" x14ac:dyDescent="0.2">
      <c r="A40" s="236">
        <v>7</v>
      </c>
      <c r="B40" s="237" t="s">
        <v>387</v>
      </c>
      <c r="C40" s="254" t="s">
        <v>388</v>
      </c>
      <c r="D40" s="238" t="s">
        <v>379</v>
      </c>
      <c r="E40" s="239">
        <v>17.611999999999998</v>
      </c>
      <c r="F40" s="240"/>
      <c r="G40" s="241">
        <f>ROUND(E40*F40,2)</f>
        <v>0</v>
      </c>
      <c r="H40" s="240"/>
      <c r="I40" s="241">
        <f>ROUND(E40*H40,2)</f>
        <v>0</v>
      </c>
      <c r="J40" s="240"/>
      <c r="K40" s="241">
        <f>ROUND(E40*J40,2)</f>
        <v>0</v>
      </c>
      <c r="L40" s="241">
        <v>12</v>
      </c>
      <c r="M40" s="241">
        <f>G40*(1+L40/100)</f>
        <v>0</v>
      </c>
      <c r="N40" s="239">
        <v>4.8099999999999997E-2</v>
      </c>
      <c r="O40" s="239">
        <f>ROUND(E40*N40,2)</f>
        <v>0.85</v>
      </c>
      <c r="P40" s="239">
        <v>0</v>
      </c>
      <c r="Q40" s="239">
        <f>ROUND(E40*P40,2)</f>
        <v>0</v>
      </c>
      <c r="R40" s="241" t="s">
        <v>380</v>
      </c>
      <c r="S40" s="241" t="s">
        <v>315</v>
      </c>
      <c r="T40" s="242" t="s">
        <v>315</v>
      </c>
      <c r="U40" s="224">
        <v>1.2869999999999999</v>
      </c>
      <c r="V40" s="224">
        <f>ROUND(E40*U40,2)</f>
        <v>22.67</v>
      </c>
      <c r="W40" s="224"/>
      <c r="X40" s="224" t="s">
        <v>336</v>
      </c>
      <c r="Y40" s="224" t="s">
        <v>317</v>
      </c>
      <c r="Z40" s="214"/>
      <c r="AA40" s="214"/>
      <c r="AB40" s="214"/>
      <c r="AC40" s="214"/>
      <c r="AD40" s="214"/>
      <c r="AE40" s="214"/>
      <c r="AF40" s="214"/>
      <c r="AG40" s="214" t="s">
        <v>367</v>
      </c>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ht="22.5" outlineLevel="2" x14ac:dyDescent="0.2">
      <c r="A41" s="221"/>
      <c r="B41" s="222"/>
      <c r="C41" s="267" t="s">
        <v>385</v>
      </c>
      <c r="D41" s="266"/>
      <c r="E41" s="266"/>
      <c r="F41" s="266"/>
      <c r="G41" s="266"/>
      <c r="H41" s="224"/>
      <c r="I41" s="224"/>
      <c r="J41" s="224"/>
      <c r="K41" s="224"/>
      <c r="L41" s="224"/>
      <c r="M41" s="224"/>
      <c r="N41" s="223"/>
      <c r="O41" s="223"/>
      <c r="P41" s="223"/>
      <c r="Q41" s="223"/>
      <c r="R41" s="224"/>
      <c r="S41" s="224"/>
      <c r="T41" s="224"/>
      <c r="U41" s="224"/>
      <c r="V41" s="224"/>
      <c r="W41" s="224"/>
      <c r="X41" s="224"/>
      <c r="Y41" s="224"/>
      <c r="Z41" s="214"/>
      <c r="AA41" s="214"/>
      <c r="AB41" s="214"/>
      <c r="AC41" s="214"/>
      <c r="AD41" s="214"/>
      <c r="AE41" s="214"/>
      <c r="AF41" s="214"/>
      <c r="AG41" s="214" t="s">
        <v>369</v>
      </c>
      <c r="AH41" s="214"/>
      <c r="AI41" s="214"/>
      <c r="AJ41" s="214"/>
      <c r="AK41" s="214"/>
      <c r="AL41" s="214"/>
      <c r="AM41" s="214"/>
      <c r="AN41" s="214"/>
      <c r="AO41" s="214"/>
      <c r="AP41" s="214"/>
      <c r="AQ41" s="214"/>
      <c r="AR41" s="214"/>
      <c r="AS41" s="214"/>
      <c r="AT41" s="214"/>
      <c r="AU41" s="214"/>
      <c r="AV41" s="214"/>
      <c r="AW41" s="214"/>
      <c r="AX41" s="214"/>
      <c r="AY41" s="214"/>
      <c r="AZ41" s="214"/>
      <c r="BA41" s="244" t="str">
        <f>C41</f>
        <v>zřízení nosné konstrukce příčky, vložení tepelné izolace tl. do 5 cm, montáž desek, tmelení spár Q2 a úprava rohů. Včetně dodávek materiálu.</v>
      </c>
      <c r="BB41" s="214"/>
      <c r="BC41" s="214"/>
      <c r="BD41" s="214"/>
      <c r="BE41" s="214"/>
      <c r="BF41" s="214"/>
      <c r="BG41" s="214"/>
      <c r="BH41" s="214"/>
    </row>
    <row r="42" spans="1:60" outlineLevel="2" x14ac:dyDescent="0.2">
      <c r="A42" s="221"/>
      <c r="B42" s="222"/>
      <c r="C42" s="268" t="s">
        <v>991</v>
      </c>
      <c r="D42" s="262"/>
      <c r="E42" s="263"/>
      <c r="F42" s="224"/>
      <c r="G42" s="224"/>
      <c r="H42" s="224"/>
      <c r="I42" s="224"/>
      <c r="J42" s="224"/>
      <c r="K42" s="224"/>
      <c r="L42" s="224"/>
      <c r="M42" s="224"/>
      <c r="N42" s="223"/>
      <c r="O42" s="223"/>
      <c r="P42" s="223"/>
      <c r="Q42" s="223"/>
      <c r="R42" s="224"/>
      <c r="S42" s="224"/>
      <c r="T42" s="224"/>
      <c r="U42" s="224"/>
      <c r="V42" s="224"/>
      <c r="W42" s="224"/>
      <c r="X42" s="224"/>
      <c r="Y42" s="224"/>
      <c r="Z42" s="214"/>
      <c r="AA42" s="214"/>
      <c r="AB42" s="214"/>
      <c r="AC42" s="214"/>
      <c r="AD42" s="214"/>
      <c r="AE42" s="214"/>
      <c r="AF42" s="214"/>
      <c r="AG42" s="214" t="s">
        <v>371</v>
      </c>
      <c r="AH42" s="214">
        <v>0</v>
      </c>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outlineLevel="3" x14ac:dyDescent="0.2">
      <c r="A43" s="221"/>
      <c r="B43" s="222"/>
      <c r="C43" s="268" t="s">
        <v>1552</v>
      </c>
      <c r="D43" s="262"/>
      <c r="E43" s="263">
        <v>20.37</v>
      </c>
      <c r="F43" s="224"/>
      <c r="G43" s="224"/>
      <c r="H43" s="224"/>
      <c r="I43" s="224"/>
      <c r="J43" s="224"/>
      <c r="K43" s="224"/>
      <c r="L43" s="224"/>
      <c r="M43" s="224"/>
      <c r="N43" s="223"/>
      <c r="O43" s="223"/>
      <c r="P43" s="223"/>
      <c r="Q43" s="223"/>
      <c r="R43" s="224"/>
      <c r="S43" s="224"/>
      <c r="T43" s="224"/>
      <c r="U43" s="224"/>
      <c r="V43" s="224"/>
      <c r="W43" s="224"/>
      <c r="X43" s="224"/>
      <c r="Y43" s="224"/>
      <c r="Z43" s="214"/>
      <c r="AA43" s="214"/>
      <c r="AB43" s="214"/>
      <c r="AC43" s="214"/>
      <c r="AD43" s="214"/>
      <c r="AE43" s="214"/>
      <c r="AF43" s="214"/>
      <c r="AG43" s="214" t="s">
        <v>371</v>
      </c>
      <c r="AH43" s="214">
        <v>0</v>
      </c>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outlineLevel="3" x14ac:dyDescent="0.2">
      <c r="A44" s="221"/>
      <c r="B44" s="222"/>
      <c r="C44" s="268" t="s">
        <v>1305</v>
      </c>
      <c r="D44" s="262"/>
      <c r="E44" s="263">
        <v>-2.758</v>
      </c>
      <c r="F44" s="224"/>
      <c r="G44" s="224"/>
      <c r="H44" s="224"/>
      <c r="I44" s="224"/>
      <c r="J44" s="224"/>
      <c r="K44" s="224"/>
      <c r="L44" s="224"/>
      <c r="M44" s="224"/>
      <c r="N44" s="223"/>
      <c r="O44" s="223"/>
      <c r="P44" s="223"/>
      <c r="Q44" s="223"/>
      <c r="R44" s="224"/>
      <c r="S44" s="224"/>
      <c r="T44" s="224"/>
      <c r="U44" s="224"/>
      <c r="V44" s="224"/>
      <c r="W44" s="224"/>
      <c r="X44" s="224"/>
      <c r="Y44" s="224"/>
      <c r="Z44" s="214"/>
      <c r="AA44" s="214"/>
      <c r="AB44" s="214"/>
      <c r="AC44" s="214"/>
      <c r="AD44" s="214"/>
      <c r="AE44" s="214"/>
      <c r="AF44" s="214"/>
      <c r="AG44" s="214" t="s">
        <v>371</v>
      </c>
      <c r="AH44" s="214">
        <v>0</v>
      </c>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ht="45" outlineLevel="1" x14ac:dyDescent="0.2">
      <c r="A45" s="236">
        <v>8</v>
      </c>
      <c r="B45" s="237" t="s">
        <v>393</v>
      </c>
      <c r="C45" s="254" t="s">
        <v>394</v>
      </c>
      <c r="D45" s="238" t="s">
        <v>375</v>
      </c>
      <c r="E45" s="239">
        <v>4</v>
      </c>
      <c r="F45" s="240"/>
      <c r="G45" s="241">
        <f>ROUND(E45*F45,2)</f>
        <v>0</v>
      </c>
      <c r="H45" s="240"/>
      <c r="I45" s="241">
        <f>ROUND(E45*H45,2)</f>
        <v>0</v>
      </c>
      <c r="J45" s="240"/>
      <c r="K45" s="241">
        <f>ROUND(E45*J45,2)</f>
        <v>0</v>
      </c>
      <c r="L45" s="241">
        <v>12</v>
      </c>
      <c r="M45" s="241">
        <f>G45*(1+L45/100)</f>
        <v>0</v>
      </c>
      <c r="N45" s="239">
        <v>6.3200000000000001E-3</v>
      </c>
      <c r="O45" s="239">
        <f>ROUND(E45*N45,2)</f>
        <v>0.03</v>
      </c>
      <c r="P45" s="239">
        <v>0</v>
      </c>
      <c r="Q45" s="239">
        <f>ROUND(E45*P45,2)</f>
        <v>0</v>
      </c>
      <c r="R45" s="241" t="s">
        <v>380</v>
      </c>
      <c r="S45" s="241" t="s">
        <v>315</v>
      </c>
      <c r="T45" s="242" t="s">
        <v>315</v>
      </c>
      <c r="U45" s="224">
        <v>0.95699999999999996</v>
      </c>
      <c r="V45" s="224">
        <f>ROUND(E45*U45,2)</f>
        <v>3.83</v>
      </c>
      <c r="W45" s="224"/>
      <c r="X45" s="224" t="s">
        <v>336</v>
      </c>
      <c r="Y45" s="224" t="s">
        <v>317</v>
      </c>
      <c r="Z45" s="214"/>
      <c r="AA45" s="214"/>
      <c r="AB45" s="214"/>
      <c r="AC45" s="214"/>
      <c r="AD45" s="214"/>
      <c r="AE45" s="214"/>
      <c r="AF45" s="214"/>
      <c r="AG45" s="214" t="s">
        <v>367</v>
      </c>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2" x14ac:dyDescent="0.2">
      <c r="A46" s="221"/>
      <c r="B46" s="222"/>
      <c r="C46" s="268" t="s">
        <v>1553</v>
      </c>
      <c r="D46" s="262"/>
      <c r="E46" s="263">
        <v>1</v>
      </c>
      <c r="F46" s="224"/>
      <c r="G46" s="224"/>
      <c r="H46" s="224"/>
      <c r="I46" s="224"/>
      <c r="J46" s="224"/>
      <c r="K46" s="224"/>
      <c r="L46" s="224"/>
      <c r="M46" s="224"/>
      <c r="N46" s="223"/>
      <c r="O46" s="223"/>
      <c r="P46" s="223"/>
      <c r="Q46" s="223"/>
      <c r="R46" s="224"/>
      <c r="S46" s="224"/>
      <c r="T46" s="224"/>
      <c r="U46" s="224"/>
      <c r="V46" s="224"/>
      <c r="W46" s="224"/>
      <c r="X46" s="224"/>
      <c r="Y46" s="224"/>
      <c r="Z46" s="214"/>
      <c r="AA46" s="214"/>
      <c r="AB46" s="214"/>
      <c r="AC46" s="214"/>
      <c r="AD46" s="214"/>
      <c r="AE46" s="214"/>
      <c r="AF46" s="214"/>
      <c r="AG46" s="214" t="s">
        <v>371</v>
      </c>
      <c r="AH46" s="214">
        <v>0</v>
      </c>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outlineLevel="3" x14ac:dyDescent="0.2">
      <c r="A47" s="221"/>
      <c r="B47" s="222"/>
      <c r="C47" s="268" t="s">
        <v>1554</v>
      </c>
      <c r="D47" s="262"/>
      <c r="E47" s="263">
        <v>1</v>
      </c>
      <c r="F47" s="224"/>
      <c r="G47" s="224"/>
      <c r="H47" s="224"/>
      <c r="I47" s="224"/>
      <c r="J47" s="224"/>
      <c r="K47" s="224"/>
      <c r="L47" s="224"/>
      <c r="M47" s="224"/>
      <c r="N47" s="223"/>
      <c r="O47" s="223"/>
      <c r="P47" s="223"/>
      <c r="Q47" s="223"/>
      <c r="R47" s="224"/>
      <c r="S47" s="224"/>
      <c r="T47" s="224"/>
      <c r="U47" s="224"/>
      <c r="V47" s="224"/>
      <c r="W47" s="224"/>
      <c r="X47" s="224"/>
      <c r="Y47" s="224"/>
      <c r="Z47" s="214"/>
      <c r="AA47" s="214"/>
      <c r="AB47" s="214"/>
      <c r="AC47" s="214"/>
      <c r="AD47" s="214"/>
      <c r="AE47" s="214"/>
      <c r="AF47" s="214"/>
      <c r="AG47" s="214" t="s">
        <v>371</v>
      </c>
      <c r="AH47" s="214">
        <v>0</v>
      </c>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3" x14ac:dyDescent="0.2">
      <c r="A48" s="221"/>
      <c r="B48" s="222"/>
      <c r="C48" s="268" t="s">
        <v>1555</v>
      </c>
      <c r="D48" s="262"/>
      <c r="E48" s="263">
        <v>2</v>
      </c>
      <c r="F48" s="224"/>
      <c r="G48" s="224"/>
      <c r="H48" s="224"/>
      <c r="I48" s="224"/>
      <c r="J48" s="224"/>
      <c r="K48" s="224"/>
      <c r="L48" s="224"/>
      <c r="M48" s="224"/>
      <c r="N48" s="223"/>
      <c r="O48" s="223"/>
      <c r="P48" s="223"/>
      <c r="Q48" s="223"/>
      <c r="R48" s="224"/>
      <c r="S48" s="224"/>
      <c r="T48" s="224"/>
      <c r="U48" s="224"/>
      <c r="V48" s="224"/>
      <c r="W48" s="224"/>
      <c r="X48" s="224"/>
      <c r="Y48" s="224"/>
      <c r="Z48" s="214"/>
      <c r="AA48" s="214"/>
      <c r="AB48" s="214"/>
      <c r="AC48" s="214"/>
      <c r="AD48" s="214"/>
      <c r="AE48" s="214"/>
      <c r="AF48" s="214"/>
      <c r="AG48" s="214" t="s">
        <v>371</v>
      </c>
      <c r="AH48" s="214">
        <v>0</v>
      </c>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ht="22.5" outlineLevel="1" x14ac:dyDescent="0.2">
      <c r="A49" s="236">
        <v>9</v>
      </c>
      <c r="B49" s="237" t="s">
        <v>1556</v>
      </c>
      <c r="C49" s="254" t="s">
        <v>1557</v>
      </c>
      <c r="D49" s="238" t="s">
        <v>375</v>
      </c>
      <c r="E49" s="239">
        <v>1</v>
      </c>
      <c r="F49" s="240"/>
      <c r="G49" s="241">
        <f>ROUND(E49*F49,2)</f>
        <v>0</v>
      </c>
      <c r="H49" s="240"/>
      <c r="I49" s="241">
        <f>ROUND(E49*H49,2)</f>
        <v>0</v>
      </c>
      <c r="J49" s="240"/>
      <c r="K49" s="241">
        <f>ROUND(E49*J49,2)</f>
        <v>0</v>
      </c>
      <c r="L49" s="241">
        <v>12</v>
      </c>
      <c r="M49" s="241">
        <f>G49*(1+L49/100)</f>
        <v>0</v>
      </c>
      <c r="N49" s="239">
        <v>0</v>
      </c>
      <c r="O49" s="239">
        <f>ROUND(E49*N49,2)</f>
        <v>0</v>
      </c>
      <c r="P49" s="239">
        <v>0</v>
      </c>
      <c r="Q49" s="239">
        <f>ROUND(E49*P49,2)</f>
        <v>0</v>
      </c>
      <c r="R49" s="241" t="s">
        <v>380</v>
      </c>
      <c r="S49" s="241" t="s">
        <v>670</v>
      </c>
      <c r="T49" s="242" t="s">
        <v>670</v>
      </c>
      <c r="U49" s="224">
        <v>5.2</v>
      </c>
      <c r="V49" s="224">
        <f>ROUND(E49*U49,2)</f>
        <v>5.2</v>
      </c>
      <c r="W49" s="224"/>
      <c r="X49" s="224" t="s">
        <v>336</v>
      </c>
      <c r="Y49" s="224" t="s">
        <v>317</v>
      </c>
      <c r="Z49" s="214"/>
      <c r="AA49" s="214"/>
      <c r="AB49" s="214"/>
      <c r="AC49" s="214"/>
      <c r="AD49" s="214"/>
      <c r="AE49" s="214"/>
      <c r="AF49" s="214"/>
      <c r="AG49" s="214" t="s">
        <v>337</v>
      </c>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2" x14ac:dyDescent="0.2">
      <c r="A50" s="221"/>
      <c r="B50" s="222"/>
      <c r="C50" s="255" t="s">
        <v>1868</v>
      </c>
      <c r="D50" s="243"/>
      <c r="E50" s="243"/>
      <c r="F50" s="243"/>
      <c r="G50" s="243"/>
      <c r="H50" s="224"/>
      <c r="I50" s="224"/>
      <c r="J50" s="224"/>
      <c r="K50" s="224"/>
      <c r="L50" s="224"/>
      <c r="M50" s="224"/>
      <c r="N50" s="223"/>
      <c r="O50" s="223"/>
      <c r="P50" s="223"/>
      <c r="Q50" s="223"/>
      <c r="R50" s="224"/>
      <c r="S50" s="224"/>
      <c r="T50" s="224"/>
      <c r="U50" s="224"/>
      <c r="V50" s="224"/>
      <c r="W50" s="224"/>
      <c r="X50" s="224"/>
      <c r="Y50" s="224"/>
      <c r="Z50" s="214"/>
      <c r="AA50" s="214"/>
      <c r="AB50" s="214"/>
      <c r="AC50" s="214"/>
      <c r="AD50" s="214"/>
      <c r="AE50" s="214"/>
      <c r="AF50" s="214"/>
      <c r="AG50" s="214" t="s">
        <v>320</v>
      </c>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outlineLevel="3" x14ac:dyDescent="0.2">
      <c r="A51" s="221"/>
      <c r="B51" s="222"/>
      <c r="C51" s="258" t="s">
        <v>1558</v>
      </c>
      <c r="D51" s="252"/>
      <c r="E51" s="252"/>
      <c r="F51" s="252"/>
      <c r="G51" s="252"/>
      <c r="H51" s="224"/>
      <c r="I51" s="224"/>
      <c r="J51" s="224"/>
      <c r="K51" s="224"/>
      <c r="L51" s="224"/>
      <c r="M51" s="224"/>
      <c r="N51" s="223"/>
      <c r="O51" s="223"/>
      <c r="P51" s="223"/>
      <c r="Q51" s="223"/>
      <c r="R51" s="224"/>
      <c r="S51" s="224"/>
      <c r="T51" s="224"/>
      <c r="U51" s="224"/>
      <c r="V51" s="224"/>
      <c r="W51" s="224"/>
      <c r="X51" s="224"/>
      <c r="Y51" s="224"/>
      <c r="Z51" s="214"/>
      <c r="AA51" s="214"/>
      <c r="AB51" s="214"/>
      <c r="AC51" s="214"/>
      <c r="AD51" s="214"/>
      <c r="AE51" s="214"/>
      <c r="AF51" s="214"/>
      <c r="AG51" s="214" t="s">
        <v>320</v>
      </c>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3" x14ac:dyDescent="0.2">
      <c r="A52" s="221"/>
      <c r="B52" s="222"/>
      <c r="C52" s="258" t="s">
        <v>1559</v>
      </c>
      <c r="D52" s="252"/>
      <c r="E52" s="252"/>
      <c r="F52" s="252"/>
      <c r="G52" s="252"/>
      <c r="H52" s="224"/>
      <c r="I52" s="224"/>
      <c r="J52" s="224"/>
      <c r="K52" s="224"/>
      <c r="L52" s="224"/>
      <c r="M52" s="224"/>
      <c r="N52" s="223"/>
      <c r="O52" s="223"/>
      <c r="P52" s="223"/>
      <c r="Q52" s="223"/>
      <c r="R52" s="224"/>
      <c r="S52" s="224"/>
      <c r="T52" s="224"/>
      <c r="U52" s="224"/>
      <c r="V52" s="224"/>
      <c r="W52" s="224"/>
      <c r="X52" s="224"/>
      <c r="Y52" s="224"/>
      <c r="Z52" s="214"/>
      <c r="AA52" s="214"/>
      <c r="AB52" s="214"/>
      <c r="AC52" s="214"/>
      <c r="AD52" s="214"/>
      <c r="AE52" s="214"/>
      <c r="AF52" s="214"/>
      <c r="AG52" s="214" t="s">
        <v>320</v>
      </c>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3" x14ac:dyDescent="0.2">
      <c r="A53" s="221"/>
      <c r="B53" s="222"/>
      <c r="C53" s="258" t="s">
        <v>1560</v>
      </c>
      <c r="D53" s="252"/>
      <c r="E53" s="252"/>
      <c r="F53" s="252"/>
      <c r="G53" s="252"/>
      <c r="H53" s="224"/>
      <c r="I53" s="224"/>
      <c r="J53" s="224"/>
      <c r="K53" s="224"/>
      <c r="L53" s="224"/>
      <c r="M53" s="224"/>
      <c r="N53" s="223"/>
      <c r="O53" s="223"/>
      <c r="P53" s="223"/>
      <c r="Q53" s="223"/>
      <c r="R53" s="224"/>
      <c r="S53" s="224"/>
      <c r="T53" s="224"/>
      <c r="U53" s="224"/>
      <c r="V53" s="224"/>
      <c r="W53" s="224"/>
      <c r="X53" s="224"/>
      <c r="Y53" s="224"/>
      <c r="Z53" s="214"/>
      <c r="AA53" s="214"/>
      <c r="AB53" s="214"/>
      <c r="AC53" s="214"/>
      <c r="AD53" s="214"/>
      <c r="AE53" s="214"/>
      <c r="AF53" s="214"/>
      <c r="AG53" s="214" t="s">
        <v>320</v>
      </c>
      <c r="AH53" s="214"/>
      <c r="AI53" s="214"/>
      <c r="AJ53" s="214"/>
      <c r="AK53" s="214"/>
      <c r="AL53" s="214"/>
      <c r="AM53" s="214"/>
      <c r="AN53" s="214"/>
      <c r="AO53" s="214"/>
      <c r="AP53" s="214"/>
      <c r="AQ53" s="214"/>
      <c r="AR53" s="214"/>
      <c r="AS53" s="214"/>
      <c r="AT53" s="214"/>
      <c r="AU53" s="214"/>
      <c r="AV53" s="214"/>
      <c r="AW53" s="214"/>
      <c r="AX53" s="214"/>
      <c r="AY53" s="214"/>
      <c r="AZ53" s="214"/>
      <c r="BA53" s="244" t="str">
        <f>C53</f>
        <v>- standardního tmelení Q2, to je: základní tmelení Q1+ dodatečné tmelení (tmelení najemno) a případné přebroušení.</v>
      </c>
      <c r="BB53" s="214"/>
      <c r="BC53" s="214"/>
      <c r="BD53" s="214"/>
      <c r="BE53" s="214"/>
      <c r="BF53" s="214"/>
      <c r="BG53" s="214"/>
      <c r="BH53" s="214"/>
    </row>
    <row r="54" spans="1:60" outlineLevel="2" x14ac:dyDescent="0.2">
      <c r="A54" s="221"/>
      <c r="B54" s="222"/>
      <c r="C54" s="268" t="s">
        <v>1561</v>
      </c>
      <c r="D54" s="262"/>
      <c r="E54" s="263">
        <v>1</v>
      </c>
      <c r="F54" s="224"/>
      <c r="G54" s="224"/>
      <c r="H54" s="224"/>
      <c r="I54" s="224"/>
      <c r="J54" s="224"/>
      <c r="K54" s="224"/>
      <c r="L54" s="224"/>
      <c r="M54" s="224"/>
      <c r="N54" s="223"/>
      <c r="O54" s="223"/>
      <c r="P54" s="223"/>
      <c r="Q54" s="223"/>
      <c r="R54" s="224"/>
      <c r="S54" s="224"/>
      <c r="T54" s="224"/>
      <c r="U54" s="224"/>
      <c r="V54" s="224"/>
      <c r="W54" s="224"/>
      <c r="X54" s="224"/>
      <c r="Y54" s="224"/>
      <c r="Z54" s="214"/>
      <c r="AA54" s="214"/>
      <c r="AB54" s="214"/>
      <c r="AC54" s="214"/>
      <c r="AD54" s="214"/>
      <c r="AE54" s="214"/>
      <c r="AF54" s="214"/>
      <c r="AG54" s="214" t="s">
        <v>371</v>
      </c>
      <c r="AH54" s="214">
        <v>0</v>
      </c>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ht="22.5" outlineLevel="1" x14ac:dyDescent="0.2">
      <c r="A55" s="236">
        <v>10</v>
      </c>
      <c r="B55" s="237" t="s">
        <v>981</v>
      </c>
      <c r="C55" s="254" t="s">
        <v>982</v>
      </c>
      <c r="D55" s="238" t="s">
        <v>375</v>
      </c>
      <c r="E55" s="239">
        <v>1</v>
      </c>
      <c r="F55" s="240"/>
      <c r="G55" s="241">
        <f>ROUND(E55*F55,2)</f>
        <v>0</v>
      </c>
      <c r="H55" s="240"/>
      <c r="I55" s="241">
        <f>ROUND(E55*H55,2)</f>
        <v>0</v>
      </c>
      <c r="J55" s="240"/>
      <c r="K55" s="241">
        <f>ROUND(E55*J55,2)</f>
        <v>0</v>
      </c>
      <c r="L55" s="241">
        <v>12</v>
      </c>
      <c r="M55" s="241">
        <f>G55*(1+L55/100)</f>
        <v>0</v>
      </c>
      <c r="N55" s="239">
        <v>3.32E-3</v>
      </c>
      <c r="O55" s="239">
        <f>ROUND(E55*N55,2)</f>
        <v>0</v>
      </c>
      <c r="P55" s="239">
        <v>0</v>
      </c>
      <c r="Q55" s="239">
        <f>ROUND(E55*P55,2)</f>
        <v>0</v>
      </c>
      <c r="R55" s="241" t="s">
        <v>380</v>
      </c>
      <c r="S55" s="241" t="s">
        <v>315</v>
      </c>
      <c r="T55" s="242" t="s">
        <v>315</v>
      </c>
      <c r="U55" s="224">
        <v>0.36</v>
      </c>
      <c r="V55" s="224">
        <f>ROUND(E55*U55,2)</f>
        <v>0.36</v>
      </c>
      <c r="W55" s="224"/>
      <c r="X55" s="224" t="s">
        <v>336</v>
      </c>
      <c r="Y55" s="224" t="s">
        <v>317</v>
      </c>
      <c r="Z55" s="214"/>
      <c r="AA55" s="214"/>
      <c r="AB55" s="214"/>
      <c r="AC55" s="214"/>
      <c r="AD55" s="214"/>
      <c r="AE55" s="214"/>
      <c r="AF55" s="214"/>
      <c r="AG55" s="214" t="s">
        <v>367</v>
      </c>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outlineLevel="2" x14ac:dyDescent="0.2">
      <c r="A56" s="221"/>
      <c r="B56" s="222"/>
      <c r="C56" s="268" t="s">
        <v>1553</v>
      </c>
      <c r="D56" s="262"/>
      <c r="E56" s="263">
        <v>1</v>
      </c>
      <c r="F56" s="224"/>
      <c r="G56" s="224"/>
      <c r="H56" s="224"/>
      <c r="I56" s="224"/>
      <c r="J56" s="224"/>
      <c r="K56" s="224"/>
      <c r="L56" s="224"/>
      <c r="M56" s="224"/>
      <c r="N56" s="223"/>
      <c r="O56" s="223"/>
      <c r="P56" s="223"/>
      <c r="Q56" s="223"/>
      <c r="R56" s="224"/>
      <c r="S56" s="224"/>
      <c r="T56" s="224"/>
      <c r="U56" s="224"/>
      <c r="V56" s="224"/>
      <c r="W56" s="224"/>
      <c r="X56" s="224"/>
      <c r="Y56" s="224"/>
      <c r="Z56" s="214"/>
      <c r="AA56" s="214"/>
      <c r="AB56" s="214"/>
      <c r="AC56" s="214"/>
      <c r="AD56" s="214"/>
      <c r="AE56" s="214"/>
      <c r="AF56" s="214"/>
      <c r="AG56" s="214" t="s">
        <v>371</v>
      </c>
      <c r="AH56" s="214">
        <v>0</v>
      </c>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ht="33.75" outlineLevel="1" x14ac:dyDescent="0.2">
      <c r="A57" s="236">
        <v>11</v>
      </c>
      <c r="B57" s="237" t="s">
        <v>401</v>
      </c>
      <c r="C57" s="254" t="s">
        <v>402</v>
      </c>
      <c r="D57" s="238" t="s">
        <v>403</v>
      </c>
      <c r="E57" s="239">
        <v>24</v>
      </c>
      <c r="F57" s="240"/>
      <c r="G57" s="241">
        <f>ROUND(E57*F57,2)</f>
        <v>0</v>
      </c>
      <c r="H57" s="240"/>
      <c r="I57" s="241">
        <f>ROUND(E57*H57,2)</f>
        <v>0</v>
      </c>
      <c r="J57" s="240"/>
      <c r="K57" s="241">
        <f>ROUND(E57*J57,2)</f>
        <v>0</v>
      </c>
      <c r="L57" s="241">
        <v>12</v>
      </c>
      <c r="M57" s="241">
        <f>G57*(1+L57/100)</f>
        <v>0</v>
      </c>
      <c r="N57" s="239">
        <v>1.3999999999999999E-4</v>
      </c>
      <c r="O57" s="239">
        <f>ROUND(E57*N57,2)</f>
        <v>0</v>
      </c>
      <c r="P57" s="239">
        <v>0</v>
      </c>
      <c r="Q57" s="239">
        <f>ROUND(E57*P57,2)</f>
        <v>0</v>
      </c>
      <c r="R57" s="241" t="s">
        <v>380</v>
      </c>
      <c r="S57" s="241" t="s">
        <v>315</v>
      </c>
      <c r="T57" s="242" t="s">
        <v>315</v>
      </c>
      <c r="U57" s="224">
        <v>0.05</v>
      </c>
      <c r="V57" s="224">
        <f>ROUND(E57*U57,2)</f>
        <v>1.2</v>
      </c>
      <c r="W57" s="224"/>
      <c r="X57" s="224" t="s">
        <v>336</v>
      </c>
      <c r="Y57" s="224" t="s">
        <v>317</v>
      </c>
      <c r="Z57" s="214"/>
      <c r="AA57" s="214"/>
      <c r="AB57" s="214"/>
      <c r="AC57" s="214"/>
      <c r="AD57" s="214"/>
      <c r="AE57" s="214"/>
      <c r="AF57" s="214"/>
      <c r="AG57" s="214" t="s">
        <v>367</v>
      </c>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outlineLevel="2" x14ac:dyDescent="0.2">
      <c r="A58" s="221"/>
      <c r="B58" s="222"/>
      <c r="C58" s="268" t="s">
        <v>1562</v>
      </c>
      <c r="D58" s="262"/>
      <c r="E58" s="263">
        <v>24</v>
      </c>
      <c r="F58" s="224"/>
      <c r="G58" s="224"/>
      <c r="H58" s="224"/>
      <c r="I58" s="224"/>
      <c r="J58" s="224"/>
      <c r="K58" s="224"/>
      <c r="L58" s="224"/>
      <c r="M58" s="224"/>
      <c r="N58" s="223"/>
      <c r="O58" s="223"/>
      <c r="P58" s="223"/>
      <c r="Q58" s="223"/>
      <c r="R58" s="224"/>
      <c r="S58" s="224"/>
      <c r="T58" s="224"/>
      <c r="U58" s="224"/>
      <c r="V58" s="224"/>
      <c r="W58" s="224"/>
      <c r="X58" s="224"/>
      <c r="Y58" s="224"/>
      <c r="Z58" s="214"/>
      <c r="AA58" s="214"/>
      <c r="AB58" s="214"/>
      <c r="AC58" s="214"/>
      <c r="AD58" s="214"/>
      <c r="AE58" s="214"/>
      <c r="AF58" s="214"/>
      <c r="AG58" s="214" t="s">
        <v>371</v>
      </c>
      <c r="AH58" s="214">
        <v>0</v>
      </c>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x14ac:dyDescent="0.2">
      <c r="A59" s="229" t="s">
        <v>310</v>
      </c>
      <c r="B59" s="230" t="s">
        <v>187</v>
      </c>
      <c r="C59" s="253" t="s">
        <v>188</v>
      </c>
      <c r="D59" s="231"/>
      <c r="E59" s="232"/>
      <c r="F59" s="233"/>
      <c r="G59" s="233">
        <f>SUMIF(AG60:AG66,"&lt;&gt;NOR",G60:G66)</f>
        <v>0</v>
      </c>
      <c r="H59" s="233"/>
      <c r="I59" s="233">
        <f>SUM(I60:I66)</f>
        <v>0</v>
      </c>
      <c r="J59" s="233"/>
      <c r="K59" s="233">
        <f>SUM(K60:K66)</f>
        <v>0</v>
      </c>
      <c r="L59" s="233"/>
      <c r="M59" s="233">
        <f>SUM(M60:M66)</f>
        <v>0</v>
      </c>
      <c r="N59" s="232"/>
      <c r="O59" s="232">
        <f>SUM(O60:O66)</f>
        <v>0.7</v>
      </c>
      <c r="P59" s="232"/>
      <c r="Q59" s="232">
        <f>SUM(Q60:Q66)</f>
        <v>0.45</v>
      </c>
      <c r="R59" s="233"/>
      <c r="S59" s="233"/>
      <c r="T59" s="234"/>
      <c r="U59" s="228"/>
      <c r="V59" s="228">
        <f>SUM(V60:V66)</f>
        <v>20.56</v>
      </c>
      <c r="W59" s="228"/>
      <c r="X59" s="228"/>
      <c r="Y59" s="228"/>
      <c r="AG59" t="s">
        <v>311</v>
      </c>
    </row>
    <row r="60" spans="1:60" ht="22.5" outlineLevel="1" x14ac:dyDescent="0.2">
      <c r="A60" s="236">
        <v>12</v>
      </c>
      <c r="B60" s="237" t="s">
        <v>986</v>
      </c>
      <c r="C60" s="254" t="s">
        <v>987</v>
      </c>
      <c r="D60" s="238" t="s">
        <v>403</v>
      </c>
      <c r="E60" s="239">
        <v>18.239999999999998</v>
      </c>
      <c r="F60" s="240"/>
      <c r="G60" s="241">
        <f>ROUND(E60*F60,2)</f>
        <v>0</v>
      </c>
      <c r="H60" s="240"/>
      <c r="I60" s="241">
        <f>ROUND(E60*H60,2)</f>
        <v>0</v>
      </c>
      <c r="J60" s="240"/>
      <c r="K60" s="241">
        <f>ROUND(E60*J60,2)</f>
        <v>0</v>
      </c>
      <c r="L60" s="241">
        <v>12</v>
      </c>
      <c r="M60" s="241">
        <f>G60*(1+L60/100)</f>
        <v>0</v>
      </c>
      <c r="N60" s="239">
        <v>3.8469999999999997E-2</v>
      </c>
      <c r="O60" s="239">
        <f>ROUND(E60*N60,2)</f>
        <v>0.7</v>
      </c>
      <c r="P60" s="239">
        <v>2.4500000000000001E-2</v>
      </c>
      <c r="Q60" s="239">
        <f>ROUND(E60*P60,2)</f>
        <v>0.45</v>
      </c>
      <c r="R60" s="241" t="s">
        <v>988</v>
      </c>
      <c r="S60" s="241" t="s">
        <v>315</v>
      </c>
      <c r="T60" s="242" t="s">
        <v>315</v>
      </c>
      <c r="U60" s="224">
        <v>1.12706</v>
      </c>
      <c r="V60" s="224">
        <f>ROUND(E60*U60,2)</f>
        <v>20.56</v>
      </c>
      <c r="W60" s="224"/>
      <c r="X60" s="224" t="s">
        <v>588</v>
      </c>
      <c r="Y60" s="224" t="s">
        <v>317</v>
      </c>
      <c r="Z60" s="214"/>
      <c r="AA60" s="214"/>
      <c r="AB60" s="214"/>
      <c r="AC60" s="214"/>
      <c r="AD60" s="214"/>
      <c r="AE60" s="214"/>
      <c r="AF60" s="214"/>
      <c r="AG60" s="214" t="s">
        <v>589</v>
      </c>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2" x14ac:dyDescent="0.2">
      <c r="A61" s="221"/>
      <c r="B61" s="222"/>
      <c r="C61" s="267" t="s">
        <v>989</v>
      </c>
      <c r="D61" s="266"/>
      <c r="E61" s="266"/>
      <c r="F61" s="266"/>
      <c r="G61" s="266"/>
      <c r="H61" s="224"/>
      <c r="I61" s="224"/>
      <c r="J61" s="224"/>
      <c r="K61" s="224"/>
      <c r="L61" s="224"/>
      <c r="M61" s="224"/>
      <c r="N61" s="223"/>
      <c r="O61" s="223"/>
      <c r="P61" s="223"/>
      <c r="Q61" s="223"/>
      <c r="R61" s="224"/>
      <c r="S61" s="224"/>
      <c r="T61" s="224"/>
      <c r="U61" s="224"/>
      <c r="V61" s="224"/>
      <c r="W61" s="224"/>
      <c r="X61" s="224"/>
      <c r="Y61" s="224"/>
      <c r="Z61" s="214"/>
      <c r="AA61" s="214"/>
      <c r="AB61" s="214"/>
      <c r="AC61" s="214"/>
      <c r="AD61" s="214"/>
      <c r="AE61" s="214"/>
      <c r="AF61" s="214"/>
      <c r="AG61" s="214" t="s">
        <v>369</v>
      </c>
      <c r="AH61" s="214"/>
      <c r="AI61" s="214"/>
      <c r="AJ61" s="214"/>
      <c r="AK61" s="214"/>
      <c r="AL61" s="214"/>
      <c r="AM61" s="214"/>
      <c r="AN61" s="214"/>
      <c r="AO61" s="214"/>
      <c r="AP61" s="214"/>
      <c r="AQ61" s="214"/>
      <c r="AR61" s="214"/>
      <c r="AS61" s="214"/>
      <c r="AT61" s="214"/>
      <c r="AU61" s="214"/>
      <c r="AV61" s="214"/>
      <c r="AW61" s="214"/>
      <c r="AX61" s="214"/>
      <c r="AY61" s="214"/>
      <c r="AZ61" s="214"/>
      <c r="BA61" s="244" t="str">
        <f>C61</f>
        <v>vysekání kapes do zdiva, osazení a dodávka válcovaných nosníků na cementovou maltu (min MC 15), zazdívka zhlaví.</v>
      </c>
      <c r="BB61" s="214"/>
      <c r="BC61" s="214"/>
      <c r="BD61" s="214"/>
      <c r="BE61" s="214"/>
      <c r="BF61" s="214"/>
      <c r="BG61" s="214"/>
      <c r="BH61" s="214"/>
    </row>
    <row r="62" spans="1:60" outlineLevel="2" x14ac:dyDescent="0.2">
      <c r="A62" s="221"/>
      <c r="B62" s="222"/>
      <c r="C62" s="258" t="s">
        <v>990</v>
      </c>
      <c r="D62" s="252"/>
      <c r="E62" s="252"/>
      <c r="F62" s="252"/>
      <c r="G62" s="252"/>
      <c r="H62" s="224"/>
      <c r="I62" s="224"/>
      <c r="J62" s="224"/>
      <c r="K62" s="224"/>
      <c r="L62" s="224"/>
      <c r="M62" s="224"/>
      <c r="N62" s="223"/>
      <c r="O62" s="223"/>
      <c r="P62" s="223"/>
      <c r="Q62" s="223"/>
      <c r="R62" s="224"/>
      <c r="S62" s="224"/>
      <c r="T62" s="224"/>
      <c r="U62" s="224"/>
      <c r="V62" s="224"/>
      <c r="W62" s="224"/>
      <c r="X62" s="224"/>
      <c r="Y62" s="224"/>
      <c r="Z62" s="214"/>
      <c r="AA62" s="214"/>
      <c r="AB62" s="214"/>
      <c r="AC62" s="214"/>
      <c r="AD62" s="214"/>
      <c r="AE62" s="214"/>
      <c r="AF62" s="214"/>
      <c r="AG62" s="214" t="s">
        <v>320</v>
      </c>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2" x14ac:dyDescent="0.2">
      <c r="A63" s="221"/>
      <c r="B63" s="222"/>
      <c r="C63" s="268" t="s">
        <v>991</v>
      </c>
      <c r="D63" s="262"/>
      <c r="E63" s="263"/>
      <c r="F63" s="224"/>
      <c r="G63" s="224"/>
      <c r="H63" s="224"/>
      <c r="I63" s="224"/>
      <c r="J63" s="224"/>
      <c r="K63" s="224"/>
      <c r="L63" s="224"/>
      <c r="M63" s="224"/>
      <c r="N63" s="223"/>
      <c r="O63" s="223"/>
      <c r="P63" s="223"/>
      <c r="Q63" s="223"/>
      <c r="R63" s="224"/>
      <c r="S63" s="224"/>
      <c r="T63" s="224"/>
      <c r="U63" s="224"/>
      <c r="V63" s="224"/>
      <c r="W63" s="224"/>
      <c r="X63" s="224"/>
      <c r="Y63" s="224"/>
      <c r="Z63" s="214"/>
      <c r="AA63" s="214"/>
      <c r="AB63" s="214"/>
      <c r="AC63" s="214"/>
      <c r="AD63" s="214"/>
      <c r="AE63" s="214"/>
      <c r="AF63" s="214"/>
      <c r="AG63" s="214" t="s">
        <v>371</v>
      </c>
      <c r="AH63" s="214">
        <v>0</v>
      </c>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3" x14ac:dyDescent="0.2">
      <c r="A64" s="221"/>
      <c r="B64" s="222"/>
      <c r="C64" s="268" t="s">
        <v>1563</v>
      </c>
      <c r="D64" s="262"/>
      <c r="E64" s="263">
        <v>5.04</v>
      </c>
      <c r="F64" s="224"/>
      <c r="G64" s="224"/>
      <c r="H64" s="224"/>
      <c r="I64" s="224"/>
      <c r="J64" s="224"/>
      <c r="K64" s="224"/>
      <c r="L64" s="224"/>
      <c r="M64" s="224"/>
      <c r="N64" s="223"/>
      <c r="O64" s="223"/>
      <c r="P64" s="223"/>
      <c r="Q64" s="223"/>
      <c r="R64" s="224"/>
      <c r="S64" s="224"/>
      <c r="T64" s="224"/>
      <c r="U64" s="224"/>
      <c r="V64" s="224"/>
      <c r="W64" s="224"/>
      <c r="X64" s="224"/>
      <c r="Y64" s="224"/>
      <c r="Z64" s="214"/>
      <c r="AA64" s="214"/>
      <c r="AB64" s="214"/>
      <c r="AC64" s="214"/>
      <c r="AD64" s="214"/>
      <c r="AE64" s="214"/>
      <c r="AF64" s="214"/>
      <c r="AG64" s="214" t="s">
        <v>371</v>
      </c>
      <c r="AH64" s="214">
        <v>0</v>
      </c>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outlineLevel="3" x14ac:dyDescent="0.2">
      <c r="A65" s="221"/>
      <c r="B65" s="222"/>
      <c r="C65" s="268" t="s">
        <v>1564</v>
      </c>
      <c r="D65" s="262"/>
      <c r="E65" s="263">
        <v>4.8</v>
      </c>
      <c r="F65" s="224"/>
      <c r="G65" s="224"/>
      <c r="H65" s="224"/>
      <c r="I65" s="224"/>
      <c r="J65" s="224"/>
      <c r="K65" s="224"/>
      <c r="L65" s="224"/>
      <c r="M65" s="224"/>
      <c r="N65" s="223"/>
      <c r="O65" s="223"/>
      <c r="P65" s="223"/>
      <c r="Q65" s="223"/>
      <c r="R65" s="224"/>
      <c r="S65" s="224"/>
      <c r="T65" s="224"/>
      <c r="U65" s="224"/>
      <c r="V65" s="224"/>
      <c r="W65" s="224"/>
      <c r="X65" s="224"/>
      <c r="Y65" s="224"/>
      <c r="Z65" s="214"/>
      <c r="AA65" s="214"/>
      <c r="AB65" s="214"/>
      <c r="AC65" s="214"/>
      <c r="AD65" s="214"/>
      <c r="AE65" s="214"/>
      <c r="AF65" s="214"/>
      <c r="AG65" s="214" t="s">
        <v>371</v>
      </c>
      <c r="AH65" s="214">
        <v>0</v>
      </c>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outlineLevel="3" x14ac:dyDescent="0.2">
      <c r="A66" s="221"/>
      <c r="B66" s="222"/>
      <c r="C66" s="268" t="s">
        <v>1565</v>
      </c>
      <c r="D66" s="262"/>
      <c r="E66" s="263">
        <v>8.4</v>
      </c>
      <c r="F66" s="224"/>
      <c r="G66" s="224"/>
      <c r="H66" s="224"/>
      <c r="I66" s="224"/>
      <c r="J66" s="224"/>
      <c r="K66" s="224"/>
      <c r="L66" s="224"/>
      <c r="M66" s="224"/>
      <c r="N66" s="223"/>
      <c r="O66" s="223"/>
      <c r="P66" s="223"/>
      <c r="Q66" s="223"/>
      <c r="R66" s="224"/>
      <c r="S66" s="224"/>
      <c r="T66" s="224"/>
      <c r="U66" s="224"/>
      <c r="V66" s="224"/>
      <c r="W66" s="224"/>
      <c r="X66" s="224"/>
      <c r="Y66" s="224"/>
      <c r="Z66" s="214"/>
      <c r="AA66" s="214"/>
      <c r="AB66" s="214"/>
      <c r="AC66" s="214"/>
      <c r="AD66" s="214"/>
      <c r="AE66" s="214"/>
      <c r="AF66" s="214"/>
      <c r="AG66" s="214" t="s">
        <v>371</v>
      </c>
      <c r="AH66" s="214">
        <v>0</v>
      </c>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x14ac:dyDescent="0.2">
      <c r="A67" s="229" t="s">
        <v>310</v>
      </c>
      <c r="B67" s="230" t="s">
        <v>191</v>
      </c>
      <c r="C67" s="253" t="s">
        <v>192</v>
      </c>
      <c r="D67" s="231"/>
      <c r="E67" s="232"/>
      <c r="F67" s="233"/>
      <c r="G67" s="233">
        <f>SUMIF(AG68:AG96,"&lt;&gt;NOR",G68:G96)</f>
        <v>0</v>
      </c>
      <c r="H67" s="233"/>
      <c r="I67" s="233">
        <f>SUM(I68:I96)</f>
        <v>0</v>
      </c>
      <c r="J67" s="233"/>
      <c r="K67" s="233">
        <f>SUM(K68:K96)</f>
        <v>0</v>
      </c>
      <c r="L67" s="233"/>
      <c r="M67" s="233">
        <f>SUM(M68:M96)</f>
        <v>0</v>
      </c>
      <c r="N67" s="232"/>
      <c r="O67" s="232">
        <f>SUM(O68:O96)</f>
        <v>1.1399999999999999</v>
      </c>
      <c r="P67" s="232"/>
      <c r="Q67" s="232">
        <f>SUM(Q68:Q96)</f>
        <v>0</v>
      </c>
      <c r="R67" s="233"/>
      <c r="S67" s="233"/>
      <c r="T67" s="234"/>
      <c r="U67" s="228"/>
      <c r="V67" s="228">
        <f>SUM(V68:V96)</f>
        <v>102.10999999999999</v>
      </c>
      <c r="W67" s="228"/>
      <c r="X67" s="228"/>
      <c r="Y67" s="228"/>
      <c r="AG67" t="s">
        <v>311</v>
      </c>
    </row>
    <row r="68" spans="1:60" ht="33.75" outlineLevel="1" x14ac:dyDescent="0.2">
      <c r="A68" s="236">
        <v>13</v>
      </c>
      <c r="B68" s="237" t="s">
        <v>406</v>
      </c>
      <c r="C68" s="254" t="s">
        <v>407</v>
      </c>
      <c r="D68" s="238" t="s">
        <v>379</v>
      </c>
      <c r="E68" s="239">
        <v>73.98</v>
      </c>
      <c r="F68" s="240"/>
      <c r="G68" s="241">
        <f>ROUND(E68*F68,2)</f>
        <v>0</v>
      </c>
      <c r="H68" s="240"/>
      <c r="I68" s="241">
        <f>ROUND(E68*H68,2)</f>
        <v>0</v>
      </c>
      <c r="J68" s="240"/>
      <c r="K68" s="241">
        <f>ROUND(E68*J68,2)</f>
        <v>0</v>
      </c>
      <c r="L68" s="241">
        <v>12</v>
      </c>
      <c r="M68" s="241">
        <f>G68*(1+L68/100)</f>
        <v>0</v>
      </c>
      <c r="N68" s="239">
        <v>1.1900000000000001E-2</v>
      </c>
      <c r="O68" s="239">
        <f>ROUND(E68*N68,2)</f>
        <v>0.88</v>
      </c>
      <c r="P68" s="239">
        <v>0</v>
      </c>
      <c r="Q68" s="239">
        <f>ROUND(E68*P68,2)</f>
        <v>0</v>
      </c>
      <c r="R68" s="241" t="s">
        <v>380</v>
      </c>
      <c r="S68" s="241" t="s">
        <v>315</v>
      </c>
      <c r="T68" s="242" t="s">
        <v>315</v>
      </c>
      <c r="U68" s="224">
        <v>0.95</v>
      </c>
      <c r="V68" s="224">
        <f>ROUND(E68*U68,2)</f>
        <v>70.28</v>
      </c>
      <c r="W68" s="224"/>
      <c r="X68" s="224" t="s">
        <v>336</v>
      </c>
      <c r="Y68" s="224" t="s">
        <v>317</v>
      </c>
      <c r="Z68" s="214"/>
      <c r="AA68" s="214"/>
      <c r="AB68" s="214"/>
      <c r="AC68" s="214"/>
      <c r="AD68" s="214"/>
      <c r="AE68" s="214"/>
      <c r="AF68" s="214"/>
      <c r="AG68" s="214" t="s">
        <v>367</v>
      </c>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2" x14ac:dyDescent="0.2">
      <c r="A69" s="221"/>
      <c r="B69" s="222"/>
      <c r="C69" s="268" t="s">
        <v>1566</v>
      </c>
      <c r="D69" s="262"/>
      <c r="E69" s="263"/>
      <c r="F69" s="224"/>
      <c r="G69" s="224"/>
      <c r="H69" s="224"/>
      <c r="I69" s="224"/>
      <c r="J69" s="224"/>
      <c r="K69" s="224"/>
      <c r="L69" s="224"/>
      <c r="M69" s="224"/>
      <c r="N69" s="223"/>
      <c r="O69" s="223"/>
      <c r="P69" s="223"/>
      <c r="Q69" s="223"/>
      <c r="R69" s="224"/>
      <c r="S69" s="224"/>
      <c r="T69" s="224"/>
      <c r="U69" s="224"/>
      <c r="V69" s="224"/>
      <c r="W69" s="224"/>
      <c r="X69" s="224"/>
      <c r="Y69" s="224"/>
      <c r="Z69" s="214"/>
      <c r="AA69" s="214"/>
      <c r="AB69" s="214"/>
      <c r="AC69" s="214"/>
      <c r="AD69" s="214"/>
      <c r="AE69" s="214"/>
      <c r="AF69" s="214"/>
      <c r="AG69" s="214" t="s">
        <v>371</v>
      </c>
      <c r="AH69" s="214">
        <v>0</v>
      </c>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outlineLevel="3" x14ac:dyDescent="0.2">
      <c r="A70" s="221"/>
      <c r="B70" s="222"/>
      <c r="C70" s="268" t="s">
        <v>1567</v>
      </c>
      <c r="D70" s="262"/>
      <c r="E70" s="263">
        <v>12.97</v>
      </c>
      <c r="F70" s="224"/>
      <c r="G70" s="224"/>
      <c r="H70" s="224"/>
      <c r="I70" s="224"/>
      <c r="J70" s="224"/>
      <c r="K70" s="224"/>
      <c r="L70" s="224"/>
      <c r="M70" s="224"/>
      <c r="N70" s="223"/>
      <c r="O70" s="223"/>
      <c r="P70" s="223"/>
      <c r="Q70" s="223"/>
      <c r="R70" s="224"/>
      <c r="S70" s="224"/>
      <c r="T70" s="224"/>
      <c r="U70" s="224"/>
      <c r="V70" s="224"/>
      <c r="W70" s="224"/>
      <c r="X70" s="224"/>
      <c r="Y70" s="224"/>
      <c r="Z70" s="214"/>
      <c r="AA70" s="214"/>
      <c r="AB70" s="214"/>
      <c r="AC70" s="214"/>
      <c r="AD70" s="214"/>
      <c r="AE70" s="214"/>
      <c r="AF70" s="214"/>
      <c r="AG70" s="214" t="s">
        <v>371</v>
      </c>
      <c r="AH70" s="214">
        <v>0</v>
      </c>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3" x14ac:dyDescent="0.2">
      <c r="A71" s="221"/>
      <c r="B71" s="222"/>
      <c r="C71" s="268" t="s">
        <v>1568</v>
      </c>
      <c r="D71" s="262"/>
      <c r="E71" s="263">
        <v>0.92</v>
      </c>
      <c r="F71" s="224"/>
      <c r="G71" s="224"/>
      <c r="H71" s="224"/>
      <c r="I71" s="224"/>
      <c r="J71" s="224"/>
      <c r="K71" s="224"/>
      <c r="L71" s="224"/>
      <c r="M71" s="224"/>
      <c r="N71" s="223"/>
      <c r="O71" s="223"/>
      <c r="P71" s="223"/>
      <c r="Q71" s="223"/>
      <c r="R71" s="224"/>
      <c r="S71" s="224"/>
      <c r="T71" s="224"/>
      <c r="U71" s="224"/>
      <c r="V71" s="224"/>
      <c r="W71" s="224"/>
      <c r="X71" s="224"/>
      <c r="Y71" s="224"/>
      <c r="Z71" s="214"/>
      <c r="AA71" s="214"/>
      <c r="AB71" s="214"/>
      <c r="AC71" s="214"/>
      <c r="AD71" s="214"/>
      <c r="AE71" s="214"/>
      <c r="AF71" s="214"/>
      <c r="AG71" s="214" t="s">
        <v>371</v>
      </c>
      <c r="AH71" s="214">
        <v>0</v>
      </c>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outlineLevel="3" x14ac:dyDescent="0.2">
      <c r="A72" s="221"/>
      <c r="B72" s="222"/>
      <c r="C72" s="268" t="s">
        <v>1569</v>
      </c>
      <c r="D72" s="262"/>
      <c r="E72" s="263">
        <v>23.07</v>
      </c>
      <c r="F72" s="224"/>
      <c r="G72" s="224"/>
      <c r="H72" s="224"/>
      <c r="I72" s="224"/>
      <c r="J72" s="224"/>
      <c r="K72" s="224"/>
      <c r="L72" s="224"/>
      <c r="M72" s="224"/>
      <c r="N72" s="223"/>
      <c r="O72" s="223"/>
      <c r="P72" s="223"/>
      <c r="Q72" s="223"/>
      <c r="R72" s="224"/>
      <c r="S72" s="224"/>
      <c r="T72" s="224"/>
      <c r="U72" s="224"/>
      <c r="V72" s="224"/>
      <c r="W72" s="224"/>
      <c r="X72" s="224"/>
      <c r="Y72" s="224"/>
      <c r="Z72" s="214"/>
      <c r="AA72" s="214"/>
      <c r="AB72" s="214"/>
      <c r="AC72" s="214"/>
      <c r="AD72" s="214"/>
      <c r="AE72" s="214"/>
      <c r="AF72" s="214"/>
      <c r="AG72" s="214" t="s">
        <v>371</v>
      </c>
      <c r="AH72" s="214">
        <v>0</v>
      </c>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outlineLevel="3" x14ac:dyDescent="0.2">
      <c r="A73" s="221"/>
      <c r="B73" s="222"/>
      <c r="C73" s="268" t="s">
        <v>1570</v>
      </c>
      <c r="D73" s="262"/>
      <c r="E73" s="263">
        <v>24.7</v>
      </c>
      <c r="F73" s="224"/>
      <c r="G73" s="224"/>
      <c r="H73" s="224"/>
      <c r="I73" s="224"/>
      <c r="J73" s="224"/>
      <c r="K73" s="224"/>
      <c r="L73" s="224"/>
      <c r="M73" s="224"/>
      <c r="N73" s="223"/>
      <c r="O73" s="223"/>
      <c r="P73" s="223"/>
      <c r="Q73" s="223"/>
      <c r="R73" s="224"/>
      <c r="S73" s="224"/>
      <c r="T73" s="224"/>
      <c r="U73" s="224"/>
      <c r="V73" s="224"/>
      <c r="W73" s="224"/>
      <c r="X73" s="224"/>
      <c r="Y73" s="224"/>
      <c r="Z73" s="214"/>
      <c r="AA73" s="214"/>
      <c r="AB73" s="214"/>
      <c r="AC73" s="214"/>
      <c r="AD73" s="214"/>
      <c r="AE73" s="214"/>
      <c r="AF73" s="214"/>
      <c r="AG73" s="214" t="s">
        <v>371</v>
      </c>
      <c r="AH73" s="214">
        <v>0</v>
      </c>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outlineLevel="3" x14ac:dyDescent="0.2">
      <c r="A74" s="221"/>
      <c r="B74" s="222"/>
      <c r="C74" s="268" t="s">
        <v>1571</v>
      </c>
      <c r="D74" s="262"/>
      <c r="E74" s="263">
        <v>12.32</v>
      </c>
      <c r="F74" s="224"/>
      <c r="G74" s="224"/>
      <c r="H74" s="224"/>
      <c r="I74" s="224"/>
      <c r="J74" s="224"/>
      <c r="K74" s="224"/>
      <c r="L74" s="224"/>
      <c r="M74" s="224"/>
      <c r="N74" s="223"/>
      <c r="O74" s="223"/>
      <c r="P74" s="223"/>
      <c r="Q74" s="223"/>
      <c r="R74" s="224"/>
      <c r="S74" s="224"/>
      <c r="T74" s="224"/>
      <c r="U74" s="224"/>
      <c r="V74" s="224"/>
      <c r="W74" s="224"/>
      <c r="X74" s="224"/>
      <c r="Y74" s="224"/>
      <c r="Z74" s="214"/>
      <c r="AA74" s="214"/>
      <c r="AB74" s="214"/>
      <c r="AC74" s="214"/>
      <c r="AD74" s="214"/>
      <c r="AE74" s="214"/>
      <c r="AF74" s="214"/>
      <c r="AG74" s="214" t="s">
        <v>371</v>
      </c>
      <c r="AH74" s="214">
        <v>0</v>
      </c>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ht="33.75" outlineLevel="1" x14ac:dyDescent="0.2">
      <c r="A75" s="236">
        <v>14</v>
      </c>
      <c r="B75" s="237" t="s">
        <v>411</v>
      </c>
      <c r="C75" s="254" t="s">
        <v>412</v>
      </c>
      <c r="D75" s="238" t="s">
        <v>379</v>
      </c>
      <c r="E75" s="239">
        <v>20.83</v>
      </c>
      <c r="F75" s="240"/>
      <c r="G75" s="241">
        <f>ROUND(E75*F75,2)</f>
        <v>0</v>
      </c>
      <c r="H75" s="240"/>
      <c r="I75" s="241">
        <f>ROUND(E75*H75,2)</f>
        <v>0</v>
      </c>
      <c r="J75" s="240"/>
      <c r="K75" s="241">
        <f>ROUND(E75*J75,2)</f>
        <v>0</v>
      </c>
      <c r="L75" s="241">
        <v>12</v>
      </c>
      <c r="M75" s="241">
        <f>G75*(1+L75/100)</f>
        <v>0</v>
      </c>
      <c r="N75" s="239">
        <v>1.201E-2</v>
      </c>
      <c r="O75" s="239">
        <f>ROUND(E75*N75,2)</f>
        <v>0.25</v>
      </c>
      <c r="P75" s="239">
        <v>0</v>
      </c>
      <c r="Q75" s="239">
        <f>ROUND(E75*P75,2)</f>
        <v>0</v>
      </c>
      <c r="R75" s="241" t="s">
        <v>380</v>
      </c>
      <c r="S75" s="241" t="s">
        <v>315</v>
      </c>
      <c r="T75" s="242" t="s">
        <v>315</v>
      </c>
      <c r="U75" s="224">
        <v>0.95</v>
      </c>
      <c r="V75" s="224">
        <f>ROUND(E75*U75,2)</f>
        <v>19.79</v>
      </c>
      <c r="W75" s="224"/>
      <c r="X75" s="224" t="s">
        <v>336</v>
      </c>
      <c r="Y75" s="224" t="s">
        <v>317</v>
      </c>
      <c r="Z75" s="214"/>
      <c r="AA75" s="214"/>
      <c r="AB75" s="214"/>
      <c r="AC75" s="214"/>
      <c r="AD75" s="214"/>
      <c r="AE75" s="214"/>
      <c r="AF75" s="214"/>
      <c r="AG75" s="214" t="s">
        <v>367</v>
      </c>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outlineLevel="2" x14ac:dyDescent="0.2">
      <c r="A76" s="221"/>
      <c r="B76" s="222"/>
      <c r="C76" s="268" t="s">
        <v>1566</v>
      </c>
      <c r="D76" s="262"/>
      <c r="E76" s="263"/>
      <c r="F76" s="224"/>
      <c r="G76" s="224"/>
      <c r="H76" s="224"/>
      <c r="I76" s="224"/>
      <c r="J76" s="224"/>
      <c r="K76" s="224"/>
      <c r="L76" s="224"/>
      <c r="M76" s="224"/>
      <c r="N76" s="223"/>
      <c r="O76" s="223"/>
      <c r="P76" s="223"/>
      <c r="Q76" s="223"/>
      <c r="R76" s="224"/>
      <c r="S76" s="224"/>
      <c r="T76" s="224"/>
      <c r="U76" s="224"/>
      <c r="V76" s="224"/>
      <c r="W76" s="224"/>
      <c r="X76" s="224"/>
      <c r="Y76" s="224"/>
      <c r="Z76" s="214"/>
      <c r="AA76" s="214"/>
      <c r="AB76" s="214"/>
      <c r="AC76" s="214"/>
      <c r="AD76" s="214"/>
      <c r="AE76" s="214"/>
      <c r="AF76" s="214"/>
      <c r="AG76" s="214" t="s">
        <v>371</v>
      </c>
      <c r="AH76" s="214">
        <v>0</v>
      </c>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outlineLevel="3" x14ac:dyDescent="0.2">
      <c r="A77" s="221"/>
      <c r="B77" s="222"/>
      <c r="C77" s="268" t="s">
        <v>1572</v>
      </c>
      <c r="D77" s="262"/>
      <c r="E77" s="263">
        <v>15.68</v>
      </c>
      <c r="F77" s="224"/>
      <c r="G77" s="224"/>
      <c r="H77" s="224"/>
      <c r="I77" s="224"/>
      <c r="J77" s="224"/>
      <c r="K77" s="224"/>
      <c r="L77" s="224"/>
      <c r="M77" s="224"/>
      <c r="N77" s="223"/>
      <c r="O77" s="223"/>
      <c r="P77" s="223"/>
      <c r="Q77" s="223"/>
      <c r="R77" s="224"/>
      <c r="S77" s="224"/>
      <c r="T77" s="224"/>
      <c r="U77" s="224"/>
      <c r="V77" s="224"/>
      <c r="W77" s="224"/>
      <c r="X77" s="224"/>
      <c r="Y77" s="224"/>
      <c r="Z77" s="214"/>
      <c r="AA77" s="214"/>
      <c r="AB77" s="214"/>
      <c r="AC77" s="214"/>
      <c r="AD77" s="214"/>
      <c r="AE77" s="214"/>
      <c r="AF77" s="214"/>
      <c r="AG77" s="214" t="s">
        <v>371</v>
      </c>
      <c r="AH77" s="214">
        <v>0</v>
      </c>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outlineLevel="3" x14ac:dyDescent="0.2">
      <c r="A78" s="221"/>
      <c r="B78" s="222"/>
      <c r="C78" s="268" t="s">
        <v>1573</v>
      </c>
      <c r="D78" s="262"/>
      <c r="E78" s="263">
        <v>3.39</v>
      </c>
      <c r="F78" s="224"/>
      <c r="G78" s="224"/>
      <c r="H78" s="224"/>
      <c r="I78" s="224"/>
      <c r="J78" s="224"/>
      <c r="K78" s="224"/>
      <c r="L78" s="224"/>
      <c r="M78" s="224"/>
      <c r="N78" s="223"/>
      <c r="O78" s="223"/>
      <c r="P78" s="223"/>
      <c r="Q78" s="223"/>
      <c r="R78" s="224"/>
      <c r="S78" s="224"/>
      <c r="T78" s="224"/>
      <c r="U78" s="224"/>
      <c r="V78" s="224"/>
      <c r="W78" s="224"/>
      <c r="X78" s="224"/>
      <c r="Y78" s="224"/>
      <c r="Z78" s="214"/>
      <c r="AA78" s="214"/>
      <c r="AB78" s="214"/>
      <c r="AC78" s="214"/>
      <c r="AD78" s="214"/>
      <c r="AE78" s="214"/>
      <c r="AF78" s="214"/>
      <c r="AG78" s="214" t="s">
        <v>371</v>
      </c>
      <c r="AH78" s="214">
        <v>0</v>
      </c>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outlineLevel="3" x14ac:dyDescent="0.2">
      <c r="A79" s="221"/>
      <c r="B79" s="222"/>
      <c r="C79" s="268" t="s">
        <v>1574</v>
      </c>
      <c r="D79" s="262"/>
      <c r="E79" s="263">
        <v>1.76</v>
      </c>
      <c r="F79" s="224"/>
      <c r="G79" s="224"/>
      <c r="H79" s="224"/>
      <c r="I79" s="224"/>
      <c r="J79" s="224"/>
      <c r="K79" s="224"/>
      <c r="L79" s="224"/>
      <c r="M79" s="224"/>
      <c r="N79" s="223"/>
      <c r="O79" s="223"/>
      <c r="P79" s="223"/>
      <c r="Q79" s="223"/>
      <c r="R79" s="224"/>
      <c r="S79" s="224"/>
      <c r="T79" s="224"/>
      <c r="U79" s="224"/>
      <c r="V79" s="224"/>
      <c r="W79" s="224"/>
      <c r="X79" s="224"/>
      <c r="Y79" s="224"/>
      <c r="Z79" s="214"/>
      <c r="AA79" s="214"/>
      <c r="AB79" s="214"/>
      <c r="AC79" s="214"/>
      <c r="AD79" s="214"/>
      <c r="AE79" s="214"/>
      <c r="AF79" s="214"/>
      <c r="AG79" s="214" t="s">
        <v>371</v>
      </c>
      <c r="AH79" s="214">
        <v>0</v>
      </c>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ht="22.5" outlineLevel="1" x14ac:dyDescent="0.2">
      <c r="A80" s="236">
        <v>15</v>
      </c>
      <c r="B80" s="237" t="s">
        <v>416</v>
      </c>
      <c r="C80" s="254" t="s">
        <v>417</v>
      </c>
      <c r="D80" s="238" t="s">
        <v>379</v>
      </c>
      <c r="E80" s="239">
        <v>2.68</v>
      </c>
      <c r="F80" s="240"/>
      <c r="G80" s="241">
        <f>ROUND(E80*F80,2)</f>
        <v>0</v>
      </c>
      <c r="H80" s="240"/>
      <c r="I80" s="241">
        <f>ROUND(E80*H80,2)</f>
        <v>0</v>
      </c>
      <c r="J80" s="240"/>
      <c r="K80" s="241">
        <f>ROUND(E80*J80,2)</f>
        <v>0</v>
      </c>
      <c r="L80" s="241">
        <v>12</v>
      </c>
      <c r="M80" s="241">
        <f>G80*(1+L80/100)</f>
        <v>0</v>
      </c>
      <c r="N80" s="239">
        <v>0</v>
      </c>
      <c r="O80" s="239">
        <f>ROUND(E80*N80,2)</f>
        <v>0</v>
      </c>
      <c r="P80" s="239">
        <v>0</v>
      </c>
      <c r="Q80" s="239">
        <f>ROUND(E80*P80,2)</f>
        <v>0</v>
      </c>
      <c r="R80" s="241" t="s">
        <v>380</v>
      </c>
      <c r="S80" s="241" t="s">
        <v>315</v>
      </c>
      <c r="T80" s="242" t="s">
        <v>315</v>
      </c>
      <c r="U80" s="224">
        <v>0.57999999999999996</v>
      </c>
      <c r="V80" s="224">
        <f>ROUND(E80*U80,2)</f>
        <v>1.55</v>
      </c>
      <c r="W80" s="224"/>
      <c r="X80" s="224" t="s">
        <v>336</v>
      </c>
      <c r="Y80" s="224" t="s">
        <v>317</v>
      </c>
      <c r="Z80" s="214"/>
      <c r="AA80" s="214"/>
      <c r="AB80" s="214"/>
      <c r="AC80" s="214"/>
      <c r="AD80" s="214"/>
      <c r="AE80" s="214"/>
      <c r="AF80" s="214"/>
      <c r="AG80" s="214" t="s">
        <v>367</v>
      </c>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outlineLevel="2" x14ac:dyDescent="0.2">
      <c r="A81" s="221"/>
      <c r="B81" s="222"/>
      <c r="C81" s="268" t="s">
        <v>1568</v>
      </c>
      <c r="D81" s="262"/>
      <c r="E81" s="263">
        <v>0.92</v>
      </c>
      <c r="F81" s="224"/>
      <c r="G81" s="224"/>
      <c r="H81" s="224"/>
      <c r="I81" s="224"/>
      <c r="J81" s="224"/>
      <c r="K81" s="224"/>
      <c r="L81" s="224"/>
      <c r="M81" s="224"/>
      <c r="N81" s="223"/>
      <c r="O81" s="223"/>
      <c r="P81" s="223"/>
      <c r="Q81" s="223"/>
      <c r="R81" s="224"/>
      <c r="S81" s="224"/>
      <c r="T81" s="224"/>
      <c r="U81" s="224"/>
      <c r="V81" s="224"/>
      <c r="W81" s="224"/>
      <c r="X81" s="224"/>
      <c r="Y81" s="224"/>
      <c r="Z81" s="214"/>
      <c r="AA81" s="214"/>
      <c r="AB81" s="214"/>
      <c r="AC81" s="214"/>
      <c r="AD81" s="214"/>
      <c r="AE81" s="214"/>
      <c r="AF81" s="214"/>
      <c r="AG81" s="214" t="s">
        <v>371</v>
      </c>
      <c r="AH81" s="214">
        <v>0</v>
      </c>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outlineLevel="3" x14ac:dyDescent="0.2">
      <c r="A82" s="221"/>
      <c r="B82" s="222"/>
      <c r="C82" s="268" t="s">
        <v>1574</v>
      </c>
      <c r="D82" s="262"/>
      <c r="E82" s="263">
        <v>1.76</v>
      </c>
      <c r="F82" s="224"/>
      <c r="G82" s="224"/>
      <c r="H82" s="224"/>
      <c r="I82" s="224"/>
      <c r="J82" s="224"/>
      <c r="K82" s="224"/>
      <c r="L82" s="224"/>
      <c r="M82" s="224"/>
      <c r="N82" s="223"/>
      <c r="O82" s="223"/>
      <c r="P82" s="223"/>
      <c r="Q82" s="223"/>
      <c r="R82" s="224"/>
      <c r="S82" s="224"/>
      <c r="T82" s="224"/>
      <c r="U82" s="224"/>
      <c r="V82" s="224"/>
      <c r="W82" s="224"/>
      <c r="X82" s="224"/>
      <c r="Y82" s="224"/>
      <c r="Z82" s="214"/>
      <c r="AA82" s="214"/>
      <c r="AB82" s="214"/>
      <c r="AC82" s="214"/>
      <c r="AD82" s="214"/>
      <c r="AE82" s="214"/>
      <c r="AF82" s="214"/>
      <c r="AG82" s="214" t="s">
        <v>371</v>
      </c>
      <c r="AH82" s="214">
        <v>0</v>
      </c>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ht="22.5" outlineLevel="1" x14ac:dyDescent="0.2">
      <c r="A83" s="236">
        <v>16</v>
      </c>
      <c r="B83" s="237" t="s">
        <v>418</v>
      </c>
      <c r="C83" s="254" t="s">
        <v>419</v>
      </c>
      <c r="D83" s="238" t="s">
        <v>379</v>
      </c>
      <c r="E83" s="239">
        <v>3.39</v>
      </c>
      <c r="F83" s="240"/>
      <c r="G83" s="241">
        <f>ROUND(E83*F83,2)</f>
        <v>0</v>
      </c>
      <c r="H83" s="240"/>
      <c r="I83" s="241">
        <f>ROUND(E83*H83,2)</f>
        <v>0</v>
      </c>
      <c r="J83" s="240"/>
      <c r="K83" s="241">
        <f>ROUND(E83*J83,2)</f>
        <v>0</v>
      </c>
      <c r="L83" s="241">
        <v>12</v>
      </c>
      <c r="M83" s="241">
        <f>G83*(1+L83/100)</f>
        <v>0</v>
      </c>
      <c r="N83" s="239">
        <v>0</v>
      </c>
      <c r="O83" s="239">
        <f>ROUND(E83*N83,2)</f>
        <v>0</v>
      </c>
      <c r="P83" s="239">
        <v>0</v>
      </c>
      <c r="Q83" s="239">
        <f>ROUND(E83*P83,2)</f>
        <v>0</v>
      </c>
      <c r="R83" s="241" t="s">
        <v>380</v>
      </c>
      <c r="S83" s="241" t="s">
        <v>315</v>
      </c>
      <c r="T83" s="242" t="s">
        <v>315</v>
      </c>
      <c r="U83" s="224">
        <v>0.43</v>
      </c>
      <c r="V83" s="224">
        <f>ROUND(E83*U83,2)</f>
        <v>1.46</v>
      </c>
      <c r="W83" s="224"/>
      <c r="X83" s="224" t="s">
        <v>336</v>
      </c>
      <c r="Y83" s="224" t="s">
        <v>317</v>
      </c>
      <c r="Z83" s="214"/>
      <c r="AA83" s="214"/>
      <c r="AB83" s="214"/>
      <c r="AC83" s="214"/>
      <c r="AD83" s="214"/>
      <c r="AE83" s="214"/>
      <c r="AF83" s="214"/>
      <c r="AG83" s="214" t="s">
        <v>367</v>
      </c>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outlineLevel="2" x14ac:dyDescent="0.2">
      <c r="A84" s="221"/>
      <c r="B84" s="222"/>
      <c r="C84" s="268" t="s">
        <v>1573</v>
      </c>
      <c r="D84" s="262"/>
      <c r="E84" s="263">
        <v>3.39</v>
      </c>
      <c r="F84" s="224"/>
      <c r="G84" s="224"/>
      <c r="H84" s="224"/>
      <c r="I84" s="224"/>
      <c r="J84" s="224"/>
      <c r="K84" s="224"/>
      <c r="L84" s="224"/>
      <c r="M84" s="224"/>
      <c r="N84" s="223"/>
      <c r="O84" s="223"/>
      <c r="P84" s="223"/>
      <c r="Q84" s="223"/>
      <c r="R84" s="224"/>
      <c r="S84" s="224"/>
      <c r="T84" s="224"/>
      <c r="U84" s="224"/>
      <c r="V84" s="224"/>
      <c r="W84" s="224"/>
      <c r="X84" s="224"/>
      <c r="Y84" s="224"/>
      <c r="Z84" s="214"/>
      <c r="AA84" s="214"/>
      <c r="AB84" s="214"/>
      <c r="AC84" s="214"/>
      <c r="AD84" s="214"/>
      <c r="AE84" s="214"/>
      <c r="AF84" s="214"/>
      <c r="AG84" s="214" t="s">
        <v>371</v>
      </c>
      <c r="AH84" s="214">
        <v>0</v>
      </c>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ht="22.5" outlineLevel="1" x14ac:dyDescent="0.2">
      <c r="A85" s="236">
        <v>17</v>
      </c>
      <c r="B85" s="237" t="s">
        <v>420</v>
      </c>
      <c r="C85" s="254" t="s">
        <v>421</v>
      </c>
      <c r="D85" s="238" t="s">
        <v>403</v>
      </c>
      <c r="E85" s="239">
        <v>99.084999999999994</v>
      </c>
      <c r="F85" s="240"/>
      <c r="G85" s="241">
        <f>ROUND(E85*F85,2)</f>
        <v>0</v>
      </c>
      <c r="H85" s="240"/>
      <c r="I85" s="241">
        <f>ROUND(E85*H85,2)</f>
        <v>0</v>
      </c>
      <c r="J85" s="240"/>
      <c r="K85" s="241">
        <f>ROUND(E85*J85,2)</f>
        <v>0</v>
      </c>
      <c r="L85" s="241">
        <v>12</v>
      </c>
      <c r="M85" s="241">
        <f>G85*(1+L85/100)</f>
        <v>0</v>
      </c>
      <c r="N85" s="239">
        <v>1.3999999999999999E-4</v>
      </c>
      <c r="O85" s="239">
        <f>ROUND(E85*N85,2)</f>
        <v>0.01</v>
      </c>
      <c r="P85" s="239">
        <v>0</v>
      </c>
      <c r="Q85" s="239">
        <f>ROUND(E85*P85,2)</f>
        <v>0</v>
      </c>
      <c r="R85" s="241" t="s">
        <v>380</v>
      </c>
      <c r="S85" s="241" t="s">
        <v>315</v>
      </c>
      <c r="T85" s="242" t="s">
        <v>315</v>
      </c>
      <c r="U85" s="224">
        <v>0.06</v>
      </c>
      <c r="V85" s="224">
        <f>ROUND(E85*U85,2)</f>
        <v>5.95</v>
      </c>
      <c r="W85" s="224"/>
      <c r="X85" s="224" t="s">
        <v>336</v>
      </c>
      <c r="Y85" s="224" t="s">
        <v>317</v>
      </c>
      <c r="Z85" s="214"/>
      <c r="AA85" s="214"/>
      <c r="AB85" s="214"/>
      <c r="AC85" s="214"/>
      <c r="AD85" s="214"/>
      <c r="AE85" s="214"/>
      <c r="AF85" s="214"/>
      <c r="AG85" s="214" t="s">
        <v>367</v>
      </c>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outlineLevel="2" x14ac:dyDescent="0.2">
      <c r="A86" s="221"/>
      <c r="B86" s="222"/>
      <c r="C86" s="268" t="s">
        <v>1566</v>
      </c>
      <c r="D86" s="262"/>
      <c r="E86" s="263"/>
      <c r="F86" s="224"/>
      <c r="G86" s="224"/>
      <c r="H86" s="224"/>
      <c r="I86" s="224"/>
      <c r="J86" s="224"/>
      <c r="K86" s="224"/>
      <c r="L86" s="224"/>
      <c r="M86" s="224"/>
      <c r="N86" s="223"/>
      <c r="O86" s="223"/>
      <c r="P86" s="223"/>
      <c r="Q86" s="223"/>
      <c r="R86" s="224"/>
      <c r="S86" s="224"/>
      <c r="T86" s="224"/>
      <c r="U86" s="224"/>
      <c r="V86" s="224"/>
      <c r="W86" s="224"/>
      <c r="X86" s="224"/>
      <c r="Y86" s="224"/>
      <c r="Z86" s="214"/>
      <c r="AA86" s="214"/>
      <c r="AB86" s="214"/>
      <c r="AC86" s="214"/>
      <c r="AD86" s="214"/>
      <c r="AE86" s="214"/>
      <c r="AF86" s="214"/>
      <c r="AG86" s="214" t="s">
        <v>371</v>
      </c>
      <c r="AH86" s="214">
        <v>0</v>
      </c>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outlineLevel="3" x14ac:dyDescent="0.2">
      <c r="A87" s="221"/>
      <c r="B87" s="222"/>
      <c r="C87" s="268" t="s">
        <v>1575</v>
      </c>
      <c r="D87" s="262"/>
      <c r="E87" s="263">
        <v>16.8</v>
      </c>
      <c r="F87" s="224"/>
      <c r="G87" s="224"/>
      <c r="H87" s="224"/>
      <c r="I87" s="224"/>
      <c r="J87" s="224"/>
      <c r="K87" s="224"/>
      <c r="L87" s="224"/>
      <c r="M87" s="224"/>
      <c r="N87" s="223"/>
      <c r="O87" s="223"/>
      <c r="P87" s="223"/>
      <c r="Q87" s="223"/>
      <c r="R87" s="224"/>
      <c r="S87" s="224"/>
      <c r="T87" s="224"/>
      <c r="U87" s="224"/>
      <c r="V87" s="224"/>
      <c r="W87" s="224"/>
      <c r="X87" s="224"/>
      <c r="Y87" s="224"/>
      <c r="Z87" s="214"/>
      <c r="AA87" s="214"/>
      <c r="AB87" s="214"/>
      <c r="AC87" s="214"/>
      <c r="AD87" s="214"/>
      <c r="AE87" s="214"/>
      <c r="AF87" s="214"/>
      <c r="AG87" s="214" t="s">
        <v>371</v>
      </c>
      <c r="AH87" s="214">
        <v>0</v>
      </c>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row>
    <row r="88" spans="1:60" outlineLevel="3" x14ac:dyDescent="0.2">
      <c r="A88" s="221"/>
      <c r="B88" s="222"/>
      <c r="C88" s="268" t="s">
        <v>1576</v>
      </c>
      <c r="D88" s="262"/>
      <c r="E88" s="263">
        <v>17.454999999999998</v>
      </c>
      <c r="F88" s="224"/>
      <c r="G88" s="224"/>
      <c r="H88" s="224"/>
      <c r="I88" s="224"/>
      <c r="J88" s="224"/>
      <c r="K88" s="224"/>
      <c r="L88" s="224"/>
      <c r="M88" s="224"/>
      <c r="N88" s="223"/>
      <c r="O88" s="223"/>
      <c r="P88" s="223"/>
      <c r="Q88" s="223"/>
      <c r="R88" s="224"/>
      <c r="S88" s="224"/>
      <c r="T88" s="224"/>
      <c r="U88" s="224"/>
      <c r="V88" s="224"/>
      <c r="W88" s="224"/>
      <c r="X88" s="224"/>
      <c r="Y88" s="224"/>
      <c r="Z88" s="214"/>
      <c r="AA88" s="214"/>
      <c r="AB88" s="214"/>
      <c r="AC88" s="214"/>
      <c r="AD88" s="214"/>
      <c r="AE88" s="214"/>
      <c r="AF88" s="214"/>
      <c r="AG88" s="214" t="s">
        <v>371</v>
      </c>
      <c r="AH88" s="214">
        <v>0</v>
      </c>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0" outlineLevel="3" x14ac:dyDescent="0.2">
      <c r="A89" s="221"/>
      <c r="B89" s="222"/>
      <c r="C89" s="268" t="s">
        <v>1577</v>
      </c>
      <c r="D89" s="262"/>
      <c r="E89" s="263">
        <v>19.03</v>
      </c>
      <c r="F89" s="224"/>
      <c r="G89" s="224"/>
      <c r="H89" s="224"/>
      <c r="I89" s="224"/>
      <c r="J89" s="224"/>
      <c r="K89" s="224"/>
      <c r="L89" s="224"/>
      <c r="M89" s="224"/>
      <c r="N89" s="223"/>
      <c r="O89" s="223"/>
      <c r="P89" s="223"/>
      <c r="Q89" s="223"/>
      <c r="R89" s="224"/>
      <c r="S89" s="224"/>
      <c r="T89" s="224"/>
      <c r="U89" s="224"/>
      <c r="V89" s="224"/>
      <c r="W89" s="224"/>
      <c r="X89" s="224"/>
      <c r="Y89" s="224"/>
      <c r="Z89" s="214"/>
      <c r="AA89" s="214"/>
      <c r="AB89" s="214"/>
      <c r="AC89" s="214"/>
      <c r="AD89" s="214"/>
      <c r="AE89" s="214"/>
      <c r="AF89" s="214"/>
      <c r="AG89" s="214" t="s">
        <v>371</v>
      </c>
      <c r="AH89" s="214">
        <v>0</v>
      </c>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outlineLevel="3" x14ac:dyDescent="0.2">
      <c r="A90" s="221"/>
      <c r="B90" s="222"/>
      <c r="C90" s="268" t="s">
        <v>1578</v>
      </c>
      <c r="D90" s="262"/>
      <c r="E90" s="263">
        <v>19.734999999999999</v>
      </c>
      <c r="F90" s="224"/>
      <c r="G90" s="224"/>
      <c r="H90" s="224"/>
      <c r="I90" s="224"/>
      <c r="J90" s="224"/>
      <c r="K90" s="224"/>
      <c r="L90" s="224"/>
      <c r="M90" s="224"/>
      <c r="N90" s="223"/>
      <c r="O90" s="223"/>
      <c r="P90" s="223"/>
      <c r="Q90" s="223"/>
      <c r="R90" s="224"/>
      <c r="S90" s="224"/>
      <c r="T90" s="224"/>
      <c r="U90" s="224"/>
      <c r="V90" s="224"/>
      <c r="W90" s="224"/>
      <c r="X90" s="224"/>
      <c r="Y90" s="224"/>
      <c r="Z90" s="214"/>
      <c r="AA90" s="214"/>
      <c r="AB90" s="214"/>
      <c r="AC90" s="214"/>
      <c r="AD90" s="214"/>
      <c r="AE90" s="214"/>
      <c r="AF90" s="214"/>
      <c r="AG90" s="214" t="s">
        <v>371</v>
      </c>
      <c r="AH90" s="214">
        <v>0</v>
      </c>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outlineLevel="3" x14ac:dyDescent="0.2">
      <c r="A91" s="221"/>
      <c r="B91" s="222"/>
      <c r="C91" s="268" t="s">
        <v>1579</v>
      </c>
      <c r="D91" s="262"/>
      <c r="E91" s="263">
        <v>12.984999999999999</v>
      </c>
      <c r="F91" s="224"/>
      <c r="G91" s="224"/>
      <c r="H91" s="224"/>
      <c r="I91" s="224"/>
      <c r="J91" s="224"/>
      <c r="K91" s="224"/>
      <c r="L91" s="224"/>
      <c r="M91" s="224"/>
      <c r="N91" s="223"/>
      <c r="O91" s="223"/>
      <c r="P91" s="223"/>
      <c r="Q91" s="223"/>
      <c r="R91" s="224"/>
      <c r="S91" s="224"/>
      <c r="T91" s="224"/>
      <c r="U91" s="224"/>
      <c r="V91" s="224"/>
      <c r="W91" s="224"/>
      <c r="X91" s="224"/>
      <c r="Y91" s="224"/>
      <c r="Z91" s="214"/>
      <c r="AA91" s="214"/>
      <c r="AB91" s="214"/>
      <c r="AC91" s="214"/>
      <c r="AD91" s="214"/>
      <c r="AE91" s="214"/>
      <c r="AF91" s="214"/>
      <c r="AG91" s="214" t="s">
        <v>371</v>
      </c>
      <c r="AH91" s="214">
        <v>0</v>
      </c>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outlineLevel="3" x14ac:dyDescent="0.2">
      <c r="A92" s="221"/>
      <c r="B92" s="222"/>
      <c r="C92" s="268" t="s">
        <v>1580</v>
      </c>
      <c r="D92" s="262"/>
      <c r="E92" s="263">
        <v>7.38</v>
      </c>
      <c r="F92" s="224"/>
      <c r="G92" s="224"/>
      <c r="H92" s="224"/>
      <c r="I92" s="224"/>
      <c r="J92" s="224"/>
      <c r="K92" s="224"/>
      <c r="L92" s="224"/>
      <c r="M92" s="224"/>
      <c r="N92" s="223"/>
      <c r="O92" s="223"/>
      <c r="P92" s="223"/>
      <c r="Q92" s="223"/>
      <c r="R92" s="224"/>
      <c r="S92" s="224"/>
      <c r="T92" s="224"/>
      <c r="U92" s="224"/>
      <c r="V92" s="224"/>
      <c r="W92" s="224"/>
      <c r="X92" s="224"/>
      <c r="Y92" s="224"/>
      <c r="Z92" s="214"/>
      <c r="AA92" s="214"/>
      <c r="AB92" s="214"/>
      <c r="AC92" s="214"/>
      <c r="AD92" s="214"/>
      <c r="AE92" s="214"/>
      <c r="AF92" s="214"/>
      <c r="AG92" s="214" t="s">
        <v>371</v>
      </c>
      <c r="AH92" s="214">
        <v>0</v>
      </c>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row>
    <row r="93" spans="1:60" outlineLevel="3" x14ac:dyDescent="0.2">
      <c r="A93" s="221"/>
      <c r="B93" s="222"/>
      <c r="C93" s="268" t="s">
        <v>1581</v>
      </c>
      <c r="D93" s="262"/>
      <c r="E93" s="263">
        <v>5.7</v>
      </c>
      <c r="F93" s="224"/>
      <c r="G93" s="224"/>
      <c r="H93" s="224"/>
      <c r="I93" s="224"/>
      <c r="J93" s="224"/>
      <c r="K93" s="224"/>
      <c r="L93" s="224"/>
      <c r="M93" s="224"/>
      <c r="N93" s="223"/>
      <c r="O93" s="223"/>
      <c r="P93" s="223"/>
      <c r="Q93" s="223"/>
      <c r="R93" s="224"/>
      <c r="S93" s="224"/>
      <c r="T93" s="224"/>
      <c r="U93" s="224"/>
      <c r="V93" s="224"/>
      <c r="W93" s="224"/>
      <c r="X93" s="224"/>
      <c r="Y93" s="224"/>
      <c r="Z93" s="214"/>
      <c r="AA93" s="214"/>
      <c r="AB93" s="214"/>
      <c r="AC93" s="214"/>
      <c r="AD93" s="214"/>
      <c r="AE93" s="214"/>
      <c r="AF93" s="214"/>
      <c r="AG93" s="214" t="s">
        <v>371</v>
      </c>
      <c r="AH93" s="214">
        <v>0</v>
      </c>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row>
    <row r="94" spans="1:60" ht="22.5" outlineLevel="1" x14ac:dyDescent="0.2">
      <c r="A94" s="236">
        <v>18</v>
      </c>
      <c r="B94" s="237" t="s">
        <v>423</v>
      </c>
      <c r="C94" s="254" t="s">
        <v>424</v>
      </c>
      <c r="D94" s="238" t="s">
        <v>375</v>
      </c>
      <c r="E94" s="239">
        <v>2</v>
      </c>
      <c r="F94" s="240"/>
      <c r="G94" s="241">
        <f>ROUND(E94*F94,2)</f>
        <v>0</v>
      </c>
      <c r="H94" s="240"/>
      <c r="I94" s="241">
        <f>ROUND(E94*H94,2)</f>
        <v>0</v>
      </c>
      <c r="J94" s="240"/>
      <c r="K94" s="241">
        <f>ROUND(E94*J94,2)</f>
        <v>0</v>
      </c>
      <c r="L94" s="241">
        <v>12</v>
      </c>
      <c r="M94" s="241">
        <f>G94*(1+L94/100)</f>
        <v>0</v>
      </c>
      <c r="N94" s="239">
        <v>2.4000000000000001E-4</v>
      </c>
      <c r="O94" s="239">
        <f>ROUND(E94*N94,2)</f>
        <v>0</v>
      </c>
      <c r="P94" s="239">
        <v>0</v>
      </c>
      <c r="Q94" s="239">
        <f>ROUND(E94*P94,2)</f>
        <v>0</v>
      </c>
      <c r="R94" s="241" t="s">
        <v>380</v>
      </c>
      <c r="S94" s="241" t="s">
        <v>315</v>
      </c>
      <c r="T94" s="242" t="s">
        <v>315</v>
      </c>
      <c r="U94" s="224">
        <v>1.54</v>
      </c>
      <c r="V94" s="224">
        <f>ROUND(E94*U94,2)</f>
        <v>3.08</v>
      </c>
      <c r="W94" s="224"/>
      <c r="X94" s="224" t="s">
        <v>336</v>
      </c>
      <c r="Y94" s="224" t="s">
        <v>317</v>
      </c>
      <c r="Z94" s="214"/>
      <c r="AA94" s="214"/>
      <c r="AB94" s="214"/>
      <c r="AC94" s="214"/>
      <c r="AD94" s="214"/>
      <c r="AE94" s="214"/>
      <c r="AF94" s="214"/>
      <c r="AG94" s="214" t="s">
        <v>337</v>
      </c>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row>
    <row r="95" spans="1:60" outlineLevel="2" x14ac:dyDescent="0.2">
      <c r="A95" s="221"/>
      <c r="B95" s="222"/>
      <c r="C95" s="255" t="s">
        <v>425</v>
      </c>
      <c r="D95" s="243"/>
      <c r="E95" s="243"/>
      <c r="F95" s="243"/>
      <c r="G95" s="243"/>
      <c r="H95" s="224"/>
      <c r="I95" s="224"/>
      <c r="J95" s="224"/>
      <c r="K95" s="224"/>
      <c r="L95" s="224"/>
      <c r="M95" s="224"/>
      <c r="N95" s="223"/>
      <c r="O95" s="223"/>
      <c r="P95" s="223"/>
      <c r="Q95" s="223"/>
      <c r="R95" s="224"/>
      <c r="S95" s="224"/>
      <c r="T95" s="224"/>
      <c r="U95" s="224"/>
      <c r="V95" s="224"/>
      <c r="W95" s="224"/>
      <c r="X95" s="224"/>
      <c r="Y95" s="224"/>
      <c r="Z95" s="214"/>
      <c r="AA95" s="214"/>
      <c r="AB95" s="214"/>
      <c r="AC95" s="214"/>
      <c r="AD95" s="214"/>
      <c r="AE95" s="214"/>
      <c r="AF95" s="214"/>
      <c r="AG95" s="214" t="s">
        <v>320</v>
      </c>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0" ht="22.5" outlineLevel="1" x14ac:dyDescent="0.2">
      <c r="A96" s="245">
        <v>19</v>
      </c>
      <c r="B96" s="246" t="s">
        <v>426</v>
      </c>
      <c r="C96" s="256" t="s">
        <v>427</v>
      </c>
      <c r="D96" s="247" t="s">
        <v>375</v>
      </c>
      <c r="E96" s="248">
        <v>2</v>
      </c>
      <c r="F96" s="249"/>
      <c r="G96" s="250">
        <f>ROUND(E96*F96,2)</f>
        <v>0</v>
      </c>
      <c r="H96" s="249"/>
      <c r="I96" s="250">
        <f>ROUND(E96*H96,2)</f>
        <v>0</v>
      </c>
      <c r="J96" s="249"/>
      <c r="K96" s="250">
        <f>ROUND(E96*J96,2)</f>
        <v>0</v>
      </c>
      <c r="L96" s="250">
        <v>12</v>
      </c>
      <c r="M96" s="250">
        <f>G96*(1+L96/100)</f>
        <v>0</v>
      </c>
      <c r="N96" s="248">
        <v>8.4999999999999995E-4</v>
      </c>
      <c r="O96" s="248">
        <f>ROUND(E96*N96,2)</f>
        <v>0</v>
      </c>
      <c r="P96" s="248">
        <v>0</v>
      </c>
      <c r="Q96" s="248">
        <f>ROUND(E96*P96,2)</f>
        <v>0</v>
      </c>
      <c r="R96" s="250" t="s">
        <v>428</v>
      </c>
      <c r="S96" s="250" t="s">
        <v>315</v>
      </c>
      <c r="T96" s="251" t="s">
        <v>315</v>
      </c>
      <c r="U96" s="224">
        <v>0</v>
      </c>
      <c r="V96" s="224">
        <f>ROUND(E96*U96,2)</f>
        <v>0</v>
      </c>
      <c r="W96" s="224"/>
      <c r="X96" s="224" t="s">
        <v>429</v>
      </c>
      <c r="Y96" s="224" t="s">
        <v>317</v>
      </c>
      <c r="Z96" s="214"/>
      <c r="AA96" s="214"/>
      <c r="AB96" s="214"/>
      <c r="AC96" s="214"/>
      <c r="AD96" s="214"/>
      <c r="AE96" s="214"/>
      <c r="AF96" s="214"/>
      <c r="AG96" s="214" t="s">
        <v>430</v>
      </c>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row>
    <row r="97" spans="1:60" x14ac:dyDescent="0.2">
      <c r="A97" s="229" t="s">
        <v>310</v>
      </c>
      <c r="B97" s="230" t="s">
        <v>193</v>
      </c>
      <c r="C97" s="253" t="s">
        <v>195</v>
      </c>
      <c r="D97" s="231"/>
      <c r="E97" s="232"/>
      <c r="F97" s="233"/>
      <c r="G97" s="233">
        <f>SUMIF(AG98:AG175,"&lt;&gt;NOR",G98:G175)</f>
        <v>0</v>
      </c>
      <c r="H97" s="233"/>
      <c r="I97" s="233">
        <f>SUM(I98:I175)</f>
        <v>0</v>
      </c>
      <c r="J97" s="233"/>
      <c r="K97" s="233">
        <f>SUM(K98:K175)</f>
        <v>0</v>
      </c>
      <c r="L97" s="233"/>
      <c r="M97" s="233">
        <f>SUM(M98:M175)</f>
        <v>0</v>
      </c>
      <c r="N97" s="232"/>
      <c r="O97" s="232">
        <f>SUM(O98:O175)</f>
        <v>10.72</v>
      </c>
      <c r="P97" s="232"/>
      <c r="Q97" s="232">
        <f>SUM(Q98:Q175)</f>
        <v>0</v>
      </c>
      <c r="R97" s="233"/>
      <c r="S97" s="233"/>
      <c r="T97" s="234"/>
      <c r="U97" s="228"/>
      <c r="V97" s="228">
        <f>SUM(V98:V175)</f>
        <v>398.09000000000003</v>
      </c>
      <c r="W97" s="228"/>
      <c r="X97" s="228"/>
      <c r="Y97" s="228"/>
      <c r="AG97" t="s">
        <v>311</v>
      </c>
    </row>
    <row r="98" spans="1:60" outlineLevel="1" x14ac:dyDescent="0.2">
      <c r="A98" s="236">
        <v>20</v>
      </c>
      <c r="B98" s="237" t="s">
        <v>1582</v>
      </c>
      <c r="C98" s="254" t="s">
        <v>1583</v>
      </c>
      <c r="D98" s="238" t="s">
        <v>379</v>
      </c>
      <c r="E98" s="239">
        <v>0.92</v>
      </c>
      <c r="F98" s="240"/>
      <c r="G98" s="241">
        <f>ROUND(E98*F98,2)</f>
        <v>0</v>
      </c>
      <c r="H98" s="240"/>
      <c r="I98" s="241">
        <f>ROUND(E98*H98,2)</f>
        <v>0</v>
      </c>
      <c r="J98" s="240"/>
      <c r="K98" s="241">
        <f>ROUND(E98*J98,2)</f>
        <v>0</v>
      </c>
      <c r="L98" s="241">
        <v>12</v>
      </c>
      <c r="M98" s="241">
        <f>G98*(1+L98/100)</f>
        <v>0</v>
      </c>
      <c r="N98" s="239">
        <v>8.4499999999999992E-3</v>
      </c>
      <c r="O98" s="239">
        <f>ROUND(E98*N98,2)</f>
        <v>0.01</v>
      </c>
      <c r="P98" s="239">
        <v>0</v>
      </c>
      <c r="Q98" s="239">
        <f>ROUND(E98*P98,2)</f>
        <v>0</v>
      </c>
      <c r="R98" s="241" t="s">
        <v>380</v>
      </c>
      <c r="S98" s="241" t="s">
        <v>315</v>
      </c>
      <c r="T98" s="242" t="s">
        <v>315</v>
      </c>
      <c r="U98" s="224">
        <v>0.52</v>
      </c>
      <c r="V98" s="224">
        <f>ROUND(E98*U98,2)</f>
        <v>0.48</v>
      </c>
      <c r="W98" s="224"/>
      <c r="X98" s="224" t="s">
        <v>336</v>
      </c>
      <c r="Y98" s="224" t="s">
        <v>317</v>
      </c>
      <c r="Z98" s="214"/>
      <c r="AA98" s="214"/>
      <c r="AB98" s="214"/>
      <c r="AC98" s="214"/>
      <c r="AD98" s="214"/>
      <c r="AE98" s="214"/>
      <c r="AF98" s="214"/>
      <c r="AG98" s="214" t="s">
        <v>367</v>
      </c>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row>
    <row r="99" spans="1:60" outlineLevel="2" x14ac:dyDescent="0.2">
      <c r="A99" s="221"/>
      <c r="B99" s="222"/>
      <c r="C99" s="268" t="s">
        <v>1568</v>
      </c>
      <c r="D99" s="262"/>
      <c r="E99" s="263">
        <v>0.92</v>
      </c>
      <c r="F99" s="224"/>
      <c r="G99" s="224"/>
      <c r="H99" s="224"/>
      <c r="I99" s="224"/>
      <c r="J99" s="224"/>
      <c r="K99" s="224"/>
      <c r="L99" s="224"/>
      <c r="M99" s="224"/>
      <c r="N99" s="223"/>
      <c r="O99" s="223"/>
      <c r="P99" s="223"/>
      <c r="Q99" s="223"/>
      <c r="R99" s="224"/>
      <c r="S99" s="224"/>
      <c r="T99" s="224"/>
      <c r="U99" s="224"/>
      <c r="V99" s="224"/>
      <c r="W99" s="224"/>
      <c r="X99" s="224"/>
      <c r="Y99" s="224"/>
      <c r="Z99" s="214"/>
      <c r="AA99" s="214"/>
      <c r="AB99" s="214"/>
      <c r="AC99" s="214"/>
      <c r="AD99" s="214"/>
      <c r="AE99" s="214"/>
      <c r="AF99" s="214"/>
      <c r="AG99" s="214" t="s">
        <v>371</v>
      </c>
      <c r="AH99" s="214">
        <v>0</v>
      </c>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row>
    <row r="100" spans="1:60" outlineLevel="1" x14ac:dyDescent="0.2">
      <c r="A100" s="236">
        <v>21</v>
      </c>
      <c r="B100" s="237" t="s">
        <v>1584</v>
      </c>
      <c r="C100" s="254" t="s">
        <v>1585</v>
      </c>
      <c r="D100" s="238" t="s">
        <v>379</v>
      </c>
      <c r="E100" s="239">
        <v>11.52</v>
      </c>
      <c r="F100" s="240"/>
      <c r="G100" s="241">
        <f>ROUND(E100*F100,2)</f>
        <v>0</v>
      </c>
      <c r="H100" s="240"/>
      <c r="I100" s="241">
        <f>ROUND(E100*H100,2)</f>
        <v>0</v>
      </c>
      <c r="J100" s="240"/>
      <c r="K100" s="241">
        <f>ROUND(E100*J100,2)</f>
        <v>0</v>
      </c>
      <c r="L100" s="241">
        <v>12</v>
      </c>
      <c r="M100" s="241">
        <f>G100*(1+L100/100)</f>
        <v>0</v>
      </c>
      <c r="N100" s="239">
        <v>6.0000000000000002E-5</v>
      </c>
      <c r="O100" s="239">
        <f>ROUND(E100*N100,2)</f>
        <v>0</v>
      </c>
      <c r="P100" s="239">
        <v>0</v>
      </c>
      <c r="Q100" s="239">
        <f>ROUND(E100*P100,2)</f>
        <v>0</v>
      </c>
      <c r="R100" s="241" t="s">
        <v>380</v>
      </c>
      <c r="S100" s="241" t="s">
        <v>315</v>
      </c>
      <c r="T100" s="242" t="s">
        <v>315</v>
      </c>
      <c r="U100" s="224">
        <v>7.0000000000000007E-2</v>
      </c>
      <c r="V100" s="224">
        <f>ROUND(E100*U100,2)</f>
        <v>0.81</v>
      </c>
      <c r="W100" s="224"/>
      <c r="X100" s="224" t="s">
        <v>336</v>
      </c>
      <c r="Y100" s="224" t="s">
        <v>317</v>
      </c>
      <c r="Z100" s="214"/>
      <c r="AA100" s="214"/>
      <c r="AB100" s="214"/>
      <c r="AC100" s="214"/>
      <c r="AD100" s="214"/>
      <c r="AE100" s="214"/>
      <c r="AF100" s="214"/>
      <c r="AG100" s="214" t="s">
        <v>367</v>
      </c>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row>
    <row r="101" spans="1:60" outlineLevel="2" x14ac:dyDescent="0.2">
      <c r="A101" s="221"/>
      <c r="B101" s="222"/>
      <c r="C101" s="268" t="s">
        <v>1586</v>
      </c>
      <c r="D101" s="262"/>
      <c r="E101" s="263">
        <v>11.52</v>
      </c>
      <c r="F101" s="224"/>
      <c r="G101" s="224"/>
      <c r="H101" s="224"/>
      <c r="I101" s="224"/>
      <c r="J101" s="224"/>
      <c r="K101" s="224"/>
      <c r="L101" s="224"/>
      <c r="M101" s="224"/>
      <c r="N101" s="223"/>
      <c r="O101" s="223"/>
      <c r="P101" s="223"/>
      <c r="Q101" s="223"/>
      <c r="R101" s="224"/>
      <c r="S101" s="224"/>
      <c r="T101" s="224"/>
      <c r="U101" s="224"/>
      <c r="V101" s="224"/>
      <c r="W101" s="224"/>
      <c r="X101" s="224"/>
      <c r="Y101" s="224"/>
      <c r="Z101" s="214"/>
      <c r="AA101" s="214"/>
      <c r="AB101" s="214"/>
      <c r="AC101" s="214"/>
      <c r="AD101" s="214"/>
      <c r="AE101" s="214"/>
      <c r="AF101" s="214"/>
      <c r="AG101" s="214" t="s">
        <v>371</v>
      </c>
      <c r="AH101" s="214">
        <v>5</v>
      </c>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row>
    <row r="102" spans="1:60" ht="22.5" outlineLevel="1" x14ac:dyDescent="0.2">
      <c r="A102" s="236">
        <v>22</v>
      </c>
      <c r="B102" s="237" t="s">
        <v>431</v>
      </c>
      <c r="C102" s="254" t="s">
        <v>432</v>
      </c>
      <c r="D102" s="238" t="s">
        <v>379</v>
      </c>
      <c r="E102" s="239">
        <v>259.52769999999998</v>
      </c>
      <c r="F102" s="240"/>
      <c r="G102" s="241">
        <f>ROUND(E102*F102,2)</f>
        <v>0</v>
      </c>
      <c r="H102" s="240"/>
      <c r="I102" s="241">
        <f>ROUND(E102*H102,2)</f>
        <v>0</v>
      </c>
      <c r="J102" s="240"/>
      <c r="K102" s="241">
        <f>ROUND(E102*J102,2)</f>
        <v>0</v>
      </c>
      <c r="L102" s="241">
        <v>12</v>
      </c>
      <c r="M102" s="241">
        <f>G102*(1+L102/100)</f>
        <v>0</v>
      </c>
      <c r="N102" s="239">
        <v>1.2999999999999999E-4</v>
      </c>
      <c r="O102" s="239">
        <f>ROUND(E102*N102,2)</f>
        <v>0.03</v>
      </c>
      <c r="P102" s="239">
        <v>0</v>
      </c>
      <c r="Q102" s="239">
        <f>ROUND(E102*P102,2)</f>
        <v>0</v>
      </c>
      <c r="R102" s="241" t="s">
        <v>380</v>
      </c>
      <c r="S102" s="241" t="s">
        <v>315</v>
      </c>
      <c r="T102" s="242" t="s">
        <v>315</v>
      </c>
      <c r="U102" s="224">
        <v>0.12</v>
      </c>
      <c r="V102" s="224">
        <f>ROUND(E102*U102,2)</f>
        <v>31.14</v>
      </c>
      <c r="W102" s="224"/>
      <c r="X102" s="224" t="s">
        <v>336</v>
      </c>
      <c r="Y102" s="224" t="s">
        <v>317</v>
      </c>
      <c r="Z102" s="214"/>
      <c r="AA102" s="214"/>
      <c r="AB102" s="214"/>
      <c r="AC102" s="214"/>
      <c r="AD102" s="214"/>
      <c r="AE102" s="214"/>
      <c r="AF102" s="214"/>
      <c r="AG102" s="214" t="s">
        <v>337</v>
      </c>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row>
    <row r="103" spans="1:60" outlineLevel="2" x14ac:dyDescent="0.2">
      <c r="A103" s="221"/>
      <c r="B103" s="222"/>
      <c r="C103" s="268" t="s">
        <v>1587</v>
      </c>
      <c r="D103" s="262"/>
      <c r="E103" s="263">
        <v>259.52769999999998</v>
      </c>
      <c r="F103" s="224"/>
      <c r="G103" s="224"/>
      <c r="H103" s="224"/>
      <c r="I103" s="224"/>
      <c r="J103" s="224"/>
      <c r="K103" s="224"/>
      <c r="L103" s="224"/>
      <c r="M103" s="224"/>
      <c r="N103" s="223"/>
      <c r="O103" s="223"/>
      <c r="P103" s="223"/>
      <c r="Q103" s="223"/>
      <c r="R103" s="224"/>
      <c r="S103" s="224"/>
      <c r="T103" s="224"/>
      <c r="U103" s="224"/>
      <c r="V103" s="224"/>
      <c r="W103" s="224"/>
      <c r="X103" s="224"/>
      <c r="Y103" s="224"/>
      <c r="Z103" s="214"/>
      <c r="AA103" s="214"/>
      <c r="AB103" s="214"/>
      <c r="AC103" s="214"/>
      <c r="AD103" s="214"/>
      <c r="AE103" s="214"/>
      <c r="AF103" s="214"/>
      <c r="AG103" s="214" t="s">
        <v>371</v>
      </c>
      <c r="AH103" s="214">
        <v>5</v>
      </c>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row>
    <row r="104" spans="1:60" outlineLevel="1" x14ac:dyDescent="0.2">
      <c r="A104" s="236">
        <v>23</v>
      </c>
      <c r="B104" s="237" t="s">
        <v>445</v>
      </c>
      <c r="C104" s="254" t="s">
        <v>446</v>
      </c>
      <c r="D104" s="238" t="s">
        <v>379</v>
      </c>
      <c r="E104" s="239">
        <v>12.852</v>
      </c>
      <c r="F104" s="240"/>
      <c r="G104" s="241">
        <f>ROUND(E104*F104,2)</f>
        <v>0</v>
      </c>
      <c r="H104" s="240"/>
      <c r="I104" s="241">
        <f>ROUND(E104*H104,2)</f>
        <v>0</v>
      </c>
      <c r="J104" s="240"/>
      <c r="K104" s="241">
        <f>ROUND(E104*J104,2)</f>
        <v>0</v>
      </c>
      <c r="L104" s="241">
        <v>12</v>
      </c>
      <c r="M104" s="241">
        <f>G104*(1+L104/100)</f>
        <v>0</v>
      </c>
      <c r="N104" s="239">
        <v>6.0499999999999998E-3</v>
      </c>
      <c r="O104" s="239">
        <f>ROUND(E104*N104,2)</f>
        <v>0.08</v>
      </c>
      <c r="P104" s="239">
        <v>0</v>
      </c>
      <c r="Q104" s="239">
        <f>ROUND(E104*P104,2)</f>
        <v>0</v>
      </c>
      <c r="R104" s="241" t="s">
        <v>380</v>
      </c>
      <c r="S104" s="241" t="s">
        <v>315</v>
      </c>
      <c r="T104" s="242" t="s">
        <v>315</v>
      </c>
      <c r="U104" s="224">
        <v>0.08</v>
      </c>
      <c r="V104" s="224">
        <f>ROUND(E104*U104,2)</f>
        <v>1.03</v>
      </c>
      <c r="W104" s="224"/>
      <c r="X104" s="224" t="s">
        <v>336</v>
      </c>
      <c r="Y104" s="224" t="s">
        <v>317</v>
      </c>
      <c r="Z104" s="214"/>
      <c r="AA104" s="214"/>
      <c r="AB104" s="214"/>
      <c r="AC104" s="214"/>
      <c r="AD104" s="214"/>
      <c r="AE104" s="214"/>
      <c r="AF104" s="214"/>
      <c r="AG104" s="214" t="s">
        <v>367</v>
      </c>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row>
    <row r="105" spans="1:60" outlineLevel="2" x14ac:dyDescent="0.2">
      <c r="A105" s="221"/>
      <c r="B105" s="222"/>
      <c r="C105" s="267" t="s">
        <v>437</v>
      </c>
      <c r="D105" s="266"/>
      <c r="E105" s="266"/>
      <c r="F105" s="266"/>
      <c r="G105" s="266"/>
      <c r="H105" s="224"/>
      <c r="I105" s="224"/>
      <c r="J105" s="224"/>
      <c r="K105" s="224"/>
      <c r="L105" s="224"/>
      <c r="M105" s="224"/>
      <c r="N105" s="223"/>
      <c r="O105" s="223"/>
      <c r="P105" s="223"/>
      <c r="Q105" s="223"/>
      <c r="R105" s="224"/>
      <c r="S105" s="224"/>
      <c r="T105" s="224"/>
      <c r="U105" s="224"/>
      <c r="V105" s="224"/>
      <c r="W105" s="224"/>
      <c r="X105" s="224"/>
      <c r="Y105" s="224"/>
      <c r="Z105" s="214"/>
      <c r="AA105" s="214"/>
      <c r="AB105" s="214"/>
      <c r="AC105" s="214"/>
      <c r="AD105" s="214"/>
      <c r="AE105" s="214"/>
      <c r="AF105" s="214"/>
      <c r="AG105" s="214" t="s">
        <v>369</v>
      </c>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row>
    <row r="106" spans="1:60" outlineLevel="2" x14ac:dyDescent="0.2">
      <c r="A106" s="221"/>
      <c r="B106" s="222"/>
      <c r="C106" s="268" t="s">
        <v>1588</v>
      </c>
      <c r="D106" s="262"/>
      <c r="E106" s="263"/>
      <c r="F106" s="224"/>
      <c r="G106" s="224"/>
      <c r="H106" s="224"/>
      <c r="I106" s="224"/>
      <c r="J106" s="224"/>
      <c r="K106" s="224"/>
      <c r="L106" s="224"/>
      <c r="M106" s="224"/>
      <c r="N106" s="223"/>
      <c r="O106" s="223"/>
      <c r="P106" s="223"/>
      <c r="Q106" s="223"/>
      <c r="R106" s="224"/>
      <c r="S106" s="224"/>
      <c r="T106" s="224"/>
      <c r="U106" s="224"/>
      <c r="V106" s="224"/>
      <c r="W106" s="224"/>
      <c r="X106" s="224"/>
      <c r="Y106" s="224"/>
      <c r="Z106" s="214"/>
      <c r="AA106" s="214"/>
      <c r="AB106" s="214"/>
      <c r="AC106" s="214"/>
      <c r="AD106" s="214"/>
      <c r="AE106" s="214"/>
      <c r="AF106" s="214"/>
      <c r="AG106" s="214" t="s">
        <v>371</v>
      </c>
      <c r="AH106" s="214">
        <v>0</v>
      </c>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row>
    <row r="107" spans="1:60" outlineLevel="3" x14ac:dyDescent="0.2">
      <c r="A107" s="221"/>
      <c r="B107" s="222"/>
      <c r="C107" s="268" t="s">
        <v>991</v>
      </c>
      <c r="D107" s="262"/>
      <c r="E107" s="263"/>
      <c r="F107" s="224"/>
      <c r="G107" s="224"/>
      <c r="H107" s="224"/>
      <c r="I107" s="224"/>
      <c r="J107" s="224"/>
      <c r="K107" s="224"/>
      <c r="L107" s="224"/>
      <c r="M107" s="224"/>
      <c r="N107" s="223"/>
      <c r="O107" s="223"/>
      <c r="P107" s="223"/>
      <c r="Q107" s="223"/>
      <c r="R107" s="224"/>
      <c r="S107" s="224"/>
      <c r="T107" s="224"/>
      <c r="U107" s="224"/>
      <c r="V107" s="224"/>
      <c r="W107" s="224"/>
      <c r="X107" s="224"/>
      <c r="Y107" s="224"/>
      <c r="Z107" s="214"/>
      <c r="AA107" s="214"/>
      <c r="AB107" s="214"/>
      <c r="AC107" s="214"/>
      <c r="AD107" s="214"/>
      <c r="AE107" s="214"/>
      <c r="AF107" s="214"/>
      <c r="AG107" s="214" t="s">
        <v>371</v>
      </c>
      <c r="AH107" s="214">
        <v>0</v>
      </c>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row>
    <row r="108" spans="1:60" outlineLevel="3" x14ac:dyDescent="0.2">
      <c r="A108" s="221"/>
      <c r="B108" s="222"/>
      <c r="C108" s="268" t="s">
        <v>1589</v>
      </c>
      <c r="D108" s="262"/>
      <c r="E108" s="263">
        <v>4.8719999999999999</v>
      </c>
      <c r="F108" s="224"/>
      <c r="G108" s="224"/>
      <c r="H108" s="224"/>
      <c r="I108" s="224"/>
      <c r="J108" s="224"/>
      <c r="K108" s="224"/>
      <c r="L108" s="224"/>
      <c r="M108" s="224"/>
      <c r="N108" s="223"/>
      <c r="O108" s="223"/>
      <c r="P108" s="223"/>
      <c r="Q108" s="223"/>
      <c r="R108" s="224"/>
      <c r="S108" s="224"/>
      <c r="T108" s="224"/>
      <c r="U108" s="224"/>
      <c r="V108" s="224"/>
      <c r="W108" s="224"/>
      <c r="X108" s="224"/>
      <c r="Y108" s="224"/>
      <c r="Z108" s="214"/>
      <c r="AA108" s="214"/>
      <c r="AB108" s="214"/>
      <c r="AC108" s="214"/>
      <c r="AD108" s="214"/>
      <c r="AE108" s="214"/>
      <c r="AF108" s="214"/>
      <c r="AG108" s="214" t="s">
        <v>371</v>
      </c>
      <c r="AH108" s="214">
        <v>0</v>
      </c>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row>
    <row r="109" spans="1:60" outlineLevel="3" x14ac:dyDescent="0.2">
      <c r="A109" s="221"/>
      <c r="B109" s="222"/>
      <c r="C109" s="268" t="s">
        <v>1590</v>
      </c>
      <c r="D109" s="262"/>
      <c r="E109" s="263">
        <v>7.98</v>
      </c>
      <c r="F109" s="224"/>
      <c r="G109" s="224"/>
      <c r="H109" s="224"/>
      <c r="I109" s="224"/>
      <c r="J109" s="224"/>
      <c r="K109" s="224"/>
      <c r="L109" s="224"/>
      <c r="M109" s="224"/>
      <c r="N109" s="223"/>
      <c r="O109" s="223"/>
      <c r="P109" s="223"/>
      <c r="Q109" s="223"/>
      <c r="R109" s="224"/>
      <c r="S109" s="224"/>
      <c r="T109" s="224"/>
      <c r="U109" s="224"/>
      <c r="V109" s="224"/>
      <c r="W109" s="224"/>
      <c r="X109" s="224"/>
      <c r="Y109" s="224"/>
      <c r="Z109" s="214"/>
      <c r="AA109" s="214"/>
      <c r="AB109" s="214"/>
      <c r="AC109" s="214"/>
      <c r="AD109" s="214"/>
      <c r="AE109" s="214"/>
      <c r="AF109" s="214"/>
      <c r="AG109" s="214" t="s">
        <v>371</v>
      </c>
      <c r="AH109" s="214">
        <v>0</v>
      </c>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row>
    <row r="110" spans="1:60" ht="22.5" outlineLevel="1" x14ac:dyDescent="0.2">
      <c r="A110" s="236">
        <v>24</v>
      </c>
      <c r="B110" s="237" t="s">
        <v>435</v>
      </c>
      <c r="C110" s="254" t="s">
        <v>436</v>
      </c>
      <c r="D110" s="238" t="s">
        <v>379</v>
      </c>
      <c r="E110" s="239">
        <v>259.52769999999998</v>
      </c>
      <c r="F110" s="240"/>
      <c r="G110" s="241">
        <f>ROUND(E110*F110,2)</f>
        <v>0</v>
      </c>
      <c r="H110" s="240"/>
      <c r="I110" s="241">
        <f>ROUND(E110*H110,2)</f>
        <v>0</v>
      </c>
      <c r="J110" s="240"/>
      <c r="K110" s="241">
        <f>ROUND(E110*J110,2)</f>
        <v>0</v>
      </c>
      <c r="L110" s="241">
        <v>12</v>
      </c>
      <c r="M110" s="241">
        <f>G110*(1+L110/100)</f>
        <v>0</v>
      </c>
      <c r="N110" s="239">
        <v>6.8999999999999999E-3</v>
      </c>
      <c r="O110" s="239">
        <f>ROUND(E110*N110,2)</f>
        <v>1.79</v>
      </c>
      <c r="P110" s="239">
        <v>0</v>
      </c>
      <c r="Q110" s="239">
        <f>ROUND(E110*P110,2)</f>
        <v>0</v>
      </c>
      <c r="R110" s="241" t="s">
        <v>380</v>
      </c>
      <c r="S110" s="241" t="s">
        <v>315</v>
      </c>
      <c r="T110" s="242" t="s">
        <v>315</v>
      </c>
      <c r="U110" s="224">
        <v>0.43</v>
      </c>
      <c r="V110" s="224">
        <f>ROUND(E110*U110,2)</f>
        <v>111.6</v>
      </c>
      <c r="W110" s="224"/>
      <c r="X110" s="224" t="s">
        <v>336</v>
      </c>
      <c r="Y110" s="224" t="s">
        <v>317</v>
      </c>
      <c r="Z110" s="214"/>
      <c r="AA110" s="214"/>
      <c r="AB110" s="214"/>
      <c r="AC110" s="214"/>
      <c r="AD110" s="214"/>
      <c r="AE110" s="214"/>
      <c r="AF110" s="214"/>
      <c r="AG110" s="214" t="s">
        <v>367</v>
      </c>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row>
    <row r="111" spans="1:60" outlineLevel="2" x14ac:dyDescent="0.2">
      <c r="A111" s="221"/>
      <c r="B111" s="222"/>
      <c r="C111" s="267" t="s">
        <v>437</v>
      </c>
      <c r="D111" s="266"/>
      <c r="E111" s="266"/>
      <c r="F111" s="266"/>
      <c r="G111" s="266"/>
      <c r="H111" s="224"/>
      <c r="I111" s="224"/>
      <c r="J111" s="224"/>
      <c r="K111" s="224"/>
      <c r="L111" s="224"/>
      <c r="M111" s="224"/>
      <c r="N111" s="223"/>
      <c r="O111" s="223"/>
      <c r="P111" s="223"/>
      <c r="Q111" s="223"/>
      <c r="R111" s="224"/>
      <c r="S111" s="224"/>
      <c r="T111" s="224"/>
      <c r="U111" s="224"/>
      <c r="V111" s="224"/>
      <c r="W111" s="224"/>
      <c r="X111" s="224"/>
      <c r="Y111" s="224"/>
      <c r="Z111" s="214"/>
      <c r="AA111" s="214"/>
      <c r="AB111" s="214"/>
      <c r="AC111" s="214"/>
      <c r="AD111" s="214"/>
      <c r="AE111" s="214"/>
      <c r="AF111" s="214"/>
      <c r="AG111" s="214" t="s">
        <v>369</v>
      </c>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row>
    <row r="112" spans="1:60" outlineLevel="2" x14ac:dyDescent="0.2">
      <c r="A112" s="221"/>
      <c r="B112" s="222"/>
      <c r="C112" s="268" t="s">
        <v>991</v>
      </c>
      <c r="D112" s="262"/>
      <c r="E112" s="263"/>
      <c r="F112" s="224"/>
      <c r="G112" s="224"/>
      <c r="H112" s="224"/>
      <c r="I112" s="224"/>
      <c r="J112" s="224"/>
      <c r="K112" s="224"/>
      <c r="L112" s="224"/>
      <c r="M112" s="224"/>
      <c r="N112" s="223"/>
      <c r="O112" s="223"/>
      <c r="P112" s="223"/>
      <c r="Q112" s="223"/>
      <c r="R112" s="224"/>
      <c r="S112" s="224"/>
      <c r="T112" s="224"/>
      <c r="U112" s="224"/>
      <c r="V112" s="224"/>
      <c r="W112" s="224"/>
      <c r="X112" s="224"/>
      <c r="Y112" s="224"/>
      <c r="Z112" s="214"/>
      <c r="AA112" s="214"/>
      <c r="AB112" s="214"/>
      <c r="AC112" s="214"/>
      <c r="AD112" s="214"/>
      <c r="AE112" s="214"/>
      <c r="AF112" s="214"/>
      <c r="AG112" s="214" t="s">
        <v>371</v>
      </c>
      <c r="AH112" s="214">
        <v>0</v>
      </c>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row>
    <row r="113" spans="1:60" outlineLevel="3" x14ac:dyDescent="0.2">
      <c r="A113" s="221"/>
      <c r="B113" s="222"/>
      <c r="C113" s="268" t="s">
        <v>1007</v>
      </c>
      <c r="D113" s="262"/>
      <c r="E113" s="263"/>
      <c r="F113" s="224"/>
      <c r="G113" s="224"/>
      <c r="H113" s="224"/>
      <c r="I113" s="224"/>
      <c r="J113" s="224"/>
      <c r="K113" s="224"/>
      <c r="L113" s="224"/>
      <c r="M113" s="224"/>
      <c r="N113" s="223"/>
      <c r="O113" s="223"/>
      <c r="P113" s="223"/>
      <c r="Q113" s="223"/>
      <c r="R113" s="224"/>
      <c r="S113" s="224"/>
      <c r="T113" s="224"/>
      <c r="U113" s="224"/>
      <c r="V113" s="224"/>
      <c r="W113" s="224"/>
      <c r="X113" s="224"/>
      <c r="Y113" s="224"/>
      <c r="Z113" s="214"/>
      <c r="AA113" s="214"/>
      <c r="AB113" s="214"/>
      <c r="AC113" s="214"/>
      <c r="AD113" s="214"/>
      <c r="AE113" s="214"/>
      <c r="AF113" s="214"/>
      <c r="AG113" s="214" t="s">
        <v>371</v>
      </c>
      <c r="AH113" s="214">
        <v>0</v>
      </c>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row>
    <row r="114" spans="1:60" ht="22.5" outlineLevel="3" x14ac:dyDescent="0.2">
      <c r="A114" s="221"/>
      <c r="B114" s="222"/>
      <c r="C114" s="268" t="s">
        <v>1591</v>
      </c>
      <c r="D114" s="262"/>
      <c r="E114" s="263">
        <v>67.891000000000005</v>
      </c>
      <c r="F114" s="224"/>
      <c r="G114" s="224"/>
      <c r="H114" s="224"/>
      <c r="I114" s="224"/>
      <c r="J114" s="224"/>
      <c r="K114" s="224"/>
      <c r="L114" s="224"/>
      <c r="M114" s="224"/>
      <c r="N114" s="223"/>
      <c r="O114" s="223"/>
      <c r="P114" s="223"/>
      <c r="Q114" s="223"/>
      <c r="R114" s="224"/>
      <c r="S114" s="224"/>
      <c r="T114" s="224"/>
      <c r="U114" s="224"/>
      <c r="V114" s="224"/>
      <c r="W114" s="224"/>
      <c r="X114" s="224"/>
      <c r="Y114" s="224"/>
      <c r="Z114" s="214"/>
      <c r="AA114" s="214"/>
      <c r="AB114" s="214"/>
      <c r="AC114" s="214"/>
      <c r="AD114" s="214"/>
      <c r="AE114" s="214"/>
      <c r="AF114" s="214"/>
      <c r="AG114" s="214" t="s">
        <v>371</v>
      </c>
      <c r="AH114" s="214">
        <v>0</v>
      </c>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row>
    <row r="115" spans="1:60" outlineLevel="3" x14ac:dyDescent="0.2">
      <c r="A115" s="221"/>
      <c r="B115" s="222"/>
      <c r="C115" s="268" t="s">
        <v>1592</v>
      </c>
      <c r="D115" s="262"/>
      <c r="E115" s="263">
        <v>-12.847799999999999</v>
      </c>
      <c r="F115" s="224"/>
      <c r="G115" s="224"/>
      <c r="H115" s="224"/>
      <c r="I115" s="224"/>
      <c r="J115" s="224"/>
      <c r="K115" s="224"/>
      <c r="L115" s="224"/>
      <c r="M115" s="224"/>
      <c r="N115" s="223"/>
      <c r="O115" s="223"/>
      <c r="P115" s="223"/>
      <c r="Q115" s="223"/>
      <c r="R115" s="224"/>
      <c r="S115" s="224"/>
      <c r="T115" s="224"/>
      <c r="U115" s="224"/>
      <c r="V115" s="224"/>
      <c r="W115" s="224"/>
      <c r="X115" s="224"/>
      <c r="Y115" s="224"/>
      <c r="Z115" s="214"/>
      <c r="AA115" s="214"/>
      <c r="AB115" s="214"/>
      <c r="AC115" s="214"/>
      <c r="AD115" s="214"/>
      <c r="AE115" s="214"/>
      <c r="AF115" s="214"/>
      <c r="AG115" s="214" t="s">
        <v>371</v>
      </c>
      <c r="AH115" s="214">
        <v>0</v>
      </c>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row>
    <row r="116" spans="1:60" outlineLevel="3" x14ac:dyDescent="0.2">
      <c r="A116" s="221"/>
      <c r="B116" s="222"/>
      <c r="C116" s="268" t="s">
        <v>1593</v>
      </c>
      <c r="D116" s="262"/>
      <c r="E116" s="263">
        <v>52.335000000000001</v>
      </c>
      <c r="F116" s="224"/>
      <c r="G116" s="224"/>
      <c r="H116" s="224"/>
      <c r="I116" s="224"/>
      <c r="J116" s="224"/>
      <c r="K116" s="224"/>
      <c r="L116" s="224"/>
      <c r="M116" s="224"/>
      <c r="N116" s="223"/>
      <c r="O116" s="223"/>
      <c r="P116" s="223"/>
      <c r="Q116" s="223"/>
      <c r="R116" s="224"/>
      <c r="S116" s="224"/>
      <c r="T116" s="224"/>
      <c r="U116" s="224"/>
      <c r="V116" s="224"/>
      <c r="W116" s="224"/>
      <c r="X116" s="224"/>
      <c r="Y116" s="224"/>
      <c r="Z116" s="214"/>
      <c r="AA116" s="214"/>
      <c r="AB116" s="214"/>
      <c r="AC116" s="214"/>
      <c r="AD116" s="214"/>
      <c r="AE116" s="214"/>
      <c r="AF116" s="214"/>
      <c r="AG116" s="214" t="s">
        <v>371</v>
      </c>
      <c r="AH116" s="214">
        <v>0</v>
      </c>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row>
    <row r="117" spans="1:60" outlineLevel="3" x14ac:dyDescent="0.2">
      <c r="A117" s="221"/>
      <c r="B117" s="222"/>
      <c r="C117" s="268" t="s">
        <v>1594</v>
      </c>
      <c r="D117" s="262"/>
      <c r="E117" s="263">
        <v>1.9035</v>
      </c>
      <c r="F117" s="224"/>
      <c r="G117" s="224"/>
      <c r="H117" s="224"/>
      <c r="I117" s="224"/>
      <c r="J117" s="224"/>
      <c r="K117" s="224"/>
      <c r="L117" s="224"/>
      <c r="M117" s="224"/>
      <c r="N117" s="223"/>
      <c r="O117" s="223"/>
      <c r="P117" s="223"/>
      <c r="Q117" s="223"/>
      <c r="R117" s="224"/>
      <c r="S117" s="224"/>
      <c r="T117" s="224"/>
      <c r="U117" s="224"/>
      <c r="V117" s="224"/>
      <c r="W117" s="224"/>
      <c r="X117" s="224"/>
      <c r="Y117" s="224"/>
      <c r="Z117" s="214"/>
      <c r="AA117" s="214"/>
      <c r="AB117" s="214"/>
      <c r="AC117" s="214"/>
      <c r="AD117" s="214"/>
      <c r="AE117" s="214"/>
      <c r="AF117" s="214"/>
      <c r="AG117" s="214" t="s">
        <v>371</v>
      </c>
      <c r="AH117" s="214">
        <v>0</v>
      </c>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row>
    <row r="118" spans="1:60" outlineLevel="3" x14ac:dyDescent="0.2">
      <c r="A118" s="221"/>
      <c r="B118" s="222"/>
      <c r="C118" s="268" t="s">
        <v>1595</v>
      </c>
      <c r="D118" s="262"/>
      <c r="E118" s="263">
        <v>-5.6319999999999997</v>
      </c>
      <c r="F118" s="224"/>
      <c r="G118" s="224"/>
      <c r="H118" s="224"/>
      <c r="I118" s="224"/>
      <c r="J118" s="224"/>
      <c r="K118" s="224"/>
      <c r="L118" s="224"/>
      <c r="M118" s="224"/>
      <c r="N118" s="223"/>
      <c r="O118" s="223"/>
      <c r="P118" s="223"/>
      <c r="Q118" s="223"/>
      <c r="R118" s="224"/>
      <c r="S118" s="224"/>
      <c r="T118" s="224"/>
      <c r="U118" s="224"/>
      <c r="V118" s="224"/>
      <c r="W118" s="224"/>
      <c r="X118" s="224"/>
      <c r="Y118" s="224"/>
      <c r="Z118" s="214"/>
      <c r="AA118" s="214"/>
      <c r="AB118" s="214"/>
      <c r="AC118" s="214"/>
      <c r="AD118" s="214"/>
      <c r="AE118" s="214"/>
      <c r="AF118" s="214"/>
      <c r="AG118" s="214" t="s">
        <v>371</v>
      </c>
      <c r="AH118" s="214">
        <v>0</v>
      </c>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row>
    <row r="119" spans="1:60" outlineLevel="3" x14ac:dyDescent="0.2">
      <c r="A119" s="221"/>
      <c r="B119" s="222"/>
      <c r="C119" s="268" t="s">
        <v>1596</v>
      </c>
      <c r="D119" s="262"/>
      <c r="E119" s="263">
        <v>57.09</v>
      </c>
      <c r="F119" s="224"/>
      <c r="G119" s="224"/>
      <c r="H119" s="224"/>
      <c r="I119" s="224"/>
      <c r="J119" s="224"/>
      <c r="K119" s="224"/>
      <c r="L119" s="224"/>
      <c r="M119" s="224"/>
      <c r="N119" s="223"/>
      <c r="O119" s="223"/>
      <c r="P119" s="223"/>
      <c r="Q119" s="223"/>
      <c r="R119" s="224"/>
      <c r="S119" s="224"/>
      <c r="T119" s="224"/>
      <c r="U119" s="224"/>
      <c r="V119" s="224"/>
      <c r="W119" s="224"/>
      <c r="X119" s="224"/>
      <c r="Y119" s="224"/>
      <c r="Z119" s="214"/>
      <c r="AA119" s="214"/>
      <c r="AB119" s="214"/>
      <c r="AC119" s="214"/>
      <c r="AD119" s="214"/>
      <c r="AE119" s="214"/>
      <c r="AF119" s="214"/>
      <c r="AG119" s="214" t="s">
        <v>371</v>
      </c>
      <c r="AH119" s="214">
        <v>0</v>
      </c>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row>
    <row r="120" spans="1:60" outlineLevel="3" x14ac:dyDescent="0.2">
      <c r="A120" s="221"/>
      <c r="B120" s="222"/>
      <c r="C120" s="268" t="s">
        <v>568</v>
      </c>
      <c r="D120" s="262"/>
      <c r="E120" s="263">
        <v>-5.7560000000000002</v>
      </c>
      <c r="F120" s="224"/>
      <c r="G120" s="224"/>
      <c r="H120" s="224"/>
      <c r="I120" s="224"/>
      <c r="J120" s="224"/>
      <c r="K120" s="224"/>
      <c r="L120" s="224"/>
      <c r="M120" s="224"/>
      <c r="N120" s="223"/>
      <c r="O120" s="223"/>
      <c r="P120" s="223"/>
      <c r="Q120" s="223"/>
      <c r="R120" s="224"/>
      <c r="S120" s="224"/>
      <c r="T120" s="224"/>
      <c r="U120" s="224"/>
      <c r="V120" s="224"/>
      <c r="W120" s="224"/>
      <c r="X120" s="224"/>
      <c r="Y120" s="224"/>
      <c r="Z120" s="214"/>
      <c r="AA120" s="214"/>
      <c r="AB120" s="214"/>
      <c r="AC120" s="214"/>
      <c r="AD120" s="214"/>
      <c r="AE120" s="214"/>
      <c r="AF120" s="214"/>
      <c r="AG120" s="214" t="s">
        <v>371</v>
      </c>
      <c r="AH120" s="214">
        <v>0</v>
      </c>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row>
    <row r="121" spans="1:60" outlineLevel="3" x14ac:dyDescent="0.2">
      <c r="A121" s="221"/>
      <c r="B121" s="222"/>
      <c r="C121" s="268" t="s">
        <v>1597</v>
      </c>
      <c r="D121" s="262"/>
      <c r="E121" s="263">
        <v>11.08</v>
      </c>
      <c r="F121" s="224"/>
      <c r="G121" s="224"/>
      <c r="H121" s="224"/>
      <c r="I121" s="224"/>
      <c r="J121" s="224"/>
      <c r="K121" s="224"/>
      <c r="L121" s="224"/>
      <c r="M121" s="224"/>
      <c r="N121" s="223"/>
      <c r="O121" s="223"/>
      <c r="P121" s="223"/>
      <c r="Q121" s="223"/>
      <c r="R121" s="224"/>
      <c r="S121" s="224"/>
      <c r="T121" s="224"/>
      <c r="U121" s="224"/>
      <c r="V121" s="224"/>
      <c r="W121" s="224"/>
      <c r="X121" s="224"/>
      <c r="Y121" s="224"/>
      <c r="Z121" s="214"/>
      <c r="AA121" s="214"/>
      <c r="AB121" s="214"/>
      <c r="AC121" s="214"/>
      <c r="AD121" s="214"/>
      <c r="AE121" s="214"/>
      <c r="AF121" s="214"/>
      <c r="AG121" s="214" t="s">
        <v>371</v>
      </c>
      <c r="AH121" s="214">
        <v>0</v>
      </c>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row>
    <row r="122" spans="1:60" outlineLevel="3" x14ac:dyDescent="0.2">
      <c r="A122" s="221"/>
      <c r="B122" s="222"/>
      <c r="C122" s="268" t="s">
        <v>1598</v>
      </c>
      <c r="D122" s="262"/>
      <c r="E122" s="263">
        <v>59.204999999999998</v>
      </c>
      <c r="F122" s="224"/>
      <c r="G122" s="224"/>
      <c r="H122" s="224"/>
      <c r="I122" s="224"/>
      <c r="J122" s="224"/>
      <c r="K122" s="224"/>
      <c r="L122" s="224"/>
      <c r="M122" s="224"/>
      <c r="N122" s="223"/>
      <c r="O122" s="223"/>
      <c r="P122" s="223"/>
      <c r="Q122" s="223"/>
      <c r="R122" s="224"/>
      <c r="S122" s="224"/>
      <c r="T122" s="224"/>
      <c r="U122" s="224"/>
      <c r="V122" s="224"/>
      <c r="W122" s="224"/>
      <c r="X122" s="224"/>
      <c r="Y122" s="224"/>
      <c r="Z122" s="214"/>
      <c r="AA122" s="214"/>
      <c r="AB122" s="214"/>
      <c r="AC122" s="214"/>
      <c r="AD122" s="214"/>
      <c r="AE122" s="214"/>
      <c r="AF122" s="214"/>
      <c r="AG122" s="214" t="s">
        <v>371</v>
      </c>
      <c r="AH122" s="214">
        <v>0</v>
      </c>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row>
    <row r="123" spans="1:60" outlineLevel="3" x14ac:dyDescent="0.2">
      <c r="A123" s="221"/>
      <c r="B123" s="222"/>
      <c r="C123" s="268" t="s">
        <v>1599</v>
      </c>
      <c r="D123" s="262"/>
      <c r="E123" s="263">
        <v>4.5599999999999996</v>
      </c>
      <c r="F123" s="224"/>
      <c r="G123" s="224"/>
      <c r="H123" s="224"/>
      <c r="I123" s="224"/>
      <c r="J123" s="224"/>
      <c r="K123" s="224"/>
      <c r="L123" s="224"/>
      <c r="M123" s="224"/>
      <c r="N123" s="223"/>
      <c r="O123" s="223"/>
      <c r="P123" s="223"/>
      <c r="Q123" s="223"/>
      <c r="R123" s="224"/>
      <c r="S123" s="224"/>
      <c r="T123" s="224"/>
      <c r="U123" s="224"/>
      <c r="V123" s="224"/>
      <c r="W123" s="224"/>
      <c r="X123" s="224"/>
      <c r="Y123" s="224"/>
      <c r="Z123" s="214"/>
      <c r="AA123" s="214"/>
      <c r="AB123" s="214"/>
      <c r="AC123" s="214"/>
      <c r="AD123" s="214"/>
      <c r="AE123" s="214"/>
      <c r="AF123" s="214"/>
      <c r="AG123" s="214" t="s">
        <v>371</v>
      </c>
      <c r="AH123" s="214">
        <v>0</v>
      </c>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row>
    <row r="124" spans="1:60" outlineLevel="3" x14ac:dyDescent="0.2">
      <c r="A124" s="221"/>
      <c r="B124" s="222"/>
      <c r="C124" s="268" t="s">
        <v>568</v>
      </c>
      <c r="D124" s="262"/>
      <c r="E124" s="263">
        <v>-5.7560000000000002</v>
      </c>
      <c r="F124" s="224"/>
      <c r="G124" s="224"/>
      <c r="H124" s="224"/>
      <c r="I124" s="224"/>
      <c r="J124" s="224"/>
      <c r="K124" s="224"/>
      <c r="L124" s="224"/>
      <c r="M124" s="224"/>
      <c r="N124" s="223"/>
      <c r="O124" s="223"/>
      <c r="P124" s="223"/>
      <c r="Q124" s="223"/>
      <c r="R124" s="224"/>
      <c r="S124" s="224"/>
      <c r="T124" s="224"/>
      <c r="U124" s="224"/>
      <c r="V124" s="224"/>
      <c r="W124" s="224"/>
      <c r="X124" s="224"/>
      <c r="Y124" s="224"/>
      <c r="Z124" s="214"/>
      <c r="AA124" s="214"/>
      <c r="AB124" s="214"/>
      <c r="AC124" s="214"/>
      <c r="AD124" s="214"/>
      <c r="AE124" s="214"/>
      <c r="AF124" s="214"/>
      <c r="AG124" s="214" t="s">
        <v>371</v>
      </c>
      <c r="AH124" s="214">
        <v>0</v>
      </c>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row>
    <row r="125" spans="1:60" outlineLevel="3" x14ac:dyDescent="0.2">
      <c r="A125" s="221"/>
      <c r="B125" s="222"/>
      <c r="C125" s="268" t="s">
        <v>1600</v>
      </c>
      <c r="D125" s="262"/>
      <c r="E125" s="263">
        <v>38.954999999999998</v>
      </c>
      <c r="F125" s="224"/>
      <c r="G125" s="224"/>
      <c r="H125" s="224"/>
      <c r="I125" s="224"/>
      <c r="J125" s="224"/>
      <c r="K125" s="224"/>
      <c r="L125" s="224"/>
      <c r="M125" s="224"/>
      <c r="N125" s="223"/>
      <c r="O125" s="223"/>
      <c r="P125" s="223"/>
      <c r="Q125" s="223"/>
      <c r="R125" s="224"/>
      <c r="S125" s="224"/>
      <c r="T125" s="224"/>
      <c r="U125" s="224"/>
      <c r="V125" s="224"/>
      <c r="W125" s="224"/>
      <c r="X125" s="224"/>
      <c r="Y125" s="224"/>
      <c r="Z125" s="214"/>
      <c r="AA125" s="214"/>
      <c r="AB125" s="214"/>
      <c r="AC125" s="214"/>
      <c r="AD125" s="214"/>
      <c r="AE125" s="214"/>
      <c r="AF125" s="214"/>
      <c r="AG125" s="214" t="s">
        <v>371</v>
      </c>
      <c r="AH125" s="214">
        <v>0</v>
      </c>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row>
    <row r="126" spans="1:60" outlineLevel="3" x14ac:dyDescent="0.2">
      <c r="A126" s="221"/>
      <c r="B126" s="222"/>
      <c r="C126" s="268" t="s">
        <v>1601</v>
      </c>
      <c r="D126" s="262"/>
      <c r="E126" s="263">
        <v>-3.5</v>
      </c>
      <c r="F126" s="224"/>
      <c r="G126" s="224"/>
      <c r="H126" s="224"/>
      <c r="I126" s="224"/>
      <c r="J126" s="224"/>
      <c r="K126" s="224"/>
      <c r="L126" s="224"/>
      <c r="M126" s="224"/>
      <c r="N126" s="223"/>
      <c r="O126" s="223"/>
      <c r="P126" s="223"/>
      <c r="Q126" s="223"/>
      <c r="R126" s="224"/>
      <c r="S126" s="224"/>
      <c r="T126" s="224"/>
      <c r="U126" s="224"/>
      <c r="V126" s="224"/>
      <c r="W126" s="224"/>
      <c r="X126" s="224"/>
      <c r="Y126" s="224"/>
      <c r="Z126" s="214"/>
      <c r="AA126" s="214"/>
      <c r="AB126" s="214"/>
      <c r="AC126" s="214"/>
      <c r="AD126" s="214"/>
      <c r="AE126" s="214"/>
      <c r="AF126" s="214"/>
      <c r="AG126" s="214" t="s">
        <v>371</v>
      </c>
      <c r="AH126" s="214">
        <v>0</v>
      </c>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row>
    <row r="127" spans="1:60" outlineLevel="1" x14ac:dyDescent="0.2">
      <c r="A127" s="236">
        <v>25</v>
      </c>
      <c r="B127" s="237" t="s">
        <v>451</v>
      </c>
      <c r="C127" s="254" t="s">
        <v>452</v>
      </c>
      <c r="D127" s="238" t="s">
        <v>379</v>
      </c>
      <c r="E127" s="239">
        <v>23.811800000000002</v>
      </c>
      <c r="F127" s="240"/>
      <c r="G127" s="241">
        <f>ROUND(E127*F127,2)</f>
        <v>0</v>
      </c>
      <c r="H127" s="240"/>
      <c r="I127" s="241">
        <f>ROUND(E127*H127,2)</f>
        <v>0</v>
      </c>
      <c r="J127" s="240"/>
      <c r="K127" s="241">
        <f>ROUND(E127*J127,2)</f>
        <v>0</v>
      </c>
      <c r="L127" s="241">
        <v>12</v>
      </c>
      <c r="M127" s="241">
        <f>G127*(1+L127/100)</f>
        <v>0</v>
      </c>
      <c r="N127" s="239">
        <v>4.0000000000000003E-5</v>
      </c>
      <c r="O127" s="239">
        <f>ROUND(E127*N127,2)</f>
        <v>0</v>
      </c>
      <c r="P127" s="239">
        <v>0</v>
      </c>
      <c r="Q127" s="239">
        <f>ROUND(E127*P127,2)</f>
        <v>0</v>
      </c>
      <c r="R127" s="241" t="s">
        <v>380</v>
      </c>
      <c r="S127" s="241" t="s">
        <v>315</v>
      </c>
      <c r="T127" s="242" t="s">
        <v>315</v>
      </c>
      <c r="U127" s="224">
        <v>7.8E-2</v>
      </c>
      <c r="V127" s="224">
        <f>ROUND(E127*U127,2)</f>
        <v>1.86</v>
      </c>
      <c r="W127" s="224"/>
      <c r="X127" s="224" t="s">
        <v>336</v>
      </c>
      <c r="Y127" s="224" t="s">
        <v>317</v>
      </c>
      <c r="Z127" s="214"/>
      <c r="AA127" s="214"/>
      <c r="AB127" s="214"/>
      <c r="AC127" s="214"/>
      <c r="AD127" s="214"/>
      <c r="AE127" s="214"/>
      <c r="AF127" s="214"/>
      <c r="AG127" s="214" t="s">
        <v>337</v>
      </c>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row>
    <row r="128" spans="1:60" ht="22.5" outlineLevel="2" x14ac:dyDescent="0.2">
      <c r="A128" s="221"/>
      <c r="B128" s="222"/>
      <c r="C128" s="267" t="s">
        <v>453</v>
      </c>
      <c r="D128" s="266"/>
      <c r="E128" s="266"/>
      <c r="F128" s="266"/>
      <c r="G128" s="266"/>
      <c r="H128" s="224"/>
      <c r="I128" s="224"/>
      <c r="J128" s="224"/>
      <c r="K128" s="224"/>
      <c r="L128" s="224"/>
      <c r="M128" s="224"/>
      <c r="N128" s="223"/>
      <c r="O128" s="223"/>
      <c r="P128" s="223"/>
      <c r="Q128" s="223"/>
      <c r="R128" s="224"/>
      <c r="S128" s="224"/>
      <c r="T128" s="224"/>
      <c r="U128" s="224"/>
      <c r="V128" s="224"/>
      <c r="W128" s="224"/>
      <c r="X128" s="224"/>
      <c r="Y128" s="224"/>
      <c r="Z128" s="214"/>
      <c r="AA128" s="214"/>
      <c r="AB128" s="214"/>
      <c r="AC128" s="214"/>
      <c r="AD128" s="214"/>
      <c r="AE128" s="214"/>
      <c r="AF128" s="214"/>
      <c r="AG128" s="214" t="s">
        <v>369</v>
      </c>
      <c r="AH128" s="214"/>
      <c r="AI128" s="214"/>
      <c r="AJ128" s="214"/>
      <c r="AK128" s="214"/>
      <c r="AL128" s="214"/>
      <c r="AM128" s="214"/>
      <c r="AN128" s="214"/>
      <c r="AO128" s="214"/>
      <c r="AP128" s="214"/>
      <c r="AQ128" s="214"/>
      <c r="AR128" s="214"/>
      <c r="AS128" s="214"/>
      <c r="AT128" s="214"/>
      <c r="AU128" s="214"/>
      <c r="AV128" s="214"/>
      <c r="AW128" s="214"/>
      <c r="AX128" s="214"/>
      <c r="AY128" s="214"/>
      <c r="AZ128" s="214"/>
      <c r="BA128" s="244" t="str">
        <f>C128</f>
        <v>které se zřizují před úpravami povrchu, a obalení osazených dveřních zárubní před znečištěním při úpravách povrchu nástřikem plastických maltovin včetně pozdějšího odkrytí,</v>
      </c>
      <c r="BB128" s="214"/>
      <c r="BC128" s="214"/>
      <c r="BD128" s="214"/>
      <c r="BE128" s="214"/>
      <c r="BF128" s="214"/>
      <c r="BG128" s="214"/>
      <c r="BH128" s="214"/>
    </row>
    <row r="129" spans="1:60" outlineLevel="2" x14ac:dyDescent="0.2">
      <c r="A129" s="221"/>
      <c r="B129" s="222"/>
      <c r="C129" s="268" t="s">
        <v>1602</v>
      </c>
      <c r="D129" s="262"/>
      <c r="E129" s="263">
        <v>8.36</v>
      </c>
      <c r="F129" s="224"/>
      <c r="G129" s="224"/>
      <c r="H129" s="224"/>
      <c r="I129" s="224"/>
      <c r="J129" s="224"/>
      <c r="K129" s="224"/>
      <c r="L129" s="224"/>
      <c r="M129" s="224"/>
      <c r="N129" s="223"/>
      <c r="O129" s="223"/>
      <c r="P129" s="223"/>
      <c r="Q129" s="223"/>
      <c r="R129" s="224"/>
      <c r="S129" s="224"/>
      <c r="T129" s="224"/>
      <c r="U129" s="224"/>
      <c r="V129" s="224"/>
      <c r="W129" s="224"/>
      <c r="X129" s="224"/>
      <c r="Y129" s="224"/>
      <c r="Z129" s="214"/>
      <c r="AA129" s="214"/>
      <c r="AB129" s="214"/>
      <c r="AC129" s="214"/>
      <c r="AD129" s="214"/>
      <c r="AE129" s="214"/>
      <c r="AF129" s="214"/>
      <c r="AG129" s="214" t="s">
        <v>371</v>
      </c>
      <c r="AH129" s="214">
        <v>0</v>
      </c>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row>
    <row r="130" spans="1:60" outlineLevel="3" x14ac:dyDescent="0.2">
      <c r="A130" s="221"/>
      <c r="B130" s="222"/>
      <c r="C130" s="268" t="s">
        <v>1603</v>
      </c>
      <c r="D130" s="262"/>
      <c r="E130" s="263">
        <v>3.0070000000000001</v>
      </c>
      <c r="F130" s="224"/>
      <c r="G130" s="224"/>
      <c r="H130" s="224"/>
      <c r="I130" s="224"/>
      <c r="J130" s="224"/>
      <c r="K130" s="224"/>
      <c r="L130" s="224"/>
      <c r="M130" s="224"/>
      <c r="N130" s="223"/>
      <c r="O130" s="223"/>
      <c r="P130" s="223"/>
      <c r="Q130" s="223"/>
      <c r="R130" s="224"/>
      <c r="S130" s="224"/>
      <c r="T130" s="224"/>
      <c r="U130" s="224"/>
      <c r="V130" s="224"/>
      <c r="W130" s="224"/>
      <c r="X130" s="224"/>
      <c r="Y130" s="224"/>
      <c r="Z130" s="214"/>
      <c r="AA130" s="214"/>
      <c r="AB130" s="214"/>
      <c r="AC130" s="214"/>
      <c r="AD130" s="214"/>
      <c r="AE130" s="214"/>
      <c r="AF130" s="214"/>
      <c r="AG130" s="214" t="s">
        <v>371</v>
      </c>
      <c r="AH130" s="214">
        <v>0</v>
      </c>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row>
    <row r="131" spans="1:60" outlineLevel="3" x14ac:dyDescent="0.2">
      <c r="A131" s="221"/>
      <c r="B131" s="222"/>
      <c r="C131" s="268" t="s">
        <v>1604</v>
      </c>
      <c r="D131" s="262"/>
      <c r="E131" s="263">
        <v>0.222</v>
      </c>
      <c r="F131" s="224"/>
      <c r="G131" s="224"/>
      <c r="H131" s="224"/>
      <c r="I131" s="224"/>
      <c r="J131" s="224"/>
      <c r="K131" s="224"/>
      <c r="L131" s="224"/>
      <c r="M131" s="224"/>
      <c r="N131" s="223"/>
      <c r="O131" s="223"/>
      <c r="P131" s="223"/>
      <c r="Q131" s="223"/>
      <c r="R131" s="224"/>
      <c r="S131" s="224"/>
      <c r="T131" s="224"/>
      <c r="U131" s="224"/>
      <c r="V131" s="224"/>
      <c r="W131" s="224"/>
      <c r="X131" s="224"/>
      <c r="Y131" s="224"/>
      <c r="Z131" s="214"/>
      <c r="AA131" s="214"/>
      <c r="AB131" s="214"/>
      <c r="AC131" s="214"/>
      <c r="AD131" s="214"/>
      <c r="AE131" s="214"/>
      <c r="AF131" s="214"/>
      <c r="AG131" s="214" t="s">
        <v>371</v>
      </c>
      <c r="AH131" s="214">
        <v>0</v>
      </c>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row>
    <row r="132" spans="1:60" outlineLevel="3" x14ac:dyDescent="0.2">
      <c r="A132" s="221"/>
      <c r="B132" s="222"/>
      <c r="C132" s="268" t="s">
        <v>1605</v>
      </c>
      <c r="D132" s="262"/>
      <c r="E132" s="263">
        <v>1.1819999999999999</v>
      </c>
      <c r="F132" s="224"/>
      <c r="G132" s="224"/>
      <c r="H132" s="224"/>
      <c r="I132" s="224"/>
      <c r="J132" s="224"/>
      <c r="K132" s="224"/>
      <c r="L132" s="224"/>
      <c r="M132" s="224"/>
      <c r="N132" s="223"/>
      <c r="O132" s="223"/>
      <c r="P132" s="223"/>
      <c r="Q132" s="223"/>
      <c r="R132" s="224"/>
      <c r="S132" s="224"/>
      <c r="T132" s="224"/>
      <c r="U132" s="224"/>
      <c r="V132" s="224"/>
      <c r="W132" s="224"/>
      <c r="X132" s="224"/>
      <c r="Y132" s="224"/>
      <c r="Z132" s="214"/>
      <c r="AA132" s="214"/>
      <c r="AB132" s="214"/>
      <c r="AC132" s="214"/>
      <c r="AD132" s="214"/>
      <c r="AE132" s="214"/>
      <c r="AF132" s="214"/>
      <c r="AG132" s="214" t="s">
        <v>371</v>
      </c>
      <c r="AH132" s="214">
        <v>0</v>
      </c>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row>
    <row r="133" spans="1:60" outlineLevel="3" x14ac:dyDescent="0.2">
      <c r="A133" s="221"/>
      <c r="B133" s="222"/>
      <c r="C133" s="268" t="s">
        <v>1337</v>
      </c>
      <c r="D133" s="262"/>
      <c r="E133" s="263">
        <v>2.758</v>
      </c>
      <c r="F133" s="224"/>
      <c r="G133" s="224"/>
      <c r="H133" s="224"/>
      <c r="I133" s="224"/>
      <c r="J133" s="224"/>
      <c r="K133" s="224"/>
      <c r="L133" s="224"/>
      <c r="M133" s="224"/>
      <c r="N133" s="223"/>
      <c r="O133" s="223"/>
      <c r="P133" s="223"/>
      <c r="Q133" s="223"/>
      <c r="R133" s="224"/>
      <c r="S133" s="224"/>
      <c r="T133" s="224"/>
      <c r="U133" s="224"/>
      <c r="V133" s="224"/>
      <c r="W133" s="224"/>
      <c r="X133" s="224"/>
      <c r="Y133" s="224"/>
      <c r="Z133" s="214"/>
      <c r="AA133" s="214"/>
      <c r="AB133" s="214"/>
      <c r="AC133" s="214"/>
      <c r="AD133" s="214"/>
      <c r="AE133" s="214"/>
      <c r="AF133" s="214"/>
      <c r="AG133" s="214" t="s">
        <v>371</v>
      </c>
      <c r="AH133" s="214">
        <v>0</v>
      </c>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row>
    <row r="134" spans="1:60" outlineLevel="3" x14ac:dyDescent="0.2">
      <c r="A134" s="221"/>
      <c r="B134" s="222"/>
      <c r="C134" s="268" t="s">
        <v>1606</v>
      </c>
      <c r="D134" s="262"/>
      <c r="E134" s="263">
        <v>4.7279999999999998</v>
      </c>
      <c r="F134" s="224"/>
      <c r="G134" s="224"/>
      <c r="H134" s="224"/>
      <c r="I134" s="224"/>
      <c r="J134" s="224"/>
      <c r="K134" s="224"/>
      <c r="L134" s="224"/>
      <c r="M134" s="224"/>
      <c r="N134" s="223"/>
      <c r="O134" s="223"/>
      <c r="P134" s="223"/>
      <c r="Q134" s="223"/>
      <c r="R134" s="224"/>
      <c r="S134" s="224"/>
      <c r="T134" s="224"/>
      <c r="U134" s="224"/>
      <c r="V134" s="224"/>
      <c r="W134" s="224"/>
      <c r="X134" s="224"/>
      <c r="Y134" s="224"/>
      <c r="Z134" s="214"/>
      <c r="AA134" s="214"/>
      <c r="AB134" s="214"/>
      <c r="AC134" s="214"/>
      <c r="AD134" s="214"/>
      <c r="AE134" s="214"/>
      <c r="AF134" s="214"/>
      <c r="AG134" s="214" t="s">
        <v>371</v>
      </c>
      <c r="AH134" s="214">
        <v>0</v>
      </c>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row>
    <row r="135" spans="1:60" outlineLevel="3" x14ac:dyDescent="0.2">
      <c r="A135" s="221"/>
      <c r="B135" s="222"/>
      <c r="C135" s="268" t="s">
        <v>1335</v>
      </c>
      <c r="D135" s="262"/>
      <c r="E135" s="263">
        <v>1.6548</v>
      </c>
      <c r="F135" s="224"/>
      <c r="G135" s="224"/>
      <c r="H135" s="224"/>
      <c r="I135" s="224"/>
      <c r="J135" s="224"/>
      <c r="K135" s="224"/>
      <c r="L135" s="224"/>
      <c r="M135" s="224"/>
      <c r="N135" s="223"/>
      <c r="O135" s="223"/>
      <c r="P135" s="223"/>
      <c r="Q135" s="223"/>
      <c r="R135" s="224"/>
      <c r="S135" s="224"/>
      <c r="T135" s="224"/>
      <c r="U135" s="224"/>
      <c r="V135" s="224"/>
      <c r="W135" s="224"/>
      <c r="X135" s="224"/>
      <c r="Y135" s="224"/>
      <c r="Z135" s="214"/>
      <c r="AA135" s="214"/>
      <c r="AB135" s="214"/>
      <c r="AC135" s="214"/>
      <c r="AD135" s="214"/>
      <c r="AE135" s="214"/>
      <c r="AF135" s="214"/>
      <c r="AG135" s="214" t="s">
        <v>371</v>
      </c>
      <c r="AH135" s="214">
        <v>0</v>
      </c>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row>
    <row r="136" spans="1:60" outlineLevel="3" x14ac:dyDescent="0.2">
      <c r="A136" s="221"/>
      <c r="B136" s="222"/>
      <c r="C136" s="268" t="s">
        <v>1607</v>
      </c>
      <c r="D136" s="262"/>
      <c r="E136" s="263">
        <v>1.9</v>
      </c>
      <c r="F136" s="224"/>
      <c r="G136" s="224"/>
      <c r="H136" s="224"/>
      <c r="I136" s="224"/>
      <c r="J136" s="224"/>
      <c r="K136" s="224"/>
      <c r="L136" s="224"/>
      <c r="M136" s="224"/>
      <c r="N136" s="223"/>
      <c r="O136" s="223"/>
      <c r="P136" s="223"/>
      <c r="Q136" s="223"/>
      <c r="R136" s="224"/>
      <c r="S136" s="224"/>
      <c r="T136" s="224"/>
      <c r="U136" s="224"/>
      <c r="V136" s="224"/>
      <c r="W136" s="224"/>
      <c r="X136" s="224"/>
      <c r="Y136" s="224"/>
      <c r="Z136" s="214"/>
      <c r="AA136" s="214"/>
      <c r="AB136" s="214"/>
      <c r="AC136" s="214"/>
      <c r="AD136" s="214"/>
      <c r="AE136" s="214"/>
      <c r="AF136" s="214"/>
      <c r="AG136" s="214" t="s">
        <v>371</v>
      </c>
      <c r="AH136" s="214">
        <v>0</v>
      </c>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row>
    <row r="137" spans="1:60" ht="22.5" outlineLevel="1" x14ac:dyDescent="0.2">
      <c r="A137" s="236">
        <v>26</v>
      </c>
      <c r="B137" s="237" t="s">
        <v>1608</v>
      </c>
      <c r="C137" s="254" t="s">
        <v>1609</v>
      </c>
      <c r="D137" s="238" t="s">
        <v>379</v>
      </c>
      <c r="E137" s="239">
        <v>216.3433</v>
      </c>
      <c r="F137" s="240"/>
      <c r="G137" s="241">
        <f>ROUND(E137*F137,2)</f>
        <v>0</v>
      </c>
      <c r="H137" s="240"/>
      <c r="I137" s="241">
        <f>ROUND(E137*H137,2)</f>
        <v>0</v>
      </c>
      <c r="J137" s="240"/>
      <c r="K137" s="241">
        <f>ROUND(E137*J137,2)</f>
        <v>0</v>
      </c>
      <c r="L137" s="241">
        <v>12</v>
      </c>
      <c r="M137" s="241">
        <f>G137*(1+L137/100)</f>
        <v>0</v>
      </c>
      <c r="N137" s="239">
        <v>2.46E-2</v>
      </c>
      <c r="O137" s="239">
        <f>ROUND(E137*N137,2)</f>
        <v>5.32</v>
      </c>
      <c r="P137" s="239">
        <v>0</v>
      </c>
      <c r="Q137" s="239">
        <f>ROUND(E137*P137,2)</f>
        <v>0</v>
      </c>
      <c r="R137" s="241" t="s">
        <v>366</v>
      </c>
      <c r="S137" s="241" t="s">
        <v>315</v>
      </c>
      <c r="T137" s="242" t="s">
        <v>315</v>
      </c>
      <c r="U137" s="224">
        <v>0.43</v>
      </c>
      <c r="V137" s="224">
        <f>ROUND(E137*U137,2)</f>
        <v>93.03</v>
      </c>
      <c r="W137" s="224"/>
      <c r="X137" s="224" t="s">
        <v>336</v>
      </c>
      <c r="Y137" s="224" t="s">
        <v>317</v>
      </c>
      <c r="Z137" s="214"/>
      <c r="AA137" s="214"/>
      <c r="AB137" s="214"/>
      <c r="AC137" s="214"/>
      <c r="AD137" s="214"/>
      <c r="AE137" s="214"/>
      <c r="AF137" s="214"/>
      <c r="AG137" s="214" t="s">
        <v>367</v>
      </c>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row>
    <row r="138" spans="1:60" outlineLevel="2" x14ac:dyDescent="0.2">
      <c r="A138" s="221"/>
      <c r="B138" s="222"/>
      <c r="C138" s="268" t="s">
        <v>991</v>
      </c>
      <c r="D138" s="262"/>
      <c r="E138" s="263"/>
      <c r="F138" s="224"/>
      <c r="G138" s="224"/>
      <c r="H138" s="224"/>
      <c r="I138" s="224"/>
      <c r="J138" s="224"/>
      <c r="K138" s="224"/>
      <c r="L138" s="224"/>
      <c r="M138" s="224"/>
      <c r="N138" s="223"/>
      <c r="O138" s="223"/>
      <c r="P138" s="223"/>
      <c r="Q138" s="223"/>
      <c r="R138" s="224"/>
      <c r="S138" s="224"/>
      <c r="T138" s="224"/>
      <c r="U138" s="224"/>
      <c r="V138" s="224"/>
      <c r="W138" s="224"/>
      <c r="X138" s="224"/>
      <c r="Y138" s="224"/>
      <c r="Z138" s="214"/>
      <c r="AA138" s="214"/>
      <c r="AB138" s="214"/>
      <c r="AC138" s="214"/>
      <c r="AD138" s="214"/>
      <c r="AE138" s="214"/>
      <c r="AF138" s="214"/>
      <c r="AG138" s="214" t="s">
        <v>371</v>
      </c>
      <c r="AH138" s="214">
        <v>0</v>
      </c>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row>
    <row r="139" spans="1:60" outlineLevel="3" x14ac:dyDescent="0.2">
      <c r="A139" s="221"/>
      <c r="B139" s="222"/>
      <c r="C139" s="268" t="s">
        <v>1007</v>
      </c>
      <c r="D139" s="262"/>
      <c r="E139" s="263"/>
      <c r="F139" s="224"/>
      <c r="G139" s="224"/>
      <c r="H139" s="224"/>
      <c r="I139" s="224"/>
      <c r="J139" s="224"/>
      <c r="K139" s="224"/>
      <c r="L139" s="224"/>
      <c r="M139" s="224"/>
      <c r="N139" s="223"/>
      <c r="O139" s="223"/>
      <c r="P139" s="223"/>
      <c r="Q139" s="223"/>
      <c r="R139" s="224"/>
      <c r="S139" s="224"/>
      <c r="T139" s="224"/>
      <c r="U139" s="224"/>
      <c r="V139" s="224"/>
      <c r="W139" s="224"/>
      <c r="X139" s="224"/>
      <c r="Y139" s="224"/>
      <c r="Z139" s="214"/>
      <c r="AA139" s="214"/>
      <c r="AB139" s="214"/>
      <c r="AC139" s="214"/>
      <c r="AD139" s="214"/>
      <c r="AE139" s="214"/>
      <c r="AF139" s="214"/>
      <c r="AG139" s="214" t="s">
        <v>371</v>
      </c>
      <c r="AH139" s="214">
        <v>0</v>
      </c>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row>
    <row r="140" spans="1:60" outlineLevel="3" x14ac:dyDescent="0.2">
      <c r="A140" s="221"/>
      <c r="B140" s="222"/>
      <c r="C140" s="268" t="s">
        <v>1610</v>
      </c>
      <c r="D140" s="262"/>
      <c r="E140" s="263">
        <v>53.045000000000002</v>
      </c>
      <c r="F140" s="224"/>
      <c r="G140" s="224"/>
      <c r="H140" s="224"/>
      <c r="I140" s="224"/>
      <c r="J140" s="224"/>
      <c r="K140" s="224"/>
      <c r="L140" s="224"/>
      <c r="M140" s="224"/>
      <c r="N140" s="223"/>
      <c r="O140" s="223"/>
      <c r="P140" s="223"/>
      <c r="Q140" s="223"/>
      <c r="R140" s="224"/>
      <c r="S140" s="224"/>
      <c r="T140" s="224"/>
      <c r="U140" s="224"/>
      <c r="V140" s="224"/>
      <c r="W140" s="224"/>
      <c r="X140" s="224"/>
      <c r="Y140" s="224"/>
      <c r="Z140" s="214"/>
      <c r="AA140" s="214"/>
      <c r="AB140" s="214"/>
      <c r="AC140" s="214"/>
      <c r="AD140" s="214"/>
      <c r="AE140" s="214"/>
      <c r="AF140" s="214"/>
      <c r="AG140" s="214" t="s">
        <v>371</v>
      </c>
      <c r="AH140" s="214">
        <v>0</v>
      </c>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row>
    <row r="141" spans="1:60" outlineLevel="3" x14ac:dyDescent="0.2">
      <c r="A141" s="221"/>
      <c r="B141" s="222"/>
      <c r="C141" s="268" t="s">
        <v>1611</v>
      </c>
      <c r="D141" s="262"/>
      <c r="E141" s="263">
        <v>-10.0898</v>
      </c>
      <c r="F141" s="224"/>
      <c r="G141" s="224"/>
      <c r="H141" s="224"/>
      <c r="I141" s="224"/>
      <c r="J141" s="224"/>
      <c r="K141" s="224"/>
      <c r="L141" s="224"/>
      <c r="M141" s="224"/>
      <c r="N141" s="223"/>
      <c r="O141" s="223"/>
      <c r="P141" s="223"/>
      <c r="Q141" s="223"/>
      <c r="R141" s="224"/>
      <c r="S141" s="224"/>
      <c r="T141" s="224"/>
      <c r="U141" s="224"/>
      <c r="V141" s="224"/>
      <c r="W141" s="224"/>
      <c r="X141" s="224"/>
      <c r="Y141" s="224"/>
      <c r="Z141" s="214"/>
      <c r="AA141" s="214"/>
      <c r="AB141" s="214"/>
      <c r="AC141" s="214"/>
      <c r="AD141" s="214"/>
      <c r="AE141" s="214"/>
      <c r="AF141" s="214"/>
      <c r="AG141" s="214" t="s">
        <v>371</v>
      </c>
      <c r="AH141" s="214">
        <v>0</v>
      </c>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row>
    <row r="142" spans="1:60" outlineLevel="3" x14ac:dyDescent="0.2">
      <c r="A142" s="221"/>
      <c r="B142" s="222"/>
      <c r="C142" s="268" t="s">
        <v>1612</v>
      </c>
      <c r="D142" s="262"/>
      <c r="E142" s="263">
        <v>-3.5059999999999998</v>
      </c>
      <c r="F142" s="224"/>
      <c r="G142" s="224"/>
      <c r="H142" s="224"/>
      <c r="I142" s="224"/>
      <c r="J142" s="224"/>
      <c r="K142" s="224"/>
      <c r="L142" s="224"/>
      <c r="M142" s="224"/>
      <c r="N142" s="223"/>
      <c r="O142" s="223"/>
      <c r="P142" s="223"/>
      <c r="Q142" s="223"/>
      <c r="R142" s="224"/>
      <c r="S142" s="224"/>
      <c r="T142" s="224"/>
      <c r="U142" s="224"/>
      <c r="V142" s="224"/>
      <c r="W142" s="224"/>
      <c r="X142" s="224"/>
      <c r="Y142" s="224"/>
      <c r="Z142" s="214"/>
      <c r="AA142" s="214"/>
      <c r="AB142" s="214"/>
      <c r="AC142" s="214"/>
      <c r="AD142" s="214"/>
      <c r="AE142" s="214"/>
      <c r="AF142" s="214"/>
      <c r="AG142" s="214" t="s">
        <v>371</v>
      </c>
      <c r="AH142" s="214">
        <v>0</v>
      </c>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row>
    <row r="143" spans="1:60" outlineLevel="3" x14ac:dyDescent="0.2">
      <c r="A143" s="221"/>
      <c r="B143" s="222"/>
      <c r="C143" s="268" t="s">
        <v>1613</v>
      </c>
      <c r="D143" s="262"/>
      <c r="E143" s="263">
        <v>39.03</v>
      </c>
      <c r="F143" s="224"/>
      <c r="G143" s="224"/>
      <c r="H143" s="224"/>
      <c r="I143" s="224"/>
      <c r="J143" s="224"/>
      <c r="K143" s="224"/>
      <c r="L143" s="224"/>
      <c r="M143" s="224"/>
      <c r="N143" s="223"/>
      <c r="O143" s="223"/>
      <c r="P143" s="223"/>
      <c r="Q143" s="223"/>
      <c r="R143" s="224"/>
      <c r="S143" s="224"/>
      <c r="T143" s="224"/>
      <c r="U143" s="224"/>
      <c r="V143" s="224"/>
      <c r="W143" s="224"/>
      <c r="X143" s="224"/>
      <c r="Y143" s="224"/>
      <c r="Z143" s="214"/>
      <c r="AA143" s="214"/>
      <c r="AB143" s="214"/>
      <c r="AC143" s="214"/>
      <c r="AD143" s="214"/>
      <c r="AE143" s="214"/>
      <c r="AF143" s="214"/>
      <c r="AG143" s="214" t="s">
        <v>371</v>
      </c>
      <c r="AH143" s="214">
        <v>0</v>
      </c>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row>
    <row r="144" spans="1:60" outlineLevel="3" x14ac:dyDescent="0.2">
      <c r="A144" s="221"/>
      <c r="B144" s="222"/>
      <c r="C144" s="268" t="s">
        <v>1594</v>
      </c>
      <c r="D144" s="262"/>
      <c r="E144" s="263">
        <v>1.9035</v>
      </c>
      <c r="F144" s="224"/>
      <c r="G144" s="224"/>
      <c r="H144" s="224"/>
      <c r="I144" s="224"/>
      <c r="J144" s="224"/>
      <c r="K144" s="224"/>
      <c r="L144" s="224"/>
      <c r="M144" s="224"/>
      <c r="N144" s="223"/>
      <c r="O144" s="223"/>
      <c r="P144" s="223"/>
      <c r="Q144" s="223"/>
      <c r="R144" s="224"/>
      <c r="S144" s="224"/>
      <c r="T144" s="224"/>
      <c r="U144" s="224"/>
      <c r="V144" s="224"/>
      <c r="W144" s="224"/>
      <c r="X144" s="224"/>
      <c r="Y144" s="224"/>
      <c r="Z144" s="214"/>
      <c r="AA144" s="214"/>
      <c r="AB144" s="214"/>
      <c r="AC144" s="214"/>
      <c r="AD144" s="214"/>
      <c r="AE144" s="214"/>
      <c r="AF144" s="214"/>
      <c r="AG144" s="214" t="s">
        <v>371</v>
      </c>
      <c r="AH144" s="214">
        <v>0</v>
      </c>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row>
    <row r="145" spans="1:60" outlineLevel="3" x14ac:dyDescent="0.2">
      <c r="A145" s="221"/>
      <c r="B145" s="222"/>
      <c r="C145" s="268" t="s">
        <v>1614</v>
      </c>
      <c r="D145" s="262"/>
      <c r="E145" s="263">
        <v>-3.0070000000000001</v>
      </c>
      <c r="F145" s="224"/>
      <c r="G145" s="224"/>
      <c r="H145" s="224"/>
      <c r="I145" s="224"/>
      <c r="J145" s="224"/>
      <c r="K145" s="224"/>
      <c r="L145" s="224"/>
      <c r="M145" s="224"/>
      <c r="N145" s="223"/>
      <c r="O145" s="223"/>
      <c r="P145" s="223"/>
      <c r="Q145" s="223"/>
      <c r="R145" s="224"/>
      <c r="S145" s="224"/>
      <c r="T145" s="224"/>
      <c r="U145" s="224"/>
      <c r="V145" s="224"/>
      <c r="W145" s="224"/>
      <c r="X145" s="224"/>
      <c r="Y145" s="224"/>
      <c r="Z145" s="214"/>
      <c r="AA145" s="214"/>
      <c r="AB145" s="214"/>
      <c r="AC145" s="214"/>
      <c r="AD145" s="214"/>
      <c r="AE145" s="214"/>
      <c r="AF145" s="214"/>
      <c r="AG145" s="214" t="s">
        <v>371</v>
      </c>
      <c r="AH145" s="214">
        <v>0</v>
      </c>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row>
    <row r="146" spans="1:60" outlineLevel="3" x14ac:dyDescent="0.2">
      <c r="A146" s="221"/>
      <c r="B146" s="222"/>
      <c r="C146" s="268" t="s">
        <v>1596</v>
      </c>
      <c r="D146" s="262"/>
      <c r="E146" s="263">
        <v>57.09</v>
      </c>
      <c r="F146" s="224"/>
      <c r="G146" s="224"/>
      <c r="H146" s="224"/>
      <c r="I146" s="224"/>
      <c r="J146" s="224"/>
      <c r="K146" s="224"/>
      <c r="L146" s="224"/>
      <c r="M146" s="224"/>
      <c r="N146" s="223"/>
      <c r="O146" s="223"/>
      <c r="P146" s="223"/>
      <c r="Q146" s="223"/>
      <c r="R146" s="224"/>
      <c r="S146" s="224"/>
      <c r="T146" s="224"/>
      <c r="U146" s="224"/>
      <c r="V146" s="224"/>
      <c r="W146" s="224"/>
      <c r="X146" s="224"/>
      <c r="Y146" s="224"/>
      <c r="Z146" s="214"/>
      <c r="AA146" s="214"/>
      <c r="AB146" s="214"/>
      <c r="AC146" s="214"/>
      <c r="AD146" s="214"/>
      <c r="AE146" s="214"/>
      <c r="AF146" s="214"/>
      <c r="AG146" s="214" t="s">
        <v>371</v>
      </c>
      <c r="AH146" s="214">
        <v>0</v>
      </c>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row>
    <row r="147" spans="1:60" outlineLevel="3" x14ac:dyDescent="0.2">
      <c r="A147" s="221"/>
      <c r="B147" s="222"/>
      <c r="C147" s="268" t="s">
        <v>1615</v>
      </c>
      <c r="D147" s="262"/>
      <c r="E147" s="263">
        <v>-6.0712000000000002</v>
      </c>
      <c r="F147" s="224"/>
      <c r="G147" s="224"/>
      <c r="H147" s="224"/>
      <c r="I147" s="224"/>
      <c r="J147" s="224"/>
      <c r="K147" s="224"/>
      <c r="L147" s="224"/>
      <c r="M147" s="224"/>
      <c r="N147" s="223"/>
      <c r="O147" s="223"/>
      <c r="P147" s="223"/>
      <c r="Q147" s="223"/>
      <c r="R147" s="224"/>
      <c r="S147" s="224"/>
      <c r="T147" s="224"/>
      <c r="U147" s="224"/>
      <c r="V147" s="224"/>
      <c r="W147" s="224"/>
      <c r="X147" s="224"/>
      <c r="Y147" s="224"/>
      <c r="Z147" s="214"/>
      <c r="AA147" s="214"/>
      <c r="AB147" s="214"/>
      <c r="AC147" s="214"/>
      <c r="AD147" s="214"/>
      <c r="AE147" s="214"/>
      <c r="AF147" s="214"/>
      <c r="AG147" s="214" t="s">
        <v>371</v>
      </c>
      <c r="AH147" s="214">
        <v>0</v>
      </c>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row>
    <row r="148" spans="1:60" outlineLevel="3" x14ac:dyDescent="0.2">
      <c r="A148" s="221"/>
      <c r="B148" s="222"/>
      <c r="C148" s="268" t="s">
        <v>1616</v>
      </c>
      <c r="D148" s="262"/>
      <c r="E148" s="263">
        <v>-2.06</v>
      </c>
      <c r="F148" s="224"/>
      <c r="G148" s="224"/>
      <c r="H148" s="224"/>
      <c r="I148" s="224"/>
      <c r="J148" s="224"/>
      <c r="K148" s="224"/>
      <c r="L148" s="224"/>
      <c r="M148" s="224"/>
      <c r="N148" s="223"/>
      <c r="O148" s="223"/>
      <c r="P148" s="223"/>
      <c r="Q148" s="223"/>
      <c r="R148" s="224"/>
      <c r="S148" s="224"/>
      <c r="T148" s="224"/>
      <c r="U148" s="224"/>
      <c r="V148" s="224"/>
      <c r="W148" s="224"/>
      <c r="X148" s="224"/>
      <c r="Y148" s="224"/>
      <c r="Z148" s="214"/>
      <c r="AA148" s="214"/>
      <c r="AB148" s="214"/>
      <c r="AC148" s="214"/>
      <c r="AD148" s="214"/>
      <c r="AE148" s="214"/>
      <c r="AF148" s="214"/>
      <c r="AG148" s="214" t="s">
        <v>371</v>
      </c>
      <c r="AH148" s="214">
        <v>0</v>
      </c>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row>
    <row r="149" spans="1:60" outlineLevel="3" x14ac:dyDescent="0.2">
      <c r="A149" s="221"/>
      <c r="B149" s="222"/>
      <c r="C149" s="268" t="s">
        <v>1617</v>
      </c>
      <c r="D149" s="262"/>
      <c r="E149" s="263">
        <v>5.2</v>
      </c>
      <c r="F149" s="224"/>
      <c r="G149" s="224"/>
      <c r="H149" s="224"/>
      <c r="I149" s="224"/>
      <c r="J149" s="224"/>
      <c r="K149" s="224"/>
      <c r="L149" s="224"/>
      <c r="M149" s="224"/>
      <c r="N149" s="223"/>
      <c r="O149" s="223"/>
      <c r="P149" s="223"/>
      <c r="Q149" s="223"/>
      <c r="R149" s="224"/>
      <c r="S149" s="224"/>
      <c r="T149" s="224"/>
      <c r="U149" s="224"/>
      <c r="V149" s="224"/>
      <c r="W149" s="224"/>
      <c r="X149" s="224"/>
      <c r="Y149" s="224"/>
      <c r="Z149" s="214"/>
      <c r="AA149" s="214"/>
      <c r="AB149" s="214"/>
      <c r="AC149" s="214"/>
      <c r="AD149" s="214"/>
      <c r="AE149" s="214"/>
      <c r="AF149" s="214"/>
      <c r="AG149" s="214" t="s">
        <v>371</v>
      </c>
      <c r="AH149" s="214">
        <v>0</v>
      </c>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row>
    <row r="150" spans="1:60" outlineLevel="3" x14ac:dyDescent="0.2">
      <c r="A150" s="221"/>
      <c r="B150" s="222"/>
      <c r="C150" s="268" t="s">
        <v>1598</v>
      </c>
      <c r="D150" s="262"/>
      <c r="E150" s="263">
        <v>59.204999999999998</v>
      </c>
      <c r="F150" s="224"/>
      <c r="G150" s="224"/>
      <c r="H150" s="224"/>
      <c r="I150" s="224"/>
      <c r="J150" s="224"/>
      <c r="K150" s="224"/>
      <c r="L150" s="224"/>
      <c r="M150" s="224"/>
      <c r="N150" s="223"/>
      <c r="O150" s="223"/>
      <c r="P150" s="223"/>
      <c r="Q150" s="223"/>
      <c r="R150" s="224"/>
      <c r="S150" s="224"/>
      <c r="T150" s="224"/>
      <c r="U150" s="224"/>
      <c r="V150" s="224"/>
      <c r="W150" s="224"/>
      <c r="X150" s="224"/>
      <c r="Y150" s="224"/>
      <c r="Z150" s="214"/>
      <c r="AA150" s="214"/>
      <c r="AB150" s="214"/>
      <c r="AC150" s="214"/>
      <c r="AD150" s="214"/>
      <c r="AE150" s="214"/>
      <c r="AF150" s="214"/>
      <c r="AG150" s="214" t="s">
        <v>371</v>
      </c>
      <c r="AH150" s="214">
        <v>0</v>
      </c>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row>
    <row r="151" spans="1:60" outlineLevel="3" x14ac:dyDescent="0.2">
      <c r="A151" s="221"/>
      <c r="B151" s="222"/>
      <c r="C151" s="268" t="s">
        <v>1618</v>
      </c>
      <c r="D151" s="262"/>
      <c r="E151" s="263">
        <v>4.5599999999999996</v>
      </c>
      <c r="F151" s="224"/>
      <c r="G151" s="224"/>
      <c r="H151" s="224"/>
      <c r="I151" s="224"/>
      <c r="J151" s="224"/>
      <c r="K151" s="224"/>
      <c r="L151" s="224"/>
      <c r="M151" s="224"/>
      <c r="N151" s="223"/>
      <c r="O151" s="223"/>
      <c r="P151" s="223"/>
      <c r="Q151" s="223"/>
      <c r="R151" s="224"/>
      <c r="S151" s="224"/>
      <c r="T151" s="224"/>
      <c r="U151" s="224"/>
      <c r="V151" s="224"/>
      <c r="W151" s="224"/>
      <c r="X151" s="224"/>
      <c r="Y151" s="224"/>
      <c r="Z151" s="214"/>
      <c r="AA151" s="214"/>
      <c r="AB151" s="214"/>
      <c r="AC151" s="214"/>
      <c r="AD151" s="214"/>
      <c r="AE151" s="214"/>
      <c r="AF151" s="214"/>
      <c r="AG151" s="214" t="s">
        <v>371</v>
      </c>
      <c r="AH151" s="214">
        <v>0</v>
      </c>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row>
    <row r="152" spans="1:60" outlineLevel="3" x14ac:dyDescent="0.2">
      <c r="A152" s="221"/>
      <c r="B152" s="222"/>
      <c r="C152" s="268" t="s">
        <v>1615</v>
      </c>
      <c r="D152" s="262"/>
      <c r="E152" s="263">
        <v>-6.0712000000000002</v>
      </c>
      <c r="F152" s="224"/>
      <c r="G152" s="224"/>
      <c r="H152" s="224"/>
      <c r="I152" s="224"/>
      <c r="J152" s="224"/>
      <c r="K152" s="224"/>
      <c r="L152" s="224"/>
      <c r="M152" s="224"/>
      <c r="N152" s="223"/>
      <c r="O152" s="223"/>
      <c r="P152" s="223"/>
      <c r="Q152" s="223"/>
      <c r="R152" s="224"/>
      <c r="S152" s="224"/>
      <c r="T152" s="224"/>
      <c r="U152" s="224"/>
      <c r="V152" s="224"/>
      <c r="W152" s="224"/>
      <c r="X152" s="224"/>
      <c r="Y152" s="224"/>
      <c r="Z152" s="214"/>
      <c r="AA152" s="214"/>
      <c r="AB152" s="214"/>
      <c r="AC152" s="214"/>
      <c r="AD152" s="214"/>
      <c r="AE152" s="214"/>
      <c r="AF152" s="214"/>
      <c r="AG152" s="214" t="s">
        <v>371</v>
      </c>
      <c r="AH152" s="214">
        <v>0</v>
      </c>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row>
    <row r="153" spans="1:60" outlineLevel="3" x14ac:dyDescent="0.2">
      <c r="A153" s="221"/>
      <c r="B153" s="222"/>
      <c r="C153" s="268" t="s">
        <v>1619</v>
      </c>
      <c r="D153" s="262"/>
      <c r="E153" s="263">
        <v>-3.58</v>
      </c>
      <c r="F153" s="224"/>
      <c r="G153" s="224"/>
      <c r="H153" s="224"/>
      <c r="I153" s="224"/>
      <c r="J153" s="224"/>
      <c r="K153" s="224"/>
      <c r="L153" s="224"/>
      <c r="M153" s="224"/>
      <c r="N153" s="223"/>
      <c r="O153" s="223"/>
      <c r="P153" s="223"/>
      <c r="Q153" s="223"/>
      <c r="R153" s="224"/>
      <c r="S153" s="224"/>
      <c r="T153" s="224"/>
      <c r="U153" s="224"/>
      <c r="V153" s="224"/>
      <c r="W153" s="224"/>
      <c r="X153" s="224"/>
      <c r="Y153" s="224"/>
      <c r="Z153" s="214"/>
      <c r="AA153" s="214"/>
      <c r="AB153" s="214"/>
      <c r="AC153" s="214"/>
      <c r="AD153" s="214"/>
      <c r="AE153" s="214"/>
      <c r="AF153" s="214"/>
      <c r="AG153" s="214" t="s">
        <v>371</v>
      </c>
      <c r="AH153" s="214">
        <v>0</v>
      </c>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row>
    <row r="154" spans="1:60" outlineLevel="3" x14ac:dyDescent="0.2">
      <c r="A154" s="221"/>
      <c r="B154" s="222"/>
      <c r="C154" s="268" t="s">
        <v>1600</v>
      </c>
      <c r="D154" s="262"/>
      <c r="E154" s="263">
        <v>38.954999999999998</v>
      </c>
      <c r="F154" s="224"/>
      <c r="G154" s="224"/>
      <c r="H154" s="224"/>
      <c r="I154" s="224"/>
      <c r="J154" s="224"/>
      <c r="K154" s="224"/>
      <c r="L154" s="224"/>
      <c r="M154" s="224"/>
      <c r="N154" s="223"/>
      <c r="O154" s="223"/>
      <c r="P154" s="223"/>
      <c r="Q154" s="223"/>
      <c r="R154" s="224"/>
      <c r="S154" s="224"/>
      <c r="T154" s="224"/>
      <c r="U154" s="224"/>
      <c r="V154" s="224"/>
      <c r="W154" s="224"/>
      <c r="X154" s="224"/>
      <c r="Y154" s="224"/>
      <c r="Z154" s="214"/>
      <c r="AA154" s="214"/>
      <c r="AB154" s="214"/>
      <c r="AC154" s="214"/>
      <c r="AD154" s="214"/>
      <c r="AE154" s="214"/>
      <c r="AF154" s="214"/>
      <c r="AG154" s="214" t="s">
        <v>371</v>
      </c>
      <c r="AH154" s="214">
        <v>0</v>
      </c>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row>
    <row r="155" spans="1:60" outlineLevel="3" x14ac:dyDescent="0.2">
      <c r="A155" s="221"/>
      <c r="B155" s="222"/>
      <c r="C155" s="268" t="s">
        <v>1620</v>
      </c>
      <c r="D155" s="262"/>
      <c r="E155" s="263">
        <v>-3.7</v>
      </c>
      <c r="F155" s="224"/>
      <c r="G155" s="224"/>
      <c r="H155" s="224"/>
      <c r="I155" s="224"/>
      <c r="J155" s="224"/>
      <c r="K155" s="224"/>
      <c r="L155" s="224"/>
      <c r="M155" s="224"/>
      <c r="N155" s="223"/>
      <c r="O155" s="223"/>
      <c r="P155" s="223"/>
      <c r="Q155" s="223"/>
      <c r="R155" s="224"/>
      <c r="S155" s="224"/>
      <c r="T155" s="224"/>
      <c r="U155" s="224"/>
      <c r="V155" s="224"/>
      <c r="W155" s="224"/>
      <c r="X155" s="224"/>
      <c r="Y155" s="224"/>
      <c r="Z155" s="214"/>
      <c r="AA155" s="214"/>
      <c r="AB155" s="214"/>
      <c r="AC155" s="214"/>
      <c r="AD155" s="214"/>
      <c r="AE155" s="214"/>
      <c r="AF155" s="214"/>
      <c r="AG155" s="214" t="s">
        <v>371</v>
      </c>
      <c r="AH155" s="214">
        <v>0</v>
      </c>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row>
    <row r="156" spans="1:60" outlineLevel="3" x14ac:dyDescent="0.2">
      <c r="A156" s="221"/>
      <c r="B156" s="222"/>
      <c r="C156" s="268" t="s">
        <v>1621</v>
      </c>
      <c r="D156" s="262"/>
      <c r="E156" s="263">
        <v>-4.5599999999999996</v>
      </c>
      <c r="F156" s="224"/>
      <c r="G156" s="224"/>
      <c r="H156" s="224"/>
      <c r="I156" s="224"/>
      <c r="J156" s="224"/>
      <c r="K156" s="224"/>
      <c r="L156" s="224"/>
      <c r="M156" s="224"/>
      <c r="N156" s="223"/>
      <c r="O156" s="223"/>
      <c r="P156" s="223"/>
      <c r="Q156" s="223"/>
      <c r="R156" s="224"/>
      <c r="S156" s="224"/>
      <c r="T156" s="224"/>
      <c r="U156" s="224"/>
      <c r="V156" s="224"/>
      <c r="W156" s="224"/>
      <c r="X156" s="224"/>
      <c r="Y156" s="224"/>
      <c r="Z156" s="214"/>
      <c r="AA156" s="214"/>
      <c r="AB156" s="214"/>
      <c r="AC156" s="214"/>
      <c r="AD156" s="214"/>
      <c r="AE156" s="214"/>
      <c r="AF156" s="214"/>
      <c r="AG156" s="214" t="s">
        <v>371</v>
      </c>
      <c r="AH156" s="214">
        <v>0</v>
      </c>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row>
    <row r="157" spans="1:60" ht="22.5" outlineLevel="1" x14ac:dyDescent="0.2">
      <c r="A157" s="236">
        <v>27</v>
      </c>
      <c r="B157" s="237" t="s">
        <v>1622</v>
      </c>
      <c r="C157" s="254" t="s">
        <v>1623</v>
      </c>
      <c r="D157" s="238" t="s">
        <v>379</v>
      </c>
      <c r="E157" s="239">
        <v>0.92</v>
      </c>
      <c r="F157" s="240"/>
      <c r="G157" s="241">
        <f>ROUND(E157*F157,2)</f>
        <v>0</v>
      </c>
      <c r="H157" s="240"/>
      <c r="I157" s="241">
        <f>ROUND(E157*H157,2)</f>
        <v>0</v>
      </c>
      <c r="J157" s="240"/>
      <c r="K157" s="241">
        <f>ROUND(E157*J157,2)</f>
        <v>0</v>
      </c>
      <c r="L157" s="241">
        <v>12</v>
      </c>
      <c r="M157" s="241">
        <f>G157*(1+L157/100)</f>
        <v>0</v>
      </c>
      <c r="N157" s="239">
        <v>4.0600000000000002E-3</v>
      </c>
      <c r="O157" s="239">
        <f>ROUND(E157*N157,2)</f>
        <v>0</v>
      </c>
      <c r="P157" s="239">
        <v>0</v>
      </c>
      <c r="Q157" s="239">
        <f>ROUND(E157*P157,2)</f>
        <v>0</v>
      </c>
      <c r="R157" s="241" t="s">
        <v>380</v>
      </c>
      <c r="S157" s="241" t="s">
        <v>315</v>
      </c>
      <c r="T157" s="242" t="s">
        <v>315</v>
      </c>
      <c r="U157" s="224">
        <v>0.48</v>
      </c>
      <c r="V157" s="224">
        <f>ROUND(E157*U157,2)</f>
        <v>0.44</v>
      </c>
      <c r="W157" s="224"/>
      <c r="X157" s="224" t="s">
        <v>336</v>
      </c>
      <c r="Y157" s="224" t="s">
        <v>317</v>
      </c>
      <c r="Z157" s="214"/>
      <c r="AA157" s="214"/>
      <c r="AB157" s="214"/>
      <c r="AC157" s="214"/>
      <c r="AD157" s="214"/>
      <c r="AE157" s="214"/>
      <c r="AF157" s="214"/>
      <c r="AG157" s="214" t="s">
        <v>367</v>
      </c>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row>
    <row r="158" spans="1:60" outlineLevel="2" x14ac:dyDescent="0.2">
      <c r="A158" s="221"/>
      <c r="B158" s="222"/>
      <c r="C158" s="267" t="s">
        <v>1624</v>
      </c>
      <c r="D158" s="266"/>
      <c r="E158" s="266"/>
      <c r="F158" s="266"/>
      <c r="G158" s="266"/>
      <c r="H158" s="224"/>
      <c r="I158" s="224"/>
      <c r="J158" s="224"/>
      <c r="K158" s="224"/>
      <c r="L158" s="224"/>
      <c r="M158" s="224"/>
      <c r="N158" s="223"/>
      <c r="O158" s="223"/>
      <c r="P158" s="223"/>
      <c r="Q158" s="223"/>
      <c r="R158" s="224"/>
      <c r="S158" s="224"/>
      <c r="T158" s="224"/>
      <c r="U158" s="224"/>
      <c r="V158" s="224"/>
      <c r="W158" s="224"/>
      <c r="X158" s="224"/>
      <c r="Y158" s="224"/>
      <c r="Z158" s="214"/>
      <c r="AA158" s="214"/>
      <c r="AB158" s="214"/>
      <c r="AC158" s="214"/>
      <c r="AD158" s="214"/>
      <c r="AE158" s="214"/>
      <c r="AF158" s="214"/>
      <c r="AG158" s="214" t="s">
        <v>369</v>
      </c>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row>
    <row r="159" spans="1:60" outlineLevel="2" x14ac:dyDescent="0.2">
      <c r="A159" s="221"/>
      <c r="B159" s="222"/>
      <c r="C159" s="268" t="s">
        <v>1568</v>
      </c>
      <c r="D159" s="262"/>
      <c r="E159" s="263">
        <v>0.92</v>
      </c>
      <c r="F159" s="224"/>
      <c r="G159" s="224"/>
      <c r="H159" s="224"/>
      <c r="I159" s="224"/>
      <c r="J159" s="224"/>
      <c r="K159" s="224"/>
      <c r="L159" s="224"/>
      <c r="M159" s="224"/>
      <c r="N159" s="223"/>
      <c r="O159" s="223"/>
      <c r="P159" s="223"/>
      <c r="Q159" s="223"/>
      <c r="R159" s="224"/>
      <c r="S159" s="224"/>
      <c r="T159" s="224"/>
      <c r="U159" s="224"/>
      <c r="V159" s="224"/>
      <c r="W159" s="224"/>
      <c r="X159" s="224"/>
      <c r="Y159" s="224"/>
      <c r="Z159" s="214"/>
      <c r="AA159" s="214"/>
      <c r="AB159" s="214"/>
      <c r="AC159" s="214"/>
      <c r="AD159" s="214"/>
      <c r="AE159" s="214"/>
      <c r="AF159" s="214"/>
      <c r="AG159" s="214" t="s">
        <v>371</v>
      </c>
      <c r="AH159" s="214">
        <v>0</v>
      </c>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row>
    <row r="160" spans="1:60" ht="22.5" outlineLevel="1" x14ac:dyDescent="0.2">
      <c r="A160" s="236">
        <v>28</v>
      </c>
      <c r="B160" s="237" t="s">
        <v>1021</v>
      </c>
      <c r="C160" s="254" t="s">
        <v>1022</v>
      </c>
      <c r="D160" s="238" t="s">
        <v>379</v>
      </c>
      <c r="E160" s="239">
        <v>11.52</v>
      </c>
      <c r="F160" s="240"/>
      <c r="G160" s="241">
        <f>ROUND(E160*F160,2)</f>
        <v>0</v>
      </c>
      <c r="H160" s="240"/>
      <c r="I160" s="241">
        <f>ROUND(E160*H160,2)</f>
        <v>0</v>
      </c>
      <c r="J160" s="240"/>
      <c r="K160" s="241">
        <f>ROUND(E160*J160,2)</f>
        <v>0</v>
      </c>
      <c r="L160" s="241">
        <v>12</v>
      </c>
      <c r="M160" s="241">
        <f>G160*(1+L160/100)</f>
        <v>0</v>
      </c>
      <c r="N160" s="239">
        <v>3.2030000000000003E-2</v>
      </c>
      <c r="O160" s="239">
        <f>ROUND(E160*N160,2)</f>
        <v>0.37</v>
      </c>
      <c r="P160" s="239">
        <v>0</v>
      </c>
      <c r="Q160" s="239">
        <f>ROUND(E160*P160,2)</f>
        <v>0</v>
      </c>
      <c r="R160" s="241" t="s">
        <v>380</v>
      </c>
      <c r="S160" s="241" t="s">
        <v>315</v>
      </c>
      <c r="T160" s="242" t="s">
        <v>315</v>
      </c>
      <c r="U160" s="224">
        <v>0.81599999999999995</v>
      </c>
      <c r="V160" s="224">
        <f>ROUND(E160*U160,2)</f>
        <v>9.4</v>
      </c>
      <c r="W160" s="224"/>
      <c r="X160" s="224" t="s">
        <v>336</v>
      </c>
      <c r="Y160" s="224" t="s">
        <v>317</v>
      </c>
      <c r="Z160" s="214"/>
      <c r="AA160" s="214"/>
      <c r="AB160" s="214"/>
      <c r="AC160" s="214"/>
      <c r="AD160" s="214"/>
      <c r="AE160" s="214"/>
      <c r="AF160" s="214"/>
      <c r="AG160" s="214" t="s">
        <v>337</v>
      </c>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row>
    <row r="161" spans="1:60" outlineLevel="2" x14ac:dyDescent="0.2">
      <c r="A161" s="221"/>
      <c r="B161" s="222"/>
      <c r="C161" s="267" t="s">
        <v>1023</v>
      </c>
      <c r="D161" s="266"/>
      <c r="E161" s="266"/>
      <c r="F161" s="266"/>
      <c r="G161" s="266"/>
      <c r="H161" s="224"/>
      <c r="I161" s="224"/>
      <c r="J161" s="224"/>
      <c r="K161" s="224"/>
      <c r="L161" s="224"/>
      <c r="M161" s="224"/>
      <c r="N161" s="223"/>
      <c r="O161" s="223"/>
      <c r="P161" s="223"/>
      <c r="Q161" s="223"/>
      <c r="R161" s="224"/>
      <c r="S161" s="224"/>
      <c r="T161" s="224"/>
      <c r="U161" s="224"/>
      <c r="V161" s="224"/>
      <c r="W161" s="224"/>
      <c r="X161" s="224"/>
      <c r="Y161" s="224"/>
      <c r="Z161" s="214"/>
      <c r="AA161" s="214"/>
      <c r="AB161" s="214"/>
      <c r="AC161" s="214"/>
      <c r="AD161" s="214"/>
      <c r="AE161" s="214"/>
      <c r="AF161" s="214"/>
      <c r="AG161" s="214" t="s">
        <v>369</v>
      </c>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row>
    <row r="162" spans="1:60" outlineLevel="2" x14ac:dyDescent="0.2">
      <c r="A162" s="221"/>
      <c r="B162" s="222"/>
      <c r="C162" s="268" t="s">
        <v>1625</v>
      </c>
      <c r="D162" s="262"/>
      <c r="E162" s="263"/>
      <c r="F162" s="224"/>
      <c r="G162" s="224"/>
      <c r="H162" s="224"/>
      <c r="I162" s="224"/>
      <c r="J162" s="224"/>
      <c r="K162" s="224"/>
      <c r="L162" s="224"/>
      <c r="M162" s="224"/>
      <c r="N162" s="223"/>
      <c r="O162" s="223"/>
      <c r="P162" s="223"/>
      <c r="Q162" s="223"/>
      <c r="R162" s="224"/>
      <c r="S162" s="224"/>
      <c r="T162" s="224"/>
      <c r="U162" s="224"/>
      <c r="V162" s="224"/>
      <c r="W162" s="224"/>
      <c r="X162" s="224"/>
      <c r="Y162" s="224"/>
      <c r="Z162" s="214"/>
      <c r="AA162" s="214"/>
      <c r="AB162" s="214"/>
      <c r="AC162" s="214"/>
      <c r="AD162" s="214"/>
      <c r="AE162" s="214"/>
      <c r="AF162" s="214"/>
      <c r="AG162" s="214" t="s">
        <v>371</v>
      </c>
      <c r="AH162" s="214">
        <v>0</v>
      </c>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row>
    <row r="163" spans="1:60" outlineLevel="3" x14ac:dyDescent="0.2">
      <c r="A163" s="221"/>
      <c r="B163" s="222"/>
      <c r="C163" s="268" t="s">
        <v>991</v>
      </c>
      <c r="D163" s="262"/>
      <c r="E163" s="263"/>
      <c r="F163" s="224"/>
      <c r="G163" s="224"/>
      <c r="H163" s="224"/>
      <c r="I163" s="224"/>
      <c r="J163" s="224"/>
      <c r="K163" s="224"/>
      <c r="L163" s="224"/>
      <c r="M163" s="224"/>
      <c r="N163" s="223"/>
      <c r="O163" s="223"/>
      <c r="P163" s="223"/>
      <c r="Q163" s="223"/>
      <c r="R163" s="224"/>
      <c r="S163" s="224"/>
      <c r="T163" s="224"/>
      <c r="U163" s="224"/>
      <c r="V163" s="224"/>
      <c r="W163" s="224"/>
      <c r="X163" s="224"/>
      <c r="Y163" s="224"/>
      <c r="Z163" s="214"/>
      <c r="AA163" s="214"/>
      <c r="AB163" s="214"/>
      <c r="AC163" s="214"/>
      <c r="AD163" s="214"/>
      <c r="AE163" s="214"/>
      <c r="AF163" s="214"/>
      <c r="AG163" s="214" t="s">
        <v>371</v>
      </c>
      <c r="AH163" s="214">
        <v>0</v>
      </c>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row>
    <row r="164" spans="1:60" outlineLevel="3" x14ac:dyDescent="0.2">
      <c r="A164" s="221"/>
      <c r="B164" s="222"/>
      <c r="C164" s="268" t="s">
        <v>1626</v>
      </c>
      <c r="D164" s="262"/>
      <c r="E164" s="263">
        <v>1.52</v>
      </c>
      <c r="F164" s="224"/>
      <c r="G164" s="224"/>
      <c r="H164" s="224"/>
      <c r="I164" s="224"/>
      <c r="J164" s="224"/>
      <c r="K164" s="224"/>
      <c r="L164" s="224"/>
      <c r="M164" s="224"/>
      <c r="N164" s="223"/>
      <c r="O164" s="223"/>
      <c r="P164" s="223"/>
      <c r="Q164" s="223"/>
      <c r="R164" s="224"/>
      <c r="S164" s="224"/>
      <c r="T164" s="224"/>
      <c r="U164" s="224"/>
      <c r="V164" s="224"/>
      <c r="W164" s="224"/>
      <c r="X164" s="224"/>
      <c r="Y164" s="224"/>
      <c r="Z164" s="214"/>
      <c r="AA164" s="214"/>
      <c r="AB164" s="214"/>
      <c r="AC164" s="214"/>
      <c r="AD164" s="214"/>
      <c r="AE164" s="214"/>
      <c r="AF164" s="214"/>
      <c r="AG164" s="214" t="s">
        <v>371</v>
      </c>
      <c r="AH164" s="214">
        <v>0</v>
      </c>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row>
    <row r="165" spans="1:60" outlineLevel="3" x14ac:dyDescent="0.2">
      <c r="A165" s="221"/>
      <c r="B165" s="222"/>
      <c r="C165" s="268" t="s">
        <v>1627</v>
      </c>
      <c r="D165" s="262"/>
      <c r="E165" s="263">
        <v>2.4</v>
      </c>
      <c r="F165" s="224"/>
      <c r="G165" s="224"/>
      <c r="H165" s="224"/>
      <c r="I165" s="224"/>
      <c r="J165" s="224"/>
      <c r="K165" s="224"/>
      <c r="L165" s="224"/>
      <c r="M165" s="224"/>
      <c r="N165" s="223"/>
      <c r="O165" s="223"/>
      <c r="P165" s="223"/>
      <c r="Q165" s="223"/>
      <c r="R165" s="224"/>
      <c r="S165" s="224"/>
      <c r="T165" s="224"/>
      <c r="U165" s="224"/>
      <c r="V165" s="224"/>
      <c r="W165" s="224"/>
      <c r="X165" s="224"/>
      <c r="Y165" s="224"/>
      <c r="Z165" s="214"/>
      <c r="AA165" s="214"/>
      <c r="AB165" s="214"/>
      <c r="AC165" s="214"/>
      <c r="AD165" s="214"/>
      <c r="AE165" s="214"/>
      <c r="AF165" s="214"/>
      <c r="AG165" s="214" t="s">
        <v>371</v>
      </c>
      <c r="AH165" s="214">
        <v>0</v>
      </c>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row>
    <row r="166" spans="1:60" outlineLevel="3" x14ac:dyDescent="0.2">
      <c r="A166" s="221"/>
      <c r="B166" s="222"/>
      <c r="C166" s="268" t="s">
        <v>1628</v>
      </c>
      <c r="D166" s="262"/>
      <c r="E166" s="263">
        <v>3.36</v>
      </c>
      <c r="F166" s="224"/>
      <c r="G166" s="224"/>
      <c r="H166" s="224"/>
      <c r="I166" s="224"/>
      <c r="J166" s="224"/>
      <c r="K166" s="224"/>
      <c r="L166" s="224"/>
      <c r="M166" s="224"/>
      <c r="N166" s="223"/>
      <c r="O166" s="223"/>
      <c r="P166" s="223"/>
      <c r="Q166" s="223"/>
      <c r="R166" s="224"/>
      <c r="S166" s="224"/>
      <c r="T166" s="224"/>
      <c r="U166" s="224"/>
      <c r="V166" s="224"/>
      <c r="W166" s="224"/>
      <c r="X166" s="224"/>
      <c r="Y166" s="224"/>
      <c r="Z166" s="214"/>
      <c r="AA166" s="214"/>
      <c r="AB166" s="214"/>
      <c r="AC166" s="214"/>
      <c r="AD166" s="214"/>
      <c r="AE166" s="214"/>
      <c r="AF166" s="214"/>
      <c r="AG166" s="214" t="s">
        <v>371</v>
      </c>
      <c r="AH166" s="214">
        <v>0</v>
      </c>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row>
    <row r="167" spans="1:60" outlineLevel="3" x14ac:dyDescent="0.2">
      <c r="A167" s="221"/>
      <c r="B167" s="222"/>
      <c r="C167" s="268" t="s">
        <v>1629</v>
      </c>
      <c r="D167" s="262"/>
      <c r="E167" s="263">
        <v>4.24</v>
      </c>
      <c r="F167" s="224"/>
      <c r="G167" s="224"/>
      <c r="H167" s="224"/>
      <c r="I167" s="224"/>
      <c r="J167" s="224"/>
      <c r="K167" s="224"/>
      <c r="L167" s="224"/>
      <c r="M167" s="224"/>
      <c r="N167" s="223"/>
      <c r="O167" s="223"/>
      <c r="P167" s="223"/>
      <c r="Q167" s="223"/>
      <c r="R167" s="224"/>
      <c r="S167" s="224"/>
      <c r="T167" s="224"/>
      <c r="U167" s="224"/>
      <c r="V167" s="224"/>
      <c r="W167" s="224"/>
      <c r="X167" s="224"/>
      <c r="Y167" s="224"/>
      <c r="Z167" s="214"/>
      <c r="AA167" s="214"/>
      <c r="AB167" s="214"/>
      <c r="AC167" s="214"/>
      <c r="AD167" s="214"/>
      <c r="AE167" s="214"/>
      <c r="AF167" s="214"/>
      <c r="AG167" s="214" t="s">
        <v>371</v>
      </c>
      <c r="AH167" s="214">
        <v>0</v>
      </c>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row>
    <row r="168" spans="1:60" ht="22.5" outlineLevel="1" x14ac:dyDescent="0.2">
      <c r="A168" s="236">
        <v>29</v>
      </c>
      <c r="B168" s="237" t="s">
        <v>457</v>
      </c>
      <c r="C168" s="254" t="s">
        <v>458</v>
      </c>
      <c r="D168" s="238" t="s">
        <v>379</v>
      </c>
      <c r="E168" s="239">
        <v>283.8997</v>
      </c>
      <c r="F168" s="240"/>
      <c r="G168" s="241">
        <f>ROUND(E168*F168,2)</f>
        <v>0</v>
      </c>
      <c r="H168" s="240"/>
      <c r="I168" s="241">
        <f>ROUND(E168*H168,2)</f>
        <v>0</v>
      </c>
      <c r="J168" s="240"/>
      <c r="K168" s="241">
        <f>ROUND(E168*J168,2)</f>
        <v>0</v>
      </c>
      <c r="L168" s="241">
        <v>12</v>
      </c>
      <c r="M168" s="241">
        <f>G168*(1+L168/100)</f>
        <v>0</v>
      </c>
      <c r="N168" s="239">
        <v>3.6099999999999999E-3</v>
      </c>
      <c r="O168" s="239">
        <f>ROUND(E168*N168,2)</f>
        <v>1.02</v>
      </c>
      <c r="P168" s="239">
        <v>0</v>
      </c>
      <c r="Q168" s="239">
        <f>ROUND(E168*P168,2)</f>
        <v>0</v>
      </c>
      <c r="R168" s="241" t="s">
        <v>380</v>
      </c>
      <c r="S168" s="241" t="s">
        <v>315</v>
      </c>
      <c r="T168" s="242" t="s">
        <v>315</v>
      </c>
      <c r="U168" s="224">
        <v>0.36</v>
      </c>
      <c r="V168" s="224">
        <f>ROUND(E168*U168,2)</f>
        <v>102.2</v>
      </c>
      <c r="W168" s="224"/>
      <c r="X168" s="224" t="s">
        <v>336</v>
      </c>
      <c r="Y168" s="224" t="s">
        <v>317</v>
      </c>
      <c r="Z168" s="214"/>
      <c r="AA168" s="214"/>
      <c r="AB168" s="214"/>
      <c r="AC168" s="214"/>
      <c r="AD168" s="214"/>
      <c r="AE168" s="214"/>
      <c r="AF168" s="214"/>
      <c r="AG168" s="214" t="s">
        <v>367</v>
      </c>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row>
    <row r="169" spans="1:60" outlineLevel="2" x14ac:dyDescent="0.2">
      <c r="A169" s="221"/>
      <c r="B169" s="222"/>
      <c r="C169" s="268" t="s">
        <v>1587</v>
      </c>
      <c r="D169" s="262"/>
      <c r="E169" s="263">
        <v>259.52769999999998</v>
      </c>
      <c r="F169" s="224"/>
      <c r="G169" s="224"/>
      <c r="H169" s="224"/>
      <c r="I169" s="224"/>
      <c r="J169" s="224"/>
      <c r="K169" s="224"/>
      <c r="L169" s="224"/>
      <c r="M169" s="224"/>
      <c r="N169" s="223"/>
      <c r="O169" s="223"/>
      <c r="P169" s="223"/>
      <c r="Q169" s="223"/>
      <c r="R169" s="224"/>
      <c r="S169" s="224"/>
      <c r="T169" s="224"/>
      <c r="U169" s="224"/>
      <c r="V169" s="224"/>
      <c r="W169" s="224"/>
      <c r="X169" s="224"/>
      <c r="Y169" s="224"/>
      <c r="Z169" s="214"/>
      <c r="AA169" s="214"/>
      <c r="AB169" s="214"/>
      <c r="AC169" s="214"/>
      <c r="AD169" s="214"/>
      <c r="AE169" s="214"/>
      <c r="AF169" s="214"/>
      <c r="AG169" s="214" t="s">
        <v>371</v>
      </c>
      <c r="AH169" s="214">
        <v>5</v>
      </c>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row>
    <row r="170" spans="1:60" outlineLevel="3" x14ac:dyDescent="0.2">
      <c r="A170" s="221"/>
      <c r="B170" s="222"/>
      <c r="C170" s="268" t="s">
        <v>1630</v>
      </c>
      <c r="D170" s="262"/>
      <c r="E170" s="263">
        <v>12.852</v>
      </c>
      <c r="F170" s="224"/>
      <c r="G170" s="224"/>
      <c r="H170" s="224"/>
      <c r="I170" s="224"/>
      <c r="J170" s="224"/>
      <c r="K170" s="224"/>
      <c r="L170" s="224"/>
      <c r="M170" s="224"/>
      <c r="N170" s="223"/>
      <c r="O170" s="223"/>
      <c r="P170" s="223"/>
      <c r="Q170" s="223"/>
      <c r="R170" s="224"/>
      <c r="S170" s="224"/>
      <c r="T170" s="224"/>
      <c r="U170" s="224"/>
      <c r="V170" s="224"/>
      <c r="W170" s="224"/>
      <c r="X170" s="224"/>
      <c r="Y170" s="224"/>
      <c r="Z170" s="214"/>
      <c r="AA170" s="214"/>
      <c r="AB170" s="214"/>
      <c r="AC170" s="214"/>
      <c r="AD170" s="214"/>
      <c r="AE170" s="214"/>
      <c r="AF170" s="214"/>
      <c r="AG170" s="214" t="s">
        <v>371</v>
      </c>
      <c r="AH170" s="214">
        <v>5</v>
      </c>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row>
    <row r="171" spans="1:60" outlineLevel="3" x14ac:dyDescent="0.2">
      <c r="A171" s="221"/>
      <c r="B171" s="222"/>
      <c r="C171" s="268" t="s">
        <v>1586</v>
      </c>
      <c r="D171" s="262"/>
      <c r="E171" s="263">
        <v>11.52</v>
      </c>
      <c r="F171" s="224"/>
      <c r="G171" s="224"/>
      <c r="H171" s="224"/>
      <c r="I171" s="224"/>
      <c r="J171" s="224"/>
      <c r="K171" s="224"/>
      <c r="L171" s="224"/>
      <c r="M171" s="224"/>
      <c r="N171" s="223"/>
      <c r="O171" s="223"/>
      <c r="P171" s="223"/>
      <c r="Q171" s="223"/>
      <c r="R171" s="224"/>
      <c r="S171" s="224"/>
      <c r="T171" s="224"/>
      <c r="U171" s="224"/>
      <c r="V171" s="224"/>
      <c r="W171" s="224"/>
      <c r="X171" s="224"/>
      <c r="Y171" s="224"/>
      <c r="Z171" s="214"/>
      <c r="AA171" s="214"/>
      <c r="AB171" s="214"/>
      <c r="AC171" s="214"/>
      <c r="AD171" s="214"/>
      <c r="AE171" s="214"/>
      <c r="AF171" s="214"/>
      <c r="AG171" s="214" t="s">
        <v>371</v>
      </c>
      <c r="AH171" s="214">
        <v>5</v>
      </c>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row>
    <row r="172" spans="1:60" outlineLevel="1" x14ac:dyDescent="0.2">
      <c r="A172" s="236">
        <v>30</v>
      </c>
      <c r="B172" s="237" t="s">
        <v>466</v>
      </c>
      <c r="C172" s="254" t="s">
        <v>467</v>
      </c>
      <c r="D172" s="238" t="s">
        <v>403</v>
      </c>
      <c r="E172" s="239">
        <v>39.159999999999997</v>
      </c>
      <c r="F172" s="240"/>
      <c r="G172" s="241">
        <f>ROUND(E172*F172,2)</f>
        <v>0</v>
      </c>
      <c r="H172" s="240"/>
      <c r="I172" s="241">
        <f>ROUND(E172*H172,2)</f>
        <v>0</v>
      </c>
      <c r="J172" s="240"/>
      <c r="K172" s="241">
        <f>ROUND(E172*J172,2)</f>
        <v>0</v>
      </c>
      <c r="L172" s="241">
        <v>12</v>
      </c>
      <c r="M172" s="241">
        <f>G172*(1+L172/100)</f>
        <v>0</v>
      </c>
      <c r="N172" s="239">
        <v>5.3690000000000002E-2</v>
      </c>
      <c r="O172" s="239">
        <f>ROUND(E172*N172,2)</f>
        <v>2.1</v>
      </c>
      <c r="P172" s="239">
        <v>0</v>
      </c>
      <c r="Q172" s="239">
        <f>ROUND(E172*P172,2)</f>
        <v>0</v>
      </c>
      <c r="R172" s="241"/>
      <c r="S172" s="241" t="s">
        <v>331</v>
      </c>
      <c r="T172" s="242" t="s">
        <v>316</v>
      </c>
      <c r="U172" s="224">
        <v>1.17717</v>
      </c>
      <c r="V172" s="224">
        <f>ROUND(E172*U172,2)</f>
        <v>46.1</v>
      </c>
      <c r="W172" s="224"/>
      <c r="X172" s="224" t="s">
        <v>336</v>
      </c>
      <c r="Y172" s="224" t="s">
        <v>317</v>
      </c>
      <c r="Z172" s="214"/>
      <c r="AA172" s="214"/>
      <c r="AB172" s="214"/>
      <c r="AC172" s="214"/>
      <c r="AD172" s="214"/>
      <c r="AE172" s="214"/>
      <c r="AF172" s="214"/>
      <c r="AG172" s="214" t="s">
        <v>337</v>
      </c>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row>
    <row r="173" spans="1:60" outlineLevel="2" x14ac:dyDescent="0.2">
      <c r="A173" s="221"/>
      <c r="B173" s="222"/>
      <c r="C173" s="268" t="s">
        <v>1631</v>
      </c>
      <c r="D173" s="262"/>
      <c r="E173" s="263">
        <v>9.8800000000000008</v>
      </c>
      <c r="F173" s="224"/>
      <c r="G173" s="224"/>
      <c r="H173" s="224"/>
      <c r="I173" s="224"/>
      <c r="J173" s="224"/>
      <c r="K173" s="224"/>
      <c r="L173" s="224"/>
      <c r="M173" s="224"/>
      <c r="N173" s="223"/>
      <c r="O173" s="223"/>
      <c r="P173" s="223"/>
      <c r="Q173" s="223"/>
      <c r="R173" s="224"/>
      <c r="S173" s="224"/>
      <c r="T173" s="224"/>
      <c r="U173" s="224"/>
      <c r="V173" s="224"/>
      <c r="W173" s="224"/>
      <c r="X173" s="224"/>
      <c r="Y173" s="224"/>
      <c r="Z173" s="214"/>
      <c r="AA173" s="214"/>
      <c r="AB173" s="214"/>
      <c r="AC173" s="214"/>
      <c r="AD173" s="214"/>
      <c r="AE173" s="214"/>
      <c r="AF173" s="214"/>
      <c r="AG173" s="214" t="s">
        <v>371</v>
      </c>
      <c r="AH173" s="214">
        <v>0</v>
      </c>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row>
    <row r="174" spans="1:60" outlineLevel="3" x14ac:dyDescent="0.2">
      <c r="A174" s="221"/>
      <c r="B174" s="222"/>
      <c r="C174" s="268" t="s">
        <v>1632</v>
      </c>
      <c r="D174" s="262"/>
      <c r="E174" s="263">
        <v>19.600000000000001</v>
      </c>
      <c r="F174" s="224"/>
      <c r="G174" s="224"/>
      <c r="H174" s="224"/>
      <c r="I174" s="224"/>
      <c r="J174" s="224"/>
      <c r="K174" s="224"/>
      <c r="L174" s="224"/>
      <c r="M174" s="224"/>
      <c r="N174" s="223"/>
      <c r="O174" s="223"/>
      <c r="P174" s="223"/>
      <c r="Q174" s="223"/>
      <c r="R174" s="224"/>
      <c r="S174" s="224"/>
      <c r="T174" s="224"/>
      <c r="U174" s="224"/>
      <c r="V174" s="224"/>
      <c r="W174" s="224"/>
      <c r="X174" s="224"/>
      <c r="Y174" s="224"/>
      <c r="Z174" s="214"/>
      <c r="AA174" s="214"/>
      <c r="AB174" s="214"/>
      <c r="AC174" s="214"/>
      <c r="AD174" s="214"/>
      <c r="AE174" s="214"/>
      <c r="AF174" s="214"/>
      <c r="AG174" s="214" t="s">
        <v>371</v>
      </c>
      <c r="AH174" s="214">
        <v>0</v>
      </c>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row>
    <row r="175" spans="1:60" outlineLevel="3" x14ac:dyDescent="0.2">
      <c r="A175" s="221"/>
      <c r="B175" s="222"/>
      <c r="C175" s="268" t="s">
        <v>1633</v>
      </c>
      <c r="D175" s="262"/>
      <c r="E175" s="263">
        <v>9.68</v>
      </c>
      <c r="F175" s="224"/>
      <c r="G175" s="224"/>
      <c r="H175" s="224"/>
      <c r="I175" s="224"/>
      <c r="J175" s="224"/>
      <c r="K175" s="224"/>
      <c r="L175" s="224"/>
      <c r="M175" s="224"/>
      <c r="N175" s="223"/>
      <c r="O175" s="223"/>
      <c r="P175" s="223"/>
      <c r="Q175" s="223"/>
      <c r="R175" s="224"/>
      <c r="S175" s="224"/>
      <c r="T175" s="224"/>
      <c r="U175" s="224"/>
      <c r="V175" s="224"/>
      <c r="W175" s="224"/>
      <c r="X175" s="224"/>
      <c r="Y175" s="224"/>
      <c r="Z175" s="214"/>
      <c r="AA175" s="214"/>
      <c r="AB175" s="214"/>
      <c r="AC175" s="214"/>
      <c r="AD175" s="214"/>
      <c r="AE175" s="214"/>
      <c r="AF175" s="214"/>
      <c r="AG175" s="214" t="s">
        <v>371</v>
      </c>
      <c r="AH175" s="214">
        <v>0</v>
      </c>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row>
    <row r="176" spans="1:60" x14ac:dyDescent="0.2">
      <c r="A176" s="229" t="s">
        <v>310</v>
      </c>
      <c r="B176" s="230" t="s">
        <v>198</v>
      </c>
      <c r="C176" s="253" t="s">
        <v>199</v>
      </c>
      <c r="D176" s="231"/>
      <c r="E176" s="232"/>
      <c r="F176" s="233"/>
      <c r="G176" s="233">
        <f>SUMIF(AG177:AG194,"&lt;&gt;NOR",G177:G194)</f>
        <v>0</v>
      </c>
      <c r="H176" s="233"/>
      <c r="I176" s="233">
        <f>SUM(I177:I194)</f>
        <v>0</v>
      </c>
      <c r="J176" s="233"/>
      <c r="K176" s="233">
        <f>SUM(K177:K194)</f>
        <v>0</v>
      </c>
      <c r="L176" s="233"/>
      <c r="M176" s="233">
        <f>SUM(M177:M194)</f>
        <v>0</v>
      </c>
      <c r="N176" s="232"/>
      <c r="O176" s="232">
        <f>SUM(O177:O194)</f>
        <v>1.49</v>
      </c>
      <c r="P176" s="232"/>
      <c r="Q176" s="232">
        <f>SUM(Q177:Q194)</f>
        <v>0</v>
      </c>
      <c r="R176" s="233"/>
      <c r="S176" s="233"/>
      <c r="T176" s="234"/>
      <c r="U176" s="228"/>
      <c r="V176" s="228">
        <f>SUM(V177:V194)</f>
        <v>27.14</v>
      </c>
      <c r="W176" s="228"/>
      <c r="X176" s="228"/>
      <c r="Y176" s="228"/>
      <c r="AG176" t="s">
        <v>311</v>
      </c>
    </row>
    <row r="177" spans="1:60" ht="22.5" outlineLevel="1" x14ac:dyDescent="0.2">
      <c r="A177" s="236">
        <v>31</v>
      </c>
      <c r="B177" s="237" t="s">
        <v>475</v>
      </c>
      <c r="C177" s="254" t="s">
        <v>476</v>
      </c>
      <c r="D177" s="238" t="s">
        <v>365</v>
      </c>
      <c r="E177" s="239">
        <v>4.74</v>
      </c>
      <c r="F177" s="240"/>
      <c r="G177" s="241">
        <f>ROUND(E177*F177,2)</f>
        <v>0</v>
      </c>
      <c r="H177" s="240"/>
      <c r="I177" s="241">
        <f>ROUND(E177*H177,2)</f>
        <v>0</v>
      </c>
      <c r="J177" s="240"/>
      <c r="K177" s="241">
        <f>ROUND(E177*J177,2)</f>
        <v>0</v>
      </c>
      <c r="L177" s="241">
        <v>12</v>
      </c>
      <c r="M177" s="241">
        <f>G177*(1+L177/100)</f>
        <v>0</v>
      </c>
      <c r="N177" s="239">
        <v>0.30802000000000002</v>
      </c>
      <c r="O177" s="239">
        <f>ROUND(E177*N177,2)</f>
        <v>1.46</v>
      </c>
      <c r="P177" s="239">
        <v>0</v>
      </c>
      <c r="Q177" s="239">
        <f>ROUND(E177*P177,2)</f>
        <v>0</v>
      </c>
      <c r="R177" s="241" t="s">
        <v>380</v>
      </c>
      <c r="S177" s="241" t="s">
        <v>315</v>
      </c>
      <c r="T177" s="242" t="s">
        <v>315</v>
      </c>
      <c r="U177" s="224">
        <v>5.24</v>
      </c>
      <c r="V177" s="224">
        <f>ROUND(E177*U177,2)</f>
        <v>24.84</v>
      </c>
      <c r="W177" s="224"/>
      <c r="X177" s="224" t="s">
        <v>336</v>
      </c>
      <c r="Y177" s="224" t="s">
        <v>317</v>
      </c>
      <c r="Z177" s="214"/>
      <c r="AA177" s="214"/>
      <c r="AB177" s="214"/>
      <c r="AC177" s="214"/>
      <c r="AD177" s="214"/>
      <c r="AE177" s="214"/>
      <c r="AF177" s="214"/>
      <c r="AG177" s="214" t="s">
        <v>367</v>
      </c>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row>
    <row r="178" spans="1:60" outlineLevel="2" x14ac:dyDescent="0.2">
      <c r="A178" s="221"/>
      <c r="B178" s="222"/>
      <c r="C178" s="268" t="s">
        <v>1566</v>
      </c>
      <c r="D178" s="262"/>
      <c r="E178" s="263"/>
      <c r="F178" s="224"/>
      <c r="G178" s="224"/>
      <c r="H178" s="224"/>
      <c r="I178" s="224"/>
      <c r="J178" s="224"/>
      <c r="K178" s="224"/>
      <c r="L178" s="224"/>
      <c r="M178" s="224"/>
      <c r="N178" s="223"/>
      <c r="O178" s="223"/>
      <c r="P178" s="223"/>
      <c r="Q178" s="223"/>
      <c r="R178" s="224"/>
      <c r="S178" s="224"/>
      <c r="T178" s="224"/>
      <c r="U178" s="224"/>
      <c r="V178" s="224"/>
      <c r="W178" s="224"/>
      <c r="X178" s="224"/>
      <c r="Y178" s="224"/>
      <c r="Z178" s="214"/>
      <c r="AA178" s="214"/>
      <c r="AB178" s="214"/>
      <c r="AC178" s="214"/>
      <c r="AD178" s="214"/>
      <c r="AE178" s="214"/>
      <c r="AF178" s="214"/>
      <c r="AG178" s="214" t="s">
        <v>371</v>
      </c>
      <c r="AH178" s="214">
        <v>0</v>
      </c>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row>
    <row r="179" spans="1:60" outlineLevel="3" x14ac:dyDescent="0.2">
      <c r="A179" s="221"/>
      <c r="B179" s="222"/>
      <c r="C179" s="268" t="s">
        <v>1634</v>
      </c>
      <c r="D179" s="262"/>
      <c r="E179" s="263"/>
      <c r="F179" s="224"/>
      <c r="G179" s="224"/>
      <c r="H179" s="224"/>
      <c r="I179" s="224"/>
      <c r="J179" s="224"/>
      <c r="K179" s="224"/>
      <c r="L179" s="224"/>
      <c r="M179" s="224"/>
      <c r="N179" s="223"/>
      <c r="O179" s="223"/>
      <c r="P179" s="223"/>
      <c r="Q179" s="223"/>
      <c r="R179" s="224"/>
      <c r="S179" s="224"/>
      <c r="T179" s="224"/>
      <c r="U179" s="224"/>
      <c r="V179" s="224"/>
      <c r="W179" s="224"/>
      <c r="X179" s="224"/>
      <c r="Y179" s="224"/>
      <c r="Z179" s="214"/>
      <c r="AA179" s="214"/>
      <c r="AB179" s="214"/>
      <c r="AC179" s="214"/>
      <c r="AD179" s="214"/>
      <c r="AE179" s="214"/>
      <c r="AF179" s="214"/>
      <c r="AG179" s="214" t="s">
        <v>371</v>
      </c>
      <c r="AH179" s="214">
        <v>0</v>
      </c>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row>
    <row r="180" spans="1:60" outlineLevel="3" x14ac:dyDescent="0.2">
      <c r="A180" s="221"/>
      <c r="B180" s="222"/>
      <c r="C180" s="269" t="s">
        <v>480</v>
      </c>
      <c r="D180" s="264"/>
      <c r="E180" s="265"/>
      <c r="F180" s="224"/>
      <c r="G180" s="224"/>
      <c r="H180" s="224"/>
      <c r="I180" s="224"/>
      <c r="J180" s="224"/>
      <c r="K180" s="224"/>
      <c r="L180" s="224"/>
      <c r="M180" s="224"/>
      <c r="N180" s="223"/>
      <c r="O180" s="223"/>
      <c r="P180" s="223"/>
      <c r="Q180" s="223"/>
      <c r="R180" s="224"/>
      <c r="S180" s="224"/>
      <c r="T180" s="224"/>
      <c r="U180" s="224"/>
      <c r="V180" s="224"/>
      <c r="W180" s="224"/>
      <c r="X180" s="224"/>
      <c r="Y180" s="224"/>
      <c r="Z180" s="214"/>
      <c r="AA180" s="214"/>
      <c r="AB180" s="214"/>
      <c r="AC180" s="214"/>
      <c r="AD180" s="214"/>
      <c r="AE180" s="214"/>
      <c r="AF180" s="214"/>
      <c r="AG180" s="214" t="s">
        <v>371</v>
      </c>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row>
    <row r="181" spans="1:60" outlineLevel="3" x14ac:dyDescent="0.2">
      <c r="A181" s="221"/>
      <c r="B181" s="222"/>
      <c r="C181" s="270" t="s">
        <v>1635</v>
      </c>
      <c r="D181" s="264"/>
      <c r="E181" s="265">
        <v>12.97</v>
      </c>
      <c r="F181" s="224"/>
      <c r="G181" s="224"/>
      <c r="H181" s="224"/>
      <c r="I181" s="224"/>
      <c r="J181" s="224"/>
      <c r="K181" s="224"/>
      <c r="L181" s="224"/>
      <c r="M181" s="224"/>
      <c r="N181" s="223"/>
      <c r="O181" s="223"/>
      <c r="P181" s="223"/>
      <c r="Q181" s="223"/>
      <c r="R181" s="224"/>
      <c r="S181" s="224"/>
      <c r="T181" s="224"/>
      <c r="U181" s="224"/>
      <c r="V181" s="224"/>
      <c r="W181" s="224"/>
      <c r="X181" s="224"/>
      <c r="Y181" s="224"/>
      <c r="Z181" s="214"/>
      <c r="AA181" s="214"/>
      <c r="AB181" s="214"/>
      <c r="AC181" s="214"/>
      <c r="AD181" s="214"/>
      <c r="AE181" s="214"/>
      <c r="AF181" s="214"/>
      <c r="AG181" s="214" t="s">
        <v>371</v>
      </c>
      <c r="AH181" s="214">
        <v>2</v>
      </c>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row>
    <row r="182" spans="1:60" outlineLevel="3" x14ac:dyDescent="0.2">
      <c r="A182" s="221"/>
      <c r="B182" s="222"/>
      <c r="C182" s="270" t="s">
        <v>1636</v>
      </c>
      <c r="D182" s="264"/>
      <c r="E182" s="265">
        <v>15.68</v>
      </c>
      <c r="F182" s="224"/>
      <c r="G182" s="224"/>
      <c r="H182" s="224"/>
      <c r="I182" s="224"/>
      <c r="J182" s="224"/>
      <c r="K182" s="224"/>
      <c r="L182" s="224"/>
      <c r="M182" s="224"/>
      <c r="N182" s="223"/>
      <c r="O182" s="223"/>
      <c r="P182" s="223"/>
      <c r="Q182" s="223"/>
      <c r="R182" s="224"/>
      <c r="S182" s="224"/>
      <c r="T182" s="224"/>
      <c r="U182" s="224"/>
      <c r="V182" s="224"/>
      <c r="W182" s="224"/>
      <c r="X182" s="224"/>
      <c r="Y182" s="224"/>
      <c r="Z182" s="214"/>
      <c r="AA182" s="214"/>
      <c r="AB182" s="214"/>
      <c r="AC182" s="214"/>
      <c r="AD182" s="214"/>
      <c r="AE182" s="214"/>
      <c r="AF182" s="214"/>
      <c r="AG182" s="214" t="s">
        <v>371</v>
      </c>
      <c r="AH182" s="214">
        <v>2</v>
      </c>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row>
    <row r="183" spans="1:60" outlineLevel="3" x14ac:dyDescent="0.2">
      <c r="A183" s="221"/>
      <c r="B183" s="222"/>
      <c r="C183" s="270" t="s">
        <v>1637</v>
      </c>
      <c r="D183" s="264"/>
      <c r="E183" s="265">
        <v>0.92</v>
      </c>
      <c r="F183" s="224"/>
      <c r="G183" s="224"/>
      <c r="H183" s="224"/>
      <c r="I183" s="224"/>
      <c r="J183" s="224"/>
      <c r="K183" s="224"/>
      <c r="L183" s="224"/>
      <c r="M183" s="224"/>
      <c r="N183" s="223"/>
      <c r="O183" s="223"/>
      <c r="P183" s="223"/>
      <c r="Q183" s="223"/>
      <c r="R183" s="224"/>
      <c r="S183" s="224"/>
      <c r="T183" s="224"/>
      <c r="U183" s="224"/>
      <c r="V183" s="224"/>
      <c r="W183" s="224"/>
      <c r="X183" s="224"/>
      <c r="Y183" s="224"/>
      <c r="Z183" s="214"/>
      <c r="AA183" s="214"/>
      <c r="AB183" s="214"/>
      <c r="AC183" s="214"/>
      <c r="AD183" s="214"/>
      <c r="AE183" s="214"/>
      <c r="AF183" s="214"/>
      <c r="AG183" s="214" t="s">
        <v>371</v>
      </c>
      <c r="AH183" s="214">
        <v>2</v>
      </c>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row>
    <row r="184" spans="1:60" outlineLevel="3" x14ac:dyDescent="0.2">
      <c r="A184" s="221"/>
      <c r="B184" s="222"/>
      <c r="C184" s="270" t="s">
        <v>1638</v>
      </c>
      <c r="D184" s="264"/>
      <c r="E184" s="265">
        <v>23.07</v>
      </c>
      <c r="F184" s="224"/>
      <c r="G184" s="224"/>
      <c r="H184" s="224"/>
      <c r="I184" s="224"/>
      <c r="J184" s="224"/>
      <c r="K184" s="224"/>
      <c r="L184" s="224"/>
      <c r="M184" s="224"/>
      <c r="N184" s="223"/>
      <c r="O184" s="223"/>
      <c r="P184" s="223"/>
      <c r="Q184" s="223"/>
      <c r="R184" s="224"/>
      <c r="S184" s="224"/>
      <c r="T184" s="224"/>
      <c r="U184" s="224"/>
      <c r="V184" s="224"/>
      <c r="W184" s="224"/>
      <c r="X184" s="224"/>
      <c r="Y184" s="224"/>
      <c r="Z184" s="214"/>
      <c r="AA184" s="214"/>
      <c r="AB184" s="214"/>
      <c r="AC184" s="214"/>
      <c r="AD184" s="214"/>
      <c r="AE184" s="214"/>
      <c r="AF184" s="214"/>
      <c r="AG184" s="214" t="s">
        <v>371</v>
      </c>
      <c r="AH184" s="214">
        <v>2</v>
      </c>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row>
    <row r="185" spans="1:60" outlineLevel="3" x14ac:dyDescent="0.2">
      <c r="A185" s="221"/>
      <c r="B185" s="222"/>
      <c r="C185" s="270" t="s">
        <v>1639</v>
      </c>
      <c r="D185" s="264"/>
      <c r="E185" s="265">
        <v>24.7</v>
      </c>
      <c r="F185" s="224"/>
      <c r="G185" s="224"/>
      <c r="H185" s="224"/>
      <c r="I185" s="224"/>
      <c r="J185" s="224"/>
      <c r="K185" s="224"/>
      <c r="L185" s="224"/>
      <c r="M185" s="224"/>
      <c r="N185" s="223"/>
      <c r="O185" s="223"/>
      <c r="P185" s="223"/>
      <c r="Q185" s="223"/>
      <c r="R185" s="224"/>
      <c r="S185" s="224"/>
      <c r="T185" s="224"/>
      <c r="U185" s="224"/>
      <c r="V185" s="224"/>
      <c r="W185" s="224"/>
      <c r="X185" s="224"/>
      <c r="Y185" s="224"/>
      <c r="Z185" s="214"/>
      <c r="AA185" s="214"/>
      <c r="AB185" s="214"/>
      <c r="AC185" s="214"/>
      <c r="AD185" s="214"/>
      <c r="AE185" s="214"/>
      <c r="AF185" s="214"/>
      <c r="AG185" s="214" t="s">
        <v>371</v>
      </c>
      <c r="AH185" s="214">
        <v>2</v>
      </c>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row>
    <row r="186" spans="1:60" outlineLevel="3" x14ac:dyDescent="0.2">
      <c r="A186" s="221"/>
      <c r="B186" s="222"/>
      <c r="C186" s="270" t="s">
        <v>1640</v>
      </c>
      <c r="D186" s="264"/>
      <c r="E186" s="265">
        <v>12.32</v>
      </c>
      <c r="F186" s="224"/>
      <c r="G186" s="224"/>
      <c r="H186" s="224"/>
      <c r="I186" s="224"/>
      <c r="J186" s="224"/>
      <c r="K186" s="224"/>
      <c r="L186" s="224"/>
      <c r="M186" s="224"/>
      <c r="N186" s="223"/>
      <c r="O186" s="223"/>
      <c r="P186" s="223"/>
      <c r="Q186" s="223"/>
      <c r="R186" s="224"/>
      <c r="S186" s="224"/>
      <c r="T186" s="224"/>
      <c r="U186" s="224"/>
      <c r="V186" s="224"/>
      <c r="W186" s="224"/>
      <c r="X186" s="224"/>
      <c r="Y186" s="224"/>
      <c r="Z186" s="214"/>
      <c r="AA186" s="214"/>
      <c r="AB186" s="214"/>
      <c r="AC186" s="214"/>
      <c r="AD186" s="214"/>
      <c r="AE186" s="214"/>
      <c r="AF186" s="214"/>
      <c r="AG186" s="214" t="s">
        <v>371</v>
      </c>
      <c r="AH186" s="214">
        <v>2</v>
      </c>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row>
    <row r="187" spans="1:60" outlineLevel="3" x14ac:dyDescent="0.2">
      <c r="A187" s="221"/>
      <c r="B187" s="222"/>
      <c r="C187" s="270" t="s">
        <v>1641</v>
      </c>
      <c r="D187" s="264"/>
      <c r="E187" s="265">
        <v>3.39</v>
      </c>
      <c r="F187" s="224"/>
      <c r="G187" s="224"/>
      <c r="H187" s="224"/>
      <c r="I187" s="224"/>
      <c r="J187" s="224"/>
      <c r="K187" s="224"/>
      <c r="L187" s="224"/>
      <c r="M187" s="224"/>
      <c r="N187" s="223"/>
      <c r="O187" s="223"/>
      <c r="P187" s="223"/>
      <c r="Q187" s="223"/>
      <c r="R187" s="224"/>
      <c r="S187" s="224"/>
      <c r="T187" s="224"/>
      <c r="U187" s="224"/>
      <c r="V187" s="224"/>
      <c r="W187" s="224"/>
      <c r="X187" s="224"/>
      <c r="Y187" s="224"/>
      <c r="Z187" s="214"/>
      <c r="AA187" s="214"/>
      <c r="AB187" s="214"/>
      <c r="AC187" s="214"/>
      <c r="AD187" s="214"/>
      <c r="AE187" s="214"/>
      <c r="AF187" s="214"/>
      <c r="AG187" s="214" t="s">
        <v>371</v>
      </c>
      <c r="AH187" s="214">
        <v>2</v>
      </c>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row>
    <row r="188" spans="1:60" outlineLevel="3" x14ac:dyDescent="0.2">
      <c r="A188" s="221"/>
      <c r="B188" s="222"/>
      <c r="C188" s="270" t="s">
        <v>1642</v>
      </c>
      <c r="D188" s="264"/>
      <c r="E188" s="265">
        <v>1.76</v>
      </c>
      <c r="F188" s="224"/>
      <c r="G188" s="224"/>
      <c r="H188" s="224"/>
      <c r="I188" s="224"/>
      <c r="J188" s="224"/>
      <c r="K188" s="224"/>
      <c r="L188" s="224"/>
      <c r="M188" s="224"/>
      <c r="N188" s="223"/>
      <c r="O188" s="223"/>
      <c r="P188" s="223"/>
      <c r="Q188" s="223"/>
      <c r="R188" s="224"/>
      <c r="S188" s="224"/>
      <c r="T188" s="224"/>
      <c r="U188" s="224"/>
      <c r="V188" s="224"/>
      <c r="W188" s="224"/>
      <c r="X188" s="224"/>
      <c r="Y188" s="224"/>
      <c r="Z188" s="214"/>
      <c r="AA188" s="214"/>
      <c r="AB188" s="214"/>
      <c r="AC188" s="214"/>
      <c r="AD188" s="214"/>
      <c r="AE188" s="214"/>
      <c r="AF188" s="214"/>
      <c r="AG188" s="214" t="s">
        <v>371</v>
      </c>
      <c r="AH188" s="214">
        <v>2</v>
      </c>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row>
    <row r="189" spans="1:60" outlineLevel="3" x14ac:dyDescent="0.2">
      <c r="A189" s="221"/>
      <c r="B189" s="222"/>
      <c r="C189" s="269" t="s">
        <v>483</v>
      </c>
      <c r="D189" s="264"/>
      <c r="E189" s="265"/>
      <c r="F189" s="224"/>
      <c r="G189" s="224"/>
      <c r="H189" s="224"/>
      <c r="I189" s="224"/>
      <c r="J189" s="224"/>
      <c r="K189" s="224"/>
      <c r="L189" s="224"/>
      <c r="M189" s="224"/>
      <c r="N189" s="223"/>
      <c r="O189" s="223"/>
      <c r="P189" s="223"/>
      <c r="Q189" s="223"/>
      <c r="R189" s="224"/>
      <c r="S189" s="224"/>
      <c r="T189" s="224"/>
      <c r="U189" s="224"/>
      <c r="V189" s="224"/>
      <c r="W189" s="224"/>
      <c r="X189" s="224"/>
      <c r="Y189" s="224"/>
      <c r="Z189" s="214"/>
      <c r="AA189" s="214"/>
      <c r="AB189" s="214"/>
      <c r="AC189" s="214"/>
      <c r="AD189" s="214"/>
      <c r="AE189" s="214"/>
      <c r="AF189" s="214"/>
      <c r="AG189" s="214" t="s">
        <v>371</v>
      </c>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row>
    <row r="190" spans="1:60" outlineLevel="3" x14ac:dyDescent="0.2">
      <c r="A190" s="221"/>
      <c r="B190" s="222"/>
      <c r="C190" s="268" t="s">
        <v>1643</v>
      </c>
      <c r="D190" s="262"/>
      <c r="E190" s="263">
        <v>4.74</v>
      </c>
      <c r="F190" s="224"/>
      <c r="G190" s="224"/>
      <c r="H190" s="224"/>
      <c r="I190" s="224"/>
      <c r="J190" s="224"/>
      <c r="K190" s="224"/>
      <c r="L190" s="224"/>
      <c r="M190" s="224"/>
      <c r="N190" s="223"/>
      <c r="O190" s="223"/>
      <c r="P190" s="223"/>
      <c r="Q190" s="223"/>
      <c r="R190" s="224"/>
      <c r="S190" s="224"/>
      <c r="T190" s="224"/>
      <c r="U190" s="224"/>
      <c r="V190" s="224"/>
      <c r="W190" s="224"/>
      <c r="X190" s="224"/>
      <c r="Y190" s="224"/>
      <c r="Z190" s="214"/>
      <c r="AA190" s="214"/>
      <c r="AB190" s="214"/>
      <c r="AC190" s="214"/>
      <c r="AD190" s="214"/>
      <c r="AE190" s="214"/>
      <c r="AF190" s="214"/>
      <c r="AG190" s="214" t="s">
        <v>371</v>
      </c>
      <c r="AH190" s="214">
        <v>0</v>
      </c>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row>
    <row r="191" spans="1:60" outlineLevel="1" x14ac:dyDescent="0.2">
      <c r="A191" s="245">
        <v>32</v>
      </c>
      <c r="B191" s="246" t="s">
        <v>485</v>
      </c>
      <c r="C191" s="256" t="s">
        <v>486</v>
      </c>
      <c r="D191" s="247" t="s">
        <v>379</v>
      </c>
      <c r="E191" s="248">
        <v>2</v>
      </c>
      <c r="F191" s="249"/>
      <c r="G191" s="250">
        <f>ROUND(E191*F191,2)</f>
        <v>0</v>
      </c>
      <c r="H191" s="249"/>
      <c r="I191" s="250">
        <f>ROUND(E191*H191,2)</f>
        <v>0</v>
      </c>
      <c r="J191" s="249"/>
      <c r="K191" s="250">
        <f>ROUND(E191*J191,2)</f>
        <v>0</v>
      </c>
      <c r="L191" s="250">
        <v>12</v>
      </c>
      <c r="M191" s="250">
        <f>G191*(1+L191/100)</f>
        <v>0</v>
      </c>
      <c r="N191" s="248">
        <v>1.41E-2</v>
      </c>
      <c r="O191" s="248">
        <f>ROUND(E191*N191,2)</f>
        <v>0.03</v>
      </c>
      <c r="P191" s="248">
        <v>0</v>
      </c>
      <c r="Q191" s="248">
        <f>ROUND(E191*P191,2)</f>
        <v>0</v>
      </c>
      <c r="R191" s="250" t="s">
        <v>380</v>
      </c>
      <c r="S191" s="250" t="s">
        <v>315</v>
      </c>
      <c r="T191" s="251" t="s">
        <v>315</v>
      </c>
      <c r="U191" s="224">
        <v>0.39600000000000002</v>
      </c>
      <c r="V191" s="224">
        <f>ROUND(E191*U191,2)</f>
        <v>0.79</v>
      </c>
      <c r="W191" s="224"/>
      <c r="X191" s="224" t="s">
        <v>336</v>
      </c>
      <c r="Y191" s="224" t="s">
        <v>317</v>
      </c>
      <c r="Z191" s="214"/>
      <c r="AA191" s="214"/>
      <c r="AB191" s="214"/>
      <c r="AC191" s="214"/>
      <c r="AD191" s="214"/>
      <c r="AE191" s="214"/>
      <c r="AF191" s="214"/>
      <c r="AG191" s="214" t="s">
        <v>367</v>
      </c>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row>
    <row r="192" spans="1:60" outlineLevel="1" x14ac:dyDescent="0.2">
      <c r="A192" s="245">
        <v>33</v>
      </c>
      <c r="B192" s="246" t="s">
        <v>487</v>
      </c>
      <c r="C192" s="256" t="s">
        <v>488</v>
      </c>
      <c r="D192" s="247" t="s">
        <v>379</v>
      </c>
      <c r="E192" s="248">
        <v>2</v>
      </c>
      <c r="F192" s="249"/>
      <c r="G192" s="250">
        <f>ROUND(E192*F192,2)</f>
        <v>0</v>
      </c>
      <c r="H192" s="249"/>
      <c r="I192" s="250">
        <f>ROUND(E192*H192,2)</f>
        <v>0</v>
      </c>
      <c r="J192" s="249"/>
      <c r="K192" s="250">
        <f>ROUND(E192*J192,2)</f>
        <v>0</v>
      </c>
      <c r="L192" s="250">
        <v>12</v>
      </c>
      <c r="M192" s="250">
        <f>G192*(1+L192/100)</f>
        <v>0</v>
      </c>
      <c r="N192" s="248">
        <v>0</v>
      </c>
      <c r="O192" s="248">
        <f>ROUND(E192*N192,2)</f>
        <v>0</v>
      </c>
      <c r="P192" s="248">
        <v>0</v>
      </c>
      <c r="Q192" s="248">
        <f>ROUND(E192*P192,2)</f>
        <v>0</v>
      </c>
      <c r="R192" s="250" t="s">
        <v>380</v>
      </c>
      <c r="S192" s="250" t="s">
        <v>315</v>
      </c>
      <c r="T192" s="251" t="s">
        <v>315</v>
      </c>
      <c r="U192" s="224">
        <v>0.24</v>
      </c>
      <c r="V192" s="224">
        <f>ROUND(E192*U192,2)</f>
        <v>0.48</v>
      </c>
      <c r="W192" s="224"/>
      <c r="X192" s="224" t="s">
        <v>336</v>
      </c>
      <c r="Y192" s="224" t="s">
        <v>317</v>
      </c>
      <c r="Z192" s="214"/>
      <c r="AA192" s="214"/>
      <c r="AB192" s="214"/>
      <c r="AC192" s="214"/>
      <c r="AD192" s="214"/>
      <c r="AE192" s="214"/>
      <c r="AF192" s="214"/>
      <c r="AG192" s="214" t="s">
        <v>367</v>
      </c>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row>
    <row r="193" spans="1:60" ht="22.5" outlineLevel="1" x14ac:dyDescent="0.2">
      <c r="A193" s="236">
        <v>34</v>
      </c>
      <c r="B193" s="237" t="s">
        <v>489</v>
      </c>
      <c r="C193" s="254" t="s">
        <v>490</v>
      </c>
      <c r="D193" s="238" t="s">
        <v>403</v>
      </c>
      <c r="E193" s="239">
        <v>25</v>
      </c>
      <c r="F193" s="240"/>
      <c r="G193" s="241">
        <f>ROUND(E193*F193,2)</f>
        <v>0</v>
      </c>
      <c r="H193" s="240"/>
      <c r="I193" s="241">
        <f>ROUND(E193*H193,2)</f>
        <v>0</v>
      </c>
      <c r="J193" s="240"/>
      <c r="K193" s="241">
        <f>ROUND(E193*J193,2)</f>
        <v>0</v>
      </c>
      <c r="L193" s="241">
        <v>12</v>
      </c>
      <c r="M193" s="241">
        <f>G193*(1+L193/100)</f>
        <v>0</v>
      </c>
      <c r="N193" s="239">
        <v>0</v>
      </c>
      <c r="O193" s="239">
        <f>ROUND(E193*N193,2)</f>
        <v>0</v>
      </c>
      <c r="P193" s="239">
        <v>0</v>
      </c>
      <c r="Q193" s="239">
        <f>ROUND(E193*P193,2)</f>
        <v>0</v>
      </c>
      <c r="R193" s="241" t="s">
        <v>380</v>
      </c>
      <c r="S193" s="241" t="s">
        <v>315</v>
      </c>
      <c r="T193" s="242" t="s">
        <v>315</v>
      </c>
      <c r="U193" s="224">
        <v>4.1200000000000001E-2</v>
      </c>
      <c r="V193" s="224">
        <f>ROUND(E193*U193,2)</f>
        <v>1.03</v>
      </c>
      <c r="W193" s="224"/>
      <c r="X193" s="224" t="s">
        <v>336</v>
      </c>
      <c r="Y193" s="224" t="s">
        <v>317</v>
      </c>
      <c r="Z193" s="214"/>
      <c r="AA193" s="214"/>
      <c r="AB193" s="214"/>
      <c r="AC193" s="214"/>
      <c r="AD193" s="214"/>
      <c r="AE193" s="214"/>
      <c r="AF193" s="214"/>
      <c r="AG193" s="214" t="s">
        <v>367</v>
      </c>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row>
    <row r="194" spans="1:60" outlineLevel="2" x14ac:dyDescent="0.2">
      <c r="A194" s="221"/>
      <c r="B194" s="222"/>
      <c r="C194" s="267" t="s">
        <v>491</v>
      </c>
      <c r="D194" s="266"/>
      <c r="E194" s="266"/>
      <c r="F194" s="266"/>
      <c r="G194" s="266"/>
      <c r="H194" s="224"/>
      <c r="I194" s="224"/>
      <c r="J194" s="224"/>
      <c r="K194" s="224"/>
      <c r="L194" s="224"/>
      <c r="M194" s="224"/>
      <c r="N194" s="223"/>
      <c r="O194" s="223"/>
      <c r="P194" s="223"/>
      <c r="Q194" s="223"/>
      <c r="R194" s="224"/>
      <c r="S194" s="224"/>
      <c r="T194" s="224"/>
      <c r="U194" s="224"/>
      <c r="V194" s="224"/>
      <c r="W194" s="224"/>
      <c r="X194" s="224"/>
      <c r="Y194" s="224"/>
      <c r="Z194" s="214"/>
      <c r="AA194" s="214"/>
      <c r="AB194" s="214"/>
      <c r="AC194" s="214"/>
      <c r="AD194" s="214"/>
      <c r="AE194" s="214"/>
      <c r="AF194" s="214"/>
      <c r="AG194" s="214" t="s">
        <v>369</v>
      </c>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row>
    <row r="195" spans="1:60" x14ac:dyDescent="0.2">
      <c r="A195" s="229" t="s">
        <v>310</v>
      </c>
      <c r="B195" s="230" t="s">
        <v>202</v>
      </c>
      <c r="C195" s="253" t="s">
        <v>203</v>
      </c>
      <c r="D195" s="231"/>
      <c r="E195" s="232"/>
      <c r="F195" s="233"/>
      <c r="G195" s="233">
        <f>SUMIF(AG196:AG205,"&lt;&gt;NOR",G196:G205)</f>
        <v>0</v>
      </c>
      <c r="H195" s="233"/>
      <c r="I195" s="233">
        <f>SUM(I196:I205)</f>
        <v>0</v>
      </c>
      <c r="J195" s="233"/>
      <c r="K195" s="233">
        <f>SUM(K196:K205)</f>
        <v>0</v>
      </c>
      <c r="L195" s="233"/>
      <c r="M195" s="233">
        <f>SUM(M196:M205)</f>
        <v>0</v>
      </c>
      <c r="N195" s="232"/>
      <c r="O195" s="232">
        <f>SUM(O196:O205)</f>
        <v>0.15</v>
      </c>
      <c r="P195" s="232"/>
      <c r="Q195" s="232">
        <f>SUM(Q196:Q205)</f>
        <v>0</v>
      </c>
      <c r="R195" s="233"/>
      <c r="S195" s="233"/>
      <c r="T195" s="234"/>
      <c r="U195" s="228"/>
      <c r="V195" s="228">
        <f>SUM(V196:V205)</f>
        <v>19.91</v>
      </c>
      <c r="W195" s="228"/>
      <c r="X195" s="228"/>
      <c r="Y195" s="228"/>
      <c r="AG195" t="s">
        <v>311</v>
      </c>
    </row>
    <row r="196" spans="1:60" outlineLevel="1" x14ac:dyDescent="0.2">
      <c r="A196" s="236">
        <v>35</v>
      </c>
      <c r="B196" s="237" t="s">
        <v>500</v>
      </c>
      <c r="C196" s="254" t="s">
        <v>501</v>
      </c>
      <c r="D196" s="238" t="s">
        <v>379</v>
      </c>
      <c r="E196" s="239">
        <v>94.81</v>
      </c>
      <c r="F196" s="240"/>
      <c r="G196" s="241">
        <f>ROUND(E196*F196,2)</f>
        <v>0</v>
      </c>
      <c r="H196" s="240"/>
      <c r="I196" s="241">
        <f>ROUND(E196*H196,2)</f>
        <v>0</v>
      </c>
      <c r="J196" s="240"/>
      <c r="K196" s="241">
        <f>ROUND(E196*J196,2)</f>
        <v>0</v>
      </c>
      <c r="L196" s="241">
        <v>12</v>
      </c>
      <c r="M196" s="241">
        <f>G196*(1+L196/100)</f>
        <v>0</v>
      </c>
      <c r="N196" s="239">
        <v>1.58E-3</v>
      </c>
      <c r="O196" s="239">
        <f>ROUND(E196*N196,2)</f>
        <v>0.15</v>
      </c>
      <c r="P196" s="239">
        <v>0</v>
      </c>
      <c r="Q196" s="239">
        <f>ROUND(E196*P196,2)</f>
        <v>0</v>
      </c>
      <c r="R196" s="241" t="s">
        <v>502</v>
      </c>
      <c r="S196" s="241" t="s">
        <v>315</v>
      </c>
      <c r="T196" s="242" t="s">
        <v>315</v>
      </c>
      <c r="U196" s="224">
        <v>0.21</v>
      </c>
      <c r="V196" s="224">
        <f>ROUND(E196*U196,2)</f>
        <v>19.91</v>
      </c>
      <c r="W196" s="224"/>
      <c r="X196" s="224" t="s">
        <v>336</v>
      </c>
      <c r="Y196" s="224" t="s">
        <v>317</v>
      </c>
      <c r="Z196" s="214"/>
      <c r="AA196" s="214"/>
      <c r="AB196" s="214"/>
      <c r="AC196" s="214"/>
      <c r="AD196" s="214"/>
      <c r="AE196" s="214"/>
      <c r="AF196" s="214"/>
      <c r="AG196" s="214" t="s">
        <v>367</v>
      </c>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row>
    <row r="197" spans="1:60" outlineLevel="2" x14ac:dyDescent="0.2">
      <c r="A197" s="221"/>
      <c r="B197" s="222"/>
      <c r="C197" s="268" t="s">
        <v>1566</v>
      </c>
      <c r="D197" s="262"/>
      <c r="E197" s="263"/>
      <c r="F197" s="224"/>
      <c r="G197" s="224"/>
      <c r="H197" s="224"/>
      <c r="I197" s="224"/>
      <c r="J197" s="224"/>
      <c r="K197" s="224"/>
      <c r="L197" s="224"/>
      <c r="M197" s="224"/>
      <c r="N197" s="223"/>
      <c r="O197" s="223"/>
      <c r="P197" s="223"/>
      <c r="Q197" s="223"/>
      <c r="R197" s="224"/>
      <c r="S197" s="224"/>
      <c r="T197" s="224"/>
      <c r="U197" s="224"/>
      <c r="V197" s="224"/>
      <c r="W197" s="224"/>
      <c r="X197" s="224"/>
      <c r="Y197" s="224"/>
      <c r="Z197" s="214"/>
      <c r="AA197" s="214"/>
      <c r="AB197" s="214"/>
      <c r="AC197" s="214"/>
      <c r="AD197" s="214"/>
      <c r="AE197" s="214"/>
      <c r="AF197" s="214"/>
      <c r="AG197" s="214" t="s">
        <v>371</v>
      </c>
      <c r="AH197" s="214">
        <v>0</v>
      </c>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row>
    <row r="198" spans="1:60" outlineLevel="3" x14ac:dyDescent="0.2">
      <c r="A198" s="221"/>
      <c r="B198" s="222"/>
      <c r="C198" s="268" t="s">
        <v>1567</v>
      </c>
      <c r="D198" s="262"/>
      <c r="E198" s="263">
        <v>12.97</v>
      </c>
      <c r="F198" s="224"/>
      <c r="G198" s="224"/>
      <c r="H198" s="224"/>
      <c r="I198" s="224"/>
      <c r="J198" s="224"/>
      <c r="K198" s="224"/>
      <c r="L198" s="224"/>
      <c r="M198" s="224"/>
      <c r="N198" s="223"/>
      <c r="O198" s="223"/>
      <c r="P198" s="223"/>
      <c r="Q198" s="223"/>
      <c r="R198" s="224"/>
      <c r="S198" s="224"/>
      <c r="T198" s="224"/>
      <c r="U198" s="224"/>
      <c r="V198" s="224"/>
      <c r="W198" s="224"/>
      <c r="X198" s="224"/>
      <c r="Y198" s="224"/>
      <c r="Z198" s="214"/>
      <c r="AA198" s="214"/>
      <c r="AB198" s="214"/>
      <c r="AC198" s="214"/>
      <c r="AD198" s="214"/>
      <c r="AE198" s="214"/>
      <c r="AF198" s="214"/>
      <c r="AG198" s="214" t="s">
        <v>371</v>
      </c>
      <c r="AH198" s="214">
        <v>0</v>
      </c>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row>
    <row r="199" spans="1:60" outlineLevel="3" x14ac:dyDescent="0.2">
      <c r="A199" s="221"/>
      <c r="B199" s="222"/>
      <c r="C199" s="268" t="s">
        <v>1572</v>
      </c>
      <c r="D199" s="262"/>
      <c r="E199" s="263">
        <v>15.68</v>
      </c>
      <c r="F199" s="224"/>
      <c r="G199" s="224"/>
      <c r="H199" s="224"/>
      <c r="I199" s="224"/>
      <c r="J199" s="224"/>
      <c r="K199" s="224"/>
      <c r="L199" s="224"/>
      <c r="M199" s="224"/>
      <c r="N199" s="223"/>
      <c r="O199" s="223"/>
      <c r="P199" s="223"/>
      <c r="Q199" s="223"/>
      <c r="R199" s="224"/>
      <c r="S199" s="224"/>
      <c r="T199" s="224"/>
      <c r="U199" s="224"/>
      <c r="V199" s="224"/>
      <c r="W199" s="224"/>
      <c r="X199" s="224"/>
      <c r="Y199" s="224"/>
      <c r="Z199" s="214"/>
      <c r="AA199" s="214"/>
      <c r="AB199" s="214"/>
      <c r="AC199" s="214"/>
      <c r="AD199" s="214"/>
      <c r="AE199" s="214"/>
      <c r="AF199" s="214"/>
      <c r="AG199" s="214" t="s">
        <v>371</v>
      </c>
      <c r="AH199" s="214">
        <v>0</v>
      </c>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row>
    <row r="200" spans="1:60" outlineLevel="3" x14ac:dyDescent="0.2">
      <c r="A200" s="221"/>
      <c r="B200" s="222"/>
      <c r="C200" s="268" t="s">
        <v>1568</v>
      </c>
      <c r="D200" s="262"/>
      <c r="E200" s="263">
        <v>0.92</v>
      </c>
      <c r="F200" s="224"/>
      <c r="G200" s="224"/>
      <c r="H200" s="224"/>
      <c r="I200" s="224"/>
      <c r="J200" s="224"/>
      <c r="K200" s="224"/>
      <c r="L200" s="224"/>
      <c r="M200" s="224"/>
      <c r="N200" s="223"/>
      <c r="O200" s="223"/>
      <c r="P200" s="223"/>
      <c r="Q200" s="223"/>
      <c r="R200" s="224"/>
      <c r="S200" s="224"/>
      <c r="T200" s="224"/>
      <c r="U200" s="224"/>
      <c r="V200" s="224"/>
      <c r="W200" s="224"/>
      <c r="X200" s="224"/>
      <c r="Y200" s="224"/>
      <c r="Z200" s="214"/>
      <c r="AA200" s="214"/>
      <c r="AB200" s="214"/>
      <c r="AC200" s="214"/>
      <c r="AD200" s="214"/>
      <c r="AE200" s="214"/>
      <c r="AF200" s="214"/>
      <c r="AG200" s="214" t="s">
        <v>371</v>
      </c>
      <c r="AH200" s="214">
        <v>0</v>
      </c>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row>
    <row r="201" spans="1:60" outlineLevel="3" x14ac:dyDescent="0.2">
      <c r="A201" s="221"/>
      <c r="B201" s="222"/>
      <c r="C201" s="268" t="s">
        <v>1569</v>
      </c>
      <c r="D201" s="262"/>
      <c r="E201" s="263">
        <v>23.07</v>
      </c>
      <c r="F201" s="224"/>
      <c r="G201" s="224"/>
      <c r="H201" s="224"/>
      <c r="I201" s="224"/>
      <c r="J201" s="224"/>
      <c r="K201" s="224"/>
      <c r="L201" s="224"/>
      <c r="M201" s="224"/>
      <c r="N201" s="223"/>
      <c r="O201" s="223"/>
      <c r="P201" s="223"/>
      <c r="Q201" s="223"/>
      <c r="R201" s="224"/>
      <c r="S201" s="224"/>
      <c r="T201" s="224"/>
      <c r="U201" s="224"/>
      <c r="V201" s="224"/>
      <c r="W201" s="224"/>
      <c r="X201" s="224"/>
      <c r="Y201" s="224"/>
      <c r="Z201" s="214"/>
      <c r="AA201" s="214"/>
      <c r="AB201" s="214"/>
      <c r="AC201" s="214"/>
      <c r="AD201" s="214"/>
      <c r="AE201" s="214"/>
      <c r="AF201" s="214"/>
      <c r="AG201" s="214" t="s">
        <v>371</v>
      </c>
      <c r="AH201" s="214">
        <v>0</v>
      </c>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row>
    <row r="202" spans="1:60" outlineLevel="3" x14ac:dyDescent="0.2">
      <c r="A202" s="221"/>
      <c r="B202" s="222"/>
      <c r="C202" s="268" t="s">
        <v>1570</v>
      </c>
      <c r="D202" s="262"/>
      <c r="E202" s="263">
        <v>24.7</v>
      </c>
      <c r="F202" s="224"/>
      <c r="G202" s="224"/>
      <c r="H202" s="224"/>
      <c r="I202" s="224"/>
      <c r="J202" s="224"/>
      <c r="K202" s="224"/>
      <c r="L202" s="224"/>
      <c r="M202" s="224"/>
      <c r="N202" s="223"/>
      <c r="O202" s="223"/>
      <c r="P202" s="223"/>
      <c r="Q202" s="223"/>
      <c r="R202" s="224"/>
      <c r="S202" s="224"/>
      <c r="T202" s="224"/>
      <c r="U202" s="224"/>
      <c r="V202" s="224"/>
      <c r="W202" s="224"/>
      <c r="X202" s="224"/>
      <c r="Y202" s="224"/>
      <c r="Z202" s="214"/>
      <c r="AA202" s="214"/>
      <c r="AB202" s="214"/>
      <c r="AC202" s="214"/>
      <c r="AD202" s="214"/>
      <c r="AE202" s="214"/>
      <c r="AF202" s="214"/>
      <c r="AG202" s="214" t="s">
        <v>371</v>
      </c>
      <c r="AH202" s="214">
        <v>0</v>
      </c>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row>
    <row r="203" spans="1:60" outlineLevel="3" x14ac:dyDescent="0.2">
      <c r="A203" s="221"/>
      <c r="B203" s="222"/>
      <c r="C203" s="268" t="s">
        <v>1571</v>
      </c>
      <c r="D203" s="262"/>
      <c r="E203" s="263">
        <v>12.32</v>
      </c>
      <c r="F203" s="224"/>
      <c r="G203" s="224"/>
      <c r="H203" s="224"/>
      <c r="I203" s="224"/>
      <c r="J203" s="224"/>
      <c r="K203" s="224"/>
      <c r="L203" s="224"/>
      <c r="M203" s="224"/>
      <c r="N203" s="223"/>
      <c r="O203" s="223"/>
      <c r="P203" s="223"/>
      <c r="Q203" s="223"/>
      <c r="R203" s="224"/>
      <c r="S203" s="224"/>
      <c r="T203" s="224"/>
      <c r="U203" s="224"/>
      <c r="V203" s="224"/>
      <c r="W203" s="224"/>
      <c r="X203" s="224"/>
      <c r="Y203" s="224"/>
      <c r="Z203" s="214"/>
      <c r="AA203" s="214"/>
      <c r="AB203" s="214"/>
      <c r="AC203" s="214"/>
      <c r="AD203" s="214"/>
      <c r="AE203" s="214"/>
      <c r="AF203" s="214"/>
      <c r="AG203" s="214" t="s">
        <v>371</v>
      </c>
      <c r="AH203" s="214">
        <v>0</v>
      </c>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row>
    <row r="204" spans="1:60" outlineLevel="3" x14ac:dyDescent="0.2">
      <c r="A204" s="221"/>
      <c r="B204" s="222"/>
      <c r="C204" s="268" t="s">
        <v>1573</v>
      </c>
      <c r="D204" s="262"/>
      <c r="E204" s="263">
        <v>3.39</v>
      </c>
      <c r="F204" s="224"/>
      <c r="G204" s="224"/>
      <c r="H204" s="224"/>
      <c r="I204" s="224"/>
      <c r="J204" s="224"/>
      <c r="K204" s="224"/>
      <c r="L204" s="224"/>
      <c r="M204" s="224"/>
      <c r="N204" s="223"/>
      <c r="O204" s="223"/>
      <c r="P204" s="223"/>
      <c r="Q204" s="223"/>
      <c r="R204" s="224"/>
      <c r="S204" s="224"/>
      <c r="T204" s="224"/>
      <c r="U204" s="224"/>
      <c r="V204" s="224"/>
      <c r="W204" s="224"/>
      <c r="X204" s="224"/>
      <c r="Y204" s="224"/>
      <c r="Z204" s="214"/>
      <c r="AA204" s="214"/>
      <c r="AB204" s="214"/>
      <c r="AC204" s="214"/>
      <c r="AD204" s="214"/>
      <c r="AE204" s="214"/>
      <c r="AF204" s="214"/>
      <c r="AG204" s="214" t="s">
        <v>371</v>
      </c>
      <c r="AH204" s="214">
        <v>0</v>
      </c>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row>
    <row r="205" spans="1:60" outlineLevel="3" x14ac:dyDescent="0.2">
      <c r="A205" s="221"/>
      <c r="B205" s="222"/>
      <c r="C205" s="268" t="s">
        <v>1574</v>
      </c>
      <c r="D205" s="262"/>
      <c r="E205" s="263">
        <v>1.76</v>
      </c>
      <c r="F205" s="224"/>
      <c r="G205" s="224"/>
      <c r="H205" s="224"/>
      <c r="I205" s="224"/>
      <c r="J205" s="224"/>
      <c r="K205" s="224"/>
      <c r="L205" s="224"/>
      <c r="M205" s="224"/>
      <c r="N205" s="223"/>
      <c r="O205" s="223"/>
      <c r="P205" s="223"/>
      <c r="Q205" s="223"/>
      <c r="R205" s="224"/>
      <c r="S205" s="224"/>
      <c r="T205" s="224"/>
      <c r="U205" s="224"/>
      <c r="V205" s="224"/>
      <c r="W205" s="224"/>
      <c r="X205" s="224"/>
      <c r="Y205" s="224"/>
      <c r="Z205" s="214"/>
      <c r="AA205" s="214"/>
      <c r="AB205" s="214"/>
      <c r="AC205" s="214"/>
      <c r="AD205" s="214"/>
      <c r="AE205" s="214"/>
      <c r="AF205" s="214"/>
      <c r="AG205" s="214" t="s">
        <v>371</v>
      </c>
      <c r="AH205" s="214">
        <v>0</v>
      </c>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row>
    <row r="206" spans="1:60" x14ac:dyDescent="0.2">
      <c r="A206" s="229" t="s">
        <v>310</v>
      </c>
      <c r="B206" s="230" t="s">
        <v>204</v>
      </c>
      <c r="C206" s="253" t="s">
        <v>205</v>
      </c>
      <c r="D206" s="231"/>
      <c r="E206" s="232"/>
      <c r="F206" s="233"/>
      <c r="G206" s="233">
        <f>SUMIF(AG207:AG226,"&lt;&gt;NOR",G207:G226)</f>
        <v>0</v>
      </c>
      <c r="H206" s="233"/>
      <c r="I206" s="233">
        <f>SUM(I207:I226)</f>
        <v>0</v>
      </c>
      <c r="J206" s="233"/>
      <c r="K206" s="233">
        <f>SUM(K207:K226)</f>
        <v>0</v>
      </c>
      <c r="L206" s="233"/>
      <c r="M206" s="233">
        <f>SUM(M207:M226)</f>
        <v>0</v>
      </c>
      <c r="N206" s="232"/>
      <c r="O206" s="232">
        <f>SUM(O207:O226)</f>
        <v>0</v>
      </c>
      <c r="P206" s="232"/>
      <c r="Q206" s="232">
        <f>SUM(Q207:Q226)</f>
        <v>0</v>
      </c>
      <c r="R206" s="233"/>
      <c r="S206" s="233"/>
      <c r="T206" s="234"/>
      <c r="U206" s="228"/>
      <c r="V206" s="228">
        <f>SUM(V207:V226)</f>
        <v>29.41</v>
      </c>
      <c r="W206" s="228"/>
      <c r="X206" s="228"/>
      <c r="Y206" s="228"/>
      <c r="AG206" t="s">
        <v>311</v>
      </c>
    </row>
    <row r="207" spans="1:60" ht="56.25" outlineLevel="1" x14ac:dyDescent="0.2">
      <c r="A207" s="236">
        <v>36</v>
      </c>
      <c r="B207" s="237" t="s">
        <v>503</v>
      </c>
      <c r="C207" s="254" t="s">
        <v>504</v>
      </c>
      <c r="D207" s="238" t="s">
        <v>379</v>
      </c>
      <c r="E207" s="239">
        <v>94.81</v>
      </c>
      <c r="F207" s="240"/>
      <c r="G207" s="241">
        <f>ROUND(E207*F207,2)</f>
        <v>0</v>
      </c>
      <c r="H207" s="240"/>
      <c r="I207" s="241">
        <f>ROUND(E207*H207,2)</f>
        <v>0</v>
      </c>
      <c r="J207" s="240"/>
      <c r="K207" s="241">
        <f>ROUND(E207*J207,2)</f>
        <v>0</v>
      </c>
      <c r="L207" s="241">
        <v>12</v>
      </c>
      <c r="M207" s="241">
        <f>G207*(1+L207/100)</f>
        <v>0</v>
      </c>
      <c r="N207" s="239">
        <v>4.0000000000000003E-5</v>
      </c>
      <c r="O207" s="239">
        <f>ROUND(E207*N207,2)</f>
        <v>0</v>
      </c>
      <c r="P207" s="239">
        <v>0</v>
      </c>
      <c r="Q207" s="239">
        <f>ROUND(E207*P207,2)</f>
        <v>0</v>
      </c>
      <c r="R207" s="241" t="s">
        <v>380</v>
      </c>
      <c r="S207" s="241" t="s">
        <v>315</v>
      </c>
      <c r="T207" s="242" t="s">
        <v>315</v>
      </c>
      <c r="U207" s="224">
        <v>0.31</v>
      </c>
      <c r="V207" s="224">
        <f>ROUND(E207*U207,2)</f>
        <v>29.39</v>
      </c>
      <c r="W207" s="224"/>
      <c r="X207" s="224" t="s">
        <v>336</v>
      </c>
      <c r="Y207" s="224" t="s">
        <v>317</v>
      </c>
      <c r="Z207" s="214"/>
      <c r="AA207" s="214"/>
      <c r="AB207" s="214"/>
      <c r="AC207" s="214"/>
      <c r="AD207" s="214"/>
      <c r="AE207" s="214"/>
      <c r="AF207" s="214"/>
      <c r="AG207" s="214" t="s">
        <v>367</v>
      </c>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row>
    <row r="208" spans="1:60" outlineLevel="2" x14ac:dyDescent="0.2">
      <c r="A208" s="221"/>
      <c r="B208" s="222"/>
      <c r="C208" s="268" t="s">
        <v>1566</v>
      </c>
      <c r="D208" s="262"/>
      <c r="E208" s="263"/>
      <c r="F208" s="224"/>
      <c r="G208" s="224"/>
      <c r="H208" s="224"/>
      <c r="I208" s="224"/>
      <c r="J208" s="224"/>
      <c r="K208" s="224"/>
      <c r="L208" s="224"/>
      <c r="M208" s="224"/>
      <c r="N208" s="223"/>
      <c r="O208" s="223"/>
      <c r="P208" s="223"/>
      <c r="Q208" s="223"/>
      <c r="R208" s="224"/>
      <c r="S208" s="224"/>
      <c r="T208" s="224"/>
      <c r="U208" s="224"/>
      <c r="V208" s="224"/>
      <c r="W208" s="224"/>
      <c r="X208" s="224"/>
      <c r="Y208" s="224"/>
      <c r="Z208" s="214"/>
      <c r="AA208" s="214"/>
      <c r="AB208" s="214"/>
      <c r="AC208" s="214"/>
      <c r="AD208" s="214"/>
      <c r="AE208" s="214"/>
      <c r="AF208" s="214"/>
      <c r="AG208" s="214" t="s">
        <v>371</v>
      </c>
      <c r="AH208" s="214">
        <v>0</v>
      </c>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row>
    <row r="209" spans="1:60" outlineLevel="3" x14ac:dyDescent="0.2">
      <c r="A209" s="221"/>
      <c r="B209" s="222"/>
      <c r="C209" s="268" t="s">
        <v>1359</v>
      </c>
      <c r="D209" s="262"/>
      <c r="E209" s="263"/>
      <c r="F209" s="224"/>
      <c r="G209" s="224"/>
      <c r="H209" s="224"/>
      <c r="I209" s="224"/>
      <c r="J209" s="224"/>
      <c r="K209" s="224"/>
      <c r="L209" s="224"/>
      <c r="M209" s="224"/>
      <c r="N209" s="223"/>
      <c r="O209" s="223"/>
      <c r="P209" s="223"/>
      <c r="Q209" s="223"/>
      <c r="R209" s="224"/>
      <c r="S209" s="224"/>
      <c r="T209" s="224"/>
      <c r="U209" s="224"/>
      <c r="V209" s="224"/>
      <c r="W209" s="224"/>
      <c r="X209" s="224"/>
      <c r="Y209" s="224"/>
      <c r="Z209" s="214"/>
      <c r="AA209" s="214"/>
      <c r="AB209" s="214"/>
      <c r="AC209" s="214"/>
      <c r="AD209" s="214"/>
      <c r="AE209" s="214"/>
      <c r="AF209" s="214"/>
      <c r="AG209" s="214" t="s">
        <v>371</v>
      </c>
      <c r="AH209" s="214">
        <v>0</v>
      </c>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row>
    <row r="210" spans="1:60" outlineLevel="3" x14ac:dyDescent="0.2">
      <c r="A210" s="221"/>
      <c r="B210" s="222"/>
      <c r="C210" s="268" t="s">
        <v>1567</v>
      </c>
      <c r="D210" s="262"/>
      <c r="E210" s="263">
        <v>12.97</v>
      </c>
      <c r="F210" s="224"/>
      <c r="G210" s="224"/>
      <c r="H210" s="224"/>
      <c r="I210" s="224"/>
      <c r="J210" s="224"/>
      <c r="K210" s="224"/>
      <c r="L210" s="224"/>
      <c r="M210" s="224"/>
      <c r="N210" s="223"/>
      <c r="O210" s="223"/>
      <c r="P210" s="223"/>
      <c r="Q210" s="223"/>
      <c r="R210" s="224"/>
      <c r="S210" s="224"/>
      <c r="T210" s="224"/>
      <c r="U210" s="224"/>
      <c r="V210" s="224"/>
      <c r="W210" s="224"/>
      <c r="X210" s="224"/>
      <c r="Y210" s="224"/>
      <c r="Z210" s="214"/>
      <c r="AA210" s="214"/>
      <c r="AB210" s="214"/>
      <c r="AC210" s="214"/>
      <c r="AD210" s="214"/>
      <c r="AE210" s="214"/>
      <c r="AF210" s="214"/>
      <c r="AG210" s="214" t="s">
        <v>371</v>
      </c>
      <c r="AH210" s="214">
        <v>0</v>
      </c>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row>
    <row r="211" spans="1:60" outlineLevel="3" x14ac:dyDescent="0.2">
      <c r="A211" s="221"/>
      <c r="B211" s="222"/>
      <c r="C211" s="268" t="s">
        <v>1572</v>
      </c>
      <c r="D211" s="262"/>
      <c r="E211" s="263">
        <v>15.68</v>
      </c>
      <c r="F211" s="224"/>
      <c r="G211" s="224"/>
      <c r="H211" s="224"/>
      <c r="I211" s="224"/>
      <c r="J211" s="224"/>
      <c r="K211" s="224"/>
      <c r="L211" s="224"/>
      <c r="M211" s="224"/>
      <c r="N211" s="223"/>
      <c r="O211" s="223"/>
      <c r="P211" s="223"/>
      <c r="Q211" s="223"/>
      <c r="R211" s="224"/>
      <c r="S211" s="224"/>
      <c r="T211" s="224"/>
      <c r="U211" s="224"/>
      <c r="V211" s="224"/>
      <c r="W211" s="224"/>
      <c r="X211" s="224"/>
      <c r="Y211" s="224"/>
      <c r="Z211" s="214"/>
      <c r="AA211" s="214"/>
      <c r="AB211" s="214"/>
      <c r="AC211" s="214"/>
      <c r="AD211" s="214"/>
      <c r="AE211" s="214"/>
      <c r="AF211" s="214"/>
      <c r="AG211" s="214" t="s">
        <v>371</v>
      </c>
      <c r="AH211" s="214">
        <v>0</v>
      </c>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row>
    <row r="212" spans="1:60" outlineLevel="3" x14ac:dyDescent="0.2">
      <c r="A212" s="221"/>
      <c r="B212" s="222"/>
      <c r="C212" s="268" t="s">
        <v>1568</v>
      </c>
      <c r="D212" s="262"/>
      <c r="E212" s="263">
        <v>0.92</v>
      </c>
      <c r="F212" s="224"/>
      <c r="G212" s="224"/>
      <c r="H212" s="224"/>
      <c r="I212" s="224"/>
      <c r="J212" s="224"/>
      <c r="K212" s="224"/>
      <c r="L212" s="224"/>
      <c r="M212" s="224"/>
      <c r="N212" s="223"/>
      <c r="O212" s="223"/>
      <c r="P212" s="223"/>
      <c r="Q212" s="223"/>
      <c r="R212" s="224"/>
      <c r="S212" s="224"/>
      <c r="T212" s="224"/>
      <c r="U212" s="224"/>
      <c r="V212" s="224"/>
      <c r="W212" s="224"/>
      <c r="X212" s="224"/>
      <c r="Y212" s="224"/>
      <c r="Z212" s="214"/>
      <c r="AA212" s="214"/>
      <c r="AB212" s="214"/>
      <c r="AC212" s="214"/>
      <c r="AD212" s="214"/>
      <c r="AE212" s="214"/>
      <c r="AF212" s="214"/>
      <c r="AG212" s="214" t="s">
        <v>371</v>
      </c>
      <c r="AH212" s="214">
        <v>0</v>
      </c>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row>
    <row r="213" spans="1:60" outlineLevel="3" x14ac:dyDescent="0.2">
      <c r="A213" s="221"/>
      <c r="B213" s="222"/>
      <c r="C213" s="268" t="s">
        <v>1569</v>
      </c>
      <c r="D213" s="262"/>
      <c r="E213" s="263">
        <v>23.07</v>
      </c>
      <c r="F213" s="224"/>
      <c r="G213" s="224"/>
      <c r="H213" s="224"/>
      <c r="I213" s="224"/>
      <c r="J213" s="224"/>
      <c r="K213" s="224"/>
      <c r="L213" s="224"/>
      <c r="M213" s="224"/>
      <c r="N213" s="223"/>
      <c r="O213" s="223"/>
      <c r="P213" s="223"/>
      <c r="Q213" s="223"/>
      <c r="R213" s="224"/>
      <c r="S213" s="224"/>
      <c r="T213" s="224"/>
      <c r="U213" s="224"/>
      <c r="V213" s="224"/>
      <c r="W213" s="224"/>
      <c r="X213" s="224"/>
      <c r="Y213" s="224"/>
      <c r="Z213" s="214"/>
      <c r="AA213" s="214"/>
      <c r="AB213" s="214"/>
      <c r="AC213" s="214"/>
      <c r="AD213" s="214"/>
      <c r="AE213" s="214"/>
      <c r="AF213" s="214"/>
      <c r="AG213" s="214" t="s">
        <v>371</v>
      </c>
      <c r="AH213" s="214">
        <v>0</v>
      </c>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row>
    <row r="214" spans="1:60" outlineLevel="3" x14ac:dyDescent="0.2">
      <c r="A214" s="221"/>
      <c r="B214" s="222"/>
      <c r="C214" s="268" t="s">
        <v>1570</v>
      </c>
      <c r="D214" s="262"/>
      <c r="E214" s="263">
        <v>24.7</v>
      </c>
      <c r="F214" s="224"/>
      <c r="G214" s="224"/>
      <c r="H214" s="224"/>
      <c r="I214" s="224"/>
      <c r="J214" s="224"/>
      <c r="K214" s="224"/>
      <c r="L214" s="224"/>
      <c r="M214" s="224"/>
      <c r="N214" s="223"/>
      <c r="O214" s="223"/>
      <c r="P214" s="223"/>
      <c r="Q214" s="223"/>
      <c r="R214" s="224"/>
      <c r="S214" s="224"/>
      <c r="T214" s="224"/>
      <c r="U214" s="224"/>
      <c r="V214" s="224"/>
      <c r="W214" s="224"/>
      <c r="X214" s="224"/>
      <c r="Y214" s="224"/>
      <c r="Z214" s="214"/>
      <c r="AA214" s="214"/>
      <c r="AB214" s="214"/>
      <c r="AC214" s="214"/>
      <c r="AD214" s="214"/>
      <c r="AE214" s="214"/>
      <c r="AF214" s="214"/>
      <c r="AG214" s="214" t="s">
        <v>371</v>
      </c>
      <c r="AH214" s="214">
        <v>0</v>
      </c>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row>
    <row r="215" spans="1:60" outlineLevel="3" x14ac:dyDescent="0.2">
      <c r="A215" s="221"/>
      <c r="B215" s="222"/>
      <c r="C215" s="268" t="s">
        <v>1571</v>
      </c>
      <c r="D215" s="262"/>
      <c r="E215" s="263">
        <v>12.32</v>
      </c>
      <c r="F215" s="224"/>
      <c r="G215" s="224"/>
      <c r="H215" s="224"/>
      <c r="I215" s="224"/>
      <c r="J215" s="224"/>
      <c r="K215" s="224"/>
      <c r="L215" s="224"/>
      <c r="M215" s="224"/>
      <c r="N215" s="223"/>
      <c r="O215" s="223"/>
      <c r="P215" s="223"/>
      <c r="Q215" s="223"/>
      <c r="R215" s="224"/>
      <c r="S215" s="224"/>
      <c r="T215" s="224"/>
      <c r="U215" s="224"/>
      <c r="V215" s="224"/>
      <c r="W215" s="224"/>
      <c r="X215" s="224"/>
      <c r="Y215" s="224"/>
      <c r="Z215" s="214"/>
      <c r="AA215" s="214"/>
      <c r="AB215" s="214"/>
      <c r="AC215" s="214"/>
      <c r="AD215" s="214"/>
      <c r="AE215" s="214"/>
      <c r="AF215" s="214"/>
      <c r="AG215" s="214" t="s">
        <v>371</v>
      </c>
      <c r="AH215" s="214">
        <v>0</v>
      </c>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row>
    <row r="216" spans="1:60" outlineLevel="3" x14ac:dyDescent="0.2">
      <c r="A216" s="221"/>
      <c r="B216" s="222"/>
      <c r="C216" s="268" t="s">
        <v>1573</v>
      </c>
      <c r="D216" s="262"/>
      <c r="E216" s="263">
        <v>3.39</v>
      </c>
      <c r="F216" s="224"/>
      <c r="G216" s="224"/>
      <c r="H216" s="224"/>
      <c r="I216" s="224"/>
      <c r="J216" s="224"/>
      <c r="K216" s="224"/>
      <c r="L216" s="224"/>
      <c r="M216" s="224"/>
      <c r="N216" s="223"/>
      <c r="O216" s="223"/>
      <c r="P216" s="223"/>
      <c r="Q216" s="223"/>
      <c r="R216" s="224"/>
      <c r="S216" s="224"/>
      <c r="T216" s="224"/>
      <c r="U216" s="224"/>
      <c r="V216" s="224"/>
      <c r="W216" s="224"/>
      <c r="X216" s="224"/>
      <c r="Y216" s="224"/>
      <c r="Z216" s="214"/>
      <c r="AA216" s="214"/>
      <c r="AB216" s="214"/>
      <c r="AC216" s="214"/>
      <c r="AD216" s="214"/>
      <c r="AE216" s="214"/>
      <c r="AF216" s="214"/>
      <c r="AG216" s="214" t="s">
        <v>371</v>
      </c>
      <c r="AH216" s="214">
        <v>0</v>
      </c>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row>
    <row r="217" spans="1:60" outlineLevel="3" x14ac:dyDescent="0.2">
      <c r="A217" s="221"/>
      <c r="B217" s="222"/>
      <c r="C217" s="268" t="s">
        <v>1574</v>
      </c>
      <c r="D217" s="262"/>
      <c r="E217" s="263">
        <v>1.76</v>
      </c>
      <c r="F217" s="224"/>
      <c r="G217" s="224"/>
      <c r="H217" s="224"/>
      <c r="I217" s="224"/>
      <c r="J217" s="224"/>
      <c r="K217" s="224"/>
      <c r="L217" s="224"/>
      <c r="M217" s="224"/>
      <c r="N217" s="223"/>
      <c r="O217" s="223"/>
      <c r="P217" s="223"/>
      <c r="Q217" s="223"/>
      <c r="R217" s="224"/>
      <c r="S217" s="224"/>
      <c r="T217" s="224"/>
      <c r="U217" s="224"/>
      <c r="V217" s="224"/>
      <c r="W217" s="224"/>
      <c r="X217" s="224"/>
      <c r="Y217" s="224"/>
      <c r="Z217" s="214"/>
      <c r="AA217" s="214"/>
      <c r="AB217" s="214"/>
      <c r="AC217" s="214"/>
      <c r="AD217" s="214"/>
      <c r="AE217" s="214"/>
      <c r="AF217" s="214"/>
      <c r="AG217" s="214" t="s">
        <v>371</v>
      </c>
      <c r="AH217" s="214">
        <v>0</v>
      </c>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row>
    <row r="218" spans="1:60" outlineLevel="1" x14ac:dyDescent="0.2">
      <c r="A218" s="236">
        <v>37</v>
      </c>
      <c r="B218" s="237" t="s">
        <v>1360</v>
      </c>
      <c r="C218" s="254" t="s">
        <v>1361</v>
      </c>
      <c r="D218" s="238" t="s">
        <v>330</v>
      </c>
      <c r="E218" s="239">
        <v>1</v>
      </c>
      <c r="F218" s="240"/>
      <c r="G218" s="241">
        <f>ROUND(E218*F218,2)</f>
        <v>0</v>
      </c>
      <c r="H218" s="240"/>
      <c r="I218" s="241">
        <f>ROUND(E218*H218,2)</f>
        <v>0</v>
      </c>
      <c r="J218" s="240"/>
      <c r="K218" s="241">
        <f>ROUND(E218*J218,2)</f>
        <v>0</v>
      </c>
      <c r="L218" s="241">
        <v>12</v>
      </c>
      <c r="M218" s="241">
        <f>G218*(1+L218/100)</f>
        <v>0</v>
      </c>
      <c r="N218" s="239">
        <v>0</v>
      </c>
      <c r="O218" s="239">
        <f>ROUND(E218*N218,2)</f>
        <v>0</v>
      </c>
      <c r="P218" s="239">
        <v>0</v>
      </c>
      <c r="Q218" s="239">
        <f>ROUND(E218*P218,2)</f>
        <v>0</v>
      </c>
      <c r="R218" s="241"/>
      <c r="S218" s="241" t="s">
        <v>331</v>
      </c>
      <c r="T218" s="242" t="s">
        <v>316</v>
      </c>
      <c r="U218" s="224">
        <v>1.4999999999999999E-2</v>
      </c>
      <c r="V218" s="224">
        <f>ROUND(E218*U218,2)</f>
        <v>0.02</v>
      </c>
      <c r="W218" s="224"/>
      <c r="X218" s="224" t="s">
        <v>336</v>
      </c>
      <c r="Y218" s="224" t="s">
        <v>317</v>
      </c>
      <c r="Z218" s="214"/>
      <c r="AA218" s="214"/>
      <c r="AB218" s="214"/>
      <c r="AC218" s="214"/>
      <c r="AD218" s="214"/>
      <c r="AE218" s="214"/>
      <c r="AF218" s="214"/>
      <c r="AG218" s="214" t="s">
        <v>337</v>
      </c>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row>
    <row r="219" spans="1:60" outlineLevel="2" x14ac:dyDescent="0.2">
      <c r="A219" s="221"/>
      <c r="B219" s="222"/>
      <c r="C219" s="268" t="s">
        <v>1644</v>
      </c>
      <c r="D219" s="262"/>
      <c r="E219" s="263">
        <v>1</v>
      </c>
      <c r="F219" s="224"/>
      <c r="G219" s="224"/>
      <c r="H219" s="224"/>
      <c r="I219" s="224"/>
      <c r="J219" s="224"/>
      <c r="K219" s="224"/>
      <c r="L219" s="224"/>
      <c r="M219" s="224"/>
      <c r="N219" s="223"/>
      <c r="O219" s="223"/>
      <c r="P219" s="223"/>
      <c r="Q219" s="223"/>
      <c r="R219" s="224"/>
      <c r="S219" s="224"/>
      <c r="T219" s="224"/>
      <c r="U219" s="224"/>
      <c r="V219" s="224"/>
      <c r="W219" s="224"/>
      <c r="X219" s="224"/>
      <c r="Y219" s="224"/>
      <c r="Z219" s="214"/>
      <c r="AA219" s="214"/>
      <c r="AB219" s="214"/>
      <c r="AC219" s="214"/>
      <c r="AD219" s="214"/>
      <c r="AE219" s="214"/>
      <c r="AF219" s="214"/>
      <c r="AG219" s="214" t="s">
        <v>371</v>
      </c>
      <c r="AH219" s="214">
        <v>0</v>
      </c>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row>
    <row r="220" spans="1:60" outlineLevel="1" x14ac:dyDescent="0.2">
      <c r="A220" s="236">
        <v>38</v>
      </c>
      <c r="B220" s="237" t="s">
        <v>1053</v>
      </c>
      <c r="C220" s="254" t="s">
        <v>1054</v>
      </c>
      <c r="D220" s="238" t="s">
        <v>1055</v>
      </c>
      <c r="E220" s="239">
        <v>2</v>
      </c>
      <c r="F220" s="240"/>
      <c r="G220" s="241">
        <f>ROUND(E220*F220,2)</f>
        <v>0</v>
      </c>
      <c r="H220" s="240"/>
      <c r="I220" s="241">
        <f>ROUND(E220*H220,2)</f>
        <v>0</v>
      </c>
      <c r="J220" s="240"/>
      <c r="K220" s="241">
        <f>ROUND(E220*J220,2)</f>
        <v>0</v>
      </c>
      <c r="L220" s="241">
        <v>12</v>
      </c>
      <c r="M220" s="241">
        <f>G220*(1+L220/100)</f>
        <v>0</v>
      </c>
      <c r="N220" s="239">
        <v>0</v>
      </c>
      <c r="O220" s="239">
        <f>ROUND(E220*N220,2)</f>
        <v>0</v>
      </c>
      <c r="P220" s="239">
        <v>0</v>
      </c>
      <c r="Q220" s="239">
        <f>ROUND(E220*P220,2)</f>
        <v>0</v>
      </c>
      <c r="R220" s="241"/>
      <c r="S220" s="241" t="s">
        <v>331</v>
      </c>
      <c r="T220" s="242" t="s">
        <v>316</v>
      </c>
      <c r="U220" s="224">
        <v>0</v>
      </c>
      <c r="V220" s="224">
        <f>ROUND(E220*U220,2)</f>
        <v>0</v>
      </c>
      <c r="W220" s="224"/>
      <c r="X220" s="224" t="s">
        <v>336</v>
      </c>
      <c r="Y220" s="224" t="s">
        <v>317</v>
      </c>
      <c r="Z220" s="214"/>
      <c r="AA220" s="214"/>
      <c r="AB220" s="214"/>
      <c r="AC220" s="214"/>
      <c r="AD220" s="214"/>
      <c r="AE220" s="214"/>
      <c r="AF220" s="214"/>
      <c r="AG220" s="214" t="s">
        <v>367</v>
      </c>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row>
    <row r="221" spans="1:60" outlineLevel="2" x14ac:dyDescent="0.2">
      <c r="A221" s="221"/>
      <c r="B221" s="222"/>
      <c r="C221" s="255" t="s">
        <v>1056</v>
      </c>
      <c r="D221" s="243"/>
      <c r="E221" s="243"/>
      <c r="F221" s="243"/>
      <c r="G221" s="243"/>
      <c r="H221" s="224"/>
      <c r="I221" s="224"/>
      <c r="J221" s="224"/>
      <c r="K221" s="224"/>
      <c r="L221" s="224"/>
      <c r="M221" s="224"/>
      <c r="N221" s="223"/>
      <c r="O221" s="223"/>
      <c r="P221" s="223"/>
      <c r="Q221" s="223"/>
      <c r="R221" s="224"/>
      <c r="S221" s="224"/>
      <c r="T221" s="224"/>
      <c r="U221" s="224"/>
      <c r="V221" s="224"/>
      <c r="W221" s="224"/>
      <c r="X221" s="224"/>
      <c r="Y221" s="224"/>
      <c r="Z221" s="214"/>
      <c r="AA221" s="214"/>
      <c r="AB221" s="214"/>
      <c r="AC221" s="214"/>
      <c r="AD221" s="214"/>
      <c r="AE221" s="214"/>
      <c r="AF221" s="214"/>
      <c r="AG221" s="214" t="s">
        <v>320</v>
      </c>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row>
    <row r="222" spans="1:60" outlineLevel="3" x14ac:dyDescent="0.2">
      <c r="A222" s="221"/>
      <c r="B222" s="222"/>
      <c r="C222" s="258" t="s">
        <v>1057</v>
      </c>
      <c r="D222" s="252"/>
      <c r="E222" s="252"/>
      <c r="F222" s="252"/>
      <c r="G222" s="252"/>
      <c r="H222" s="224"/>
      <c r="I222" s="224"/>
      <c r="J222" s="224"/>
      <c r="K222" s="224"/>
      <c r="L222" s="224"/>
      <c r="M222" s="224"/>
      <c r="N222" s="223"/>
      <c r="O222" s="223"/>
      <c r="P222" s="223"/>
      <c r="Q222" s="223"/>
      <c r="R222" s="224"/>
      <c r="S222" s="224"/>
      <c r="T222" s="224"/>
      <c r="U222" s="224"/>
      <c r="V222" s="224"/>
      <c r="W222" s="224"/>
      <c r="X222" s="224"/>
      <c r="Y222" s="224"/>
      <c r="Z222" s="214"/>
      <c r="AA222" s="214"/>
      <c r="AB222" s="214"/>
      <c r="AC222" s="214"/>
      <c r="AD222" s="214"/>
      <c r="AE222" s="214"/>
      <c r="AF222" s="214"/>
      <c r="AG222" s="214" t="s">
        <v>320</v>
      </c>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row>
    <row r="223" spans="1:60" outlineLevel="3" x14ac:dyDescent="0.2">
      <c r="A223" s="221"/>
      <c r="B223" s="222"/>
      <c r="C223" s="258" t="s">
        <v>1058</v>
      </c>
      <c r="D223" s="252"/>
      <c r="E223" s="252"/>
      <c r="F223" s="252"/>
      <c r="G223" s="252"/>
      <c r="H223" s="224"/>
      <c r="I223" s="224"/>
      <c r="J223" s="224"/>
      <c r="K223" s="224"/>
      <c r="L223" s="224"/>
      <c r="M223" s="224"/>
      <c r="N223" s="223"/>
      <c r="O223" s="223"/>
      <c r="P223" s="223"/>
      <c r="Q223" s="223"/>
      <c r="R223" s="224"/>
      <c r="S223" s="224"/>
      <c r="T223" s="224"/>
      <c r="U223" s="224"/>
      <c r="V223" s="224"/>
      <c r="W223" s="224"/>
      <c r="X223" s="224"/>
      <c r="Y223" s="224"/>
      <c r="Z223" s="214"/>
      <c r="AA223" s="214"/>
      <c r="AB223" s="214"/>
      <c r="AC223" s="214"/>
      <c r="AD223" s="214"/>
      <c r="AE223" s="214"/>
      <c r="AF223" s="214"/>
      <c r="AG223" s="214" t="s">
        <v>320</v>
      </c>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row>
    <row r="224" spans="1:60" outlineLevel="3" x14ac:dyDescent="0.2">
      <c r="A224" s="221"/>
      <c r="B224" s="222"/>
      <c r="C224" s="258" t="s">
        <v>1059</v>
      </c>
      <c r="D224" s="252"/>
      <c r="E224" s="252"/>
      <c r="F224" s="252"/>
      <c r="G224" s="252"/>
      <c r="H224" s="224"/>
      <c r="I224" s="224"/>
      <c r="J224" s="224"/>
      <c r="K224" s="224"/>
      <c r="L224" s="224"/>
      <c r="M224" s="224"/>
      <c r="N224" s="223"/>
      <c r="O224" s="223"/>
      <c r="P224" s="223"/>
      <c r="Q224" s="223"/>
      <c r="R224" s="224"/>
      <c r="S224" s="224"/>
      <c r="T224" s="224"/>
      <c r="U224" s="224"/>
      <c r="V224" s="224"/>
      <c r="W224" s="224"/>
      <c r="X224" s="224"/>
      <c r="Y224" s="224"/>
      <c r="Z224" s="214"/>
      <c r="AA224" s="214"/>
      <c r="AB224" s="214"/>
      <c r="AC224" s="214"/>
      <c r="AD224" s="214"/>
      <c r="AE224" s="214"/>
      <c r="AF224" s="214"/>
      <c r="AG224" s="214" t="s">
        <v>320</v>
      </c>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row>
    <row r="225" spans="1:60" outlineLevel="3" x14ac:dyDescent="0.2">
      <c r="A225" s="221"/>
      <c r="B225" s="222"/>
      <c r="C225" s="258" t="s">
        <v>1060</v>
      </c>
      <c r="D225" s="252"/>
      <c r="E225" s="252"/>
      <c r="F225" s="252"/>
      <c r="G225" s="252"/>
      <c r="H225" s="224"/>
      <c r="I225" s="224"/>
      <c r="J225" s="224"/>
      <c r="K225" s="224"/>
      <c r="L225" s="224"/>
      <c r="M225" s="224"/>
      <c r="N225" s="223"/>
      <c r="O225" s="223"/>
      <c r="P225" s="223"/>
      <c r="Q225" s="223"/>
      <c r="R225" s="224"/>
      <c r="S225" s="224"/>
      <c r="T225" s="224"/>
      <c r="U225" s="224"/>
      <c r="V225" s="224"/>
      <c r="W225" s="224"/>
      <c r="X225" s="224"/>
      <c r="Y225" s="224"/>
      <c r="Z225" s="214"/>
      <c r="AA225" s="214"/>
      <c r="AB225" s="214"/>
      <c r="AC225" s="214"/>
      <c r="AD225" s="214"/>
      <c r="AE225" s="214"/>
      <c r="AF225" s="214"/>
      <c r="AG225" s="214" t="s">
        <v>320</v>
      </c>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row>
    <row r="226" spans="1:60" outlineLevel="2" x14ac:dyDescent="0.2">
      <c r="A226" s="221"/>
      <c r="B226" s="222"/>
      <c r="C226" s="268" t="s">
        <v>1645</v>
      </c>
      <c r="D226" s="262"/>
      <c r="E226" s="263">
        <v>2</v>
      </c>
      <c r="F226" s="224"/>
      <c r="G226" s="224"/>
      <c r="H226" s="224"/>
      <c r="I226" s="224"/>
      <c r="J226" s="224"/>
      <c r="K226" s="224"/>
      <c r="L226" s="224"/>
      <c r="M226" s="224"/>
      <c r="N226" s="223"/>
      <c r="O226" s="223"/>
      <c r="P226" s="223"/>
      <c r="Q226" s="223"/>
      <c r="R226" s="224"/>
      <c r="S226" s="224"/>
      <c r="T226" s="224"/>
      <c r="U226" s="224"/>
      <c r="V226" s="224"/>
      <c r="W226" s="224"/>
      <c r="X226" s="224"/>
      <c r="Y226" s="224"/>
      <c r="Z226" s="214"/>
      <c r="AA226" s="214"/>
      <c r="AB226" s="214"/>
      <c r="AC226" s="214"/>
      <c r="AD226" s="214"/>
      <c r="AE226" s="214"/>
      <c r="AF226" s="214"/>
      <c r="AG226" s="214" t="s">
        <v>371</v>
      </c>
      <c r="AH226" s="214">
        <v>0</v>
      </c>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row>
    <row r="227" spans="1:60" x14ac:dyDescent="0.2">
      <c r="A227" s="229" t="s">
        <v>310</v>
      </c>
      <c r="B227" s="230" t="s">
        <v>207</v>
      </c>
      <c r="C227" s="253" t="s">
        <v>208</v>
      </c>
      <c r="D227" s="231"/>
      <c r="E227" s="232"/>
      <c r="F227" s="233"/>
      <c r="G227" s="233">
        <f>SUMIF(AG228:AG234,"&lt;&gt;NOR",G228:G234)</f>
        <v>0</v>
      </c>
      <c r="H227" s="233"/>
      <c r="I227" s="233">
        <f>SUM(I228:I234)</f>
        <v>0</v>
      </c>
      <c r="J227" s="233"/>
      <c r="K227" s="233">
        <f>SUM(K228:K234)</f>
        <v>0</v>
      </c>
      <c r="L227" s="233"/>
      <c r="M227" s="233">
        <f>SUM(M228:M234)</f>
        <v>0</v>
      </c>
      <c r="N227" s="232"/>
      <c r="O227" s="232">
        <f>SUM(O228:O234)</f>
        <v>0.01</v>
      </c>
      <c r="P227" s="232"/>
      <c r="Q227" s="232">
        <f>SUM(Q228:Q234)</f>
        <v>0</v>
      </c>
      <c r="R227" s="233"/>
      <c r="S227" s="233"/>
      <c r="T227" s="234"/>
      <c r="U227" s="228"/>
      <c r="V227" s="228">
        <f>SUM(V228:V234)</f>
        <v>0.42</v>
      </c>
      <c r="W227" s="228"/>
      <c r="X227" s="228"/>
      <c r="Y227" s="228"/>
      <c r="AG227" t="s">
        <v>311</v>
      </c>
    </row>
    <row r="228" spans="1:60" outlineLevel="1" x14ac:dyDescent="0.2">
      <c r="A228" s="236">
        <v>39</v>
      </c>
      <c r="B228" s="237" t="s">
        <v>1062</v>
      </c>
      <c r="C228" s="254" t="s">
        <v>1063</v>
      </c>
      <c r="D228" s="238" t="s">
        <v>375</v>
      </c>
      <c r="E228" s="239">
        <v>1</v>
      </c>
      <c r="F228" s="240"/>
      <c r="G228" s="241">
        <f>ROUND(E228*F228,2)</f>
        <v>0</v>
      </c>
      <c r="H228" s="240"/>
      <c r="I228" s="241">
        <f>ROUND(E228*H228,2)</f>
        <v>0</v>
      </c>
      <c r="J228" s="240"/>
      <c r="K228" s="241">
        <f>ROUND(E228*J228,2)</f>
        <v>0</v>
      </c>
      <c r="L228" s="241">
        <v>12</v>
      </c>
      <c r="M228" s="241">
        <f>G228*(1+L228/100)</f>
        <v>0</v>
      </c>
      <c r="N228" s="239">
        <v>5.8300000000000001E-3</v>
      </c>
      <c r="O228" s="239">
        <f>ROUND(E228*N228,2)</f>
        <v>0.01</v>
      </c>
      <c r="P228" s="239">
        <v>0</v>
      </c>
      <c r="Q228" s="239">
        <f>ROUND(E228*P228,2)</f>
        <v>0</v>
      </c>
      <c r="R228" s="241"/>
      <c r="S228" s="241" t="s">
        <v>331</v>
      </c>
      <c r="T228" s="242" t="s">
        <v>316</v>
      </c>
      <c r="U228" s="224">
        <v>0.42</v>
      </c>
      <c r="V228" s="224">
        <f>ROUND(E228*U228,2)</f>
        <v>0.42</v>
      </c>
      <c r="W228" s="224"/>
      <c r="X228" s="224" t="s">
        <v>336</v>
      </c>
      <c r="Y228" s="224" t="s">
        <v>317</v>
      </c>
      <c r="Z228" s="214"/>
      <c r="AA228" s="214"/>
      <c r="AB228" s="214"/>
      <c r="AC228" s="214"/>
      <c r="AD228" s="214"/>
      <c r="AE228" s="214"/>
      <c r="AF228" s="214"/>
      <c r="AG228" s="214" t="s">
        <v>337</v>
      </c>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row>
    <row r="229" spans="1:60" outlineLevel="2" x14ac:dyDescent="0.2">
      <c r="A229" s="221"/>
      <c r="B229" s="222"/>
      <c r="C229" s="255" t="s">
        <v>1290</v>
      </c>
      <c r="D229" s="243"/>
      <c r="E229" s="243"/>
      <c r="F229" s="243"/>
      <c r="G229" s="243"/>
      <c r="H229" s="224"/>
      <c r="I229" s="224"/>
      <c r="J229" s="224"/>
      <c r="K229" s="224"/>
      <c r="L229" s="224"/>
      <c r="M229" s="224"/>
      <c r="N229" s="223"/>
      <c r="O229" s="223"/>
      <c r="P229" s="223"/>
      <c r="Q229" s="223"/>
      <c r="R229" s="224"/>
      <c r="S229" s="224"/>
      <c r="T229" s="224"/>
      <c r="U229" s="224"/>
      <c r="V229" s="224"/>
      <c r="W229" s="224"/>
      <c r="X229" s="224"/>
      <c r="Y229" s="224"/>
      <c r="Z229" s="214"/>
      <c r="AA229" s="214"/>
      <c r="AB229" s="214"/>
      <c r="AC229" s="214"/>
      <c r="AD229" s="214"/>
      <c r="AE229" s="214"/>
      <c r="AF229" s="214"/>
      <c r="AG229" s="214" t="s">
        <v>320</v>
      </c>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row>
    <row r="230" spans="1:60" outlineLevel="3" x14ac:dyDescent="0.2">
      <c r="A230" s="221"/>
      <c r="B230" s="222"/>
      <c r="C230" s="258" t="s">
        <v>1064</v>
      </c>
      <c r="D230" s="252"/>
      <c r="E230" s="252"/>
      <c r="F230" s="252"/>
      <c r="G230" s="252"/>
      <c r="H230" s="224"/>
      <c r="I230" s="224"/>
      <c r="J230" s="224"/>
      <c r="K230" s="224"/>
      <c r="L230" s="224"/>
      <c r="M230" s="224"/>
      <c r="N230" s="223"/>
      <c r="O230" s="223"/>
      <c r="P230" s="223"/>
      <c r="Q230" s="223"/>
      <c r="R230" s="224"/>
      <c r="S230" s="224"/>
      <c r="T230" s="224"/>
      <c r="U230" s="224"/>
      <c r="V230" s="224"/>
      <c r="W230" s="224"/>
      <c r="X230" s="224"/>
      <c r="Y230" s="224"/>
      <c r="Z230" s="214"/>
      <c r="AA230" s="214"/>
      <c r="AB230" s="214"/>
      <c r="AC230" s="214"/>
      <c r="AD230" s="214"/>
      <c r="AE230" s="214"/>
      <c r="AF230" s="214"/>
      <c r="AG230" s="214" t="s">
        <v>320</v>
      </c>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row>
    <row r="231" spans="1:60" outlineLevel="3" x14ac:dyDescent="0.2">
      <c r="A231" s="221"/>
      <c r="B231" s="222"/>
      <c r="C231" s="258" t="s">
        <v>1646</v>
      </c>
      <c r="D231" s="252"/>
      <c r="E231" s="252"/>
      <c r="F231" s="252"/>
      <c r="G231" s="252"/>
      <c r="H231" s="224"/>
      <c r="I231" s="224"/>
      <c r="J231" s="224"/>
      <c r="K231" s="224"/>
      <c r="L231" s="224"/>
      <c r="M231" s="224"/>
      <c r="N231" s="223"/>
      <c r="O231" s="223"/>
      <c r="P231" s="223"/>
      <c r="Q231" s="223"/>
      <c r="R231" s="224"/>
      <c r="S231" s="224"/>
      <c r="T231" s="224"/>
      <c r="U231" s="224"/>
      <c r="V231" s="224"/>
      <c r="W231" s="224"/>
      <c r="X231" s="224"/>
      <c r="Y231" s="224"/>
      <c r="Z231" s="214"/>
      <c r="AA231" s="214"/>
      <c r="AB231" s="214"/>
      <c r="AC231" s="214"/>
      <c r="AD231" s="214"/>
      <c r="AE231" s="214"/>
      <c r="AF231" s="214"/>
      <c r="AG231" s="214" t="s">
        <v>320</v>
      </c>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row>
    <row r="232" spans="1:60" outlineLevel="3" x14ac:dyDescent="0.2">
      <c r="A232" s="221"/>
      <c r="B232" s="222"/>
      <c r="C232" s="258" t="s">
        <v>1066</v>
      </c>
      <c r="D232" s="252"/>
      <c r="E232" s="252"/>
      <c r="F232" s="252"/>
      <c r="G232" s="252"/>
      <c r="H232" s="224"/>
      <c r="I232" s="224"/>
      <c r="J232" s="224"/>
      <c r="K232" s="224"/>
      <c r="L232" s="224"/>
      <c r="M232" s="224"/>
      <c r="N232" s="223"/>
      <c r="O232" s="223"/>
      <c r="P232" s="223"/>
      <c r="Q232" s="223"/>
      <c r="R232" s="224"/>
      <c r="S232" s="224"/>
      <c r="T232" s="224"/>
      <c r="U232" s="224"/>
      <c r="V232" s="224"/>
      <c r="W232" s="224"/>
      <c r="X232" s="224"/>
      <c r="Y232" s="224"/>
      <c r="Z232" s="214"/>
      <c r="AA232" s="214"/>
      <c r="AB232" s="214"/>
      <c r="AC232" s="214"/>
      <c r="AD232" s="214"/>
      <c r="AE232" s="214"/>
      <c r="AF232" s="214"/>
      <c r="AG232" s="214" t="s">
        <v>320</v>
      </c>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row>
    <row r="233" spans="1:60" outlineLevel="3" x14ac:dyDescent="0.2">
      <c r="A233" s="221"/>
      <c r="B233" s="222"/>
      <c r="C233" s="258" t="s">
        <v>1067</v>
      </c>
      <c r="D233" s="252"/>
      <c r="E233" s="252"/>
      <c r="F233" s="252"/>
      <c r="G233" s="252"/>
      <c r="H233" s="224"/>
      <c r="I233" s="224"/>
      <c r="J233" s="224"/>
      <c r="K233" s="224"/>
      <c r="L233" s="224"/>
      <c r="M233" s="224"/>
      <c r="N233" s="223"/>
      <c r="O233" s="223"/>
      <c r="P233" s="223"/>
      <c r="Q233" s="223"/>
      <c r="R233" s="224"/>
      <c r="S233" s="224"/>
      <c r="T233" s="224"/>
      <c r="U233" s="224"/>
      <c r="V233" s="224"/>
      <c r="W233" s="224"/>
      <c r="X233" s="224"/>
      <c r="Y233" s="224"/>
      <c r="Z233" s="214"/>
      <c r="AA233" s="214"/>
      <c r="AB233" s="214"/>
      <c r="AC233" s="214"/>
      <c r="AD233" s="214"/>
      <c r="AE233" s="214"/>
      <c r="AF233" s="214"/>
      <c r="AG233" s="214" t="s">
        <v>320</v>
      </c>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row>
    <row r="234" spans="1:60" outlineLevel="3" x14ac:dyDescent="0.2">
      <c r="A234" s="221"/>
      <c r="B234" s="222"/>
      <c r="C234" s="258" t="s">
        <v>1068</v>
      </c>
      <c r="D234" s="252"/>
      <c r="E234" s="252"/>
      <c r="F234" s="252"/>
      <c r="G234" s="252"/>
      <c r="H234" s="224"/>
      <c r="I234" s="224"/>
      <c r="J234" s="224"/>
      <c r="K234" s="224"/>
      <c r="L234" s="224"/>
      <c r="M234" s="224"/>
      <c r="N234" s="223"/>
      <c r="O234" s="223"/>
      <c r="P234" s="223"/>
      <c r="Q234" s="223"/>
      <c r="R234" s="224"/>
      <c r="S234" s="224"/>
      <c r="T234" s="224"/>
      <c r="U234" s="224"/>
      <c r="V234" s="224"/>
      <c r="W234" s="224"/>
      <c r="X234" s="224"/>
      <c r="Y234" s="224"/>
      <c r="Z234" s="214"/>
      <c r="AA234" s="214"/>
      <c r="AB234" s="214"/>
      <c r="AC234" s="214"/>
      <c r="AD234" s="214"/>
      <c r="AE234" s="214"/>
      <c r="AF234" s="214"/>
      <c r="AG234" s="214" t="s">
        <v>320</v>
      </c>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row>
    <row r="235" spans="1:60" x14ac:dyDescent="0.2">
      <c r="A235" s="229" t="s">
        <v>310</v>
      </c>
      <c r="B235" s="230" t="s">
        <v>209</v>
      </c>
      <c r="C235" s="253" t="s">
        <v>210</v>
      </c>
      <c r="D235" s="231"/>
      <c r="E235" s="232"/>
      <c r="F235" s="233"/>
      <c r="G235" s="233">
        <f>SUMIF(AG236:AG359,"&lt;&gt;NOR",G236:G359)</f>
        <v>0</v>
      </c>
      <c r="H235" s="233"/>
      <c r="I235" s="233">
        <f>SUM(I236:I359)</f>
        <v>0</v>
      </c>
      <c r="J235" s="233"/>
      <c r="K235" s="233">
        <f>SUM(K236:K359)</f>
        <v>0</v>
      </c>
      <c r="L235" s="233"/>
      <c r="M235" s="233">
        <f>SUM(M236:M359)</f>
        <v>0</v>
      </c>
      <c r="N235" s="232"/>
      <c r="O235" s="232">
        <f>SUM(O236:O359)</f>
        <v>6.9999999999999993E-2</v>
      </c>
      <c r="P235" s="232"/>
      <c r="Q235" s="232">
        <f>SUM(Q236:Q359)</f>
        <v>45.16</v>
      </c>
      <c r="R235" s="233"/>
      <c r="S235" s="233"/>
      <c r="T235" s="234"/>
      <c r="U235" s="228"/>
      <c r="V235" s="228">
        <f>SUM(V236:V359)</f>
        <v>147.29000000000002</v>
      </c>
      <c r="W235" s="228"/>
      <c r="X235" s="228"/>
      <c r="Y235" s="228"/>
      <c r="AG235" t="s">
        <v>311</v>
      </c>
    </row>
    <row r="236" spans="1:60" outlineLevel="1" x14ac:dyDescent="0.2">
      <c r="A236" s="236">
        <v>40</v>
      </c>
      <c r="B236" s="237" t="s">
        <v>517</v>
      </c>
      <c r="C236" s="254" t="s">
        <v>518</v>
      </c>
      <c r="D236" s="238" t="s">
        <v>379</v>
      </c>
      <c r="E236" s="239">
        <v>17.806999999999999</v>
      </c>
      <c r="F236" s="240"/>
      <c r="G236" s="241">
        <f>ROUND(E236*F236,2)</f>
        <v>0</v>
      </c>
      <c r="H236" s="240"/>
      <c r="I236" s="241">
        <f>ROUND(E236*H236,2)</f>
        <v>0</v>
      </c>
      <c r="J236" s="240"/>
      <c r="K236" s="241">
        <f>ROUND(E236*J236,2)</f>
        <v>0</v>
      </c>
      <c r="L236" s="241">
        <v>12</v>
      </c>
      <c r="M236" s="241">
        <f>G236*(1+L236/100)</f>
        <v>0</v>
      </c>
      <c r="N236" s="239">
        <v>6.7000000000000002E-4</v>
      </c>
      <c r="O236" s="239">
        <f>ROUND(E236*N236,2)</f>
        <v>0.01</v>
      </c>
      <c r="P236" s="239">
        <v>0.184</v>
      </c>
      <c r="Q236" s="239">
        <f>ROUND(E236*P236,2)</f>
        <v>3.28</v>
      </c>
      <c r="R236" s="241" t="s">
        <v>519</v>
      </c>
      <c r="S236" s="241" t="s">
        <v>315</v>
      </c>
      <c r="T236" s="242" t="s">
        <v>315</v>
      </c>
      <c r="U236" s="224">
        <v>0.22700000000000001</v>
      </c>
      <c r="V236" s="224">
        <f>ROUND(E236*U236,2)</f>
        <v>4.04</v>
      </c>
      <c r="W236" s="224"/>
      <c r="X236" s="224" t="s">
        <v>336</v>
      </c>
      <c r="Y236" s="224" t="s">
        <v>317</v>
      </c>
      <c r="Z236" s="214"/>
      <c r="AA236" s="214"/>
      <c r="AB236" s="214"/>
      <c r="AC236" s="214"/>
      <c r="AD236" s="214"/>
      <c r="AE236" s="214"/>
      <c r="AF236" s="214"/>
      <c r="AG236" s="214" t="s">
        <v>367</v>
      </c>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row>
    <row r="237" spans="1:60" ht="22.5" outlineLevel="2" x14ac:dyDescent="0.2">
      <c r="A237" s="221"/>
      <c r="B237" s="222"/>
      <c r="C237" s="267" t="s">
        <v>520</v>
      </c>
      <c r="D237" s="266"/>
      <c r="E237" s="266"/>
      <c r="F237" s="266"/>
      <c r="G237" s="266"/>
      <c r="H237" s="224"/>
      <c r="I237" s="224"/>
      <c r="J237" s="224"/>
      <c r="K237" s="224"/>
      <c r="L237" s="224"/>
      <c r="M237" s="224"/>
      <c r="N237" s="223"/>
      <c r="O237" s="223"/>
      <c r="P237" s="223"/>
      <c r="Q237" s="223"/>
      <c r="R237" s="224"/>
      <c r="S237" s="224"/>
      <c r="T237" s="224"/>
      <c r="U237" s="224"/>
      <c r="V237" s="224"/>
      <c r="W237" s="224"/>
      <c r="X237" s="224"/>
      <c r="Y237" s="224"/>
      <c r="Z237" s="214"/>
      <c r="AA237" s="214"/>
      <c r="AB237" s="214"/>
      <c r="AC237" s="214"/>
      <c r="AD237" s="214"/>
      <c r="AE237" s="214"/>
      <c r="AF237" s="214"/>
      <c r="AG237" s="214" t="s">
        <v>369</v>
      </c>
      <c r="AH237" s="214"/>
      <c r="AI237" s="214"/>
      <c r="AJ237" s="214"/>
      <c r="AK237" s="214"/>
      <c r="AL237" s="214"/>
      <c r="AM237" s="214"/>
      <c r="AN237" s="214"/>
      <c r="AO237" s="214"/>
      <c r="AP237" s="214"/>
      <c r="AQ237" s="214"/>
      <c r="AR237" s="214"/>
      <c r="AS237" s="214"/>
      <c r="AT237" s="214"/>
      <c r="AU237" s="214"/>
      <c r="AV237" s="214"/>
      <c r="AW237" s="214"/>
      <c r="AX237" s="214"/>
      <c r="AY237" s="214"/>
      <c r="AZ237" s="214"/>
      <c r="BA237" s="244" t="str">
        <f>C237</f>
        <v>nebo vybourání otvorů průřezové plochy přes 4 m2 v příčkách, včetně pomocného lešení o výšce podlahy do 1900 mm a pro zatížení do 1,5 kPa  (150 kg/m2),</v>
      </c>
      <c r="BB237" s="214"/>
      <c r="BC237" s="214"/>
      <c r="BD237" s="214"/>
      <c r="BE237" s="214"/>
      <c r="BF237" s="214"/>
      <c r="BG237" s="214"/>
      <c r="BH237" s="214"/>
    </row>
    <row r="238" spans="1:60" outlineLevel="2" x14ac:dyDescent="0.2">
      <c r="A238" s="221"/>
      <c r="B238" s="222"/>
      <c r="C238" s="268" t="s">
        <v>536</v>
      </c>
      <c r="D238" s="262"/>
      <c r="E238" s="263"/>
      <c r="F238" s="224"/>
      <c r="G238" s="224"/>
      <c r="H238" s="224"/>
      <c r="I238" s="224"/>
      <c r="J238" s="224"/>
      <c r="K238" s="224"/>
      <c r="L238" s="224"/>
      <c r="M238" s="224"/>
      <c r="N238" s="223"/>
      <c r="O238" s="223"/>
      <c r="P238" s="223"/>
      <c r="Q238" s="223"/>
      <c r="R238" s="224"/>
      <c r="S238" s="224"/>
      <c r="T238" s="224"/>
      <c r="U238" s="224"/>
      <c r="V238" s="224"/>
      <c r="W238" s="224"/>
      <c r="X238" s="224"/>
      <c r="Y238" s="224"/>
      <c r="Z238" s="214"/>
      <c r="AA238" s="214"/>
      <c r="AB238" s="214"/>
      <c r="AC238" s="214"/>
      <c r="AD238" s="214"/>
      <c r="AE238" s="214"/>
      <c r="AF238" s="214"/>
      <c r="AG238" s="214" t="s">
        <v>371</v>
      </c>
      <c r="AH238" s="214">
        <v>0</v>
      </c>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row>
    <row r="239" spans="1:60" outlineLevel="3" x14ac:dyDescent="0.2">
      <c r="A239" s="221"/>
      <c r="B239" s="222"/>
      <c r="C239" s="268" t="s">
        <v>1647</v>
      </c>
      <c r="D239" s="262"/>
      <c r="E239" s="263">
        <v>17.806999999999999</v>
      </c>
      <c r="F239" s="224"/>
      <c r="G239" s="224"/>
      <c r="H239" s="224"/>
      <c r="I239" s="224"/>
      <c r="J239" s="224"/>
      <c r="K239" s="224"/>
      <c r="L239" s="224"/>
      <c r="M239" s="224"/>
      <c r="N239" s="223"/>
      <c r="O239" s="223"/>
      <c r="P239" s="223"/>
      <c r="Q239" s="223"/>
      <c r="R239" s="224"/>
      <c r="S239" s="224"/>
      <c r="T239" s="224"/>
      <c r="U239" s="224"/>
      <c r="V239" s="224"/>
      <c r="W239" s="224"/>
      <c r="X239" s="224"/>
      <c r="Y239" s="224"/>
      <c r="Z239" s="214"/>
      <c r="AA239" s="214"/>
      <c r="AB239" s="214"/>
      <c r="AC239" s="214"/>
      <c r="AD239" s="214"/>
      <c r="AE239" s="214"/>
      <c r="AF239" s="214"/>
      <c r="AG239" s="214" t="s">
        <v>371</v>
      </c>
      <c r="AH239" s="214">
        <v>0</v>
      </c>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row>
    <row r="240" spans="1:60" outlineLevel="1" x14ac:dyDescent="0.2">
      <c r="A240" s="236">
        <v>41</v>
      </c>
      <c r="B240" s="237" t="s">
        <v>1076</v>
      </c>
      <c r="C240" s="254" t="s">
        <v>1077</v>
      </c>
      <c r="D240" s="238" t="s">
        <v>379</v>
      </c>
      <c r="E240" s="239">
        <v>7.26</v>
      </c>
      <c r="F240" s="240"/>
      <c r="G240" s="241">
        <f>ROUND(E240*F240,2)</f>
        <v>0</v>
      </c>
      <c r="H240" s="240"/>
      <c r="I240" s="241">
        <f>ROUND(E240*H240,2)</f>
        <v>0</v>
      </c>
      <c r="J240" s="240"/>
      <c r="K240" s="241">
        <f>ROUND(E240*J240,2)</f>
        <v>0</v>
      </c>
      <c r="L240" s="241">
        <v>12</v>
      </c>
      <c r="M240" s="241">
        <f>G240*(1+L240/100)</f>
        <v>0</v>
      </c>
      <c r="N240" s="239">
        <v>6.7000000000000002E-4</v>
      </c>
      <c r="O240" s="239">
        <f>ROUND(E240*N240,2)</f>
        <v>0</v>
      </c>
      <c r="P240" s="239">
        <v>0.31900000000000001</v>
      </c>
      <c r="Q240" s="239">
        <f>ROUND(E240*P240,2)</f>
        <v>2.3199999999999998</v>
      </c>
      <c r="R240" s="241" t="s">
        <v>519</v>
      </c>
      <c r="S240" s="241" t="s">
        <v>315</v>
      </c>
      <c r="T240" s="242" t="s">
        <v>315</v>
      </c>
      <c r="U240" s="224">
        <v>0.317</v>
      </c>
      <c r="V240" s="224">
        <f>ROUND(E240*U240,2)</f>
        <v>2.2999999999999998</v>
      </c>
      <c r="W240" s="224"/>
      <c r="X240" s="224" t="s">
        <v>336</v>
      </c>
      <c r="Y240" s="224" t="s">
        <v>317</v>
      </c>
      <c r="Z240" s="214"/>
      <c r="AA240" s="214"/>
      <c r="AB240" s="214"/>
      <c r="AC240" s="214"/>
      <c r="AD240" s="214"/>
      <c r="AE240" s="214"/>
      <c r="AF240" s="214"/>
      <c r="AG240" s="214" t="s">
        <v>367</v>
      </c>
      <c r="AH240" s="214"/>
      <c r="AI240" s="214"/>
      <c r="AJ240" s="214"/>
      <c r="AK240" s="214"/>
      <c r="AL240" s="214"/>
      <c r="AM240" s="214"/>
      <c r="AN240" s="214"/>
      <c r="AO240" s="214"/>
      <c r="AP240" s="214"/>
      <c r="AQ240" s="214"/>
      <c r="AR240" s="214"/>
      <c r="AS240" s="214"/>
      <c r="AT240" s="214"/>
      <c r="AU240" s="214"/>
      <c r="AV240" s="214"/>
      <c r="AW240" s="214"/>
      <c r="AX240" s="214"/>
      <c r="AY240" s="214"/>
      <c r="AZ240" s="214"/>
      <c r="BA240" s="214"/>
      <c r="BB240" s="214"/>
      <c r="BC240" s="214"/>
      <c r="BD240" s="214"/>
      <c r="BE240" s="214"/>
      <c r="BF240" s="214"/>
      <c r="BG240" s="214"/>
      <c r="BH240" s="214"/>
    </row>
    <row r="241" spans="1:60" ht="22.5" outlineLevel="2" x14ac:dyDescent="0.2">
      <c r="A241" s="221"/>
      <c r="B241" s="222"/>
      <c r="C241" s="267" t="s">
        <v>520</v>
      </c>
      <c r="D241" s="266"/>
      <c r="E241" s="266"/>
      <c r="F241" s="266"/>
      <c r="G241" s="266"/>
      <c r="H241" s="224"/>
      <c r="I241" s="224"/>
      <c r="J241" s="224"/>
      <c r="K241" s="224"/>
      <c r="L241" s="224"/>
      <c r="M241" s="224"/>
      <c r="N241" s="223"/>
      <c r="O241" s="223"/>
      <c r="P241" s="223"/>
      <c r="Q241" s="223"/>
      <c r="R241" s="224"/>
      <c r="S241" s="224"/>
      <c r="T241" s="224"/>
      <c r="U241" s="224"/>
      <c r="V241" s="224"/>
      <c r="W241" s="224"/>
      <c r="X241" s="224"/>
      <c r="Y241" s="224"/>
      <c r="Z241" s="214"/>
      <c r="AA241" s="214"/>
      <c r="AB241" s="214"/>
      <c r="AC241" s="214"/>
      <c r="AD241" s="214"/>
      <c r="AE241" s="214"/>
      <c r="AF241" s="214"/>
      <c r="AG241" s="214" t="s">
        <v>369</v>
      </c>
      <c r="AH241" s="214"/>
      <c r="AI241" s="214"/>
      <c r="AJ241" s="214"/>
      <c r="AK241" s="214"/>
      <c r="AL241" s="214"/>
      <c r="AM241" s="214"/>
      <c r="AN241" s="214"/>
      <c r="AO241" s="214"/>
      <c r="AP241" s="214"/>
      <c r="AQ241" s="214"/>
      <c r="AR241" s="214"/>
      <c r="AS241" s="214"/>
      <c r="AT241" s="214"/>
      <c r="AU241" s="214"/>
      <c r="AV241" s="214"/>
      <c r="AW241" s="214"/>
      <c r="AX241" s="214"/>
      <c r="AY241" s="214"/>
      <c r="AZ241" s="214"/>
      <c r="BA241" s="244" t="str">
        <f>C241</f>
        <v>nebo vybourání otvorů průřezové plochy přes 4 m2 v příčkách, včetně pomocného lešení o výšce podlahy do 1900 mm a pro zatížení do 1,5 kPa  (150 kg/m2),</v>
      </c>
      <c r="BB241" s="214"/>
      <c r="BC241" s="214"/>
      <c r="BD241" s="214"/>
      <c r="BE241" s="214"/>
      <c r="BF241" s="214"/>
      <c r="BG241" s="214"/>
      <c r="BH241" s="214"/>
    </row>
    <row r="242" spans="1:60" outlineLevel="2" x14ac:dyDescent="0.2">
      <c r="A242" s="221"/>
      <c r="B242" s="222"/>
      <c r="C242" s="268" t="s">
        <v>536</v>
      </c>
      <c r="D242" s="262"/>
      <c r="E242" s="263"/>
      <c r="F242" s="224"/>
      <c r="G242" s="224"/>
      <c r="H242" s="224"/>
      <c r="I242" s="224"/>
      <c r="J242" s="224"/>
      <c r="K242" s="224"/>
      <c r="L242" s="224"/>
      <c r="M242" s="224"/>
      <c r="N242" s="223"/>
      <c r="O242" s="223"/>
      <c r="P242" s="223"/>
      <c r="Q242" s="223"/>
      <c r="R242" s="224"/>
      <c r="S242" s="224"/>
      <c r="T242" s="224"/>
      <c r="U242" s="224"/>
      <c r="V242" s="224"/>
      <c r="W242" s="224"/>
      <c r="X242" s="224"/>
      <c r="Y242" s="224"/>
      <c r="Z242" s="214"/>
      <c r="AA242" s="214"/>
      <c r="AB242" s="214"/>
      <c r="AC242" s="214"/>
      <c r="AD242" s="214"/>
      <c r="AE242" s="214"/>
      <c r="AF242" s="214"/>
      <c r="AG242" s="214" t="s">
        <v>371</v>
      </c>
      <c r="AH242" s="214">
        <v>0</v>
      </c>
      <c r="AI242" s="214"/>
      <c r="AJ242" s="214"/>
      <c r="AK242" s="214"/>
      <c r="AL242" s="214"/>
      <c r="AM242" s="214"/>
      <c r="AN242" s="214"/>
      <c r="AO242" s="214"/>
      <c r="AP242" s="214"/>
      <c r="AQ242" s="214"/>
      <c r="AR242" s="214"/>
      <c r="AS242" s="214"/>
      <c r="AT242" s="214"/>
      <c r="AU242" s="214"/>
      <c r="AV242" s="214"/>
      <c r="AW242" s="214"/>
      <c r="AX242" s="214"/>
      <c r="AY242" s="214"/>
      <c r="AZ242" s="214"/>
      <c r="BA242" s="214"/>
      <c r="BB242" s="214"/>
      <c r="BC242" s="214"/>
      <c r="BD242" s="214"/>
      <c r="BE242" s="214"/>
      <c r="BF242" s="214"/>
      <c r="BG242" s="214"/>
      <c r="BH242" s="214"/>
    </row>
    <row r="243" spans="1:60" outlineLevel="3" x14ac:dyDescent="0.2">
      <c r="A243" s="221"/>
      <c r="B243" s="222"/>
      <c r="C243" s="268" t="s">
        <v>1648</v>
      </c>
      <c r="D243" s="262"/>
      <c r="E243" s="263">
        <v>7.26</v>
      </c>
      <c r="F243" s="224"/>
      <c r="G243" s="224"/>
      <c r="H243" s="224"/>
      <c r="I243" s="224"/>
      <c r="J243" s="224"/>
      <c r="K243" s="224"/>
      <c r="L243" s="224"/>
      <c r="M243" s="224"/>
      <c r="N243" s="223"/>
      <c r="O243" s="223"/>
      <c r="P243" s="223"/>
      <c r="Q243" s="223"/>
      <c r="R243" s="224"/>
      <c r="S243" s="224"/>
      <c r="T243" s="224"/>
      <c r="U243" s="224"/>
      <c r="V243" s="224"/>
      <c r="W243" s="224"/>
      <c r="X243" s="224"/>
      <c r="Y243" s="224"/>
      <c r="Z243" s="214"/>
      <c r="AA243" s="214"/>
      <c r="AB243" s="214"/>
      <c r="AC243" s="214"/>
      <c r="AD243" s="214"/>
      <c r="AE243" s="214"/>
      <c r="AF243" s="214"/>
      <c r="AG243" s="214" t="s">
        <v>371</v>
      </c>
      <c r="AH243" s="214">
        <v>0</v>
      </c>
      <c r="AI243" s="214"/>
      <c r="AJ243" s="214"/>
      <c r="AK243" s="214"/>
      <c r="AL243" s="214"/>
      <c r="AM243" s="214"/>
      <c r="AN243" s="214"/>
      <c r="AO243" s="214"/>
      <c r="AP243" s="214"/>
      <c r="AQ243" s="214"/>
      <c r="AR243" s="214"/>
      <c r="AS243" s="214"/>
      <c r="AT243" s="214"/>
      <c r="AU243" s="214"/>
      <c r="AV243" s="214"/>
      <c r="AW243" s="214"/>
      <c r="AX243" s="214"/>
      <c r="AY243" s="214"/>
      <c r="AZ243" s="214"/>
      <c r="BA243" s="214"/>
      <c r="BB243" s="214"/>
      <c r="BC243" s="214"/>
      <c r="BD243" s="214"/>
      <c r="BE243" s="214"/>
      <c r="BF243" s="214"/>
      <c r="BG243" s="214"/>
      <c r="BH243" s="214"/>
    </row>
    <row r="244" spans="1:60" outlineLevel="1" x14ac:dyDescent="0.2">
      <c r="A244" s="236">
        <v>42</v>
      </c>
      <c r="B244" s="237" t="s">
        <v>1073</v>
      </c>
      <c r="C244" s="254" t="s">
        <v>1074</v>
      </c>
      <c r="D244" s="238" t="s">
        <v>379</v>
      </c>
      <c r="E244" s="239">
        <v>0.92</v>
      </c>
      <c r="F244" s="240"/>
      <c r="G244" s="241">
        <f>ROUND(E244*F244,2)</f>
        <v>0</v>
      </c>
      <c r="H244" s="240"/>
      <c r="I244" s="241">
        <f>ROUND(E244*H244,2)</f>
        <v>0</v>
      </c>
      <c r="J244" s="240"/>
      <c r="K244" s="241">
        <f>ROUND(E244*J244,2)</f>
        <v>0</v>
      </c>
      <c r="L244" s="241">
        <v>12</v>
      </c>
      <c r="M244" s="241">
        <f>G244*(1+L244/100)</f>
        <v>0</v>
      </c>
      <c r="N244" s="239">
        <v>0</v>
      </c>
      <c r="O244" s="239">
        <f>ROUND(E244*N244,2)</f>
        <v>0</v>
      </c>
      <c r="P244" s="239">
        <v>0.02</v>
      </c>
      <c r="Q244" s="239">
        <f>ROUND(E244*P244,2)</f>
        <v>0.02</v>
      </c>
      <c r="R244" s="241" t="s">
        <v>519</v>
      </c>
      <c r="S244" s="241" t="s">
        <v>315</v>
      </c>
      <c r="T244" s="242" t="s">
        <v>315</v>
      </c>
      <c r="U244" s="224">
        <v>0.24</v>
      </c>
      <c r="V244" s="224">
        <f>ROUND(E244*U244,2)</f>
        <v>0.22</v>
      </c>
      <c r="W244" s="224"/>
      <c r="X244" s="224" t="s">
        <v>336</v>
      </c>
      <c r="Y244" s="224" t="s">
        <v>317</v>
      </c>
      <c r="Z244" s="214"/>
      <c r="AA244" s="214"/>
      <c r="AB244" s="214"/>
      <c r="AC244" s="214"/>
      <c r="AD244" s="214"/>
      <c r="AE244" s="214"/>
      <c r="AF244" s="214"/>
      <c r="AG244" s="214" t="s">
        <v>367</v>
      </c>
      <c r="AH244" s="214"/>
      <c r="AI244" s="214"/>
      <c r="AJ244" s="214"/>
      <c r="AK244" s="214"/>
      <c r="AL244" s="214"/>
      <c r="AM244" s="214"/>
      <c r="AN244" s="214"/>
      <c r="AO244" s="214"/>
      <c r="AP244" s="214"/>
      <c r="AQ244" s="214"/>
      <c r="AR244" s="214"/>
      <c r="AS244" s="214"/>
      <c r="AT244" s="214"/>
      <c r="AU244" s="214"/>
      <c r="AV244" s="214"/>
      <c r="AW244" s="214"/>
      <c r="AX244" s="214"/>
      <c r="AY244" s="214"/>
      <c r="AZ244" s="214"/>
      <c r="BA244" s="214"/>
      <c r="BB244" s="214"/>
      <c r="BC244" s="214"/>
      <c r="BD244" s="214"/>
      <c r="BE244" s="214"/>
      <c r="BF244" s="214"/>
      <c r="BG244" s="214"/>
      <c r="BH244" s="214"/>
    </row>
    <row r="245" spans="1:60" outlineLevel="2" x14ac:dyDescent="0.2">
      <c r="A245" s="221"/>
      <c r="B245" s="222"/>
      <c r="C245" s="267" t="s">
        <v>535</v>
      </c>
      <c r="D245" s="266"/>
      <c r="E245" s="266"/>
      <c r="F245" s="266"/>
      <c r="G245" s="266"/>
      <c r="H245" s="224"/>
      <c r="I245" s="224"/>
      <c r="J245" s="224"/>
      <c r="K245" s="224"/>
      <c r="L245" s="224"/>
      <c r="M245" s="224"/>
      <c r="N245" s="223"/>
      <c r="O245" s="223"/>
      <c r="P245" s="223"/>
      <c r="Q245" s="223"/>
      <c r="R245" s="224"/>
      <c r="S245" s="224"/>
      <c r="T245" s="224"/>
      <c r="U245" s="224"/>
      <c r="V245" s="224"/>
      <c r="W245" s="224"/>
      <c r="X245" s="224"/>
      <c r="Y245" s="224"/>
      <c r="Z245" s="214"/>
      <c r="AA245" s="214"/>
      <c r="AB245" s="214"/>
      <c r="AC245" s="214"/>
      <c r="AD245" s="214"/>
      <c r="AE245" s="214"/>
      <c r="AF245" s="214"/>
      <c r="AG245" s="214" t="s">
        <v>369</v>
      </c>
      <c r="AH245" s="214"/>
      <c r="AI245" s="214"/>
      <c r="AJ245" s="214"/>
      <c r="AK245" s="214"/>
      <c r="AL245" s="214"/>
      <c r="AM245" s="214"/>
      <c r="AN245" s="214"/>
      <c r="AO245" s="214"/>
      <c r="AP245" s="214"/>
      <c r="AQ245" s="214"/>
      <c r="AR245" s="214"/>
      <c r="AS245" s="214"/>
      <c r="AT245" s="214"/>
      <c r="AU245" s="214"/>
      <c r="AV245" s="214"/>
      <c r="AW245" s="214"/>
      <c r="AX245" s="214"/>
      <c r="AY245" s="214"/>
      <c r="AZ245" s="214"/>
      <c r="BA245" s="214"/>
      <c r="BB245" s="214"/>
      <c r="BC245" s="214"/>
      <c r="BD245" s="214"/>
      <c r="BE245" s="214"/>
      <c r="BF245" s="214"/>
      <c r="BG245" s="214"/>
      <c r="BH245" s="214"/>
    </row>
    <row r="246" spans="1:60" outlineLevel="2" x14ac:dyDescent="0.2">
      <c r="A246" s="221"/>
      <c r="B246" s="222"/>
      <c r="C246" s="268" t="s">
        <v>536</v>
      </c>
      <c r="D246" s="262"/>
      <c r="E246" s="263"/>
      <c r="F246" s="224"/>
      <c r="G246" s="224"/>
      <c r="H246" s="224"/>
      <c r="I246" s="224"/>
      <c r="J246" s="224"/>
      <c r="K246" s="224"/>
      <c r="L246" s="224"/>
      <c r="M246" s="224"/>
      <c r="N246" s="223"/>
      <c r="O246" s="223"/>
      <c r="P246" s="223"/>
      <c r="Q246" s="223"/>
      <c r="R246" s="224"/>
      <c r="S246" s="224"/>
      <c r="T246" s="224"/>
      <c r="U246" s="224"/>
      <c r="V246" s="224"/>
      <c r="W246" s="224"/>
      <c r="X246" s="224"/>
      <c r="Y246" s="224"/>
      <c r="Z246" s="214"/>
      <c r="AA246" s="214"/>
      <c r="AB246" s="214"/>
      <c r="AC246" s="214"/>
      <c r="AD246" s="214"/>
      <c r="AE246" s="214"/>
      <c r="AF246" s="214"/>
      <c r="AG246" s="214" t="s">
        <v>371</v>
      </c>
      <c r="AH246" s="214">
        <v>0</v>
      </c>
      <c r="AI246" s="214"/>
      <c r="AJ246" s="214"/>
      <c r="AK246" s="214"/>
      <c r="AL246" s="214"/>
      <c r="AM246" s="214"/>
      <c r="AN246" s="214"/>
      <c r="AO246" s="214"/>
      <c r="AP246" s="214"/>
      <c r="AQ246" s="214"/>
      <c r="AR246" s="214"/>
      <c r="AS246" s="214"/>
      <c r="AT246" s="214"/>
      <c r="AU246" s="214"/>
      <c r="AV246" s="214"/>
      <c r="AW246" s="214"/>
      <c r="AX246" s="214"/>
      <c r="AY246" s="214"/>
      <c r="AZ246" s="214"/>
      <c r="BA246" s="214"/>
      <c r="BB246" s="214"/>
      <c r="BC246" s="214"/>
      <c r="BD246" s="214"/>
      <c r="BE246" s="214"/>
      <c r="BF246" s="214"/>
      <c r="BG246" s="214"/>
      <c r="BH246" s="214"/>
    </row>
    <row r="247" spans="1:60" outlineLevel="3" x14ac:dyDescent="0.2">
      <c r="A247" s="221"/>
      <c r="B247" s="222"/>
      <c r="C247" s="268" t="s">
        <v>1649</v>
      </c>
      <c r="D247" s="262"/>
      <c r="E247" s="263">
        <v>0.92</v>
      </c>
      <c r="F247" s="224"/>
      <c r="G247" s="224"/>
      <c r="H247" s="224"/>
      <c r="I247" s="224"/>
      <c r="J247" s="224"/>
      <c r="K247" s="224"/>
      <c r="L247" s="224"/>
      <c r="M247" s="224"/>
      <c r="N247" s="223"/>
      <c r="O247" s="223"/>
      <c r="P247" s="223"/>
      <c r="Q247" s="223"/>
      <c r="R247" s="224"/>
      <c r="S247" s="224"/>
      <c r="T247" s="224"/>
      <c r="U247" s="224"/>
      <c r="V247" s="224"/>
      <c r="W247" s="224"/>
      <c r="X247" s="224"/>
      <c r="Y247" s="224"/>
      <c r="Z247" s="214"/>
      <c r="AA247" s="214"/>
      <c r="AB247" s="214"/>
      <c r="AC247" s="214"/>
      <c r="AD247" s="214"/>
      <c r="AE247" s="214"/>
      <c r="AF247" s="214"/>
      <c r="AG247" s="214" t="s">
        <v>371</v>
      </c>
      <c r="AH247" s="214">
        <v>0</v>
      </c>
      <c r="AI247" s="214"/>
      <c r="AJ247" s="214"/>
      <c r="AK247" s="214"/>
      <c r="AL247" s="214"/>
      <c r="AM247" s="214"/>
      <c r="AN247" s="214"/>
      <c r="AO247" s="214"/>
      <c r="AP247" s="214"/>
      <c r="AQ247" s="214"/>
      <c r="AR247" s="214"/>
      <c r="AS247" s="214"/>
      <c r="AT247" s="214"/>
      <c r="AU247" s="214"/>
      <c r="AV247" s="214"/>
      <c r="AW247" s="214"/>
      <c r="AX247" s="214"/>
      <c r="AY247" s="214"/>
      <c r="AZ247" s="214"/>
      <c r="BA247" s="214"/>
      <c r="BB247" s="214"/>
      <c r="BC247" s="214"/>
      <c r="BD247" s="214"/>
      <c r="BE247" s="214"/>
      <c r="BF247" s="214"/>
      <c r="BG247" s="214"/>
      <c r="BH247" s="214"/>
    </row>
    <row r="248" spans="1:60" outlineLevel="1" x14ac:dyDescent="0.2">
      <c r="A248" s="236">
        <v>43</v>
      </c>
      <c r="B248" s="237" t="s">
        <v>1650</v>
      </c>
      <c r="C248" s="254" t="s">
        <v>1651</v>
      </c>
      <c r="D248" s="238" t="s">
        <v>379</v>
      </c>
      <c r="E248" s="239">
        <v>7.57</v>
      </c>
      <c r="F248" s="240"/>
      <c r="G248" s="241">
        <f>ROUND(E248*F248,2)</f>
        <v>0</v>
      </c>
      <c r="H248" s="240"/>
      <c r="I248" s="241">
        <f>ROUND(E248*H248,2)</f>
        <v>0</v>
      </c>
      <c r="J248" s="240"/>
      <c r="K248" s="241">
        <f>ROUND(E248*J248,2)</f>
        <v>0</v>
      </c>
      <c r="L248" s="241">
        <v>12</v>
      </c>
      <c r="M248" s="241">
        <f>G248*(1+L248/100)</f>
        <v>0</v>
      </c>
      <c r="N248" s="239">
        <v>0</v>
      </c>
      <c r="O248" s="239">
        <f>ROUND(E248*N248,2)</f>
        <v>0</v>
      </c>
      <c r="P248" s="239">
        <v>0.02</v>
      </c>
      <c r="Q248" s="239">
        <f>ROUND(E248*P248,2)</f>
        <v>0.15</v>
      </c>
      <c r="R248" s="241" t="s">
        <v>519</v>
      </c>
      <c r="S248" s="241" t="s">
        <v>315</v>
      </c>
      <c r="T248" s="242" t="s">
        <v>315</v>
      </c>
      <c r="U248" s="224">
        <v>0.15</v>
      </c>
      <c r="V248" s="224">
        <f>ROUND(E248*U248,2)</f>
        <v>1.1399999999999999</v>
      </c>
      <c r="W248" s="224"/>
      <c r="X248" s="224" t="s">
        <v>336</v>
      </c>
      <c r="Y248" s="224" t="s">
        <v>317</v>
      </c>
      <c r="Z248" s="214"/>
      <c r="AA248" s="214"/>
      <c r="AB248" s="214"/>
      <c r="AC248" s="214"/>
      <c r="AD248" s="214"/>
      <c r="AE248" s="214"/>
      <c r="AF248" s="214"/>
      <c r="AG248" s="214" t="s">
        <v>367</v>
      </c>
      <c r="AH248" s="214"/>
      <c r="AI248" s="214"/>
      <c r="AJ248" s="214"/>
      <c r="AK248" s="214"/>
      <c r="AL248" s="214"/>
      <c r="AM248" s="214"/>
      <c r="AN248" s="214"/>
      <c r="AO248" s="214"/>
      <c r="AP248" s="214"/>
      <c r="AQ248" s="214"/>
      <c r="AR248" s="214"/>
      <c r="AS248" s="214"/>
      <c r="AT248" s="214"/>
      <c r="AU248" s="214"/>
      <c r="AV248" s="214"/>
      <c r="AW248" s="214"/>
      <c r="AX248" s="214"/>
      <c r="AY248" s="214"/>
      <c r="AZ248" s="214"/>
      <c r="BA248" s="214"/>
      <c r="BB248" s="214"/>
      <c r="BC248" s="214"/>
      <c r="BD248" s="214"/>
      <c r="BE248" s="214"/>
      <c r="BF248" s="214"/>
      <c r="BG248" s="214"/>
      <c r="BH248" s="214"/>
    </row>
    <row r="249" spans="1:60" outlineLevel="2" x14ac:dyDescent="0.2">
      <c r="A249" s="221"/>
      <c r="B249" s="222"/>
      <c r="C249" s="267" t="s">
        <v>535</v>
      </c>
      <c r="D249" s="266"/>
      <c r="E249" s="266"/>
      <c r="F249" s="266"/>
      <c r="G249" s="266"/>
      <c r="H249" s="224"/>
      <c r="I249" s="224"/>
      <c r="J249" s="224"/>
      <c r="K249" s="224"/>
      <c r="L249" s="224"/>
      <c r="M249" s="224"/>
      <c r="N249" s="223"/>
      <c r="O249" s="223"/>
      <c r="P249" s="223"/>
      <c r="Q249" s="223"/>
      <c r="R249" s="224"/>
      <c r="S249" s="224"/>
      <c r="T249" s="224"/>
      <c r="U249" s="224"/>
      <c r="V249" s="224"/>
      <c r="W249" s="224"/>
      <c r="X249" s="224"/>
      <c r="Y249" s="224"/>
      <c r="Z249" s="214"/>
      <c r="AA249" s="214"/>
      <c r="AB249" s="214"/>
      <c r="AC249" s="214"/>
      <c r="AD249" s="214"/>
      <c r="AE249" s="214"/>
      <c r="AF249" s="214"/>
      <c r="AG249" s="214" t="s">
        <v>369</v>
      </c>
      <c r="AH249" s="214"/>
      <c r="AI249" s="214"/>
      <c r="AJ249" s="214"/>
      <c r="AK249" s="214"/>
      <c r="AL249" s="214"/>
      <c r="AM249" s="214"/>
      <c r="AN249" s="214"/>
      <c r="AO249" s="214"/>
      <c r="AP249" s="214"/>
      <c r="AQ249" s="214"/>
      <c r="AR249" s="214"/>
      <c r="AS249" s="214"/>
      <c r="AT249" s="214"/>
      <c r="AU249" s="214"/>
      <c r="AV249" s="214"/>
      <c r="AW249" s="214"/>
      <c r="AX249" s="214"/>
      <c r="AY249" s="214"/>
      <c r="AZ249" s="214"/>
      <c r="BA249" s="214"/>
      <c r="BB249" s="214"/>
      <c r="BC249" s="214"/>
      <c r="BD249" s="214"/>
      <c r="BE249" s="214"/>
      <c r="BF249" s="214"/>
      <c r="BG249" s="214"/>
      <c r="BH249" s="214"/>
    </row>
    <row r="250" spans="1:60" outlineLevel="2" x14ac:dyDescent="0.2">
      <c r="A250" s="221"/>
      <c r="B250" s="222"/>
      <c r="C250" s="268" t="s">
        <v>536</v>
      </c>
      <c r="D250" s="262"/>
      <c r="E250" s="263"/>
      <c r="F250" s="224"/>
      <c r="G250" s="224"/>
      <c r="H250" s="224"/>
      <c r="I250" s="224"/>
      <c r="J250" s="224"/>
      <c r="K250" s="224"/>
      <c r="L250" s="224"/>
      <c r="M250" s="224"/>
      <c r="N250" s="223"/>
      <c r="O250" s="223"/>
      <c r="P250" s="223"/>
      <c r="Q250" s="223"/>
      <c r="R250" s="224"/>
      <c r="S250" s="224"/>
      <c r="T250" s="224"/>
      <c r="U250" s="224"/>
      <c r="V250" s="224"/>
      <c r="W250" s="224"/>
      <c r="X250" s="224"/>
      <c r="Y250" s="224"/>
      <c r="Z250" s="214"/>
      <c r="AA250" s="214"/>
      <c r="AB250" s="214"/>
      <c r="AC250" s="214"/>
      <c r="AD250" s="214"/>
      <c r="AE250" s="214"/>
      <c r="AF250" s="214"/>
      <c r="AG250" s="214" t="s">
        <v>371</v>
      </c>
      <c r="AH250" s="214">
        <v>0</v>
      </c>
      <c r="AI250" s="214"/>
      <c r="AJ250" s="214"/>
      <c r="AK250" s="214"/>
      <c r="AL250" s="214"/>
      <c r="AM250" s="214"/>
      <c r="AN250" s="214"/>
      <c r="AO250" s="214"/>
      <c r="AP250" s="214"/>
      <c r="AQ250" s="214"/>
      <c r="AR250" s="214"/>
      <c r="AS250" s="214"/>
      <c r="AT250" s="214"/>
      <c r="AU250" s="214"/>
      <c r="AV250" s="214"/>
      <c r="AW250" s="214"/>
      <c r="AX250" s="214"/>
      <c r="AY250" s="214"/>
      <c r="AZ250" s="214"/>
      <c r="BA250" s="214"/>
      <c r="BB250" s="214"/>
      <c r="BC250" s="214"/>
      <c r="BD250" s="214"/>
      <c r="BE250" s="214"/>
      <c r="BF250" s="214"/>
      <c r="BG250" s="214"/>
      <c r="BH250" s="214"/>
    </row>
    <row r="251" spans="1:60" outlineLevel="3" x14ac:dyDescent="0.2">
      <c r="A251" s="221"/>
      <c r="B251" s="222"/>
      <c r="C251" s="268" t="s">
        <v>1649</v>
      </c>
      <c r="D251" s="262"/>
      <c r="E251" s="263">
        <v>0.92</v>
      </c>
      <c r="F251" s="224"/>
      <c r="G251" s="224"/>
      <c r="H251" s="224"/>
      <c r="I251" s="224"/>
      <c r="J251" s="224"/>
      <c r="K251" s="224"/>
      <c r="L251" s="224"/>
      <c r="M251" s="224"/>
      <c r="N251" s="223"/>
      <c r="O251" s="223"/>
      <c r="P251" s="223"/>
      <c r="Q251" s="223"/>
      <c r="R251" s="224"/>
      <c r="S251" s="224"/>
      <c r="T251" s="224"/>
      <c r="U251" s="224"/>
      <c r="V251" s="224"/>
      <c r="W251" s="224"/>
      <c r="X251" s="224"/>
      <c r="Y251" s="224"/>
      <c r="Z251" s="214"/>
      <c r="AA251" s="214"/>
      <c r="AB251" s="214"/>
      <c r="AC251" s="214"/>
      <c r="AD251" s="214"/>
      <c r="AE251" s="214"/>
      <c r="AF251" s="214"/>
      <c r="AG251" s="214" t="s">
        <v>371</v>
      </c>
      <c r="AH251" s="214">
        <v>0</v>
      </c>
      <c r="AI251" s="214"/>
      <c r="AJ251" s="214"/>
      <c r="AK251" s="214"/>
      <c r="AL251" s="214"/>
      <c r="AM251" s="214"/>
      <c r="AN251" s="214"/>
      <c r="AO251" s="214"/>
      <c r="AP251" s="214"/>
      <c r="AQ251" s="214"/>
      <c r="AR251" s="214"/>
      <c r="AS251" s="214"/>
      <c r="AT251" s="214"/>
      <c r="AU251" s="214"/>
      <c r="AV251" s="214"/>
      <c r="AW251" s="214"/>
      <c r="AX251" s="214"/>
      <c r="AY251" s="214"/>
      <c r="AZ251" s="214"/>
      <c r="BA251" s="214"/>
      <c r="BB251" s="214"/>
      <c r="BC251" s="214"/>
      <c r="BD251" s="214"/>
      <c r="BE251" s="214"/>
      <c r="BF251" s="214"/>
      <c r="BG251" s="214"/>
      <c r="BH251" s="214"/>
    </row>
    <row r="252" spans="1:60" outlineLevel="3" x14ac:dyDescent="0.2">
      <c r="A252" s="221"/>
      <c r="B252" s="222"/>
      <c r="C252" s="268" t="s">
        <v>1652</v>
      </c>
      <c r="D252" s="262"/>
      <c r="E252" s="263">
        <v>4.2</v>
      </c>
      <c r="F252" s="224"/>
      <c r="G252" s="224"/>
      <c r="H252" s="224"/>
      <c r="I252" s="224"/>
      <c r="J252" s="224"/>
      <c r="K252" s="224"/>
      <c r="L252" s="224"/>
      <c r="M252" s="224"/>
      <c r="N252" s="223"/>
      <c r="O252" s="223"/>
      <c r="P252" s="223"/>
      <c r="Q252" s="223"/>
      <c r="R252" s="224"/>
      <c r="S252" s="224"/>
      <c r="T252" s="224"/>
      <c r="U252" s="224"/>
      <c r="V252" s="224"/>
      <c r="W252" s="224"/>
      <c r="X252" s="224"/>
      <c r="Y252" s="224"/>
      <c r="Z252" s="214"/>
      <c r="AA252" s="214"/>
      <c r="AB252" s="214"/>
      <c r="AC252" s="214"/>
      <c r="AD252" s="214"/>
      <c r="AE252" s="214"/>
      <c r="AF252" s="214"/>
      <c r="AG252" s="214" t="s">
        <v>371</v>
      </c>
      <c r="AH252" s="214">
        <v>0</v>
      </c>
      <c r="AI252" s="214"/>
      <c r="AJ252" s="214"/>
      <c r="AK252" s="214"/>
      <c r="AL252" s="214"/>
      <c r="AM252" s="214"/>
      <c r="AN252" s="214"/>
      <c r="AO252" s="214"/>
      <c r="AP252" s="214"/>
      <c r="AQ252" s="214"/>
      <c r="AR252" s="214"/>
      <c r="AS252" s="214"/>
      <c r="AT252" s="214"/>
      <c r="AU252" s="214"/>
      <c r="AV252" s="214"/>
      <c r="AW252" s="214"/>
      <c r="AX252" s="214"/>
      <c r="AY252" s="214"/>
      <c r="AZ252" s="214"/>
      <c r="BA252" s="214"/>
      <c r="BB252" s="214"/>
      <c r="BC252" s="214"/>
      <c r="BD252" s="214"/>
      <c r="BE252" s="214"/>
      <c r="BF252" s="214"/>
      <c r="BG252" s="214"/>
      <c r="BH252" s="214"/>
    </row>
    <row r="253" spans="1:60" outlineLevel="3" x14ac:dyDescent="0.2">
      <c r="A253" s="221"/>
      <c r="B253" s="222"/>
      <c r="C253" s="268" t="s">
        <v>1653</v>
      </c>
      <c r="D253" s="262"/>
      <c r="E253" s="263">
        <v>2.4500000000000002</v>
      </c>
      <c r="F253" s="224"/>
      <c r="G253" s="224"/>
      <c r="H253" s="224"/>
      <c r="I253" s="224"/>
      <c r="J253" s="224"/>
      <c r="K253" s="224"/>
      <c r="L253" s="224"/>
      <c r="M253" s="224"/>
      <c r="N253" s="223"/>
      <c r="O253" s="223"/>
      <c r="P253" s="223"/>
      <c r="Q253" s="223"/>
      <c r="R253" s="224"/>
      <c r="S253" s="224"/>
      <c r="T253" s="224"/>
      <c r="U253" s="224"/>
      <c r="V253" s="224"/>
      <c r="W253" s="224"/>
      <c r="X253" s="224"/>
      <c r="Y253" s="224"/>
      <c r="Z253" s="214"/>
      <c r="AA253" s="214"/>
      <c r="AB253" s="214"/>
      <c r="AC253" s="214"/>
      <c r="AD253" s="214"/>
      <c r="AE253" s="214"/>
      <c r="AF253" s="214"/>
      <c r="AG253" s="214" t="s">
        <v>371</v>
      </c>
      <c r="AH253" s="214">
        <v>0</v>
      </c>
      <c r="AI253" s="214"/>
      <c r="AJ253" s="214"/>
      <c r="AK253" s="214"/>
      <c r="AL253" s="214"/>
      <c r="AM253" s="214"/>
      <c r="AN253" s="214"/>
      <c r="AO253" s="214"/>
      <c r="AP253" s="214"/>
      <c r="AQ253" s="214"/>
      <c r="AR253" s="214"/>
      <c r="AS253" s="214"/>
      <c r="AT253" s="214"/>
      <c r="AU253" s="214"/>
      <c r="AV253" s="214"/>
      <c r="AW253" s="214"/>
      <c r="AX253" s="214"/>
      <c r="AY253" s="214"/>
      <c r="AZ253" s="214"/>
      <c r="BA253" s="214"/>
      <c r="BB253" s="214"/>
      <c r="BC253" s="214"/>
      <c r="BD253" s="214"/>
      <c r="BE253" s="214"/>
      <c r="BF253" s="214"/>
      <c r="BG253" s="214"/>
      <c r="BH253" s="214"/>
    </row>
    <row r="254" spans="1:60" ht="22.5" outlineLevel="1" x14ac:dyDescent="0.2">
      <c r="A254" s="236">
        <v>44</v>
      </c>
      <c r="B254" s="237" t="s">
        <v>527</v>
      </c>
      <c r="C254" s="254" t="s">
        <v>528</v>
      </c>
      <c r="D254" s="238" t="s">
        <v>365</v>
      </c>
      <c r="E254" s="239">
        <v>15.0976</v>
      </c>
      <c r="F254" s="240"/>
      <c r="G254" s="241">
        <f>ROUND(E254*F254,2)</f>
        <v>0</v>
      </c>
      <c r="H254" s="240"/>
      <c r="I254" s="241">
        <f>ROUND(E254*H254,2)</f>
        <v>0</v>
      </c>
      <c r="J254" s="240"/>
      <c r="K254" s="241">
        <f>ROUND(E254*J254,2)</f>
        <v>0</v>
      </c>
      <c r="L254" s="241">
        <v>12</v>
      </c>
      <c r="M254" s="241">
        <f>G254*(1+L254/100)</f>
        <v>0</v>
      </c>
      <c r="N254" s="239">
        <v>0</v>
      </c>
      <c r="O254" s="239">
        <f>ROUND(E254*N254,2)</f>
        <v>0</v>
      </c>
      <c r="P254" s="239">
        <v>1.4</v>
      </c>
      <c r="Q254" s="239">
        <f>ROUND(E254*P254,2)</f>
        <v>21.14</v>
      </c>
      <c r="R254" s="241" t="s">
        <v>519</v>
      </c>
      <c r="S254" s="241" t="s">
        <v>315</v>
      </c>
      <c r="T254" s="242" t="s">
        <v>315</v>
      </c>
      <c r="U254" s="224">
        <v>1.0509999999999999</v>
      </c>
      <c r="V254" s="224">
        <f>ROUND(E254*U254,2)</f>
        <v>15.87</v>
      </c>
      <c r="W254" s="224"/>
      <c r="X254" s="224" t="s">
        <v>336</v>
      </c>
      <c r="Y254" s="224" t="s">
        <v>317</v>
      </c>
      <c r="Z254" s="214"/>
      <c r="AA254" s="214"/>
      <c r="AB254" s="214"/>
      <c r="AC254" s="214"/>
      <c r="AD254" s="214"/>
      <c r="AE254" s="214"/>
      <c r="AF254" s="214"/>
      <c r="AG254" s="214" t="s">
        <v>337</v>
      </c>
      <c r="AH254" s="214"/>
      <c r="AI254" s="214"/>
      <c r="AJ254" s="214"/>
      <c r="AK254" s="214"/>
      <c r="AL254" s="214"/>
      <c r="AM254" s="214"/>
      <c r="AN254" s="214"/>
      <c r="AO254" s="214"/>
      <c r="AP254" s="214"/>
      <c r="AQ254" s="214"/>
      <c r="AR254" s="214"/>
      <c r="AS254" s="214"/>
      <c r="AT254" s="214"/>
      <c r="AU254" s="214"/>
      <c r="AV254" s="214"/>
      <c r="AW254" s="214"/>
      <c r="AX254" s="214"/>
      <c r="AY254" s="214"/>
      <c r="AZ254" s="214"/>
      <c r="BA254" s="214"/>
      <c r="BB254" s="214"/>
      <c r="BC254" s="214"/>
      <c r="BD254" s="214"/>
      <c r="BE254" s="214"/>
      <c r="BF254" s="214"/>
      <c r="BG254" s="214"/>
      <c r="BH254" s="214"/>
    </row>
    <row r="255" spans="1:60" outlineLevel="2" x14ac:dyDescent="0.2">
      <c r="A255" s="221"/>
      <c r="B255" s="222"/>
      <c r="C255" s="268" t="s">
        <v>536</v>
      </c>
      <c r="D255" s="262"/>
      <c r="E255" s="263"/>
      <c r="F255" s="224"/>
      <c r="G255" s="224"/>
      <c r="H255" s="224"/>
      <c r="I255" s="224"/>
      <c r="J255" s="224"/>
      <c r="K255" s="224"/>
      <c r="L255" s="224"/>
      <c r="M255" s="224"/>
      <c r="N255" s="223"/>
      <c r="O255" s="223"/>
      <c r="P255" s="223"/>
      <c r="Q255" s="223"/>
      <c r="R255" s="224"/>
      <c r="S255" s="224"/>
      <c r="T255" s="224"/>
      <c r="U255" s="224"/>
      <c r="V255" s="224"/>
      <c r="W255" s="224"/>
      <c r="X255" s="224"/>
      <c r="Y255" s="224"/>
      <c r="Z255" s="214"/>
      <c r="AA255" s="214"/>
      <c r="AB255" s="214"/>
      <c r="AC255" s="214"/>
      <c r="AD255" s="214"/>
      <c r="AE255" s="214"/>
      <c r="AF255" s="214"/>
      <c r="AG255" s="214" t="s">
        <v>371</v>
      </c>
      <c r="AH255" s="214">
        <v>0</v>
      </c>
      <c r="AI255" s="214"/>
      <c r="AJ255" s="214"/>
      <c r="AK255" s="214"/>
      <c r="AL255" s="214"/>
      <c r="AM255" s="214"/>
      <c r="AN255" s="214"/>
      <c r="AO255" s="214"/>
      <c r="AP255" s="214"/>
      <c r="AQ255" s="214"/>
      <c r="AR255" s="214"/>
      <c r="AS255" s="214"/>
      <c r="AT255" s="214"/>
      <c r="AU255" s="214"/>
      <c r="AV255" s="214"/>
      <c r="AW255" s="214"/>
      <c r="AX255" s="214"/>
      <c r="AY255" s="214"/>
      <c r="AZ255" s="214"/>
      <c r="BA255" s="214"/>
      <c r="BB255" s="214"/>
      <c r="BC255" s="214"/>
      <c r="BD255" s="214"/>
      <c r="BE255" s="214"/>
      <c r="BF255" s="214"/>
      <c r="BG255" s="214"/>
      <c r="BH255" s="214"/>
    </row>
    <row r="256" spans="1:60" outlineLevel="3" x14ac:dyDescent="0.2">
      <c r="A256" s="221"/>
      <c r="B256" s="222"/>
      <c r="C256" s="269" t="s">
        <v>480</v>
      </c>
      <c r="D256" s="264"/>
      <c r="E256" s="265"/>
      <c r="F256" s="224"/>
      <c r="G256" s="224"/>
      <c r="H256" s="224"/>
      <c r="I256" s="224"/>
      <c r="J256" s="224"/>
      <c r="K256" s="224"/>
      <c r="L256" s="224"/>
      <c r="M256" s="224"/>
      <c r="N256" s="223"/>
      <c r="O256" s="223"/>
      <c r="P256" s="223"/>
      <c r="Q256" s="223"/>
      <c r="R256" s="224"/>
      <c r="S256" s="224"/>
      <c r="T256" s="224"/>
      <c r="U256" s="224"/>
      <c r="V256" s="224"/>
      <c r="W256" s="224"/>
      <c r="X256" s="224"/>
      <c r="Y256" s="224"/>
      <c r="Z256" s="214"/>
      <c r="AA256" s="214"/>
      <c r="AB256" s="214"/>
      <c r="AC256" s="214"/>
      <c r="AD256" s="214"/>
      <c r="AE256" s="214"/>
      <c r="AF256" s="214"/>
      <c r="AG256" s="214" t="s">
        <v>371</v>
      </c>
      <c r="AH256" s="214"/>
      <c r="AI256" s="214"/>
      <c r="AJ256" s="214"/>
      <c r="AK256" s="214"/>
      <c r="AL256" s="214"/>
      <c r="AM256" s="214"/>
      <c r="AN256" s="214"/>
      <c r="AO256" s="214"/>
      <c r="AP256" s="214"/>
      <c r="AQ256" s="214"/>
      <c r="AR256" s="214"/>
      <c r="AS256" s="214"/>
      <c r="AT256" s="214"/>
      <c r="AU256" s="214"/>
      <c r="AV256" s="214"/>
      <c r="AW256" s="214"/>
      <c r="AX256" s="214"/>
      <c r="AY256" s="214"/>
      <c r="AZ256" s="214"/>
      <c r="BA256" s="214"/>
      <c r="BB256" s="214"/>
      <c r="BC256" s="214"/>
      <c r="BD256" s="214"/>
      <c r="BE256" s="214"/>
      <c r="BF256" s="214"/>
      <c r="BG256" s="214"/>
      <c r="BH256" s="214"/>
    </row>
    <row r="257" spans="1:60" outlineLevel="3" x14ac:dyDescent="0.2">
      <c r="A257" s="221"/>
      <c r="B257" s="222"/>
      <c r="C257" s="270" t="s">
        <v>1654</v>
      </c>
      <c r="D257" s="264"/>
      <c r="E257" s="265">
        <v>18.86</v>
      </c>
      <c r="F257" s="224"/>
      <c r="G257" s="224"/>
      <c r="H257" s="224"/>
      <c r="I257" s="224"/>
      <c r="J257" s="224"/>
      <c r="K257" s="224"/>
      <c r="L257" s="224"/>
      <c r="M257" s="224"/>
      <c r="N257" s="223"/>
      <c r="O257" s="223"/>
      <c r="P257" s="223"/>
      <c r="Q257" s="223"/>
      <c r="R257" s="224"/>
      <c r="S257" s="224"/>
      <c r="T257" s="224"/>
      <c r="U257" s="224"/>
      <c r="V257" s="224"/>
      <c r="W257" s="224"/>
      <c r="X257" s="224"/>
      <c r="Y257" s="224"/>
      <c r="Z257" s="214"/>
      <c r="AA257" s="214"/>
      <c r="AB257" s="214"/>
      <c r="AC257" s="214"/>
      <c r="AD257" s="214"/>
      <c r="AE257" s="214"/>
      <c r="AF257" s="214"/>
      <c r="AG257" s="214" t="s">
        <v>371</v>
      </c>
      <c r="AH257" s="214">
        <v>2</v>
      </c>
      <c r="AI257" s="214"/>
      <c r="AJ257" s="214"/>
      <c r="AK257" s="214"/>
      <c r="AL257" s="214"/>
      <c r="AM257" s="214"/>
      <c r="AN257" s="214"/>
      <c r="AO257" s="214"/>
      <c r="AP257" s="214"/>
      <c r="AQ257" s="214"/>
      <c r="AR257" s="214"/>
      <c r="AS257" s="214"/>
      <c r="AT257" s="214"/>
      <c r="AU257" s="214"/>
      <c r="AV257" s="214"/>
      <c r="AW257" s="214"/>
      <c r="AX257" s="214"/>
      <c r="AY257" s="214"/>
      <c r="AZ257" s="214"/>
      <c r="BA257" s="214"/>
      <c r="BB257" s="214"/>
      <c r="BC257" s="214"/>
      <c r="BD257" s="214"/>
      <c r="BE257" s="214"/>
      <c r="BF257" s="214"/>
      <c r="BG257" s="214"/>
      <c r="BH257" s="214"/>
    </row>
    <row r="258" spans="1:60" outlineLevel="3" x14ac:dyDescent="0.2">
      <c r="A258" s="221"/>
      <c r="B258" s="222"/>
      <c r="C258" s="270" t="s">
        <v>1655</v>
      </c>
      <c r="D258" s="264"/>
      <c r="E258" s="265">
        <v>0.92</v>
      </c>
      <c r="F258" s="224"/>
      <c r="G258" s="224"/>
      <c r="H258" s="224"/>
      <c r="I258" s="224"/>
      <c r="J258" s="224"/>
      <c r="K258" s="224"/>
      <c r="L258" s="224"/>
      <c r="M258" s="224"/>
      <c r="N258" s="223"/>
      <c r="O258" s="223"/>
      <c r="P258" s="223"/>
      <c r="Q258" s="223"/>
      <c r="R258" s="224"/>
      <c r="S258" s="224"/>
      <c r="T258" s="224"/>
      <c r="U258" s="224"/>
      <c r="V258" s="224"/>
      <c r="W258" s="224"/>
      <c r="X258" s="224"/>
      <c r="Y258" s="224"/>
      <c r="Z258" s="214"/>
      <c r="AA258" s="214"/>
      <c r="AB258" s="214"/>
      <c r="AC258" s="214"/>
      <c r="AD258" s="214"/>
      <c r="AE258" s="214"/>
      <c r="AF258" s="214"/>
      <c r="AG258" s="214" t="s">
        <v>371</v>
      </c>
      <c r="AH258" s="214">
        <v>2</v>
      </c>
      <c r="AI258" s="214"/>
      <c r="AJ258" s="214"/>
      <c r="AK258" s="214"/>
      <c r="AL258" s="214"/>
      <c r="AM258" s="214"/>
      <c r="AN258" s="214"/>
      <c r="AO258" s="214"/>
      <c r="AP258" s="214"/>
      <c r="AQ258" s="214"/>
      <c r="AR258" s="214"/>
      <c r="AS258" s="214"/>
      <c r="AT258" s="214"/>
      <c r="AU258" s="214"/>
      <c r="AV258" s="214"/>
      <c r="AW258" s="214"/>
      <c r="AX258" s="214"/>
      <c r="AY258" s="214"/>
      <c r="AZ258" s="214"/>
      <c r="BA258" s="214"/>
      <c r="BB258" s="214"/>
      <c r="BC258" s="214"/>
      <c r="BD258" s="214"/>
      <c r="BE258" s="214"/>
      <c r="BF258" s="214"/>
      <c r="BG258" s="214"/>
      <c r="BH258" s="214"/>
    </row>
    <row r="259" spans="1:60" outlineLevel="3" x14ac:dyDescent="0.2">
      <c r="A259" s="221"/>
      <c r="B259" s="222"/>
      <c r="C259" s="270" t="s">
        <v>1656</v>
      </c>
      <c r="D259" s="264"/>
      <c r="E259" s="265">
        <v>15.67</v>
      </c>
      <c r="F259" s="224"/>
      <c r="G259" s="224"/>
      <c r="H259" s="224"/>
      <c r="I259" s="224"/>
      <c r="J259" s="224"/>
      <c r="K259" s="224"/>
      <c r="L259" s="224"/>
      <c r="M259" s="224"/>
      <c r="N259" s="223"/>
      <c r="O259" s="223"/>
      <c r="P259" s="223"/>
      <c r="Q259" s="223"/>
      <c r="R259" s="224"/>
      <c r="S259" s="224"/>
      <c r="T259" s="224"/>
      <c r="U259" s="224"/>
      <c r="V259" s="224"/>
      <c r="W259" s="224"/>
      <c r="X259" s="224"/>
      <c r="Y259" s="224"/>
      <c r="Z259" s="214"/>
      <c r="AA259" s="214"/>
      <c r="AB259" s="214"/>
      <c r="AC259" s="214"/>
      <c r="AD259" s="214"/>
      <c r="AE259" s="214"/>
      <c r="AF259" s="214"/>
      <c r="AG259" s="214" t="s">
        <v>371</v>
      </c>
      <c r="AH259" s="214">
        <v>2</v>
      </c>
      <c r="AI259" s="214"/>
      <c r="AJ259" s="214"/>
      <c r="AK259" s="214"/>
      <c r="AL259" s="214"/>
      <c r="AM259" s="214"/>
      <c r="AN259" s="214"/>
      <c r="AO259" s="214"/>
      <c r="AP259" s="214"/>
      <c r="AQ259" s="214"/>
      <c r="AR259" s="214"/>
      <c r="AS259" s="214"/>
      <c r="AT259" s="214"/>
      <c r="AU259" s="214"/>
      <c r="AV259" s="214"/>
      <c r="AW259" s="214"/>
      <c r="AX259" s="214"/>
      <c r="AY259" s="214"/>
      <c r="AZ259" s="214"/>
      <c r="BA259" s="214"/>
      <c r="BB259" s="214"/>
      <c r="BC259" s="214"/>
      <c r="BD259" s="214"/>
      <c r="BE259" s="214"/>
      <c r="BF259" s="214"/>
      <c r="BG259" s="214"/>
      <c r="BH259" s="214"/>
    </row>
    <row r="260" spans="1:60" outlineLevel="3" x14ac:dyDescent="0.2">
      <c r="A260" s="221"/>
      <c r="B260" s="222"/>
      <c r="C260" s="270" t="s">
        <v>1657</v>
      </c>
      <c r="D260" s="264"/>
      <c r="E260" s="265">
        <v>22.61</v>
      </c>
      <c r="F260" s="224"/>
      <c r="G260" s="224"/>
      <c r="H260" s="224"/>
      <c r="I260" s="224"/>
      <c r="J260" s="224"/>
      <c r="K260" s="224"/>
      <c r="L260" s="224"/>
      <c r="M260" s="224"/>
      <c r="N260" s="223"/>
      <c r="O260" s="223"/>
      <c r="P260" s="223"/>
      <c r="Q260" s="223"/>
      <c r="R260" s="224"/>
      <c r="S260" s="224"/>
      <c r="T260" s="224"/>
      <c r="U260" s="224"/>
      <c r="V260" s="224"/>
      <c r="W260" s="224"/>
      <c r="X260" s="224"/>
      <c r="Y260" s="224"/>
      <c r="Z260" s="214"/>
      <c r="AA260" s="214"/>
      <c r="AB260" s="214"/>
      <c r="AC260" s="214"/>
      <c r="AD260" s="214"/>
      <c r="AE260" s="214"/>
      <c r="AF260" s="214"/>
      <c r="AG260" s="214" t="s">
        <v>371</v>
      </c>
      <c r="AH260" s="214">
        <v>2</v>
      </c>
      <c r="AI260" s="214"/>
      <c r="AJ260" s="214"/>
      <c r="AK260" s="214"/>
      <c r="AL260" s="214"/>
      <c r="AM260" s="214"/>
      <c r="AN260" s="214"/>
      <c r="AO260" s="214"/>
      <c r="AP260" s="214"/>
      <c r="AQ260" s="214"/>
      <c r="AR260" s="214"/>
      <c r="AS260" s="214"/>
      <c r="AT260" s="214"/>
      <c r="AU260" s="214"/>
      <c r="AV260" s="214"/>
      <c r="AW260" s="214"/>
      <c r="AX260" s="214"/>
      <c r="AY260" s="214"/>
      <c r="AZ260" s="214"/>
      <c r="BA260" s="214"/>
      <c r="BB260" s="214"/>
      <c r="BC260" s="214"/>
      <c r="BD260" s="214"/>
      <c r="BE260" s="214"/>
      <c r="BF260" s="214"/>
      <c r="BG260" s="214"/>
      <c r="BH260" s="214"/>
    </row>
    <row r="261" spans="1:60" outlineLevel="3" x14ac:dyDescent="0.2">
      <c r="A261" s="221"/>
      <c r="B261" s="222"/>
      <c r="C261" s="270" t="s">
        <v>1658</v>
      </c>
      <c r="D261" s="264"/>
      <c r="E261" s="265">
        <v>24.71</v>
      </c>
      <c r="F261" s="224"/>
      <c r="G261" s="224"/>
      <c r="H261" s="224"/>
      <c r="I261" s="224"/>
      <c r="J261" s="224"/>
      <c r="K261" s="224"/>
      <c r="L261" s="224"/>
      <c r="M261" s="224"/>
      <c r="N261" s="223"/>
      <c r="O261" s="223"/>
      <c r="P261" s="223"/>
      <c r="Q261" s="223"/>
      <c r="R261" s="224"/>
      <c r="S261" s="224"/>
      <c r="T261" s="224"/>
      <c r="U261" s="224"/>
      <c r="V261" s="224"/>
      <c r="W261" s="224"/>
      <c r="X261" s="224"/>
      <c r="Y261" s="224"/>
      <c r="Z261" s="214"/>
      <c r="AA261" s="214"/>
      <c r="AB261" s="214"/>
      <c r="AC261" s="214"/>
      <c r="AD261" s="214"/>
      <c r="AE261" s="214"/>
      <c r="AF261" s="214"/>
      <c r="AG261" s="214" t="s">
        <v>371</v>
      </c>
      <c r="AH261" s="214">
        <v>2</v>
      </c>
      <c r="AI261" s="214"/>
      <c r="AJ261" s="214"/>
      <c r="AK261" s="214"/>
      <c r="AL261" s="214"/>
      <c r="AM261" s="214"/>
      <c r="AN261" s="214"/>
      <c r="AO261" s="214"/>
      <c r="AP261" s="214"/>
      <c r="AQ261" s="214"/>
      <c r="AR261" s="214"/>
      <c r="AS261" s="214"/>
      <c r="AT261" s="214"/>
      <c r="AU261" s="214"/>
      <c r="AV261" s="214"/>
      <c r="AW261" s="214"/>
      <c r="AX261" s="214"/>
      <c r="AY261" s="214"/>
      <c r="AZ261" s="214"/>
      <c r="BA261" s="214"/>
      <c r="BB261" s="214"/>
      <c r="BC261" s="214"/>
      <c r="BD261" s="214"/>
      <c r="BE261" s="214"/>
      <c r="BF261" s="214"/>
      <c r="BG261" s="214"/>
      <c r="BH261" s="214"/>
    </row>
    <row r="262" spans="1:60" outlineLevel="3" x14ac:dyDescent="0.2">
      <c r="A262" s="221"/>
      <c r="B262" s="222"/>
      <c r="C262" s="270" t="s">
        <v>1659</v>
      </c>
      <c r="D262" s="264"/>
      <c r="E262" s="265">
        <v>4.2</v>
      </c>
      <c r="F262" s="224"/>
      <c r="G262" s="224"/>
      <c r="H262" s="224"/>
      <c r="I262" s="224"/>
      <c r="J262" s="224"/>
      <c r="K262" s="224"/>
      <c r="L262" s="224"/>
      <c r="M262" s="224"/>
      <c r="N262" s="223"/>
      <c r="O262" s="223"/>
      <c r="P262" s="223"/>
      <c r="Q262" s="223"/>
      <c r="R262" s="224"/>
      <c r="S262" s="224"/>
      <c r="T262" s="224"/>
      <c r="U262" s="224"/>
      <c r="V262" s="224"/>
      <c r="W262" s="224"/>
      <c r="X262" s="224"/>
      <c r="Y262" s="224"/>
      <c r="Z262" s="214"/>
      <c r="AA262" s="214"/>
      <c r="AB262" s="214"/>
      <c r="AC262" s="214"/>
      <c r="AD262" s="214"/>
      <c r="AE262" s="214"/>
      <c r="AF262" s="214"/>
      <c r="AG262" s="214" t="s">
        <v>371</v>
      </c>
      <c r="AH262" s="214">
        <v>2</v>
      </c>
      <c r="AI262" s="214"/>
      <c r="AJ262" s="214"/>
      <c r="AK262" s="214"/>
      <c r="AL262" s="214"/>
      <c r="AM262" s="214"/>
      <c r="AN262" s="214"/>
      <c r="AO262" s="214"/>
      <c r="AP262" s="214"/>
      <c r="AQ262" s="214"/>
      <c r="AR262" s="214"/>
      <c r="AS262" s="214"/>
      <c r="AT262" s="214"/>
      <c r="AU262" s="214"/>
      <c r="AV262" s="214"/>
      <c r="AW262" s="214"/>
      <c r="AX262" s="214"/>
      <c r="AY262" s="214"/>
      <c r="AZ262" s="214"/>
      <c r="BA262" s="214"/>
      <c r="BB262" s="214"/>
      <c r="BC262" s="214"/>
      <c r="BD262" s="214"/>
      <c r="BE262" s="214"/>
      <c r="BF262" s="214"/>
      <c r="BG262" s="214"/>
      <c r="BH262" s="214"/>
    </row>
    <row r="263" spans="1:60" outlineLevel="3" x14ac:dyDescent="0.2">
      <c r="A263" s="221"/>
      <c r="B263" s="222"/>
      <c r="C263" s="270" t="s">
        <v>1660</v>
      </c>
      <c r="D263" s="264"/>
      <c r="E263" s="265">
        <v>4.9400000000000004</v>
      </c>
      <c r="F263" s="224"/>
      <c r="G263" s="224"/>
      <c r="H263" s="224"/>
      <c r="I263" s="224"/>
      <c r="J263" s="224"/>
      <c r="K263" s="224"/>
      <c r="L263" s="224"/>
      <c r="M263" s="224"/>
      <c r="N263" s="223"/>
      <c r="O263" s="223"/>
      <c r="P263" s="223"/>
      <c r="Q263" s="223"/>
      <c r="R263" s="224"/>
      <c r="S263" s="224"/>
      <c r="T263" s="224"/>
      <c r="U263" s="224"/>
      <c r="V263" s="224"/>
      <c r="W263" s="224"/>
      <c r="X263" s="224"/>
      <c r="Y263" s="224"/>
      <c r="Z263" s="214"/>
      <c r="AA263" s="214"/>
      <c r="AB263" s="214"/>
      <c r="AC263" s="214"/>
      <c r="AD263" s="214"/>
      <c r="AE263" s="214"/>
      <c r="AF263" s="214"/>
      <c r="AG263" s="214" t="s">
        <v>371</v>
      </c>
      <c r="AH263" s="214">
        <v>2</v>
      </c>
      <c r="AI263" s="214"/>
      <c r="AJ263" s="214"/>
      <c r="AK263" s="214"/>
      <c r="AL263" s="214"/>
      <c r="AM263" s="214"/>
      <c r="AN263" s="214"/>
      <c r="AO263" s="214"/>
      <c r="AP263" s="214"/>
      <c r="AQ263" s="214"/>
      <c r="AR263" s="214"/>
      <c r="AS263" s="214"/>
      <c r="AT263" s="214"/>
      <c r="AU263" s="214"/>
      <c r="AV263" s="214"/>
      <c r="AW263" s="214"/>
      <c r="AX263" s="214"/>
      <c r="AY263" s="214"/>
      <c r="AZ263" s="214"/>
      <c r="BA263" s="214"/>
      <c r="BB263" s="214"/>
      <c r="BC263" s="214"/>
      <c r="BD263" s="214"/>
      <c r="BE263" s="214"/>
      <c r="BF263" s="214"/>
      <c r="BG263" s="214"/>
      <c r="BH263" s="214"/>
    </row>
    <row r="264" spans="1:60" outlineLevel="3" x14ac:dyDescent="0.2">
      <c r="A264" s="221"/>
      <c r="B264" s="222"/>
      <c r="C264" s="270" t="s">
        <v>1661</v>
      </c>
      <c r="D264" s="264"/>
      <c r="E264" s="265">
        <v>2.4500000000000002</v>
      </c>
      <c r="F264" s="224"/>
      <c r="G264" s="224"/>
      <c r="H264" s="224"/>
      <c r="I264" s="224"/>
      <c r="J264" s="224"/>
      <c r="K264" s="224"/>
      <c r="L264" s="224"/>
      <c r="M264" s="224"/>
      <c r="N264" s="223"/>
      <c r="O264" s="223"/>
      <c r="P264" s="223"/>
      <c r="Q264" s="223"/>
      <c r="R264" s="224"/>
      <c r="S264" s="224"/>
      <c r="T264" s="224"/>
      <c r="U264" s="224"/>
      <c r="V264" s="224"/>
      <c r="W264" s="224"/>
      <c r="X264" s="224"/>
      <c r="Y264" s="224"/>
      <c r="Z264" s="214"/>
      <c r="AA264" s="214"/>
      <c r="AB264" s="214"/>
      <c r="AC264" s="214"/>
      <c r="AD264" s="214"/>
      <c r="AE264" s="214"/>
      <c r="AF264" s="214"/>
      <c r="AG264" s="214" t="s">
        <v>371</v>
      </c>
      <c r="AH264" s="214">
        <v>2</v>
      </c>
      <c r="AI264" s="214"/>
      <c r="AJ264" s="214"/>
      <c r="AK264" s="214"/>
      <c r="AL264" s="214"/>
      <c r="AM264" s="214"/>
      <c r="AN264" s="214"/>
      <c r="AO264" s="214"/>
      <c r="AP264" s="214"/>
      <c r="AQ264" s="214"/>
      <c r="AR264" s="214"/>
      <c r="AS264" s="214"/>
      <c r="AT264" s="214"/>
      <c r="AU264" s="214"/>
      <c r="AV264" s="214"/>
      <c r="AW264" s="214"/>
      <c r="AX264" s="214"/>
      <c r="AY264" s="214"/>
      <c r="AZ264" s="214"/>
      <c r="BA264" s="214"/>
      <c r="BB264" s="214"/>
      <c r="BC264" s="214"/>
      <c r="BD264" s="214"/>
      <c r="BE264" s="214"/>
      <c r="BF264" s="214"/>
      <c r="BG264" s="214"/>
      <c r="BH264" s="214"/>
    </row>
    <row r="265" spans="1:60" outlineLevel="3" x14ac:dyDescent="0.2">
      <c r="A265" s="221"/>
      <c r="B265" s="222"/>
      <c r="C265" s="269" t="s">
        <v>483</v>
      </c>
      <c r="D265" s="264"/>
      <c r="E265" s="265"/>
      <c r="F265" s="224"/>
      <c r="G265" s="224"/>
      <c r="H265" s="224"/>
      <c r="I265" s="224"/>
      <c r="J265" s="224"/>
      <c r="K265" s="224"/>
      <c r="L265" s="224"/>
      <c r="M265" s="224"/>
      <c r="N265" s="223"/>
      <c r="O265" s="223"/>
      <c r="P265" s="223"/>
      <c r="Q265" s="223"/>
      <c r="R265" s="224"/>
      <c r="S265" s="224"/>
      <c r="T265" s="224"/>
      <c r="U265" s="224"/>
      <c r="V265" s="224"/>
      <c r="W265" s="224"/>
      <c r="X265" s="224"/>
      <c r="Y265" s="224"/>
      <c r="Z265" s="214"/>
      <c r="AA265" s="214"/>
      <c r="AB265" s="214"/>
      <c r="AC265" s="214"/>
      <c r="AD265" s="214"/>
      <c r="AE265" s="214"/>
      <c r="AF265" s="214"/>
      <c r="AG265" s="214" t="s">
        <v>371</v>
      </c>
      <c r="AH265" s="214"/>
      <c r="AI265" s="214"/>
      <c r="AJ265" s="214"/>
      <c r="AK265" s="214"/>
      <c r="AL265" s="214"/>
      <c r="AM265" s="214"/>
      <c r="AN265" s="214"/>
      <c r="AO265" s="214"/>
      <c r="AP265" s="214"/>
      <c r="AQ265" s="214"/>
      <c r="AR265" s="214"/>
      <c r="AS265" s="214"/>
      <c r="AT265" s="214"/>
      <c r="AU265" s="214"/>
      <c r="AV265" s="214"/>
      <c r="AW265" s="214"/>
      <c r="AX265" s="214"/>
      <c r="AY265" s="214"/>
      <c r="AZ265" s="214"/>
      <c r="BA265" s="214"/>
      <c r="BB265" s="214"/>
      <c r="BC265" s="214"/>
      <c r="BD265" s="214"/>
      <c r="BE265" s="214"/>
      <c r="BF265" s="214"/>
      <c r="BG265" s="214"/>
      <c r="BH265" s="214"/>
    </row>
    <row r="266" spans="1:60" outlineLevel="3" x14ac:dyDescent="0.2">
      <c r="A266" s="221"/>
      <c r="B266" s="222"/>
      <c r="C266" s="268" t="s">
        <v>1662</v>
      </c>
      <c r="D266" s="262"/>
      <c r="E266" s="263">
        <v>15.0976</v>
      </c>
      <c r="F266" s="224"/>
      <c r="G266" s="224"/>
      <c r="H266" s="224"/>
      <c r="I266" s="224"/>
      <c r="J266" s="224"/>
      <c r="K266" s="224"/>
      <c r="L266" s="224"/>
      <c r="M266" s="224"/>
      <c r="N266" s="223"/>
      <c r="O266" s="223"/>
      <c r="P266" s="223"/>
      <c r="Q266" s="223"/>
      <c r="R266" s="224"/>
      <c r="S266" s="224"/>
      <c r="T266" s="224"/>
      <c r="U266" s="224"/>
      <c r="V266" s="224"/>
      <c r="W266" s="224"/>
      <c r="X266" s="224"/>
      <c r="Y266" s="224"/>
      <c r="Z266" s="214"/>
      <c r="AA266" s="214"/>
      <c r="AB266" s="214"/>
      <c r="AC266" s="214"/>
      <c r="AD266" s="214"/>
      <c r="AE266" s="214"/>
      <c r="AF266" s="214"/>
      <c r="AG266" s="214" t="s">
        <v>371</v>
      </c>
      <c r="AH266" s="214">
        <v>0</v>
      </c>
      <c r="AI266" s="214"/>
      <c r="AJ266" s="214"/>
      <c r="AK266" s="214"/>
      <c r="AL266" s="214"/>
      <c r="AM266" s="214"/>
      <c r="AN266" s="214"/>
      <c r="AO266" s="214"/>
      <c r="AP266" s="214"/>
      <c r="AQ266" s="214"/>
      <c r="AR266" s="214"/>
      <c r="AS266" s="214"/>
      <c r="AT266" s="214"/>
      <c r="AU266" s="214"/>
      <c r="AV266" s="214"/>
      <c r="AW266" s="214"/>
      <c r="AX266" s="214"/>
      <c r="AY266" s="214"/>
      <c r="AZ266" s="214"/>
      <c r="BA266" s="214"/>
      <c r="BB266" s="214"/>
      <c r="BC266" s="214"/>
      <c r="BD266" s="214"/>
      <c r="BE266" s="214"/>
      <c r="BF266" s="214"/>
      <c r="BG266" s="214"/>
      <c r="BH266" s="214"/>
    </row>
    <row r="267" spans="1:60" outlineLevel="1" x14ac:dyDescent="0.2">
      <c r="A267" s="236">
        <v>45</v>
      </c>
      <c r="B267" s="237" t="s">
        <v>538</v>
      </c>
      <c r="C267" s="254" t="s">
        <v>539</v>
      </c>
      <c r="D267" s="238" t="s">
        <v>375</v>
      </c>
      <c r="E267" s="239">
        <v>10</v>
      </c>
      <c r="F267" s="240"/>
      <c r="G267" s="241">
        <f>ROUND(E267*F267,2)</f>
        <v>0</v>
      </c>
      <c r="H267" s="240"/>
      <c r="I267" s="241">
        <f>ROUND(E267*H267,2)</f>
        <v>0</v>
      </c>
      <c r="J267" s="240"/>
      <c r="K267" s="241">
        <f>ROUND(E267*J267,2)</f>
        <v>0</v>
      </c>
      <c r="L267" s="241">
        <v>12</v>
      </c>
      <c r="M267" s="241">
        <f>G267*(1+L267/100)</f>
        <v>0</v>
      </c>
      <c r="N267" s="239">
        <v>0</v>
      </c>
      <c r="O267" s="239">
        <f>ROUND(E267*N267,2)</f>
        <v>0</v>
      </c>
      <c r="P267" s="239">
        <v>0</v>
      </c>
      <c r="Q267" s="239">
        <f>ROUND(E267*P267,2)</f>
        <v>0</v>
      </c>
      <c r="R267" s="241" t="s">
        <v>519</v>
      </c>
      <c r="S267" s="241" t="s">
        <v>315</v>
      </c>
      <c r="T267" s="242" t="s">
        <v>315</v>
      </c>
      <c r="U267" s="224">
        <v>0.05</v>
      </c>
      <c r="V267" s="224">
        <f>ROUND(E267*U267,2)</f>
        <v>0.5</v>
      </c>
      <c r="W267" s="224"/>
      <c r="X267" s="224" t="s">
        <v>336</v>
      </c>
      <c r="Y267" s="224" t="s">
        <v>317</v>
      </c>
      <c r="Z267" s="214"/>
      <c r="AA267" s="214"/>
      <c r="AB267" s="214"/>
      <c r="AC267" s="214"/>
      <c r="AD267" s="214"/>
      <c r="AE267" s="214"/>
      <c r="AF267" s="214"/>
      <c r="AG267" s="214" t="s">
        <v>367</v>
      </c>
      <c r="AH267" s="214"/>
      <c r="AI267" s="214"/>
      <c r="AJ267" s="214"/>
      <c r="AK267" s="214"/>
      <c r="AL267" s="214"/>
      <c r="AM267" s="214"/>
      <c r="AN267" s="214"/>
      <c r="AO267" s="214"/>
      <c r="AP267" s="214"/>
      <c r="AQ267" s="214"/>
      <c r="AR267" s="214"/>
      <c r="AS267" s="214"/>
      <c r="AT267" s="214"/>
      <c r="AU267" s="214"/>
      <c r="AV267" s="214"/>
      <c r="AW267" s="214"/>
      <c r="AX267" s="214"/>
      <c r="AY267" s="214"/>
      <c r="AZ267" s="214"/>
      <c r="BA267" s="214"/>
      <c r="BB267" s="214"/>
      <c r="BC267" s="214"/>
      <c r="BD267" s="214"/>
      <c r="BE267" s="214"/>
      <c r="BF267" s="214"/>
      <c r="BG267" s="214"/>
      <c r="BH267" s="214"/>
    </row>
    <row r="268" spans="1:60" outlineLevel="2" x14ac:dyDescent="0.2">
      <c r="A268" s="221"/>
      <c r="B268" s="222"/>
      <c r="C268" s="267" t="s">
        <v>540</v>
      </c>
      <c r="D268" s="266"/>
      <c r="E268" s="266"/>
      <c r="F268" s="266"/>
      <c r="G268" s="266"/>
      <c r="H268" s="224"/>
      <c r="I268" s="224"/>
      <c r="J268" s="224"/>
      <c r="K268" s="224"/>
      <c r="L268" s="224"/>
      <c r="M268" s="224"/>
      <c r="N268" s="223"/>
      <c r="O268" s="223"/>
      <c r="P268" s="223"/>
      <c r="Q268" s="223"/>
      <c r="R268" s="224"/>
      <c r="S268" s="224"/>
      <c r="T268" s="224"/>
      <c r="U268" s="224"/>
      <c r="V268" s="224"/>
      <c r="W268" s="224"/>
      <c r="X268" s="224"/>
      <c r="Y268" s="224"/>
      <c r="Z268" s="214"/>
      <c r="AA268" s="214"/>
      <c r="AB268" s="214"/>
      <c r="AC268" s="214"/>
      <c r="AD268" s="214"/>
      <c r="AE268" s="214"/>
      <c r="AF268" s="214"/>
      <c r="AG268" s="214" t="s">
        <v>369</v>
      </c>
      <c r="AH268" s="214"/>
      <c r="AI268" s="214"/>
      <c r="AJ268" s="214"/>
      <c r="AK268" s="214"/>
      <c r="AL268" s="214"/>
      <c r="AM268" s="214"/>
      <c r="AN268" s="214"/>
      <c r="AO268" s="214"/>
      <c r="AP268" s="214"/>
      <c r="AQ268" s="214"/>
      <c r="AR268" s="214"/>
      <c r="AS268" s="214"/>
      <c r="AT268" s="214"/>
      <c r="AU268" s="214"/>
      <c r="AV268" s="214"/>
      <c r="AW268" s="214"/>
      <c r="AX268" s="214"/>
      <c r="AY268" s="214"/>
      <c r="AZ268" s="214"/>
      <c r="BA268" s="214"/>
      <c r="BB268" s="214"/>
      <c r="BC268" s="214"/>
      <c r="BD268" s="214"/>
      <c r="BE268" s="214"/>
      <c r="BF268" s="214"/>
      <c r="BG268" s="214"/>
      <c r="BH268" s="214"/>
    </row>
    <row r="269" spans="1:60" outlineLevel="2" x14ac:dyDescent="0.2">
      <c r="A269" s="221"/>
      <c r="B269" s="222"/>
      <c r="C269" s="268" t="s">
        <v>536</v>
      </c>
      <c r="D269" s="262"/>
      <c r="E269" s="263"/>
      <c r="F269" s="224"/>
      <c r="G269" s="224"/>
      <c r="H269" s="224"/>
      <c r="I269" s="224"/>
      <c r="J269" s="224"/>
      <c r="K269" s="224"/>
      <c r="L269" s="224"/>
      <c r="M269" s="224"/>
      <c r="N269" s="223"/>
      <c r="O269" s="223"/>
      <c r="P269" s="223"/>
      <c r="Q269" s="223"/>
      <c r="R269" s="224"/>
      <c r="S269" s="224"/>
      <c r="T269" s="224"/>
      <c r="U269" s="224"/>
      <c r="V269" s="224"/>
      <c r="W269" s="224"/>
      <c r="X269" s="224"/>
      <c r="Y269" s="224"/>
      <c r="Z269" s="214"/>
      <c r="AA269" s="214"/>
      <c r="AB269" s="214"/>
      <c r="AC269" s="214"/>
      <c r="AD269" s="214"/>
      <c r="AE269" s="214"/>
      <c r="AF269" s="214"/>
      <c r="AG269" s="214" t="s">
        <v>371</v>
      </c>
      <c r="AH269" s="214">
        <v>0</v>
      </c>
      <c r="AI269" s="214"/>
      <c r="AJ269" s="214"/>
      <c r="AK269" s="214"/>
      <c r="AL269" s="214"/>
      <c r="AM269" s="214"/>
      <c r="AN269" s="214"/>
      <c r="AO269" s="214"/>
      <c r="AP269" s="214"/>
      <c r="AQ269" s="214"/>
      <c r="AR269" s="214"/>
      <c r="AS269" s="214"/>
      <c r="AT269" s="214"/>
      <c r="AU269" s="214"/>
      <c r="AV269" s="214"/>
      <c r="AW269" s="214"/>
      <c r="AX269" s="214"/>
      <c r="AY269" s="214"/>
      <c r="AZ269" s="214"/>
      <c r="BA269" s="214"/>
      <c r="BB269" s="214"/>
      <c r="BC269" s="214"/>
      <c r="BD269" s="214"/>
      <c r="BE269" s="214"/>
      <c r="BF269" s="214"/>
      <c r="BG269" s="214"/>
      <c r="BH269" s="214"/>
    </row>
    <row r="270" spans="1:60" outlineLevel="3" x14ac:dyDescent="0.2">
      <c r="A270" s="221"/>
      <c r="B270" s="222"/>
      <c r="C270" s="268" t="s">
        <v>1663</v>
      </c>
      <c r="D270" s="262"/>
      <c r="E270" s="263">
        <v>1</v>
      </c>
      <c r="F270" s="224"/>
      <c r="G270" s="224"/>
      <c r="H270" s="224"/>
      <c r="I270" s="224"/>
      <c r="J270" s="224"/>
      <c r="K270" s="224"/>
      <c r="L270" s="224"/>
      <c r="M270" s="224"/>
      <c r="N270" s="223"/>
      <c r="O270" s="223"/>
      <c r="P270" s="223"/>
      <c r="Q270" s="223"/>
      <c r="R270" s="224"/>
      <c r="S270" s="224"/>
      <c r="T270" s="224"/>
      <c r="U270" s="224"/>
      <c r="V270" s="224"/>
      <c r="W270" s="224"/>
      <c r="X270" s="224"/>
      <c r="Y270" s="224"/>
      <c r="Z270" s="214"/>
      <c r="AA270" s="214"/>
      <c r="AB270" s="214"/>
      <c r="AC270" s="214"/>
      <c r="AD270" s="214"/>
      <c r="AE270" s="214"/>
      <c r="AF270" s="214"/>
      <c r="AG270" s="214" t="s">
        <v>371</v>
      </c>
      <c r="AH270" s="214">
        <v>0</v>
      </c>
      <c r="AI270" s="214"/>
      <c r="AJ270" s="214"/>
      <c r="AK270" s="214"/>
      <c r="AL270" s="214"/>
      <c r="AM270" s="214"/>
      <c r="AN270" s="214"/>
      <c r="AO270" s="214"/>
      <c r="AP270" s="214"/>
      <c r="AQ270" s="214"/>
      <c r="AR270" s="214"/>
      <c r="AS270" s="214"/>
      <c r="AT270" s="214"/>
      <c r="AU270" s="214"/>
      <c r="AV270" s="214"/>
      <c r="AW270" s="214"/>
      <c r="AX270" s="214"/>
      <c r="AY270" s="214"/>
      <c r="AZ270" s="214"/>
      <c r="BA270" s="214"/>
      <c r="BB270" s="214"/>
      <c r="BC270" s="214"/>
      <c r="BD270" s="214"/>
      <c r="BE270" s="214"/>
      <c r="BF270" s="214"/>
      <c r="BG270" s="214"/>
      <c r="BH270" s="214"/>
    </row>
    <row r="271" spans="1:60" outlineLevel="3" x14ac:dyDescent="0.2">
      <c r="A271" s="221"/>
      <c r="B271" s="222"/>
      <c r="C271" s="268" t="s">
        <v>1664</v>
      </c>
      <c r="D271" s="262"/>
      <c r="E271" s="263">
        <v>1</v>
      </c>
      <c r="F271" s="224"/>
      <c r="G271" s="224"/>
      <c r="H271" s="224"/>
      <c r="I271" s="224"/>
      <c r="J271" s="224"/>
      <c r="K271" s="224"/>
      <c r="L271" s="224"/>
      <c r="M271" s="224"/>
      <c r="N271" s="223"/>
      <c r="O271" s="223"/>
      <c r="P271" s="223"/>
      <c r="Q271" s="223"/>
      <c r="R271" s="224"/>
      <c r="S271" s="224"/>
      <c r="T271" s="224"/>
      <c r="U271" s="224"/>
      <c r="V271" s="224"/>
      <c r="W271" s="224"/>
      <c r="X271" s="224"/>
      <c r="Y271" s="224"/>
      <c r="Z271" s="214"/>
      <c r="AA271" s="214"/>
      <c r="AB271" s="214"/>
      <c r="AC271" s="214"/>
      <c r="AD271" s="214"/>
      <c r="AE271" s="214"/>
      <c r="AF271" s="214"/>
      <c r="AG271" s="214" t="s">
        <v>371</v>
      </c>
      <c r="AH271" s="214">
        <v>0</v>
      </c>
      <c r="AI271" s="214"/>
      <c r="AJ271" s="214"/>
      <c r="AK271" s="214"/>
      <c r="AL271" s="214"/>
      <c r="AM271" s="214"/>
      <c r="AN271" s="214"/>
      <c r="AO271" s="214"/>
      <c r="AP271" s="214"/>
      <c r="AQ271" s="214"/>
      <c r="AR271" s="214"/>
      <c r="AS271" s="214"/>
      <c r="AT271" s="214"/>
      <c r="AU271" s="214"/>
      <c r="AV271" s="214"/>
      <c r="AW271" s="214"/>
      <c r="AX271" s="214"/>
      <c r="AY271" s="214"/>
      <c r="AZ271" s="214"/>
      <c r="BA271" s="214"/>
      <c r="BB271" s="214"/>
      <c r="BC271" s="214"/>
      <c r="BD271" s="214"/>
      <c r="BE271" s="214"/>
      <c r="BF271" s="214"/>
      <c r="BG271" s="214"/>
      <c r="BH271" s="214"/>
    </row>
    <row r="272" spans="1:60" outlineLevel="3" x14ac:dyDescent="0.2">
      <c r="A272" s="221"/>
      <c r="B272" s="222"/>
      <c r="C272" s="268" t="s">
        <v>1665</v>
      </c>
      <c r="D272" s="262"/>
      <c r="E272" s="263">
        <v>1</v>
      </c>
      <c r="F272" s="224"/>
      <c r="G272" s="224"/>
      <c r="H272" s="224"/>
      <c r="I272" s="224"/>
      <c r="J272" s="224"/>
      <c r="K272" s="224"/>
      <c r="L272" s="224"/>
      <c r="M272" s="224"/>
      <c r="N272" s="223"/>
      <c r="O272" s="223"/>
      <c r="P272" s="223"/>
      <c r="Q272" s="223"/>
      <c r="R272" s="224"/>
      <c r="S272" s="224"/>
      <c r="T272" s="224"/>
      <c r="U272" s="224"/>
      <c r="V272" s="224"/>
      <c r="W272" s="224"/>
      <c r="X272" s="224"/>
      <c r="Y272" s="224"/>
      <c r="Z272" s="214"/>
      <c r="AA272" s="214"/>
      <c r="AB272" s="214"/>
      <c r="AC272" s="214"/>
      <c r="AD272" s="214"/>
      <c r="AE272" s="214"/>
      <c r="AF272" s="214"/>
      <c r="AG272" s="214" t="s">
        <v>371</v>
      </c>
      <c r="AH272" s="214">
        <v>0</v>
      </c>
      <c r="AI272" s="214"/>
      <c r="AJ272" s="214"/>
      <c r="AK272" s="214"/>
      <c r="AL272" s="214"/>
      <c r="AM272" s="214"/>
      <c r="AN272" s="214"/>
      <c r="AO272" s="214"/>
      <c r="AP272" s="214"/>
      <c r="AQ272" s="214"/>
      <c r="AR272" s="214"/>
      <c r="AS272" s="214"/>
      <c r="AT272" s="214"/>
      <c r="AU272" s="214"/>
      <c r="AV272" s="214"/>
      <c r="AW272" s="214"/>
      <c r="AX272" s="214"/>
      <c r="AY272" s="214"/>
      <c r="AZ272" s="214"/>
      <c r="BA272" s="214"/>
      <c r="BB272" s="214"/>
      <c r="BC272" s="214"/>
      <c r="BD272" s="214"/>
      <c r="BE272" s="214"/>
      <c r="BF272" s="214"/>
      <c r="BG272" s="214"/>
      <c r="BH272" s="214"/>
    </row>
    <row r="273" spans="1:60" outlineLevel="3" x14ac:dyDescent="0.2">
      <c r="A273" s="221"/>
      <c r="B273" s="222"/>
      <c r="C273" s="268" t="s">
        <v>1666</v>
      </c>
      <c r="D273" s="262"/>
      <c r="E273" s="263">
        <v>1</v>
      </c>
      <c r="F273" s="224"/>
      <c r="G273" s="224"/>
      <c r="H273" s="224"/>
      <c r="I273" s="224"/>
      <c r="J273" s="224"/>
      <c r="K273" s="224"/>
      <c r="L273" s="224"/>
      <c r="M273" s="224"/>
      <c r="N273" s="223"/>
      <c r="O273" s="223"/>
      <c r="P273" s="223"/>
      <c r="Q273" s="223"/>
      <c r="R273" s="224"/>
      <c r="S273" s="224"/>
      <c r="T273" s="224"/>
      <c r="U273" s="224"/>
      <c r="V273" s="224"/>
      <c r="W273" s="224"/>
      <c r="X273" s="224"/>
      <c r="Y273" s="224"/>
      <c r="Z273" s="214"/>
      <c r="AA273" s="214"/>
      <c r="AB273" s="214"/>
      <c r="AC273" s="214"/>
      <c r="AD273" s="214"/>
      <c r="AE273" s="214"/>
      <c r="AF273" s="214"/>
      <c r="AG273" s="214" t="s">
        <v>371</v>
      </c>
      <c r="AH273" s="214">
        <v>0</v>
      </c>
      <c r="AI273" s="214"/>
      <c r="AJ273" s="214"/>
      <c r="AK273" s="214"/>
      <c r="AL273" s="214"/>
      <c r="AM273" s="214"/>
      <c r="AN273" s="214"/>
      <c r="AO273" s="214"/>
      <c r="AP273" s="214"/>
      <c r="AQ273" s="214"/>
      <c r="AR273" s="214"/>
      <c r="AS273" s="214"/>
      <c r="AT273" s="214"/>
      <c r="AU273" s="214"/>
      <c r="AV273" s="214"/>
      <c r="AW273" s="214"/>
      <c r="AX273" s="214"/>
      <c r="AY273" s="214"/>
      <c r="AZ273" s="214"/>
      <c r="BA273" s="214"/>
      <c r="BB273" s="214"/>
      <c r="BC273" s="214"/>
      <c r="BD273" s="214"/>
      <c r="BE273" s="214"/>
      <c r="BF273" s="214"/>
      <c r="BG273" s="214"/>
      <c r="BH273" s="214"/>
    </row>
    <row r="274" spans="1:60" outlineLevel="3" x14ac:dyDescent="0.2">
      <c r="A274" s="221"/>
      <c r="B274" s="222"/>
      <c r="C274" s="268" t="s">
        <v>1667</v>
      </c>
      <c r="D274" s="262"/>
      <c r="E274" s="263">
        <v>1</v>
      </c>
      <c r="F274" s="224"/>
      <c r="G274" s="224"/>
      <c r="H274" s="224"/>
      <c r="I274" s="224"/>
      <c r="J274" s="224"/>
      <c r="K274" s="224"/>
      <c r="L274" s="224"/>
      <c r="M274" s="224"/>
      <c r="N274" s="223"/>
      <c r="O274" s="223"/>
      <c r="P274" s="223"/>
      <c r="Q274" s="223"/>
      <c r="R274" s="224"/>
      <c r="S274" s="224"/>
      <c r="T274" s="224"/>
      <c r="U274" s="224"/>
      <c r="V274" s="224"/>
      <c r="W274" s="224"/>
      <c r="X274" s="224"/>
      <c r="Y274" s="224"/>
      <c r="Z274" s="214"/>
      <c r="AA274" s="214"/>
      <c r="AB274" s="214"/>
      <c r="AC274" s="214"/>
      <c r="AD274" s="214"/>
      <c r="AE274" s="214"/>
      <c r="AF274" s="214"/>
      <c r="AG274" s="214" t="s">
        <v>371</v>
      </c>
      <c r="AH274" s="214">
        <v>0</v>
      </c>
      <c r="AI274" s="214"/>
      <c r="AJ274" s="214"/>
      <c r="AK274" s="214"/>
      <c r="AL274" s="214"/>
      <c r="AM274" s="214"/>
      <c r="AN274" s="214"/>
      <c r="AO274" s="214"/>
      <c r="AP274" s="214"/>
      <c r="AQ274" s="214"/>
      <c r="AR274" s="214"/>
      <c r="AS274" s="214"/>
      <c r="AT274" s="214"/>
      <c r="AU274" s="214"/>
      <c r="AV274" s="214"/>
      <c r="AW274" s="214"/>
      <c r="AX274" s="214"/>
      <c r="AY274" s="214"/>
      <c r="AZ274" s="214"/>
      <c r="BA274" s="214"/>
      <c r="BB274" s="214"/>
      <c r="BC274" s="214"/>
      <c r="BD274" s="214"/>
      <c r="BE274" s="214"/>
      <c r="BF274" s="214"/>
      <c r="BG274" s="214"/>
      <c r="BH274" s="214"/>
    </row>
    <row r="275" spans="1:60" outlineLevel="3" x14ac:dyDescent="0.2">
      <c r="A275" s="221"/>
      <c r="B275" s="222"/>
      <c r="C275" s="268" t="s">
        <v>1668</v>
      </c>
      <c r="D275" s="262"/>
      <c r="E275" s="263">
        <v>2</v>
      </c>
      <c r="F275" s="224"/>
      <c r="G275" s="224"/>
      <c r="H275" s="224"/>
      <c r="I275" s="224"/>
      <c r="J275" s="224"/>
      <c r="K275" s="224"/>
      <c r="L275" s="224"/>
      <c r="M275" s="224"/>
      <c r="N275" s="223"/>
      <c r="O275" s="223"/>
      <c r="P275" s="223"/>
      <c r="Q275" s="223"/>
      <c r="R275" s="224"/>
      <c r="S275" s="224"/>
      <c r="T275" s="224"/>
      <c r="U275" s="224"/>
      <c r="V275" s="224"/>
      <c r="W275" s="224"/>
      <c r="X275" s="224"/>
      <c r="Y275" s="224"/>
      <c r="Z275" s="214"/>
      <c r="AA275" s="214"/>
      <c r="AB275" s="214"/>
      <c r="AC275" s="214"/>
      <c r="AD275" s="214"/>
      <c r="AE275" s="214"/>
      <c r="AF275" s="214"/>
      <c r="AG275" s="214" t="s">
        <v>371</v>
      </c>
      <c r="AH275" s="214">
        <v>0</v>
      </c>
      <c r="AI275" s="214"/>
      <c r="AJ275" s="214"/>
      <c r="AK275" s="214"/>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row>
    <row r="276" spans="1:60" outlineLevel="3" x14ac:dyDescent="0.2">
      <c r="A276" s="221"/>
      <c r="B276" s="222"/>
      <c r="C276" s="268" t="s">
        <v>1553</v>
      </c>
      <c r="D276" s="262"/>
      <c r="E276" s="263">
        <v>1</v>
      </c>
      <c r="F276" s="224"/>
      <c r="G276" s="224"/>
      <c r="H276" s="224"/>
      <c r="I276" s="224"/>
      <c r="J276" s="224"/>
      <c r="K276" s="224"/>
      <c r="L276" s="224"/>
      <c r="M276" s="224"/>
      <c r="N276" s="223"/>
      <c r="O276" s="223"/>
      <c r="P276" s="223"/>
      <c r="Q276" s="223"/>
      <c r="R276" s="224"/>
      <c r="S276" s="224"/>
      <c r="T276" s="224"/>
      <c r="U276" s="224"/>
      <c r="V276" s="224"/>
      <c r="W276" s="224"/>
      <c r="X276" s="224"/>
      <c r="Y276" s="224"/>
      <c r="Z276" s="214"/>
      <c r="AA276" s="214"/>
      <c r="AB276" s="214"/>
      <c r="AC276" s="214"/>
      <c r="AD276" s="214"/>
      <c r="AE276" s="214"/>
      <c r="AF276" s="214"/>
      <c r="AG276" s="214" t="s">
        <v>371</v>
      </c>
      <c r="AH276" s="214">
        <v>0</v>
      </c>
      <c r="AI276" s="214"/>
      <c r="AJ276" s="214"/>
      <c r="AK276" s="214"/>
      <c r="AL276" s="214"/>
      <c r="AM276" s="214"/>
      <c r="AN276" s="214"/>
      <c r="AO276" s="214"/>
      <c r="AP276" s="214"/>
      <c r="AQ276" s="214"/>
      <c r="AR276" s="214"/>
      <c r="AS276" s="214"/>
      <c r="AT276" s="214"/>
      <c r="AU276" s="214"/>
      <c r="AV276" s="214"/>
      <c r="AW276" s="214"/>
      <c r="AX276" s="214"/>
      <c r="AY276" s="214"/>
      <c r="AZ276" s="214"/>
      <c r="BA276" s="214"/>
      <c r="BB276" s="214"/>
      <c r="BC276" s="214"/>
      <c r="BD276" s="214"/>
      <c r="BE276" s="214"/>
      <c r="BF276" s="214"/>
      <c r="BG276" s="214"/>
      <c r="BH276" s="214"/>
    </row>
    <row r="277" spans="1:60" outlineLevel="3" x14ac:dyDescent="0.2">
      <c r="A277" s="221"/>
      <c r="B277" s="222"/>
      <c r="C277" s="268" t="s">
        <v>1669</v>
      </c>
      <c r="D277" s="262"/>
      <c r="E277" s="263">
        <v>2</v>
      </c>
      <c r="F277" s="224"/>
      <c r="G277" s="224"/>
      <c r="H277" s="224"/>
      <c r="I277" s="224"/>
      <c r="J277" s="224"/>
      <c r="K277" s="224"/>
      <c r="L277" s="224"/>
      <c r="M277" s="224"/>
      <c r="N277" s="223"/>
      <c r="O277" s="223"/>
      <c r="P277" s="223"/>
      <c r="Q277" s="223"/>
      <c r="R277" s="224"/>
      <c r="S277" s="224"/>
      <c r="T277" s="224"/>
      <c r="U277" s="224"/>
      <c r="V277" s="224"/>
      <c r="W277" s="224"/>
      <c r="X277" s="224"/>
      <c r="Y277" s="224"/>
      <c r="Z277" s="214"/>
      <c r="AA277" s="214"/>
      <c r="AB277" s="214"/>
      <c r="AC277" s="214"/>
      <c r="AD277" s="214"/>
      <c r="AE277" s="214"/>
      <c r="AF277" s="214"/>
      <c r="AG277" s="214" t="s">
        <v>371</v>
      </c>
      <c r="AH277" s="214">
        <v>0</v>
      </c>
      <c r="AI277" s="214"/>
      <c r="AJ277" s="214"/>
      <c r="AK277" s="214"/>
      <c r="AL277" s="214"/>
      <c r="AM277" s="214"/>
      <c r="AN277" s="214"/>
      <c r="AO277" s="214"/>
      <c r="AP277" s="214"/>
      <c r="AQ277" s="214"/>
      <c r="AR277" s="214"/>
      <c r="AS277" s="214"/>
      <c r="AT277" s="214"/>
      <c r="AU277" s="214"/>
      <c r="AV277" s="214"/>
      <c r="AW277" s="214"/>
      <c r="AX277" s="214"/>
      <c r="AY277" s="214"/>
      <c r="AZ277" s="214"/>
      <c r="BA277" s="214"/>
      <c r="BB277" s="214"/>
      <c r="BC277" s="214"/>
      <c r="BD277" s="214"/>
      <c r="BE277" s="214"/>
      <c r="BF277" s="214"/>
      <c r="BG277" s="214"/>
      <c r="BH277" s="214"/>
    </row>
    <row r="278" spans="1:60" outlineLevel="1" x14ac:dyDescent="0.2">
      <c r="A278" s="236">
        <v>46</v>
      </c>
      <c r="B278" s="237" t="s">
        <v>1081</v>
      </c>
      <c r="C278" s="254" t="s">
        <v>1082</v>
      </c>
      <c r="D278" s="238" t="s">
        <v>379</v>
      </c>
      <c r="E278" s="239">
        <v>9.6530000000000005</v>
      </c>
      <c r="F278" s="240"/>
      <c r="G278" s="241">
        <f>ROUND(E278*F278,2)</f>
        <v>0</v>
      </c>
      <c r="H278" s="240"/>
      <c r="I278" s="241">
        <f>ROUND(E278*H278,2)</f>
        <v>0</v>
      </c>
      <c r="J278" s="240"/>
      <c r="K278" s="241">
        <f>ROUND(E278*J278,2)</f>
        <v>0</v>
      </c>
      <c r="L278" s="241">
        <v>12</v>
      </c>
      <c r="M278" s="241">
        <f>G278*(1+L278/100)</f>
        <v>0</v>
      </c>
      <c r="N278" s="239">
        <v>1.17E-3</v>
      </c>
      <c r="O278" s="239">
        <f>ROUND(E278*N278,2)</f>
        <v>0.01</v>
      </c>
      <c r="P278" s="239">
        <v>8.7999999999999995E-2</v>
      </c>
      <c r="Q278" s="239">
        <f>ROUND(E278*P278,2)</f>
        <v>0.85</v>
      </c>
      <c r="R278" s="241" t="s">
        <v>519</v>
      </c>
      <c r="S278" s="241" t="s">
        <v>315</v>
      </c>
      <c r="T278" s="242" t="s">
        <v>315</v>
      </c>
      <c r="U278" s="224">
        <v>0.55600000000000005</v>
      </c>
      <c r="V278" s="224">
        <f>ROUND(E278*U278,2)</f>
        <v>5.37</v>
      </c>
      <c r="W278" s="224"/>
      <c r="X278" s="224" t="s">
        <v>336</v>
      </c>
      <c r="Y278" s="224" t="s">
        <v>317</v>
      </c>
      <c r="Z278" s="214"/>
      <c r="AA278" s="214"/>
      <c r="AB278" s="214"/>
      <c r="AC278" s="214"/>
      <c r="AD278" s="214"/>
      <c r="AE278" s="214"/>
      <c r="AF278" s="214"/>
      <c r="AG278" s="214" t="s">
        <v>367</v>
      </c>
      <c r="AH278" s="214"/>
      <c r="AI278" s="214"/>
      <c r="AJ278" s="214"/>
      <c r="AK278" s="214"/>
      <c r="AL278" s="214"/>
      <c r="AM278" s="214"/>
      <c r="AN278" s="214"/>
      <c r="AO278" s="214"/>
      <c r="AP278" s="214"/>
      <c r="AQ278" s="214"/>
      <c r="AR278" s="214"/>
      <c r="AS278" s="214"/>
      <c r="AT278" s="214"/>
      <c r="AU278" s="214"/>
      <c r="AV278" s="214"/>
      <c r="AW278" s="214"/>
      <c r="AX278" s="214"/>
      <c r="AY278" s="214"/>
      <c r="AZ278" s="214"/>
      <c r="BA278" s="214"/>
      <c r="BB278" s="214"/>
      <c r="BC278" s="214"/>
      <c r="BD278" s="214"/>
      <c r="BE278" s="214"/>
      <c r="BF278" s="214"/>
      <c r="BG278" s="214"/>
      <c r="BH278" s="214"/>
    </row>
    <row r="279" spans="1:60" outlineLevel="2" x14ac:dyDescent="0.2">
      <c r="A279" s="221"/>
      <c r="B279" s="222"/>
      <c r="C279" s="267" t="s">
        <v>549</v>
      </c>
      <c r="D279" s="266"/>
      <c r="E279" s="266"/>
      <c r="F279" s="266"/>
      <c r="G279" s="266"/>
      <c r="H279" s="224"/>
      <c r="I279" s="224"/>
      <c r="J279" s="224"/>
      <c r="K279" s="224"/>
      <c r="L279" s="224"/>
      <c r="M279" s="224"/>
      <c r="N279" s="223"/>
      <c r="O279" s="223"/>
      <c r="P279" s="223"/>
      <c r="Q279" s="223"/>
      <c r="R279" s="224"/>
      <c r="S279" s="224"/>
      <c r="T279" s="224"/>
      <c r="U279" s="224"/>
      <c r="V279" s="224"/>
      <c r="W279" s="224"/>
      <c r="X279" s="224"/>
      <c r="Y279" s="224"/>
      <c r="Z279" s="214"/>
      <c r="AA279" s="214"/>
      <c r="AB279" s="214"/>
      <c r="AC279" s="214"/>
      <c r="AD279" s="214"/>
      <c r="AE279" s="214"/>
      <c r="AF279" s="214"/>
      <c r="AG279" s="214" t="s">
        <v>369</v>
      </c>
      <c r="AH279" s="214"/>
      <c r="AI279" s="214"/>
      <c r="AJ279" s="214"/>
      <c r="AK279" s="214"/>
      <c r="AL279" s="214"/>
      <c r="AM279" s="214"/>
      <c r="AN279" s="214"/>
      <c r="AO279" s="214"/>
      <c r="AP279" s="214"/>
      <c r="AQ279" s="214"/>
      <c r="AR279" s="214"/>
      <c r="AS279" s="214"/>
      <c r="AT279" s="214"/>
      <c r="AU279" s="214"/>
      <c r="AV279" s="214"/>
      <c r="AW279" s="214"/>
      <c r="AX279" s="214"/>
      <c r="AY279" s="214"/>
      <c r="AZ279" s="214"/>
      <c r="BA279" s="214"/>
      <c r="BB279" s="214"/>
      <c r="BC279" s="214"/>
      <c r="BD279" s="214"/>
      <c r="BE279" s="214"/>
      <c r="BF279" s="214"/>
      <c r="BG279" s="214"/>
      <c r="BH279" s="214"/>
    </row>
    <row r="280" spans="1:60" outlineLevel="2" x14ac:dyDescent="0.2">
      <c r="A280" s="221"/>
      <c r="B280" s="222"/>
      <c r="C280" s="268" t="s">
        <v>536</v>
      </c>
      <c r="D280" s="262"/>
      <c r="E280" s="263"/>
      <c r="F280" s="224"/>
      <c r="G280" s="224"/>
      <c r="H280" s="224"/>
      <c r="I280" s="224"/>
      <c r="J280" s="224"/>
      <c r="K280" s="224"/>
      <c r="L280" s="224"/>
      <c r="M280" s="224"/>
      <c r="N280" s="223"/>
      <c r="O280" s="223"/>
      <c r="P280" s="223"/>
      <c r="Q280" s="223"/>
      <c r="R280" s="224"/>
      <c r="S280" s="224"/>
      <c r="T280" s="224"/>
      <c r="U280" s="224"/>
      <c r="V280" s="224"/>
      <c r="W280" s="224"/>
      <c r="X280" s="224"/>
      <c r="Y280" s="224"/>
      <c r="Z280" s="214"/>
      <c r="AA280" s="214"/>
      <c r="AB280" s="214"/>
      <c r="AC280" s="214"/>
      <c r="AD280" s="214"/>
      <c r="AE280" s="214"/>
      <c r="AF280" s="214"/>
      <c r="AG280" s="214" t="s">
        <v>371</v>
      </c>
      <c r="AH280" s="214">
        <v>0</v>
      </c>
      <c r="AI280" s="214"/>
      <c r="AJ280" s="214"/>
      <c r="AK280" s="214"/>
      <c r="AL280" s="214"/>
      <c r="AM280" s="214"/>
      <c r="AN280" s="214"/>
      <c r="AO280" s="214"/>
      <c r="AP280" s="214"/>
      <c r="AQ280" s="214"/>
      <c r="AR280" s="214"/>
      <c r="AS280" s="214"/>
      <c r="AT280" s="214"/>
      <c r="AU280" s="214"/>
      <c r="AV280" s="214"/>
      <c r="AW280" s="214"/>
      <c r="AX280" s="214"/>
      <c r="AY280" s="214"/>
      <c r="AZ280" s="214"/>
      <c r="BA280" s="214"/>
      <c r="BB280" s="214"/>
      <c r="BC280" s="214"/>
      <c r="BD280" s="214"/>
      <c r="BE280" s="214"/>
      <c r="BF280" s="214"/>
      <c r="BG280" s="214"/>
      <c r="BH280" s="214"/>
    </row>
    <row r="281" spans="1:60" outlineLevel="3" x14ac:dyDescent="0.2">
      <c r="A281" s="221"/>
      <c r="B281" s="222"/>
      <c r="C281" s="268" t="s">
        <v>1670</v>
      </c>
      <c r="D281" s="262"/>
      <c r="E281" s="263">
        <v>1.1819999999999999</v>
      </c>
      <c r="F281" s="224"/>
      <c r="G281" s="224"/>
      <c r="H281" s="224"/>
      <c r="I281" s="224"/>
      <c r="J281" s="224"/>
      <c r="K281" s="224"/>
      <c r="L281" s="224"/>
      <c r="M281" s="224"/>
      <c r="N281" s="223"/>
      <c r="O281" s="223"/>
      <c r="P281" s="223"/>
      <c r="Q281" s="223"/>
      <c r="R281" s="224"/>
      <c r="S281" s="224"/>
      <c r="T281" s="224"/>
      <c r="U281" s="224"/>
      <c r="V281" s="224"/>
      <c r="W281" s="224"/>
      <c r="X281" s="224"/>
      <c r="Y281" s="224"/>
      <c r="Z281" s="214"/>
      <c r="AA281" s="214"/>
      <c r="AB281" s="214"/>
      <c r="AC281" s="214"/>
      <c r="AD281" s="214"/>
      <c r="AE281" s="214"/>
      <c r="AF281" s="214"/>
      <c r="AG281" s="214" t="s">
        <v>371</v>
      </c>
      <c r="AH281" s="214">
        <v>0</v>
      </c>
      <c r="AI281" s="214"/>
      <c r="AJ281" s="214"/>
      <c r="AK281" s="214"/>
      <c r="AL281" s="214"/>
      <c r="AM281" s="214"/>
      <c r="AN281" s="214"/>
      <c r="AO281" s="214"/>
      <c r="AP281" s="214"/>
      <c r="AQ281" s="214"/>
      <c r="AR281" s="214"/>
      <c r="AS281" s="214"/>
      <c r="AT281" s="214"/>
      <c r="AU281" s="214"/>
      <c r="AV281" s="214"/>
      <c r="AW281" s="214"/>
      <c r="AX281" s="214"/>
      <c r="AY281" s="214"/>
      <c r="AZ281" s="214"/>
      <c r="BA281" s="214"/>
      <c r="BB281" s="214"/>
      <c r="BC281" s="214"/>
      <c r="BD281" s="214"/>
      <c r="BE281" s="214"/>
      <c r="BF281" s="214"/>
      <c r="BG281" s="214"/>
      <c r="BH281" s="214"/>
    </row>
    <row r="282" spans="1:60" outlineLevel="3" x14ac:dyDescent="0.2">
      <c r="A282" s="221"/>
      <c r="B282" s="222"/>
      <c r="C282" s="268" t="s">
        <v>1671</v>
      </c>
      <c r="D282" s="262"/>
      <c r="E282" s="263">
        <v>1.5760000000000001</v>
      </c>
      <c r="F282" s="224"/>
      <c r="G282" s="224"/>
      <c r="H282" s="224"/>
      <c r="I282" s="224"/>
      <c r="J282" s="224"/>
      <c r="K282" s="224"/>
      <c r="L282" s="224"/>
      <c r="M282" s="224"/>
      <c r="N282" s="223"/>
      <c r="O282" s="223"/>
      <c r="P282" s="223"/>
      <c r="Q282" s="223"/>
      <c r="R282" s="224"/>
      <c r="S282" s="224"/>
      <c r="T282" s="224"/>
      <c r="U282" s="224"/>
      <c r="V282" s="224"/>
      <c r="W282" s="224"/>
      <c r="X282" s="224"/>
      <c r="Y282" s="224"/>
      <c r="Z282" s="214"/>
      <c r="AA282" s="214"/>
      <c r="AB282" s="214"/>
      <c r="AC282" s="214"/>
      <c r="AD282" s="214"/>
      <c r="AE282" s="214"/>
      <c r="AF282" s="214"/>
      <c r="AG282" s="214" t="s">
        <v>371</v>
      </c>
      <c r="AH282" s="214">
        <v>0</v>
      </c>
      <c r="AI282" s="214"/>
      <c r="AJ282" s="214"/>
      <c r="AK282" s="214"/>
      <c r="AL282" s="214"/>
      <c r="AM282" s="214"/>
      <c r="AN282" s="214"/>
      <c r="AO282" s="214"/>
      <c r="AP282" s="214"/>
      <c r="AQ282" s="214"/>
      <c r="AR282" s="214"/>
      <c r="AS282" s="214"/>
      <c r="AT282" s="214"/>
      <c r="AU282" s="214"/>
      <c r="AV282" s="214"/>
      <c r="AW282" s="214"/>
      <c r="AX282" s="214"/>
      <c r="AY282" s="214"/>
      <c r="AZ282" s="214"/>
      <c r="BA282" s="214"/>
      <c r="BB282" s="214"/>
      <c r="BC282" s="214"/>
      <c r="BD282" s="214"/>
      <c r="BE282" s="214"/>
      <c r="BF282" s="214"/>
      <c r="BG282" s="214"/>
      <c r="BH282" s="214"/>
    </row>
    <row r="283" spans="1:60" outlineLevel="3" x14ac:dyDescent="0.2">
      <c r="A283" s="221"/>
      <c r="B283" s="222"/>
      <c r="C283" s="268" t="s">
        <v>1672</v>
      </c>
      <c r="D283" s="262"/>
      <c r="E283" s="263">
        <v>1.5760000000000001</v>
      </c>
      <c r="F283" s="224"/>
      <c r="G283" s="224"/>
      <c r="H283" s="224"/>
      <c r="I283" s="224"/>
      <c r="J283" s="224"/>
      <c r="K283" s="224"/>
      <c r="L283" s="224"/>
      <c r="M283" s="224"/>
      <c r="N283" s="223"/>
      <c r="O283" s="223"/>
      <c r="P283" s="223"/>
      <c r="Q283" s="223"/>
      <c r="R283" s="224"/>
      <c r="S283" s="224"/>
      <c r="T283" s="224"/>
      <c r="U283" s="224"/>
      <c r="V283" s="224"/>
      <c r="W283" s="224"/>
      <c r="X283" s="224"/>
      <c r="Y283" s="224"/>
      <c r="Z283" s="214"/>
      <c r="AA283" s="214"/>
      <c r="AB283" s="214"/>
      <c r="AC283" s="214"/>
      <c r="AD283" s="214"/>
      <c r="AE283" s="214"/>
      <c r="AF283" s="214"/>
      <c r="AG283" s="214" t="s">
        <v>371</v>
      </c>
      <c r="AH283" s="214">
        <v>0</v>
      </c>
      <c r="AI283" s="214"/>
      <c r="AJ283" s="214"/>
      <c r="AK283" s="214"/>
      <c r="AL283" s="214"/>
      <c r="AM283" s="214"/>
      <c r="AN283" s="214"/>
      <c r="AO283" s="214"/>
      <c r="AP283" s="214"/>
      <c r="AQ283" s="214"/>
      <c r="AR283" s="214"/>
      <c r="AS283" s="214"/>
      <c r="AT283" s="214"/>
      <c r="AU283" s="214"/>
      <c r="AV283" s="214"/>
      <c r="AW283" s="214"/>
      <c r="AX283" s="214"/>
      <c r="AY283" s="214"/>
      <c r="AZ283" s="214"/>
      <c r="BA283" s="214"/>
      <c r="BB283" s="214"/>
      <c r="BC283" s="214"/>
      <c r="BD283" s="214"/>
      <c r="BE283" s="214"/>
      <c r="BF283" s="214"/>
      <c r="BG283" s="214"/>
      <c r="BH283" s="214"/>
    </row>
    <row r="284" spans="1:60" outlineLevel="3" x14ac:dyDescent="0.2">
      <c r="A284" s="221"/>
      <c r="B284" s="222"/>
      <c r="C284" s="268" t="s">
        <v>1673</v>
      </c>
      <c r="D284" s="262"/>
      <c r="E284" s="263">
        <v>1.7729999999999999</v>
      </c>
      <c r="F284" s="224"/>
      <c r="G284" s="224"/>
      <c r="H284" s="224"/>
      <c r="I284" s="224"/>
      <c r="J284" s="224"/>
      <c r="K284" s="224"/>
      <c r="L284" s="224"/>
      <c r="M284" s="224"/>
      <c r="N284" s="223"/>
      <c r="O284" s="223"/>
      <c r="P284" s="223"/>
      <c r="Q284" s="223"/>
      <c r="R284" s="224"/>
      <c r="S284" s="224"/>
      <c r="T284" s="224"/>
      <c r="U284" s="224"/>
      <c r="V284" s="224"/>
      <c r="W284" s="224"/>
      <c r="X284" s="224"/>
      <c r="Y284" s="224"/>
      <c r="Z284" s="214"/>
      <c r="AA284" s="214"/>
      <c r="AB284" s="214"/>
      <c r="AC284" s="214"/>
      <c r="AD284" s="214"/>
      <c r="AE284" s="214"/>
      <c r="AF284" s="214"/>
      <c r="AG284" s="214" t="s">
        <v>371</v>
      </c>
      <c r="AH284" s="214">
        <v>0</v>
      </c>
      <c r="AI284" s="214"/>
      <c r="AJ284" s="214"/>
      <c r="AK284" s="214"/>
      <c r="AL284" s="214"/>
      <c r="AM284" s="214"/>
      <c r="AN284" s="214"/>
      <c r="AO284" s="214"/>
      <c r="AP284" s="214"/>
      <c r="AQ284" s="214"/>
      <c r="AR284" s="214"/>
      <c r="AS284" s="214"/>
      <c r="AT284" s="214"/>
      <c r="AU284" s="214"/>
      <c r="AV284" s="214"/>
      <c r="AW284" s="214"/>
      <c r="AX284" s="214"/>
      <c r="AY284" s="214"/>
      <c r="AZ284" s="214"/>
      <c r="BA284" s="214"/>
      <c r="BB284" s="214"/>
      <c r="BC284" s="214"/>
      <c r="BD284" s="214"/>
      <c r="BE284" s="214"/>
      <c r="BF284" s="214"/>
      <c r="BG284" s="214"/>
      <c r="BH284" s="214"/>
    </row>
    <row r="285" spans="1:60" outlineLevel="3" x14ac:dyDescent="0.2">
      <c r="A285" s="221"/>
      <c r="B285" s="222"/>
      <c r="C285" s="268" t="s">
        <v>1674</v>
      </c>
      <c r="D285" s="262"/>
      <c r="E285" s="263">
        <v>2.3639999999999999</v>
      </c>
      <c r="F285" s="224"/>
      <c r="G285" s="224"/>
      <c r="H285" s="224"/>
      <c r="I285" s="224"/>
      <c r="J285" s="224"/>
      <c r="K285" s="224"/>
      <c r="L285" s="224"/>
      <c r="M285" s="224"/>
      <c r="N285" s="223"/>
      <c r="O285" s="223"/>
      <c r="P285" s="223"/>
      <c r="Q285" s="223"/>
      <c r="R285" s="224"/>
      <c r="S285" s="224"/>
      <c r="T285" s="224"/>
      <c r="U285" s="224"/>
      <c r="V285" s="224"/>
      <c r="W285" s="224"/>
      <c r="X285" s="224"/>
      <c r="Y285" s="224"/>
      <c r="Z285" s="214"/>
      <c r="AA285" s="214"/>
      <c r="AB285" s="214"/>
      <c r="AC285" s="214"/>
      <c r="AD285" s="214"/>
      <c r="AE285" s="214"/>
      <c r="AF285" s="214"/>
      <c r="AG285" s="214" t="s">
        <v>371</v>
      </c>
      <c r="AH285" s="214">
        <v>0</v>
      </c>
      <c r="AI285" s="214"/>
      <c r="AJ285" s="214"/>
      <c r="AK285" s="214"/>
      <c r="AL285" s="214"/>
      <c r="AM285" s="214"/>
      <c r="AN285" s="214"/>
      <c r="AO285" s="214"/>
      <c r="AP285" s="214"/>
      <c r="AQ285" s="214"/>
      <c r="AR285" s="214"/>
      <c r="AS285" s="214"/>
      <c r="AT285" s="214"/>
      <c r="AU285" s="214"/>
      <c r="AV285" s="214"/>
      <c r="AW285" s="214"/>
      <c r="AX285" s="214"/>
      <c r="AY285" s="214"/>
      <c r="AZ285" s="214"/>
      <c r="BA285" s="214"/>
      <c r="BB285" s="214"/>
      <c r="BC285" s="214"/>
      <c r="BD285" s="214"/>
      <c r="BE285" s="214"/>
      <c r="BF285" s="214"/>
      <c r="BG285" s="214"/>
      <c r="BH285" s="214"/>
    </row>
    <row r="286" spans="1:60" outlineLevel="3" x14ac:dyDescent="0.2">
      <c r="A286" s="221"/>
      <c r="B286" s="222"/>
      <c r="C286" s="268" t="s">
        <v>1675</v>
      </c>
      <c r="D286" s="262"/>
      <c r="E286" s="263">
        <v>1.1819999999999999</v>
      </c>
      <c r="F286" s="224"/>
      <c r="G286" s="224"/>
      <c r="H286" s="224"/>
      <c r="I286" s="224"/>
      <c r="J286" s="224"/>
      <c r="K286" s="224"/>
      <c r="L286" s="224"/>
      <c r="M286" s="224"/>
      <c r="N286" s="223"/>
      <c r="O286" s="223"/>
      <c r="P286" s="223"/>
      <c r="Q286" s="223"/>
      <c r="R286" s="224"/>
      <c r="S286" s="224"/>
      <c r="T286" s="224"/>
      <c r="U286" s="224"/>
      <c r="V286" s="224"/>
      <c r="W286" s="224"/>
      <c r="X286" s="224"/>
      <c r="Y286" s="224"/>
      <c r="Z286" s="214"/>
      <c r="AA286" s="214"/>
      <c r="AB286" s="214"/>
      <c r="AC286" s="214"/>
      <c r="AD286" s="214"/>
      <c r="AE286" s="214"/>
      <c r="AF286" s="214"/>
      <c r="AG286" s="214" t="s">
        <v>371</v>
      </c>
      <c r="AH286" s="214">
        <v>0</v>
      </c>
      <c r="AI286" s="214"/>
      <c r="AJ286" s="214"/>
      <c r="AK286" s="214"/>
      <c r="AL286" s="214"/>
      <c r="AM286" s="214"/>
      <c r="AN286" s="214"/>
      <c r="AO286" s="214"/>
      <c r="AP286" s="214"/>
      <c r="AQ286" s="214"/>
      <c r="AR286" s="214"/>
      <c r="AS286" s="214"/>
      <c r="AT286" s="214"/>
      <c r="AU286" s="214"/>
      <c r="AV286" s="214"/>
      <c r="AW286" s="214"/>
      <c r="AX286" s="214"/>
      <c r="AY286" s="214"/>
      <c r="AZ286" s="214"/>
      <c r="BA286" s="214"/>
      <c r="BB286" s="214"/>
      <c r="BC286" s="214"/>
      <c r="BD286" s="214"/>
      <c r="BE286" s="214"/>
      <c r="BF286" s="214"/>
      <c r="BG286" s="214"/>
      <c r="BH286" s="214"/>
    </row>
    <row r="287" spans="1:60" ht="33.75" outlineLevel="1" x14ac:dyDescent="0.2">
      <c r="A287" s="236">
        <v>47</v>
      </c>
      <c r="B287" s="237" t="s">
        <v>544</v>
      </c>
      <c r="C287" s="254" t="s">
        <v>545</v>
      </c>
      <c r="D287" s="238" t="s">
        <v>379</v>
      </c>
      <c r="E287" s="239">
        <v>1.7729999999999999</v>
      </c>
      <c r="F287" s="240"/>
      <c r="G287" s="241">
        <f>ROUND(E287*F287,2)</f>
        <v>0</v>
      </c>
      <c r="H287" s="240"/>
      <c r="I287" s="241">
        <f>ROUND(E287*H287,2)</f>
        <v>0</v>
      </c>
      <c r="J287" s="240"/>
      <c r="K287" s="241">
        <f>ROUND(E287*J287,2)</f>
        <v>0</v>
      </c>
      <c r="L287" s="241">
        <v>12</v>
      </c>
      <c r="M287" s="241">
        <f>G287*(1+L287/100)</f>
        <v>0</v>
      </c>
      <c r="N287" s="239">
        <v>1.17E-3</v>
      </c>
      <c r="O287" s="239">
        <f>ROUND(E287*N287,2)</f>
        <v>0</v>
      </c>
      <c r="P287" s="239">
        <v>7.5999999999999998E-2</v>
      </c>
      <c r="Q287" s="239">
        <f>ROUND(E287*P287,2)</f>
        <v>0.13</v>
      </c>
      <c r="R287" s="241" t="s">
        <v>519</v>
      </c>
      <c r="S287" s="241" t="s">
        <v>315</v>
      </c>
      <c r="T287" s="242" t="s">
        <v>315</v>
      </c>
      <c r="U287" s="224">
        <v>0.93899999999999995</v>
      </c>
      <c r="V287" s="224">
        <f>ROUND(E287*U287,2)</f>
        <v>1.66</v>
      </c>
      <c r="W287" s="224"/>
      <c r="X287" s="224" t="s">
        <v>336</v>
      </c>
      <c r="Y287" s="224" t="s">
        <v>317</v>
      </c>
      <c r="Z287" s="214"/>
      <c r="AA287" s="214"/>
      <c r="AB287" s="214"/>
      <c r="AC287" s="214"/>
      <c r="AD287" s="214"/>
      <c r="AE287" s="214"/>
      <c r="AF287" s="214"/>
      <c r="AG287" s="214" t="s">
        <v>337</v>
      </c>
      <c r="AH287" s="214"/>
      <c r="AI287" s="214"/>
      <c r="AJ287" s="214"/>
      <c r="AK287" s="214"/>
      <c r="AL287" s="214"/>
      <c r="AM287" s="214"/>
      <c r="AN287" s="214"/>
      <c r="AO287" s="214"/>
      <c r="AP287" s="214"/>
      <c r="AQ287" s="214"/>
      <c r="AR287" s="214"/>
      <c r="AS287" s="214"/>
      <c r="AT287" s="214"/>
      <c r="AU287" s="214"/>
      <c r="AV287" s="214"/>
      <c r="AW287" s="214"/>
      <c r="AX287" s="214"/>
      <c r="AY287" s="214"/>
      <c r="AZ287" s="214"/>
      <c r="BA287" s="214"/>
      <c r="BB287" s="214"/>
      <c r="BC287" s="214"/>
      <c r="BD287" s="214"/>
      <c r="BE287" s="214"/>
      <c r="BF287" s="214"/>
      <c r="BG287" s="214"/>
      <c r="BH287" s="214"/>
    </row>
    <row r="288" spans="1:60" outlineLevel="2" x14ac:dyDescent="0.2">
      <c r="A288" s="221"/>
      <c r="B288" s="222"/>
      <c r="C288" s="268" t="s">
        <v>536</v>
      </c>
      <c r="D288" s="262"/>
      <c r="E288" s="263"/>
      <c r="F288" s="224"/>
      <c r="G288" s="224"/>
      <c r="H288" s="224"/>
      <c r="I288" s="224"/>
      <c r="J288" s="224"/>
      <c r="K288" s="224"/>
      <c r="L288" s="224"/>
      <c r="M288" s="224"/>
      <c r="N288" s="223"/>
      <c r="O288" s="223"/>
      <c r="P288" s="223"/>
      <c r="Q288" s="223"/>
      <c r="R288" s="224"/>
      <c r="S288" s="224"/>
      <c r="T288" s="224"/>
      <c r="U288" s="224"/>
      <c r="V288" s="224"/>
      <c r="W288" s="224"/>
      <c r="X288" s="224"/>
      <c r="Y288" s="224"/>
      <c r="Z288" s="214"/>
      <c r="AA288" s="214"/>
      <c r="AB288" s="214"/>
      <c r="AC288" s="214"/>
      <c r="AD288" s="214"/>
      <c r="AE288" s="214"/>
      <c r="AF288" s="214"/>
      <c r="AG288" s="214" t="s">
        <v>371</v>
      </c>
      <c r="AH288" s="214">
        <v>0</v>
      </c>
      <c r="AI288" s="214"/>
      <c r="AJ288" s="214"/>
      <c r="AK288" s="214"/>
      <c r="AL288" s="214"/>
      <c r="AM288" s="214"/>
      <c r="AN288" s="214"/>
      <c r="AO288" s="214"/>
      <c r="AP288" s="214"/>
      <c r="AQ288" s="214"/>
      <c r="AR288" s="214"/>
      <c r="AS288" s="214"/>
      <c r="AT288" s="214"/>
      <c r="AU288" s="214"/>
      <c r="AV288" s="214"/>
      <c r="AW288" s="214"/>
      <c r="AX288" s="214"/>
      <c r="AY288" s="214"/>
      <c r="AZ288" s="214"/>
      <c r="BA288" s="214"/>
      <c r="BB288" s="214"/>
      <c r="BC288" s="214"/>
      <c r="BD288" s="214"/>
      <c r="BE288" s="214"/>
      <c r="BF288" s="214"/>
      <c r="BG288" s="214"/>
      <c r="BH288" s="214"/>
    </row>
    <row r="289" spans="1:60" outlineLevel="3" x14ac:dyDescent="0.2">
      <c r="A289" s="221"/>
      <c r="B289" s="222"/>
      <c r="C289" s="268" t="s">
        <v>1676</v>
      </c>
      <c r="D289" s="262"/>
      <c r="E289" s="263">
        <v>1.7729999999999999</v>
      </c>
      <c r="F289" s="224"/>
      <c r="G289" s="224"/>
      <c r="H289" s="224"/>
      <c r="I289" s="224"/>
      <c r="J289" s="224"/>
      <c r="K289" s="224"/>
      <c r="L289" s="224"/>
      <c r="M289" s="224"/>
      <c r="N289" s="223"/>
      <c r="O289" s="223"/>
      <c r="P289" s="223"/>
      <c r="Q289" s="223"/>
      <c r="R289" s="224"/>
      <c r="S289" s="224"/>
      <c r="T289" s="224"/>
      <c r="U289" s="224"/>
      <c r="V289" s="224"/>
      <c r="W289" s="224"/>
      <c r="X289" s="224"/>
      <c r="Y289" s="224"/>
      <c r="Z289" s="214"/>
      <c r="AA289" s="214"/>
      <c r="AB289" s="214"/>
      <c r="AC289" s="214"/>
      <c r="AD289" s="214"/>
      <c r="AE289" s="214"/>
      <c r="AF289" s="214"/>
      <c r="AG289" s="214" t="s">
        <v>371</v>
      </c>
      <c r="AH289" s="214">
        <v>0</v>
      </c>
      <c r="AI289" s="214"/>
      <c r="AJ289" s="214"/>
      <c r="AK289" s="214"/>
      <c r="AL289" s="214"/>
      <c r="AM289" s="214"/>
      <c r="AN289" s="214"/>
      <c r="AO289" s="214"/>
      <c r="AP289" s="214"/>
      <c r="AQ289" s="214"/>
      <c r="AR289" s="214"/>
      <c r="AS289" s="214"/>
      <c r="AT289" s="214"/>
      <c r="AU289" s="214"/>
      <c r="AV289" s="214"/>
      <c r="AW289" s="214"/>
      <c r="AX289" s="214"/>
      <c r="AY289" s="214"/>
      <c r="AZ289" s="214"/>
      <c r="BA289" s="214"/>
      <c r="BB289" s="214"/>
      <c r="BC289" s="214"/>
      <c r="BD289" s="214"/>
      <c r="BE289" s="214"/>
      <c r="BF289" s="214"/>
      <c r="BG289" s="214"/>
      <c r="BH289" s="214"/>
    </row>
    <row r="290" spans="1:60" ht="33.75" outlineLevel="1" x14ac:dyDescent="0.2">
      <c r="A290" s="236">
        <v>48</v>
      </c>
      <c r="B290" s="237" t="s">
        <v>1677</v>
      </c>
      <c r="C290" s="254" t="s">
        <v>1678</v>
      </c>
      <c r="D290" s="238" t="s">
        <v>379</v>
      </c>
      <c r="E290" s="239">
        <v>3.472</v>
      </c>
      <c r="F290" s="240"/>
      <c r="G290" s="241">
        <f>ROUND(E290*F290,2)</f>
        <v>0</v>
      </c>
      <c r="H290" s="240"/>
      <c r="I290" s="241">
        <f>ROUND(E290*H290,2)</f>
        <v>0</v>
      </c>
      <c r="J290" s="240"/>
      <c r="K290" s="241">
        <f>ROUND(E290*J290,2)</f>
        <v>0</v>
      </c>
      <c r="L290" s="241">
        <v>12</v>
      </c>
      <c r="M290" s="241">
        <f>G290*(1+L290/100)</f>
        <v>0</v>
      </c>
      <c r="N290" s="239">
        <v>1E-3</v>
      </c>
      <c r="O290" s="239">
        <f>ROUND(E290*N290,2)</f>
        <v>0</v>
      </c>
      <c r="P290" s="239">
        <v>6.3E-2</v>
      </c>
      <c r="Q290" s="239">
        <f>ROUND(E290*P290,2)</f>
        <v>0.22</v>
      </c>
      <c r="R290" s="241" t="s">
        <v>519</v>
      </c>
      <c r="S290" s="241" t="s">
        <v>315</v>
      </c>
      <c r="T290" s="242" t="s">
        <v>315</v>
      </c>
      <c r="U290" s="224">
        <v>0.72</v>
      </c>
      <c r="V290" s="224">
        <f>ROUND(E290*U290,2)</f>
        <v>2.5</v>
      </c>
      <c r="W290" s="224"/>
      <c r="X290" s="224" t="s">
        <v>336</v>
      </c>
      <c r="Y290" s="224" t="s">
        <v>317</v>
      </c>
      <c r="Z290" s="214"/>
      <c r="AA290" s="214"/>
      <c r="AB290" s="214"/>
      <c r="AC290" s="214"/>
      <c r="AD290" s="214"/>
      <c r="AE290" s="214"/>
      <c r="AF290" s="214"/>
      <c r="AG290" s="214" t="s">
        <v>367</v>
      </c>
      <c r="AH290" s="214"/>
      <c r="AI290" s="214"/>
      <c r="AJ290" s="214"/>
      <c r="AK290" s="214"/>
      <c r="AL290" s="214"/>
      <c r="AM290" s="214"/>
      <c r="AN290" s="214"/>
      <c r="AO290" s="214"/>
      <c r="AP290" s="214"/>
      <c r="AQ290" s="214"/>
      <c r="AR290" s="214"/>
      <c r="AS290" s="214"/>
      <c r="AT290" s="214"/>
      <c r="AU290" s="214"/>
      <c r="AV290" s="214"/>
      <c r="AW290" s="214"/>
      <c r="AX290" s="214"/>
      <c r="AY290" s="214"/>
      <c r="AZ290" s="214"/>
      <c r="BA290" s="214"/>
      <c r="BB290" s="214"/>
      <c r="BC290" s="214"/>
      <c r="BD290" s="214"/>
      <c r="BE290" s="214"/>
      <c r="BF290" s="214"/>
      <c r="BG290" s="214"/>
      <c r="BH290" s="214"/>
    </row>
    <row r="291" spans="1:60" outlineLevel="2" x14ac:dyDescent="0.2">
      <c r="A291" s="221"/>
      <c r="B291" s="222"/>
      <c r="C291" s="268" t="s">
        <v>1679</v>
      </c>
      <c r="D291" s="262"/>
      <c r="E291" s="263"/>
      <c r="F291" s="224"/>
      <c r="G291" s="224"/>
      <c r="H291" s="224"/>
      <c r="I291" s="224"/>
      <c r="J291" s="224"/>
      <c r="K291" s="224"/>
      <c r="L291" s="224"/>
      <c r="M291" s="224"/>
      <c r="N291" s="223"/>
      <c r="O291" s="223"/>
      <c r="P291" s="223"/>
      <c r="Q291" s="223"/>
      <c r="R291" s="224"/>
      <c r="S291" s="224"/>
      <c r="T291" s="224"/>
      <c r="U291" s="224"/>
      <c r="V291" s="224"/>
      <c r="W291" s="224"/>
      <c r="X291" s="224"/>
      <c r="Y291" s="224"/>
      <c r="Z291" s="214"/>
      <c r="AA291" s="214"/>
      <c r="AB291" s="214"/>
      <c r="AC291" s="214"/>
      <c r="AD291" s="214"/>
      <c r="AE291" s="214"/>
      <c r="AF291" s="214"/>
      <c r="AG291" s="214" t="s">
        <v>371</v>
      </c>
      <c r="AH291" s="214">
        <v>0</v>
      </c>
      <c r="AI291" s="214"/>
      <c r="AJ291" s="214"/>
      <c r="AK291" s="214"/>
      <c r="AL291" s="214"/>
      <c r="AM291" s="214"/>
      <c r="AN291" s="214"/>
      <c r="AO291" s="214"/>
      <c r="AP291" s="214"/>
      <c r="AQ291" s="214"/>
      <c r="AR291" s="214"/>
      <c r="AS291" s="214"/>
      <c r="AT291" s="214"/>
      <c r="AU291" s="214"/>
      <c r="AV291" s="214"/>
      <c r="AW291" s="214"/>
      <c r="AX291" s="214"/>
      <c r="AY291" s="214"/>
      <c r="AZ291" s="214"/>
      <c r="BA291" s="214"/>
      <c r="BB291" s="214"/>
      <c r="BC291" s="214"/>
      <c r="BD291" s="214"/>
      <c r="BE291" s="214"/>
      <c r="BF291" s="214"/>
      <c r="BG291" s="214"/>
      <c r="BH291" s="214"/>
    </row>
    <row r="292" spans="1:60" outlineLevel="3" x14ac:dyDescent="0.2">
      <c r="A292" s="221"/>
      <c r="B292" s="222"/>
      <c r="C292" s="268" t="s">
        <v>1680</v>
      </c>
      <c r="D292" s="262"/>
      <c r="E292" s="263">
        <v>3.472</v>
      </c>
      <c r="F292" s="224"/>
      <c r="G292" s="224"/>
      <c r="H292" s="224"/>
      <c r="I292" s="224"/>
      <c r="J292" s="224"/>
      <c r="K292" s="224"/>
      <c r="L292" s="224"/>
      <c r="M292" s="224"/>
      <c r="N292" s="223"/>
      <c r="O292" s="223"/>
      <c r="P292" s="223"/>
      <c r="Q292" s="223"/>
      <c r="R292" s="224"/>
      <c r="S292" s="224"/>
      <c r="T292" s="224"/>
      <c r="U292" s="224"/>
      <c r="V292" s="224"/>
      <c r="W292" s="224"/>
      <c r="X292" s="224"/>
      <c r="Y292" s="224"/>
      <c r="Z292" s="214"/>
      <c r="AA292" s="214"/>
      <c r="AB292" s="214"/>
      <c r="AC292" s="214"/>
      <c r="AD292" s="214"/>
      <c r="AE292" s="214"/>
      <c r="AF292" s="214"/>
      <c r="AG292" s="214" t="s">
        <v>371</v>
      </c>
      <c r="AH292" s="214">
        <v>0</v>
      </c>
      <c r="AI292" s="214"/>
      <c r="AJ292" s="214"/>
      <c r="AK292" s="214"/>
      <c r="AL292" s="214"/>
      <c r="AM292" s="214"/>
      <c r="AN292" s="214"/>
      <c r="AO292" s="214"/>
      <c r="AP292" s="214"/>
      <c r="AQ292" s="214"/>
      <c r="AR292" s="214"/>
      <c r="AS292" s="214"/>
      <c r="AT292" s="214"/>
      <c r="AU292" s="214"/>
      <c r="AV292" s="214"/>
      <c r="AW292" s="214"/>
      <c r="AX292" s="214"/>
      <c r="AY292" s="214"/>
      <c r="AZ292" s="214"/>
      <c r="BA292" s="214"/>
      <c r="BB292" s="214"/>
      <c r="BC292" s="214"/>
      <c r="BD292" s="214"/>
      <c r="BE292" s="214"/>
      <c r="BF292" s="214"/>
      <c r="BG292" s="214"/>
      <c r="BH292" s="214"/>
    </row>
    <row r="293" spans="1:60" outlineLevel="1" x14ac:dyDescent="0.2">
      <c r="A293" s="236">
        <v>49</v>
      </c>
      <c r="B293" s="237" t="s">
        <v>1681</v>
      </c>
      <c r="C293" s="254" t="s">
        <v>1682</v>
      </c>
      <c r="D293" s="238" t="s">
        <v>375</v>
      </c>
      <c r="E293" s="239">
        <v>1</v>
      </c>
      <c r="F293" s="240"/>
      <c r="G293" s="241">
        <f>ROUND(E293*F293,2)</f>
        <v>0</v>
      </c>
      <c r="H293" s="240"/>
      <c r="I293" s="241">
        <f>ROUND(E293*H293,2)</f>
        <v>0</v>
      </c>
      <c r="J293" s="240"/>
      <c r="K293" s="241">
        <f>ROUND(E293*J293,2)</f>
        <v>0</v>
      </c>
      <c r="L293" s="241">
        <v>12</v>
      </c>
      <c r="M293" s="241">
        <f>G293*(1+L293/100)</f>
        <v>0</v>
      </c>
      <c r="N293" s="239">
        <v>0</v>
      </c>
      <c r="O293" s="239">
        <f>ROUND(E293*N293,2)</f>
        <v>0</v>
      </c>
      <c r="P293" s="239">
        <v>0</v>
      </c>
      <c r="Q293" s="239">
        <f>ROUND(E293*P293,2)</f>
        <v>0</v>
      </c>
      <c r="R293" s="241" t="s">
        <v>519</v>
      </c>
      <c r="S293" s="241" t="s">
        <v>315</v>
      </c>
      <c r="T293" s="242" t="s">
        <v>315</v>
      </c>
      <c r="U293" s="224">
        <v>0.06</v>
      </c>
      <c r="V293" s="224">
        <f>ROUND(E293*U293,2)</f>
        <v>0.06</v>
      </c>
      <c r="W293" s="224"/>
      <c r="X293" s="224" t="s">
        <v>336</v>
      </c>
      <c r="Y293" s="224" t="s">
        <v>317</v>
      </c>
      <c r="Z293" s="214"/>
      <c r="AA293" s="214"/>
      <c r="AB293" s="214"/>
      <c r="AC293" s="214"/>
      <c r="AD293" s="214"/>
      <c r="AE293" s="214"/>
      <c r="AF293" s="214"/>
      <c r="AG293" s="214" t="s">
        <v>367</v>
      </c>
      <c r="AH293" s="214"/>
      <c r="AI293" s="214"/>
      <c r="AJ293" s="214"/>
      <c r="AK293" s="214"/>
      <c r="AL293" s="214"/>
      <c r="AM293" s="214"/>
      <c r="AN293" s="214"/>
      <c r="AO293" s="214"/>
      <c r="AP293" s="214"/>
      <c r="AQ293" s="214"/>
      <c r="AR293" s="214"/>
      <c r="AS293" s="214"/>
      <c r="AT293" s="214"/>
      <c r="AU293" s="214"/>
      <c r="AV293" s="214"/>
      <c r="AW293" s="214"/>
      <c r="AX293" s="214"/>
      <c r="AY293" s="214"/>
      <c r="AZ293" s="214"/>
      <c r="BA293" s="214"/>
      <c r="BB293" s="214"/>
      <c r="BC293" s="214"/>
      <c r="BD293" s="214"/>
      <c r="BE293" s="214"/>
      <c r="BF293" s="214"/>
      <c r="BG293" s="214"/>
      <c r="BH293" s="214"/>
    </row>
    <row r="294" spans="1:60" outlineLevel="2" x14ac:dyDescent="0.2">
      <c r="A294" s="221"/>
      <c r="B294" s="222"/>
      <c r="C294" s="267" t="s">
        <v>540</v>
      </c>
      <c r="D294" s="266"/>
      <c r="E294" s="266"/>
      <c r="F294" s="266"/>
      <c r="G294" s="266"/>
      <c r="H294" s="224"/>
      <c r="I294" s="224"/>
      <c r="J294" s="224"/>
      <c r="K294" s="224"/>
      <c r="L294" s="224"/>
      <c r="M294" s="224"/>
      <c r="N294" s="223"/>
      <c r="O294" s="223"/>
      <c r="P294" s="223"/>
      <c r="Q294" s="223"/>
      <c r="R294" s="224"/>
      <c r="S294" s="224"/>
      <c r="T294" s="224"/>
      <c r="U294" s="224"/>
      <c r="V294" s="224"/>
      <c r="W294" s="224"/>
      <c r="X294" s="224"/>
      <c r="Y294" s="224"/>
      <c r="Z294" s="214"/>
      <c r="AA294" s="214"/>
      <c r="AB294" s="214"/>
      <c r="AC294" s="214"/>
      <c r="AD294" s="214"/>
      <c r="AE294" s="214"/>
      <c r="AF294" s="214"/>
      <c r="AG294" s="214" t="s">
        <v>369</v>
      </c>
      <c r="AH294" s="214"/>
      <c r="AI294" s="214"/>
      <c r="AJ294" s="214"/>
      <c r="AK294" s="214"/>
      <c r="AL294" s="214"/>
      <c r="AM294" s="214"/>
      <c r="AN294" s="214"/>
      <c r="AO294" s="214"/>
      <c r="AP294" s="214"/>
      <c r="AQ294" s="214"/>
      <c r="AR294" s="214"/>
      <c r="AS294" s="214"/>
      <c r="AT294" s="214"/>
      <c r="AU294" s="214"/>
      <c r="AV294" s="214"/>
      <c r="AW294" s="214"/>
      <c r="AX294" s="214"/>
      <c r="AY294" s="214"/>
      <c r="AZ294" s="214"/>
      <c r="BA294" s="214"/>
      <c r="BB294" s="214"/>
      <c r="BC294" s="214"/>
      <c r="BD294" s="214"/>
      <c r="BE294" s="214"/>
      <c r="BF294" s="214"/>
      <c r="BG294" s="214"/>
      <c r="BH294" s="214"/>
    </row>
    <row r="295" spans="1:60" outlineLevel="2" x14ac:dyDescent="0.2">
      <c r="A295" s="221"/>
      <c r="B295" s="222"/>
      <c r="C295" s="268" t="s">
        <v>536</v>
      </c>
      <c r="D295" s="262"/>
      <c r="E295" s="263"/>
      <c r="F295" s="224"/>
      <c r="G295" s="224"/>
      <c r="H295" s="224"/>
      <c r="I295" s="224"/>
      <c r="J295" s="224"/>
      <c r="K295" s="224"/>
      <c r="L295" s="224"/>
      <c r="M295" s="224"/>
      <c r="N295" s="223"/>
      <c r="O295" s="223"/>
      <c r="P295" s="223"/>
      <c r="Q295" s="223"/>
      <c r="R295" s="224"/>
      <c r="S295" s="224"/>
      <c r="T295" s="224"/>
      <c r="U295" s="224"/>
      <c r="V295" s="224"/>
      <c r="W295" s="224"/>
      <c r="X295" s="224"/>
      <c r="Y295" s="224"/>
      <c r="Z295" s="214"/>
      <c r="AA295" s="214"/>
      <c r="AB295" s="214"/>
      <c r="AC295" s="214"/>
      <c r="AD295" s="214"/>
      <c r="AE295" s="214"/>
      <c r="AF295" s="214"/>
      <c r="AG295" s="214" t="s">
        <v>371</v>
      </c>
      <c r="AH295" s="214">
        <v>0</v>
      </c>
      <c r="AI295" s="214"/>
      <c r="AJ295" s="214"/>
      <c r="AK295" s="214"/>
      <c r="AL295" s="214"/>
      <c r="AM295" s="214"/>
      <c r="AN295" s="214"/>
      <c r="AO295" s="214"/>
      <c r="AP295" s="214"/>
      <c r="AQ295" s="214"/>
      <c r="AR295" s="214"/>
      <c r="AS295" s="214"/>
      <c r="AT295" s="214"/>
      <c r="AU295" s="214"/>
      <c r="AV295" s="214"/>
      <c r="AW295" s="214"/>
      <c r="AX295" s="214"/>
      <c r="AY295" s="214"/>
      <c r="AZ295" s="214"/>
      <c r="BA295" s="214"/>
      <c r="BB295" s="214"/>
      <c r="BC295" s="214"/>
      <c r="BD295" s="214"/>
      <c r="BE295" s="214"/>
      <c r="BF295" s="214"/>
      <c r="BG295" s="214"/>
      <c r="BH295" s="214"/>
    </row>
    <row r="296" spans="1:60" outlineLevel="3" x14ac:dyDescent="0.2">
      <c r="A296" s="221"/>
      <c r="B296" s="222"/>
      <c r="C296" s="268" t="s">
        <v>1683</v>
      </c>
      <c r="D296" s="262"/>
      <c r="E296" s="263">
        <v>1</v>
      </c>
      <c r="F296" s="224"/>
      <c r="G296" s="224"/>
      <c r="H296" s="224"/>
      <c r="I296" s="224"/>
      <c r="J296" s="224"/>
      <c r="K296" s="224"/>
      <c r="L296" s="224"/>
      <c r="M296" s="224"/>
      <c r="N296" s="223"/>
      <c r="O296" s="223"/>
      <c r="P296" s="223"/>
      <c r="Q296" s="223"/>
      <c r="R296" s="224"/>
      <c r="S296" s="224"/>
      <c r="T296" s="224"/>
      <c r="U296" s="224"/>
      <c r="V296" s="224"/>
      <c r="W296" s="224"/>
      <c r="X296" s="224"/>
      <c r="Y296" s="224"/>
      <c r="Z296" s="214"/>
      <c r="AA296" s="214"/>
      <c r="AB296" s="214"/>
      <c r="AC296" s="214"/>
      <c r="AD296" s="214"/>
      <c r="AE296" s="214"/>
      <c r="AF296" s="214"/>
      <c r="AG296" s="214" t="s">
        <v>371</v>
      </c>
      <c r="AH296" s="214">
        <v>0</v>
      </c>
      <c r="AI296" s="214"/>
      <c r="AJ296" s="214"/>
      <c r="AK296" s="214"/>
      <c r="AL296" s="214"/>
      <c r="AM296" s="214"/>
      <c r="AN296" s="214"/>
      <c r="AO296" s="214"/>
      <c r="AP296" s="214"/>
      <c r="AQ296" s="214"/>
      <c r="AR296" s="214"/>
      <c r="AS296" s="214"/>
      <c r="AT296" s="214"/>
      <c r="AU296" s="214"/>
      <c r="AV296" s="214"/>
      <c r="AW296" s="214"/>
      <c r="AX296" s="214"/>
      <c r="AY296" s="214"/>
      <c r="AZ296" s="214"/>
      <c r="BA296" s="214"/>
      <c r="BB296" s="214"/>
      <c r="BC296" s="214"/>
      <c r="BD296" s="214"/>
      <c r="BE296" s="214"/>
      <c r="BF296" s="214"/>
      <c r="BG296" s="214"/>
      <c r="BH296" s="214"/>
    </row>
    <row r="297" spans="1:60" outlineLevel="1" x14ac:dyDescent="0.2">
      <c r="A297" s="236">
        <v>50</v>
      </c>
      <c r="B297" s="237" t="s">
        <v>1684</v>
      </c>
      <c r="C297" s="254" t="s">
        <v>1685</v>
      </c>
      <c r="D297" s="238" t="s">
        <v>379</v>
      </c>
      <c r="E297" s="239">
        <v>1.8340000000000001</v>
      </c>
      <c r="F297" s="240"/>
      <c r="G297" s="241">
        <f>ROUND(E297*F297,2)</f>
        <v>0</v>
      </c>
      <c r="H297" s="240"/>
      <c r="I297" s="241">
        <f>ROUND(E297*H297,2)</f>
        <v>0</v>
      </c>
      <c r="J297" s="240"/>
      <c r="K297" s="241">
        <f>ROUND(E297*J297,2)</f>
        <v>0</v>
      </c>
      <c r="L297" s="241">
        <v>12</v>
      </c>
      <c r="M297" s="241">
        <f>G297*(1+L297/100)</f>
        <v>0</v>
      </c>
      <c r="N297" s="239">
        <v>1E-3</v>
      </c>
      <c r="O297" s="239">
        <f>ROUND(E297*N297,2)</f>
        <v>0</v>
      </c>
      <c r="P297" s="239">
        <v>6.2E-2</v>
      </c>
      <c r="Q297" s="239">
        <f>ROUND(E297*P297,2)</f>
        <v>0.11</v>
      </c>
      <c r="R297" s="241" t="s">
        <v>519</v>
      </c>
      <c r="S297" s="241" t="s">
        <v>315</v>
      </c>
      <c r="T297" s="242" t="s">
        <v>315</v>
      </c>
      <c r="U297" s="224">
        <v>0.61</v>
      </c>
      <c r="V297" s="224">
        <f>ROUND(E297*U297,2)</f>
        <v>1.1200000000000001</v>
      </c>
      <c r="W297" s="224"/>
      <c r="X297" s="224" t="s">
        <v>336</v>
      </c>
      <c r="Y297" s="224" t="s">
        <v>317</v>
      </c>
      <c r="Z297" s="214"/>
      <c r="AA297" s="214"/>
      <c r="AB297" s="214"/>
      <c r="AC297" s="214"/>
      <c r="AD297" s="214"/>
      <c r="AE297" s="214"/>
      <c r="AF297" s="214"/>
      <c r="AG297" s="214" t="s">
        <v>367</v>
      </c>
      <c r="AH297" s="214"/>
      <c r="AI297" s="214"/>
      <c r="AJ297" s="214"/>
      <c r="AK297" s="214"/>
      <c r="AL297" s="214"/>
      <c r="AM297" s="214"/>
      <c r="AN297" s="214"/>
      <c r="AO297" s="214"/>
      <c r="AP297" s="214"/>
      <c r="AQ297" s="214"/>
      <c r="AR297" s="214"/>
      <c r="AS297" s="214"/>
      <c r="AT297" s="214"/>
      <c r="AU297" s="214"/>
      <c r="AV297" s="214"/>
      <c r="AW297" s="214"/>
      <c r="AX297" s="214"/>
      <c r="AY297" s="214"/>
      <c r="AZ297" s="214"/>
      <c r="BA297" s="214"/>
      <c r="BB297" s="214"/>
      <c r="BC297" s="214"/>
      <c r="BD297" s="214"/>
      <c r="BE297" s="214"/>
      <c r="BF297" s="214"/>
      <c r="BG297" s="214"/>
      <c r="BH297" s="214"/>
    </row>
    <row r="298" spans="1:60" outlineLevel="2" x14ac:dyDescent="0.2">
      <c r="A298" s="221"/>
      <c r="B298" s="222"/>
      <c r="C298" s="267" t="s">
        <v>549</v>
      </c>
      <c r="D298" s="266"/>
      <c r="E298" s="266"/>
      <c r="F298" s="266"/>
      <c r="G298" s="266"/>
      <c r="H298" s="224"/>
      <c r="I298" s="224"/>
      <c r="J298" s="224"/>
      <c r="K298" s="224"/>
      <c r="L298" s="224"/>
      <c r="M298" s="224"/>
      <c r="N298" s="223"/>
      <c r="O298" s="223"/>
      <c r="P298" s="223"/>
      <c r="Q298" s="223"/>
      <c r="R298" s="224"/>
      <c r="S298" s="224"/>
      <c r="T298" s="224"/>
      <c r="U298" s="224"/>
      <c r="V298" s="224"/>
      <c r="W298" s="224"/>
      <c r="X298" s="224"/>
      <c r="Y298" s="224"/>
      <c r="Z298" s="214"/>
      <c r="AA298" s="214"/>
      <c r="AB298" s="214"/>
      <c r="AC298" s="214"/>
      <c r="AD298" s="214"/>
      <c r="AE298" s="214"/>
      <c r="AF298" s="214"/>
      <c r="AG298" s="214" t="s">
        <v>369</v>
      </c>
      <c r="AH298" s="214"/>
      <c r="AI298" s="214"/>
      <c r="AJ298" s="214"/>
      <c r="AK298" s="214"/>
      <c r="AL298" s="214"/>
      <c r="AM298" s="214"/>
      <c r="AN298" s="214"/>
      <c r="AO298" s="214"/>
      <c r="AP298" s="214"/>
      <c r="AQ298" s="214"/>
      <c r="AR298" s="214"/>
      <c r="AS298" s="214"/>
      <c r="AT298" s="214"/>
      <c r="AU298" s="214"/>
      <c r="AV298" s="214"/>
      <c r="AW298" s="214"/>
      <c r="AX298" s="214"/>
      <c r="AY298" s="214"/>
      <c r="AZ298" s="214"/>
      <c r="BA298" s="214"/>
      <c r="BB298" s="214"/>
      <c r="BC298" s="214"/>
      <c r="BD298" s="214"/>
      <c r="BE298" s="214"/>
      <c r="BF298" s="214"/>
      <c r="BG298" s="214"/>
      <c r="BH298" s="214"/>
    </row>
    <row r="299" spans="1:60" outlineLevel="2" x14ac:dyDescent="0.2">
      <c r="A299" s="221"/>
      <c r="B299" s="222"/>
      <c r="C299" s="268" t="s">
        <v>536</v>
      </c>
      <c r="D299" s="262"/>
      <c r="E299" s="263"/>
      <c r="F299" s="224"/>
      <c r="G299" s="224"/>
      <c r="H299" s="224"/>
      <c r="I299" s="224"/>
      <c r="J299" s="224"/>
      <c r="K299" s="224"/>
      <c r="L299" s="224"/>
      <c r="M299" s="224"/>
      <c r="N299" s="223"/>
      <c r="O299" s="223"/>
      <c r="P299" s="223"/>
      <c r="Q299" s="223"/>
      <c r="R299" s="224"/>
      <c r="S299" s="224"/>
      <c r="T299" s="224"/>
      <c r="U299" s="224"/>
      <c r="V299" s="224"/>
      <c r="W299" s="224"/>
      <c r="X299" s="224"/>
      <c r="Y299" s="224"/>
      <c r="Z299" s="214"/>
      <c r="AA299" s="214"/>
      <c r="AB299" s="214"/>
      <c r="AC299" s="214"/>
      <c r="AD299" s="214"/>
      <c r="AE299" s="214"/>
      <c r="AF299" s="214"/>
      <c r="AG299" s="214" t="s">
        <v>371</v>
      </c>
      <c r="AH299" s="214">
        <v>0</v>
      </c>
      <c r="AI299" s="214"/>
      <c r="AJ299" s="214"/>
      <c r="AK299" s="214"/>
      <c r="AL299" s="214"/>
      <c r="AM299" s="214"/>
      <c r="AN299" s="214"/>
      <c r="AO299" s="214"/>
      <c r="AP299" s="214"/>
      <c r="AQ299" s="214"/>
      <c r="AR299" s="214"/>
      <c r="AS299" s="214"/>
      <c r="AT299" s="214"/>
      <c r="AU299" s="214"/>
      <c r="AV299" s="214"/>
      <c r="AW299" s="214"/>
      <c r="AX299" s="214"/>
      <c r="AY299" s="214"/>
      <c r="AZ299" s="214"/>
      <c r="BA299" s="214"/>
      <c r="BB299" s="214"/>
      <c r="BC299" s="214"/>
      <c r="BD299" s="214"/>
      <c r="BE299" s="214"/>
      <c r="BF299" s="214"/>
      <c r="BG299" s="214"/>
      <c r="BH299" s="214"/>
    </row>
    <row r="300" spans="1:60" outlineLevel="3" x14ac:dyDescent="0.2">
      <c r="A300" s="221"/>
      <c r="B300" s="222"/>
      <c r="C300" s="268" t="s">
        <v>1686</v>
      </c>
      <c r="D300" s="262"/>
      <c r="E300" s="263">
        <v>1.8340000000000001</v>
      </c>
      <c r="F300" s="224"/>
      <c r="G300" s="224"/>
      <c r="H300" s="224"/>
      <c r="I300" s="224"/>
      <c r="J300" s="224"/>
      <c r="K300" s="224"/>
      <c r="L300" s="224"/>
      <c r="M300" s="224"/>
      <c r="N300" s="223"/>
      <c r="O300" s="223"/>
      <c r="P300" s="223"/>
      <c r="Q300" s="223"/>
      <c r="R300" s="224"/>
      <c r="S300" s="224"/>
      <c r="T300" s="224"/>
      <c r="U300" s="224"/>
      <c r="V300" s="224"/>
      <c r="W300" s="224"/>
      <c r="X300" s="224"/>
      <c r="Y300" s="224"/>
      <c r="Z300" s="214"/>
      <c r="AA300" s="214"/>
      <c r="AB300" s="214"/>
      <c r="AC300" s="214"/>
      <c r="AD300" s="214"/>
      <c r="AE300" s="214"/>
      <c r="AF300" s="214"/>
      <c r="AG300" s="214" t="s">
        <v>371</v>
      </c>
      <c r="AH300" s="214">
        <v>0</v>
      </c>
      <c r="AI300" s="214"/>
      <c r="AJ300" s="214"/>
      <c r="AK300" s="214"/>
      <c r="AL300" s="214"/>
      <c r="AM300" s="214"/>
      <c r="AN300" s="214"/>
      <c r="AO300" s="214"/>
      <c r="AP300" s="214"/>
      <c r="AQ300" s="214"/>
      <c r="AR300" s="214"/>
      <c r="AS300" s="214"/>
      <c r="AT300" s="214"/>
      <c r="AU300" s="214"/>
      <c r="AV300" s="214"/>
      <c r="AW300" s="214"/>
      <c r="AX300" s="214"/>
      <c r="AY300" s="214"/>
      <c r="AZ300" s="214"/>
      <c r="BA300" s="214"/>
      <c r="BB300" s="214"/>
      <c r="BC300" s="214"/>
      <c r="BD300" s="214"/>
      <c r="BE300" s="214"/>
      <c r="BF300" s="214"/>
      <c r="BG300" s="214"/>
      <c r="BH300" s="214"/>
    </row>
    <row r="301" spans="1:60" ht="22.5" outlineLevel="1" x14ac:dyDescent="0.2">
      <c r="A301" s="236">
        <v>51</v>
      </c>
      <c r="B301" s="237" t="s">
        <v>552</v>
      </c>
      <c r="C301" s="254" t="s">
        <v>553</v>
      </c>
      <c r="D301" s="238" t="s">
        <v>379</v>
      </c>
      <c r="E301" s="239">
        <v>94.36</v>
      </c>
      <c r="F301" s="240"/>
      <c r="G301" s="241">
        <f>ROUND(E301*F301,2)</f>
        <v>0</v>
      </c>
      <c r="H301" s="240"/>
      <c r="I301" s="241">
        <f>ROUND(E301*H301,2)</f>
        <v>0</v>
      </c>
      <c r="J301" s="240"/>
      <c r="K301" s="241">
        <f>ROUND(E301*J301,2)</f>
        <v>0</v>
      </c>
      <c r="L301" s="241">
        <v>12</v>
      </c>
      <c r="M301" s="241">
        <f>G301*(1+L301/100)</f>
        <v>0</v>
      </c>
      <c r="N301" s="239">
        <v>0</v>
      </c>
      <c r="O301" s="239">
        <f>ROUND(E301*N301,2)</f>
        <v>0</v>
      </c>
      <c r="P301" s="239">
        <v>0.05</v>
      </c>
      <c r="Q301" s="239">
        <f>ROUND(E301*P301,2)</f>
        <v>4.72</v>
      </c>
      <c r="R301" s="241" t="s">
        <v>519</v>
      </c>
      <c r="S301" s="241" t="s">
        <v>315</v>
      </c>
      <c r="T301" s="242" t="s">
        <v>315</v>
      </c>
      <c r="U301" s="224">
        <v>0.46</v>
      </c>
      <c r="V301" s="224">
        <f>ROUND(E301*U301,2)</f>
        <v>43.41</v>
      </c>
      <c r="W301" s="224"/>
      <c r="X301" s="224" t="s">
        <v>336</v>
      </c>
      <c r="Y301" s="224" t="s">
        <v>317</v>
      </c>
      <c r="Z301" s="214"/>
      <c r="AA301" s="214"/>
      <c r="AB301" s="214"/>
      <c r="AC301" s="214"/>
      <c r="AD301" s="214"/>
      <c r="AE301" s="214"/>
      <c r="AF301" s="214"/>
      <c r="AG301" s="214" t="s">
        <v>367</v>
      </c>
      <c r="AH301" s="214"/>
      <c r="AI301" s="214"/>
      <c r="AJ301" s="214"/>
      <c r="AK301" s="214"/>
      <c r="AL301" s="214"/>
      <c r="AM301" s="214"/>
      <c r="AN301" s="214"/>
      <c r="AO301" s="214"/>
      <c r="AP301" s="214"/>
      <c r="AQ301" s="214"/>
      <c r="AR301" s="214"/>
      <c r="AS301" s="214"/>
      <c r="AT301" s="214"/>
      <c r="AU301" s="214"/>
      <c r="AV301" s="214"/>
      <c r="AW301" s="214"/>
      <c r="AX301" s="214"/>
      <c r="AY301" s="214"/>
      <c r="AZ301" s="214"/>
      <c r="BA301" s="214"/>
      <c r="BB301" s="214"/>
      <c r="BC301" s="214"/>
      <c r="BD301" s="214"/>
      <c r="BE301" s="214"/>
      <c r="BF301" s="214"/>
      <c r="BG301" s="214"/>
      <c r="BH301" s="214"/>
    </row>
    <row r="302" spans="1:60" outlineLevel="2" x14ac:dyDescent="0.2">
      <c r="A302" s="221"/>
      <c r="B302" s="222"/>
      <c r="C302" s="255" t="s">
        <v>559</v>
      </c>
      <c r="D302" s="243"/>
      <c r="E302" s="243"/>
      <c r="F302" s="243"/>
      <c r="G302" s="243"/>
      <c r="H302" s="224"/>
      <c r="I302" s="224"/>
      <c r="J302" s="224"/>
      <c r="K302" s="224"/>
      <c r="L302" s="224"/>
      <c r="M302" s="224"/>
      <c r="N302" s="223"/>
      <c r="O302" s="223"/>
      <c r="P302" s="223"/>
      <c r="Q302" s="223"/>
      <c r="R302" s="224"/>
      <c r="S302" s="224"/>
      <c r="T302" s="224"/>
      <c r="U302" s="224"/>
      <c r="V302" s="224"/>
      <c r="W302" s="224"/>
      <c r="X302" s="224"/>
      <c r="Y302" s="224"/>
      <c r="Z302" s="214"/>
      <c r="AA302" s="214"/>
      <c r="AB302" s="214"/>
      <c r="AC302" s="214"/>
      <c r="AD302" s="214"/>
      <c r="AE302" s="214"/>
      <c r="AF302" s="214"/>
      <c r="AG302" s="214" t="s">
        <v>320</v>
      </c>
      <c r="AH302" s="214"/>
      <c r="AI302" s="214"/>
      <c r="AJ302" s="214"/>
      <c r="AK302" s="214"/>
      <c r="AL302" s="214"/>
      <c r="AM302" s="214"/>
      <c r="AN302" s="214"/>
      <c r="AO302" s="214"/>
      <c r="AP302" s="214"/>
      <c r="AQ302" s="214"/>
      <c r="AR302" s="214"/>
      <c r="AS302" s="214"/>
      <c r="AT302" s="214"/>
      <c r="AU302" s="214"/>
      <c r="AV302" s="214"/>
      <c r="AW302" s="214"/>
      <c r="AX302" s="214"/>
      <c r="AY302" s="214"/>
      <c r="AZ302" s="214"/>
      <c r="BA302" s="244" t="str">
        <f>C302</f>
        <v>V položkách otlučení omítek stěn vnitřních i vnějších je započteno i vyškrabání spár a očištění zdiva.</v>
      </c>
      <c r="BB302" s="214"/>
      <c r="BC302" s="214"/>
      <c r="BD302" s="214"/>
      <c r="BE302" s="214"/>
      <c r="BF302" s="214"/>
      <c r="BG302" s="214"/>
      <c r="BH302" s="214"/>
    </row>
    <row r="303" spans="1:60" outlineLevel="2" x14ac:dyDescent="0.2">
      <c r="A303" s="221"/>
      <c r="B303" s="222"/>
      <c r="C303" s="268" t="s">
        <v>536</v>
      </c>
      <c r="D303" s="262"/>
      <c r="E303" s="263"/>
      <c r="F303" s="224"/>
      <c r="G303" s="224"/>
      <c r="H303" s="224"/>
      <c r="I303" s="224"/>
      <c r="J303" s="224"/>
      <c r="K303" s="224"/>
      <c r="L303" s="224"/>
      <c r="M303" s="224"/>
      <c r="N303" s="223"/>
      <c r="O303" s="223"/>
      <c r="P303" s="223"/>
      <c r="Q303" s="223"/>
      <c r="R303" s="224"/>
      <c r="S303" s="224"/>
      <c r="T303" s="224"/>
      <c r="U303" s="224"/>
      <c r="V303" s="224"/>
      <c r="W303" s="224"/>
      <c r="X303" s="224"/>
      <c r="Y303" s="224"/>
      <c r="Z303" s="214"/>
      <c r="AA303" s="214"/>
      <c r="AB303" s="214"/>
      <c r="AC303" s="214"/>
      <c r="AD303" s="214"/>
      <c r="AE303" s="214"/>
      <c r="AF303" s="214"/>
      <c r="AG303" s="214" t="s">
        <v>371</v>
      </c>
      <c r="AH303" s="214">
        <v>0</v>
      </c>
      <c r="AI303" s="214"/>
      <c r="AJ303" s="214"/>
      <c r="AK303" s="214"/>
      <c r="AL303" s="214"/>
      <c r="AM303" s="214"/>
      <c r="AN303" s="214"/>
      <c r="AO303" s="214"/>
      <c r="AP303" s="214"/>
      <c r="AQ303" s="214"/>
      <c r="AR303" s="214"/>
      <c r="AS303" s="214"/>
      <c r="AT303" s="214"/>
      <c r="AU303" s="214"/>
      <c r="AV303" s="214"/>
      <c r="AW303" s="214"/>
      <c r="AX303" s="214"/>
      <c r="AY303" s="214"/>
      <c r="AZ303" s="214"/>
      <c r="BA303" s="214"/>
      <c r="BB303" s="214"/>
      <c r="BC303" s="214"/>
      <c r="BD303" s="214"/>
      <c r="BE303" s="214"/>
      <c r="BF303" s="214"/>
      <c r="BG303" s="214"/>
      <c r="BH303" s="214"/>
    </row>
    <row r="304" spans="1:60" outlineLevel="3" x14ac:dyDescent="0.2">
      <c r="A304" s="221"/>
      <c r="B304" s="222"/>
      <c r="C304" s="268" t="s">
        <v>1687</v>
      </c>
      <c r="D304" s="262"/>
      <c r="E304" s="263">
        <v>18.86</v>
      </c>
      <c r="F304" s="224"/>
      <c r="G304" s="224"/>
      <c r="H304" s="224"/>
      <c r="I304" s="224"/>
      <c r="J304" s="224"/>
      <c r="K304" s="224"/>
      <c r="L304" s="224"/>
      <c r="M304" s="224"/>
      <c r="N304" s="223"/>
      <c r="O304" s="223"/>
      <c r="P304" s="223"/>
      <c r="Q304" s="223"/>
      <c r="R304" s="224"/>
      <c r="S304" s="224"/>
      <c r="T304" s="224"/>
      <c r="U304" s="224"/>
      <c r="V304" s="224"/>
      <c r="W304" s="224"/>
      <c r="X304" s="224"/>
      <c r="Y304" s="224"/>
      <c r="Z304" s="214"/>
      <c r="AA304" s="214"/>
      <c r="AB304" s="214"/>
      <c r="AC304" s="214"/>
      <c r="AD304" s="214"/>
      <c r="AE304" s="214"/>
      <c r="AF304" s="214"/>
      <c r="AG304" s="214" t="s">
        <v>371</v>
      </c>
      <c r="AH304" s="214">
        <v>0</v>
      </c>
      <c r="AI304" s="214"/>
      <c r="AJ304" s="214"/>
      <c r="AK304" s="214"/>
      <c r="AL304" s="214"/>
      <c r="AM304" s="214"/>
      <c r="AN304" s="214"/>
      <c r="AO304" s="214"/>
      <c r="AP304" s="214"/>
      <c r="AQ304" s="214"/>
      <c r="AR304" s="214"/>
      <c r="AS304" s="214"/>
      <c r="AT304" s="214"/>
      <c r="AU304" s="214"/>
      <c r="AV304" s="214"/>
      <c r="AW304" s="214"/>
      <c r="AX304" s="214"/>
      <c r="AY304" s="214"/>
      <c r="AZ304" s="214"/>
      <c r="BA304" s="214"/>
      <c r="BB304" s="214"/>
      <c r="BC304" s="214"/>
      <c r="BD304" s="214"/>
      <c r="BE304" s="214"/>
      <c r="BF304" s="214"/>
      <c r="BG304" s="214"/>
      <c r="BH304" s="214"/>
    </row>
    <row r="305" spans="1:60" outlineLevel="3" x14ac:dyDescent="0.2">
      <c r="A305" s="221"/>
      <c r="B305" s="222"/>
      <c r="C305" s="268" t="s">
        <v>1649</v>
      </c>
      <c r="D305" s="262"/>
      <c r="E305" s="263">
        <v>0.92</v>
      </c>
      <c r="F305" s="224"/>
      <c r="G305" s="224"/>
      <c r="H305" s="224"/>
      <c r="I305" s="224"/>
      <c r="J305" s="224"/>
      <c r="K305" s="224"/>
      <c r="L305" s="224"/>
      <c r="M305" s="224"/>
      <c r="N305" s="223"/>
      <c r="O305" s="223"/>
      <c r="P305" s="223"/>
      <c r="Q305" s="223"/>
      <c r="R305" s="224"/>
      <c r="S305" s="224"/>
      <c r="T305" s="224"/>
      <c r="U305" s="224"/>
      <c r="V305" s="224"/>
      <c r="W305" s="224"/>
      <c r="X305" s="224"/>
      <c r="Y305" s="224"/>
      <c r="Z305" s="214"/>
      <c r="AA305" s="214"/>
      <c r="AB305" s="214"/>
      <c r="AC305" s="214"/>
      <c r="AD305" s="214"/>
      <c r="AE305" s="214"/>
      <c r="AF305" s="214"/>
      <c r="AG305" s="214" t="s">
        <v>371</v>
      </c>
      <c r="AH305" s="214">
        <v>0</v>
      </c>
      <c r="AI305" s="214"/>
      <c r="AJ305" s="214"/>
      <c r="AK305" s="214"/>
      <c r="AL305" s="214"/>
      <c r="AM305" s="214"/>
      <c r="AN305" s="214"/>
      <c r="AO305" s="214"/>
      <c r="AP305" s="214"/>
      <c r="AQ305" s="214"/>
      <c r="AR305" s="214"/>
      <c r="AS305" s="214"/>
      <c r="AT305" s="214"/>
      <c r="AU305" s="214"/>
      <c r="AV305" s="214"/>
      <c r="AW305" s="214"/>
      <c r="AX305" s="214"/>
      <c r="AY305" s="214"/>
      <c r="AZ305" s="214"/>
      <c r="BA305" s="214"/>
      <c r="BB305" s="214"/>
      <c r="BC305" s="214"/>
      <c r="BD305" s="214"/>
      <c r="BE305" s="214"/>
      <c r="BF305" s="214"/>
      <c r="BG305" s="214"/>
      <c r="BH305" s="214"/>
    </row>
    <row r="306" spans="1:60" outlineLevel="3" x14ac:dyDescent="0.2">
      <c r="A306" s="221"/>
      <c r="B306" s="222"/>
      <c r="C306" s="268" t="s">
        <v>1688</v>
      </c>
      <c r="D306" s="262"/>
      <c r="E306" s="263">
        <v>15.67</v>
      </c>
      <c r="F306" s="224"/>
      <c r="G306" s="224"/>
      <c r="H306" s="224"/>
      <c r="I306" s="224"/>
      <c r="J306" s="224"/>
      <c r="K306" s="224"/>
      <c r="L306" s="224"/>
      <c r="M306" s="224"/>
      <c r="N306" s="223"/>
      <c r="O306" s="223"/>
      <c r="P306" s="223"/>
      <c r="Q306" s="223"/>
      <c r="R306" s="224"/>
      <c r="S306" s="224"/>
      <c r="T306" s="224"/>
      <c r="U306" s="224"/>
      <c r="V306" s="224"/>
      <c r="W306" s="224"/>
      <c r="X306" s="224"/>
      <c r="Y306" s="224"/>
      <c r="Z306" s="214"/>
      <c r="AA306" s="214"/>
      <c r="AB306" s="214"/>
      <c r="AC306" s="214"/>
      <c r="AD306" s="214"/>
      <c r="AE306" s="214"/>
      <c r="AF306" s="214"/>
      <c r="AG306" s="214" t="s">
        <v>371</v>
      </c>
      <c r="AH306" s="214">
        <v>0</v>
      </c>
      <c r="AI306" s="214"/>
      <c r="AJ306" s="214"/>
      <c r="AK306" s="214"/>
      <c r="AL306" s="214"/>
      <c r="AM306" s="214"/>
      <c r="AN306" s="214"/>
      <c r="AO306" s="214"/>
      <c r="AP306" s="214"/>
      <c r="AQ306" s="214"/>
      <c r="AR306" s="214"/>
      <c r="AS306" s="214"/>
      <c r="AT306" s="214"/>
      <c r="AU306" s="214"/>
      <c r="AV306" s="214"/>
      <c r="AW306" s="214"/>
      <c r="AX306" s="214"/>
      <c r="AY306" s="214"/>
      <c r="AZ306" s="214"/>
      <c r="BA306" s="214"/>
      <c r="BB306" s="214"/>
      <c r="BC306" s="214"/>
      <c r="BD306" s="214"/>
      <c r="BE306" s="214"/>
      <c r="BF306" s="214"/>
      <c r="BG306" s="214"/>
      <c r="BH306" s="214"/>
    </row>
    <row r="307" spans="1:60" outlineLevel="3" x14ac:dyDescent="0.2">
      <c r="A307" s="221"/>
      <c r="B307" s="222"/>
      <c r="C307" s="268" t="s">
        <v>1689</v>
      </c>
      <c r="D307" s="262"/>
      <c r="E307" s="263">
        <v>22.61</v>
      </c>
      <c r="F307" s="224"/>
      <c r="G307" s="224"/>
      <c r="H307" s="224"/>
      <c r="I307" s="224"/>
      <c r="J307" s="224"/>
      <c r="K307" s="224"/>
      <c r="L307" s="224"/>
      <c r="M307" s="224"/>
      <c r="N307" s="223"/>
      <c r="O307" s="223"/>
      <c r="P307" s="223"/>
      <c r="Q307" s="223"/>
      <c r="R307" s="224"/>
      <c r="S307" s="224"/>
      <c r="T307" s="224"/>
      <c r="U307" s="224"/>
      <c r="V307" s="224"/>
      <c r="W307" s="224"/>
      <c r="X307" s="224"/>
      <c r="Y307" s="224"/>
      <c r="Z307" s="214"/>
      <c r="AA307" s="214"/>
      <c r="AB307" s="214"/>
      <c r="AC307" s="214"/>
      <c r="AD307" s="214"/>
      <c r="AE307" s="214"/>
      <c r="AF307" s="214"/>
      <c r="AG307" s="214" t="s">
        <v>371</v>
      </c>
      <c r="AH307" s="214">
        <v>0</v>
      </c>
      <c r="AI307" s="214"/>
      <c r="AJ307" s="214"/>
      <c r="AK307" s="214"/>
      <c r="AL307" s="214"/>
      <c r="AM307" s="214"/>
      <c r="AN307" s="214"/>
      <c r="AO307" s="214"/>
      <c r="AP307" s="214"/>
      <c r="AQ307" s="214"/>
      <c r="AR307" s="214"/>
      <c r="AS307" s="214"/>
      <c r="AT307" s="214"/>
      <c r="AU307" s="214"/>
      <c r="AV307" s="214"/>
      <c r="AW307" s="214"/>
      <c r="AX307" s="214"/>
      <c r="AY307" s="214"/>
      <c r="AZ307" s="214"/>
      <c r="BA307" s="214"/>
      <c r="BB307" s="214"/>
      <c r="BC307" s="214"/>
      <c r="BD307" s="214"/>
      <c r="BE307" s="214"/>
      <c r="BF307" s="214"/>
      <c r="BG307" s="214"/>
      <c r="BH307" s="214"/>
    </row>
    <row r="308" spans="1:60" outlineLevel="3" x14ac:dyDescent="0.2">
      <c r="A308" s="221"/>
      <c r="B308" s="222"/>
      <c r="C308" s="268" t="s">
        <v>1690</v>
      </c>
      <c r="D308" s="262"/>
      <c r="E308" s="263">
        <v>24.71</v>
      </c>
      <c r="F308" s="224"/>
      <c r="G308" s="224"/>
      <c r="H308" s="224"/>
      <c r="I308" s="224"/>
      <c r="J308" s="224"/>
      <c r="K308" s="224"/>
      <c r="L308" s="224"/>
      <c r="M308" s="224"/>
      <c r="N308" s="223"/>
      <c r="O308" s="223"/>
      <c r="P308" s="223"/>
      <c r="Q308" s="223"/>
      <c r="R308" s="224"/>
      <c r="S308" s="224"/>
      <c r="T308" s="224"/>
      <c r="U308" s="224"/>
      <c r="V308" s="224"/>
      <c r="W308" s="224"/>
      <c r="X308" s="224"/>
      <c r="Y308" s="224"/>
      <c r="Z308" s="214"/>
      <c r="AA308" s="214"/>
      <c r="AB308" s="214"/>
      <c r="AC308" s="214"/>
      <c r="AD308" s="214"/>
      <c r="AE308" s="214"/>
      <c r="AF308" s="214"/>
      <c r="AG308" s="214" t="s">
        <v>371</v>
      </c>
      <c r="AH308" s="214">
        <v>0</v>
      </c>
      <c r="AI308" s="214"/>
      <c r="AJ308" s="214"/>
      <c r="AK308" s="214"/>
      <c r="AL308" s="214"/>
      <c r="AM308" s="214"/>
      <c r="AN308" s="214"/>
      <c r="AO308" s="214"/>
      <c r="AP308" s="214"/>
      <c r="AQ308" s="214"/>
      <c r="AR308" s="214"/>
      <c r="AS308" s="214"/>
      <c r="AT308" s="214"/>
      <c r="AU308" s="214"/>
      <c r="AV308" s="214"/>
      <c r="AW308" s="214"/>
      <c r="AX308" s="214"/>
      <c r="AY308" s="214"/>
      <c r="AZ308" s="214"/>
      <c r="BA308" s="214"/>
      <c r="BB308" s="214"/>
      <c r="BC308" s="214"/>
      <c r="BD308" s="214"/>
      <c r="BE308" s="214"/>
      <c r="BF308" s="214"/>
      <c r="BG308" s="214"/>
      <c r="BH308" s="214"/>
    </row>
    <row r="309" spans="1:60" outlineLevel="3" x14ac:dyDescent="0.2">
      <c r="A309" s="221"/>
      <c r="B309" s="222"/>
      <c r="C309" s="268" t="s">
        <v>1652</v>
      </c>
      <c r="D309" s="262"/>
      <c r="E309" s="263">
        <v>4.2</v>
      </c>
      <c r="F309" s="224"/>
      <c r="G309" s="224"/>
      <c r="H309" s="224"/>
      <c r="I309" s="224"/>
      <c r="J309" s="224"/>
      <c r="K309" s="224"/>
      <c r="L309" s="224"/>
      <c r="M309" s="224"/>
      <c r="N309" s="223"/>
      <c r="O309" s="223"/>
      <c r="P309" s="223"/>
      <c r="Q309" s="223"/>
      <c r="R309" s="224"/>
      <c r="S309" s="224"/>
      <c r="T309" s="224"/>
      <c r="U309" s="224"/>
      <c r="V309" s="224"/>
      <c r="W309" s="224"/>
      <c r="X309" s="224"/>
      <c r="Y309" s="224"/>
      <c r="Z309" s="214"/>
      <c r="AA309" s="214"/>
      <c r="AB309" s="214"/>
      <c r="AC309" s="214"/>
      <c r="AD309" s="214"/>
      <c r="AE309" s="214"/>
      <c r="AF309" s="214"/>
      <c r="AG309" s="214" t="s">
        <v>371</v>
      </c>
      <c r="AH309" s="214">
        <v>0</v>
      </c>
      <c r="AI309" s="214"/>
      <c r="AJ309" s="214"/>
      <c r="AK309" s="214"/>
      <c r="AL309" s="214"/>
      <c r="AM309" s="214"/>
      <c r="AN309" s="214"/>
      <c r="AO309" s="214"/>
      <c r="AP309" s="214"/>
      <c r="AQ309" s="214"/>
      <c r="AR309" s="214"/>
      <c r="AS309" s="214"/>
      <c r="AT309" s="214"/>
      <c r="AU309" s="214"/>
      <c r="AV309" s="214"/>
      <c r="AW309" s="214"/>
      <c r="AX309" s="214"/>
      <c r="AY309" s="214"/>
      <c r="AZ309" s="214"/>
      <c r="BA309" s="214"/>
      <c r="BB309" s="214"/>
      <c r="BC309" s="214"/>
      <c r="BD309" s="214"/>
      <c r="BE309" s="214"/>
      <c r="BF309" s="214"/>
      <c r="BG309" s="214"/>
      <c r="BH309" s="214"/>
    </row>
    <row r="310" spans="1:60" outlineLevel="3" x14ac:dyDescent="0.2">
      <c r="A310" s="221"/>
      <c r="B310" s="222"/>
      <c r="C310" s="268" t="s">
        <v>1691</v>
      </c>
      <c r="D310" s="262"/>
      <c r="E310" s="263">
        <v>4.9400000000000004</v>
      </c>
      <c r="F310" s="224"/>
      <c r="G310" s="224"/>
      <c r="H310" s="224"/>
      <c r="I310" s="224"/>
      <c r="J310" s="224"/>
      <c r="K310" s="224"/>
      <c r="L310" s="224"/>
      <c r="M310" s="224"/>
      <c r="N310" s="223"/>
      <c r="O310" s="223"/>
      <c r="P310" s="223"/>
      <c r="Q310" s="223"/>
      <c r="R310" s="224"/>
      <c r="S310" s="224"/>
      <c r="T310" s="224"/>
      <c r="U310" s="224"/>
      <c r="V310" s="224"/>
      <c r="W310" s="224"/>
      <c r="X310" s="224"/>
      <c r="Y310" s="224"/>
      <c r="Z310" s="214"/>
      <c r="AA310" s="214"/>
      <c r="AB310" s="214"/>
      <c r="AC310" s="214"/>
      <c r="AD310" s="214"/>
      <c r="AE310" s="214"/>
      <c r="AF310" s="214"/>
      <c r="AG310" s="214" t="s">
        <v>371</v>
      </c>
      <c r="AH310" s="214">
        <v>0</v>
      </c>
      <c r="AI310" s="214"/>
      <c r="AJ310" s="214"/>
      <c r="AK310" s="214"/>
      <c r="AL310" s="214"/>
      <c r="AM310" s="214"/>
      <c r="AN310" s="214"/>
      <c r="AO310" s="214"/>
      <c r="AP310" s="214"/>
      <c r="AQ310" s="214"/>
      <c r="AR310" s="214"/>
      <c r="AS310" s="214"/>
      <c r="AT310" s="214"/>
      <c r="AU310" s="214"/>
      <c r="AV310" s="214"/>
      <c r="AW310" s="214"/>
      <c r="AX310" s="214"/>
      <c r="AY310" s="214"/>
      <c r="AZ310" s="214"/>
      <c r="BA310" s="214"/>
      <c r="BB310" s="214"/>
      <c r="BC310" s="214"/>
      <c r="BD310" s="214"/>
      <c r="BE310" s="214"/>
      <c r="BF310" s="214"/>
      <c r="BG310" s="214"/>
      <c r="BH310" s="214"/>
    </row>
    <row r="311" spans="1:60" outlineLevel="3" x14ac:dyDescent="0.2">
      <c r="A311" s="221"/>
      <c r="B311" s="222"/>
      <c r="C311" s="268" t="s">
        <v>1653</v>
      </c>
      <c r="D311" s="262"/>
      <c r="E311" s="263">
        <v>2.4500000000000002</v>
      </c>
      <c r="F311" s="224"/>
      <c r="G311" s="224"/>
      <c r="H311" s="224"/>
      <c r="I311" s="224"/>
      <c r="J311" s="224"/>
      <c r="K311" s="224"/>
      <c r="L311" s="224"/>
      <c r="M311" s="224"/>
      <c r="N311" s="223"/>
      <c r="O311" s="223"/>
      <c r="P311" s="223"/>
      <c r="Q311" s="223"/>
      <c r="R311" s="224"/>
      <c r="S311" s="224"/>
      <c r="T311" s="224"/>
      <c r="U311" s="224"/>
      <c r="V311" s="224"/>
      <c r="W311" s="224"/>
      <c r="X311" s="224"/>
      <c r="Y311" s="224"/>
      <c r="Z311" s="214"/>
      <c r="AA311" s="214"/>
      <c r="AB311" s="214"/>
      <c r="AC311" s="214"/>
      <c r="AD311" s="214"/>
      <c r="AE311" s="214"/>
      <c r="AF311" s="214"/>
      <c r="AG311" s="214" t="s">
        <v>371</v>
      </c>
      <c r="AH311" s="214">
        <v>0</v>
      </c>
      <c r="AI311" s="214"/>
      <c r="AJ311" s="214"/>
      <c r="AK311" s="214"/>
      <c r="AL311" s="214"/>
      <c r="AM311" s="214"/>
      <c r="AN311" s="214"/>
      <c r="AO311" s="214"/>
      <c r="AP311" s="214"/>
      <c r="AQ311" s="214"/>
      <c r="AR311" s="214"/>
      <c r="AS311" s="214"/>
      <c r="AT311" s="214"/>
      <c r="AU311" s="214"/>
      <c r="AV311" s="214"/>
      <c r="AW311" s="214"/>
      <c r="AX311" s="214"/>
      <c r="AY311" s="214"/>
      <c r="AZ311" s="214"/>
      <c r="BA311" s="214"/>
      <c r="BB311" s="214"/>
      <c r="BC311" s="214"/>
      <c r="BD311" s="214"/>
      <c r="BE311" s="214"/>
      <c r="BF311" s="214"/>
      <c r="BG311" s="214"/>
      <c r="BH311" s="214"/>
    </row>
    <row r="312" spans="1:60" ht="22.5" outlineLevel="1" x14ac:dyDescent="0.2">
      <c r="A312" s="236">
        <v>52</v>
      </c>
      <c r="B312" s="237" t="s">
        <v>557</v>
      </c>
      <c r="C312" s="254" t="s">
        <v>558</v>
      </c>
      <c r="D312" s="238" t="s">
        <v>379</v>
      </c>
      <c r="E312" s="239">
        <v>268.2131</v>
      </c>
      <c r="F312" s="240"/>
      <c r="G312" s="241">
        <f>ROUND(E312*F312,2)</f>
        <v>0</v>
      </c>
      <c r="H312" s="240"/>
      <c r="I312" s="241">
        <f>ROUND(E312*H312,2)</f>
        <v>0</v>
      </c>
      <c r="J312" s="240"/>
      <c r="K312" s="241">
        <f>ROUND(E312*J312,2)</f>
        <v>0</v>
      </c>
      <c r="L312" s="241">
        <v>12</v>
      </c>
      <c r="M312" s="241">
        <f>G312*(1+L312/100)</f>
        <v>0</v>
      </c>
      <c r="N312" s="239">
        <v>0</v>
      </c>
      <c r="O312" s="239">
        <f>ROUND(E312*N312,2)</f>
        <v>0</v>
      </c>
      <c r="P312" s="239">
        <v>0.02</v>
      </c>
      <c r="Q312" s="239">
        <f>ROUND(E312*P312,2)</f>
        <v>5.36</v>
      </c>
      <c r="R312" s="241" t="s">
        <v>519</v>
      </c>
      <c r="S312" s="241" t="s">
        <v>315</v>
      </c>
      <c r="T312" s="242" t="s">
        <v>315</v>
      </c>
      <c r="U312" s="224">
        <v>0.13</v>
      </c>
      <c r="V312" s="224">
        <f>ROUND(E312*U312,2)</f>
        <v>34.869999999999997</v>
      </c>
      <c r="W312" s="224"/>
      <c r="X312" s="224" t="s">
        <v>336</v>
      </c>
      <c r="Y312" s="224" t="s">
        <v>317</v>
      </c>
      <c r="Z312" s="214"/>
      <c r="AA312" s="214"/>
      <c r="AB312" s="214"/>
      <c r="AC312" s="214"/>
      <c r="AD312" s="214"/>
      <c r="AE312" s="214"/>
      <c r="AF312" s="214"/>
      <c r="AG312" s="214" t="s">
        <v>367</v>
      </c>
      <c r="AH312" s="214"/>
      <c r="AI312" s="214"/>
      <c r="AJ312" s="214"/>
      <c r="AK312" s="214"/>
      <c r="AL312" s="214"/>
      <c r="AM312" s="214"/>
      <c r="AN312" s="214"/>
      <c r="AO312" s="214"/>
      <c r="AP312" s="214"/>
      <c r="AQ312" s="214"/>
      <c r="AR312" s="214"/>
      <c r="AS312" s="214"/>
      <c r="AT312" s="214"/>
      <c r="AU312" s="214"/>
      <c r="AV312" s="214"/>
      <c r="AW312" s="214"/>
      <c r="AX312" s="214"/>
      <c r="AY312" s="214"/>
      <c r="AZ312" s="214"/>
      <c r="BA312" s="214"/>
      <c r="BB312" s="214"/>
      <c r="BC312" s="214"/>
      <c r="BD312" s="214"/>
      <c r="BE312" s="214"/>
      <c r="BF312" s="214"/>
      <c r="BG312" s="214"/>
      <c r="BH312" s="214"/>
    </row>
    <row r="313" spans="1:60" outlineLevel="2" x14ac:dyDescent="0.2">
      <c r="A313" s="221"/>
      <c r="B313" s="222"/>
      <c r="C313" s="255" t="s">
        <v>559</v>
      </c>
      <c r="D313" s="243"/>
      <c r="E313" s="243"/>
      <c r="F313" s="243"/>
      <c r="G313" s="243"/>
      <c r="H313" s="224"/>
      <c r="I313" s="224"/>
      <c r="J313" s="224"/>
      <c r="K313" s="224"/>
      <c r="L313" s="224"/>
      <c r="M313" s="224"/>
      <c r="N313" s="223"/>
      <c r="O313" s="223"/>
      <c r="P313" s="223"/>
      <c r="Q313" s="223"/>
      <c r="R313" s="224"/>
      <c r="S313" s="224"/>
      <c r="T313" s="224"/>
      <c r="U313" s="224"/>
      <c r="V313" s="224"/>
      <c r="W313" s="224"/>
      <c r="X313" s="224"/>
      <c r="Y313" s="224"/>
      <c r="Z313" s="214"/>
      <c r="AA313" s="214"/>
      <c r="AB313" s="214"/>
      <c r="AC313" s="214"/>
      <c r="AD313" s="214"/>
      <c r="AE313" s="214"/>
      <c r="AF313" s="214"/>
      <c r="AG313" s="214" t="s">
        <v>320</v>
      </c>
      <c r="AH313" s="214"/>
      <c r="AI313" s="214"/>
      <c r="AJ313" s="214"/>
      <c r="AK313" s="214"/>
      <c r="AL313" s="214"/>
      <c r="AM313" s="214"/>
      <c r="AN313" s="214"/>
      <c r="AO313" s="214"/>
      <c r="AP313" s="214"/>
      <c r="AQ313" s="214"/>
      <c r="AR313" s="214"/>
      <c r="AS313" s="214"/>
      <c r="AT313" s="214"/>
      <c r="AU313" s="214"/>
      <c r="AV313" s="214"/>
      <c r="AW313" s="214"/>
      <c r="AX313" s="214"/>
      <c r="AY313" s="214"/>
      <c r="AZ313" s="214"/>
      <c r="BA313" s="244" t="str">
        <f>C313</f>
        <v>V položkách otlučení omítek stěn vnitřních i vnějších je započteno i vyškrabání spár a očištění zdiva.</v>
      </c>
      <c r="BB313" s="214"/>
      <c r="BC313" s="214"/>
      <c r="BD313" s="214"/>
      <c r="BE313" s="214"/>
      <c r="BF313" s="214"/>
      <c r="BG313" s="214"/>
      <c r="BH313" s="214"/>
    </row>
    <row r="314" spans="1:60" outlineLevel="2" x14ac:dyDescent="0.2">
      <c r="A314" s="221"/>
      <c r="B314" s="222"/>
      <c r="C314" s="268" t="s">
        <v>536</v>
      </c>
      <c r="D314" s="262"/>
      <c r="E314" s="263"/>
      <c r="F314" s="224"/>
      <c r="G314" s="224"/>
      <c r="H314" s="224"/>
      <c r="I314" s="224"/>
      <c r="J314" s="224"/>
      <c r="K314" s="224"/>
      <c r="L314" s="224"/>
      <c r="M314" s="224"/>
      <c r="N314" s="223"/>
      <c r="O314" s="223"/>
      <c r="P314" s="223"/>
      <c r="Q314" s="223"/>
      <c r="R314" s="224"/>
      <c r="S314" s="224"/>
      <c r="T314" s="224"/>
      <c r="U314" s="224"/>
      <c r="V314" s="224"/>
      <c r="W314" s="224"/>
      <c r="X314" s="224"/>
      <c r="Y314" s="224"/>
      <c r="Z314" s="214"/>
      <c r="AA314" s="214"/>
      <c r="AB314" s="214"/>
      <c r="AC314" s="214"/>
      <c r="AD314" s="214"/>
      <c r="AE314" s="214"/>
      <c r="AF314" s="214"/>
      <c r="AG314" s="214" t="s">
        <v>371</v>
      </c>
      <c r="AH314" s="214">
        <v>0</v>
      </c>
      <c r="AI314" s="214"/>
      <c r="AJ314" s="214"/>
      <c r="AK314" s="214"/>
      <c r="AL314" s="214"/>
      <c r="AM314" s="214"/>
      <c r="AN314" s="214"/>
      <c r="AO314" s="214"/>
      <c r="AP314" s="214"/>
      <c r="AQ314" s="214"/>
      <c r="AR314" s="214"/>
      <c r="AS314" s="214"/>
      <c r="AT314" s="214"/>
      <c r="AU314" s="214"/>
      <c r="AV314" s="214"/>
      <c r="AW314" s="214"/>
      <c r="AX314" s="214"/>
      <c r="AY314" s="214"/>
      <c r="AZ314" s="214"/>
      <c r="BA314" s="214"/>
      <c r="BB314" s="214"/>
      <c r="BC314" s="214"/>
      <c r="BD314" s="214"/>
      <c r="BE314" s="214"/>
      <c r="BF314" s="214"/>
      <c r="BG314" s="214"/>
      <c r="BH314" s="214"/>
    </row>
    <row r="315" spans="1:60" outlineLevel="3" x14ac:dyDescent="0.2">
      <c r="A315" s="221"/>
      <c r="B315" s="222"/>
      <c r="C315" s="268" t="s">
        <v>1692</v>
      </c>
      <c r="D315" s="262"/>
      <c r="E315" s="263">
        <v>52.8</v>
      </c>
      <c r="F315" s="224"/>
      <c r="G315" s="224"/>
      <c r="H315" s="224"/>
      <c r="I315" s="224"/>
      <c r="J315" s="224"/>
      <c r="K315" s="224"/>
      <c r="L315" s="224"/>
      <c r="M315" s="224"/>
      <c r="N315" s="223"/>
      <c r="O315" s="223"/>
      <c r="P315" s="223"/>
      <c r="Q315" s="223"/>
      <c r="R315" s="224"/>
      <c r="S315" s="224"/>
      <c r="T315" s="224"/>
      <c r="U315" s="224"/>
      <c r="V315" s="224"/>
      <c r="W315" s="224"/>
      <c r="X315" s="224"/>
      <c r="Y315" s="224"/>
      <c r="Z315" s="214"/>
      <c r="AA315" s="214"/>
      <c r="AB315" s="214"/>
      <c r="AC315" s="214"/>
      <c r="AD315" s="214"/>
      <c r="AE315" s="214"/>
      <c r="AF315" s="214"/>
      <c r="AG315" s="214" t="s">
        <v>371</v>
      </c>
      <c r="AH315" s="214">
        <v>0</v>
      </c>
      <c r="AI315" s="214"/>
      <c r="AJ315" s="214"/>
      <c r="AK315" s="214"/>
      <c r="AL315" s="214"/>
      <c r="AM315" s="214"/>
      <c r="AN315" s="214"/>
      <c r="AO315" s="214"/>
      <c r="AP315" s="214"/>
      <c r="AQ315" s="214"/>
      <c r="AR315" s="214"/>
      <c r="AS315" s="214"/>
      <c r="AT315" s="214"/>
      <c r="AU315" s="214"/>
      <c r="AV315" s="214"/>
      <c r="AW315" s="214"/>
      <c r="AX315" s="214"/>
      <c r="AY315" s="214"/>
      <c r="AZ315" s="214"/>
      <c r="BA315" s="214"/>
      <c r="BB315" s="214"/>
      <c r="BC315" s="214"/>
      <c r="BD315" s="214"/>
      <c r="BE315" s="214"/>
      <c r="BF315" s="214"/>
      <c r="BG315" s="214"/>
      <c r="BH315" s="214"/>
    </row>
    <row r="316" spans="1:60" outlineLevel="3" x14ac:dyDescent="0.2">
      <c r="A316" s="221"/>
      <c r="B316" s="222"/>
      <c r="C316" s="268" t="s">
        <v>1693</v>
      </c>
      <c r="D316" s="262"/>
      <c r="E316" s="263">
        <v>-2.4510000000000001</v>
      </c>
      <c r="F316" s="224"/>
      <c r="G316" s="224"/>
      <c r="H316" s="224"/>
      <c r="I316" s="224"/>
      <c r="J316" s="224"/>
      <c r="K316" s="224"/>
      <c r="L316" s="224"/>
      <c r="M316" s="224"/>
      <c r="N316" s="223"/>
      <c r="O316" s="223"/>
      <c r="P316" s="223"/>
      <c r="Q316" s="223"/>
      <c r="R316" s="224"/>
      <c r="S316" s="224"/>
      <c r="T316" s="224"/>
      <c r="U316" s="224"/>
      <c r="V316" s="224"/>
      <c r="W316" s="224"/>
      <c r="X316" s="224"/>
      <c r="Y316" s="224"/>
      <c r="Z316" s="214"/>
      <c r="AA316" s="214"/>
      <c r="AB316" s="214"/>
      <c r="AC316" s="214"/>
      <c r="AD316" s="214"/>
      <c r="AE316" s="214"/>
      <c r="AF316" s="214"/>
      <c r="AG316" s="214" t="s">
        <v>371</v>
      </c>
      <c r="AH316" s="214">
        <v>0</v>
      </c>
      <c r="AI316" s="214"/>
      <c r="AJ316" s="214"/>
      <c r="AK316" s="214"/>
      <c r="AL316" s="214"/>
      <c r="AM316" s="214"/>
      <c r="AN316" s="214"/>
      <c r="AO316" s="214"/>
      <c r="AP316" s="214"/>
      <c r="AQ316" s="214"/>
      <c r="AR316" s="214"/>
      <c r="AS316" s="214"/>
      <c r="AT316" s="214"/>
      <c r="AU316" s="214"/>
      <c r="AV316" s="214"/>
      <c r="AW316" s="214"/>
      <c r="AX316" s="214"/>
      <c r="AY316" s="214"/>
      <c r="AZ316" s="214"/>
      <c r="BA316" s="214"/>
      <c r="BB316" s="214"/>
      <c r="BC316" s="214"/>
      <c r="BD316" s="214"/>
      <c r="BE316" s="214"/>
      <c r="BF316" s="214"/>
      <c r="BG316" s="214"/>
      <c r="BH316" s="214"/>
    </row>
    <row r="317" spans="1:60" outlineLevel="3" x14ac:dyDescent="0.2">
      <c r="A317" s="221"/>
      <c r="B317" s="222"/>
      <c r="C317" s="268" t="s">
        <v>1694</v>
      </c>
      <c r="D317" s="262"/>
      <c r="E317" s="263">
        <v>-2.64</v>
      </c>
      <c r="F317" s="224"/>
      <c r="G317" s="224"/>
      <c r="H317" s="224"/>
      <c r="I317" s="224"/>
      <c r="J317" s="224"/>
      <c r="K317" s="224"/>
      <c r="L317" s="224"/>
      <c r="M317" s="224"/>
      <c r="N317" s="223"/>
      <c r="O317" s="223"/>
      <c r="P317" s="223"/>
      <c r="Q317" s="223"/>
      <c r="R317" s="224"/>
      <c r="S317" s="224"/>
      <c r="T317" s="224"/>
      <c r="U317" s="224"/>
      <c r="V317" s="224"/>
      <c r="W317" s="224"/>
      <c r="X317" s="224"/>
      <c r="Y317" s="224"/>
      <c r="Z317" s="214"/>
      <c r="AA317" s="214"/>
      <c r="AB317" s="214"/>
      <c r="AC317" s="214"/>
      <c r="AD317" s="214"/>
      <c r="AE317" s="214"/>
      <c r="AF317" s="214"/>
      <c r="AG317" s="214" t="s">
        <v>371</v>
      </c>
      <c r="AH317" s="214">
        <v>0</v>
      </c>
      <c r="AI317" s="214"/>
      <c r="AJ317" s="214"/>
      <c r="AK317" s="214"/>
      <c r="AL317" s="214"/>
      <c r="AM317" s="214"/>
      <c r="AN317" s="214"/>
      <c r="AO317" s="214"/>
      <c r="AP317" s="214"/>
      <c r="AQ317" s="214"/>
      <c r="AR317" s="214"/>
      <c r="AS317" s="214"/>
      <c r="AT317" s="214"/>
      <c r="AU317" s="214"/>
      <c r="AV317" s="214"/>
      <c r="AW317" s="214"/>
      <c r="AX317" s="214"/>
      <c r="AY317" s="214"/>
      <c r="AZ317" s="214"/>
      <c r="BA317" s="214"/>
      <c r="BB317" s="214"/>
      <c r="BC317" s="214"/>
      <c r="BD317" s="214"/>
      <c r="BE317" s="214"/>
      <c r="BF317" s="214"/>
      <c r="BG317" s="214"/>
      <c r="BH317" s="214"/>
    </row>
    <row r="318" spans="1:60" outlineLevel="3" x14ac:dyDescent="0.2">
      <c r="A318" s="221"/>
      <c r="B318" s="222"/>
      <c r="C318" s="268" t="s">
        <v>1695</v>
      </c>
      <c r="D318" s="262"/>
      <c r="E318" s="263">
        <v>5.8250000000000002</v>
      </c>
      <c r="F318" s="224"/>
      <c r="G318" s="224"/>
      <c r="H318" s="224"/>
      <c r="I318" s="224"/>
      <c r="J318" s="224"/>
      <c r="K318" s="224"/>
      <c r="L318" s="224"/>
      <c r="M318" s="224"/>
      <c r="N318" s="223"/>
      <c r="O318" s="223"/>
      <c r="P318" s="223"/>
      <c r="Q318" s="223"/>
      <c r="R318" s="224"/>
      <c r="S318" s="224"/>
      <c r="T318" s="224"/>
      <c r="U318" s="224"/>
      <c r="V318" s="224"/>
      <c r="W318" s="224"/>
      <c r="X318" s="224"/>
      <c r="Y318" s="224"/>
      <c r="Z318" s="214"/>
      <c r="AA318" s="214"/>
      <c r="AB318" s="214"/>
      <c r="AC318" s="214"/>
      <c r="AD318" s="214"/>
      <c r="AE318" s="214"/>
      <c r="AF318" s="214"/>
      <c r="AG318" s="214" t="s">
        <v>371</v>
      </c>
      <c r="AH318" s="214">
        <v>0</v>
      </c>
      <c r="AI318" s="214"/>
      <c r="AJ318" s="214"/>
      <c r="AK318" s="214"/>
      <c r="AL318" s="214"/>
      <c r="AM318" s="214"/>
      <c r="AN318" s="214"/>
      <c r="AO318" s="214"/>
      <c r="AP318" s="214"/>
      <c r="AQ318" s="214"/>
      <c r="AR318" s="214"/>
      <c r="AS318" s="214"/>
      <c r="AT318" s="214"/>
      <c r="AU318" s="214"/>
      <c r="AV318" s="214"/>
      <c r="AW318" s="214"/>
      <c r="AX318" s="214"/>
      <c r="AY318" s="214"/>
      <c r="AZ318" s="214"/>
      <c r="BA318" s="214"/>
      <c r="BB318" s="214"/>
      <c r="BC318" s="214"/>
      <c r="BD318" s="214"/>
      <c r="BE318" s="214"/>
      <c r="BF318" s="214"/>
      <c r="BG318" s="214"/>
      <c r="BH318" s="214"/>
    </row>
    <row r="319" spans="1:60" outlineLevel="3" x14ac:dyDescent="0.2">
      <c r="A319" s="221"/>
      <c r="B319" s="222"/>
      <c r="C319" s="268" t="s">
        <v>1696</v>
      </c>
      <c r="D319" s="262"/>
      <c r="E319" s="263">
        <v>12.246</v>
      </c>
      <c r="F319" s="224"/>
      <c r="G319" s="224"/>
      <c r="H319" s="224"/>
      <c r="I319" s="224"/>
      <c r="J319" s="224"/>
      <c r="K319" s="224"/>
      <c r="L319" s="224"/>
      <c r="M319" s="224"/>
      <c r="N319" s="223"/>
      <c r="O319" s="223"/>
      <c r="P319" s="223"/>
      <c r="Q319" s="223"/>
      <c r="R319" s="224"/>
      <c r="S319" s="224"/>
      <c r="T319" s="224"/>
      <c r="U319" s="224"/>
      <c r="V319" s="224"/>
      <c r="W319" s="224"/>
      <c r="X319" s="224"/>
      <c r="Y319" s="224"/>
      <c r="Z319" s="214"/>
      <c r="AA319" s="214"/>
      <c r="AB319" s="214"/>
      <c r="AC319" s="214"/>
      <c r="AD319" s="214"/>
      <c r="AE319" s="214"/>
      <c r="AF319" s="214"/>
      <c r="AG319" s="214" t="s">
        <v>371</v>
      </c>
      <c r="AH319" s="214">
        <v>0</v>
      </c>
      <c r="AI319" s="214"/>
      <c r="AJ319" s="214"/>
      <c r="AK319" s="214"/>
      <c r="AL319" s="214"/>
      <c r="AM319" s="214"/>
      <c r="AN319" s="214"/>
      <c r="AO319" s="214"/>
      <c r="AP319" s="214"/>
      <c r="AQ319" s="214"/>
      <c r="AR319" s="214"/>
      <c r="AS319" s="214"/>
      <c r="AT319" s="214"/>
      <c r="AU319" s="214"/>
      <c r="AV319" s="214"/>
      <c r="AW319" s="214"/>
      <c r="AX319" s="214"/>
      <c r="AY319" s="214"/>
      <c r="AZ319" s="214"/>
      <c r="BA319" s="214"/>
      <c r="BB319" s="214"/>
      <c r="BC319" s="214"/>
      <c r="BD319" s="214"/>
      <c r="BE319" s="214"/>
      <c r="BF319" s="214"/>
      <c r="BG319" s="214"/>
      <c r="BH319" s="214"/>
    </row>
    <row r="320" spans="1:60" outlineLevel="3" x14ac:dyDescent="0.2">
      <c r="A320" s="221"/>
      <c r="B320" s="222"/>
      <c r="C320" s="268" t="s">
        <v>1697</v>
      </c>
      <c r="D320" s="262"/>
      <c r="E320" s="263">
        <v>1.4039999999999999</v>
      </c>
      <c r="F320" s="224"/>
      <c r="G320" s="224"/>
      <c r="H320" s="224"/>
      <c r="I320" s="224"/>
      <c r="J320" s="224"/>
      <c r="K320" s="224"/>
      <c r="L320" s="224"/>
      <c r="M320" s="224"/>
      <c r="N320" s="223"/>
      <c r="O320" s="223"/>
      <c r="P320" s="223"/>
      <c r="Q320" s="223"/>
      <c r="R320" s="224"/>
      <c r="S320" s="224"/>
      <c r="T320" s="224"/>
      <c r="U320" s="224"/>
      <c r="V320" s="224"/>
      <c r="W320" s="224"/>
      <c r="X320" s="224"/>
      <c r="Y320" s="224"/>
      <c r="Z320" s="214"/>
      <c r="AA320" s="214"/>
      <c r="AB320" s="214"/>
      <c r="AC320" s="214"/>
      <c r="AD320" s="214"/>
      <c r="AE320" s="214"/>
      <c r="AF320" s="214"/>
      <c r="AG320" s="214" t="s">
        <v>371</v>
      </c>
      <c r="AH320" s="214">
        <v>0</v>
      </c>
      <c r="AI320" s="214"/>
      <c r="AJ320" s="214"/>
      <c r="AK320" s="214"/>
      <c r="AL320" s="214"/>
      <c r="AM320" s="214"/>
      <c r="AN320" s="214"/>
      <c r="AO320" s="214"/>
      <c r="AP320" s="214"/>
      <c r="AQ320" s="214"/>
      <c r="AR320" s="214"/>
      <c r="AS320" s="214"/>
      <c r="AT320" s="214"/>
      <c r="AU320" s="214"/>
      <c r="AV320" s="214"/>
      <c r="AW320" s="214"/>
      <c r="AX320" s="214"/>
      <c r="AY320" s="214"/>
      <c r="AZ320" s="214"/>
      <c r="BA320" s="214"/>
      <c r="BB320" s="214"/>
      <c r="BC320" s="214"/>
      <c r="BD320" s="214"/>
      <c r="BE320" s="214"/>
      <c r="BF320" s="214"/>
      <c r="BG320" s="214"/>
      <c r="BH320" s="214"/>
    </row>
    <row r="321" spans="1:60" outlineLevel="3" x14ac:dyDescent="0.2">
      <c r="A321" s="221"/>
      <c r="B321" s="222"/>
      <c r="C321" s="268" t="s">
        <v>1698</v>
      </c>
      <c r="D321" s="262"/>
      <c r="E321" s="263">
        <v>0.157</v>
      </c>
      <c r="F321" s="224"/>
      <c r="G321" s="224"/>
      <c r="H321" s="224"/>
      <c r="I321" s="224"/>
      <c r="J321" s="224"/>
      <c r="K321" s="224"/>
      <c r="L321" s="224"/>
      <c r="M321" s="224"/>
      <c r="N321" s="223"/>
      <c r="O321" s="223"/>
      <c r="P321" s="223"/>
      <c r="Q321" s="223"/>
      <c r="R321" s="224"/>
      <c r="S321" s="224"/>
      <c r="T321" s="224"/>
      <c r="U321" s="224"/>
      <c r="V321" s="224"/>
      <c r="W321" s="224"/>
      <c r="X321" s="224"/>
      <c r="Y321" s="224"/>
      <c r="Z321" s="214"/>
      <c r="AA321" s="214"/>
      <c r="AB321" s="214"/>
      <c r="AC321" s="214"/>
      <c r="AD321" s="214"/>
      <c r="AE321" s="214"/>
      <c r="AF321" s="214"/>
      <c r="AG321" s="214" t="s">
        <v>371</v>
      </c>
      <c r="AH321" s="214">
        <v>0</v>
      </c>
      <c r="AI321" s="214"/>
      <c r="AJ321" s="214"/>
      <c r="AK321" s="214"/>
      <c r="AL321" s="214"/>
      <c r="AM321" s="214"/>
      <c r="AN321" s="214"/>
      <c r="AO321" s="214"/>
      <c r="AP321" s="214"/>
      <c r="AQ321" s="214"/>
      <c r="AR321" s="214"/>
      <c r="AS321" s="214"/>
      <c r="AT321" s="214"/>
      <c r="AU321" s="214"/>
      <c r="AV321" s="214"/>
      <c r="AW321" s="214"/>
      <c r="AX321" s="214"/>
      <c r="AY321" s="214"/>
      <c r="AZ321" s="214"/>
      <c r="BA321" s="214"/>
      <c r="BB321" s="214"/>
      <c r="BC321" s="214"/>
      <c r="BD321" s="214"/>
      <c r="BE321" s="214"/>
      <c r="BF321" s="214"/>
      <c r="BG321" s="214"/>
      <c r="BH321" s="214"/>
    </row>
    <row r="322" spans="1:60" outlineLevel="3" x14ac:dyDescent="0.2">
      <c r="A322" s="221"/>
      <c r="B322" s="222"/>
      <c r="C322" s="268" t="s">
        <v>1699</v>
      </c>
      <c r="D322" s="262"/>
      <c r="E322" s="263">
        <v>40.664999999999999</v>
      </c>
      <c r="F322" s="224"/>
      <c r="G322" s="224"/>
      <c r="H322" s="224"/>
      <c r="I322" s="224"/>
      <c r="J322" s="224"/>
      <c r="K322" s="224"/>
      <c r="L322" s="224"/>
      <c r="M322" s="224"/>
      <c r="N322" s="223"/>
      <c r="O322" s="223"/>
      <c r="P322" s="223"/>
      <c r="Q322" s="223"/>
      <c r="R322" s="224"/>
      <c r="S322" s="224"/>
      <c r="T322" s="224"/>
      <c r="U322" s="224"/>
      <c r="V322" s="224"/>
      <c r="W322" s="224"/>
      <c r="X322" s="224"/>
      <c r="Y322" s="224"/>
      <c r="Z322" s="214"/>
      <c r="AA322" s="214"/>
      <c r="AB322" s="214"/>
      <c r="AC322" s="214"/>
      <c r="AD322" s="214"/>
      <c r="AE322" s="214"/>
      <c r="AF322" s="214"/>
      <c r="AG322" s="214" t="s">
        <v>371</v>
      </c>
      <c r="AH322" s="214">
        <v>0</v>
      </c>
      <c r="AI322" s="214"/>
      <c r="AJ322" s="214"/>
      <c r="AK322" s="214"/>
      <c r="AL322" s="214"/>
      <c r="AM322" s="214"/>
      <c r="AN322" s="214"/>
      <c r="AO322" s="214"/>
      <c r="AP322" s="214"/>
      <c r="AQ322" s="214"/>
      <c r="AR322" s="214"/>
      <c r="AS322" s="214"/>
      <c r="AT322" s="214"/>
      <c r="AU322" s="214"/>
      <c r="AV322" s="214"/>
      <c r="AW322" s="214"/>
      <c r="AX322" s="214"/>
      <c r="AY322" s="214"/>
      <c r="AZ322" s="214"/>
      <c r="BA322" s="214"/>
      <c r="BB322" s="214"/>
      <c r="BC322" s="214"/>
      <c r="BD322" s="214"/>
      <c r="BE322" s="214"/>
      <c r="BF322" s="214"/>
      <c r="BG322" s="214"/>
      <c r="BH322" s="214"/>
    </row>
    <row r="323" spans="1:60" outlineLevel="3" x14ac:dyDescent="0.2">
      <c r="A323" s="221"/>
      <c r="B323" s="222"/>
      <c r="C323" s="268" t="s">
        <v>1700</v>
      </c>
      <c r="D323" s="262"/>
      <c r="E323" s="263">
        <v>-2.2406999999999999</v>
      </c>
      <c r="F323" s="224"/>
      <c r="G323" s="224"/>
      <c r="H323" s="224"/>
      <c r="I323" s="224"/>
      <c r="J323" s="224"/>
      <c r="K323" s="224"/>
      <c r="L323" s="224"/>
      <c r="M323" s="224"/>
      <c r="N323" s="223"/>
      <c r="O323" s="223"/>
      <c r="P323" s="223"/>
      <c r="Q323" s="223"/>
      <c r="R323" s="224"/>
      <c r="S323" s="224"/>
      <c r="T323" s="224"/>
      <c r="U323" s="224"/>
      <c r="V323" s="224"/>
      <c r="W323" s="224"/>
      <c r="X323" s="224"/>
      <c r="Y323" s="224"/>
      <c r="Z323" s="214"/>
      <c r="AA323" s="214"/>
      <c r="AB323" s="214"/>
      <c r="AC323" s="214"/>
      <c r="AD323" s="214"/>
      <c r="AE323" s="214"/>
      <c r="AF323" s="214"/>
      <c r="AG323" s="214" t="s">
        <v>371</v>
      </c>
      <c r="AH323" s="214">
        <v>0</v>
      </c>
      <c r="AI323" s="214"/>
      <c r="AJ323" s="214"/>
      <c r="AK323" s="214"/>
      <c r="AL323" s="214"/>
      <c r="AM323" s="214"/>
      <c r="AN323" s="214"/>
      <c r="AO323" s="214"/>
      <c r="AP323" s="214"/>
      <c r="AQ323" s="214"/>
      <c r="AR323" s="214"/>
      <c r="AS323" s="214"/>
      <c r="AT323" s="214"/>
      <c r="AU323" s="214"/>
      <c r="AV323" s="214"/>
      <c r="AW323" s="214"/>
      <c r="AX323" s="214"/>
      <c r="AY323" s="214"/>
      <c r="AZ323" s="214"/>
      <c r="BA323" s="214"/>
      <c r="BB323" s="214"/>
      <c r="BC323" s="214"/>
      <c r="BD323" s="214"/>
      <c r="BE323" s="214"/>
      <c r="BF323" s="214"/>
      <c r="BG323" s="214"/>
      <c r="BH323" s="214"/>
    </row>
    <row r="324" spans="1:60" outlineLevel="3" x14ac:dyDescent="0.2">
      <c r="A324" s="221"/>
      <c r="B324" s="222"/>
      <c r="C324" s="268" t="s">
        <v>1594</v>
      </c>
      <c r="D324" s="262"/>
      <c r="E324" s="263">
        <v>1.9035</v>
      </c>
      <c r="F324" s="224"/>
      <c r="G324" s="224"/>
      <c r="H324" s="224"/>
      <c r="I324" s="224"/>
      <c r="J324" s="224"/>
      <c r="K324" s="224"/>
      <c r="L324" s="224"/>
      <c r="M324" s="224"/>
      <c r="N324" s="223"/>
      <c r="O324" s="223"/>
      <c r="P324" s="223"/>
      <c r="Q324" s="223"/>
      <c r="R324" s="224"/>
      <c r="S324" s="224"/>
      <c r="T324" s="224"/>
      <c r="U324" s="224"/>
      <c r="V324" s="224"/>
      <c r="W324" s="224"/>
      <c r="X324" s="224"/>
      <c r="Y324" s="224"/>
      <c r="Z324" s="214"/>
      <c r="AA324" s="214"/>
      <c r="AB324" s="214"/>
      <c r="AC324" s="214"/>
      <c r="AD324" s="214"/>
      <c r="AE324" s="214"/>
      <c r="AF324" s="214"/>
      <c r="AG324" s="214" t="s">
        <v>371</v>
      </c>
      <c r="AH324" s="214">
        <v>0</v>
      </c>
      <c r="AI324" s="214"/>
      <c r="AJ324" s="214"/>
      <c r="AK324" s="214"/>
      <c r="AL324" s="214"/>
      <c r="AM324" s="214"/>
      <c r="AN324" s="214"/>
      <c r="AO324" s="214"/>
      <c r="AP324" s="214"/>
      <c r="AQ324" s="214"/>
      <c r="AR324" s="214"/>
      <c r="AS324" s="214"/>
      <c r="AT324" s="214"/>
      <c r="AU324" s="214"/>
      <c r="AV324" s="214"/>
      <c r="AW324" s="214"/>
      <c r="AX324" s="214"/>
      <c r="AY324" s="214"/>
      <c r="AZ324" s="214"/>
      <c r="BA324" s="214"/>
      <c r="BB324" s="214"/>
      <c r="BC324" s="214"/>
      <c r="BD324" s="214"/>
      <c r="BE324" s="214"/>
      <c r="BF324" s="214"/>
      <c r="BG324" s="214"/>
      <c r="BH324" s="214"/>
    </row>
    <row r="325" spans="1:60" outlineLevel="3" x14ac:dyDescent="0.2">
      <c r="A325" s="221"/>
      <c r="B325" s="222"/>
      <c r="C325" s="268" t="s">
        <v>1596</v>
      </c>
      <c r="D325" s="262"/>
      <c r="E325" s="263">
        <v>57.09</v>
      </c>
      <c r="F325" s="224"/>
      <c r="G325" s="224"/>
      <c r="H325" s="224"/>
      <c r="I325" s="224"/>
      <c r="J325" s="224"/>
      <c r="K325" s="224"/>
      <c r="L325" s="224"/>
      <c r="M325" s="224"/>
      <c r="N325" s="223"/>
      <c r="O325" s="223"/>
      <c r="P325" s="223"/>
      <c r="Q325" s="223"/>
      <c r="R325" s="224"/>
      <c r="S325" s="224"/>
      <c r="T325" s="224"/>
      <c r="U325" s="224"/>
      <c r="V325" s="224"/>
      <c r="W325" s="224"/>
      <c r="X325" s="224"/>
      <c r="Y325" s="224"/>
      <c r="Z325" s="214"/>
      <c r="AA325" s="214"/>
      <c r="AB325" s="214"/>
      <c r="AC325" s="214"/>
      <c r="AD325" s="214"/>
      <c r="AE325" s="214"/>
      <c r="AF325" s="214"/>
      <c r="AG325" s="214" t="s">
        <v>371</v>
      </c>
      <c r="AH325" s="214">
        <v>0</v>
      </c>
      <c r="AI325" s="214"/>
      <c r="AJ325" s="214"/>
      <c r="AK325" s="214"/>
      <c r="AL325" s="214"/>
      <c r="AM325" s="214"/>
      <c r="AN325" s="214"/>
      <c r="AO325" s="214"/>
      <c r="AP325" s="214"/>
      <c r="AQ325" s="214"/>
      <c r="AR325" s="214"/>
      <c r="AS325" s="214"/>
      <c r="AT325" s="214"/>
      <c r="AU325" s="214"/>
      <c r="AV325" s="214"/>
      <c r="AW325" s="214"/>
      <c r="AX325" s="214"/>
      <c r="AY325" s="214"/>
      <c r="AZ325" s="214"/>
      <c r="BA325" s="214"/>
      <c r="BB325" s="214"/>
      <c r="BC325" s="214"/>
      <c r="BD325" s="214"/>
      <c r="BE325" s="214"/>
      <c r="BF325" s="214"/>
      <c r="BG325" s="214"/>
      <c r="BH325" s="214"/>
    </row>
    <row r="326" spans="1:60" outlineLevel="3" x14ac:dyDescent="0.2">
      <c r="A326" s="221"/>
      <c r="B326" s="222"/>
      <c r="C326" s="268" t="s">
        <v>1701</v>
      </c>
      <c r="D326" s="262"/>
      <c r="E326" s="263">
        <v>-7.5289999999999999</v>
      </c>
      <c r="F326" s="224"/>
      <c r="G326" s="224"/>
      <c r="H326" s="224"/>
      <c r="I326" s="224"/>
      <c r="J326" s="224"/>
      <c r="K326" s="224"/>
      <c r="L326" s="224"/>
      <c r="M326" s="224"/>
      <c r="N326" s="223"/>
      <c r="O326" s="223"/>
      <c r="P326" s="223"/>
      <c r="Q326" s="223"/>
      <c r="R326" s="224"/>
      <c r="S326" s="224"/>
      <c r="T326" s="224"/>
      <c r="U326" s="224"/>
      <c r="V326" s="224"/>
      <c r="W326" s="224"/>
      <c r="X326" s="224"/>
      <c r="Y326" s="224"/>
      <c r="Z326" s="214"/>
      <c r="AA326" s="214"/>
      <c r="AB326" s="214"/>
      <c r="AC326" s="214"/>
      <c r="AD326" s="214"/>
      <c r="AE326" s="214"/>
      <c r="AF326" s="214"/>
      <c r="AG326" s="214" t="s">
        <v>371</v>
      </c>
      <c r="AH326" s="214">
        <v>0</v>
      </c>
      <c r="AI326" s="214"/>
      <c r="AJ326" s="214"/>
      <c r="AK326" s="214"/>
      <c r="AL326" s="214"/>
      <c r="AM326" s="214"/>
      <c r="AN326" s="214"/>
      <c r="AO326" s="214"/>
      <c r="AP326" s="214"/>
      <c r="AQ326" s="214"/>
      <c r="AR326" s="214"/>
      <c r="AS326" s="214"/>
      <c r="AT326" s="214"/>
      <c r="AU326" s="214"/>
      <c r="AV326" s="214"/>
      <c r="AW326" s="214"/>
      <c r="AX326" s="214"/>
      <c r="AY326" s="214"/>
      <c r="AZ326" s="214"/>
      <c r="BA326" s="214"/>
      <c r="BB326" s="214"/>
      <c r="BC326" s="214"/>
      <c r="BD326" s="214"/>
      <c r="BE326" s="214"/>
      <c r="BF326" s="214"/>
      <c r="BG326" s="214"/>
      <c r="BH326" s="214"/>
    </row>
    <row r="327" spans="1:60" outlineLevel="3" x14ac:dyDescent="0.2">
      <c r="A327" s="221"/>
      <c r="B327" s="222"/>
      <c r="C327" s="268" t="s">
        <v>1702</v>
      </c>
      <c r="D327" s="262"/>
      <c r="E327" s="263">
        <v>4.5599999999999996</v>
      </c>
      <c r="F327" s="224"/>
      <c r="G327" s="224"/>
      <c r="H327" s="224"/>
      <c r="I327" s="224"/>
      <c r="J327" s="224"/>
      <c r="K327" s="224"/>
      <c r="L327" s="224"/>
      <c r="M327" s="224"/>
      <c r="N327" s="223"/>
      <c r="O327" s="223"/>
      <c r="P327" s="223"/>
      <c r="Q327" s="223"/>
      <c r="R327" s="224"/>
      <c r="S327" s="224"/>
      <c r="T327" s="224"/>
      <c r="U327" s="224"/>
      <c r="V327" s="224"/>
      <c r="W327" s="224"/>
      <c r="X327" s="224"/>
      <c r="Y327" s="224"/>
      <c r="Z327" s="214"/>
      <c r="AA327" s="214"/>
      <c r="AB327" s="214"/>
      <c r="AC327" s="214"/>
      <c r="AD327" s="214"/>
      <c r="AE327" s="214"/>
      <c r="AF327" s="214"/>
      <c r="AG327" s="214" t="s">
        <v>371</v>
      </c>
      <c r="AH327" s="214">
        <v>0</v>
      </c>
      <c r="AI327" s="214"/>
      <c r="AJ327" s="214"/>
      <c r="AK327" s="214"/>
      <c r="AL327" s="214"/>
      <c r="AM327" s="214"/>
      <c r="AN327" s="214"/>
      <c r="AO327" s="214"/>
      <c r="AP327" s="214"/>
      <c r="AQ327" s="214"/>
      <c r="AR327" s="214"/>
      <c r="AS327" s="214"/>
      <c r="AT327" s="214"/>
      <c r="AU327" s="214"/>
      <c r="AV327" s="214"/>
      <c r="AW327" s="214"/>
      <c r="AX327" s="214"/>
      <c r="AY327" s="214"/>
      <c r="AZ327" s="214"/>
      <c r="BA327" s="214"/>
      <c r="BB327" s="214"/>
      <c r="BC327" s="214"/>
      <c r="BD327" s="214"/>
      <c r="BE327" s="214"/>
      <c r="BF327" s="214"/>
      <c r="BG327" s="214"/>
      <c r="BH327" s="214"/>
    </row>
    <row r="328" spans="1:60" outlineLevel="3" x14ac:dyDescent="0.2">
      <c r="A328" s="221"/>
      <c r="B328" s="222"/>
      <c r="C328" s="268" t="s">
        <v>1703</v>
      </c>
      <c r="D328" s="262"/>
      <c r="E328" s="263">
        <v>59.19</v>
      </c>
      <c r="F328" s="224"/>
      <c r="G328" s="224"/>
      <c r="H328" s="224"/>
      <c r="I328" s="224"/>
      <c r="J328" s="224"/>
      <c r="K328" s="224"/>
      <c r="L328" s="224"/>
      <c r="M328" s="224"/>
      <c r="N328" s="223"/>
      <c r="O328" s="223"/>
      <c r="P328" s="223"/>
      <c r="Q328" s="223"/>
      <c r="R328" s="224"/>
      <c r="S328" s="224"/>
      <c r="T328" s="224"/>
      <c r="U328" s="224"/>
      <c r="V328" s="224"/>
      <c r="W328" s="224"/>
      <c r="X328" s="224"/>
      <c r="Y328" s="224"/>
      <c r="Z328" s="214"/>
      <c r="AA328" s="214"/>
      <c r="AB328" s="214"/>
      <c r="AC328" s="214"/>
      <c r="AD328" s="214"/>
      <c r="AE328" s="214"/>
      <c r="AF328" s="214"/>
      <c r="AG328" s="214" t="s">
        <v>371</v>
      </c>
      <c r="AH328" s="214">
        <v>0</v>
      </c>
      <c r="AI328" s="214"/>
      <c r="AJ328" s="214"/>
      <c r="AK328" s="214"/>
      <c r="AL328" s="214"/>
      <c r="AM328" s="214"/>
      <c r="AN328" s="214"/>
      <c r="AO328" s="214"/>
      <c r="AP328" s="214"/>
      <c r="AQ328" s="214"/>
      <c r="AR328" s="214"/>
      <c r="AS328" s="214"/>
      <c r="AT328" s="214"/>
      <c r="AU328" s="214"/>
      <c r="AV328" s="214"/>
      <c r="AW328" s="214"/>
      <c r="AX328" s="214"/>
      <c r="AY328" s="214"/>
      <c r="AZ328" s="214"/>
      <c r="BA328" s="214"/>
      <c r="BB328" s="214"/>
      <c r="BC328" s="214"/>
      <c r="BD328" s="214"/>
      <c r="BE328" s="214"/>
      <c r="BF328" s="214"/>
      <c r="BG328" s="214"/>
      <c r="BH328" s="214"/>
    </row>
    <row r="329" spans="1:60" outlineLevel="3" x14ac:dyDescent="0.2">
      <c r="A329" s="221"/>
      <c r="B329" s="222"/>
      <c r="C329" s="268" t="s">
        <v>1704</v>
      </c>
      <c r="D329" s="262"/>
      <c r="E329" s="263">
        <v>-7.1349999999999998</v>
      </c>
      <c r="F329" s="224"/>
      <c r="G329" s="224"/>
      <c r="H329" s="224"/>
      <c r="I329" s="224"/>
      <c r="J329" s="224"/>
      <c r="K329" s="224"/>
      <c r="L329" s="224"/>
      <c r="M329" s="224"/>
      <c r="N329" s="223"/>
      <c r="O329" s="223"/>
      <c r="P329" s="223"/>
      <c r="Q329" s="223"/>
      <c r="R329" s="224"/>
      <c r="S329" s="224"/>
      <c r="T329" s="224"/>
      <c r="U329" s="224"/>
      <c r="V329" s="224"/>
      <c r="W329" s="224"/>
      <c r="X329" s="224"/>
      <c r="Y329" s="224"/>
      <c r="Z329" s="214"/>
      <c r="AA329" s="214"/>
      <c r="AB329" s="214"/>
      <c r="AC329" s="214"/>
      <c r="AD329" s="214"/>
      <c r="AE329" s="214"/>
      <c r="AF329" s="214"/>
      <c r="AG329" s="214" t="s">
        <v>371</v>
      </c>
      <c r="AH329" s="214">
        <v>0</v>
      </c>
      <c r="AI329" s="214"/>
      <c r="AJ329" s="214"/>
      <c r="AK329" s="214"/>
      <c r="AL329" s="214"/>
      <c r="AM329" s="214"/>
      <c r="AN329" s="214"/>
      <c r="AO329" s="214"/>
      <c r="AP329" s="214"/>
      <c r="AQ329" s="214"/>
      <c r="AR329" s="214"/>
      <c r="AS329" s="214"/>
      <c r="AT329" s="214"/>
      <c r="AU329" s="214"/>
      <c r="AV329" s="214"/>
      <c r="AW329" s="214"/>
      <c r="AX329" s="214"/>
      <c r="AY329" s="214"/>
      <c r="AZ329" s="214"/>
      <c r="BA329" s="214"/>
      <c r="BB329" s="214"/>
      <c r="BC329" s="214"/>
      <c r="BD329" s="214"/>
      <c r="BE329" s="214"/>
      <c r="BF329" s="214"/>
      <c r="BG329" s="214"/>
      <c r="BH329" s="214"/>
    </row>
    <row r="330" spans="1:60" outlineLevel="3" x14ac:dyDescent="0.2">
      <c r="A330" s="221"/>
      <c r="B330" s="222"/>
      <c r="C330" s="268" t="s">
        <v>1705</v>
      </c>
      <c r="D330" s="262"/>
      <c r="E330" s="263">
        <v>4.24</v>
      </c>
      <c r="F330" s="224"/>
      <c r="G330" s="224"/>
      <c r="H330" s="224"/>
      <c r="I330" s="224"/>
      <c r="J330" s="224"/>
      <c r="K330" s="224"/>
      <c r="L330" s="224"/>
      <c r="M330" s="224"/>
      <c r="N330" s="223"/>
      <c r="O330" s="223"/>
      <c r="P330" s="223"/>
      <c r="Q330" s="223"/>
      <c r="R330" s="224"/>
      <c r="S330" s="224"/>
      <c r="T330" s="224"/>
      <c r="U330" s="224"/>
      <c r="V330" s="224"/>
      <c r="W330" s="224"/>
      <c r="X330" s="224"/>
      <c r="Y330" s="224"/>
      <c r="Z330" s="214"/>
      <c r="AA330" s="214"/>
      <c r="AB330" s="214"/>
      <c r="AC330" s="214"/>
      <c r="AD330" s="214"/>
      <c r="AE330" s="214"/>
      <c r="AF330" s="214"/>
      <c r="AG330" s="214" t="s">
        <v>371</v>
      </c>
      <c r="AH330" s="214">
        <v>0</v>
      </c>
      <c r="AI330" s="214"/>
      <c r="AJ330" s="214"/>
      <c r="AK330" s="214"/>
      <c r="AL330" s="214"/>
      <c r="AM330" s="214"/>
      <c r="AN330" s="214"/>
      <c r="AO330" s="214"/>
      <c r="AP330" s="214"/>
      <c r="AQ330" s="214"/>
      <c r="AR330" s="214"/>
      <c r="AS330" s="214"/>
      <c r="AT330" s="214"/>
      <c r="AU330" s="214"/>
      <c r="AV330" s="214"/>
      <c r="AW330" s="214"/>
      <c r="AX330" s="214"/>
      <c r="AY330" s="214"/>
      <c r="AZ330" s="214"/>
      <c r="BA330" s="214"/>
      <c r="BB330" s="214"/>
      <c r="BC330" s="214"/>
      <c r="BD330" s="214"/>
      <c r="BE330" s="214"/>
      <c r="BF330" s="214"/>
      <c r="BG330" s="214"/>
      <c r="BH330" s="214"/>
    </row>
    <row r="331" spans="1:60" outlineLevel="3" x14ac:dyDescent="0.2">
      <c r="A331" s="221"/>
      <c r="B331" s="222"/>
      <c r="C331" s="268" t="s">
        <v>1706</v>
      </c>
      <c r="D331" s="262"/>
      <c r="E331" s="263">
        <v>11.744</v>
      </c>
      <c r="F331" s="224"/>
      <c r="G331" s="224"/>
      <c r="H331" s="224"/>
      <c r="I331" s="224"/>
      <c r="J331" s="224"/>
      <c r="K331" s="224"/>
      <c r="L331" s="224"/>
      <c r="M331" s="224"/>
      <c r="N331" s="223"/>
      <c r="O331" s="223"/>
      <c r="P331" s="223"/>
      <c r="Q331" s="223"/>
      <c r="R331" s="224"/>
      <c r="S331" s="224"/>
      <c r="T331" s="224"/>
      <c r="U331" s="224"/>
      <c r="V331" s="224"/>
      <c r="W331" s="224"/>
      <c r="X331" s="224"/>
      <c r="Y331" s="224"/>
      <c r="Z331" s="214"/>
      <c r="AA331" s="214"/>
      <c r="AB331" s="214"/>
      <c r="AC331" s="214"/>
      <c r="AD331" s="214"/>
      <c r="AE331" s="214"/>
      <c r="AF331" s="214"/>
      <c r="AG331" s="214" t="s">
        <v>371</v>
      </c>
      <c r="AH331" s="214">
        <v>0</v>
      </c>
      <c r="AI331" s="214"/>
      <c r="AJ331" s="214"/>
      <c r="AK331" s="214"/>
      <c r="AL331" s="214"/>
      <c r="AM331" s="214"/>
      <c r="AN331" s="214"/>
      <c r="AO331" s="214"/>
      <c r="AP331" s="214"/>
      <c r="AQ331" s="214"/>
      <c r="AR331" s="214"/>
      <c r="AS331" s="214"/>
      <c r="AT331" s="214"/>
      <c r="AU331" s="214"/>
      <c r="AV331" s="214"/>
      <c r="AW331" s="214"/>
      <c r="AX331" s="214"/>
      <c r="AY331" s="214"/>
      <c r="AZ331" s="214"/>
      <c r="BA331" s="214"/>
      <c r="BB331" s="214"/>
      <c r="BC331" s="214"/>
      <c r="BD331" s="214"/>
      <c r="BE331" s="214"/>
      <c r="BF331" s="214"/>
      <c r="BG331" s="214"/>
      <c r="BH331" s="214"/>
    </row>
    <row r="332" spans="1:60" outlineLevel="3" x14ac:dyDescent="0.2">
      <c r="A332" s="221"/>
      <c r="B332" s="222"/>
      <c r="C332" s="268" t="s">
        <v>1707</v>
      </c>
      <c r="D332" s="262"/>
      <c r="E332" s="263">
        <v>2.3639999999999999</v>
      </c>
      <c r="F332" s="224"/>
      <c r="G332" s="224"/>
      <c r="H332" s="224"/>
      <c r="I332" s="224"/>
      <c r="J332" s="224"/>
      <c r="K332" s="224"/>
      <c r="L332" s="224"/>
      <c r="M332" s="224"/>
      <c r="N332" s="223"/>
      <c r="O332" s="223"/>
      <c r="P332" s="223"/>
      <c r="Q332" s="223"/>
      <c r="R332" s="224"/>
      <c r="S332" s="224"/>
      <c r="T332" s="224"/>
      <c r="U332" s="224"/>
      <c r="V332" s="224"/>
      <c r="W332" s="224"/>
      <c r="X332" s="224"/>
      <c r="Y332" s="224"/>
      <c r="Z332" s="214"/>
      <c r="AA332" s="214"/>
      <c r="AB332" s="214"/>
      <c r="AC332" s="214"/>
      <c r="AD332" s="214"/>
      <c r="AE332" s="214"/>
      <c r="AF332" s="214"/>
      <c r="AG332" s="214" t="s">
        <v>371</v>
      </c>
      <c r="AH332" s="214">
        <v>0</v>
      </c>
      <c r="AI332" s="214"/>
      <c r="AJ332" s="214"/>
      <c r="AK332" s="214"/>
      <c r="AL332" s="214"/>
      <c r="AM332" s="214"/>
      <c r="AN332" s="214"/>
      <c r="AO332" s="214"/>
      <c r="AP332" s="214"/>
      <c r="AQ332" s="214"/>
      <c r="AR332" s="214"/>
      <c r="AS332" s="214"/>
      <c r="AT332" s="214"/>
      <c r="AU332" s="214"/>
      <c r="AV332" s="214"/>
      <c r="AW332" s="214"/>
      <c r="AX332" s="214"/>
      <c r="AY332" s="214"/>
      <c r="AZ332" s="214"/>
      <c r="BA332" s="214"/>
      <c r="BB332" s="214"/>
      <c r="BC332" s="214"/>
      <c r="BD332" s="214"/>
      <c r="BE332" s="214"/>
      <c r="BF332" s="214"/>
      <c r="BG332" s="214"/>
      <c r="BH332" s="214"/>
    </row>
    <row r="333" spans="1:60" outlineLevel="3" x14ac:dyDescent="0.2">
      <c r="A333" s="221"/>
      <c r="B333" s="222"/>
      <c r="C333" s="268" t="s">
        <v>1708</v>
      </c>
      <c r="D333" s="262"/>
      <c r="E333" s="263">
        <v>29.1</v>
      </c>
      <c r="F333" s="224"/>
      <c r="G333" s="224"/>
      <c r="H333" s="224"/>
      <c r="I333" s="224"/>
      <c r="J333" s="224"/>
      <c r="K333" s="224"/>
      <c r="L333" s="224"/>
      <c r="M333" s="224"/>
      <c r="N333" s="223"/>
      <c r="O333" s="223"/>
      <c r="P333" s="223"/>
      <c r="Q333" s="223"/>
      <c r="R333" s="224"/>
      <c r="S333" s="224"/>
      <c r="T333" s="224"/>
      <c r="U333" s="224"/>
      <c r="V333" s="224"/>
      <c r="W333" s="224"/>
      <c r="X333" s="224"/>
      <c r="Y333" s="224"/>
      <c r="Z333" s="214"/>
      <c r="AA333" s="214"/>
      <c r="AB333" s="214"/>
      <c r="AC333" s="214"/>
      <c r="AD333" s="214"/>
      <c r="AE333" s="214"/>
      <c r="AF333" s="214"/>
      <c r="AG333" s="214" t="s">
        <v>371</v>
      </c>
      <c r="AH333" s="214">
        <v>0</v>
      </c>
      <c r="AI333" s="214"/>
      <c r="AJ333" s="214"/>
      <c r="AK333" s="214"/>
      <c r="AL333" s="214"/>
      <c r="AM333" s="214"/>
      <c r="AN333" s="214"/>
      <c r="AO333" s="214"/>
      <c r="AP333" s="214"/>
      <c r="AQ333" s="214"/>
      <c r="AR333" s="214"/>
      <c r="AS333" s="214"/>
      <c r="AT333" s="214"/>
      <c r="AU333" s="214"/>
      <c r="AV333" s="214"/>
      <c r="AW333" s="214"/>
      <c r="AX333" s="214"/>
      <c r="AY333" s="214"/>
      <c r="AZ333" s="214"/>
      <c r="BA333" s="214"/>
      <c r="BB333" s="214"/>
      <c r="BC333" s="214"/>
      <c r="BD333" s="214"/>
      <c r="BE333" s="214"/>
      <c r="BF333" s="214"/>
      <c r="BG333" s="214"/>
      <c r="BH333" s="214"/>
    </row>
    <row r="334" spans="1:60" outlineLevel="3" x14ac:dyDescent="0.2">
      <c r="A334" s="221"/>
      <c r="B334" s="222"/>
      <c r="C334" s="268" t="s">
        <v>1709</v>
      </c>
      <c r="D334" s="262"/>
      <c r="E334" s="263">
        <v>-3.12</v>
      </c>
      <c r="F334" s="224"/>
      <c r="G334" s="224"/>
      <c r="H334" s="224"/>
      <c r="I334" s="224"/>
      <c r="J334" s="224"/>
      <c r="K334" s="224"/>
      <c r="L334" s="224"/>
      <c r="M334" s="224"/>
      <c r="N334" s="223"/>
      <c r="O334" s="223"/>
      <c r="P334" s="223"/>
      <c r="Q334" s="223"/>
      <c r="R334" s="224"/>
      <c r="S334" s="224"/>
      <c r="T334" s="224"/>
      <c r="U334" s="224"/>
      <c r="V334" s="224"/>
      <c r="W334" s="224"/>
      <c r="X334" s="224"/>
      <c r="Y334" s="224"/>
      <c r="Z334" s="214"/>
      <c r="AA334" s="214"/>
      <c r="AB334" s="214"/>
      <c r="AC334" s="214"/>
      <c r="AD334" s="214"/>
      <c r="AE334" s="214"/>
      <c r="AF334" s="214"/>
      <c r="AG334" s="214" t="s">
        <v>371</v>
      </c>
      <c r="AH334" s="214">
        <v>0</v>
      </c>
      <c r="AI334" s="214"/>
      <c r="AJ334" s="214"/>
      <c r="AK334" s="214"/>
      <c r="AL334" s="214"/>
      <c r="AM334" s="214"/>
      <c r="AN334" s="214"/>
      <c r="AO334" s="214"/>
      <c r="AP334" s="214"/>
      <c r="AQ334" s="214"/>
      <c r="AR334" s="214"/>
      <c r="AS334" s="214"/>
      <c r="AT334" s="214"/>
      <c r="AU334" s="214"/>
      <c r="AV334" s="214"/>
      <c r="AW334" s="214"/>
      <c r="AX334" s="214"/>
      <c r="AY334" s="214"/>
      <c r="AZ334" s="214"/>
      <c r="BA334" s="214"/>
      <c r="BB334" s="214"/>
      <c r="BC334" s="214"/>
      <c r="BD334" s="214"/>
      <c r="BE334" s="214"/>
      <c r="BF334" s="214"/>
      <c r="BG334" s="214"/>
      <c r="BH334" s="214"/>
    </row>
    <row r="335" spans="1:60" outlineLevel="3" x14ac:dyDescent="0.2">
      <c r="A335" s="221"/>
      <c r="B335" s="222"/>
      <c r="C335" s="268" t="s">
        <v>1710</v>
      </c>
      <c r="D335" s="262"/>
      <c r="E335" s="263">
        <v>1.2575000000000001</v>
      </c>
      <c r="F335" s="224"/>
      <c r="G335" s="224"/>
      <c r="H335" s="224"/>
      <c r="I335" s="224"/>
      <c r="J335" s="224"/>
      <c r="K335" s="224"/>
      <c r="L335" s="224"/>
      <c r="M335" s="224"/>
      <c r="N335" s="223"/>
      <c r="O335" s="223"/>
      <c r="P335" s="223"/>
      <c r="Q335" s="223"/>
      <c r="R335" s="224"/>
      <c r="S335" s="224"/>
      <c r="T335" s="224"/>
      <c r="U335" s="224"/>
      <c r="V335" s="224"/>
      <c r="W335" s="224"/>
      <c r="X335" s="224"/>
      <c r="Y335" s="224"/>
      <c r="Z335" s="214"/>
      <c r="AA335" s="214"/>
      <c r="AB335" s="214"/>
      <c r="AC335" s="214"/>
      <c r="AD335" s="214"/>
      <c r="AE335" s="214"/>
      <c r="AF335" s="214"/>
      <c r="AG335" s="214" t="s">
        <v>371</v>
      </c>
      <c r="AH335" s="214">
        <v>0</v>
      </c>
      <c r="AI335" s="214"/>
      <c r="AJ335" s="214"/>
      <c r="AK335" s="214"/>
      <c r="AL335" s="214"/>
      <c r="AM335" s="214"/>
      <c r="AN335" s="214"/>
      <c r="AO335" s="214"/>
      <c r="AP335" s="214"/>
      <c r="AQ335" s="214"/>
      <c r="AR335" s="214"/>
      <c r="AS335" s="214"/>
      <c r="AT335" s="214"/>
      <c r="AU335" s="214"/>
      <c r="AV335" s="214"/>
      <c r="AW335" s="214"/>
      <c r="AX335" s="214"/>
      <c r="AY335" s="214"/>
      <c r="AZ335" s="214"/>
      <c r="BA335" s="214"/>
      <c r="BB335" s="214"/>
      <c r="BC335" s="214"/>
      <c r="BD335" s="214"/>
      <c r="BE335" s="214"/>
      <c r="BF335" s="214"/>
      <c r="BG335" s="214"/>
      <c r="BH335" s="214"/>
    </row>
    <row r="336" spans="1:60" outlineLevel="3" x14ac:dyDescent="0.2">
      <c r="A336" s="221"/>
      <c r="B336" s="222"/>
      <c r="C336" s="268" t="s">
        <v>1711</v>
      </c>
      <c r="D336" s="262"/>
      <c r="E336" s="263">
        <v>20.0928</v>
      </c>
      <c r="F336" s="224"/>
      <c r="G336" s="224"/>
      <c r="H336" s="224"/>
      <c r="I336" s="224"/>
      <c r="J336" s="224"/>
      <c r="K336" s="224"/>
      <c r="L336" s="224"/>
      <c r="M336" s="224"/>
      <c r="N336" s="223"/>
      <c r="O336" s="223"/>
      <c r="P336" s="223"/>
      <c r="Q336" s="223"/>
      <c r="R336" s="224"/>
      <c r="S336" s="224"/>
      <c r="T336" s="224"/>
      <c r="U336" s="224"/>
      <c r="V336" s="224"/>
      <c r="W336" s="224"/>
      <c r="X336" s="224"/>
      <c r="Y336" s="224"/>
      <c r="Z336" s="214"/>
      <c r="AA336" s="214"/>
      <c r="AB336" s="214"/>
      <c r="AC336" s="214"/>
      <c r="AD336" s="214"/>
      <c r="AE336" s="214"/>
      <c r="AF336" s="214"/>
      <c r="AG336" s="214" t="s">
        <v>371</v>
      </c>
      <c r="AH336" s="214">
        <v>0</v>
      </c>
      <c r="AI336" s="214"/>
      <c r="AJ336" s="214"/>
      <c r="AK336" s="214"/>
      <c r="AL336" s="214"/>
      <c r="AM336" s="214"/>
      <c r="AN336" s="214"/>
      <c r="AO336" s="214"/>
      <c r="AP336" s="214"/>
      <c r="AQ336" s="214"/>
      <c r="AR336" s="214"/>
      <c r="AS336" s="214"/>
      <c r="AT336" s="214"/>
      <c r="AU336" s="214"/>
      <c r="AV336" s="214"/>
      <c r="AW336" s="214"/>
      <c r="AX336" s="214"/>
      <c r="AY336" s="214"/>
      <c r="AZ336" s="214"/>
      <c r="BA336" s="214"/>
      <c r="BB336" s="214"/>
      <c r="BC336" s="214"/>
      <c r="BD336" s="214"/>
      <c r="BE336" s="214"/>
      <c r="BF336" s="214"/>
      <c r="BG336" s="214"/>
      <c r="BH336" s="214"/>
    </row>
    <row r="337" spans="1:60" outlineLevel="3" x14ac:dyDescent="0.2">
      <c r="A337" s="221"/>
      <c r="B337" s="222"/>
      <c r="C337" s="268" t="s">
        <v>1712</v>
      </c>
      <c r="D337" s="262"/>
      <c r="E337" s="263">
        <v>-13.013</v>
      </c>
      <c r="F337" s="224"/>
      <c r="G337" s="224"/>
      <c r="H337" s="224"/>
      <c r="I337" s="224"/>
      <c r="J337" s="224"/>
      <c r="K337" s="224"/>
      <c r="L337" s="224"/>
      <c r="M337" s="224"/>
      <c r="N337" s="223"/>
      <c r="O337" s="223"/>
      <c r="P337" s="223"/>
      <c r="Q337" s="223"/>
      <c r="R337" s="224"/>
      <c r="S337" s="224"/>
      <c r="T337" s="224"/>
      <c r="U337" s="224"/>
      <c r="V337" s="224"/>
      <c r="W337" s="224"/>
      <c r="X337" s="224"/>
      <c r="Y337" s="224"/>
      <c r="Z337" s="214"/>
      <c r="AA337" s="214"/>
      <c r="AB337" s="214"/>
      <c r="AC337" s="214"/>
      <c r="AD337" s="214"/>
      <c r="AE337" s="214"/>
      <c r="AF337" s="214"/>
      <c r="AG337" s="214" t="s">
        <v>371</v>
      </c>
      <c r="AH337" s="214">
        <v>0</v>
      </c>
      <c r="AI337" s="214"/>
      <c r="AJ337" s="214"/>
      <c r="AK337" s="214"/>
      <c r="AL337" s="214"/>
      <c r="AM337" s="214"/>
      <c r="AN337" s="214"/>
      <c r="AO337" s="214"/>
      <c r="AP337" s="214"/>
      <c r="AQ337" s="214"/>
      <c r="AR337" s="214"/>
      <c r="AS337" s="214"/>
      <c r="AT337" s="214"/>
      <c r="AU337" s="214"/>
      <c r="AV337" s="214"/>
      <c r="AW337" s="214"/>
      <c r="AX337" s="214"/>
      <c r="AY337" s="214"/>
      <c r="AZ337" s="214"/>
      <c r="BA337" s="214"/>
      <c r="BB337" s="214"/>
      <c r="BC337" s="214"/>
      <c r="BD337" s="214"/>
      <c r="BE337" s="214"/>
      <c r="BF337" s="214"/>
      <c r="BG337" s="214"/>
      <c r="BH337" s="214"/>
    </row>
    <row r="338" spans="1:60" outlineLevel="3" x14ac:dyDescent="0.2">
      <c r="A338" s="221"/>
      <c r="B338" s="222"/>
      <c r="C338" s="268" t="s">
        <v>1713</v>
      </c>
      <c r="D338" s="262"/>
      <c r="E338" s="263">
        <v>1.7030000000000001</v>
      </c>
      <c r="F338" s="224"/>
      <c r="G338" s="224"/>
      <c r="H338" s="224"/>
      <c r="I338" s="224"/>
      <c r="J338" s="224"/>
      <c r="K338" s="224"/>
      <c r="L338" s="224"/>
      <c r="M338" s="224"/>
      <c r="N338" s="223"/>
      <c r="O338" s="223"/>
      <c r="P338" s="223"/>
      <c r="Q338" s="223"/>
      <c r="R338" s="224"/>
      <c r="S338" s="224"/>
      <c r="T338" s="224"/>
      <c r="U338" s="224"/>
      <c r="V338" s="224"/>
      <c r="W338" s="224"/>
      <c r="X338" s="224"/>
      <c r="Y338" s="224"/>
      <c r="Z338" s="214"/>
      <c r="AA338" s="214"/>
      <c r="AB338" s="214"/>
      <c r="AC338" s="214"/>
      <c r="AD338" s="214"/>
      <c r="AE338" s="214"/>
      <c r="AF338" s="214"/>
      <c r="AG338" s="214" t="s">
        <v>371</v>
      </c>
      <c r="AH338" s="214">
        <v>0</v>
      </c>
      <c r="AI338" s="214"/>
      <c r="AJ338" s="214"/>
      <c r="AK338" s="214"/>
      <c r="AL338" s="214"/>
      <c r="AM338" s="214"/>
      <c r="AN338" s="214"/>
      <c r="AO338" s="214"/>
      <c r="AP338" s="214"/>
      <c r="AQ338" s="214"/>
      <c r="AR338" s="214"/>
      <c r="AS338" s="214"/>
      <c r="AT338" s="214"/>
      <c r="AU338" s="214"/>
      <c r="AV338" s="214"/>
      <c r="AW338" s="214"/>
      <c r="AX338" s="214"/>
      <c r="AY338" s="214"/>
      <c r="AZ338" s="214"/>
      <c r="BA338" s="214"/>
      <c r="BB338" s="214"/>
      <c r="BC338" s="214"/>
      <c r="BD338" s="214"/>
      <c r="BE338" s="214"/>
      <c r="BF338" s="214"/>
      <c r="BG338" s="214"/>
      <c r="BH338" s="214"/>
    </row>
    <row r="339" spans="1:60" ht="22.5" outlineLevel="1" x14ac:dyDescent="0.2">
      <c r="A339" s="236">
        <v>53</v>
      </c>
      <c r="B339" s="237" t="s">
        <v>1382</v>
      </c>
      <c r="C339" s="254" t="s">
        <v>1383</v>
      </c>
      <c r="D339" s="238" t="s">
        <v>379</v>
      </c>
      <c r="E339" s="239">
        <v>17.34</v>
      </c>
      <c r="F339" s="240"/>
      <c r="G339" s="241">
        <f>ROUND(E339*F339,2)</f>
        <v>0</v>
      </c>
      <c r="H339" s="240"/>
      <c r="I339" s="241">
        <f>ROUND(E339*H339,2)</f>
        <v>0</v>
      </c>
      <c r="J339" s="240"/>
      <c r="K339" s="241">
        <f>ROUND(E339*J339,2)</f>
        <v>0</v>
      </c>
      <c r="L339" s="241">
        <v>12</v>
      </c>
      <c r="M339" s="241">
        <f>G339*(1+L339/100)</f>
        <v>0</v>
      </c>
      <c r="N339" s="239">
        <v>0</v>
      </c>
      <c r="O339" s="239">
        <f>ROUND(E339*N339,2)</f>
        <v>0</v>
      </c>
      <c r="P339" s="239">
        <v>6.8000000000000005E-2</v>
      </c>
      <c r="Q339" s="239">
        <f>ROUND(E339*P339,2)</f>
        <v>1.18</v>
      </c>
      <c r="R339" s="241" t="s">
        <v>519</v>
      </c>
      <c r="S339" s="241" t="s">
        <v>315</v>
      </c>
      <c r="T339" s="242" t="s">
        <v>315</v>
      </c>
      <c r="U339" s="224">
        <v>0.3</v>
      </c>
      <c r="V339" s="224">
        <f>ROUND(E339*U339,2)</f>
        <v>5.2</v>
      </c>
      <c r="W339" s="224"/>
      <c r="X339" s="224" t="s">
        <v>336</v>
      </c>
      <c r="Y339" s="224" t="s">
        <v>317</v>
      </c>
      <c r="Z339" s="214"/>
      <c r="AA339" s="214"/>
      <c r="AB339" s="214"/>
      <c r="AC339" s="214"/>
      <c r="AD339" s="214"/>
      <c r="AE339" s="214"/>
      <c r="AF339" s="214"/>
      <c r="AG339" s="214" t="s">
        <v>367</v>
      </c>
      <c r="AH339" s="214"/>
      <c r="AI339" s="214"/>
      <c r="AJ339" s="214"/>
      <c r="AK339" s="214"/>
      <c r="AL339" s="214"/>
      <c r="AM339" s="214"/>
      <c r="AN339" s="214"/>
      <c r="AO339" s="214"/>
      <c r="AP339" s="214"/>
      <c r="AQ339" s="214"/>
      <c r="AR339" s="214"/>
      <c r="AS339" s="214"/>
      <c r="AT339" s="214"/>
      <c r="AU339" s="214"/>
      <c r="AV339" s="214"/>
      <c r="AW339" s="214"/>
      <c r="AX339" s="214"/>
      <c r="AY339" s="214"/>
      <c r="AZ339" s="214"/>
      <c r="BA339" s="214"/>
      <c r="BB339" s="214"/>
      <c r="BC339" s="214"/>
      <c r="BD339" s="214"/>
      <c r="BE339" s="214"/>
      <c r="BF339" s="214"/>
      <c r="BG339" s="214"/>
      <c r="BH339" s="214"/>
    </row>
    <row r="340" spans="1:60" outlineLevel="2" x14ac:dyDescent="0.2">
      <c r="A340" s="221"/>
      <c r="B340" s="222"/>
      <c r="C340" s="267" t="s">
        <v>1384</v>
      </c>
      <c r="D340" s="266"/>
      <c r="E340" s="266"/>
      <c r="F340" s="266"/>
      <c r="G340" s="266"/>
      <c r="H340" s="224"/>
      <c r="I340" s="224"/>
      <c r="J340" s="224"/>
      <c r="K340" s="224"/>
      <c r="L340" s="224"/>
      <c r="M340" s="224"/>
      <c r="N340" s="223"/>
      <c r="O340" s="223"/>
      <c r="P340" s="223"/>
      <c r="Q340" s="223"/>
      <c r="R340" s="224"/>
      <c r="S340" s="224"/>
      <c r="T340" s="224"/>
      <c r="U340" s="224"/>
      <c r="V340" s="224"/>
      <c r="W340" s="224"/>
      <c r="X340" s="224"/>
      <c r="Y340" s="224"/>
      <c r="Z340" s="214"/>
      <c r="AA340" s="214"/>
      <c r="AB340" s="214"/>
      <c r="AC340" s="214"/>
      <c r="AD340" s="214"/>
      <c r="AE340" s="214"/>
      <c r="AF340" s="214"/>
      <c r="AG340" s="214" t="s">
        <v>369</v>
      </c>
      <c r="AH340" s="214"/>
      <c r="AI340" s="214"/>
      <c r="AJ340" s="214"/>
      <c r="AK340" s="214"/>
      <c r="AL340" s="214"/>
      <c r="AM340" s="214"/>
      <c r="AN340" s="214"/>
      <c r="AO340" s="214"/>
      <c r="AP340" s="214"/>
      <c r="AQ340" s="214"/>
      <c r="AR340" s="214"/>
      <c r="AS340" s="214"/>
      <c r="AT340" s="214"/>
      <c r="AU340" s="214"/>
      <c r="AV340" s="214"/>
      <c r="AW340" s="214"/>
      <c r="AX340" s="214"/>
      <c r="AY340" s="214"/>
      <c r="AZ340" s="214"/>
      <c r="BA340" s="214"/>
      <c r="BB340" s="214"/>
      <c r="BC340" s="214"/>
      <c r="BD340" s="214"/>
      <c r="BE340" s="214"/>
      <c r="BF340" s="214"/>
      <c r="BG340" s="214"/>
      <c r="BH340" s="214"/>
    </row>
    <row r="341" spans="1:60" outlineLevel="2" x14ac:dyDescent="0.2">
      <c r="A341" s="221"/>
      <c r="B341" s="222"/>
      <c r="C341" s="258" t="s">
        <v>1714</v>
      </c>
      <c r="D341" s="252"/>
      <c r="E341" s="252"/>
      <c r="F341" s="252"/>
      <c r="G341" s="252"/>
      <c r="H341" s="224"/>
      <c r="I341" s="224"/>
      <c r="J341" s="224"/>
      <c r="K341" s="224"/>
      <c r="L341" s="224"/>
      <c r="M341" s="224"/>
      <c r="N341" s="223"/>
      <c r="O341" s="223"/>
      <c r="P341" s="223"/>
      <c r="Q341" s="223"/>
      <c r="R341" s="224"/>
      <c r="S341" s="224"/>
      <c r="T341" s="224"/>
      <c r="U341" s="224"/>
      <c r="V341" s="224"/>
      <c r="W341" s="224"/>
      <c r="X341" s="224"/>
      <c r="Y341" s="224"/>
      <c r="Z341" s="214"/>
      <c r="AA341" s="214"/>
      <c r="AB341" s="214"/>
      <c r="AC341" s="214"/>
      <c r="AD341" s="214"/>
      <c r="AE341" s="214"/>
      <c r="AF341" s="214"/>
      <c r="AG341" s="214" t="s">
        <v>320</v>
      </c>
      <c r="AH341" s="214"/>
      <c r="AI341" s="214"/>
      <c r="AJ341" s="214"/>
      <c r="AK341" s="214"/>
      <c r="AL341" s="214"/>
      <c r="AM341" s="214"/>
      <c r="AN341" s="214"/>
      <c r="AO341" s="214"/>
      <c r="AP341" s="214"/>
      <c r="AQ341" s="214"/>
      <c r="AR341" s="214"/>
      <c r="AS341" s="214"/>
      <c r="AT341" s="214"/>
      <c r="AU341" s="214"/>
      <c r="AV341" s="214"/>
      <c r="AW341" s="214"/>
      <c r="AX341" s="214"/>
      <c r="AY341" s="214"/>
      <c r="AZ341" s="214"/>
      <c r="BA341" s="214"/>
      <c r="BB341" s="214"/>
      <c r="BC341" s="214"/>
      <c r="BD341" s="214"/>
      <c r="BE341" s="214"/>
      <c r="BF341" s="214"/>
      <c r="BG341" s="214"/>
      <c r="BH341" s="214"/>
    </row>
    <row r="342" spans="1:60" outlineLevel="2" x14ac:dyDescent="0.2">
      <c r="A342" s="221"/>
      <c r="B342" s="222"/>
      <c r="C342" s="268" t="s">
        <v>536</v>
      </c>
      <c r="D342" s="262"/>
      <c r="E342" s="263"/>
      <c r="F342" s="224"/>
      <c r="G342" s="224"/>
      <c r="H342" s="224"/>
      <c r="I342" s="224"/>
      <c r="J342" s="224"/>
      <c r="K342" s="224"/>
      <c r="L342" s="224"/>
      <c r="M342" s="224"/>
      <c r="N342" s="223"/>
      <c r="O342" s="223"/>
      <c r="P342" s="223"/>
      <c r="Q342" s="223"/>
      <c r="R342" s="224"/>
      <c r="S342" s="224"/>
      <c r="T342" s="224"/>
      <c r="U342" s="224"/>
      <c r="V342" s="224"/>
      <c r="W342" s="224"/>
      <c r="X342" s="224"/>
      <c r="Y342" s="224"/>
      <c r="Z342" s="214"/>
      <c r="AA342" s="214"/>
      <c r="AB342" s="214"/>
      <c r="AC342" s="214"/>
      <c r="AD342" s="214"/>
      <c r="AE342" s="214"/>
      <c r="AF342" s="214"/>
      <c r="AG342" s="214" t="s">
        <v>371</v>
      </c>
      <c r="AH342" s="214">
        <v>0</v>
      </c>
      <c r="AI342" s="214"/>
      <c r="AJ342" s="214"/>
      <c r="AK342" s="214"/>
      <c r="AL342" s="214"/>
      <c r="AM342" s="214"/>
      <c r="AN342" s="214"/>
      <c r="AO342" s="214"/>
      <c r="AP342" s="214"/>
      <c r="AQ342" s="214"/>
      <c r="AR342" s="214"/>
      <c r="AS342" s="214"/>
      <c r="AT342" s="214"/>
      <c r="AU342" s="214"/>
      <c r="AV342" s="214"/>
      <c r="AW342" s="214"/>
      <c r="AX342" s="214"/>
      <c r="AY342" s="214"/>
      <c r="AZ342" s="214"/>
      <c r="BA342" s="214"/>
      <c r="BB342" s="214"/>
      <c r="BC342" s="214"/>
      <c r="BD342" s="214"/>
      <c r="BE342" s="214"/>
      <c r="BF342" s="214"/>
      <c r="BG342" s="214"/>
      <c r="BH342" s="214"/>
    </row>
    <row r="343" spans="1:60" outlineLevel="3" x14ac:dyDescent="0.2">
      <c r="A343" s="221"/>
      <c r="B343" s="222"/>
      <c r="C343" s="268" t="s">
        <v>1715</v>
      </c>
      <c r="D343" s="262"/>
      <c r="E343" s="263">
        <v>2.64</v>
      </c>
      <c r="F343" s="224"/>
      <c r="G343" s="224"/>
      <c r="H343" s="224"/>
      <c r="I343" s="224"/>
      <c r="J343" s="224"/>
      <c r="K343" s="224"/>
      <c r="L343" s="224"/>
      <c r="M343" s="224"/>
      <c r="N343" s="223"/>
      <c r="O343" s="223"/>
      <c r="P343" s="223"/>
      <c r="Q343" s="223"/>
      <c r="R343" s="224"/>
      <c r="S343" s="224"/>
      <c r="T343" s="224"/>
      <c r="U343" s="224"/>
      <c r="V343" s="224"/>
      <c r="W343" s="224"/>
      <c r="X343" s="224"/>
      <c r="Y343" s="224"/>
      <c r="Z343" s="214"/>
      <c r="AA343" s="214"/>
      <c r="AB343" s="214"/>
      <c r="AC343" s="214"/>
      <c r="AD343" s="214"/>
      <c r="AE343" s="214"/>
      <c r="AF343" s="214"/>
      <c r="AG343" s="214" t="s">
        <v>371</v>
      </c>
      <c r="AH343" s="214">
        <v>0</v>
      </c>
      <c r="AI343" s="214"/>
      <c r="AJ343" s="214"/>
      <c r="AK343" s="214"/>
      <c r="AL343" s="214"/>
      <c r="AM343" s="214"/>
      <c r="AN343" s="214"/>
      <c r="AO343" s="214"/>
      <c r="AP343" s="214"/>
      <c r="AQ343" s="214"/>
      <c r="AR343" s="214"/>
      <c r="AS343" s="214"/>
      <c r="AT343" s="214"/>
      <c r="AU343" s="214"/>
      <c r="AV343" s="214"/>
      <c r="AW343" s="214"/>
      <c r="AX343" s="214"/>
      <c r="AY343" s="214"/>
      <c r="AZ343" s="214"/>
      <c r="BA343" s="214"/>
      <c r="BB343" s="214"/>
      <c r="BC343" s="214"/>
      <c r="BD343" s="214"/>
      <c r="BE343" s="214"/>
      <c r="BF343" s="214"/>
      <c r="BG343" s="214"/>
      <c r="BH343" s="214"/>
    </row>
    <row r="344" spans="1:60" outlineLevel="3" x14ac:dyDescent="0.2">
      <c r="A344" s="221"/>
      <c r="B344" s="222"/>
      <c r="C344" s="268" t="s">
        <v>1716</v>
      </c>
      <c r="D344" s="262"/>
      <c r="E344" s="263">
        <v>14.7</v>
      </c>
      <c r="F344" s="224"/>
      <c r="G344" s="224"/>
      <c r="H344" s="224"/>
      <c r="I344" s="224"/>
      <c r="J344" s="224"/>
      <c r="K344" s="224"/>
      <c r="L344" s="224"/>
      <c r="M344" s="224"/>
      <c r="N344" s="223"/>
      <c r="O344" s="223"/>
      <c r="P344" s="223"/>
      <c r="Q344" s="223"/>
      <c r="R344" s="224"/>
      <c r="S344" s="224"/>
      <c r="T344" s="224"/>
      <c r="U344" s="224"/>
      <c r="V344" s="224"/>
      <c r="W344" s="224"/>
      <c r="X344" s="224"/>
      <c r="Y344" s="224"/>
      <c r="Z344" s="214"/>
      <c r="AA344" s="214"/>
      <c r="AB344" s="214"/>
      <c r="AC344" s="214"/>
      <c r="AD344" s="214"/>
      <c r="AE344" s="214"/>
      <c r="AF344" s="214"/>
      <c r="AG344" s="214" t="s">
        <v>371</v>
      </c>
      <c r="AH344" s="214">
        <v>0</v>
      </c>
      <c r="AI344" s="214"/>
      <c r="AJ344" s="214"/>
      <c r="AK344" s="214"/>
      <c r="AL344" s="214"/>
      <c r="AM344" s="214"/>
      <c r="AN344" s="214"/>
      <c r="AO344" s="214"/>
      <c r="AP344" s="214"/>
      <c r="AQ344" s="214"/>
      <c r="AR344" s="214"/>
      <c r="AS344" s="214"/>
      <c r="AT344" s="214"/>
      <c r="AU344" s="214"/>
      <c r="AV344" s="214"/>
      <c r="AW344" s="214"/>
      <c r="AX344" s="214"/>
      <c r="AY344" s="214"/>
      <c r="AZ344" s="214"/>
      <c r="BA344" s="214"/>
      <c r="BB344" s="214"/>
      <c r="BC344" s="214"/>
      <c r="BD344" s="214"/>
      <c r="BE344" s="214"/>
      <c r="BF344" s="214"/>
      <c r="BG344" s="214"/>
      <c r="BH344" s="214"/>
    </row>
    <row r="345" spans="1:60" ht="22.5" outlineLevel="1" x14ac:dyDescent="0.2">
      <c r="A345" s="236">
        <v>54</v>
      </c>
      <c r="B345" s="237" t="s">
        <v>1095</v>
      </c>
      <c r="C345" s="254" t="s">
        <v>1096</v>
      </c>
      <c r="D345" s="238" t="s">
        <v>365</v>
      </c>
      <c r="E345" s="239">
        <v>1.9522999999999999</v>
      </c>
      <c r="F345" s="240"/>
      <c r="G345" s="241">
        <f>ROUND(E345*F345,2)</f>
        <v>0</v>
      </c>
      <c r="H345" s="240"/>
      <c r="I345" s="241">
        <f>ROUND(E345*H345,2)</f>
        <v>0</v>
      </c>
      <c r="J345" s="240"/>
      <c r="K345" s="241">
        <f>ROUND(E345*J345,2)</f>
        <v>0</v>
      </c>
      <c r="L345" s="241">
        <v>12</v>
      </c>
      <c r="M345" s="241">
        <f>G345*(1+L345/100)</f>
        <v>0</v>
      </c>
      <c r="N345" s="239">
        <v>1.33E-3</v>
      </c>
      <c r="O345" s="239">
        <f>ROUND(E345*N345,2)</f>
        <v>0</v>
      </c>
      <c r="P345" s="239">
        <v>2</v>
      </c>
      <c r="Q345" s="239">
        <f>ROUND(E345*P345,2)</f>
        <v>3.9</v>
      </c>
      <c r="R345" s="241" t="s">
        <v>519</v>
      </c>
      <c r="S345" s="241" t="s">
        <v>315</v>
      </c>
      <c r="T345" s="242" t="s">
        <v>315</v>
      </c>
      <c r="U345" s="224">
        <v>6.31</v>
      </c>
      <c r="V345" s="224">
        <f>ROUND(E345*U345,2)</f>
        <v>12.32</v>
      </c>
      <c r="W345" s="224"/>
      <c r="X345" s="224" t="s">
        <v>336</v>
      </c>
      <c r="Y345" s="224" t="s">
        <v>317</v>
      </c>
      <c r="Z345" s="214"/>
      <c r="AA345" s="214"/>
      <c r="AB345" s="214"/>
      <c r="AC345" s="214"/>
      <c r="AD345" s="214"/>
      <c r="AE345" s="214"/>
      <c r="AF345" s="214"/>
      <c r="AG345" s="214" t="s">
        <v>367</v>
      </c>
      <c r="AH345" s="214"/>
      <c r="AI345" s="214"/>
      <c r="AJ345" s="214"/>
      <c r="AK345" s="214"/>
      <c r="AL345" s="214"/>
      <c r="AM345" s="214"/>
      <c r="AN345" s="214"/>
      <c r="AO345" s="214"/>
      <c r="AP345" s="214"/>
      <c r="AQ345" s="214"/>
      <c r="AR345" s="214"/>
      <c r="AS345" s="214"/>
      <c r="AT345" s="214"/>
      <c r="AU345" s="214"/>
      <c r="AV345" s="214"/>
      <c r="AW345" s="214"/>
      <c r="AX345" s="214"/>
      <c r="AY345" s="214"/>
      <c r="AZ345" s="214"/>
      <c r="BA345" s="214"/>
      <c r="BB345" s="214"/>
      <c r="BC345" s="214"/>
      <c r="BD345" s="214"/>
      <c r="BE345" s="214"/>
      <c r="BF345" s="214"/>
      <c r="BG345" s="214"/>
      <c r="BH345" s="214"/>
    </row>
    <row r="346" spans="1:60" outlineLevel="2" x14ac:dyDescent="0.2">
      <c r="A346" s="221"/>
      <c r="B346" s="222"/>
      <c r="C346" s="267" t="s">
        <v>1097</v>
      </c>
      <c r="D346" s="266"/>
      <c r="E346" s="266"/>
      <c r="F346" s="266"/>
      <c r="G346" s="266"/>
      <c r="H346" s="224"/>
      <c r="I346" s="224"/>
      <c r="J346" s="224"/>
      <c r="K346" s="224"/>
      <c r="L346" s="224"/>
      <c r="M346" s="224"/>
      <c r="N346" s="223"/>
      <c r="O346" s="223"/>
      <c r="P346" s="223"/>
      <c r="Q346" s="223"/>
      <c r="R346" s="224"/>
      <c r="S346" s="224"/>
      <c r="T346" s="224"/>
      <c r="U346" s="224"/>
      <c r="V346" s="224"/>
      <c r="W346" s="224"/>
      <c r="X346" s="224"/>
      <c r="Y346" s="224"/>
      <c r="Z346" s="214"/>
      <c r="AA346" s="214"/>
      <c r="AB346" s="214"/>
      <c r="AC346" s="214"/>
      <c r="AD346" s="214"/>
      <c r="AE346" s="214"/>
      <c r="AF346" s="214"/>
      <c r="AG346" s="214" t="s">
        <v>369</v>
      </c>
      <c r="AH346" s="214"/>
      <c r="AI346" s="214"/>
      <c r="AJ346" s="214"/>
      <c r="AK346" s="214"/>
      <c r="AL346" s="214"/>
      <c r="AM346" s="214"/>
      <c r="AN346" s="214"/>
      <c r="AO346" s="214"/>
      <c r="AP346" s="214"/>
      <c r="AQ346" s="214"/>
      <c r="AR346" s="214"/>
      <c r="AS346" s="214"/>
      <c r="AT346" s="214"/>
      <c r="AU346" s="214"/>
      <c r="AV346" s="214"/>
      <c r="AW346" s="214"/>
      <c r="AX346" s="214"/>
      <c r="AY346" s="214"/>
      <c r="AZ346" s="214"/>
      <c r="BA346" s="244" t="str">
        <f>C346</f>
        <v>základovém nebo nadzákladovém, včetně pomocného lešení o výšce podlahy do 1900 mm a pro zatížení do 1,5 kPa  (150 kg/m2),</v>
      </c>
      <c r="BB346" s="214"/>
      <c r="BC346" s="214"/>
      <c r="BD346" s="214"/>
      <c r="BE346" s="214"/>
      <c r="BF346" s="214"/>
      <c r="BG346" s="214"/>
      <c r="BH346" s="214"/>
    </row>
    <row r="347" spans="1:60" outlineLevel="2" x14ac:dyDescent="0.2">
      <c r="A347" s="221"/>
      <c r="B347" s="222"/>
      <c r="C347" s="268" t="s">
        <v>536</v>
      </c>
      <c r="D347" s="262"/>
      <c r="E347" s="263"/>
      <c r="F347" s="224"/>
      <c r="G347" s="224"/>
      <c r="H347" s="224"/>
      <c r="I347" s="224"/>
      <c r="J347" s="224"/>
      <c r="K347" s="224"/>
      <c r="L347" s="224"/>
      <c r="M347" s="224"/>
      <c r="N347" s="223"/>
      <c r="O347" s="223"/>
      <c r="P347" s="223"/>
      <c r="Q347" s="223"/>
      <c r="R347" s="224"/>
      <c r="S347" s="224"/>
      <c r="T347" s="224"/>
      <c r="U347" s="224"/>
      <c r="V347" s="224"/>
      <c r="W347" s="224"/>
      <c r="X347" s="224"/>
      <c r="Y347" s="224"/>
      <c r="Z347" s="214"/>
      <c r="AA347" s="214"/>
      <c r="AB347" s="214"/>
      <c r="AC347" s="214"/>
      <c r="AD347" s="214"/>
      <c r="AE347" s="214"/>
      <c r="AF347" s="214"/>
      <c r="AG347" s="214" t="s">
        <v>371</v>
      </c>
      <c r="AH347" s="214">
        <v>0</v>
      </c>
      <c r="AI347" s="214"/>
      <c r="AJ347" s="214"/>
      <c r="AK347" s="214"/>
      <c r="AL347" s="214"/>
      <c r="AM347" s="214"/>
      <c r="AN347" s="214"/>
      <c r="AO347" s="214"/>
      <c r="AP347" s="214"/>
      <c r="AQ347" s="214"/>
      <c r="AR347" s="214"/>
      <c r="AS347" s="214"/>
      <c r="AT347" s="214"/>
      <c r="AU347" s="214"/>
      <c r="AV347" s="214"/>
      <c r="AW347" s="214"/>
      <c r="AX347" s="214"/>
      <c r="AY347" s="214"/>
      <c r="AZ347" s="214"/>
      <c r="BA347" s="214"/>
      <c r="BB347" s="214"/>
      <c r="BC347" s="214"/>
      <c r="BD347" s="214"/>
      <c r="BE347" s="214"/>
      <c r="BF347" s="214"/>
      <c r="BG347" s="214"/>
      <c r="BH347" s="214"/>
    </row>
    <row r="348" spans="1:60" outlineLevel="3" x14ac:dyDescent="0.2">
      <c r="A348" s="221"/>
      <c r="B348" s="222"/>
      <c r="C348" s="268" t="s">
        <v>1717</v>
      </c>
      <c r="D348" s="262"/>
      <c r="E348" s="263">
        <v>1.3104</v>
      </c>
      <c r="F348" s="224"/>
      <c r="G348" s="224"/>
      <c r="H348" s="224"/>
      <c r="I348" s="224"/>
      <c r="J348" s="224"/>
      <c r="K348" s="224"/>
      <c r="L348" s="224"/>
      <c r="M348" s="224"/>
      <c r="N348" s="223"/>
      <c r="O348" s="223"/>
      <c r="P348" s="223"/>
      <c r="Q348" s="223"/>
      <c r="R348" s="224"/>
      <c r="S348" s="224"/>
      <c r="T348" s="224"/>
      <c r="U348" s="224"/>
      <c r="V348" s="224"/>
      <c r="W348" s="224"/>
      <c r="X348" s="224"/>
      <c r="Y348" s="224"/>
      <c r="Z348" s="214"/>
      <c r="AA348" s="214"/>
      <c r="AB348" s="214"/>
      <c r="AC348" s="214"/>
      <c r="AD348" s="214"/>
      <c r="AE348" s="214"/>
      <c r="AF348" s="214"/>
      <c r="AG348" s="214" t="s">
        <v>371</v>
      </c>
      <c r="AH348" s="214">
        <v>0</v>
      </c>
      <c r="AI348" s="214"/>
      <c r="AJ348" s="214"/>
      <c r="AK348" s="214"/>
      <c r="AL348" s="214"/>
      <c r="AM348" s="214"/>
      <c r="AN348" s="214"/>
      <c r="AO348" s="214"/>
      <c r="AP348" s="214"/>
      <c r="AQ348" s="214"/>
      <c r="AR348" s="214"/>
      <c r="AS348" s="214"/>
      <c r="AT348" s="214"/>
      <c r="AU348" s="214"/>
      <c r="AV348" s="214"/>
      <c r="AW348" s="214"/>
      <c r="AX348" s="214"/>
      <c r="AY348" s="214"/>
      <c r="AZ348" s="214"/>
      <c r="BA348" s="214"/>
      <c r="BB348" s="214"/>
      <c r="BC348" s="214"/>
      <c r="BD348" s="214"/>
      <c r="BE348" s="214"/>
      <c r="BF348" s="214"/>
      <c r="BG348" s="214"/>
      <c r="BH348" s="214"/>
    </row>
    <row r="349" spans="1:60" outlineLevel="3" x14ac:dyDescent="0.2">
      <c r="A349" s="221"/>
      <c r="B349" s="222"/>
      <c r="C349" s="268" t="s">
        <v>1718</v>
      </c>
      <c r="D349" s="262"/>
      <c r="E349" s="263">
        <v>0.64190000000000003</v>
      </c>
      <c r="F349" s="224"/>
      <c r="G349" s="224"/>
      <c r="H349" s="224"/>
      <c r="I349" s="224"/>
      <c r="J349" s="224"/>
      <c r="K349" s="224"/>
      <c r="L349" s="224"/>
      <c r="M349" s="224"/>
      <c r="N349" s="223"/>
      <c r="O349" s="223"/>
      <c r="P349" s="223"/>
      <c r="Q349" s="223"/>
      <c r="R349" s="224"/>
      <c r="S349" s="224"/>
      <c r="T349" s="224"/>
      <c r="U349" s="224"/>
      <c r="V349" s="224"/>
      <c r="W349" s="224"/>
      <c r="X349" s="224"/>
      <c r="Y349" s="224"/>
      <c r="Z349" s="214"/>
      <c r="AA349" s="214"/>
      <c r="AB349" s="214"/>
      <c r="AC349" s="214"/>
      <c r="AD349" s="214"/>
      <c r="AE349" s="214"/>
      <c r="AF349" s="214"/>
      <c r="AG349" s="214" t="s">
        <v>371</v>
      </c>
      <c r="AH349" s="214">
        <v>0</v>
      </c>
      <c r="AI349" s="214"/>
      <c r="AJ349" s="214"/>
      <c r="AK349" s="214"/>
      <c r="AL349" s="214"/>
      <c r="AM349" s="214"/>
      <c r="AN349" s="214"/>
      <c r="AO349" s="214"/>
      <c r="AP349" s="214"/>
      <c r="AQ349" s="214"/>
      <c r="AR349" s="214"/>
      <c r="AS349" s="214"/>
      <c r="AT349" s="214"/>
      <c r="AU349" s="214"/>
      <c r="AV349" s="214"/>
      <c r="AW349" s="214"/>
      <c r="AX349" s="214"/>
      <c r="AY349" s="214"/>
      <c r="AZ349" s="214"/>
      <c r="BA349" s="214"/>
      <c r="BB349" s="214"/>
      <c r="BC349" s="214"/>
      <c r="BD349" s="214"/>
      <c r="BE349" s="214"/>
      <c r="BF349" s="214"/>
      <c r="BG349" s="214"/>
      <c r="BH349" s="214"/>
    </row>
    <row r="350" spans="1:60" outlineLevel="1" x14ac:dyDescent="0.2">
      <c r="A350" s="236">
        <v>55</v>
      </c>
      <c r="B350" s="237" t="s">
        <v>547</v>
      </c>
      <c r="C350" s="254" t="s">
        <v>548</v>
      </c>
      <c r="D350" s="238" t="s">
        <v>403</v>
      </c>
      <c r="E350" s="239">
        <v>94</v>
      </c>
      <c r="F350" s="240"/>
      <c r="G350" s="241">
        <f>ROUND(E350*F350,2)</f>
        <v>0</v>
      </c>
      <c r="H350" s="240"/>
      <c r="I350" s="241">
        <f>ROUND(E350*H350,2)</f>
        <v>0</v>
      </c>
      <c r="J350" s="240"/>
      <c r="K350" s="241">
        <f>ROUND(E350*J350,2)</f>
        <v>0</v>
      </c>
      <c r="L350" s="241">
        <v>12</v>
      </c>
      <c r="M350" s="241">
        <f>G350*(1+L350/100)</f>
        <v>0</v>
      </c>
      <c r="N350" s="239">
        <v>3.8000000000000002E-4</v>
      </c>
      <c r="O350" s="239">
        <f>ROUND(E350*N350,2)</f>
        <v>0.04</v>
      </c>
      <c r="P350" s="239">
        <v>1.2999999999999999E-2</v>
      </c>
      <c r="Q350" s="239">
        <f>ROUND(E350*P350,2)</f>
        <v>1.22</v>
      </c>
      <c r="R350" s="241" t="s">
        <v>519</v>
      </c>
      <c r="S350" s="241" t="s">
        <v>315</v>
      </c>
      <c r="T350" s="242" t="s">
        <v>315</v>
      </c>
      <c r="U350" s="224">
        <v>0.107</v>
      </c>
      <c r="V350" s="224">
        <f>ROUND(E350*U350,2)</f>
        <v>10.06</v>
      </c>
      <c r="W350" s="224"/>
      <c r="X350" s="224" t="s">
        <v>336</v>
      </c>
      <c r="Y350" s="224" t="s">
        <v>317</v>
      </c>
      <c r="Z350" s="214"/>
      <c r="AA350" s="214"/>
      <c r="AB350" s="214"/>
      <c r="AC350" s="214"/>
      <c r="AD350" s="214"/>
      <c r="AE350" s="214"/>
      <c r="AF350" s="214"/>
      <c r="AG350" s="214" t="s">
        <v>337</v>
      </c>
      <c r="AH350" s="214"/>
      <c r="AI350" s="214"/>
      <c r="AJ350" s="214"/>
      <c r="AK350" s="214"/>
      <c r="AL350" s="214"/>
      <c r="AM350" s="214"/>
      <c r="AN350" s="214"/>
      <c r="AO350" s="214"/>
      <c r="AP350" s="214"/>
      <c r="AQ350" s="214"/>
      <c r="AR350" s="214"/>
      <c r="AS350" s="214"/>
      <c r="AT350" s="214"/>
      <c r="AU350" s="214"/>
      <c r="AV350" s="214"/>
      <c r="AW350" s="214"/>
      <c r="AX350" s="214"/>
      <c r="AY350" s="214"/>
      <c r="AZ350" s="214"/>
      <c r="BA350" s="214"/>
      <c r="BB350" s="214"/>
      <c r="BC350" s="214"/>
      <c r="BD350" s="214"/>
      <c r="BE350" s="214"/>
      <c r="BF350" s="214"/>
      <c r="BG350" s="214"/>
      <c r="BH350" s="214"/>
    </row>
    <row r="351" spans="1:60" outlineLevel="2" x14ac:dyDescent="0.2">
      <c r="A351" s="221"/>
      <c r="B351" s="222"/>
      <c r="C351" s="267" t="s">
        <v>549</v>
      </c>
      <c r="D351" s="266"/>
      <c r="E351" s="266"/>
      <c r="F351" s="266"/>
      <c r="G351" s="266"/>
      <c r="H351" s="224"/>
      <c r="I351" s="224"/>
      <c r="J351" s="224"/>
      <c r="K351" s="224"/>
      <c r="L351" s="224"/>
      <c r="M351" s="224"/>
      <c r="N351" s="223"/>
      <c r="O351" s="223"/>
      <c r="P351" s="223"/>
      <c r="Q351" s="223"/>
      <c r="R351" s="224"/>
      <c r="S351" s="224"/>
      <c r="T351" s="224"/>
      <c r="U351" s="224"/>
      <c r="V351" s="224"/>
      <c r="W351" s="224"/>
      <c r="X351" s="224"/>
      <c r="Y351" s="224"/>
      <c r="Z351" s="214"/>
      <c r="AA351" s="214"/>
      <c r="AB351" s="214"/>
      <c r="AC351" s="214"/>
      <c r="AD351" s="214"/>
      <c r="AE351" s="214"/>
      <c r="AF351" s="214"/>
      <c r="AG351" s="214" t="s">
        <v>369</v>
      </c>
      <c r="AH351" s="214"/>
      <c r="AI351" s="214"/>
      <c r="AJ351" s="214"/>
      <c r="AK351" s="214"/>
      <c r="AL351" s="214"/>
      <c r="AM351" s="214"/>
      <c r="AN351" s="214"/>
      <c r="AO351" s="214"/>
      <c r="AP351" s="214"/>
      <c r="AQ351" s="214"/>
      <c r="AR351" s="214"/>
      <c r="AS351" s="214"/>
      <c r="AT351" s="214"/>
      <c r="AU351" s="214"/>
      <c r="AV351" s="214"/>
      <c r="AW351" s="214"/>
      <c r="AX351" s="214"/>
      <c r="AY351" s="214"/>
      <c r="AZ351" s="214"/>
      <c r="BA351" s="214"/>
      <c r="BB351" s="214"/>
      <c r="BC351" s="214"/>
      <c r="BD351" s="214"/>
      <c r="BE351" s="214"/>
      <c r="BF351" s="214"/>
      <c r="BG351" s="214"/>
      <c r="BH351" s="214"/>
    </row>
    <row r="352" spans="1:60" outlineLevel="2" x14ac:dyDescent="0.2">
      <c r="A352" s="221"/>
      <c r="B352" s="222"/>
      <c r="C352" s="268" t="s">
        <v>1719</v>
      </c>
      <c r="D352" s="262"/>
      <c r="E352" s="263">
        <v>38</v>
      </c>
      <c r="F352" s="224"/>
      <c r="G352" s="224"/>
      <c r="H352" s="224"/>
      <c r="I352" s="224"/>
      <c r="J352" s="224"/>
      <c r="K352" s="224"/>
      <c r="L352" s="224"/>
      <c r="M352" s="224"/>
      <c r="N352" s="223"/>
      <c r="O352" s="223"/>
      <c r="P352" s="223"/>
      <c r="Q352" s="223"/>
      <c r="R352" s="224"/>
      <c r="S352" s="224"/>
      <c r="T352" s="224"/>
      <c r="U352" s="224"/>
      <c r="V352" s="224"/>
      <c r="W352" s="224"/>
      <c r="X352" s="224"/>
      <c r="Y352" s="224"/>
      <c r="Z352" s="214"/>
      <c r="AA352" s="214"/>
      <c r="AB352" s="214"/>
      <c r="AC352" s="214"/>
      <c r="AD352" s="214"/>
      <c r="AE352" s="214"/>
      <c r="AF352" s="214"/>
      <c r="AG352" s="214" t="s">
        <v>371</v>
      </c>
      <c r="AH352" s="214">
        <v>0</v>
      </c>
      <c r="AI352" s="214"/>
      <c r="AJ352" s="214"/>
      <c r="AK352" s="214"/>
      <c r="AL352" s="214"/>
      <c r="AM352" s="214"/>
      <c r="AN352" s="214"/>
      <c r="AO352" s="214"/>
      <c r="AP352" s="214"/>
      <c r="AQ352" s="214"/>
      <c r="AR352" s="214"/>
      <c r="AS352" s="214"/>
      <c r="AT352" s="214"/>
      <c r="AU352" s="214"/>
      <c r="AV352" s="214"/>
      <c r="AW352" s="214"/>
      <c r="AX352" s="214"/>
      <c r="AY352" s="214"/>
      <c r="AZ352" s="214"/>
      <c r="BA352" s="214"/>
      <c r="BB352" s="214"/>
      <c r="BC352" s="214"/>
      <c r="BD352" s="214"/>
      <c r="BE352" s="214"/>
      <c r="BF352" s="214"/>
      <c r="BG352" s="214"/>
      <c r="BH352" s="214"/>
    </row>
    <row r="353" spans="1:60" outlineLevel="3" x14ac:dyDescent="0.2">
      <c r="A353" s="221"/>
      <c r="B353" s="222"/>
      <c r="C353" s="268" t="s">
        <v>1720</v>
      </c>
      <c r="D353" s="262"/>
      <c r="E353" s="263">
        <v>56</v>
      </c>
      <c r="F353" s="224"/>
      <c r="G353" s="224"/>
      <c r="H353" s="224"/>
      <c r="I353" s="224"/>
      <c r="J353" s="224"/>
      <c r="K353" s="224"/>
      <c r="L353" s="224"/>
      <c r="M353" s="224"/>
      <c r="N353" s="223"/>
      <c r="O353" s="223"/>
      <c r="P353" s="223"/>
      <c r="Q353" s="223"/>
      <c r="R353" s="224"/>
      <c r="S353" s="224"/>
      <c r="T353" s="224"/>
      <c r="U353" s="224"/>
      <c r="V353" s="224"/>
      <c r="W353" s="224"/>
      <c r="X353" s="224"/>
      <c r="Y353" s="224"/>
      <c r="Z353" s="214"/>
      <c r="AA353" s="214"/>
      <c r="AB353" s="214"/>
      <c r="AC353" s="214"/>
      <c r="AD353" s="214"/>
      <c r="AE353" s="214"/>
      <c r="AF353" s="214"/>
      <c r="AG353" s="214" t="s">
        <v>371</v>
      </c>
      <c r="AH353" s="214">
        <v>0</v>
      </c>
      <c r="AI353" s="214"/>
      <c r="AJ353" s="214"/>
      <c r="AK353" s="214"/>
      <c r="AL353" s="214"/>
      <c r="AM353" s="214"/>
      <c r="AN353" s="214"/>
      <c r="AO353" s="214"/>
      <c r="AP353" s="214"/>
      <c r="AQ353" s="214"/>
      <c r="AR353" s="214"/>
      <c r="AS353" s="214"/>
      <c r="AT353" s="214"/>
      <c r="AU353" s="214"/>
      <c r="AV353" s="214"/>
      <c r="AW353" s="214"/>
      <c r="AX353" s="214"/>
      <c r="AY353" s="214"/>
      <c r="AZ353" s="214"/>
      <c r="BA353" s="214"/>
      <c r="BB353" s="214"/>
      <c r="BC353" s="214"/>
      <c r="BD353" s="214"/>
      <c r="BE353" s="214"/>
      <c r="BF353" s="214"/>
      <c r="BG353" s="214"/>
      <c r="BH353" s="214"/>
    </row>
    <row r="354" spans="1:60" outlineLevel="1" x14ac:dyDescent="0.2">
      <c r="A354" s="236">
        <v>56</v>
      </c>
      <c r="B354" s="237" t="s">
        <v>577</v>
      </c>
      <c r="C354" s="254" t="s">
        <v>578</v>
      </c>
      <c r="D354" s="238" t="s">
        <v>403</v>
      </c>
      <c r="E354" s="239">
        <v>15</v>
      </c>
      <c r="F354" s="240"/>
      <c r="G354" s="241">
        <f>ROUND(E354*F354,2)</f>
        <v>0</v>
      </c>
      <c r="H354" s="240"/>
      <c r="I354" s="241">
        <f>ROUND(E354*H354,2)</f>
        <v>0</v>
      </c>
      <c r="J354" s="240"/>
      <c r="K354" s="241">
        <f>ROUND(E354*J354,2)</f>
        <v>0</v>
      </c>
      <c r="L354" s="241">
        <v>12</v>
      </c>
      <c r="M354" s="241">
        <f>G354*(1+L354/100)</f>
        <v>0</v>
      </c>
      <c r="N354" s="239">
        <v>5.9000000000000003E-4</v>
      </c>
      <c r="O354" s="239">
        <f>ROUND(E354*N354,2)</f>
        <v>0.01</v>
      </c>
      <c r="P354" s="239">
        <v>3.6999999999999998E-2</v>
      </c>
      <c r="Q354" s="239">
        <f>ROUND(E354*P354,2)</f>
        <v>0.56000000000000005</v>
      </c>
      <c r="R354" s="241" t="s">
        <v>519</v>
      </c>
      <c r="S354" s="241" t="s">
        <v>315</v>
      </c>
      <c r="T354" s="242" t="s">
        <v>315</v>
      </c>
      <c r="U354" s="224">
        <v>0.443</v>
      </c>
      <c r="V354" s="224">
        <f>ROUND(E354*U354,2)</f>
        <v>6.65</v>
      </c>
      <c r="W354" s="224"/>
      <c r="X354" s="224" t="s">
        <v>336</v>
      </c>
      <c r="Y354" s="224" t="s">
        <v>317</v>
      </c>
      <c r="Z354" s="214"/>
      <c r="AA354" s="214"/>
      <c r="AB354" s="214"/>
      <c r="AC354" s="214"/>
      <c r="AD354" s="214"/>
      <c r="AE354" s="214"/>
      <c r="AF354" s="214"/>
      <c r="AG354" s="214" t="s">
        <v>337</v>
      </c>
      <c r="AH354" s="214"/>
      <c r="AI354" s="214"/>
      <c r="AJ354" s="214"/>
      <c r="AK354" s="214"/>
      <c r="AL354" s="214"/>
      <c r="AM354" s="214"/>
      <c r="AN354" s="214"/>
      <c r="AO354" s="214"/>
      <c r="AP354" s="214"/>
      <c r="AQ354" s="214"/>
      <c r="AR354" s="214"/>
      <c r="AS354" s="214"/>
      <c r="AT354" s="214"/>
      <c r="AU354" s="214"/>
      <c r="AV354" s="214"/>
      <c r="AW354" s="214"/>
      <c r="AX354" s="214"/>
      <c r="AY354" s="214"/>
      <c r="AZ354" s="214"/>
      <c r="BA354" s="214"/>
      <c r="BB354" s="214"/>
      <c r="BC354" s="214"/>
      <c r="BD354" s="214"/>
      <c r="BE354" s="214"/>
      <c r="BF354" s="214"/>
      <c r="BG354" s="214"/>
      <c r="BH354" s="214"/>
    </row>
    <row r="355" spans="1:60" outlineLevel="2" x14ac:dyDescent="0.2">
      <c r="A355" s="221"/>
      <c r="B355" s="222"/>
      <c r="C355" s="267" t="s">
        <v>549</v>
      </c>
      <c r="D355" s="266"/>
      <c r="E355" s="266"/>
      <c r="F355" s="266"/>
      <c r="G355" s="266"/>
      <c r="H355" s="224"/>
      <c r="I355" s="224"/>
      <c r="J355" s="224"/>
      <c r="K355" s="224"/>
      <c r="L355" s="224"/>
      <c r="M355" s="224"/>
      <c r="N355" s="223"/>
      <c r="O355" s="223"/>
      <c r="P355" s="223"/>
      <c r="Q355" s="223"/>
      <c r="R355" s="224"/>
      <c r="S355" s="224"/>
      <c r="T355" s="224"/>
      <c r="U355" s="224"/>
      <c r="V355" s="224"/>
      <c r="W355" s="224"/>
      <c r="X355" s="224"/>
      <c r="Y355" s="224"/>
      <c r="Z355" s="214"/>
      <c r="AA355" s="214"/>
      <c r="AB355" s="214"/>
      <c r="AC355" s="214"/>
      <c r="AD355" s="214"/>
      <c r="AE355" s="214"/>
      <c r="AF355" s="214"/>
      <c r="AG355" s="214" t="s">
        <v>369</v>
      </c>
      <c r="AH355" s="214"/>
      <c r="AI355" s="214"/>
      <c r="AJ355" s="214"/>
      <c r="AK355" s="214"/>
      <c r="AL355" s="214"/>
      <c r="AM355" s="214"/>
      <c r="AN355" s="214"/>
      <c r="AO355" s="214"/>
      <c r="AP355" s="214"/>
      <c r="AQ355" s="214"/>
      <c r="AR355" s="214"/>
      <c r="AS355" s="214"/>
      <c r="AT355" s="214"/>
      <c r="AU355" s="214"/>
      <c r="AV355" s="214"/>
      <c r="AW355" s="214"/>
      <c r="AX355" s="214"/>
      <c r="AY355" s="214"/>
      <c r="AZ355" s="214"/>
      <c r="BA355" s="214"/>
      <c r="BB355" s="214"/>
      <c r="BC355" s="214"/>
      <c r="BD355" s="214"/>
      <c r="BE355" s="214"/>
      <c r="BF355" s="214"/>
      <c r="BG355" s="214"/>
      <c r="BH355" s="214"/>
    </row>
    <row r="356" spans="1:60" outlineLevel="1" x14ac:dyDescent="0.2">
      <c r="A356" s="236">
        <v>57</v>
      </c>
      <c r="B356" s="237" t="s">
        <v>569</v>
      </c>
      <c r="C356" s="254" t="s">
        <v>1387</v>
      </c>
      <c r="D356" s="238" t="s">
        <v>330</v>
      </c>
      <c r="E356" s="239">
        <v>1</v>
      </c>
      <c r="F356" s="240"/>
      <c r="G356" s="241">
        <f>ROUND(E356*F356,2)</f>
        <v>0</v>
      </c>
      <c r="H356" s="240"/>
      <c r="I356" s="241">
        <f>ROUND(E356*H356,2)</f>
        <v>0</v>
      </c>
      <c r="J356" s="240"/>
      <c r="K356" s="241">
        <f>ROUND(E356*J356,2)</f>
        <v>0</v>
      </c>
      <c r="L356" s="241">
        <v>12</v>
      </c>
      <c r="M356" s="241">
        <f>G356*(1+L356/100)</f>
        <v>0</v>
      </c>
      <c r="N356" s="239">
        <v>0</v>
      </c>
      <c r="O356" s="239">
        <f>ROUND(E356*N356,2)</f>
        <v>0</v>
      </c>
      <c r="P356" s="239">
        <v>0</v>
      </c>
      <c r="Q356" s="239">
        <f>ROUND(E356*P356,2)</f>
        <v>0</v>
      </c>
      <c r="R356" s="241"/>
      <c r="S356" s="241" t="s">
        <v>331</v>
      </c>
      <c r="T356" s="242" t="s">
        <v>316</v>
      </c>
      <c r="U356" s="224">
        <v>0</v>
      </c>
      <c r="V356" s="224">
        <f>ROUND(E356*U356,2)</f>
        <v>0</v>
      </c>
      <c r="W356" s="224"/>
      <c r="X356" s="224" t="s">
        <v>336</v>
      </c>
      <c r="Y356" s="224" t="s">
        <v>317</v>
      </c>
      <c r="Z356" s="214"/>
      <c r="AA356" s="214"/>
      <c r="AB356" s="214"/>
      <c r="AC356" s="214"/>
      <c r="AD356" s="214"/>
      <c r="AE356" s="214"/>
      <c r="AF356" s="214"/>
      <c r="AG356" s="214" t="s">
        <v>337</v>
      </c>
      <c r="AH356" s="214"/>
      <c r="AI356" s="214"/>
      <c r="AJ356" s="214"/>
      <c r="AK356" s="214"/>
      <c r="AL356" s="214"/>
      <c r="AM356" s="214"/>
      <c r="AN356" s="214"/>
      <c r="AO356" s="214"/>
      <c r="AP356" s="214"/>
      <c r="AQ356" s="214"/>
      <c r="AR356" s="214"/>
      <c r="AS356" s="214"/>
      <c r="AT356" s="214"/>
      <c r="AU356" s="214"/>
      <c r="AV356" s="214"/>
      <c r="AW356" s="214"/>
      <c r="AX356" s="214"/>
      <c r="AY356" s="214"/>
      <c r="AZ356" s="214"/>
      <c r="BA356" s="214"/>
      <c r="BB356" s="214"/>
      <c r="BC356" s="214"/>
      <c r="BD356" s="214"/>
      <c r="BE356" s="214"/>
      <c r="BF356" s="214"/>
      <c r="BG356" s="214"/>
      <c r="BH356" s="214"/>
    </row>
    <row r="357" spans="1:60" outlineLevel="2" x14ac:dyDescent="0.2">
      <c r="A357" s="221"/>
      <c r="B357" s="222"/>
      <c r="C357" s="268" t="s">
        <v>1721</v>
      </c>
      <c r="D357" s="262"/>
      <c r="E357" s="263">
        <v>1</v>
      </c>
      <c r="F357" s="224"/>
      <c r="G357" s="224"/>
      <c r="H357" s="224"/>
      <c r="I357" s="224"/>
      <c r="J357" s="224"/>
      <c r="K357" s="224"/>
      <c r="L357" s="224"/>
      <c r="M357" s="224"/>
      <c r="N357" s="223"/>
      <c r="O357" s="223"/>
      <c r="P357" s="223"/>
      <c r="Q357" s="223"/>
      <c r="R357" s="224"/>
      <c r="S357" s="224"/>
      <c r="T357" s="224"/>
      <c r="U357" s="224"/>
      <c r="V357" s="224"/>
      <c r="W357" s="224"/>
      <c r="X357" s="224"/>
      <c r="Y357" s="224"/>
      <c r="Z357" s="214"/>
      <c r="AA357" s="214"/>
      <c r="AB357" s="214"/>
      <c r="AC357" s="214"/>
      <c r="AD357" s="214"/>
      <c r="AE357" s="214"/>
      <c r="AF357" s="214"/>
      <c r="AG357" s="214" t="s">
        <v>371</v>
      </c>
      <c r="AH357" s="214">
        <v>0</v>
      </c>
      <c r="AI357" s="214"/>
      <c r="AJ357" s="214"/>
      <c r="AK357" s="214"/>
      <c r="AL357" s="214"/>
      <c r="AM357" s="214"/>
      <c r="AN357" s="214"/>
      <c r="AO357" s="214"/>
      <c r="AP357" s="214"/>
      <c r="AQ357" s="214"/>
      <c r="AR357" s="214"/>
      <c r="AS357" s="214"/>
      <c r="AT357" s="214"/>
      <c r="AU357" s="214"/>
      <c r="AV357" s="214"/>
      <c r="AW357" s="214"/>
      <c r="AX357" s="214"/>
      <c r="AY357" s="214"/>
      <c r="AZ357" s="214"/>
      <c r="BA357" s="214"/>
      <c r="BB357" s="214"/>
      <c r="BC357" s="214"/>
      <c r="BD357" s="214"/>
      <c r="BE357" s="214"/>
      <c r="BF357" s="214"/>
      <c r="BG357" s="214"/>
      <c r="BH357" s="214"/>
    </row>
    <row r="358" spans="1:60" outlineLevel="3" x14ac:dyDescent="0.2">
      <c r="A358" s="221"/>
      <c r="B358" s="222"/>
      <c r="C358" s="268" t="s">
        <v>1722</v>
      </c>
      <c r="D358" s="262"/>
      <c r="E358" s="263"/>
      <c r="F358" s="224"/>
      <c r="G358" s="224"/>
      <c r="H358" s="224"/>
      <c r="I358" s="224"/>
      <c r="J358" s="224"/>
      <c r="K358" s="224"/>
      <c r="L358" s="224"/>
      <c r="M358" s="224"/>
      <c r="N358" s="223"/>
      <c r="O358" s="223"/>
      <c r="P358" s="223"/>
      <c r="Q358" s="223"/>
      <c r="R358" s="224"/>
      <c r="S358" s="224"/>
      <c r="T358" s="224"/>
      <c r="U358" s="224"/>
      <c r="V358" s="224"/>
      <c r="W358" s="224"/>
      <c r="X358" s="224"/>
      <c r="Y358" s="224"/>
      <c r="Z358" s="214"/>
      <c r="AA358" s="214"/>
      <c r="AB358" s="214"/>
      <c r="AC358" s="214"/>
      <c r="AD358" s="214"/>
      <c r="AE358" s="214"/>
      <c r="AF358" s="214"/>
      <c r="AG358" s="214" t="s">
        <v>371</v>
      </c>
      <c r="AH358" s="214">
        <v>0</v>
      </c>
      <c r="AI358" s="214"/>
      <c r="AJ358" s="214"/>
      <c r="AK358" s="214"/>
      <c r="AL358" s="214"/>
      <c r="AM358" s="214"/>
      <c r="AN358" s="214"/>
      <c r="AO358" s="214"/>
      <c r="AP358" s="214"/>
      <c r="AQ358" s="214"/>
      <c r="AR358" s="214"/>
      <c r="AS358" s="214"/>
      <c r="AT358" s="214"/>
      <c r="AU358" s="214"/>
      <c r="AV358" s="214"/>
      <c r="AW358" s="214"/>
      <c r="AX358" s="214"/>
      <c r="AY358" s="214"/>
      <c r="AZ358" s="214"/>
      <c r="BA358" s="214"/>
      <c r="BB358" s="214"/>
      <c r="BC358" s="214"/>
      <c r="BD358" s="214"/>
      <c r="BE358" s="214"/>
      <c r="BF358" s="214"/>
      <c r="BG358" s="214"/>
      <c r="BH358" s="214"/>
    </row>
    <row r="359" spans="1:60" outlineLevel="3" x14ac:dyDescent="0.2">
      <c r="A359" s="221"/>
      <c r="B359" s="222"/>
      <c r="C359" s="268" t="s">
        <v>1723</v>
      </c>
      <c r="D359" s="262"/>
      <c r="E359" s="263"/>
      <c r="F359" s="224"/>
      <c r="G359" s="224"/>
      <c r="H359" s="224"/>
      <c r="I359" s="224"/>
      <c r="J359" s="224"/>
      <c r="K359" s="224"/>
      <c r="L359" s="224"/>
      <c r="M359" s="224"/>
      <c r="N359" s="223"/>
      <c r="O359" s="223"/>
      <c r="P359" s="223"/>
      <c r="Q359" s="223"/>
      <c r="R359" s="224"/>
      <c r="S359" s="224"/>
      <c r="T359" s="224"/>
      <c r="U359" s="224"/>
      <c r="V359" s="224"/>
      <c r="W359" s="224"/>
      <c r="X359" s="224"/>
      <c r="Y359" s="224"/>
      <c r="Z359" s="214"/>
      <c r="AA359" s="214"/>
      <c r="AB359" s="214"/>
      <c r="AC359" s="214"/>
      <c r="AD359" s="214"/>
      <c r="AE359" s="214"/>
      <c r="AF359" s="214"/>
      <c r="AG359" s="214" t="s">
        <v>371</v>
      </c>
      <c r="AH359" s="214">
        <v>0</v>
      </c>
      <c r="AI359" s="214"/>
      <c r="AJ359" s="214"/>
      <c r="AK359" s="214"/>
      <c r="AL359" s="214"/>
      <c r="AM359" s="214"/>
      <c r="AN359" s="214"/>
      <c r="AO359" s="214"/>
      <c r="AP359" s="214"/>
      <c r="AQ359" s="214"/>
      <c r="AR359" s="214"/>
      <c r="AS359" s="214"/>
      <c r="AT359" s="214"/>
      <c r="AU359" s="214"/>
      <c r="AV359" s="214"/>
      <c r="AW359" s="214"/>
      <c r="AX359" s="214"/>
      <c r="AY359" s="214"/>
      <c r="AZ359" s="214"/>
      <c r="BA359" s="214"/>
      <c r="BB359" s="214"/>
      <c r="BC359" s="214"/>
      <c r="BD359" s="214"/>
      <c r="BE359" s="214"/>
      <c r="BF359" s="214"/>
      <c r="BG359" s="214"/>
      <c r="BH359" s="214"/>
    </row>
    <row r="360" spans="1:60" x14ac:dyDescent="0.2">
      <c r="A360" s="229" t="s">
        <v>310</v>
      </c>
      <c r="B360" s="230" t="s">
        <v>211</v>
      </c>
      <c r="C360" s="253" t="s">
        <v>212</v>
      </c>
      <c r="D360" s="231"/>
      <c r="E360" s="232"/>
      <c r="F360" s="233"/>
      <c r="G360" s="233">
        <f>SUMIF(AG361:AG362,"&lt;&gt;NOR",G361:G362)</f>
        <v>0</v>
      </c>
      <c r="H360" s="233"/>
      <c r="I360" s="233">
        <f>SUM(I361:I362)</f>
        <v>0</v>
      </c>
      <c r="J360" s="233"/>
      <c r="K360" s="233">
        <f>SUM(K361:K362)</f>
        <v>0</v>
      </c>
      <c r="L360" s="233"/>
      <c r="M360" s="233">
        <f>SUM(M361:M362)</f>
        <v>0</v>
      </c>
      <c r="N360" s="232"/>
      <c r="O360" s="232">
        <f>SUM(O361:O362)</f>
        <v>0</v>
      </c>
      <c r="P360" s="232"/>
      <c r="Q360" s="232">
        <f>SUM(Q361:Q362)</f>
        <v>0</v>
      </c>
      <c r="R360" s="233"/>
      <c r="S360" s="233"/>
      <c r="T360" s="234"/>
      <c r="U360" s="228"/>
      <c r="V360" s="228">
        <f>SUM(V361:V362)</f>
        <v>55.67</v>
      </c>
      <c r="W360" s="228"/>
      <c r="X360" s="228"/>
      <c r="Y360" s="228"/>
      <c r="AG360" t="s">
        <v>311</v>
      </c>
    </row>
    <row r="361" spans="1:60" ht="22.5" outlineLevel="1" x14ac:dyDescent="0.2">
      <c r="A361" s="236">
        <v>58</v>
      </c>
      <c r="B361" s="237" t="s">
        <v>1389</v>
      </c>
      <c r="C361" s="254" t="s">
        <v>1390</v>
      </c>
      <c r="D361" s="238" t="s">
        <v>581</v>
      </c>
      <c r="E361" s="239">
        <v>17.673459999999999</v>
      </c>
      <c r="F361" s="240"/>
      <c r="G361" s="241">
        <f>ROUND(E361*F361,2)</f>
        <v>0</v>
      </c>
      <c r="H361" s="240"/>
      <c r="I361" s="241">
        <f>ROUND(E361*H361,2)</f>
        <v>0</v>
      </c>
      <c r="J361" s="240"/>
      <c r="K361" s="241">
        <f>ROUND(E361*J361,2)</f>
        <v>0</v>
      </c>
      <c r="L361" s="241">
        <v>12</v>
      </c>
      <c r="M361" s="241">
        <f>G361*(1+L361/100)</f>
        <v>0</v>
      </c>
      <c r="N361" s="239">
        <v>0</v>
      </c>
      <c r="O361" s="239">
        <f>ROUND(E361*N361,2)</f>
        <v>0</v>
      </c>
      <c r="P361" s="239">
        <v>0</v>
      </c>
      <c r="Q361" s="239">
        <f>ROUND(E361*P361,2)</f>
        <v>0</v>
      </c>
      <c r="R361" s="241" t="s">
        <v>366</v>
      </c>
      <c r="S361" s="241" t="s">
        <v>315</v>
      </c>
      <c r="T361" s="242" t="s">
        <v>315</v>
      </c>
      <c r="U361" s="224">
        <v>3.15</v>
      </c>
      <c r="V361" s="224">
        <f>ROUND(E361*U361,2)</f>
        <v>55.67</v>
      </c>
      <c r="W361" s="224"/>
      <c r="X361" s="224" t="s">
        <v>582</v>
      </c>
      <c r="Y361" s="224" t="s">
        <v>317</v>
      </c>
      <c r="Z361" s="214"/>
      <c r="AA361" s="214"/>
      <c r="AB361" s="214"/>
      <c r="AC361" s="214"/>
      <c r="AD361" s="214"/>
      <c r="AE361" s="214"/>
      <c r="AF361" s="214"/>
      <c r="AG361" s="214" t="s">
        <v>732</v>
      </c>
      <c r="AH361" s="214"/>
      <c r="AI361" s="214"/>
      <c r="AJ361" s="214"/>
      <c r="AK361" s="214"/>
      <c r="AL361" s="214"/>
      <c r="AM361" s="214"/>
      <c r="AN361" s="214"/>
      <c r="AO361" s="214"/>
      <c r="AP361" s="214"/>
      <c r="AQ361" s="214"/>
      <c r="AR361" s="214"/>
      <c r="AS361" s="214"/>
      <c r="AT361" s="214"/>
      <c r="AU361" s="214"/>
      <c r="AV361" s="214"/>
      <c r="AW361" s="214"/>
      <c r="AX361" s="214"/>
      <c r="AY361" s="214"/>
      <c r="AZ361" s="214"/>
      <c r="BA361" s="214"/>
      <c r="BB361" s="214"/>
      <c r="BC361" s="214"/>
      <c r="BD361" s="214"/>
      <c r="BE361" s="214"/>
      <c r="BF361" s="214"/>
      <c r="BG361" s="214"/>
      <c r="BH361" s="214"/>
    </row>
    <row r="362" spans="1:60" outlineLevel="2" x14ac:dyDescent="0.2">
      <c r="A362" s="221"/>
      <c r="B362" s="222"/>
      <c r="C362" s="267" t="s">
        <v>584</v>
      </c>
      <c r="D362" s="266"/>
      <c r="E362" s="266"/>
      <c r="F362" s="266"/>
      <c r="G362" s="266"/>
      <c r="H362" s="224"/>
      <c r="I362" s="224"/>
      <c r="J362" s="224"/>
      <c r="K362" s="224"/>
      <c r="L362" s="224"/>
      <c r="M362" s="224"/>
      <c r="N362" s="223"/>
      <c r="O362" s="223"/>
      <c r="P362" s="223"/>
      <c r="Q362" s="223"/>
      <c r="R362" s="224"/>
      <c r="S362" s="224"/>
      <c r="T362" s="224"/>
      <c r="U362" s="224"/>
      <c r="V362" s="224"/>
      <c r="W362" s="224"/>
      <c r="X362" s="224"/>
      <c r="Y362" s="224"/>
      <c r="Z362" s="214"/>
      <c r="AA362" s="214"/>
      <c r="AB362" s="214"/>
      <c r="AC362" s="214"/>
      <c r="AD362" s="214"/>
      <c r="AE362" s="214"/>
      <c r="AF362" s="214"/>
      <c r="AG362" s="214" t="s">
        <v>369</v>
      </c>
      <c r="AH362" s="214"/>
      <c r="AI362" s="214"/>
      <c r="AJ362" s="214"/>
      <c r="AK362" s="214"/>
      <c r="AL362" s="214"/>
      <c r="AM362" s="214"/>
      <c r="AN362" s="214"/>
      <c r="AO362" s="214"/>
      <c r="AP362" s="214"/>
      <c r="AQ362" s="214"/>
      <c r="AR362" s="214"/>
      <c r="AS362" s="214"/>
      <c r="AT362" s="214"/>
      <c r="AU362" s="214"/>
      <c r="AV362" s="214"/>
      <c r="AW362" s="214"/>
      <c r="AX362" s="214"/>
      <c r="AY362" s="214"/>
      <c r="AZ362" s="214"/>
      <c r="BA362" s="214"/>
      <c r="BB362" s="214"/>
      <c r="BC362" s="214"/>
      <c r="BD362" s="214"/>
      <c r="BE362" s="214"/>
      <c r="BF362" s="214"/>
      <c r="BG362" s="214"/>
      <c r="BH362" s="214"/>
    </row>
    <row r="363" spans="1:60" x14ac:dyDescent="0.2">
      <c r="A363" s="229" t="s">
        <v>310</v>
      </c>
      <c r="B363" s="230" t="s">
        <v>219</v>
      </c>
      <c r="C363" s="253" t="s">
        <v>220</v>
      </c>
      <c r="D363" s="231"/>
      <c r="E363" s="232"/>
      <c r="F363" s="233"/>
      <c r="G363" s="233">
        <f>SUMIF(AG364:AG374,"&lt;&gt;NOR",G364:G374)</f>
        <v>0</v>
      </c>
      <c r="H363" s="233"/>
      <c r="I363" s="233">
        <f>SUM(I364:I374)</f>
        <v>0</v>
      </c>
      <c r="J363" s="233"/>
      <c r="K363" s="233">
        <f>SUM(K364:K374)</f>
        <v>0</v>
      </c>
      <c r="L363" s="233"/>
      <c r="M363" s="233">
        <f>SUM(M364:M374)</f>
        <v>0</v>
      </c>
      <c r="N363" s="232"/>
      <c r="O363" s="232">
        <f>SUM(O364:O374)</f>
        <v>0.16</v>
      </c>
      <c r="P363" s="232"/>
      <c r="Q363" s="232">
        <f>SUM(Q364:Q374)</f>
        <v>0</v>
      </c>
      <c r="R363" s="233"/>
      <c r="S363" s="233"/>
      <c r="T363" s="234"/>
      <c r="U363" s="228"/>
      <c r="V363" s="228">
        <f>SUM(V364:V374)</f>
        <v>18.11</v>
      </c>
      <c r="W363" s="228"/>
      <c r="X363" s="228"/>
      <c r="Y363" s="228"/>
      <c r="AG363" t="s">
        <v>311</v>
      </c>
    </row>
    <row r="364" spans="1:60" ht="22.5" outlineLevel="1" x14ac:dyDescent="0.2">
      <c r="A364" s="236">
        <v>59</v>
      </c>
      <c r="B364" s="237" t="s">
        <v>585</v>
      </c>
      <c r="C364" s="254" t="s">
        <v>586</v>
      </c>
      <c r="D364" s="238" t="s">
        <v>379</v>
      </c>
      <c r="E364" s="239">
        <v>42.694000000000003</v>
      </c>
      <c r="F364" s="240"/>
      <c r="G364" s="241">
        <f>ROUND(E364*F364,2)</f>
        <v>0</v>
      </c>
      <c r="H364" s="240"/>
      <c r="I364" s="241">
        <f>ROUND(E364*H364,2)</f>
        <v>0</v>
      </c>
      <c r="J364" s="240"/>
      <c r="K364" s="241">
        <f>ROUND(E364*J364,2)</f>
        <v>0</v>
      </c>
      <c r="L364" s="241">
        <v>12</v>
      </c>
      <c r="M364" s="241">
        <f>G364*(1+L364/100)</f>
        <v>0</v>
      </c>
      <c r="N364" s="239">
        <v>3.7799999999999999E-3</v>
      </c>
      <c r="O364" s="239">
        <f>ROUND(E364*N364,2)</f>
        <v>0.16</v>
      </c>
      <c r="P364" s="239">
        <v>0</v>
      </c>
      <c r="Q364" s="239">
        <f>ROUND(E364*P364,2)</f>
        <v>0</v>
      </c>
      <c r="R364" s="241" t="s">
        <v>587</v>
      </c>
      <c r="S364" s="241" t="s">
        <v>315</v>
      </c>
      <c r="T364" s="242" t="s">
        <v>315</v>
      </c>
      <c r="U364" s="224">
        <v>0.42419000000000001</v>
      </c>
      <c r="V364" s="224">
        <f>ROUND(E364*U364,2)</f>
        <v>18.11</v>
      </c>
      <c r="W364" s="224"/>
      <c r="X364" s="224" t="s">
        <v>588</v>
      </c>
      <c r="Y364" s="224" t="s">
        <v>317</v>
      </c>
      <c r="Z364" s="214"/>
      <c r="AA364" s="214"/>
      <c r="AB364" s="214"/>
      <c r="AC364" s="214"/>
      <c r="AD364" s="214"/>
      <c r="AE364" s="214"/>
      <c r="AF364" s="214"/>
      <c r="AG364" s="214" t="s">
        <v>589</v>
      </c>
      <c r="AH364" s="214"/>
      <c r="AI364" s="214"/>
      <c r="AJ364" s="214"/>
      <c r="AK364" s="214"/>
      <c r="AL364" s="214"/>
      <c r="AM364" s="214"/>
      <c r="AN364" s="214"/>
      <c r="AO364" s="214"/>
      <c r="AP364" s="214"/>
      <c r="AQ364" s="214"/>
      <c r="AR364" s="214"/>
      <c r="AS364" s="214"/>
      <c r="AT364" s="214"/>
      <c r="AU364" s="214"/>
      <c r="AV364" s="214"/>
      <c r="AW364" s="214"/>
      <c r="AX364" s="214"/>
      <c r="AY364" s="214"/>
      <c r="AZ364" s="214"/>
      <c r="BA364" s="214"/>
      <c r="BB364" s="214"/>
      <c r="BC364" s="214"/>
      <c r="BD364" s="214"/>
      <c r="BE364" s="214"/>
      <c r="BF364" s="214"/>
      <c r="BG364" s="214"/>
      <c r="BH364" s="214"/>
    </row>
    <row r="365" spans="1:60" ht="22.5" outlineLevel="2" x14ac:dyDescent="0.2">
      <c r="A365" s="221"/>
      <c r="B365" s="222"/>
      <c r="C365" s="255" t="s">
        <v>590</v>
      </c>
      <c r="D365" s="243"/>
      <c r="E365" s="243"/>
      <c r="F365" s="243"/>
      <c r="G365" s="243"/>
      <c r="H365" s="224"/>
      <c r="I365" s="224"/>
      <c r="J365" s="224"/>
      <c r="K365" s="224"/>
      <c r="L365" s="224"/>
      <c r="M365" s="224"/>
      <c r="N365" s="223"/>
      <c r="O365" s="223"/>
      <c r="P365" s="223"/>
      <c r="Q365" s="223"/>
      <c r="R365" s="224"/>
      <c r="S365" s="224"/>
      <c r="T365" s="224"/>
      <c r="U365" s="224"/>
      <c r="V365" s="224"/>
      <c r="W365" s="224"/>
      <c r="X365" s="224"/>
      <c r="Y365" s="224"/>
      <c r="Z365" s="214"/>
      <c r="AA365" s="214"/>
      <c r="AB365" s="214"/>
      <c r="AC365" s="214"/>
      <c r="AD365" s="214"/>
      <c r="AE365" s="214"/>
      <c r="AF365" s="214"/>
      <c r="AG365" s="214" t="s">
        <v>320</v>
      </c>
      <c r="AH365" s="214"/>
      <c r="AI365" s="214"/>
      <c r="AJ365" s="214"/>
      <c r="AK365" s="214"/>
      <c r="AL365" s="214"/>
      <c r="AM365" s="214"/>
      <c r="AN365" s="214"/>
      <c r="AO365" s="214"/>
      <c r="AP365" s="214"/>
      <c r="AQ365" s="214"/>
      <c r="AR365" s="214"/>
      <c r="AS365" s="214"/>
      <c r="AT365" s="214"/>
      <c r="AU365" s="214"/>
      <c r="AV365" s="214"/>
      <c r="AW365" s="214"/>
      <c r="AX365" s="214"/>
      <c r="AY365" s="214"/>
      <c r="AZ365" s="214"/>
      <c r="BA365" s="244" t="str">
        <f>C365</f>
        <v>Nanesení hydroizolační stěrky ve dvou vrstvách. Vlepení těsnicí pásky do spoje podlaha-stěna, přitlačení a uhlazení, přetažení pásky další vrstvou izolační stěrky.</v>
      </c>
      <c r="BB365" s="214"/>
      <c r="BC365" s="214"/>
      <c r="BD365" s="214"/>
      <c r="BE365" s="214"/>
      <c r="BF365" s="214"/>
      <c r="BG365" s="214"/>
      <c r="BH365" s="214"/>
    </row>
    <row r="366" spans="1:60" outlineLevel="2" x14ac:dyDescent="0.2">
      <c r="A366" s="221"/>
      <c r="B366" s="222"/>
      <c r="C366" s="268" t="s">
        <v>991</v>
      </c>
      <c r="D366" s="262"/>
      <c r="E366" s="263"/>
      <c r="F366" s="224"/>
      <c r="G366" s="224"/>
      <c r="H366" s="224"/>
      <c r="I366" s="224"/>
      <c r="J366" s="224"/>
      <c r="K366" s="224"/>
      <c r="L366" s="224"/>
      <c r="M366" s="224"/>
      <c r="N366" s="223"/>
      <c r="O366" s="223"/>
      <c r="P366" s="223"/>
      <c r="Q366" s="223"/>
      <c r="R366" s="224"/>
      <c r="S366" s="224"/>
      <c r="T366" s="224"/>
      <c r="U366" s="224"/>
      <c r="V366" s="224"/>
      <c r="W366" s="224"/>
      <c r="X366" s="224"/>
      <c r="Y366" s="224"/>
      <c r="Z366" s="214"/>
      <c r="AA366" s="214"/>
      <c r="AB366" s="214"/>
      <c r="AC366" s="214"/>
      <c r="AD366" s="214"/>
      <c r="AE366" s="214"/>
      <c r="AF366" s="214"/>
      <c r="AG366" s="214" t="s">
        <v>371</v>
      </c>
      <c r="AH366" s="214">
        <v>0</v>
      </c>
      <c r="AI366" s="214"/>
      <c r="AJ366" s="214"/>
      <c r="AK366" s="214"/>
      <c r="AL366" s="214"/>
      <c r="AM366" s="214"/>
      <c r="AN366" s="214"/>
      <c r="AO366" s="214"/>
      <c r="AP366" s="214"/>
      <c r="AQ366" s="214"/>
      <c r="AR366" s="214"/>
      <c r="AS366" s="214"/>
      <c r="AT366" s="214"/>
      <c r="AU366" s="214"/>
      <c r="AV366" s="214"/>
      <c r="AW366" s="214"/>
      <c r="AX366" s="214"/>
      <c r="AY366" s="214"/>
      <c r="AZ366" s="214"/>
      <c r="BA366" s="214"/>
      <c r="BB366" s="214"/>
      <c r="BC366" s="214"/>
      <c r="BD366" s="214"/>
      <c r="BE366" s="214"/>
      <c r="BF366" s="214"/>
      <c r="BG366" s="214"/>
      <c r="BH366" s="214"/>
    </row>
    <row r="367" spans="1:60" outlineLevel="3" x14ac:dyDescent="0.2">
      <c r="A367" s="221"/>
      <c r="B367" s="222"/>
      <c r="C367" s="268" t="s">
        <v>591</v>
      </c>
      <c r="D367" s="262"/>
      <c r="E367" s="263"/>
      <c r="F367" s="224"/>
      <c r="G367" s="224"/>
      <c r="H367" s="224"/>
      <c r="I367" s="224"/>
      <c r="J367" s="224"/>
      <c r="K367" s="224"/>
      <c r="L367" s="224"/>
      <c r="M367" s="224"/>
      <c r="N367" s="223"/>
      <c r="O367" s="223"/>
      <c r="P367" s="223"/>
      <c r="Q367" s="223"/>
      <c r="R367" s="224"/>
      <c r="S367" s="224"/>
      <c r="T367" s="224"/>
      <c r="U367" s="224"/>
      <c r="V367" s="224"/>
      <c r="W367" s="224"/>
      <c r="X367" s="224"/>
      <c r="Y367" s="224"/>
      <c r="Z367" s="214"/>
      <c r="AA367" s="214"/>
      <c r="AB367" s="214"/>
      <c r="AC367" s="214"/>
      <c r="AD367" s="214"/>
      <c r="AE367" s="214"/>
      <c r="AF367" s="214"/>
      <c r="AG367" s="214" t="s">
        <v>371</v>
      </c>
      <c r="AH367" s="214">
        <v>0</v>
      </c>
      <c r="AI367" s="214"/>
      <c r="AJ367" s="214"/>
      <c r="AK367" s="214"/>
      <c r="AL367" s="214"/>
      <c r="AM367" s="214"/>
      <c r="AN367" s="214"/>
      <c r="AO367" s="214"/>
      <c r="AP367" s="214"/>
      <c r="AQ367" s="214"/>
      <c r="AR367" s="214"/>
      <c r="AS367" s="214"/>
      <c r="AT367" s="214"/>
      <c r="AU367" s="214"/>
      <c r="AV367" s="214"/>
      <c r="AW367" s="214"/>
      <c r="AX367" s="214"/>
      <c r="AY367" s="214"/>
      <c r="AZ367" s="214"/>
      <c r="BA367" s="214"/>
      <c r="BB367" s="214"/>
      <c r="BC367" s="214"/>
      <c r="BD367" s="214"/>
      <c r="BE367" s="214"/>
      <c r="BF367" s="214"/>
      <c r="BG367" s="214"/>
      <c r="BH367" s="214"/>
    </row>
    <row r="368" spans="1:60" outlineLevel="3" x14ac:dyDescent="0.2">
      <c r="A368" s="221"/>
      <c r="B368" s="222"/>
      <c r="C368" s="268" t="s">
        <v>1724</v>
      </c>
      <c r="D368" s="262"/>
      <c r="E368" s="263">
        <v>20.664000000000001</v>
      </c>
      <c r="F368" s="224"/>
      <c r="G368" s="224"/>
      <c r="H368" s="224"/>
      <c r="I368" s="224"/>
      <c r="J368" s="224"/>
      <c r="K368" s="224"/>
      <c r="L368" s="224"/>
      <c r="M368" s="224"/>
      <c r="N368" s="223"/>
      <c r="O368" s="223"/>
      <c r="P368" s="223"/>
      <c r="Q368" s="223"/>
      <c r="R368" s="224"/>
      <c r="S368" s="224"/>
      <c r="T368" s="224"/>
      <c r="U368" s="224"/>
      <c r="V368" s="224"/>
      <c r="W368" s="224"/>
      <c r="X368" s="224"/>
      <c r="Y368" s="224"/>
      <c r="Z368" s="214"/>
      <c r="AA368" s="214"/>
      <c r="AB368" s="214"/>
      <c r="AC368" s="214"/>
      <c r="AD368" s="214"/>
      <c r="AE368" s="214"/>
      <c r="AF368" s="214"/>
      <c r="AG368" s="214" t="s">
        <v>371</v>
      </c>
      <c r="AH368" s="214">
        <v>0</v>
      </c>
      <c r="AI368" s="214"/>
      <c r="AJ368" s="214"/>
      <c r="AK368" s="214"/>
      <c r="AL368" s="214"/>
      <c r="AM368" s="214"/>
      <c r="AN368" s="214"/>
      <c r="AO368" s="214"/>
      <c r="AP368" s="214"/>
      <c r="AQ368" s="214"/>
      <c r="AR368" s="214"/>
      <c r="AS368" s="214"/>
      <c r="AT368" s="214"/>
      <c r="AU368" s="214"/>
      <c r="AV368" s="214"/>
      <c r="AW368" s="214"/>
      <c r="AX368" s="214"/>
      <c r="AY368" s="214"/>
      <c r="AZ368" s="214"/>
      <c r="BA368" s="214"/>
      <c r="BB368" s="214"/>
      <c r="BC368" s="214"/>
      <c r="BD368" s="214"/>
      <c r="BE368" s="214"/>
      <c r="BF368" s="214"/>
      <c r="BG368" s="214"/>
      <c r="BH368" s="214"/>
    </row>
    <row r="369" spans="1:60" outlineLevel="3" x14ac:dyDescent="0.2">
      <c r="A369" s="221"/>
      <c r="B369" s="222"/>
      <c r="C369" s="268" t="s">
        <v>1725</v>
      </c>
      <c r="D369" s="262"/>
      <c r="E369" s="263">
        <v>15.96</v>
      </c>
      <c r="F369" s="224"/>
      <c r="G369" s="224"/>
      <c r="H369" s="224"/>
      <c r="I369" s="224"/>
      <c r="J369" s="224"/>
      <c r="K369" s="224"/>
      <c r="L369" s="224"/>
      <c r="M369" s="224"/>
      <c r="N369" s="223"/>
      <c r="O369" s="223"/>
      <c r="P369" s="223"/>
      <c r="Q369" s="223"/>
      <c r="R369" s="224"/>
      <c r="S369" s="224"/>
      <c r="T369" s="224"/>
      <c r="U369" s="224"/>
      <c r="V369" s="224"/>
      <c r="W369" s="224"/>
      <c r="X369" s="224"/>
      <c r="Y369" s="224"/>
      <c r="Z369" s="214"/>
      <c r="AA369" s="214"/>
      <c r="AB369" s="214"/>
      <c r="AC369" s="214"/>
      <c r="AD369" s="214"/>
      <c r="AE369" s="214"/>
      <c r="AF369" s="214"/>
      <c r="AG369" s="214" t="s">
        <v>371</v>
      </c>
      <c r="AH369" s="214">
        <v>0</v>
      </c>
      <c r="AI369" s="214"/>
      <c r="AJ369" s="214"/>
      <c r="AK369" s="214"/>
      <c r="AL369" s="214"/>
      <c r="AM369" s="214"/>
      <c r="AN369" s="214"/>
      <c r="AO369" s="214"/>
      <c r="AP369" s="214"/>
      <c r="AQ369" s="214"/>
      <c r="AR369" s="214"/>
      <c r="AS369" s="214"/>
      <c r="AT369" s="214"/>
      <c r="AU369" s="214"/>
      <c r="AV369" s="214"/>
      <c r="AW369" s="214"/>
      <c r="AX369" s="214"/>
      <c r="AY369" s="214"/>
      <c r="AZ369" s="214"/>
      <c r="BA369" s="214"/>
      <c r="BB369" s="214"/>
      <c r="BC369" s="214"/>
      <c r="BD369" s="214"/>
      <c r="BE369" s="214"/>
      <c r="BF369" s="214"/>
      <c r="BG369" s="214"/>
      <c r="BH369" s="214"/>
    </row>
    <row r="370" spans="1:60" outlineLevel="3" x14ac:dyDescent="0.2">
      <c r="A370" s="221"/>
      <c r="B370" s="222"/>
      <c r="C370" s="268" t="s">
        <v>1393</v>
      </c>
      <c r="D370" s="262"/>
      <c r="E370" s="263"/>
      <c r="F370" s="224"/>
      <c r="G370" s="224"/>
      <c r="H370" s="224"/>
      <c r="I370" s="224"/>
      <c r="J370" s="224"/>
      <c r="K370" s="224"/>
      <c r="L370" s="224"/>
      <c r="M370" s="224"/>
      <c r="N370" s="223"/>
      <c r="O370" s="223"/>
      <c r="P370" s="223"/>
      <c r="Q370" s="223"/>
      <c r="R370" s="224"/>
      <c r="S370" s="224"/>
      <c r="T370" s="224"/>
      <c r="U370" s="224"/>
      <c r="V370" s="224"/>
      <c r="W370" s="224"/>
      <c r="X370" s="224"/>
      <c r="Y370" s="224"/>
      <c r="Z370" s="214"/>
      <c r="AA370" s="214"/>
      <c r="AB370" s="214"/>
      <c r="AC370" s="214"/>
      <c r="AD370" s="214"/>
      <c r="AE370" s="214"/>
      <c r="AF370" s="214"/>
      <c r="AG370" s="214" t="s">
        <v>371</v>
      </c>
      <c r="AH370" s="214">
        <v>0</v>
      </c>
      <c r="AI370" s="214"/>
      <c r="AJ370" s="214"/>
      <c r="AK370" s="214"/>
      <c r="AL370" s="214"/>
      <c r="AM370" s="214"/>
      <c r="AN370" s="214"/>
      <c r="AO370" s="214"/>
      <c r="AP370" s="214"/>
      <c r="AQ370" s="214"/>
      <c r="AR370" s="214"/>
      <c r="AS370" s="214"/>
      <c r="AT370" s="214"/>
      <c r="AU370" s="214"/>
      <c r="AV370" s="214"/>
      <c r="AW370" s="214"/>
      <c r="AX370" s="214"/>
      <c r="AY370" s="214"/>
      <c r="AZ370" s="214"/>
      <c r="BA370" s="214"/>
      <c r="BB370" s="214"/>
      <c r="BC370" s="214"/>
      <c r="BD370" s="214"/>
      <c r="BE370" s="214"/>
      <c r="BF370" s="214"/>
      <c r="BG370" s="214"/>
      <c r="BH370" s="214"/>
    </row>
    <row r="371" spans="1:60" outlineLevel="3" x14ac:dyDescent="0.2">
      <c r="A371" s="221"/>
      <c r="B371" s="222"/>
      <c r="C371" s="268" t="s">
        <v>1345</v>
      </c>
      <c r="D371" s="262"/>
      <c r="E371" s="263"/>
      <c r="F371" s="224"/>
      <c r="G371" s="224"/>
      <c r="H371" s="224"/>
      <c r="I371" s="224"/>
      <c r="J371" s="224"/>
      <c r="K371" s="224"/>
      <c r="L371" s="224"/>
      <c r="M371" s="224"/>
      <c r="N371" s="223"/>
      <c r="O371" s="223"/>
      <c r="P371" s="223"/>
      <c r="Q371" s="223"/>
      <c r="R371" s="224"/>
      <c r="S371" s="224"/>
      <c r="T371" s="224"/>
      <c r="U371" s="224"/>
      <c r="V371" s="224"/>
      <c r="W371" s="224"/>
      <c r="X371" s="224"/>
      <c r="Y371" s="224"/>
      <c r="Z371" s="214"/>
      <c r="AA371" s="214"/>
      <c r="AB371" s="214"/>
      <c r="AC371" s="214"/>
      <c r="AD371" s="214"/>
      <c r="AE371" s="214"/>
      <c r="AF371" s="214"/>
      <c r="AG371" s="214" t="s">
        <v>371</v>
      </c>
      <c r="AH371" s="214">
        <v>0</v>
      </c>
      <c r="AI371" s="214"/>
      <c r="AJ371" s="214"/>
      <c r="AK371" s="214"/>
      <c r="AL371" s="214"/>
      <c r="AM371" s="214"/>
      <c r="AN371" s="214"/>
      <c r="AO371" s="214"/>
      <c r="AP371" s="214"/>
      <c r="AQ371" s="214"/>
      <c r="AR371" s="214"/>
      <c r="AS371" s="214"/>
      <c r="AT371" s="214"/>
      <c r="AU371" s="214"/>
      <c r="AV371" s="214"/>
      <c r="AW371" s="214"/>
      <c r="AX371" s="214"/>
      <c r="AY371" s="214"/>
      <c r="AZ371" s="214"/>
      <c r="BA371" s="214"/>
      <c r="BB371" s="214"/>
      <c r="BC371" s="214"/>
      <c r="BD371" s="214"/>
      <c r="BE371" s="214"/>
      <c r="BF371" s="214"/>
      <c r="BG371" s="214"/>
      <c r="BH371" s="214"/>
    </row>
    <row r="372" spans="1:60" outlineLevel="3" x14ac:dyDescent="0.2">
      <c r="A372" s="221"/>
      <c r="B372" s="222"/>
      <c r="C372" s="268" t="s">
        <v>1568</v>
      </c>
      <c r="D372" s="262"/>
      <c r="E372" s="263">
        <v>0.92</v>
      </c>
      <c r="F372" s="224"/>
      <c r="G372" s="224"/>
      <c r="H372" s="224"/>
      <c r="I372" s="224"/>
      <c r="J372" s="224"/>
      <c r="K372" s="224"/>
      <c r="L372" s="224"/>
      <c r="M372" s="224"/>
      <c r="N372" s="223"/>
      <c r="O372" s="223"/>
      <c r="P372" s="223"/>
      <c r="Q372" s="223"/>
      <c r="R372" s="224"/>
      <c r="S372" s="224"/>
      <c r="T372" s="224"/>
      <c r="U372" s="224"/>
      <c r="V372" s="224"/>
      <c r="W372" s="224"/>
      <c r="X372" s="224"/>
      <c r="Y372" s="224"/>
      <c r="Z372" s="214"/>
      <c r="AA372" s="214"/>
      <c r="AB372" s="214"/>
      <c r="AC372" s="214"/>
      <c r="AD372" s="214"/>
      <c r="AE372" s="214"/>
      <c r="AF372" s="214"/>
      <c r="AG372" s="214" t="s">
        <v>371</v>
      </c>
      <c r="AH372" s="214">
        <v>0</v>
      </c>
      <c r="AI372" s="214"/>
      <c r="AJ372" s="214"/>
      <c r="AK372" s="214"/>
      <c r="AL372" s="214"/>
      <c r="AM372" s="214"/>
      <c r="AN372" s="214"/>
      <c r="AO372" s="214"/>
      <c r="AP372" s="214"/>
      <c r="AQ372" s="214"/>
      <c r="AR372" s="214"/>
      <c r="AS372" s="214"/>
      <c r="AT372" s="214"/>
      <c r="AU372" s="214"/>
      <c r="AV372" s="214"/>
      <c r="AW372" s="214"/>
      <c r="AX372" s="214"/>
      <c r="AY372" s="214"/>
      <c r="AZ372" s="214"/>
      <c r="BA372" s="214"/>
      <c r="BB372" s="214"/>
      <c r="BC372" s="214"/>
      <c r="BD372" s="214"/>
      <c r="BE372" s="214"/>
      <c r="BF372" s="214"/>
      <c r="BG372" s="214"/>
      <c r="BH372" s="214"/>
    </row>
    <row r="373" spans="1:60" outlineLevel="3" x14ac:dyDescent="0.2">
      <c r="A373" s="221"/>
      <c r="B373" s="222"/>
      <c r="C373" s="268" t="s">
        <v>1573</v>
      </c>
      <c r="D373" s="262"/>
      <c r="E373" s="263">
        <v>3.39</v>
      </c>
      <c r="F373" s="224"/>
      <c r="G373" s="224"/>
      <c r="H373" s="224"/>
      <c r="I373" s="224"/>
      <c r="J373" s="224"/>
      <c r="K373" s="224"/>
      <c r="L373" s="224"/>
      <c r="M373" s="224"/>
      <c r="N373" s="223"/>
      <c r="O373" s="223"/>
      <c r="P373" s="223"/>
      <c r="Q373" s="223"/>
      <c r="R373" s="224"/>
      <c r="S373" s="224"/>
      <c r="T373" s="224"/>
      <c r="U373" s="224"/>
      <c r="V373" s="224"/>
      <c r="W373" s="224"/>
      <c r="X373" s="224"/>
      <c r="Y373" s="224"/>
      <c r="Z373" s="214"/>
      <c r="AA373" s="214"/>
      <c r="AB373" s="214"/>
      <c r="AC373" s="214"/>
      <c r="AD373" s="214"/>
      <c r="AE373" s="214"/>
      <c r="AF373" s="214"/>
      <c r="AG373" s="214" t="s">
        <v>371</v>
      </c>
      <c r="AH373" s="214">
        <v>0</v>
      </c>
      <c r="AI373" s="214"/>
      <c r="AJ373" s="214"/>
      <c r="AK373" s="214"/>
      <c r="AL373" s="214"/>
      <c r="AM373" s="214"/>
      <c r="AN373" s="214"/>
      <c r="AO373" s="214"/>
      <c r="AP373" s="214"/>
      <c r="AQ373" s="214"/>
      <c r="AR373" s="214"/>
      <c r="AS373" s="214"/>
      <c r="AT373" s="214"/>
      <c r="AU373" s="214"/>
      <c r="AV373" s="214"/>
      <c r="AW373" s="214"/>
      <c r="AX373" s="214"/>
      <c r="AY373" s="214"/>
      <c r="AZ373" s="214"/>
      <c r="BA373" s="214"/>
      <c r="BB373" s="214"/>
      <c r="BC373" s="214"/>
      <c r="BD373" s="214"/>
      <c r="BE373" s="214"/>
      <c r="BF373" s="214"/>
      <c r="BG373" s="214"/>
      <c r="BH373" s="214"/>
    </row>
    <row r="374" spans="1:60" outlineLevel="3" x14ac:dyDescent="0.2">
      <c r="A374" s="221"/>
      <c r="B374" s="222"/>
      <c r="C374" s="268" t="s">
        <v>1574</v>
      </c>
      <c r="D374" s="262"/>
      <c r="E374" s="263">
        <v>1.76</v>
      </c>
      <c r="F374" s="224"/>
      <c r="G374" s="224"/>
      <c r="H374" s="224"/>
      <c r="I374" s="224"/>
      <c r="J374" s="224"/>
      <c r="K374" s="224"/>
      <c r="L374" s="224"/>
      <c r="M374" s="224"/>
      <c r="N374" s="223"/>
      <c r="O374" s="223"/>
      <c r="P374" s="223"/>
      <c r="Q374" s="223"/>
      <c r="R374" s="224"/>
      <c r="S374" s="224"/>
      <c r="T374" s="224"/>
      <c r="U374" s="224"/>
      <c r="V374" s="224"/>
      <c r="W374" s="224"/>
      <c r="X374" s="224"/>
      <c r="Y374" s="224"/>
      <c r="Z374" s="214"/>
      <c r="AA374" s="214"/>
      <c r="AB374" s="214"/>
      <c r="AC374" s="214"/>
      <c r="AD374" s="214"/>
      <c r="AE374" s="214"/>
      <c r="AF374" s="214"/>
      <c r="AG374" s="214" t="s">
        <v>371</v>
      </c>
      <c r="AH374" s="214">
        <v>0</v>
      </c>
      <c r="AI374" s="214"/>
      <c r="AJ374" s="214"/>
      <c r="AK374" s="214"/>
      <c r="AL374" s="214"/>
      <c r="AM374" s="214"/>
      <c r="AN374" s="214"/>
      <c r="AO374" s="214"/>
      <c r="AP374" s="214"/>
      <c r="AQ374" s="214"/>
      <c r="AR374" s="214"/>
      <c r="AS374" s="214"/>
      <c r="AT374" s="214"/>
      <c r="AU374" s="214"/>
      <c r="AV374" s="214"/>
      <c r="AW374" s="214"/>
      <c r="AX374" s="214"/>
      <c r="AY374" s="214"/>
      <c r="AZ374" s="214"/>
      <c r="BA374" s="214"/>
      <c r="BB374" s="214"/>
      <c r="BC374" s="214"/>
      <c r="BD374" s="214"/>
      <c r="BE374" s="214"/>
      <c r="BF374" s="214"/>
      <c r="BG374" s="214"/>
      <c r="BH374" s="214"/>
    </row>
    <row r="375" spans="1:60" x14ac:dyDescent="0.2">
      <c r="A375" s="229" t="s">
        <v>310</v>
      </c>
      <c r="B375" s="230" t="s">
        <v>221</v>
      </c>
      <c r="C375" s="253" t="s">
        <v>222</v>
      </c>
      <c r="D375" s="231"/>
      <c r="E375" s="232"/>
      <c r="F375" s="233"/>
      <c r="G375" s="233">
        <f>SUMIF(AG376:AG422,"&lt;&gt;NOR",G376:G422)</f>
        <v>0</v>
      </c>
      <c r="H375" s="233"/>
      <c r="I375" s="233">
        <f>SUM(I376:I422)</f>
        <v>0</v>
      </c>
      <c r="J375" s="233"/>
      <c r="K375" s="233">
        <f>SUM(K376:K422)</f>
        <v>0</v>
      </c>
      <c r="L375" s="233"/>
      <c r="M375" s="233">
        <f>SUM(M376:M422)</f>
        <v>0</v>
      </c>
      <c r="N375" s="232"/>
      <c r="O375" s="232">
        <f>SUM(O376:O422)</f>
        <v>0.60000000000000009</v>
      </c>
      <c r="P375" s="232"/>
      <c r="Q375" s="232">
        <f>SUM(Q376:Q422)</f>
        <v>0</v>
      </c>
      <c r="R375" s="233"/>
      <c r="S375" s="233"/>
      <c r="T375" s="234"/>
      <c r="U375" s="228"/>
      <c r="V375" s="228">
        <f>SUM(V376:V422)</f>
        <v>42.720000000000006</v>
      </c>
      <c r="W375" s="228"/>
      <c r="X375" s="228"/>
      <c r="Y375" s="228"/>
      <c r="AG375" t="s">
        <v>311</v>
      </c>
    </row>
    <row r="376" spans="1:60" ht="22.5" outlineLevel="1" x14ac:dyDescent="0.2">
      <c r="A376" s="236">
        <v>60</v>
      </c>
      <c r="B376" s="237" t="s">
        <v>594</v>
      </c>
      <c r="C376" s="254" t="s">
        <v>595</v>
      </c>
      <c r="D376" s="238" t="s">
        <v>379</v>
      </c>
      <c r="E376" s="239">
        <v>93.89</v>
      </c>
      <c r="F376" s="240"/>
      <c r="G376" s="241">
        <f>ROUND(E376*F376,2)</f>
        <v>0</v>
      </c>
      <c r="H376" s="240"/>
      <c r="I376" s="241">
        <f>ROUND(E376*H376,2)</f>
        <v>0</v>
      </c>
      <c r="J376" s="240"/>
      <c r="K376" s="241">
        <f>ROUND(E376*J376,2)</f>
        <v>0</v>
      </c>
      <c r="L376" s="241">
        <v>12</v>
      </c>
      <c r="M376" s="241">
        <f>G376*(1+L376/100)</f>
        <v>0</v>
      </c>
      <c r="N376" s="239">
        <v>1.6000000000000001E-4</v>
      </c>
      <c r="O376" s="239">
        <f>ROUND(E376*N376,2)</f>
        <v>0.02</v>
      </c>
      <c r="P376" s="239">
        <v>0</v>
      </c>
      <c r="Q376" s="239">
        <f>ROUND(E376*P376,2)</f>
        <v>0</v>
      </c>
      <c r="R376" s="241" t="s">
        <v>596</v>
      </c>
      <c r="S376" s="241" t="s">
        <v>315</v>
      </c>
      <c r="T376" s="242" t="s">
        <v>315</v>
      </c>
      <c r="U376" s="224">
        <v>0.16</v>
      </c>
      <c r="V376" s="224">
        <f>ROUND(E376*U376,2)</f>
        <v>15.02</v>
      </c>
      <c r="W376" s="224"/>
      <c r="X376" s="224" t="s">
        <v>336</v>
      </c>
      <c r="Y376" s="224" t="s">
        <v>317</v>
      </c>
      <c r="Z376" s="214"/>
      <c r="AA376" s="214"/>
      <c r="AB376" s="214"/>
      <c r="AC376" s="214"/>
      <c r="AD376" s="214"/>
      <c r="AE376" s="214"/>
      <c r="AF376" s="214"/>
      <c r="AG376" s="214" t="s">
        <v>337</v>
      </c>
      <c r="AH376" s="214"/>
      <c r="AI376" s="214"/>
      <c r="AJ376" s="214"/>
      <c r="AK376" s="214"/>
      <c r="AL376" s="214"/>
      <c r="AM376" s="214"/>
      <c r="AN376" s="214"/>
      <c r="AO376" s="214"/>
      <c r="AP376" s="214"/>
      <c r="AQ376" s="214"/>
      <c r="AR376" s="214"/>
      <c r="AS376" s="214"/>
      <c r="AT376" s="214"/>
      <c r="AU376" s="214"/>
      <c r="AV376" s="214"/>
      <c r="AW376" s="214"/>
      <c r="AX376" s="214"/>
      <c r="AY376" s="214"/>
      <c r="AZ376" s="214"/>
      <c r="BA376" s="214"/>
      <c r="BB376" s="214"/>
      <c r="BC376" s="214"/>
      <c r="BD376" s="214"/>
      <c r="BE376" s="214"/>
      <c r="BF376" s="214"/>
      <c r="BG376" s="214"/>
      <c r="BH376" s="214"/>
    </row>
    <row r="377" spans="1:60" outlineLevel="2" x14ac:dyDescent="0.2">
      <c r="A377" s="221"/>
      <c r="B377" s="222"/>
      <c r="C377" s="255" t="s">
        <v>1107</v>
      </c>
      <c r="D377" s="243"/>
      <c r="E377" s="243"/>
      <c r="F377" s="243"/>
      <c r="G377" s="243"/>
      <c r="H377" s="224"/>
      <c r="I377" s="224"/>
      <c r="J377" s="224"/>
      <c r="K377" s="224"/>
      <c r="L377" s="224"/>
      <c r="M377" s="224"/>
      <c r="N377" s="223"/>
      <c r="O377" s="223"/>
      <c r="P377" s="223"/>
      <c r="Q377" s="223"/>
      <c r="R377" s="224"/>
      <c r="S377" s="224"/>
      <c r="T377" s="224"/>
      <c r="U377" s="224"/>
      <c r="V377" s="224"/>
      <c r="W377" s="224"/>
      <c r="X377" s="224"/>
      <c r="Y377" s="224"/>
      <c r="Z377" s="214"/>
      <c r="AA377" s="214"/>
      <c r="AB377" s="214"/>
      <c r="AC377" s="214"/>
      <c r="AD377" s="214"/>
      <c r="AE377" s="214"/>
      <c r="AF377" s="214"/>
      <c r="AG377" s="214" t="s">
        <v>320</v>
      </c>
      <c r="AH377" s="214"/>
      <c r="AI377" s="214"/>
      <c r="AJ377" s="214"/>
      <c r="AK377" s="214"/>
      <c r="AL377" s="214"/>
      <c r="AM377" s="214"/>
      <c r="AN377" s="214"/>
      <c r="AO377" s="214"/>
      <c r="AP377" s="214"/>
      <c r="AQ377" s="214"/>
      <c r="AR377" s="214"/>
      <c r="AS377" s="214"/>
      <c r="AT377" s="214"/>
      <c r="AU377" s="214"/>
      <c r="AV377" s="214"/>
      <c r="AW377" s="214"/>
      <c r="AX377" s="214"/>
      <c r="AY377" s="214"/>
      <c r="AZ377" s="214"/>
      <c r="BA377" s="214"/>
      <c r="BB377" s="214"/>
      <c r="BC377" s="214"/>
      <c r="BD377" s="214"/>
      <c r="BE377" s="214"/>
      <c r="BF377" s="214"/>
      <c r="BG377" s="214"/>
      <c r="BH377" s="214"/>
    </row>
    <row r="378" spans="1:60" outlineLevel="2" x14ac:dyDescent="0.2">
      <c r="A378" s="221"/>
      <c r="B378" s="222"/>
      <c r="C378" s="268" t="s">
        <v>1726</v>
      </c>
      <c r="D378" s="262"/>
      <c r="E378" s="263"/>
      <c r="F378" s="224"/>
      <c r="G378" s="224"/>
      <c r="H378" s="224"/>
      <c r="I378" s="224"/>
      <c r="J378" s="224"/>
      <c r="K378" s="224"/>
      <c r="L378" s="224"/>
      <c r="M378" s="224"/>
      <c r="N378" s="223"/>
      <c r="O378" s="223"/>
      <c r="P378" s="223"/>
      <c r="Q378" s="223"/>
      <c r="R378" s="224"/>
      <c r="S378" s="224"/>
      <c r="T378" s="224"/>
      <c r="U378" s="224"/>
      <c r="V378" s="224"/>
      <c r="W378" s="224"/>
      <c r="X378" s="224"/>
      <c r="Y378" s="224"/>
      <c r="Z378" s="214"/>
      <c r="AA378" s="214"/>
      <c r="AB378" s="214"/>
      <c r="AC378" s="214"/>
      <c r="AD378" s="214"/>
      <c r="AE378" s="214"/>
      <c r="AF378" s="214"/>
      <c r="AG378" s="214" t="s">
        <v>371</v>
      </c>
      <c r="AH378" s="214">
        <v>0</v>
      </c>
      <c r="AI378" s="214"/>
      <c r="AJ378" s="214"/>
      <c r="AK378" s="214"/>
      <c r="AL378" s="214"/>
      <c r="AM378" s="214"/>
      <c r="AN378" s="214"/>
      <c r="AO378" s="214"/>
      <c r="AP378" s="214"/>
      <c r="AQ378" s="214"/>
      <c r="AR378" s="214"/>
      <c r="AS378" s="214"/>
      <c r="AT378" s="214"/>
      <c r="AU378" s="214"/>
      <c r="AV378" s="214"/>
      <c r="AW378" s="214"/>
      <c r="AX378" s="214"/>
      <c r="AY378" s="214"/>
      <c r="AZ378" s="214"/>
      <c r="BA378" s="214"/>
      <c r="BB378" s="214"/>
      <c r="BC378" s="214"/>
      <c r="BD378" s="214"/>
      <c r="BE378" s="214"/>
      <c r="BF378" s="214"/>
      <c r="BG378" s="214"/>
      <c r="BH378" s="214"/>
    </row>
    <row r="379" spans="1:60" outlineLevel="3" x14ac:dyDescent="0.2">
      <c r="A379" s="221"/>
      <c r="B379" s="222"/>
      <c r="C379" s="268" t="s">
        <v>1572</v>
      </c>
      <c r="D379" s="262"/>
      <c r="E379" s="263">
        <v>15.68</v>
      </c>
      <c r="F379" s="224"/>
      <c r="G379" s="224"/>
      <c r="H379" s="224"/>
      <c r="I379" s="224"/>
      <c r="J379" s="224"/>
      <c r="K379" s="224"/>
      <c r="L379" s="224"/>
      <c r="M379" s="224"/>
      <c r="N379" s="223"/>
      <c r="O379" s="223"/>
      <c r="P379" s="223"/>
      <c r="Q379" s="223"/>
      <c r="R379" s="224"/>
      <c r="S379" s="224"/>
      <c r="T379" s="224"/>
      <c r="U379" s="224"/>
      <c r="V379" s="224"/>
      <c r="W379" s="224"/>
      <c r="X379" s="224"/>
      <c r="Y379" s="224"/>
      <c r="Z379" s="214"/>
      <c r="AA379" s="214"/>
      <c r="AB379" s="214"/>
      <c r="AC379" s="214"/>
      <c r="AD379" s="214"/>
      <c r="AE379" s="214"/>
      <c r="AF379" s="214"/>
      <c r="AG379" s="214" t="s">
        <v>371</v>
      </c>
      <c r="AH379" s="214">
        <v>0</v>
      </c>
      <c r="AI379" s="214"/>
      <c r="AJ379" s="214"/>
      <c r="AK379" s="214"/>
      <c r="AL379" s="214"/>
      <c r="AM379" s="214"/>
      <c r="AN379" s="214"/>
      <c r="AO379" s="214"/>
      <c r="AP379" s="214"/>
      <c r="AQ379" s="214"/>
      <c r="AR379" s="214"/>
      <c r="AS379" s="214"/>
      <c r="AT379" s="214"/>
      <c r="AU379" s="214"/>
      <c r="AV379" s="214"/>
      <c r="AW379" s="214"/>
      <c r="AX379" s="214"/>
      <c r="AY379" s="214"/>
      <c r="AZ379" s="214"/>
      <c r="BA379" s="214"/>
      <c r="BB379" s="214"/>
      <c r="BC379" s="214"/>
      <c r="BD379" s="214"/>
      <c r="BE379" s="214"/>
      <c r="BF379" s="214"/>
      <c r="BG379" s="214"/>
      <c r="BH379" s="214"/>
    </row>
    <row r="380" spans="1:60" outlineLevel="3" x14ac:dyDescent="0.2">
      <c r="A380" s="221"/>
      <c r="B380" s="222"/>
      <c r="C380" s="268" t="s">
        <v>1573</v>
      </c>
      <c r="D380" s="262"/>
      <c r="E380" s="263">
        <v>3.39</v>
      </c>
      <c r="F380" s="224"/>
      <c r="G380" s="224"/>
      <c r="H380" s="224"/>
      <c r="I380" s="224"/>
      <c r="J380" s="224"/>
      <c r="K380" s="224"/>
      <c r="L380" s="224"/>
      <c r="M380" s="224"/>
      <c r="N380" s="223"/>
      <c r="O380" s="223"/>
      <c r="P380" s="223"/>
      <c r="Q380" s="223"/>
      <c r="R380" s="224"/>
      <c r="S380" s="224"/>
      <c r="T380" s="224"/>
      <c r="U380" s="224"/>
      <c r="V380" s="224"/>
      <c r="W380" s="224"/>
      <c r="X380" s="224"/>
      <c r="Y380" s="224"/>
      <c r="Z380" s="214"/>
      <c r="AA380" s="214"/>
      <c r="AB380" s="214"/>
      <c r="AC380" s="214"/>
      <c r="AD380" s="214"/>
      <c r="AE380" s="214"/>
      <c r="AF380" s="214"/>
      <c r="AG380" s="214" t="s">
        <v>371</v>
      </c>
      <c r="AH380" s="214">
        <v>0</v>
      </c>
      <c r="AI380" s="214"/>
      <c r="AJ380" s="214"/>
      <c r="AK380" s="214"/>
      <c r="AL380" s="214"/>
      <c r="AM380" s="214"/>
      <c r="AN380" s="214"/>
      <c r="AO380" s="214"/>
      <c r="AP380" s="214"/>
      <c r="AQ380" s="214"/>
      <c r="AR380" s="214"/>
      <c r="AS380" s="214"/>
      <c r="AT380" s="214"/>
      <c r="AU380" s="214"/>
      <c r="AV380" s="214"/>
      <c r="AW380" s="214"/>
      <c r="AX380" s="214"/>
      <c r="AY380" s="214"/>
      <c r="AZ380" s="214"/>
      <c r="BA380" s="214"/>
      <c r="BB380" s="214"/>
      <c r="BC380" s="214"/>
      <c r="BD380" s="214"/>
      <c r="BE380" s="214"/>
      <c r="BF380" s="214"/>
      <c r="BG380" s="214"/>
      <c r="BH380" s="214"/>
    </row>
    <row r="381" spans="1:60" outlineLevel="3" x14ac:dyDescent="0.2">
      <c r="A381" s="221"/>
      <c r="B381" s="222"/>
      <c r="C381" s="268" t="s">
        <v>1574</v>
      </c>
      <c r="D381" s="262"/>
      <c r="E381" s="263">
        <v>1.76</v>
      </c>
      <c r="F381" s="224"/>
      <c r="G381" s="224"/>
      <c r="H381" s="224"/>
      <c r="I381" s="224"/>
      <c r="J381" s="224"/>
      <c r="K381" s="224"/>
      <c r="L381" s="224"/>
      <c r="M381" s="224"/>
      <c r="N381" s="223"/>
      <c r="O381" s="223"/>
      <c r="P381" s="223"/>
      <c r="Q381" s="223"/>
      <c r="R381" s="224"/>
      <c r="S381" s="224"/>
      <c r="T381" s="224"/>
      <c r="U381" s="224"/>
      <c r="V381" s="224"/>
      <c r="W381" s="224"/>
      <c r="X381" s="224"/>
      <c r="Y381" s="224"/>
      <c r="Z381" s="214"/>
      <c r="AA381" s="214"/>
      <c r="AB381" s="214"/>
      <c r="AC381" s="214"/>
      <c r="AD381" s="214"/>
      <c r="AE381" s="214"/>
      <c r="AF381" s="214"/>
      <c r="AG381" s="214" t="s">
        <v>371</v>
      </c>
      <c r="AH381" s="214">
        <v>0</v>
      </c>
      <c r="AI381" s="214"/>
      <c r="AJ381" s="214"/>
      <c r="AK381" s="214"/>
      <c r="AL381" s="214"/>
      <c r="AM381" s="214"/>
      <c r="AN381" s="214"/>
      <c r="AO381" s="214"/>
      <c r="AP381" s="214"/>
      <c r="AQ381" s="214"/>
      <c r="AR381" s="214"/>
      <c r="AS381" s="214"/>
      <c r="AT381" s="214"/>
      <c r="AU381" s="214"/>
      <c r="AV381" s="214"/>
      <c r="AW381" s="214"/>
      <c r="AX381" s="214"/>
      <c r="AY381" s="214"/>
      <c r="AZ381" s="214"/>
      <c r="BA381" s="214"/>
      <c r="BB381" s="214"/>
      <c r="BC381" s="214"/>
      <c r="BD381" s="214"/>
      <c r="BE381" s="214"/>
      <c r="BF381" s="214"/>
      <c r="BG381" s="214"/>
      <c r="BH381" s="214"/>
    </row>
    <row r="382" spans="1:60" outlineLevel="3" x14ac:dyDescent="0.2">
      <c r="A382" s="221"/>
      <c r="B382" s="222"/>
      <c r="C382" s="268" t="s">
        <v>1727</v>
      </c>
      <c r="D382" s="262"/>
      <c r="E382" s="263"/>
      <c r="F382" s="224"/>
      <c r="G382" s="224"/>
      <c r="H382" s="224"/>
      <c r="I382" s="224"/>
      <c r="J382" s="224"/>
      <c r="K382" s="224"/>
      <c r="L382" s="224"/>
      <c r="M382" s="224"/>
      <c r="N382" s="223"/>
      <c r="O382" s="223"/>
      <c r="P382" s="223"/>
      <c r="Q382" s="223"/>
      <c r="R382" s="224"/>
      <c r="S382" s="224"/>
      <c r="T382" s="224"/>
      <c r="U382" s="224"/>
      <c r="V382" s="224"/>
      <c r="W382" s="224"/>
      <c r="X382" s="224"/>
      <c r="Y382" s="224"/>
      <c r="Z382" s="214"/>
      <c r="AA382" s="214"/>
      <c r="AB382" s="214"/>
      <c r="AC382" s="214"/>
      <c r="AD382" s="214"/>
      <c r="AE382" s="214"/>
      <c r="AF382" s="214"/>
      <c r="AG382" s="214" t="s">
        <v>371</v>
      </c>
      <c r="AH382" s="214">
        <v>0</v>
      </c>
      <c r="AI382" s="214"/>
      <c r="AJ382" s="214"/>
      <c r="AK382" s="214"/>
      <c r="AL382" s="214"/>
      <c r="AM382" s="214"/>
      <c r="AN382" s="214"/>
      <c r="AO382" s="214"/>
      <c r="AP382" s="214"/>
      <c r="AQ382" s="214"/>
      <c r="AR382" s="214"/>
      <c r="AS382" s="214"/>
      <c r="AT382" s="214"/>
      <c r="AU382" s="214"/>
      <c r="AV382" s="214"/>
      <c r="AW382" s="214"/>
      <c r="AX382" s="214"/>
      <c r="AY382" s="214"/>
      <c r="AZ382" s="214"/>
      <c r="BA382" s="214"/>
      <c r="BB382" s="214"/>
      <c r="BC382" s="214"/>
      <c r="BD382" s="214"/>
      <c r="BE382" s="214"/>
      <c r="BF382" s="214"/>
      <c r="BG382" s="214"/>
      <c r="BH382" s="214"/>
    </row>
    <row r="383" spans="1:60" outlineLevel="3" x14ac:dyDescent="0.2">
      <c r="A383" s="221"/>
      <c r="B383" s="222"/>
      <c r="C383" s="268" t="s">
        <v>1567</v>
      </c>
      <c r="D383" s="262"/>
      <c r="E383" s="263">
        <v>12.97</v>
      </c>
      <c r="F383" s="224"/>
      <c r="G383" s="224"/>
      <c r="H383" s="224"/>
      <c r="I383" s="224"/>
      <c r="J383" s="224"/>
      <c r="K383" s="224"/>
      <c r="L383" s="224"/>
      <c r="M383" s="224"/>
      <c r="N383" s="223"/>
      <c r="O383" s="223"/>
      <c r="P383" s="223"/>
      <c r="Q383" s="223"/>
      <c r="R383" s="224"/>
      <c r="S383" s="224"/>
      <c r="T383" s="224"/>
      <c r="U383" s="224"/>
      <c r="V383" s="224"/>
      <c r="W383" s="224"/>
      <c r="X383" s="224"/>
      <c r="Y383" s="224"/>
      <c r="Z383" s="214"/>
      <c r="AA383" s="214"/>
      <c r="AB383" s="214"/>
      <c r="AC383" s="214"/>
      <c r="AD383" s="214"/>
      <c r="AE383" s="214"/>
      <c r="AF383" s="214"/>
      <c r="AG383" s="214" t="s">
        <v>371</v>
      </c>
      <c r="AH383" s="214">
        <v>0</v>
      </c>
      <c r="AI383" s="214"/>
      <c r="AJ383" s="214"/>
      <c r="AK383" s="214"/>
      <c r="AL383" s="214"/>
      <c r="AM383" s="214"/>
      <c r="AN383" s="214"/>
      <c r="AO383" s="214"/>
      <c r="AP383" s="214"/>
      <c r="AQ383" s="214"/>
      <c r="AR383" s="214"/>
      <c r="AS383" s="214"/>
      <c r="AT383" s="214"/>
      <c r="AU383" s="214"/>
      <c r="AV383" s="214"/>
      <c r="AW383" s="214"/>
      <c r="AX383" s="214"/>
      <c r="AY383" s="214"/>
      <c r="AZ383" s="214"/>
      <c r="BA383" s="214"/>
      <c r="BB383" s="214"/>
      <c r="BC383" s="214"/>
      <c r="BD383" s="214"/>
      <c r="BE383" s="214"/>
      <c r="BF383" s="214"/>
      <c r="BG383" s="214"/>
      <c r="BH383" s="214"/>
    </row>
    <row r="384" spans="1:60" outlineLevel="3" x14ac:dyDescent="0.2">
      <c r="A384" s="221"/>
      <c r="B384" s="222"/>
      <c r="C384" s="268" t="s">
        <v>1569</v>
      </c>
      <c r="D384" s="262"/>
      <c r="E384" s="263">
        <v>23.07</v>
      </c>
      <c r="F384" s="224"/>
      <c r="G384" s="224"/>
      <c r="H384" s="224"/>
      <c r="I384" s="224"/>
      <c r="J384" s="224"/>
      <c r="K384" s="224"/>
      <c r="L384" s="224"/>
      <c r="M384" s="224"/>
      <c r="N384" s="223"/>
      <c r="O384" s="223"/>
      <c r="P384" s="223"/>
      <c r="Q384" s="223"/>
      <c r="R384" s="224"/>
      <c r="S384" s="224"/>
      <c r="T384" s="224"/>
      <c r="U384" s="224"/>
      <c r="V384" s="224"/>
      <c r="W384" s="224"/>
      <c r="X384" s="224"/>
      <c r="Y384" s="224"/>
      <c r="Z384" s="214"/>
      <c r="AA384" s="214"/>
      <c r="AB384" s="214"/>
      <c r="AC384" s="214"/>
      <c r="AD384" s="214"/>
      <c r="AE384" s="214"/>
      <c r="AF384" s="214"/>
      <c r="AG384" s="214" t="s">
        <v>371</v>
      </c>
      <c r="AH384" s="214">
        <v>0</v>
      </c>
      <c r="AI384" s="214"/>
      <c r="AJ384" s="214"/>
      <c r="AK384" s="214"/>
      <c r="AL384" s="214"/>
      <c r="AM384" s="214"/>
      <c r="AN384" s="214"/>
      <c r="AO384" s="214"/>
      <c r="AP384" s="214"/>
      <c r="AQ384" s="214"/>
      <c r="AR384" s="214"/>
      <c r="AS384" s="214"/>
      <c r="AT384" s="214"/>
      <c r="AU384" s="214"/>
      <c r="AV384" s="214"/>
      <c r="AW384" s="214"/>
      <c r="AX384" s="214"/>
      <c r="AY384" s="214"/>
      <c r="AZ384" s="214"/>
      <c r="BA384" s="214"/>
      <c r="BB384" s="214"/>
      <c r="BC384" s="214"/>
      <c r="BD384" s="214"/>
      <c r="BE384" s="214"/>
      <c r="BF384" s="214"/>
      <c r="BG384" s="214"/>
      <c r="BH384" s="214"/>
    </row>
    <row r="385" spans="1:60" outlineLevel="3" x14ac:dyDescent="0.2">
      <c r="A385" s="221"/>
      <c r="B385" s="222"/>
      <c r="C385" s="268" t="s">
        <v>1570</v>
      </c>
      <c r="D385" s="262"/>
      <c r="E385" s="263">
        <v>24.7</v>
      </c>
      <c r="F385" s="224"/>
      <c r="G385" s="224"/>
      <c r="H385" s="224"/>
      <c r="I385" s="224"/>
      <c r="J385" s="224"/>
      <c r="K385" s="224"/>
      <c r="L385" s="224"/>
      <c r="M385" s="224"/>
      <c r="N385" s="223"/>
      <c r="O385" s="223"/>
      <c r="P385" s="223"/>
      <c r="Q385" s="223"/>
      <c r="R385" s="224"/>
      <c r="S385" s="224"/>
      <c r="T385" s="224"/>
      <c r="U385" s="224"/>
      <c r="V385" s="224"/>
      <c r="W385" s="224"/>
      <c r="X385" s="224"/>
      <c r="Y385" s="224"/>
      <c r="Z385" s="214"/>
      <c r="AA385" s="214"/>
      <c r="AB385" s="214"/>
      <c r="AC385" s="214"/>
      <c r="AD385" s="214"/>
      <c r="AE385" s="214"/>
      <c r="AF385" s="214"/>
      <c r="AG385" s="214" t="s">
        <v>371</v>
      </c>
      <c r="AH385" s="214">
        <v>0</v>
      </c>
      <c r="AI385" s="214"/>
      <c r="AJ385" s="214"/>
      <c r="AK385" s="214"/>
      <c r="AL385" s="214"/>
      <c r="AM385" s="214"/>
      <c r="AN385" s="214"/>
      <c r="AO385" s="214"/>
      <c r="AP385" s="214"/>
      <c r="AQ385" s="214"/>
      <c r="AR385" s="214"/>
      <c r="AS385" s="214"/>
      <c r="AT385" s="214"/>
      <c r="AU385" s="214"/>
      <c r="AV385" s="214"/>
      <c r="AW385" s="214"/>
      <c r="AX385" s="214"/>
      <c r="AY385" s="214"/>
      <c r="AZ385" s="214"/>
      <c r="BA385" s="214"/>
      <c r="BB385" s="214"/>
      <c r="BC385" s="214"/>
      <c r="BD385" s="214"/>
      <c r="BE385" s="214"/>
      <c r="BF385" s="214"/>
      <c r="BG385" s="214"/>
      <c r="BH385" s="214"/>
    </row>
    <row r="386" spans="1:60" outlineLevel="3" x14ac:dyDescent="0.2">
      <c r="A386" s="221"/>
      <c r="B386" s="222"/>
      <c r="C386" s="268" t="s">
        <v>1571</v>
      </c>
      <c r="D386" s="262"/>
      <c r="E386" s="263">
        <v>12.32</v>
      </c>
      <c r="F386" s="224"/>
      <c r="G386" s="224"/>
      <c r="H386" s="224"/>
      <c r="I386" s="224"/>
      <c r="J386" s="224"/>
      <c r="K386" s="224"/>
      <c r="L386" s="224"/>
      <c r="M386" s="224"/>
      <c r="N386" s="223"/>
      <c r="O386" s="223"/>
      <c r="P386" s="223"/>
      <c r="Q386" s="223"/>
      <c r="R386" s="224"/>
      <c r="S386" s="224"/>
      <c r="T386" s="224"/>
      <c r="U386" s="224"/>
      <c r="V386" s="224"/>
      <c r="W386" s="224"/>
      <c r="X386" s="224"/>
      <c r="Y386" s="224"/>
      <c r="Z386" s="214"/>
      <c r="AA386" s="214"/>
      <c r="AB386" s="214"/>
      <c r="AC386" s="214"/>
      <c r="AD386" s="214"/>
      <c r="AE386" s="214"/>
      <c r="AF386" s="214"/>
      <c r="AG386" s="214" t="s">
        <v>371</v>
      </c>
      <c r="AH386" s="214">
        <v>0</v>
      </c>
      <c r="AI386" s="214"/>
      <c r="AJ386" s="214"/>
      <c r="AK386" s="214"/>
      <c r="AL386" s="214"/>
      <c r="AM386" s="214"/>
      <c r="AN386" s="214"/>
      <c r="AO386" s="214"/>
      <c r="AP386" s="214"/>
      <c r="AQ386" s="214"/>
      <c r="AR386" s="214"/>
      <c r="AS386" s="214"/>
      <c r="AT386" s="214"/>
      <c r="AU386" s="214"/>
      <c r="AV386" s="214"/>
      <c r="AW386" s="214"/>
      <c r="AX386" s="214"/>
      <c r="AY386" s="214"/>
      <c r="AZ386" s="214"/>
      <c r="BA386" s="214"/>
      <c r="BB386" s="214"/>
      <c r="BC386" s="214"/>
      <c r="BD386" s="214"/>
      <c r="BE386" s="214"/>
      <c r="BF386" s="214"/>
      <c r="BG386" s="214"/>
      <c r="BH386" s="214"/>
    </row>
    <row r="387" spans="1:60" ht="33.75" outlineLevel="1" x14ac:dyDescent="0.2">
      <c r="A387" s="236">
        <v>61</v>
      </c>
      <c r="B387" s="237" t="s">
        <v>599</v>
      </c>
      <c r="C387" s="254" t="s">
        <v>600</v>
      </c>
      <c r="D387" s="238" t="s">
        <v>379</v>
      </c>
      <c r="E387" s="239">
        <v>94.81</v>
      </c>
      <c r="F387" s="240"/>
      <c r="G387" s="241">
        <f>ROUND(E387*F387,2)</f>
        <v>0</v>
      </c>
      <c r="H387" s="240"/>
      <c r="I387" s="241">
        <f>ROUND(E387*H387,2)</f>
        <v>0</v>
      </c>
      <c r="J387" s="240"/>
      <c r="K387" s="241">
        <f>ROUND(E387*J387,2)</f>
        <v>0</v>
      </c>
      <c r="L387" s="241">
        <v>12</v>
      </c>
      <c r="M387" s="241">
        <f>G387*(1+L387/100)</f>
        <v>0</v>
      </c>
      <c r="N387" s="239">
        <v>5.8900000000000003E-3</v>
      </c>
      <c r="O387" s="239">
        <f>ROUND(E387*N387,2)</f>
        <v>0.56000000000000005</v>
      </c>
      <c r="P387" s="239">
        <v>0</v>
      </c>
      <c r="Q387" s="239">
        <f>ROUND(E387*P387,2)</f>
        <v>0</v>
      </c>
      <c r="R387" s="241" t="s">
        <v>587</v>
      </c>
      <c r="S387" s="241" t="s">
        <v>315</v>
      </c>
      <c r="T387" s="242" t="s">
        <v>315</v>
      </c>
      <c r="U387" s="224">
        <v>0.14000000000000001</v>
      </c>
      <c r="V387" s="224">
        <f>ROUND(E387*U387,2)</f>
        <v>13.27</v>
      </c>
      <c r="W387" s="224"/>
      <c r="X387" s="224" t="s">
        <v>588</v>
      </c>
      <c r="Y387" s="224" t="s">
        <v>317</v>
      </c>
      <c r="Z387" s="214"/>
      <c r="AA387" s="214"/>
      <c r="AB387" s="214"/>
      <c r="AC387" s="214"/>
      <c r="AD387" s="214"/>
      <c r="AE387" s="214"/>
      <c r="AF387" s="214"/>
      <c r="AG387" s="214" t="s">
        <v>601</v>
      </c>
      <c r="AH387" s="214"/>
      <c r="AI387" s="214"/>
      <c r="AJ387" s="214"/>
      <c r="AK387" s="214"/>
      <c r="AL387" s="214"/>
      <c r="AM387" s="214"/>
      <c r="AN387" s="214"/>
      <c r="AO387" s="214"/>
      <c r="AP387" s="214"/>
      <c r="AQ387" s="214"/>
      <c r="AR387" s="214"/>
      <c r="AS387" s="214"/>
      <c r="AT387" s="214"/>
      <c r="AU387" s="214"/>
      <c r="AV387" s="214"/>
      <c r="AW387" s="214"/>
      <c r="AX387" s="214"/>
      <c r="AY387" s="214"/>
      <c r="AZ387" s="214"/>
      <c r="BA387" s="214"/>
      <c r="BB387" s="214"/>
      <c r="BC387" s="214"/>
      <c r="BD387" s="214"/>
      <c r="BE387" s="214"/>
      <c r="BF387" s="214"/>
      <c r="BG387" s="214"/>
      <c r="BH387" s="214"/>
    </row>
    <row r="388" spans="1:60" outlineLevel="2" x14ac:dyDescent="0.2">
      <c r="A388" s="221"/>
      <c r="B388" s="222"/>
      <c r="C388" s="268" t="s">
        <v>1728</v>
      </c>
      <c r="D388" s="262"/>
      <c r="E388" s="263"/>
      <c r="F388" s="224"/>
      <c r="G388" s="224"/>
      <c r="H388" s="224"/>
      <c r="I388" s="224"/>
      <c r="J388" s="224"/>
      <c r="K388" s="224"/>
      <c r="L388" s="224"/>
      <c r="M388" s="224"/>
      <c r="N388" s="223"/>
      <c r="O388" s="223"/>
      <c r="P388" s="223"/>
      <c r="Q388" s="223"/>
      <c r="R388" s="224"/>
      <c r="S388" s="224"/>
      <c r="T388" s="224"/>
      <c r="U388" s="224"/>
      <c r="V388" s="224"/>
      <c r="W388" s="224"/>
      <c r="X388" s="224"/>
      <c r="Y388" s="224"/>
      <c r="Z388" s="214"/>
      <c r="AA388" s="214"/>
      <c r="AB388" s="214"/>
      <c r="AC388" s="214"/>
      <c r="AD388" s="214"/>
      <c r="AE388" s="214"/>
      <c r="AF388" s="214"/>
      <c r="AG388" s="214" t="s">
        <v>371</v>
      </c>
      <c r="AH388" s="214">
        <v>0</v>
      </c>
      <c r="AI388" s="214"/>
      <c r="AJ388" s="214"/>
      <c r="AK388" s="214"/>
      <c r="AL388" s="214"/>
      <c r="AM388" s="214"/>
      <c r="AN388" s="214"/>
      <c r="AO388" s="214"/>
      <c r="AP388" s="214"/>
      <c r="AQ388" s="214"/>
      <c r="AR388" s="214"/>
      <c r="AS388" s="214"/>
      <c r="AT388" s="214"/>
      <c r="AU388" s="214"/>
      <c r="AV388" s="214"/>
      <c r="AW388" s="214"/>
      <c r="AX388" s="214"/>
      <c r="AY388" s="214"/>
      <c r="AZ388" s="214"/>
      <c r="BA388" s="214"/>
      <c r="BB388" s="214"/>
      <c r="BC388" s="214"/>
      <c r="BD388" s="214"/>
      <c r="BE388" s="214"/>
      <c r="BF388" s="214"/>
      <c r="BG388" s="214"/>
      <c r="BH388" s="214"/>
    </row>
    <row r="389" spans="1:60" outlineLevel="3" x14ac:dyDescent="0.2">
      <c r="A389" s="221"/>
      <c r="B389" s="222"/>
      <c r="C389" s="268" t="s">
        <v>1568</v>
      </c>
      <c r="D389" s="262"/>
      <c r="E389" s="263">
        <v>0.92</v>
      </c>
      <c r="F389" s="224"/>
      <c r="G389" s="224"/>
      <c r="H389" s="224"/>
      <c r="I389" s="224"/>
      <c r="J389" s="224"/>
      <c r="K389" s="224"/>
      <c r="L389" s="224"/>
      <c r="M389" s="224"/>
      <c r="N389" s="223"/>
      <c r="O389" s="223"/>
      <c r="P389" s="223"/>
      <c r="Q389" s="223"/>
      <c r="R389" s="224"/>
      <c r="S389" s="224"/>
      <c r="T389" s="224"/>
      <c r="U389" s="224"/>
      <c r="V389" s="224"/>
      <c r="W389" s="224"/>
      <c r="X389" s="224"/>
      <c r="Y389" s="224"/>
      <c r="Z389" s="214"/>
      <c r="AA389" s="214"/>
      <c r="AB389" s="214"/>
      <c r="AC389" s="214"/>
      <c r="AD389" s="214"/>
      <c r="AE389" s="214"/>
      <c r="AF389" s="214"/>
      <c r="AG389" s="214" t="s">
        <v>371</v>
      </c>
      <c r="AH389" s="214">
        <v>0</v>
      </c>
      <c r="AI389" s="214"/>
      <c r="AJ389" s="214"/>
      <c r="AK389" s="214"/>
      <c r="AL389" s="214"/>
      <c r="AM389" s="214"/>
      <c r="AN389" s="214"/>
      <c r="AO389" s="214"/>
      <c r="AP389" s="214"/>
      <c r="AQ389" s="214"/>
      <c r="AR389" s="214"/>
      <c r="AS389" s="214"/>
      <c r="AT389" s="214"/>
      <c r="AU389" s="214"/>
      <c r="AV389" s="214"/>
      <c r="AW389" s="214"/>
      <c r="AX389" s="214"/>
      <c r="AY389" s="214"/>
      <c r="AZ389" s="214"/>
      <c r="BA389" s="214"/>
      <c r="BB389" s="214"/>
      <c r="BC389" s="214"/>
      <c r="BD389" s="214"/>
      <c r="BE389" s="214"/>
      <c r="BF389" s="214"/>
      <c r="BG389" s="214"/>
      <c r="BH389" s="214"/>
    </row>
    <row r="390" spans="1:60" outlineLevel="3" x14ac:dyDescent="0.2">
      <c r="A390" s="221"/>
      <c r="B390" s="222"/>
      <c r="C390" s="268" t="s">
        <v>1573</v>
      </c>
      <c r="D390" s="262"/>
      <c r="E390" s="263">
        <v>3.39</v>
      </c>
      <c r="F390" s="224"/>
      <c r="G390" s="224"/>
      <c r="H390" s="224"/>
      <c r="I390" s="224"/>
      <c r="J390" s="224"/>
      <c r="K390" s="224"/>
      <c r="L390" s="224"/>
      <c r="M390" s="224"/>
      <c r="N390" s="223"/>
      <c r="O390" s="223"/>
      <c r="P390" s="223"/>
      <c r="Q390" s="223"/>
      <c r="R390" s="224"/>
      <c r="S390" s="224"/>
      <c r="T390" s="224"/>
      <c r="U390" s="224"/>
      <c r="V390" s="224"/>
      <c r="W390" s="224"/>
      <c r="X390" s="224"/>
      <c r="Y390" s="224"/>
      <c r="Z390" s="214"/>
      <c r="AA390" s="214"/>
      <c r="AB390" s="214"/>
      <c r="AC390" s="214"/>
      <c r="AD390" s="214"/>
      <c r="AE390" s="214"/>
      <c r="AF390" s="214"/>
      <c r="AG390" s="214" t="s">
        <v>371</v>
      </c>
      <c r="AH390" s="214">
        <v>0</v>
      </c>
      <c r="AI390" s="214"/>
      <c r="AJ390" s="214"/>
      <c r="AK390" s="214"/>
      <c r="AL390" s="214"/>
      <c r="AM390" s="214"/>
      <c r="AN390" s="214"/>
      <c r="AO390" s="214"/>
      <c r="AP390" s="214"/>
      <c r="AQ390" s="214"/>
      <c r="AR390" s="214"/>
      <c r="AS390" s="214"/>
      <c r="AT390" s="214"/>
      <c r="AU390" s="214"/>
      <c r="AV390" s="214"/>
      <c r="AW390" s="214"/>
      <c r="AX390" s="214"/>
      <c r="AY390" s="214"/>
      <c r="AZ390" s="214"/>
      <c r="BA390" s="214"/>
      <c r="BB390" s="214"/>
      <c r="BC390" s="214"/>
      <c r="BD390" s="214"/>
      <c r="BE390" s="214"/>
      <c r="BF390" s="214"/>
      <c r="BG390" s="214"/>
      <c r="BH390" s="214"/>
    </row>
    <row r="391" spans="1:60" outlineLevel="3" x14ac:dyDescent="0.2">
      <c r="A391" s="221"/>
      <c r="B391" s="222"/>
      <c r="C391" s="268" t="s">
        <v>1574</v>
      </c>
      <c r="D391" s="262"/>
      <c r="E391" s="263">
        <v>1.76</v>
      </c>
      <c r="F391" s="224"/>
      <c r="G391" s="224"/>
      <c r="H391" s="224"/>
      <c r="I391" s="224"/>
      <c r="J391" s="224"/>
      <c r="K391" s="224"/>
      <c r="L391" s="224"/>
      <c r="M391" s="224"/>
      <c r="N391" s="223"/>
      <c r="O391" s="223"/>
      <c r="P391" s="223"/>
      <c r="Q391" s="223"/>
      <c r="R391" s="224"/>
      <c r="S391" s="224"/>
      <c r="T391" s="224"/>
      <c r="U391" s="224"/>
      <c r="V391" s="224"/>
      <c r="W391" s="224"/>
      <c r="X391" s="224"/>
      <c r="Y391" s="224"/>
      <c r="Z391" s="214"/>
      <c r="AA391" s="214"/>
      <c r="AB391" s="214"/>
      <c r="AC391" s="214"/>
      <c r="AD391" s="214"/>
      <c r="AE391" s="214"/>
      <c r="AF391" s="214"/>
      <c r="AG391" s="214" t="s">
        <v>371</v>
      </c>
      <c r="AH391" s="214">
        <v>0</v>
      </c>
      <c r="AI391" s="214"/>
      <c r="AJ391" s="214"/>
      <c r="AK391" s="214"/>
      <c r="AL391" s="214"/>
      <c r="AM391" s="214"/>
      <c r="AN391" s="214"/>
      <c r="AO391" s="214"/>
      <c r="AP391" s="214"/>
      <c r="AQ391" s="214"/>
      <c r="AR391" s="214"/>
      <c r="AS391" s="214"/>
      <c r="AT391" s="214"/>
      <c r="AU391" s="214"/>
      <c r="AV391" s="214"/>
      <c r="AW391" s="214"/>
      <c r="AX391" s="214"/>
      <c r="AY391" s="214"/>
      <c r="AZ391" s="214"/>
      <c r="BA391" s="214"/>
      <c r="BB391" s="214"/>
      <c r="BC391" s="214"/>
      <c r="BD391" s="214"/>
      <c r="BE391" s="214"/>
      <c r="BF391" s="214"/>
      <c r="BG391" s="214"/>
      <c r="BH391" s="214"/>
    </row>
    <row r="392" spans="1:60" outlineLevel="3" x14ac:dyDescent="0.2">
      <c r="A392" s="221"/>
      <c r="B392" s="222"/>
      <c r="C392" s="268" t="s">
        <v>1729</v>
      </c>
      <c r="D392" s="262"/>
      <c r="E392" s="263"/>
      <c r="F392" s="224"/>
      <c r="G392" s="224"/>
      <c r="H392" s="224"/>
      <c r="I392" s="224"/>
      <c r="J392" s="224"/>
      <c r="K392" s="224"/>
      <c r="L392" s="224"/>
      <c r="M392" s="224"/>
      <c r="N392" s="223"/>
      <c r="O392" s="223"/>
      <c r="P392" s="223"/>
      <c r="Q392" s="223"/>
      <c r="R392" s="224"/>
      <c r="S392" s="224"/>
      <c r="T392" s="224"/>
      <c r="U392" s="224"/>
      <c r="V392" s="224"/>
      <c r="W392" s="224"/>
      <c r="X392" s="224"/>
      <c r="Y392" s="224"/>
      <c r="Z392" s="214"/>
      <c r="AA392" s="214"/>
      <c r="AB392" s="214"/>
      <c r="AC392" s="214"/>
      <c r="AD392" s="214"/>
      <c r="AE392" s="214"/>
      <c r="AF392" s="214"/>
      <c r="AG392" s="214" t="s">
        <v>371</v>
      </c>
      <c r="AH392" s="214">
        <v>0</v>
      </c>
      <c r="AI392" s="214"/>
      <c r="AJ392" s="214"/>
      <c r="AK392" s="214"/>
      <c r="AL392" s="214"/>
      <c r="AM392" s="214"/>
      <c r="AN392" s="214"/>
      <c r="AO392" s="214"/>
      <c r="AP392" s="214"/>
      <c r="AQ392" s="214"/>
      <c r="AR392" s="214"/>
      <c r="AS392" s="214"/>
      <c r="AT392" s="214"/>
      <c r="AU392" s="214"/>
      <c r="AV392" s="214"/>
      <c r="AW392" s="214"/>
      <c r="AX392" s="214"/>
      <c r="AY392" s="214"/>
      <c r="AZ392" s="214"/>
      <c r="BA392" s="214"/>
      <c r="BB392" s="214"/>
      <c r="BC392" s="214"/>
      <c r="BD392" s="214"/>
      <c r="BE392" s="214"/>
      <c r="BF392" s="214"/>
      <c r="BG392" s="214"/>
      <c r="BH392" s="214"/>
    </row>
    <row r="393" spans="1:60" outlineLevel="3" x14ac:dyDescent="0.2">
      <c r="A393" s="221"/>
      <c r="B393" s="222"/>
      <c r="C393" s="268" t="s">
        <v>1567</v>
      </c>
      <c r="D393" s="262"/>
      <c r="E393" s="263">
        <v>12.97</v>
      </c>
      <c r="F393" s="224"/>
      <c r="G393" s="224"/>
      <c r="H393" s="224"/>
      <c r="I393" s="224"/>
      <c r="J393" s="224"/>
      <c r="K393" s="224"/>
      <c r="L393" s="224"/>
      <c r="M393" s="224"/>
      <c r="N393" s="223"/>
      <c r="O393" s="223"/>
      <c r="P393" s="223"/>
      <c r="Q393" s="223"/>
      <c r="R393" s="224"/>
      <c r="S393" s="224"/>
      <c r="T393" s="224"/>
      <c r="U393" s="224"/>
      <c r="V393" s="224"/>
      <c r="W393" s="224"/>
      <c r="X393" s="224"/>
      <c r="Y393" s="224"/>
      <c r="Z393" s="214"/>
      <c r="AA393" s="214"/>
      <c r="AB393" s="214"/>
      <c r="AC393" s="214"/>
      <c r="AD393" s="214"/>
      <c r="AE393" s="214"/>
      <c r="AF393" s="214"/>
      <c r="AG393" s="214" t="s">
        <v>371</v>
      </c>
      <c r="AH393" s="214">
        <v>0</v>
      </c>
      <c r="AI393" s="214"/>
      <c r="AJ393" s="214"/>
      <c r="AK393" s="214"/>
      <c r="AL393" s="214"/>
      <c r="AM393" s="214"/>
      <c r="AN393" s="214"/>
      <c r="AO393" s="214"/>
      <c r="AP393" s="214"/>
      <c r="AQ393" s="214"/>
      <c r="AR393" s="214"/>
      <c r="AS393" s="214"/>
      <c r="AT393" s="214"/>
      <c r="AU393" s="214"/>
      <c r="AV393" s="214"/>
      <c r="AW393" s="214"/>
      <c r="AX393" s="214"/>
      <c r="AY393" s="214"/>
      <c r="AZ393" s="214"/>
      <c r="BA393" s="214"/>
      <c r="BB393" s="214"/>
      <c r="BC393" s="214"/>
      <c r="BD393" s="214"/>
      <c r="BE393" s="214"/>
      <c r="BF393" s="214"/>
      <c r="BG393" s="214"/>
      <c r="BH393" s="214"/>
    </row>
    <row r="394" spans="1:60" outlineLevel="3" x14ac:dyDescent="0.2">
      <c r="A394" s="221"/>
      <c r="B394" s="222"/>
      <c r="C394" s="268" t="s">
        <v>1572</v>
      </c>
      <c r="D394" s="262"/>
      <c r="E394" s="263">
        <v>15.68</v>
      </c>
      <c r="F394" s="224"/>
      <c r="G394" s="224"/>
      <c r="H394" s="224"/>
      <c r="I394" s="224"/>
      <c r="J394" s="224"/>
      <c r="K394" s="224"/>
      <c r="L394" s="224"/>
      <c r="M394" s="224"/>
      <c r="N394" s="223"/>
      <c r="O394" s="223"/>
      <c r="P394" s="223"/>
      <c r="Q394" s="223"/>
      <c r="R394" s="224"/>
      <c r="S394" s="224"/>
      <c r="T394" s="224"/>
      <c r="U394" s="224"/>
      <c r="V394" s="224"/>
      <c r="W394" s="224"/>
      <c r="X394" s="224"/>
      <c r="Y394" s="224"/>
      <c r="Z394" s="214"/>
      <c r="AA394" s="214"/>
      <c r="AB394" s="214"/>
      <c r="AC394" s="214"/>
      <c r="AD394" s="214"/>
      <c r="AE394" s="214"/>
      <c r="AF394" s="214"/>
      <c r="AG394" s="214" t="s">
        <v>371</v>
      </c>
      <c r="AH394" s="214">
        <v>0</v>
      </c>
      <c r="AI394" s="214"/>
      <c r="AJ394" s="214"/>
      <c r="AK394" s="214"/>
      <c r="AL394" s="214"/>
      <c r="AM394" s="214"/>
      <c r="AN394" s="214"/>
      <c r="AO394" s="214"/>
      <c r="AP394" s="214"/>
      <c r="AQ394" s="214"/>
      <c r="AR394" s="214"/>
      <c r="AS394" s="214"/>
      <c r="AT394" s="214"/>
      <c r="AU394" s="214"/>
      <c r="AV394" s="214"/>
      <c r="AW394" s="214"/>
      <c r="AX394" s="214"/>
      <c r="AY394" s="214"/>
      <c r="AZ394" s="214"/>
      <c r="BA394" s="214"/>
      <c r="BB394" s="214"/>
      <c r="BC394" s="214"/>
      <c r="BD394" s="214"/>
      <c r="BE394" s="214"/>
      <c r="BF394" s="214"/>
      <c r="BG394" s="214"/>
      <c r="BH394" s="214"/>
    </row>
    <row r="395" spans="1:60" outlineLevel="3" x14ac:dyDescent="0.2">
      <c r="A395" s="221"/>
      <c r="B395" s="222"/>
      <c r="C395" s="268" t="s">
        <v>1730</v>
      </c>
      <c r="D395" s="262"/>
      <c r="E395" s="263"/>
      <c r="F395" s="224"/>
      <c r="G395" s="224"/>
      <c r="H395" s="224"/>
      <c r="I395" s="224"/>
      <c r="J395" s="224"/>
      <c r="K395" s="224"/>
      <c r="L395" s="224"/>
      <c r="M395" s="224"/>
      <c r="N395" s="223"/>
      <c r="O395" s="223"/>
      <c r="P395" s="223"/>
      <c r="Q395" s="223"/>
      <c r="R395" s="224"/>
      <c r="S395" s="224"/>
      <c r="T395" s="224"/>
      <c r="U395" s="224"/>
      <c r="V395" s="224"/>
      <c r="W395" s="224"/>
      <c r="X395" s="224"/>
      <c r="Y395" s="224"/>
      <c r="Z395" s="214"/>
      <c r="AA395" s="214"/>
      <c r="AB395" s="214"/>
      <c r="AC395" s="214"/>
      <c r="AD395" s="214"/>
      <c r="AE395" s="214"/>
      <c r="AF395" s="214"/>
      <c r="AG395" s="214" t="s">
        <v>371</v>
      </c>
      <c r="AH395" s="214">
        <v>0</v>
      </c>
      <c r="AI395" s="214"/>
      <c r="AJ395" s="214"/>
      <c r="AK395" s="214"/>
      <c r="AL395" s="214"/>
      <c r="AM395" s="214"/>
      <c r="AN395" s="214"/>
      <c r="AO395" s="214"/>
      <c r="AP395" s="214"/>
      <c r="AQ395" s="214"/>
      <c r="AR395" s="214"/>
      <c r="AS395" s="214"/>
      <c r="AT395" s="214"/>
      <c r="AU395" s="214"/>
      <c r="AV395" s="214"/>
      <c r="AW395" s="214"/>
      <c r="AX395" s="214"/>
      <c r="AY395" s="214"/>
      <c r="AZ395" s="214"/>
      <c r="BA395" s="214"/>
      <c r="BB395" s="214"/>
      <c r="BC395" s="214"/>
      <c r="BD395" s="214"/>
      <c r="BE395" s="214"/>
      <c r="BF395" s="214"/>
      <c r="BG395" s="214"/>
      <c r="BH395" s="214"/>
    </row>
    <row r="396" spans="1:60" outlineLevel="3" x14ac:dyDescent="0.2">
      <c r="A396" s="221"/>
      <c r="B396" s="222"/>
      <c r="C396" s="268" t="s">
        <v>1569</v>
      </c>
      <c r="D396" s="262"/>
      <c r="E396" s="263">
        <v>23.07</v>
      </c>
      <c r="F396" s="224"/>
      <c r="G396" s="224"/>
      <c r="H396" s="224"/>
      <c r="I396" s="224"/>
      <c r="J396" s="224"/>
      <c r="K396" s="224"/>
      <c r="L396" s="224"/>
      <c r="M396" s="224"/>
      <c r="N396" s="223"/>
      <c r="O396" s="223"/>
      <c r="P396" s="223"/>
      <c r="Q396" s="223"/>
      <c r="R396" s="224"/>
      <c r="S396" s="224"/>
      <c r="T396" s="224"/>
      <c r="U396" s="224"/>
      <c r="V396" s="224"/>
      <c r="W396" s="224"/>
      <c r="X396" s="224"/>
      <c r="Y396" s="224"/>
      <c r="Z396" s="214"/>
      <c r="AA396" s="214"/>
      <c r="AB396" s="214"/>
      <c r="AC396" s="214"/>
      <c r="AD396" s="214"/>
      <c r="AE396" s="214"/>
      <c r="AF396" s="214"/>
      <c r="AG396" s="214" t="s">
        <v>371</v>
      </c>
      <c r="AH396" s="214">
        <v>0</v>
      </c>
      <c r="AI396" s="214"/>
      <c r="AJ396" s="214"/>
      <c r="AK396" s="214"/>
      <c r="AL396" s="214"/>
      <c r="AM396" s="214"/>
      <c r="AN396" s="214"/>
      <c r="AO396" s="214"/>
      <c r="AP396" s="214"/>
      <c r="AQ396" s="214"/>
      <c r="AR396" s="214"/>
      <c r="AS396" s="214"/>
      <c r="AT396" s="214"/>
      <c r="AU396" s="214"/>
      <c r="AV396" s="214"/>
      <c r="AW396" s="214"/>
      <c r="AX396" s="214"/>
      <c r="AY396" s="214"/>
      <c r="AZ396" s="214"/>
      <c r="BA396" s="214"/>
      <c r="BB396" s="214"/>
      <c r="BC396" s="214"/>
      <c r="BD396" s="214"/>
      <c r="BE396" s="214"/>
      <c r="BF396" s="214"/>
      <c r="BG396" s="214"/>
      <c r="BH396" s="214"/>
    </row>
    <row r="397" spans="1:60" outlineLevel="3" x14ac:dyDescent="0.2">
      <c r="A397" s="221"/>
      <c r="B397" s="222"/>
      <c r="C397" s="268" t="s">
        <v>1570</v>
      </c>
      <c r="D397" s="262"/>
      <c r="E397" s="263">
        <v>24.7</v>
      </c>
      <c r="F397" s="224"/>
      <c r="G397" s="224"/>
      <c r="H397" s="224"/>
      <c r="I397" s="224"/>
      <c r="J397" s="224"/>
      <c r="K397" s="224"/>
      <c r="L397" s="224"/>
      <c r="M397" s="224"/>
      <c r="N397" s="223"/>
      <c r="O397" s="223"/>
      <c r="P397" s="223"/>
      <c r="Q397" s="223"/>
      <c r="R397" s="224"/>
      <c r="S397" s="224"/>
      <c r="T397" s="224"/>
      <c r="U397" s="224"/>
      <c r="V397" s="224"/>
      <c r="W397" s="224"/>
      <c r="X397" s="224"/>
      <c r="Y397" s="224"/>
      <c r="Z397" s="214"/>
      <c r="AA397" s="214"/>
      <c r="AB397" s="214"/>
      <c r="AC397" s="214"/>
      <c r="AD397" s="214"/>
      <c r="AE397" s="214"/>
      <c r="AF397" s="214"/>
      <c r="AG397" s="214" t="s">
        <v>371</v>
      </c>
      <c r="AH397" s="214">
        <v>0</v>
      </c>
      <c r="AI397" s="214"/>
      <c r="AJ397" s="214"/>
      <c r="AK397" s="214"/>
      <c r="AL397" s="214"/>
      <c r="AM397" s="214"/>
      <c r="AN397" s="214"/>
      <c r="AO397" s="214"/>
      <c r="AP397" s="214"/>
      <c r="AQ397" s="214"/>
      <c r="AR397" s="214"/>
      <c r="AS397" s="214"/>
      <c r="AT397" s="214"/>
      <c r="AU397" s="214"/>
      <c r="AV397" s="214"/>
      <c r="AW397" s="214"/>
      <c r="AX397" s="214"/>
      <c r="AY397" s="214"/>
      <c r="AZ397" s="214"/>
      <c r="BA397" s="214"/>
      <c r="BB397" s="214"/>
      <c r="BC397" s="214"/>
      <c r="BD397" s="214"/>
      <c r="BE397" s="214"/>
      <c r="BF397" s="214"/>
      <c r="BG397" s="214"/>
      <c r="BH397" s="214"/>
    </row>
    <row r="398" spans="1:60" outlineLevel="3" x14ac:dyDescent="0.2">
      <c r="A398" s="221"/>
      <c r="B398" s="222"/>
      <c r="C398" s="268" t="s">
        <v>1571</v>
      </c>
      <c r="D398" s="262"/>
      <c r="E398" s="263">
        <v>12.32</v>
      </c>
      <c r="F398" s="224"/>
      <c r="G398" s="224"/>
      <c r="H398" s="224"/>
      <c r="I398" s="224"/>
      <c r="J398" s="224"/>
      <c r="K398" s="224"/>
      <c r="L398" s="224"/>
      <c r="M398" s="224"/>
      <c r="N398" s="223"/>
      <c r="O398" s="223"/>
      <c r="P398" s="223"/>
      <c r="Q398" s="223"/>
      <c r="R398" s="224"/>
      <c r="S398" s="224"/>
      <c r="T398" s="224"/>
      <c r="U398" s="224"/>
      <c r="V398" s="224"/>
      <c r="W398" s="224"/>
      <c r="X398" s="224"/>
      <c r="Y398" s="224"/>
      <c r="Z398" s="214"/>
      <c r="AA398" s="214"/>
      <c r="AB398" s="214"/>
      <c r="AC398" s="214"/>
      <c r="AD398" s="214"/>
      <c r="AE398" s="214"/>
      <c r="AF398" s="214"/>
      <c r="AG398" s="214" t="s">
        <v>371</v>
      </c>
      <c r="AH398" s="214">
        <v>0</v>
      </c>
      <c r="AI398" s="214"/>
      <c r="AJ398" s="214"/>
      <c r="AK398" s="214"/>
      <c r="AL398" s="214"/>
      <c r="AM398" s="214"/>
      <c r="AN398" s="214"/>
      <c r="AO398" s="214"/>
      <c r="AP398" s="214"/>
      <c r="AQ398" s="214"/>
      <c r="AR398" s="214"/>
      <c r="AS398" s="214"/>
      <c r="AT398" s="214"/>
      <c r="AU398" s="214"/>
      <c r="AV398" s="214"/>
      <c r="AW398" s="214"/>
      <c r="AX398" s="214"/>
      <c r="AY398" s="214"/>
      <c r="AZ398" s="214"/>
      <c r="BA398" s="214"/>
      <c r="BB398" s="214"/>
      <c r="BC398" s="214"/>
      <c r="BD398" s="214"/>
      <c r="BE398" s="214"/>
      <c r="BF398" s="214"/>
      <c r="BG398" s="214"/>
      <c r="BH398" s="214"/>
    </row>
    <row r="399" spans="1:60" ht="22.5" outlineLevel="1" x14ac:dyDescent="0.2">
      <c r="A399" s="236">
        <v>62</v>
      </c>
      <c r="B399" s="237" t="s">
        <v>602</v>
      </c>
      <c r="C399" s="254" t="s">
        <v>603</v>
      </c>
      <c r="D399" s="238" t="s">
        <v>379</v>
      </c>
      <c r="E399" s="239">
        <v>189.62</v>
      </c>
      <c r="F399" s="240"/>
      <c r="G399" s="241">
        <f>ROUND(E399*F399,2)</f>
        <v>0</v>
      </c>
      <c r="H399" s="240"/>
      <c r="I399" s="241">
        <f>ROUND(E399*H399,2)</f>
        <v>0</v>
      </c>
      <c r="J399" s="240"/>
      <c r="K399" s="241">
        <f>ROUND(E399*J399,2)</f>
        <v>0</v>
      </c>
      <c r="L399" s="241">
        <v>12</v>
      </c>
      <c r="M399" s="241">
        <f>G399*(1+L399/100)</f>
        <v>0</v>
      </c>
      <c r="N399" s="239">
        <v>3.0000000000000001E-5</v>
      </c>
      <c r="O399" s="239">
        <f>ROUND(E399*N399,2)</f>
        <v>0.01</v>
      </c>
      <c r="P399" s="239">
        <v>0</v>
      </c>
      <c r="Q399" s="239">
        <f>ROUND(E399*P399,2)</f>
        <v>0</v>
      </c>
      <c r="R399" s="241" t="s">
        <v>596</v>
      </c>
      <c r="S399" s="241" t="s">
        <v>315</v>
      </c>
      <c r="T399" s="242" t="s">
        <v>315</v>
      </c>
      <c r="U399" s="224">
        <v>7.0000000000000007E-2</v>
      </c>
      <c r="V399" s="224">
        <f>ROUND(E399*U399,2)</f>
        <v>13.27</v>
      </c>
      <c r="W399" s="224"/>
      <c r="X399" s="224" t="s">
        <v>336</v>
      </c>
      <c r="Y399" s="224" t="s">
        <v>317</v>
      </c>
      <c r="Z399" s="214"/>
      <c r="AA399" s="214"/>
      <c r="AB399" s="214"/>
      <c r="AC399" s="214"/>
      <c r="AD399" s="214"/>
      <c r="AE399" s="214"/>
      <c r="AF399" s="214"/>
      <c r="AG399" s="214" t="s">
        <v>367</v>
      </c>
      <c r="AH399" s="214"/>
      <c r="AI399" s="214"/>
      <c r="AJ399" s="214"/>
      <c r="AK399" s="214"/>
      <c r="AL399" s="214"/>
      <c r="AM399" s="214"/>
      <c r="AN399" s="214"/>
      <c r="AO399" s="214"/>
      <c r="AP399" s="214"/>
      <c r="AQ399" s="214"/>
      <c r="AR399" s="214"/>
      <c r="AS399" s="214"/>
      <c r="AT399" s="214"/>
      <c r="AU399" s="214"/>
      <c r="AV399" s="214"/>
      <c r="AW399" s="214"/>
      <c r="AX399" s="214"/>
      <c r="AY399" s="214"/>
      <c r="AZ399" s="214"/>
      <c r="BA399" s="214"/>
      <c r="BB399" s="214"/>
      <c r="BC399" s="214"/>
      <c r="BD399" s="214"/>
      <c r="BE399" s="214"/>
      <c r="BF399" s="214"/>
      <c r="BG399" s="214"/>
      <c r="BH399" s="214"/>
    </row>
    <row r="400" spans="1:60" outlineLevel="2" x14ac:dyDescent="0.2">
      <c r="A400" s="221"/>
      <c r="B400" s="222"/>
      <c r="C400" s="268" t="s">
        <v>1728</v>
      </c>
      <c r="D400" s="262"/>
      <c r="E400" s="263"/>
      <c r="F400" s="224"/>
      <c r="G400" s="224"/>
      <c r="H400" s="224"/>
      <c r="I400" s="224"/>
      <c r="J400" s="224"/>
      <c r="K400" s="224"/>
      <c r="L400" s="224"/>
      <c r="M400" s="224"/>
      <c r="N400" s="223"/>
      <c r="O400" s="223"/>
      <c r="P400" s="223"/>
      <c r="Q400" s="223"/>
      <c r="R400" s="224"/>
      <c r="S400" s="224"/>
      <c r="T400" s="224"/>
      <c r="U400" s="224"/>
      <c r="V400" s="224"/>
      <c r="W400" s="224"/>
      <c r="X400" s="224"/>
      <c r="Y400" s="224"/>
      <c r="Z400" s="214"/>
      <c r="AA400" s="214"/>
      <c r="AB400" s="214"/>
      <c r="AC400" s="214"/>
      <c r="AD400" s="214"/>
      <c r="AE400" s="214"/>
      <c r="AF400" s="214"/>
      <c r="AG400" s="214" t="s">
        <v>371</v>
      </c>
      <c r="AH400" s="214">
        <v>0</v>
      </c>
      <c r="AI400" s="214"/>
      <c r="AJ400" s="214"/>
      <c r="AK400" s="214"/>
      <c r="AL400" s="214"/>
      <c r="AM400" s="214"/>
      <c r="AN400" s="214"/>
      <c r="AO400" s="214"/>
      <c r="AP400" s="214"/>
      <c r="AQ400" s="214"/>
      <c r="AR400" s="214"/>
      <c r="AS400" s="214"/>
      <c r="AT400" s="214"/>
      <c r="AU400" s="214"/>
      <c r="AV400" s="214"/>
      <c r="AW400" s="214"/>
      <c r="AX400" s="214"/>
      <c r="AY400" s="214"/>
      <c r="AZ400" s="214"/>
      <c r="BA400" s="214"/>
      <c r="BB400" s="214"/>
      <c r="BC400" s="214"/>
      <c r="BD400" s="214"/>
      <c r="BE400" s="214"/>
      <c r="BF400" s="214"/>
      <c r="BG400" s="214"/>
      <c r="BH400" s="214"/>
    </row>
    <row r="401" spans="1:60" outlineLevel="3" x14ac:dyDescent="0.2">
      <c r="A401" s="221"/>
      <c r="B401" s="222"/>
      <c r="C401" s="269" t="s">
        <v>480</v>
      </c>
      <c r="D401" s="264"/>
      <c r="E401" s="265"/>
      <c r="F401" s="224"/>
      <c r="G401" s="224"/>
      <c r="H401" s="224"/>
      <c r="I401" s="224"/>
      <c r="J401" s="224"/>
      <c r="K401" s="224"/>
      <c r="L401" s="224"/>
      <c r="M401" s="224"/>
      <c r="N401" s="223"/>
      <c r="O401" s="223"/>
      <c r="P401" s="223"/>
      <c r="Q401" s="223"/>
      <c r="R401" s="224"/>
      <c r="S401" s="224"/>
      <c r="T401" s="224"/>
      <c r="U401" s="224"/>
      <c r="V401" s="224"/>
      <c r="W401" s="224"/>
      <c r="X401" s="224"/>
      <c r="Y401" s="224"/>
      <c r="Z401" s="214"/>
      <c r="AA401" s="214"/>
      <c r="AB401" s="214"/>
      <c r="AC401" s="214"/>
      <c r="AD401" s="214"/>
      <c r="AE401" s="214"/>
      <c r="AF401" s="214"/>
      <c r="AG401" s="214" t="s">
        <v>371</v>
      </c>
      <c r="AH401" s="214"/>
      <c r="AI401" s="214"/>
      <c r="AJ401" s="214"/>
      <c r="AK401" s="214"/>
      <c r="AL401" s="214"/>
      <c r="AM401" s="214"/>
      <c r="AN401" s="214"/>
      <c r="AO401" s="214"/>
      <c r="AP401" s="214"/>
      <c r="AQ401" s="214"/>
      <c r="AR401" s="214"/>
      <c r="AS401" s="214"/>
      <c r="AT401" s="214"/>
      <c r="AU401" s="214"/>
      <c r="AV401" s="214"/>
      <c r="AW401" s="214"/>
      <c r="AX401" s="214"/>
      <c r="AY401" s="214"/>
      <c r="AZ401" s="214"/>
      <c r="BA401" s="214"/>
      <c r="BB401" s="214"/>
      <c r="BC401" s="214"/>
      <c r="BD401" s="214"/>
      <c r="BE401" s="214"/>
      <c r="BF401" s="214"/>
      <c r="BG401" s="214"/>
      <c r="BH401" s="214"/>
    </row>
    <row r="402" spans="1:60" outlineLevel="3" x14ac:dyDescent="0.2">
      <c r="A402" s="221"/>
      <c r="B402" s="222"/>
      <c r="C402" s="270" t="s">
        <v>1637</v>
      </c>
      <c r="D402" s="264"/>
      <c r="E402" s="265">
        <v>0.92</v>
      </c>
      <c r="F402" s="224"/>
      <c r="G402" s="224"/>
      <c r="H402" s="224"/>
      <c r="I402" s="224"/>
      <c r="J402" s="224"/>
      <c r="K402" s="224"/>
      <c r="L402" s="224"/>
      <c r="M402" s="224"/>
      <c r="N402" s="223"/>
      <c r="O402" s="223"/>
      <c r="P402" s="223"/>
      <c r="Q402" s="223"/>
      <c r="R402" s="224"/>
      <c r="S402" s="224"/>
      <c r="T402" s="224"/>
      <c r="U402" s="224"/>
      <c r="V402" s="224"/>
      <c r="W402" s="224"/>
      <c r="X402" s="224"/>
      <c r="Y402" s="224"/>
      <c r="Z402" s="214"/>
      <c r="AA402" s="214"/>
      <c r="AB402" s="214"/>
      <c r="AC402" s="214"/>
      <c r="AD402" s="214"/>
      <c r="AE402" s="214"/>
      <c r="AF402" s="214"/>
      <c r="AG402" s="214" t="s">
        <v>371</v>
      </c>
      <c r="AH402" s="214">
        <v>2</v>
      </c>
      <c r="AI402" s="214"/>
      <c r="AJ402" s="214"/>
      <c r="AK402" s="214"/>
      <c r="AL402" s="214"/>
      <c r="AM402" s="214"/>
      <c r="AN402" s="214"/>
      <c r="AO402" s="214"/>
      <c r="AP402" s="214"/>
      <c r="AQ402" s="214"/>
      <c r="AR402" s="214"/>
      <c r="AS402" s="214"/>
      <c r="AT402" s="214"/>
      <c r="AU402" s="214"/>
      <c r="AV402" s="214"/>
      <c r="AW402" s="214"/>
      <c r="AX402" s="214"/>
      <c r="AY402" s="214"/>
      <c r="AZ402" s="214"/>
      <c r="BA402" s="214"/>
      <c r="BB402" s="214"/>
      <c r="BC402" s="214"/>
      <c r="BD402" s="214"/>
      <c r="BE402" s="214"/>
      <c r="BF402" s="214"/>
      <c r="BG402" s="214"/>
      <c r="BH402" s="214"/>
    </row>
    <row r="403" spans="1:60" outlineLevel="3" x14ac:dyDescent="0.2">
      <c r="A403" s="221"/>
      <c r="B403" s="222"/>
      <c r="C403" s="270" t="s">
        <v>1641</v>
      </c>
      <c r="D403" s="264"/>
      <c r="E403" s="265">
        <v>3.39</v>
      </c>
      <c r="F403" s="224"/>
      <c r="G403" s="224"/>
      <c r="H403" s="224"/>
      <c r="I403" s="224"/>
      <c r="J403" s="224"/>
      <c r="K403" s="224"/>
      <c r="L403" s="224"/>
      <c r="M403" s="224"/>
      <c r="N403" s="223"/>
      <c r="O403" s="223"/>
      <c r="P403" s="223"/>
      <c r="Q403" s="223"/>
      <c r="R403" s="224"/>
      <c r="S403" s="224"/>
      <c r="T403" s="224"/>
      <c r="U403" s="224"/>
      <c r="V403" s="224"/>
      <c r="W403" s="224"/>
      <c r="X403" s="224"/>
      <c r="Y403" s="224"/>
      <c r="Z403" s="214"/>
      <c r="AA403" s="214"/>
      <c r="AB403" s="214"/>
      <c r="AC403" s="214"/>
      <c r="AD403" s="214"/>
      <c r="AE403" s="214"/>
      <c r="AF403" s="214"/>
      <c r="AG403" s="214" t="s">
        <v>371</v>
      </c>
      <c r="AH403" s="214">
        <v>2</v>
      </c>
      <c r="AI403" s="214"/>
      <c r="AJ403" s="214"/>
      <c r="AK403" s="214"/>
      <c r="AL403" s="214"/>
      <c r="AM403" s="214"/>
      <c r="AN403" s="214"/>
      <c r="AO403" s="214"/>
      <c r="AP403" s="214"/>
      <c r="AQ403" s="214"/>
      <c r="AR403" s="214"/>
      <c r="AS403" s="214"/>
      <c r="AT403" s="214"/>
      <c r="AU403" s="214"/>
      <c r="AV403" s="214"/>
      <c r="AW403" s="214"/>
      <c r="AX403" s="214"/>
      <c r="AY403" s="214"/>
      <c r="AZ403" s="214"/>
      <c r="BA403" s="214"/>
      <c r="BB403" s="214"/>
      <c r="BC403" s="214"/>
      <c r="BD403" s="214"/>
      <c r="BE403" s="214"/>
      <c r="BF403" s="214"/>
      <c r="BG403" s="214"/>
      <c r="BH403" s="214"/>
    </row>
    <row r="404" spans="1:60" outlineLevel="3" x14ac:dyDescent="0.2">
      <c r="A404" s="221"/>
      <c r="B404" s="222"/>
      <c r="C404" s="270" t="s">
        <v>1642</v>
      </c>
      <c r="D404" s="264"/>
      <c r="E404" s="265">
        <v>1.76</v>
      </c>
      <c r="F404" s="224"/>
      <c r="G404" s="224"/>
      <c r="H404" s="224"/>
      <c r="I404" s="224"/>
      <c r="J404" s="224"/>
      <c r="K404" s="224"/>
      <c r="L404" s="224"/>
      <c r="M404" s="224"/>
      <c r="N404" s="223"/>
      <c r="O404" s="223"/>
      <c r="P404" s="223"/>
      <c r="Q404" s="223"/>
      <c r="R404" s="224"/>
      <c r="S404" s="224"/>
      <c r="T404" s="224"/>
      <c r="U404" s="224"/>
      <c r="V404" s="224"/>
      <c r="W404" s="224"/>
      <c r="X404" s="224"/>
      <c r="Y404" s="224"/>
      <c r="Z404" s="214"/>
      <c r="AA404" s="214"/>
      <c r="AB404" s="214"/>
      <c r="AC404" s="214"/>
      <c r="AD404" s="214"/>
      <c r="AE404" s="214"/>
      <c r="AF404" s="214"/>
      <c r="AG404" s="214" t="s">
        <v>371</v>
      </c>
      <c r="AH404" s="214">
        <v>2</v>
      </c>
      <c r="AI404" s="214"/>
      <c r="AJ404" s="214"/>
      <c r="AK404" s="214"/>
      <c r="AL404" s="214"/>
      <c r="AM404" s="214"/>
      <c r="AN404" s="214"/>
      <c r="AO404" s="214"/>
      <c r="AP404" s="214"/>
      <c r="AQ404" s="214"/>
      <c r="AR404" s="214"/>
      <c r="AS404" s="214"/>
      <c r="AT404" s="214"/>
      <c r="AU404" s="214"/>
      <c r="AV404" s="214"/>
      <c r="AW404" s="214"/>
      <c r="AX404" s="214"/>
      <c r="AY404" s="214"/>
      <c r="AZ404" s="214"/>
      <c r="BA404" s="214"/>
      <c r="BB404" s="214"/>
      <c r="BC404" s="214"/>
      <c r="BD404" s="214"/>
      <c r="BE404" s="214"/>
      <c r="BF404" s="214"/>
      <c r="BG404" s="214"/>
      <c r="BH404" s="214"/>
    </row>
    <row r="405" spans="1:60" outlineLevel="3" x14ac:dyDescent="0.2">
      <c r="A405" s="221"/>
      <c r="B405" s="222"/>
      <c r="C405" s="269" t="s">
        <v>483</v>
      </c>
      <c r="D405" s="264"/>
      <c r="E405" s="265"/>
      <c r="F405" s="224"/>
      <c r="G405" s="224"/>
      <c r="H405" s="224"/>
      <c r="I405" s="224"/>
      <c r="J405" s="224"/>
      <c r="K405" s="224"/>
      <c r="L405" s="224"/>
      <c r="M405" s="224"/>
      <c r="N405" s="223"/>
      <c r="O405" s="223"/>
      <c r="P405" s="223"/>
      <c r="Q405" s="223"/>
      <c r="R405" s="224"/>
      <c r="S405" s="224"/>
      <c r="T405" s="224"/>
      <c r="U405" s="224"/>
      <c r="V405" s="224"/>
      <c r="W405" s="224"/>
      <c r="X405" s="224"/>
      <c r="Y405" s="224"/>
      <c r="Z405" s="214"/>
      <c r="AA405" s="214"/>
      <c r="AB405" s="214"/>
      <c r="AC405" s="214"/>
      <c r="AD405" s="214"/>
      <c r="AE405" s="214"/>
      <c r="AF405" s="214"/>
      <c r="AG405" s="214" t="s">
        <v>371</v>
      </c>
      <c r="AH405" s="214"/>
      <c r="AI405" s="214"/>
      <c r="AJ405" s="214"/>
      <c r="AK405" s="214"/>
      <c r="AL405" s="214"/>
      <c r="AM405" s="214"/>
      <c r="AN405" s="214"/>
      <c r="AO405" s="214"/>
      <c r="AP405" s="214"/>
      <c r="AQ405" s="214"/>
      <c r="AR405" s="214"/>
      <c r="AS405" s="214"/>
      <c r="AT405" s="214"/>
      <c r="AU405" s="214"/>
      <c r="AV405" s="214"/>
      <c r="AW405" s="214"/>
      <c r="AX405" s="214"/>
      <c r="AY405" s="214"/>
      <c r="AZ405" s="214"/>
      <c r="BA405" s="214"/>
      <c r="BB405" s="214"/>
      <c r="BC405" s="214"/>
      <c r="BD405" s="214"/>
      <c r="BE405" s="214"/>
      <c r="BF405" s="214"/>
      <c r="BG405" s="214"/>
      <c r="BH405" s="214"/>
    </row>
    <row r="406" spans="1:60" outlineLevel="3" x14ac:dyDescent="0.2">
      <c r="A406" s="221"/>
      <c r="B406" s="222"/>
      <c r="C406" s="268" t="s">
        <v>1729</v>
      </c>
      <c r="D406" s="262"/>
      <c r="E406" s="263"/>
      <c r="F406" s="224"/>
      <c r="G406" s="224"/>
      <c r="H406" s="224"/>
      <c r="I406" s="224"/>
      <c r="J406" s="224"/>
      <c r="K406" s="224"/>
      <c r="L406" s="224"/>
      <c r="M406" s="224"/>
      <c r="N406" s="223"/>
      <c r="O406" s="223"/>
      <c r="P406" s="223"/>
      <c r="Q406" s="223"/>
      <c r="R406" s="224"/>
      <c r="S406" s="224"/>
      <c r="T406" s="224"/>
      <c r="U406" s="224"/>
      <c r="V406" s="224"/>
      <c r="W406" s="224"/>
      <c r="X406" s="224"/>
      <c r="Y406" s="224"/>
      <c r="Z406" s="214"/>
      <c r="AA406" s="214"/>
      <c r="AB406" s="214"/>
      <c r="AC406" s="214"/>
      <c r="AD406" s="214"/>
      <c r="AE406" s="214"/>
      <c r="AF406" s="214"/>
      <c r="AG406" s="214" t="s">
        <v>371</v>
      </c>
      <c r="AH406" s="214">
        <v>0</v>
      </c>
      <c r="AI406" s="214"/>
      <c r="AJ406" s="214"/>
      <c r="AK406" s="214"/>
      <c r="AL406" s="214"/>
      <c r="AM406" s="214"/>
      <c r="AN406" s="214"/>
      <c r="AO406" s="214"/>
      <c r="AP406" s="214"/>
      <c r="AQ406" s="214"/>
      <c r="AR406" s="214"/>
      <c r="AS406" s="214"/>
      <c r="AT406" s="214"/>
      <c r="AU406" s="214"/>
      <c r="AV406" s="214"/>
      <c r="AW406" s="214"/>
      <c r="AX406" s="214"/>
      <c r="AY406" s="214"/>
      <c r="AZ406" s="214"/>
      <c r="BA406" s="214"/>
      <c r="BB406" s="214"/>
      <c r="BC406" s="214"/>
      <c r="BD406" s="214"/>
      <c r="BE406" s="214"/>
      <c r="BF406" s="214"/>
      <c r="BG406" s="214"/>
      <c r="BH406" s="214"/>
    </row>
    <row r="407" spans="1:60" outlineLevel="3" x14ac:dyDescent="0.2">
      <c r="A407" s="221"/>
      <c r="B407" s="222"/>
      <c r="C407" s="269" t="s">
        <v>480</v>
      </c>
      <c r="D407" s="264"/>
      <c r="E407" s="265"/>
      <c r="F407" s="224"/>
      <c r="G407" s="224"/>
      <c r="H407" s="224"/>
      <c r="I407" s="224"/>
      <c r="J407" s="224"/>
      <c r="K407" s="224"/>
      <c r="L407" s="224"/>
      <c r="M407" s="224"/>
      <c r="N407" s="223"/>
      <c r="O407" s="223"/>
      <c r="P407" s="223"/>
      <c r="Q407" s="223"/>
      <c r="R407" s="224"/>
      <c r="S407" s="224"/>
      <c r="T407" s="224"/>
      <c r="U407" s="224"/>
      <c r="V407" s="224"/>
      <c r="W407" s="224"/>
      <c r="X407" s="224"/>
      <c r="Y407" s="224"/>
      <c r="Z407" s="214"/>
      <c r="AA407" s="214"/>
      <c r="AB407" s="214"/>
      <c r="AC407" s="214"/>
      <c r="AD407" s="214"/>
      <c r="AE407" s="214"/>
      <c r="AF407" s="214"/>
      <c r="AG407" s="214" t="s">
        <v>371</v>
      </c>
      <c r="AH407" s="214"/>
      <c r="AI407" s="214"/>
      <c r="AJ407" s="214"/>
      <c r="AK407" s="214"/>
      <c r="AL407" s="214"/>
      <c r="AM407" s="214"/>
      <c r="AN407" s="214"/>
      <c r="AO407" s="214"/>
      <c r="AP407" s="214"/>
      <c r="AQ407" s="214"/>
      <c r="AR407" s="214"/>
      <c r="AS407" s="214"/>
      <c r="AT407" s="214"/>
      <c r="AU407" s="214"/>
      <c r="AV407" s="214"/>
      <c r="AW407" s="214"/>
      <c r="AX407" s="214"/>
      <c r="AY407" s="214"/>
      <c r="AZ407" s="214"/>
      <c r="BA407" s="214"/>
      <c r="BB407" s="214"/>
      <c r="BC407" s="214"/>
      <c r="BD407" s="214"/>
      <c r="BE407" s="214"/>
      <c r="BF407" s="214"/>
      <c r="BG407" s="214"/>
      <c r="BH407" s="214"/>
    </row>
    <row r="408" spans="1:60" outlineLevel="3" x14ac:dyDescent="0.2">
      <c r="A408" s="221"/>
      <c r="B408" s="222"/>
      <c r="C408" s="270" t="s">
        <v>1635</v>
      </c>
      <c r="D408" s="264"/>
      <c r="E408" s="265">
        <v>12.97</v>
      </c>
      <c r="F408" s="224"/>
      <c r="G408" s="224"/>
      <c r="H408" s="224"/>
      <c r="I408" s="224"/>
      <c r="J408" s="224"/>
      <c r="K408" s="224"/>
      <c r="L408" s="224"/>
      <c r="M408" s="224"/>
      <c r="N408" s="223"/>
      <c r="O408" s="223"/>
      <c r="P408" s="223"/>
      <c r="Q408" s="223"/>
      <c r="R408" s="224"/>
      <c r="S408" s="224"/>
      <c r="T408" s="224"/>
      <c r="U408" s="224"/>
      <c r="V408" s="224"/>
      <c r="W408" s="224"/>
      <c r="X408" s="224"/>
      <c r="Y408" s="224"/>
      <c r="Z408" s="214"/>
      <c r="AA408" s="214"/>
      <c r="AB408" s="214"/>
      <c r="AC408" s="214"/>
      <c r="AD408" s="214"/>
      <c r="AE408" s="214"/>
      <c r="AF408" s="214"/>
      <c r="AG408" s="214" t="s">
        <v>371</v>
      </c>
      <c r="AH408" s="214">
        <v>2</v>
      </c>
      <c r="AI408" s="214"/>
      <c r="AJ408" s="214"/>
      <c r="AK408" s="214"/>
      <c r="AL408" s="214"/>
      <c r="AM408" s="214"/>
      <c r="AN408" s="214"/>
      <c r="AO408" s="214"/>
      <c r="AP408" s="214"/>
      <c r="AQ408" s="214"/>
      <c r="AR408" s="214"/>
      <c r="AS408" s="214"/>
      <c r="AT408" s="214"/>
      <c r="AU408" s="214"/>
      <c r="AV408" s="214"/>
      <c r="AW408" s="214"/>
      <c r="AX408" s="214"/>
      <c r="AY408" s="214"/>
      <c r="AZ408" s="214"/>
      <c r="BA408" s="214"/>
      <c r="BB408" s="214"/>
      <c r="BC408" s="214"/>
      <c r="BD408" s="214"/>
      <c r="BE408" s="214"/>
      <c r="BF408" s="214"/>
      <c r="BG408" s="214"/>
      <c r="BH408" s="214"/>
    </row>
    <row r="409" spans="1:60" outlineLevel="3" x14ac:dyDescent="0.2">
      <c r="A409" s="221"/>
      <c r="B409" s="222"/>
      <c r="C409" s="270" t="s">
        <v>1636</v>
      </c>
      <c r="D409" s="264"/>
      <c r="E409" s="265">
        <v>15.68</v>
      </c>
      <c r="F409" s="224"/>
      <c r="G409" s="224"/>
      <c r="H409" s="224"/>
      <c r="I409" s="224"/>
      <c r="J409" s="224"/>
      <c r="K409" s="224"/>
      <c r="L409" s="224"/>
      <c r="M409" s="224"/>
      <c r="N409" s="223"/>
      <c r="O409" s="223"/>
      <c r="P409" s="223"/>
      <c r="Q409" s="223"/>
      <c r="R409" s="224"/>
      <c r="S409" s="224"/>
      <c r="T409" s="224"/>
      <c r="U409" s="224"/>
      <c r="V409" s="224"/>
      <c r="W409" s="224"/>
      <c r="X409" s="224"/>
      <c r="Y409" s="224"/>
      <c r="Z409" s="214"/>
      <c r="AA409" s="214"/>
      <c r="AB409" s="214"/>
      <c r="AC409" s="214"/>
      <c r="AD409" s="214"/>
      <c r="AE409" s="214"/>
      <c r="AF409" s="214"/>
      <c r="AG409" s="214" t="s">
        <v>371</v>
      </c>
      <c r="AH409" s="214">
        <v>2</v>
      </c>
      <c r="AI409" s="214"/>
      <c r="AJ409" s="214"/>
      <c r="AK409" s="214"/>
      <c r="AL409" s="214"/>
      <c r="AM409" s="214"/>
      <c r="AN409" s="214"/>
      <c r="AO409" s="214"/>
      <c r="AP409" s="214"/>
      <c r="AQ409" s="214"/>
      <c r="AR409" s="214"/>
      <c r="AS409" s="214"/>
      <c r="AT409" s="214"/>
      <c r="AU409" s="214"/>
      <c r="AV409" s="214"/>
      <c r="AW409" s="214"/>
      <c r="AX409" s="214"/>
      <c r="AY409" s="214"/>
      <c r="AZ409" s="214"/>
      <c r="BA409" s="214"/>
      <c r="BB409" s="214"/>
      <c r="BC409" s="214"/>
      <c r="BD409" s="214"/>
      <c r="BE409" s="214"/>
      <c r="BF409" s="214"/>
      <c r="BG409" s="214"/>
      <c r="BH409" s="214"/>
    </row>
    <row r="410" spans="1:60" outlineLevel="3" x14ac:dyDescent="0.2">
      <c r="A410" s="221"/>
      <c r="B410" s="222"/>
      <c r="C410" s="269" t="s">
        <v>483</v>
      </c>
      <c r="D410" s="264"/>
      <c r="E410" s="265"/>
      <c r="F410" s="224"/>
      <c r="G410" s="224"/>
      <c r="H410" s="224"/>
      <c r="I410" s="224"/>
      <c r="J410" s="224"/>
      <c r="K410" s="224"/>
      <c r="L410" s="224"/>
      <c r="M410" s="224"/>
      <c r="N410" s="223"/>
      <c r="O410" s="223"/>
      <c r="P410" s="223"/>
      <c r="Q410" s="223"/>
      <c r="R410" s="224"/>
      <c r="S410" s="224"/>
      <c r="T410" s="224"/>
      <c r="U410" s="224"/>
      <c r="V410" s="224"/>
      <c r="W410" s="224"/>
      <c r="X410" s="224"/>
      <c r="Y410" s="224"/>
      <c r="Z410" s="214"/>
      <c r="AA410" s="214"/>
      <c r="AB410" s="214"/>
      <c r="AC410" s="214"/>
      <c r="AD410" s="214"/>
      <c r="AE410" s="214"/>
      <c r="AF410" s="214"/>
      <c r="AG410" s="214" t="s">
        <v>371</v>
      </c>
      <c r="AH410" s="214"/>
      <c r="AI410" s="214"/>
      <c r="AJ410" s="214"/>
      <c r="AK410" s="214"/>
      <c r="AL410" s="214"/>
      <c r="AM410" s="214"/>
      <c r="AN410" s="214"/>
      <c r="AO410" s="214"/>
      <c r="AP410" s="214"/>
      <c r="AQ410" s="214"/>
      <c r="AR410" s="214"/>
      <c r="AS410" s="214"/>
      <c r="AT410" s="214"/>
      <c r="AU410" s="214"/>
      <c r="AV410" s="214"/>
      <c r="AW410" s="214"/>
      <c r="AX410" s="214"/>
      <c r="AY410" s="214"/>
      <c r="AZ410" s="214"/>
      <c r="BA410" s="214"/>
      <c r="BB410" s="214"/>
      <c r="BC410" s="214"/>
      <c r="BD410" s="214"/>
      <c r="BE410" s="214"/>
      <c r="BF410" s="214"/>
      <c r="BG410" s="214"/>
      <c r="BH410" s="214"/>
    </row>
    <row r="411" spans="1:60" outlineLevel="3" x14ac:dyDescent="0.2">
      <c r="A411" s="221"/>
      <c r="B411" s="222"/>
      <c r="C411" s="268" t="s">
        <v>1730</v>
      </c>
      <c r="D411" s="262"/>
      <c r="E411" s="263"/>
      <c r="F411" s="224"/>
      <c r="G411" s="224"/>
      <c r="H411" s="224"/>
      <c r="I411" s="224"/>
      <c r="J411" s="224"/>
      <c r="K411" s="224"/>
      <c r="L411" s="224"/>
      <c r="M411" s="224"/>
      <c r="N411" s="223"/>
      <c r="O411" s="223"/>
      <c r="P411" s="223"/>
      <c r="Q411" s="223"/>
      <c r="R411" s="224"/>
      <c r="S411" s="224"/>
      <c r="T411" s="224"/>
      <c r="U411" s="224"/>
      <c r="V411" s="224"/>
      <c r="W411" s="224"/>
      <c r="X411" s="224"/>
      <c r="Y411" s="224"/>
      <c r="Z411" s="214"/>
      <c r="AA411" s="214"/>
      <c r="AB411" s="214"/>
      <c r="AC411" s="214"/>
      <c r="AD411" s="214"/>
      <c r="AE411" s="214"/>
      <c r="AF411" s="214"/>
      <c r="AG411" s="214" t="s">
        <v>371</v>
      </c>
      <c r="AH411" s="214">
        <v>0</v>
      </c>
      <c r="AI411" s="214"/>
      <c r="AJ411" s="214"/>
      <c r="AK411" s="214"/>
      <c r="AL411" s="214"/>
      <c r="AM411" s="214"/>
      <c r="AN411" s="214"/>
      <c r="AO411" s="214"/>
      <c r="AP411" s="214"/>
      <c r="AQ411" s="214"/>
      <c r="AR411" s="214"/>
      <c r="AS411" s="214"/>
      <c r="AT411" s="214"/>
      <c r="AU411" s="214"/>
      <c r="AV411" s="214"/>
      <c r="AW411" s="214"/>
      <c r="AX411" s="214"/>
      <c r="AY411" s="214"/>
      <c r="AZ411" s="214"/>
      <c r="BA411" s="214"/>
      <c r="BB411" s="214"/>
      <c r="BC411" s="214"/>
      <c r="BD411" s="214"/>
      <c r="BE411" s="214"/>
      <c r="BF411" s="214"/>
      <c r="BG411" s="214"/>
      <c r="BH411" s="214"/>
    </row>
    <row r="412" spans="1:60" outlineLevel="3" x14ac:dyDescent="0.2">
      <c r="A412" s="221"/>
      <c r="B412" s="222"/>
      <c r="C412" s="269" t="s">
        <v>480</v>
      </c>
      <c r="D412" s="264"/>
      <c r="E412" s="265"/>
      <c r="F412" s="224"/>
      <c r="G412" s="224"/>
      <c r="H412" s="224"/>
      <c r="I412" s="224"/>
      <c r="J412" s="224"/>
      <c r="K412" s="224"/>
      <c r="L412" s="224"/>
      <c r="M412" s="224"/>
      <c r="N412" s="223"/>
      <c r="O412" s="223"/>
      <c r="P412" s="223"/>
      <c r="Q412" s="223"/>
      <c r="R412" s="224"/>
      <c r="S412" s="224"/>
      <c r="T412" s="224"/>
      <c r="U412" s="224"/>
      <c r="V412" s="224"/>
      <c r="W412" s="224"/>
      <c r="X412" s="224"/>
      <c r="Y412" s="224"/>
      <c r="Z412" s="214"/>
      <c r="AA412" s="214"/>
      <c r="AB412" s="214"/>
      <c r="AC412" s="214"/>
      <c r="AD412" s="214"/>
      <c r="AE412" s="214"/>
      <c r="AF412" s="214"/>
      <c r="AG412" s="214" t="s">
        <v>371</v>
      </c>
      <c r="AH412" s="214"/>
      <c r="AI412" s="214"/>
      <c r="AJ412" s="214"/>
      <c r="AK412" s="214"/>
      <c r="AL412" s="214"/>
      <c r="AM412" s="214"/>
      <c r="AN412" s="214"/>
      <c r="AO412" s="214"/>
      <c r="AP412" s="214"/>
      <c r="AQ412" s="214"/>
      <c r="AR412" s="214"/>
      <c r="AS412" s="214"/>
      <c r="AT412" s="214"/>
      <c r="AU412" s="214"/>
      <c r="AV412" s="214"/>
      <c r="AW412" s="214"/>
      <c r="AX412" s="214"/>
      <c r="AY412" s="214"/>
      <c r="AZ412" s="214"/>
      <c r="BA412" s="214"/>
      <c r="BB412" s="214"/>
      <c r="BC412" s="214"/>
      <c r="BD412" s="214"/>
      <c r="BE412" s="214"/>
      <c r="BF412" s="214"/>
      <c r="BG412" s="214"/>
      <c r="BH412" s="214"/>
    </row>
    <row r="413" spans="1:60" outlineLevel="3" x14ac:dyDescent="0.2">
      <c r="A413" s="221"/>
      <c r="B413" s="222"/>
      <c r="C413" s="270" t="s">
        <v>1638</v>
      </c>
      <c r="D413" s="264"/>
      <c r="E413" s="265">
        <v>23.07</v>
      </c>
      <c r="F413" s="224"/>
      <c r="G413" s="224"/>
      <c r="H413" s="224"/>
      <c r="I413" s="224"/>
      <c r="J413" s="224"/>
      <c r="K413" s="224"/>
      <c r="L413" s="224"/>
      <c r="M413" s="224"/>
      <c r="N413" s="223"/>
      <c r="O413" s="223"/>
      <c r="P413" s="223"/>
      <c r="Q413" s="223"/>
      <c r="R413" s="224"/>
      <c r="S413" s="224"/>
      <c r="T413" s="224"/>
      <c r="U413" s="224"/>
      <c r="V413" s="224"/>
      <c r="W413" s="224"/>
      <c r="X413" s="224"/>
      <c r="Y413" s="224"/>
      <c r="Z413" s="214"/>
      <c r="AA413" s="214"/>
      <c r="AB413" s="214"/>
      <c r="AC413" s="214"/>
      <c r="AD413" s="214"/>
      <c r="AE413" s="214"/>
      <c r="AF413" s="214"/>
      <c r="AG413" s="214" t="s">
        <v>371</v>
      </c>
      <c r="AH413" s="214">
        <v>2</v>
      </c>
      <c r="AI413" s="214"/>
      <c r="AJ413" s="214"/>
      <c r="AK413" s="214"/>
      <c r="AL413" s="214"/>
      <c r="AM413" s="214"/>
      <c r="AN413" s="214"/>
      <c r="AO413" s="214"/>
      <c r="AP413" s="214"/>
      <c r="AQ413" s="214"/>
      <c r="AR413" s="214"/>
      <c r="AS413" s="214"/>
      <c r="AT413" s="214"/>
      <c r="AU413" s="214"/>
      <c r="AV413" s="214"/>
      <c r="AW413" s="214"/>
      <c r="AX413" s="214"/>
      <c r="AY413" s="214"/>
      <c r="AZ413" s="214"/>
      <c r="BA413" s="214"/>
      <c r="BB413" s="214"/>
      <c r="BC413" s="214"/>
      <c r="BD413" s="214"/>
      <c r="BE413" s="214"/>
      <c r="BF413" s="214"/>
      <c r="BG413" s="214"/>
      <c r="BH413" s="214"/>
    </row>
    <row r="414" spans="1:60" outlineLevel="3" x14ac:dyDescent="0.2">
      <c r="A414" s="221"/>
      <c r="B414" s="222"/>
      <c r="C414" s="270" t="s">
        <v>1639</v>
      </c>
      <c r="D414" s="264"/>
      <c r="E414" s="265">
        <v>24.7</v>
      </c>
      <c r="F414" s="224"/>
      <c r="G414" s="224"/>
      <c r="H414" s="224"/>
      <c r="I414" s="224"/>
      <c r="J414" s="224"/>
      <c r="K414" s="224"/>
      <c r="L414" s="224"/>
      <c r="M414" s="224"/>
      <c r="N414" s="223"/>
      <c r="O414" s="223"/>
      <c r="P414" s="223"/>
      <c r="Q414" s="223"/>
      <c r="R414" s="224"/>
      <c r="S414" s="224"/>
      <c r="T414" s="224"/>
      <c r="U414" s="224"/>
      <c r="V414" s="224"/>
      <c r="W414" s="224"/>
      <c r="X414" s="224"/>
      <c r="Y414" s="224"/>
      <c r="Z414" s="214"/>
      <c r="AA414" s="214"/>
      <c r="AB414" s="214"/>
      <c r="AC414" s="214"/>
      <c r="AD414" s="214"/>
      <c r="AE414" s="214"/>
      <c r="AF414" s="214"/>
      <c r="AG414" s="214" t="s">
        <v>371</v>
      </c>
      <c r="AH414" s="214">
        <v>2</v>
      </c>
      <c r="AI414" s="214"/>
      <c r="AJ414" s="214"/>
      <c r="AK414" s="214"/>
      <c r="AL414" s="214"/>
      <c r="AM414" s="214"/>
      <c r="AN414" s="214"/>
      <c r="AO414" s="214"/>
      <c r="AP414" s="214"/>
      <c r="AQ414" s="214"/>
      <c r="AR414" s="214"/>
      <c r="AS414" s="214"/>
      <c r="AT414" s="214"/>
      <c r="AU414" s="214"/>
      <c r="AV414" s="214"/>
      <c r="AW414" s="214"/>
      <c r="AX414" s="214"/>
      <c r="AY414" s="214"/>
      <c r="AZ414" s="214"/>
      <c r="BA414" s="214"/>
      <c r="BB414" s="214"/>
      <c r="BC414" s="214"/>
      <c r="BD414" s="214"/>
      <c r="BE414" s="214"/>
      <c r="BF414" s="214"/>
      <c r="BG414" s="214"/>
      <c r="BH414" s="214"/>
    </row>
    <row r="415" spans="1:60" outlineLevel="3" x14ac:dyDescent="0.2">
      <c r="A415" s="221"/>
      <c r="B415" s="222"/>
      <c r="C415" s="270" t="s">
        <v>1640</v>
      </c>
      <c r="D415" s="264"/>
      <c r="E415" s="265">
        <v>12.32</v>
      </c>
      <c r="F415" s="224"/>
      <c r="G415" s="224"/>
      <c r="H415" s="224"/>
      <c r="I415" s="224"/>
      <c r="J415" s="224"/>
      <c r="K415" s="224"/>
      <c r="L415" s="224"/>
      <c r="M415" s="224"/>
      <c r="N415" s="223"/>
      <c r="O415" s="223"/>
      <c r="P415" s="223"/>
      <c r="Q415" s="223"/>
      <c r="R415" s="224"/>
      <c r="S415" s="224"/>
      <c r="T415" s="224"/>
      <c r="U415" s="224"/>
      <c r="V415" s="224"/>
      <c r="W415" s="224"/>
      <c r="X415" s="224"/>
      <c r="Y415" s="224"/>
      <c r="Z415" s="214"/>
      <c r="AA415" s="214"/>
      <c r="AB415" s="214"/>
      <c r="AC415" s="214"/>
      <c r="AD415" s="214"/>
      <c r="AE415" s="214"/>
      <c r="AF415" s="214"/>
      <c r="AG415" s="214" t="s">
        <v>371</v>
      </c>
      <c r="AH415" s="214">
        <v>2</v>
      </c>
      <c r="AI415" s="214"/>
      <c r="AJ415" s="214"/>
      <c r="AK415" s="214"/>
      <c r="AL415" s="214"/>
      <c r="AM415" s="214"/>
      <c r="AN415" s="214"/>
      <c r="AO415" s="214"/>
      <c r="AP415" s="214"/>
      <c r="AQ415" s="214"/>
      <c r="AR415" s="214"/>
      <c r="AS415" s="214"/>
      <c r="AT415" s="214"/>
      <c r="AU415" s="214"/>
      <c r="AV415" s="214"/>
      <c r="AW415" s="214"/>
      <c r="AX415" s="214"/>
      <c r="AY415" s="214"/>
      <c r="AZ415" s="214"/>
      <c r="BA415" s="214"/>
      <c r="BB415" s="214"/>
      <c r="BC415" s="214"/>
      <c r="BD415" s="214"/>
      <c r="BE415" s="214"/>
      <c r="BF415" s="214"/>
      <c r="BG415" s="214"/>
      <c r="BH415" s="214"/>
    </row>
    <row r="416" spans="1:60" outlineLevel="3" x14ac:dyDescent="0.2">
      <c r="A416" s="221"/>
      <c r="B416" s="222"/>
      <c r="C416" s="269" t="s">
        <v>483</v>
      </c>
      <c r="D416" s="264"/>
      <c r="E416" s="265"/>
      <c r="F416" s="224"/>
      <c r="G416" s="224"/>
      <c r="H416" s="224"/>
      <c r="I416" s="224"/>
      <c r="J416" s="224"/>
      <c r="K416" s="224"/>
      <c r="L416" s="224"/>
      <c r="M416" s="224"/>
      <c r="N416" s="223"/>
      <c r="O416" s="223"/>
      <c r="P416" s="223"/>
      <c r="Q416" s="223"/>
      <c r="R416" s="224"/>
      <c r="S416" s="224"/>
      <c r="T416" s="224"/>
      <c r="U416" s="224"/>
      <c r="V416" s="224"/>
      <c r="W416" s="224"/>
      <c r="X416" s="224"/>
      <c r="Y416" s="224"/>
      <c r="Z416" s="214"/>
      <c r="AA416" s="214"/>
      <c r="AB416" s="214"/>
      <c r="AC416" s="214"/>
      <c r="AD416" s="214"/>
      <c r="AE416" s="214"/>
      <c r="AF416" s="214"/>
      <c r="AG416" s="214" t="s">
        <v>371</v>
      </c>
      <c r="AH416" s="214"/>
      <c r="AI416" s="214"/>
      <c r="AJ416" s="214"/>
      <c r="AK416" s="214"/>
      <c r="AL416" s="214"/>
      <c r="AM416" s="214"/>
      <c r="AN416" s="214"/>
      <c r="AO416" s="214"/>
      <c r="AP416" s="214"/>
      <c r="AQ416" s="214"/>
      <c r="AR416" s="214"/>
      <c r="AS416" s="214"/>
      <c r="AT416" s="214"/>
      <c r="AU416" s="214"/>
      <c r="AV416" s="214"/>
      <c r="AW416" s="214"/>
      <c r="AX416" s="214"/>
      <c r="AY416" s="214"/>
      <c r="AZ416" s="214"/>
      <c r="BA416" s="214"/>
      <c r="BB416" s="214"/>
      <c r="BC416" s="214"/>
      <c r="BD416" s="214"/>
      <c r="BE416" s="214"/>
      <c r="BF416" s="214"/>
      <c r="BG416" s="214"/>
      <c r="BH416" s="214"/>
    </row>
    <row r="417" spans="1:60" outlineLevel="3" x14ac:dyDescent="0.2">
      <c r="A417" s="221"/>
      <c r="B417" s="222"/>
      <c r="C417" s="268" t="s">
        <v>1731</v>
      </c>
      <c r="D417" s="262"/>
      <c r="E417" s="263">
        <v>189.62</v>
      </c>
      <c r="F417" s="224"/>
      <c r="G417" s="224"/>
      <c r="H417" s="224"/>
      <c r="I417" s="224"/>
      <c r="J417" s="224"/>
      <c r="K417" s="224"/>
      <c r="L417" s="224"/>
      <c r="M417" s="224"/>
      <c r="N417" s="223"/>
      <c r="O417" s="223"/>
      <c r="P417" s="223"/>
      <c r="Q417" s="223"/>
      <c r="R417" s="224"/>
      <c r="S417" s="224"/>
      <c r="T417" s="224"/>
      <c r="U417" s="224"/>
      <c r="V417" s="224"/>
      <c r="W417" s="224"/>
      <c r="X417" s="224"/>
      <c r="Y417" s="224"/>
      <c r="Z417" s="214"/>
      <c r="AA417" s="214"/>
      <c r="AB417" s="214"/>
      <c r="AC417" s="214"/>
      <c r="AD417" s="214"/>
      <c r="AE417" s="214"/>
      <c r="AF417" s="214"/>
      <c r="AG417" s="214" t="s">
        <v>371</v>
      </c>
      <c r="AH417" s="214">
        <v>0</v>
      </c>
      <c r="AI417" s="214"/>
      <c r="AJ417" s="214"/>
      <c r="AK417" s="214"/>
      <c r="AL417" s="214"/>
      <c r="AM417" s="214"/>
      <c r="AN417" s="214"/>
      <c r="AO417" s="214"/>
      <c r="AP417" s="214"/>
      <c r="AQ417" s="214"/>
      <c r="AR417" s="214"/>
      <c r="AS417" s="214"/>
      <c r="AT417" s="214"/>
      <c r="AU417" s="214"/>
      <c r="AV417" s="214"/>
      <c r="AW417" s="214"/>
      <c r="AX417" s="214"/>
      <c r="AY417" s="214"/>
      <c r="AZ417" s="214"/>
      <c r="BA417" s="214"/>
      <c r="BB417" s="214"/>
      <c r="BC417" s="214"/>
      <c r="BD417" s="214"/>
      <c r="BE417" s="214"/>
      <c r="BF417" s="214"/>
      <c r="BG417" s="214"/>
      <c r="BH417" s="214"/>
    </row>
    <row r="418" spans="1:60" outlineLevel="1" x14ac:dyDescent="0.2">
      <c r="A418" s="236">
        <v>63</v>
      </c>
      <c r="B418" s="237" t="s">
        <v>1397</v>
      </c>
      <c r="C418" s="254" t="s">
        <v>1398</v>
      </c>
      <c r="D418" s="238" t="s">
        <v>375</v>
      </c>
      <c r="E418" s="239">
        <v>2</v>
      </c>
      <c r="F418" s="240"/>
      <c r="G418" s="241">
        <f>ROUND(E418*F418,2)</f>
        <v>0</v>
      </c>
      <c r="H418" s="240"/>
      <c r="I418" s="241">
        <f>ROUND(E418*H418,2)</f>
        <v>0</v>
      </c>
      <c r="J418" s="240"/>
      <c r="K418" s="241">
        <f>ROUND(E418*J418,2)</f>
        <v>0</v>
      </c>
      <c r="L418" s="241">
        <v>12</v>
      </c>
      <c r="M418" s="241">
        <f>G418*(1+L418/100)</f>
        <v>0</v>
      </c>
      <c r="N418" s="239">
        <v>6.0499999999999998E-3</v>
      </c>
      <c r="O418" s="239">
        <f>ROUND(E418*N418,2)</f>
        <v>0.01</v>
      </c>
      <c r="P418" s="239">
        <v>0</v>
      </c>
      <c r="Q418" s="239">
        <f>ROUND(E418*P418,2)</f>
        <v>0</v>
      </c>
      <c r="R418" s="241" t="s">
        <v>596</v>
      </c>
      <c r="S418" s="241" t="s">
        <v>315</v>
      </c>
      <c r="T418" s="242" t="s">
        <v>315</v>
      </c>
      <c r="U418" s="224">
        <v>0.55000000000000004</v>
      </c>
      <c r="V418" s="224">
        <f>ROUND(E418*U418,2)</f>
        <v>1.1000000000000001</v>
      </c>
      <c r="W418" s="224"/>
      <c r="X418" s="224" t="s">
        <v>336</v>
      </c>
      <c r="Y418" s="224" t="s">
        <v>317</v>
      </c>
      <c r="Z418" s="214"/>
      <c r="AA418" s="214"/>
      <c r="AB418" s="214"/>
      <c r="AC418" s="214"/>
      <c r="AD418" s="214"/>
      <c r="AE418" s="214"/>
      <c r="AF418" s="214"/>
      <c r="AG418" s="214" t="s">
        <v>337</v>
      </c>
      <c r="AH418" s="214"/>
      <c r="AI418" s="214"/>
      <c r="AJ418" s="214"/>
      <c r="AK418" s="214"/>
      <c r="AL418" s="214"/>
      <c r="AM418" s="214"/>
      <c r="AN418" s="214"/>
      <c r="AO418" s="214"/>
      <c r="AP418" s="214"/>
      <c r="AQ418" s="214"/>
      <c r="AR418" s="214"/>
      <c r="AS418" s="214"/>
      <c r="AT418" s="214"/>
      <c r="AU418" s="214"/>
      <c r="AV418" s="214"/>
      <c r="AW418" s="214"/>
      <c r="AX418" s="214"/>
      <c r="AY418" s="214"/>
      <c r="AZ418" s="214"/>
      <c r="BA418" s="214"/>
      <c r="BB418" s="214"/>
      <c r="BC418" s="214"/>
      <c r="BD418" s="214"/>
      <c r="BE418" s="214"/>
      <c r="BF418" s="214"/>
      <c r="BG418" s="214"/>
      <c r="BH418" s="214"/>
    </row>
    <row r="419" spans="1:60" ht="22.5" outlineLevel="2" x14ac:dyDescent="0.2">
      <c r="A419" s="221"/>
      <c r="B419" s="222"/>
      <c r="C419" s="255" t="s">
        <v>1399</v>
      </c>
      <c r="D419" s="243"/>
      <c r="E419" s="243"/>
      <c r="F419" s="243"/>
      <c r="G419" s="243"/>
      <c r="H419" s="224"/>
      <c r="I419" s="224"/>
      <c r="J419" s="224"/>
      <c r="K419" s="224"/>
      <c r="L419" s="224"/>
      <c r="M419" s="224"/>
      <c r="N419" s="223"/>
      <c r="O419" s="223"/>
      <c r="P419" s="223"/>
      <c r="Q419" s="223"/>
      <c r="R419" s="224"/>
      <c r="S419" s="224"/>
      <c r="T419" s="224"/>
      <c r="U419" s="224"/>
      <c r="V419" s="224"/>
      <c r="W419" s="224"/>
      <c r="X419" s="224"/>
      <c r="Y419" s="224"/>
      <c r="Z419" s="214"/>
      <c r="AA419" s="214"/>
      <c r="AB419" s="214"/>
      <c r="AC419" s="214"/>
      <c r="AD419" s="214"/>
      <c r="AE419" s="214"/>
      <c r="AF419" s="214"/>
      <c r="AG419" s="214" t="s">
        <v>320</v>
      </c>
      <c r="AH419" s="214"/>
      <c r="AI419" s="214"/>
      <c r="AJ419" s="214"/>
      <c r="AK419" s="214"/>
      <c r="AL419" s="214"/>
      <c r="AM419" s="214"/>
      <c r="AN419" s="214"/>
      <c r="AO419" s="214"/>
      <c r="AP419" s="214"/>
      <c r="AQ419" s="214"/>
      <c r="AR419" s="214"/>
      <c r="AS419" s="214"/>
      <c r="AT419" s="214"/>
      <c r="AU419" s="214"/>
      <c r="AV419" s="214"/>
      <c r="AW419" s="214"/>
      <c r="AX419" s="214"/>
      <c r="AY419" s="214"/>
      <c r="AZ419" s="214"/>
      <c r="BA419" s="244" t="str">
        <f>C419</f>
        <v>Montáž manžety ke stěně nebo stropu pomocí rozpěrné hmoždinky se šroubem. Cena obsahuje i dodávku manžety a spojovacích prostředků.</v>
      </c>
      <c r="BB419" s="214"/>
      <c r="BC419" s="214"/>
      <c r="BD419" s="214"/>
      <c r="BE419" s="214"/>
      <c r="BF419" s="214"/>
      <c r="BG419" s="214"/>
      <c r="BH419" s="214"/>
    </row>
    <row r="420" spans="1:60" outlineLevel="2" x14ac:dyDescent="0.2">
      <c r="A420" s="221"/>
      <c r="B420" s="222"/>
      <c r="C420" s="268" t="s">
        <v>1732</v>
      </c>
      <c r="D420" s="262"/>
      <c r="E420" s="263">
        <v>2</v>
      </c>
      <c r="F420" s="224"/>
      <c r="G420" s="224"/>
      <c r="H420" s="224"/>
      <c r="I420" s="224"/>
      <c r="J420" s="224"/>
      <c r="K420" s="224"/>
      <c r="L420" s="224"/>
      <c r="M420" s="224"/>
      <c r="N420" s="223"/>
      <c r="O420" s="223"/>
      <c r="P420" s="223"/>
      <c r="Q420" s="223"/>
      <c r="R420" s="224"/>
      <c r="S420" s="224"/>
      <c r="T420" s="224"/>
      <c r="U420" s="224"/>
      <c r="V420" s="224"/>
      <c r="W420" s="224"/>
      <c r="X420" s="224"/>
      <c r="Y420" s="224"/>
      <c r="Z420" s="214"/>
      <c r="AA420" s="214"/>
      <c r="AB420" s="214"/>
      <c r="AC420" s="214"/>
      <c r="AD420" s="214"/>
      <c r="AE420" s="214"/>
      <c r="AF420" s="214"/>
      <c r="AG420" s="214" t="s">
        <v>371</v>
      </c>
      <c r="AH420" s="214">
        <v>0</v>
      </c>
      <c r="AI420" s="214"/>
      <c r="AJ420" s="214"/>
      <c r="AK420" s="214"/>
      <c r="AL420" s="214"/>
      <c r="AM420" s="214"/>
      <c r="AN420" s="214"/>
      <c r="AO420" s="214"/>
      <c r="AP420" s="214"/>
      <c r="AQ420" s="214"/>
      <c r="AR420" s="214"/>
      <c r="AS420" s="214"/>
      <c r="AT420" s="214"/>
      <c r="AU420" s="214"/>
      <c r="AV420" s="214"/>
      <c r="AW420" s="214"/>
      <c r="AX420" s="214"/>
      <c r="AY420" s="214"/>
      <c r="AZ420" s="214"/>
      <c r="BA420" s="214"/>
      <c r="BB420" s="214"/>
      <c r="BC420" s="214"/>
      <c r="BD420" s="214"/>
      <c r="BE420" s="214"/>
      <c r="BF420" s="214"/>
      <c r="BG420" s="214"/>
      <c r="BH420" s="214"/>
    </row>
    <row r="421" spans="1:60" outlineLevel="1" x14ac:dyDescent="0.2">
      <c r="A421" s="236">
        <v>64</v>
      </c>
      <c r="B421" s="237" t="s">
        <v>1401</v>
      </c>
      <c r="C421" s="254" t="s">
        <v>1402</v>
      </c>
      <c r="D421" s="238" t="s">
        <v>581</v>
      </c>
      <c r="E421" s="239">
        <v>3.2809999999999999E-2</v>
      </c>
      <c r="F421" s="240"/>
      <c r="G421" s="241">
        <f>ROUND(E421*F421,2)</f>
        <v>0</v>
      </c>
      <c r="H421" s="240"/>
      <c r="I421" s="241">
        <f>ROUND(E421*H421,2)</f>
        <v>0</v>
      </c>
      <c r="J421" s="240"/>
      <c r="K421" s="241">
        <f>ROUND(E421*J421,2)</f>
        <v>0</v>
      </c>
      <c r="L421" s="241">
        <v>12</v>
      </c>
      <c r="M421" s="241">
        <f>G421*(1+L421/100)</f>
        <v>0</v>
      </c>
      <c r="N421" s="239">
        <v>0</v>
      </c>
      <c r="O421" s="239">
        <f>ROUND(E421*N421,2)</f>
        <v>0</v>
      </c>
      <c r="P421" s="239">
        <v>0</v>
      </c>
      <c r="Q421" s="239">
        <f>ROUND(E421*P421,2)</f>
        <v>0</v>
      </c>
      <c r="R421" s="241" t="s">
        <v>596</v>
      </c>
      <c r="S421" s="241" t="s">
        <v>315</v>
      </c>
      <c r="T421" s="242" t="s">
        <v>315</v>
      </c>
      <c r="U421" s="224">
        <v>1.831</v>
      </c>
      <c r="V421" s="224">
        <f>ROUND(E421*U421,2)</f>
        <v>0.06</v>
      </c>
      <c r="W421" s="224"/>
      <c r="X421" s="224" t="s">
        <v>582</v>
      </c>
      <c r="Y421" s="224" t="s">
        <v>317</v>
      </c>
      <c r="Z421" s="214"/>
      <c r="AA421" s="214"/>
      <c r="AB421" s="214"/>
      <c r="AC421" s="214"/>
      <c r="AD421" s="214"/>
      <c r="AE421" s="214"/>
      <c r="AF421" s="214"/>
      <c r="AG421" s="214" t="s">
        <v>583</v>
      </c>
      <c r="AH421" s="214"/>
      <c r="AI421" s="214"/>
      <c r="AJ421" s="214"/>
      <c r="AK421" s="214"/>
      <c r="AL421" s="214"/>
      <c r="AM421" s="214"/>
      <c r="AN421" s="214"/>
      <c r="AO421" s="214"/>
      <c r="AP421" s="214"/>
      <c r="AQ421" s="214"/>
      <c r="AR421" s="214"/>
      <c r="AS421" s="214"/>
      <c r="AT421" s="214"/>
      <c r="AU421" s="214"/>
      <c r="AV421" s="214"/>
      <c r="AW421" s="214"/>
      <c r="AX421" s="214"/>
      <c r="AY421" s="214"/>
      <c r="AZ421" s="214"/>
      <c r="BA421" s="214"/>
      <c r="BB421" s="214"/>
      <c r="BC421" s="214"/>
      <c r="BD421" s="214"/>
      <c r="BE421" s="214"/>
      <c r="BF421" s="214"/>
      <c r="BG421" s="214"/>
      <c r="BH421" s="214"/>
    </row>
    <row r="422" spans="1:60" outlineLevel="2" x14ac:dyDescent="0.2">
      <c r="A422" s="221"/>
      <c r="B422" s="222"/>
      <c r="C422" s="267" t="s">
        <v>608</v>
      </c>
      <c r="D422" s="266"/>
      <c r="E422" s="266"/>
      <c r="F422" s="266"/>
      <c r="G422" s="266"/>
      <c r="H422" s="224"/>
      <c r="I422" s="224"/>
      <c r="J422" s="224"/>
      <c r="K422" s="224"/>
      <c r="L422" s="224"/>
      <c r="M422" s="224"/>
      <c r="N422" s="223"/>
      <c r="O422" s="223"/>
      <c r="P422" s="223"/>
      <c r="Q422" s="223"/>
      <c r="R422" s="224"/>
      <c r="S422" s="224"/>
      <c r="T422" s="224"/>
      <c r="U422" s="224"/>
      <c r="V422" s="224"/>
      <c r="W422" s="224"/>
      <c r="X422" s="224"/>
      <c r="Y422" s="224"/>
      <c r="Z422" s="214"/>
      <c r="AA422" s="214"/>
      <c r="AB422" s="214"/>
      <c r="AC422" s="214"/>
      <c r="AD422" s="214"/>
      <c r="AE422" s="214"/>
      <c r="AF422" s="214"/>
      <c r="AG422" s="214" t="s">
        <v>369</v>
      </c>
      <c r="AH422" s="214"/>
      <c r="AI422" s="214"/>
      <c r="AJ422" s="214"/>
      <c r="AK422" s="214"/>
      <c r="AL422" s="214"/>
      <c r="AM422" s="214"/>
      <c r="AN422" s="214"/>
      <c r="AO422" s="214"/>
      <c r="AP422" s="214"/>
      <c r="AQ422" s="214"/>
      <c r="AR422" s="214"/>
      <c r="AS422" s="214"/>
      <c r="AT422" s="214"/>
      <c r="AU422" s="214"/>
      <c r="AV422" s="214"/>
      <c r="AW422" s="214"/>
      <c r="AX422" s="214"/>
      <c r="AY422" s="214"/>
      <c r="AZ422" s="214"/>
      <c r="BA422" s="214"/>
      <c r="BB422" s="214"/>
      <c r="BC422" s="214"/>
      <c r="BD422" s="214"/>
      <c r="BE422" s="214"/>
      <c r="BF422" s="214"/>
      <c r="BG422" s="214"/>
      <c r="BH422" s="214"/>
    </row>
    <row r="423" spans="1:60" x14ac:dyDescent="0.2">
      <c r="A423" s="229" t="s">
        <v>310</v>
      </c>
      <c r="B423" s="230" t="s">
        <v>223</v>
      </c>
      <c r="C423" s="253" t="s">
        <v>224</v>
      </c>
      <c r="D423" s="231"/>
      <c r="E423" s="232"/>
      <c r="F423" s="233"/>
      <c r="G423" s="233">
        <f>SUMIF(AG424:AG441,"&lt;&gt;NOR",G424:G441)</f>
        <v>0</v>
      </c>
      <c r="H423" s="233"/>
      <c r="I423" s="233">
        <f>SUM(I424:I441)</f>
        <v>0</v>
      </c>
      <c r="J423" s="233"/>
      <c r="K423" s="233">
        <f>SUM(K424:K441)</f>
        <v>0</v>
      </c>
      <c r="L423" s="233"/>
      <c r="M423" s="233">
        <f>SUM(M424:M441)</f>
        <v>0</v>
      </c>
      <c r="N423" s="232"/>
      <c r="O423" s="232">
        <f>SUM(O424:O441)</f>
        <v>0</v>
      </c>
      <c r="P423" s="232"/>
      <c r="Q423" s="232">
        <f>SUM(Q424:Q441)</f>
        <v>0</v>
      </c>
      <c r="R423" s="233"/>
      <c r="S423" s="233"/>
      <c r="T423" s="234"/>
      <c r="U423" s="228"/>
      <c r="V423" s="228">
        <f>SUM(V424:V441)</f>
        <v>2.7300000000000004</v>
      </c>
      <c r="W423" s="228"/>
      <c r="X423" s="228"/>
      <c r="Y423" s="228"/>
      <c r="AG423" t="s">
        <v>311</v>
      </c>
    </row>
    <row r="424" spans="1:60" outlineLevel="1" x14ac:dyDescent="0.2">
      <c r="A424" s="236">
        <v>65</v>
      </c>
      <c r="B424" s="237" t="s">
        <v>609</v>
      </c>
      <c r="C424" s="254" t="s">
        <v>610</v>
      </c>
      <c r="D424" s="238" t="s">
        <v>403</v>
      </c>
      <c r="E424" s="239">
        <v>1</v>
      </c>
      <c r="F424" s="240"/>
      <c r="G424" s="241">
        <f>ROUND(E424*F424,2)</f>
        <v>0</v>
      </c>
      <c r="H424" s="240"/>
      <c r="I424" s="241">
        <f>ROUND(E424*H424,2)</f>
        <v>0</v>
      </c>
      <c r="J424" s="240"/>
      <c r="K424" s="241">
        <f>ROUND(E424*J424,2)</f>
        <v>0</v>
      </c>
      <c r="L424" s="241">
        <v>12</v>
      </c>
      <c r="M424" s="241">
        <f>G424*(1+L424/100)</f>
        <v>0</v>
      </c>
      <c r="N424" s="239">
        <v>3.4000000000000002E-4</v>
      </c>
      <c r="O424" s="239">
        <f>ROUND(E424*N424,2)</f>
        <v>0</v>
      </c>
      <c r="P424" s="239">
        <v>0</v>
      </c>
      <c r="Q424" s="239">
        <f>ROUND(E424*P424,2)</f>
        <v>0</v>
      </c>
      <c r="R424" s="241" t="s">
        <v>611</v>
      </c>
      <c r="S424" s="241" t="s">
        <v>315</v>
      </c>
      <c r="T424" s="242" t="s">
        <v>315</v>
      </c>
      <c r="U424" s="224">
        <v>0.32</v>
      </c>
      <c r="V424" s="224">
        <f>ROUND(E424*U424,2)</f>
        <v>0.32</v>
      </c>
      <c r="W424" s="224"/>
      <c r="X424" s="224" t="s">
        <v>336</v>
      </c>
      <c r="Y424" s="224" t="s">
        <v>317</v>
      </c>
      <c r="Z424" s="214"/>
      <c r="AA424" s="214"/>
      <c r="AB424" s="214"/>
      <c r="AC424" s="214"/>
      <c r="AD424" s="214"/>
      <c r="AE424" s="214"/>
      <c r="AF424" s="214"/>
      <c r="AG424" s="214" t="s">
        <v>337</v>
      </c>
      <c r="AH424" s="214"/>
      <c r="AI424" s="214"/>
      <c r="AJ424" s="214"/>
      <c r="AK424" s="214"/>
      <c r="AL424" s="214"/>
      <c r="AM424" s="214"/>
      <c r="AN424" s="214"/>
      <c r="AO424" s="214"/>
      <c r="AP424" s="214"/>
      <c r="AQ424" s="214"/>
      <c r="AR424" s="214"/>
      <c r="AS424" s="214"/>
      <c r="AT424" s="214"/>
      <c r="AU424" s="214"/>
      <c r="AV424" s="214"/>
      <c r="AW424" s="214"/>
      <c r="AX424" s="214"/>
      <c r="AY424" s="214"/>
      <c r="AZ424" s="214"/>
      <c r="BA424" s="214"/>
      <c r="BB424" s="214"/>
      <c r="BC424" s="214"/>
      <c r="BD424" s="214"/>
      <c r="BE424" s="214"/>
      <c r="BF424" s="214"/>
      <c r="BG424" s="214"/>
      <c r="BH424" s="214"/>
    </row>
    <row r="425" spans="1:60" outlineLevel="2" x14ac:dyDescent="0.2">
      <c r="A425" s="221"/>
      <c r="B425" s="222"/>
      <c r="C425" s="267" t="s">
        <v>612</v>
      </c>
      <c r="D425" s="266"/>
      <c r="E425" s="266"/>
      <c r="F425" s="266"/>
      <c r="G425" s="266"/>
      <c r="H425" s="224"/>
      <c r="I425" s="224"/>
      <c r="J425" s="224"/>
      <c r="K425" s="224"/>
      <c r="L425" s="224"/>
      <c r="M425" s="224"/>
      <c r="N425" s="223"/>
      <c r="O425" s="223"/>
      <c r="P425" s="223"/>
      <c r="Q425" s="223"/>
      <c r="R425" s="224"/>
      <c r="S425" s="224"/>
      <c r="T425" s="224"/>
      <c r="U425" s="224"/>
      <c r="V425" s="224"/>
      <c r="W425" s="224"/>
      <c r="X425" s="224"/>
      <c r="Y425" s="224"/>
      <c r="Z425" s="214"/>
      <c r="AA425" s="214"/>
      <c r="AB425" s="214"/>
      <c r="AC425" s="214"/>
      <c r="AD425" s="214"/>
      <c r="AE425" s="214"/>
      <c r="AF425" s="214"/>
      <c r="AG425" s="214" t="s">
        <v>369</v>
      </c>
      <c r="AH425" s="214"/>
      <c r="AI425" s="214"/>
      <c r="AJ425" s="214"/>
      <c r="AK425" s="214"/>
      <c r="AL425" s="214"/>
      <c r="AM425" s="214"/>
      <c r="AN425" s="214"/>
      <c r="AO425" s="214"/>
      <c r="AP425" s="214"/>
      <c r="AQ425" s="214"/>
      <c r="AR425" s="214"/>
      <c r="AS425" s="214"/>
      <c r="AT425" s="214"/>
      <c r="AU425" s="214"/>
      <c r="AV425" s="214"/>
      <c r="AW425" s="214"/>
      <c r="AX425" s="214"/>
      <c r="AY425" s="214"/>
      <c r="AZ425" s="214"/>
      <c r="BA425" s="214"/>
      <c r="BB425" s="214"/>
      <c r="BC425" s="214"/>
      <c r="BD425" s="214"/>
      <c r="BE425" s="214"/>
      <c r="BF425" s="214"/>
      <c r="BG425" s="214"/>
      <c r="BH425" s="214"/>
    </row>
    <row r="426" spans="1:60" outlineLevel="2" x14ac:dyDescent="0.2">
      <c r="A426" s="221"/>
      <c r="B426" s="222"/>
      <c r="C426" s="258" t="s">
        <v>613</v>
      </c>
      <c r="D426" s="252"/>
      <c r="E426" s="252"/>
      <c r="F426" s="252"/>
      <c r="G426" s="252"/>
      <c r="H426" s="224"/>
      <c r="I426" s="224"/>
      <c r="J426" s="224"/>
      <c r="K426" s="224"/>
      <c r="L426" s="224"/>
      <c r="M426" s="224"/>
      <c r="N426" s="223"/>
      <c r="O426" s="223"/>
      <c r="P426" s="223"/>
      <c r="Q426" s="223"/>
      <c r="R426" s="224"/>
      <c r="S426" s="224"/>
      <c r="T426" s="224"/>
      <c r="U426" s="224"/>
      <c r="V426" s="224"/>
      <c r="W426" s="224"/>
      <c r="X426" s="224"/>
      <c r="Y426" s="224"/>
      <c r="Z426" s="214"/>
      <c r="AA426" s="214"/>
      <c r="AB426" s="214"/>
      <c r="AC426" s="214"/>
      <c r="AD426" s="214"/>
      <c r="AE426" s="214"/>
      <c r="AF426" s="214"/>
      <c r="AG426" s="214" t="s">
        <v>320</v>
      </c>
      <c r="AH426" s="214"/>
      <c r="AI426" s="214"/>
      <c r="AJ426" s="214"/>
      <c r="AK426" s="214"/>
      <c r="AL426" s="214"/>
      <c r="AM426" s="214"/>
      <c r="AN426" s="214"/>
      <c r="AO426" s="214"/>
      <c r="AP426" s="214"/>
      <c r="AQ426" s="214"/>
      <c r="AR426" s="214"/>
      <c r="AS426" s="214"/>
      <c r="AT426" s="214"/>
      <c r="AU426" s="214"/>
      <c r="AV426" s="214"/>
      <c r="AW426" s="214"/>
      <c r="AX426" s="214"/>
      <c r="AY426" s="214"/>
      <c r="AZ426" s="214"/>
      <c r="BA426" s="214"/>
      <c r="BB426" s="214"/>
      <c r="BC426" s="214"/>
      <c r="BD426" s="214"/>
      <c r="BE426" s="214"/>
      <c r="BF426" s="214"/>
      <c r="BG426" s="214"/>
      <c r="BH426" s="214"/>
    </row>
    <row r="427" spans="1:60" outlineLevel="1" x14ac:dyDescent="0.2">
      <c r="A427" s="236">
        <v>66</v>
      </c>
      <c r="B427" s="237" t="s">
        <v>614</v>
      </c>
      <c r="C427" s="254" t="s">
        <v>615</v>
      </c>
      <c r="D427" s="238" t="s">
        <v>403</v>
      </c>
      <c r="E427" s="239">
        <v>1</v>
      </c>
      <c r="F427" s="240"/>
      <c r="G427" s="241">
        <f>ROUND(E427*F427,2)</f>
        <v>0</v>
      </c>
      <c r="H427" s="240"/>
      <c r="I427" s="241">
        <f>ROUND(E427*H427,2)</f>
        <v>0</v>
      </c>
      <c r="J427" s="240"/>
      <c r="K427" s="241">
        <f>ROUND(E427*J427,2)</f>
        <v>0</v>
      </c>
      <c r="L427" s="241">
        <v>12</v>
      </c>
      <c r="M427" s="241">
        <f>G427*(1+L427/100)</f>
        <v>0</v>
      </c>
      <c r="N427" s="239">
        <v>3.8000000000000002E-4</v>
      </c>
      <c r="O427" s="239">
        <f>ROUND(E427*N427,2)</f>
        <v>0</v>
      </c>
      <c r="P427" s="239">
        <v>0</v>
      </c>
      <c r="Q427" s="239">
        <f>ROUND(E427*P427,2)</f>
        <v>0</v>
      </c>
      <c r="R427" s="241" t="s">
        <v>611</v>
      </c>
      <c r="S427" s="241" t="s">
        <v>315</v>
      </c>
      <c r="T427" s="242" t="s">
        <v>315</v>
      </c>
      <c r="U427" s="224">
        <v>0.32</v>
      </c>
      <c r="V427" s="224">
        <f>ROUND(E427*U427,2)</f>
        <v>0.32</v>
      </c>
      <c r="W427" s="224"/>
      <c r="X427" s="224" t="s">
        <v>336</v>
      </c>
      <c r="Y427" s="224" t="s">
        <v>317</v>
      </c>
      <c r="Z427" s="214"/>
      <c r="AA427" s="214"/>
      <c r="AB427" s="214"/>
      <c r="AC427" s="214"/>
      <c r="AD427" s="214"/>
      <c r="AE427" s="214"/>
      <c r="AF427" s="214"/>
      <c r="AG427" s="214" t="s">
        <v>337</v>
      </c>
      <c r="AH427" s="214"/>
      <c r="AI427" s="214"/>
      <c r="AJ427" s="214"/>
      <c r="AK427" s="214"/>
      <c r="AL427" s="214"/>
      <c r="AM427" s="214"/>
      <c r="AN427" s="214"/>
      <c r="AO427" s="214"/>
      <c r="AP427" s="214"/>
      <c r="AQ427" s="214"/>
      <c r="AR427" s="214"/>
      <c r="AS427" s="214"/>
      <c r="AT427" s="214"/>
      <c r="AU427" s="214"/>
      <c r="AV427" s="214"/>
      <c r="AW427" s="214"/>
      <c r="AX427" s="214"/>
      <c r="AY427" s="214"/>
      <c r="AZ427" s="214"/>
      <c r="BA427" s="214"/>
      <c r="BB427" s="214"/>
      <c r="BC427" s="214"/>
      <c r="BD427" s="214"/>
      <c r="BE427" s="214"/>
      <c r="BF427" s="214"/>
      <c r="BG427" s="214"/>
      <c r="BH427" s="214"/>
    </row>
    <row r="428" spans="1:60" outlineLevel="2" x14ac:dyDescent="0.2">
      <c r="A428" s="221"/>
      <c r="B428" s="222"/>
      <c r="C428" s="267" t="s">
        <v>612</v>
      </c>
      <c r="D428" s="266"/>
      <c r="E428" s="266"/>
      <c r="F428" s="266"/>
      <c r="G428" s="266"/>
      <c r="H428" s="224"/>
      <c r="I428" s="224"/>
      <c r="J428" s="224"/>
      <c r="K428" s="224"/>
      <c r="L428" s="224"/>
      <c r="M428" s="224"/>
      <c r="N428" s="223"/>
      <c r="O428" s="223"/>
      <c r="P428" s="223"/>
      <c r="Q428" s="223"/>
      <c r="R428" s="224"/>
      <c r="S428" s="224"/>
      <c r="T428" s="224"/>
      <c r="U428" s="224"/>
      <c r="V428" s="224"/>
      <c r="W428" s="224"/>
      <c r="X428" s="224"/>
      <c r="Y428" s="224"/>
      <c r="Z428" s="214"/>
      <c r="AA428" s="214"/>
      <c r="AB428" s="214"/>
      <c r="AC428" s="214"/>
      <c r="AD428" s="214"/>
      <c r="AE428" s="214"/>
      <c r="AF428" s="214"/>
      <c r="AG428" s="214" t="s">
        <v>369</v>
      </c>
      <c r="AH428" s="214"/>
      <c r="AI428" s="214"/>
      <c r="AJ428" s="214"/>
      <c r="AK428" s="214"/>
      <c r="AL428" s="214"/>
      <c r="AM428" s="214"/>
      <c r="AN428" s="214"/>
      <c r="AO428" s="214"/>
      <c r="AP428" s="214"/>
      <c r="AQ428" s="214"/>
      <c r="AR428" s="214"/>
      <c r="AS428" s="214"/>
      <c r="AT428" s="214"/>
      <c r="AU428" s="214"/>
      <c r="AV428" s="214"/>
      <c r="AW428" s="214"/>
      <c r="AX428" s="214"/>
      <c r="AY428" s="214"/>
      <c r="AZ428" s="214"/>
      <c r="BA428" s="214"/>
      <c r="BB428" s="214"/>
      <c r="BC428" s="214"/>
      <c r="BD428" s="214"/>
      <c r="BE428" s="214"/>
      <c r="BF428" s="214"/>
      <c r="BG428" s="214"/>
      <c r="BH428" s="214"/>
    </row>
    <row r="429" spans="1:60" outlineLevel="2" x14ac:dyDescent="0.2">
      <c r="A429" s="221"/>
      <c r="B429" s="222"/>
      <c r="C429" s="258" t="s">
        <v>613</v>
      </c>
      <c r="D429" s="252"/>
      <c r="E429" s="252"/>
      <c r="F429" s="252"/>
      <c r="G429" s="252"/>
      <c r="H429" s="224"/>
      <c r="I429" s="224"/>
      <c r="J429" s="224"/>
      <c r="K429" s="224"/>
      <c r="L429" s="224"/>
      <c r="M429" s="224"/>
      <c r="N429" s="223"/>
      <c r="O429" s="223"/>
      <c r="P429" s="223"/>
      <c r="Q429" s="223"/>
      <c r="R429" s="224"/>
      <c r="S429" s="224"/>
      <c r="T429" s="224"/>
      <c r="U429" s="224"/>
      <c r="V429" s="224"/>
      <c r="W429" s="224"/>
      <c r="X429" s="224"/>
      <c r="Y429" s="224"/>
      <c r="Z429" s="214"/>
      <c r="AA429" s="214"/>
      <c r="AB429" s="214"/>
      <c r="AC429" s="214"/>
      <c r="AD429" s="214"/>
      <c r="AE429" s="214"/>
      <c r="AF429" s="214"/>
      <c r="AG429" s="214" t="s">
        <v>320</v>
      </c>
      <c r="AH429" s="214"/>
      <c r="AI429" s="214"/>
      <c r="AJ429" s="214"/>
      <c r="AK429" s="214"/>
      <c r="AL429" s="214"/>
      <c r="AM429" s="214"/>
      <c r="AN429" s="214"/>
      <c r="AO429" s="214"/>
      <c r="AP429" s="214"/>
      <c r="AQ429" s="214"/>
      <c r="AR429" s="214"/>
      <c r="AS429" s="214"/>
      <c r="AT429" s="214"/>
      <c r="AU429" s="214"/>
      <c r="AV429" s="214"/>
      <c r="AW429" s="214"/>
      <c r="AX429" s="214"/>
      <c r="AY429" s="214"/>
      <c r="AZ429" s="214"/>
      <c r="BA429" s="214"/>
      <c r="BB429" s="214"/>
      <c r="BC429" s="214"/>
      <c r="BD429" s="214"/>
      <c r="BE429" s="214"/>
      <c r="BF429" s="214"/>
      <c r="BG429" s="214"/>
      <c r="BH429" s="214"/>
    </row>
    <row r="430" spans="1:60" outlineLevel="1" x14ac:dyDescent="0.2">
      <c r="A430" s="236">
        <v>67</v>
      </c>
      <c r="B430" s="237" t="s">
        <v>1117</v>
      </c>
      <c r="C430" s="254" t="s">
        <v>1118</v>
      </c>
      <c r="D430" s="238" t="s">
        <v>403</v>
      </c>
      <c r="E430" s="239">
        <v>1</v>
      </c>
      <c r="F430" s="240"/>
      <c r="G430" s="241">
        <f>ROUND(E430*F430,2)</f>
        <v>0</v>
      </c>
      <c r="H430" s="240"/>
      <c r="I430" s="241">
        <f>ROUND(E430*H430,2)</f>
        <v>0</v>
      </c>
      <c r="J430" s="240"/>
      <c r="K430" s="241">
        <f>ROUND(E430*J430,2)</f>
        <v>0</v>
      </c>
      <c r="L430" s="241">
        <v>12</v>
      </c>
      <c r="M430" s="241">
        <f>G430*(1+L430/100)</f>
        <v>0</v>
      </c>
      <c r="N430" s="239">
        <v>1.5200000000000001E-3</v>
      </c>
      <c r="O430" s="239">
        <f>ROUND(E430*N430,2)</f>
        <v>0</v>
      </c>
      <c r="P430" s="239">
        <v>0</v>
      </c>
      <c r="Q430" s="239">
        <f>ROUND(E430*P430,2)</f>
        <v>0</v>
      </c>
      <c r="R430" s="241" t="s">
        <v>611</v>
      </c>
      <c r="S430" s="241" t="s">
        <v>315</v>
      </c>
      <c r="T430" s="242" t="s">
        <v>315</v>
      </c>
      <c r="U430" s="224">
        <v>1.173</v>
      </c>
      <c r="V430" s="224">
        <f>ROUND(E430*U430,2)</f>
        <v>1.17</v>
      </c>
      <c r="W430" s="224"/>
      <c r="X430" s="224" t="s">
        <v>336</v>
      </c>
      <c r="Y430" s="224" t="s">
        <v>317</v>
      </c>
      <c r="Z430" s="214"/>
      <c r="AA430" s="214"/>
      <c r="AB430" s="214"/>
      <c r="AC430" s="214"/>
      <c r="AD430" s="214"/>
      <c r="AE430" s="214"/>
      <c r="AF430" s="214"/>
      <c r="AG430" s="214" t="s">
        <v>337</v>
      </c>
      <c r="AH430" s="214"/>
      <c r="AI430" s="214"/>
      <c r="AJ430" s="214"/>
      <c r="AK430" s="214"/>
      <c r="AL430" s="214"/>
      <c r="AM430" s="214"/>
      <c r="AN430" s="214"/>
      <c r="AO430" s="214"/>
      <c r="AP430" s="214"/>
      <c r="AQ430" s="214"/>
      <c r="AR430" s="214"/>
      <c r="AS430" s="214"/>
      <c r="AT430" s="214"/>
      <c r="AU430" s="214"/>
      <c r="AV430" s="214"/>
      <c r="AW430" s="214"/>
      <c r="AX430" s="214"/>
      <c r="AY430" s="214"/>
      <c r="AZ430" s="214"/>
      <c r="BA430" s="214"/>
      <c r="BB430" s="214"/>
      <c r="BC430" s="214"/>
      <c r="BD430" s="214"/>
      <c r="BE430" s="214"/>
      <c r="BF430" s="214"/>
      <c r="BG430" s="214"/>
      <c r="BH430" s="214"/>
    </row>
    <row r="431" spans="1:60" outlineLevel="2" x14ac:dyDescent="0.2">
      <c r="A431" s="221"/>
      <c r="B431" s="222"/>
      <c r="C431" s="267" t="s">
        <v>612</v>
      </c>
      <c r="D431" s="266"/>
      <c r="E431" s="266"/>
      <c r="F431" s="266"/>
      <c r="G431" s="266"/>
      <c r="H431" s="224"/>
      <c r="I431" s="224"/>
      <c r="J431" s="224"/>
      <c r="K431" s="224"/>
      <c r="L431" s="224"/>
      <c r="M431" s="224"/>
      <c r="N431" s="223"/>
      <c r="O431" s="223"/>
      <c r="P431" s="223"/>
      <c r="Q431" s="223"/>
      <c r="R431" s="224"/>
      <c r="S431" s="224"/>
      <c r="T431" s="224"/>
      <c r="U431" s="224"/>
      <c r="V431" s="224"/>
      <c r="W431" s="224"/>
      <c r="X431" s="224"/>
      <c r="Y431" s="224"/>
      <c r="Z431" s="214"/>
      <c r="AA431" s="214"/>
      <c r="AB431" s="214"/>
      <c r="AC431" s="214"/>
      <c r="AD431" s="214"/>
      <c r="AE431" s="214"/>
      <c r="AF431" s="214"/>
      <c r="AG431" s="214" t="s">
        <v>369</v>
      </c>
      <c r="AH431" s="214"/>
      <c r="AI431" s="214"/>
      <c r="AJ431" s="214"/>
      <c r="AK431" s="214"/>
      <c r="AL431" s="214"/>
      <c r="AM431" s="214"/>
      <c r="AN431" s="214"/>
      <c r="AO431" s="214"/>
      <c r="AP431" s="214"/>
      <c r="AQ431" s="214"/>
      <c r="AR431" s="214"/>
      <c r="AS431" s="214"/>
      <c r="AT431" s="214"/>
      <c r="AU431" s="214"/>
      <c r="AV431" s="214"/>
      <c r="AW431" s="214"/>
      <c r="AX431" s="214"/>
      <c r="AY431" s="214"/>
      <c r="AZ431" s="214"/>
      <c r="BA431" s="214"/>
      <c r="BB431" s="214"/>
      <c r="BC431" s="214"/>
      <c r="BD431" s="214"/>
      <c r="BE431" s="214"/>
      <c r="BF431" s="214"/>
      <c r="BG431" s="214"/>
      <c r="BH431" s="214"/>
    </row>
    <row r="432" spans="1:60" outlineLevel="2" x14ac:dyDescent="0.2">
      <c r="A432" s="221"/>
      <c r="B432" s="222"/>
      <c r="C432" s="258" t="s">
        <v>613</v>
      </c>
      <c r="D432" s="252"/>
      <c r="E432" s="252"/>
      <c r="F432" s="252"/>
      <c r="G432" s="252"/>
      <c r="H432" s="224"/>
      <c r="I432" s="224"/>
      <c r="J432" s="224"/>
      <c r="K432" s="224"/>
      <c r="L432" s="224"/>
      <c r="M432" s="224"/>
      <c r="N432" s="223"/>
      <c r="O432" s="223"/>
      <c r="P432" s="223"/>
      <c r="Q432" s="223"/>
      <c r="R432" s="224"/>
      <c r="S432" s="224"/>
      <c r="T432" s="224"/>
      <c r="U432" s="224"/>
      <c r="V432" s="224"/>
      <c r="W432" s="224"/>
      <c r="X432" s="224"/>
      <c r="Y432" s="224"/>
      <c r="Z432" s="214"/>
      <c r="AA432" s="214"/>
      <c r="AB432" s="214"/>
      <c r="AC432" s="214"/>
      <c r="AD432" s="214"/>
      <c r="AE432" s="214"/>
      <c r="AF432" s="214"/>
      <c r="AG432" s="214" t="s">
        <v>320</v>
      </c>
      <c r="AH432" s="214"/>
      <c r="AI432" s="214"/>
      <c r="AJ432" s="214"/>
      <c r="AK432" s="214"/>
      <c r="AL432" s="214"/>
      <c r="AM432" s="214"/>
      <c r="AN432" s="214"/>
      <c r="AO432" s="214"/>
      <c r="AP432" s="214"/>
      <c r="AQ432" s="214"/>
      <c r="AR432" s="214"/>
      <c r="AS432" s="214"/>
      <c r="AT432" s="214"/>
      <c r="AU432" s="214"/>
      <c r="AV432" s="214"/>
      <c r="AW432" s="214"/>
      <c r="AX432" s="214"/>
      <c r="AY432" s="214"/>
      <c r="AZ432" s="214"/>
      <c r="BA432" s="214"/>
      <c r="BB432" s="214"/>
      <c r="BC432" s="214"/>
      <c r="BD432" s="214"/>
      <c r="BE432" s="214"/>
      <c r="BF432" s="214"/>
      <c r="BG432" s="214"/>
      <c r="BH432" s="214"/>
    </row>
    <row r="433" spans="1:60" outlineLevel="1" x14ac:dyDescent="0.2">
      <c r="A433" s="236">
        <v>68</v>
      </c>
      <c r="B433" s="237" t="s">
        <v>616</v>
      </c>
      <c r="C433" s="254" t="s">
        <v>617</v>
      </c>
      <c r="D433" s="238" t="s">
        <v>375</v>
      </c>
      <c r="E433" s="239">
        <v>2</v>
      </c>
      <c r="F433" s="240"/>
      <c r="G433" s="241">
        <f>ROUND(E433*F433,2)</f>
        <v>0</v>
      </c>
      <c r="H433" s="240"/>
      <c r="I433" s="241">
        <f>ROUND(E433*H433,2)</f>
        <v>0</v>
      </c>
      <c r="J433" s="240"/>
      <c r="K433" s="241">
        <f>ROUND(E433*J433,2)</f>
        <v>0</v>
      </c>
      <c r="L433" s="241">
        <v>12</v>
      </c>
      <c r="M433" s="241">
        <f>G433*(1+L433/100)</f>
        <v>0</v>
      </c>
      <c r="N433" s="239">
        <v>0</v>
      </c>
      <c r="O433" s="239">
        <f>ROUND(E433*N433,2)</f>
        <v>0</v>
      </c>
      <c r="P433" s="239">
        <v>0</v>
      </c>
      <c r="Q433" s="239">
        <f>ROUND(E433*P433,2)</f>
        <v>0</v>
      </c>
      <c r="R433" s="241" t="s">
        <v>611</v>
      </c>
      <c r="S433" s="241" t="s">
        <v>315</v>
      </c>
      <c r="T433" s="242" t="s">
        <v>315</v>
      </c>
      <c r="U433" s="224">
        <v>0.14799999999999999</v>
      </c>
      <c r="V433" s="224">
        <f>ROUND(E433*U433,2)</f>
        <v>0.3</v>
      </c>
      <c r="W433" s="224"/>
      <c r="X433" s="224" t="s">
        <v>336</v>
      </c>
      <c r="Y433" s="224" t="s">
        <v>317</v>
      </c>
      <c r="Z433" s="214"/>
      <c r="AA433" s="214"/>
      <c r="AB433" s="214"/>
      <c r="AC433" s="214"/>
      <c r="AD433" s="214"/>
      <c r="AE433" s="214"/>
      <c r="AF433" s="214"/>
      <c r="AG433" s="214" t="s">
        <v>337</v>
      </c>
      <c r="AH433" s="214"/>
      <c r="AI433" s="214"/>
      <c r="AJ433" s="214"/>
      <c r="AK433" s="214"/>
      <c r="AL433" s="214"/>
      <c r="AM433" s="214"/>
      <c r="AN433" s="214"/>
      <c r="AO433" s="214"/>
      <c r="AP433" s="214"/>
      <c r="AQ433" s="214"/>
      <c r="AR433" s="214"/>
      <c r="AS433" s="214"/>
      <c r="AT433" s="214"/>
      <c r="AU433" s="214"/>
      <c r="AV433" s="214"/>
      <c r="AW433" s="214"/>
      <c r="AX433" s="214"/>
      <c r="AY433" s="214"/>
      <c r="AZ433" s="214"/>
      <c r="BA433" s="214"/>
      <c r="BB433" s="214"/>
      <c r="BC433" s="214"/>
      <c r="BD433" s="214"/>
      <c r="BE433" s="214"/>
      <c r="BF433" s="214"/>
      <c r="BG433" s="214"/>
      <c r="BH433" s="214"/>
    </row>
    <row r="434" spans="1:60" outlineLevel="2" x14ac:dyDescent="0.2">
      <c r="A434" s="221"/>
      <c r="B434" s="222"/>
      <c r="C434" s="267" t="s">
        <v>618</v>
      </c>
      <c r="D434" s="266"/>
      <c r="E434" s="266"/>
      <c r="F434" s="266"/>
      <c r="G434" s="266"/>
      <c r="H434" s="224"/>
      <c r="I434" s="224"/>
      <c r="J434" s="224"/>
      <c r="K434" s="224"/>
      <c r="L434" s="224"/>
      <c r="M434" s="224"/>
      <c r="N434" s="223"/>
      <c r="O434" s="223"/>
      <c r="P434" s="223"/>
      <c r="Q434" s="223"/>
      <c r="R434" s="224"/>
      <c r="S434" s="224"/>
      <c r="T434" s="224"/>
      <c r="U434" s="224"/>
      <c r="V434" s="224"/>
      <c r="W434" s="224"/>
      <c r="X434" s="224"/>
      <c r="Y434" s="224"/>
      <c r="Z434" s="214"/>
      <c r="AA434" s="214"/>
      <c r="AB434" s="214"/>
      <c r="AC434" s="214"/>
      <c r="AD434" s="214"/>
      <c r="AE434" s="214"/>
      <c r="AF434" s="214"/>
      <c r="AG434" s="214" t="s">
        <v>369</v>
      </c>
      <c r="AH434" s="214"/>
      <c r="AI434" s="214"/>
      <c r="AJ434" s="214"/>
      <c r="AK434" s="214"/>
      <c r="AL434" s="214"/>
      <c r="AM434" s="214"/>
      <c r="AN434" s="214"/>
      <c r="AO434" s="214"/>
      <c r="AP434" s="214"/>
      <c r="AQ434" s="214"/>
      <c r="AR434" s="214"/>
      <c r="AS434" s="214"/>
      <c r="AT434" s="214"/>
      <c r="AU434" s="214"/>
      <c r="AV434" s="214"/>
      <c r="AW434" s="214"/>
      <c r="AX434" s="214"/>
      <c r="AY434" s="214"/>
      <c r="AZ434" s="214"/>
      <c r="BA434" s="214"/>
      <c r="BB434" s="214"/>
      <c r="BC434" s="214"/>
      <c r="BD434" s="214"/>
      <c r="BE434" s="214"/>
      <c r="BF434" s="214"/>
      <c r="BG434" s="214"/>
      <c r="BH434" s="214"/>
    </row>
    <row r="435" spans="1:60" outlineLevel="1" x14ac:dyDescent="0.2">
      <c r="A435" s="236">
        <v>69</v>
      </c>
      <c r="B435" s="237" t="s">
        <v>619</v>
      </c>
      <c r="C435" s="254" t="s">
        <v>620</v>
      </c>
      <c r="D435" s="238" t="s">
        <v>375</v>
      </c>
      <c r="E435" s="239">
        <v>1</v>
      </c>
      <c r="F435" s="240"/>
      <c r="G435" s="241">
        <f>ROUND(E435*F435,2)</f>
        <v>0</v>
      </c>
      <c r="H435" s="240"/>
      <c r="I435" s="241">
        <f>ROUND(E435*H435,2)</f>
        <v>0</v>
      </c>
      <c r="J435" s="240"/>
      <c r="K435" s="241">
        <f>ROUND(E435*J435,2)</f>
        <v>0</v>
      </c>
      <c r="L435" s="241">
        <v>12</v>
      </c>
      <c r="M435" s="241">
        <f>G435*(1+L435/100)</f>
        <v>0</v>
      </c>
      <c r="N435" s="239">
        <v>0</v>
      </c>
      <c r="O435" s="239">
        <f>ROUND(E435*N435,2)</f>
        <v>0</v>
      </c>
      <c r="P435" s="239">
        <v>0</v>
      </c>
      <c r="Q435" s="239">
        <f>ROUND(E435*P435,2)</f>
        <v>0</v>
      </c>
      <c r="R435" s="241" t="s">
        <v>611</v>
      </c>
      <c r="S435" s="241" t="s">
        <v>315</v>
      </c>
      <c r="T435" s="242" t="s">
        <v>315</v>
      </c>
      <c r="U435" s="224">
        <v>0.157</v>
      </c>
      <c r="V435" s="224">
        <f>ROUND(E435*U435,2)</f>
        <v>0.16</v>
      </c>
      <c r="W435" s="224"/>
      <c r="X435" s="224" t="s">
        <v>336</v>
      </c>
      <c r="Y435" s="224" t="s">
        <v>317</v>
      </c>
      <c r="Z435" s="214"/>
      <c r="AA435" s="214"/>
      <c r="AB435" s="214"/>
      <c r="AC435" s="214"/>
      <c r="AD435" s="214"/>
      <c r="AE435" s="214"/>
      <c r="AF435" s="214"/>
      <c r="AG435" s="214" t="s">
        <v>337</v>
      </c>
      <c r="AH435" s="214"/>
      <c r="AI435" s="214"/>
      <c r="AJ435" s="214"/>
      <c r="AK435" s="214"/>
      <c r="AL435" s="214"/>
      <c r="AM435" s="214"/>
      <c r="AN435" s="214"/>
      <c r="AO435" s="214"/>
      <c r="AP435" s="214"/>
      <c r="AQ435" s="214"/>
      <c r="AR435" s="214"/>
      <c r="AS435" s="214"/>
      <c r="AT435" s="214"/>
      <c r="AU435" s="214"/>
      <c r="AV435" s="214"/>
      <c r="AW435" s="214"/>
      <c r="AX435" s="214"/>
      <c r="AY435" s="214"/>
      <c r="AZ435" s="214"/>
      <c r="BA435" s="214"/>
      <c r="BB435" s="214"/>
      <c r="BC435" s="214"/>
      <c r="BD435" s="214"/>
      <c r="BE435" s="214"/>
      <c r="BF435" s="214"/>
      <c r="BG435" s="214"/>
      <c r="BH435" s="214"/>
    </row>
    <row r="436" spans="1:60" outlineLevel="2" x14ac:dyDescent="0.2">
      <c r="A436" s="221"/>
      <c r="B436" s="222"/>
      <c r="C436" s="267" t="s">
        <v>618</v>
      </c>
      <c r="D436" s="266"/>
      <c r="E436" s="266"/>
      <c r="F436" s="266"/>
      <c r="G436" s="266"/>
      <c r="H436" s="224"/>
      <c r="I436" s="224"/>
      <c r="J436" s="224"/>
      <c r="K436" s="224"/>
      <c r="L436" s="224"/>
      <c r="M436" s="224"/>
      <c r="N436" s="223"/>
      <c r="O436" s="223"/>
      <c r="P436" s="223"/>
      <c r="Q436" s="223"/>
      <c r="R436" s="224"/>
      <c r="S436" s="224"/>
      <c r="T436" s="224"/>
      <c r="U436" s="224"/>
      <c r="V436" s="224"/>
      <c r="W436" s="224"/>
      <c r="X436" s="224"/>
      <c r="Y436" s="224"/>
      <c r="Z436" s="214"/>
      <c r="AA436" s="214"/>
      <c r="AB436" s="214"/>
      <c r="AC436" s="214"/>
      <c r="AD436" s="214"/>
      <c r="AE436" s="214"/>
      <c r="AF436" s="214"/>
      <c r="AG436" s="214" t="s">
        <v>369</v>
      </c>
      <c r="AH436" s="214"/>
      <c r="AI436" s="214"/>
      <c r="AJ436" s="214"/>
      <c r="AK436" s="214"/>
      <c r="AL436" s="214"/>
      <c r="AM436" s="214"/>
      <c r="AN436" s="214"/>
      <c r="AO436" s="214"/>
      <c r="AP436" s="214"/>
      <c r="AQ436" s="214"/>
      <c r="AR436" s="214"/>
      <c r="AS436" s="214"/>
      <c r="AT436" s="214"/>
      <c r="AU436" s="214"/>
      <c r="AV436" s="214"/>
      <c r="AW436" s="214"/>
      <c r="AX436" s="214"/>
      <c r="AY436" s="214"/>
      <c r="AZ436" s="214"/>
      <c r="BA436" s="214"/>
      <c r="BB436" s="214"/>
      <c r="BC436" s="214"/>
      <c r="BD436" s="214"/>
      <c r="BE436" s="214"/>
      <c r="BF436" s="214"/>
      <c r="BG436" s="214"/>
      <c r="BH436" s="214"/>
    </row>
    <row r="437" spans="1:60" outlineLevel="1" x14ac:dyDescent="0.2">
      <c r="A437" s="236">
        <v>70</v>
      </c>
      <c r="B437" s="237" t="s">
        <v>1119</v>
      </c>
      <c r="C437" s="254" t="s">
        <v>1120</v>
      </c>
      <c r="D437" s="238" t="s">
        <v>375</v>
      </c>
      <c r="E437" s="239">
        <v>1</v>
      </c>
      <c r="F437" s="240"/>
      <c r="G437" s="241">
        <f>ROUND(E437*F437,2)</f>
        <v>0</v>
      </c>
      <c r="H437" s="240"/>
      <c r="I437" s="241">
        <f>ROUND(E437*H437,2)</f>
        <v>0</v>
      </c>
      <c r="J437" s="240"/>
      <c r="K437" s="241">
        <f>ROUND(E437*J437,2)</f>
        <v>0</v>
      </c>
      <c r="L437" s="241">
        <v>12</v>
      </c>
      <c r="M437" s="241">
        <f>G437*(1+L437/100)</f>
        <v>0</v>
      </c>
      <c r="N437" s="239">
        <v>0</v>
      </c>
      <c r="O437" s="239">
        <f>ROUND(E437*N437,2)</f>
        <v>0</v>
      </c>
      <c r="P437" s="239">
        <v>0</v>
      </c>
      <c r="Q437" s="239">
        <f>ROUND(E437*P437,2)</f>
        <v>0</v>
      </c>
      <c r="R437" s="241" t="s">
        <v>611</v>
      </c>
      <c r="S437" s="241" t="s">
        <v>315</v>
      </c>
      <c r="T437" s="242" t="s">
        <v>315</v>
      </c>
      <c r="U437" s="224">
        <v>0.25900000000000001</v>
      </c>
      <c r="V437" s="224">
        <f>ROUND(E437*U437,2)</f>
        <v>0.26</v>
      </c>
      <c r="W437" s="224"/>
      <c r="X437" s="224" t="s">
        <v>336</v>
      </c>
      <c r="Y437" s="224" t="s">
        <v>317</v>
      </c>
      <c r="Z437" s="214"/>
      <c r="AA437" s="214"/>
      <c r="AB437" s="214"/>
      <c r="AC437" s="214"/>
      <c r="AD437" s="214"/>
      <c r="AE437" s="214"/>
      <c r="AF437" s="214"/>
      <c r="AG437" s="214" t="s">
        <v>337</v>
      </c>
      <c r="AH437" s="214"/>
      <c r="AI437" s="214"/>
      <c r="AJ437" s="214"/>
      <c r="AK437" s="214"/>
      <c r="AL437" s="214"/>
      <c r="AM437" s="214"/>
      <c r="AN437" s="214"/>
      <c r="AO437" s="214"/>
      <c r="AP437" s="214"/>
      <c r="AQ437" s="214"/>
      <c r="AR437" s="214"/>
      <c r="AS437" s="214"/>
      <c r="AT437" s="214"/>
      <c r="AU437" s="214"/>
      <c r="AV437" s="214"/>
      <c r="AW437" s="214"/>
      <c r="AX437" s="214"/>
      <c r="AY437" s="214"/>
      <c r="AZ437" s="214"/>
      <c r="BA437" s="214"/>
      <c r="BB437" s="214"/>
      <c r="BC437" s="214"/>
      <c r="BD437" s="214"/>
      <c r="BE437" s="214"/>
      <c r="BF437" s="214"/>
      <c r="BG437" s="214"/>
      <c r="BH437" s="214"/>
    </row>
    <row r="438" spans="1:60" outlineLevel="2" x14ac:dyDescent="0.2">
      <c r="A438" s="221"/>
      <c r="B438" s="222"/>
      <c r="C438" s="267" t="s">
        <v>618</v>
      </c>
      <c r="D438" s="266"/>
      <c r="E438" s="266"/>
      <c r="F438" s="266"/>
      <c r="G438" s="266"/>
      <c r="H438" s="224"/>
      <c r="I438" s="224"/>
      <c r="J438" s="224"/>
      <c r="K438" s="224"/>
      <c r="L438" s="224"/>
      <c r="M438" s="224"/>
      <c r="N438" s="223"/>
      <c r="O438" s="223"/>
      <c r="P438" s="223"/>
      <c r="Q438" s="223"/>
      <c r="R438" s="224"/>
      <c r="S438" s="224"/>
      <c r="T438" s="224"/>
      <c r="U438" s="224"/>
      <c r="V438" s="224"/>
      <c r="W438" s="224"/>
      <c r="X438" s="224"/>
      <c r="Y438" s="224"/>
      <c r="Z438" s="214"/>
      <c r="AA438" s="214"/>
      <c r="AB438" s="214"/>
      <c r="AC438" s="214"/>
      <c r="AD438" s="214"/>
      <c r="AE438" s="214"/>
      <c r="AF438" s="214"/>
      <c r="AG438" s="214" t="s">
        <v>369</v>
      </c>
      <c r="AH438" s="214"/>
      <c r="AI438" s="214"/>
      <c r="AJ438" s="214"/>
      <c r="AK438" s="214"/>
      <c r="AL438" s="214"/>
      <c r="AM438" s="214"/>
      <c r="AN438" s="214"/>
      <c r="AO438" s="214"/>
      <c r="AP438" s="214"/>
      <c r="AQ438" s="214"/>
      <c r="AR438" s="214"/>
      <c r="AS438" s="214"/>
      <c r="AT438" s="214"/>
      <c r="AU438" s="214"/>
      <c r="AV438" s="214"/>
      <c r="AW438" s="214"/>
      <c r="AX438" s="214"/>
      <c r="AY438" s="214"/>
      <c r="AZ438" s="214"/>
      <c r="BA438" s="214"/>
      <c r="BB438" s="214"/>
      <c r="BC438" s="214"/>
      <c r="BD438" s="214"/>
      <c r="BE438" s="214"/>
      <c r="BF438" s="214"/>
      <c r="BG438" s="214"/>
      <c r="BH438" s="214"/>
    </row>
    <row r="439" spans="1:60" ht="45" outlineLevel="1" x14ac:dyDescent="0.2">
      <c r="A439" s="245">
        <v>71</v>
      </c>
      <c r="B439" s="246" t="s">
        <v>1403</v>
      </c>
      <c r="C439" s="256" t="s">
        <v>1404</v>
      </c>
      <c r="D439" s="247" t="s">
        <v>375</v>
      </c>
      <c r="E439" s="248">
        <v>1</v>
      </c>
      <c r="F439" s="249"/>
      <c r="G439" s="250">
        <f>ROUND(E439*F439,2)</f>
        <v>0</v>
      </c>
      <c r="H439" s="249"/>
      <c r="I439" s="250">
        <f>ROUND(E439*H439,2)</f>
        <v>0</v>
      </c>
      <c r="J439" s="249"/>
      <c r="K439" s="250">
        <f>ROUND(E439*J439,2)</f>
        <v>0</v>
      </c>
      <c r="L439" s="250">
        <v>12</v>
      </c>
      <c r="M439" s="250">
        <f>G439*(1+L439/100)</f>
        <v>0</v>
      </c>
      <c r="N439" s="248">
        <v>8.1999999999999998E-4</v>
      </c>
      <c r="O439" s="248">
        <f>ROUND(E439*N439,2)</f>
        <v>0</v>
      </c>
      <c r="P439" s="248">
        <v>0</v>
      </c>
      <c r="Q439" s="248">
        <f>ROUND(E439*P439,2)</f>
        <v>0</v>
      </c>
      <c r="R439" s="250" t="s">
        <v>611</v>
      </c>
      <c r="S439" s="250" t="s">
        <v>315</v>
      </c>
      <c r="T439" s="251" t="s">
        <v>315</v>
      </c>
      <c r="U439" s="224">
        <v>0.2</v>
      </c>
      <c r="V439" s="224">
        <f>ROUND(E439*U439,2)</f>
        <v>0.2</v>
      </c>
      <c r="W439" s="224"/>
      <c r="X439" s="224" t="s">
        <v>336</v>
      </c>
      <c r="Y439" s="224" t="s">
        <v>317</v>
      </c>
      <c r="Z439" s="214"/>
      <c r="AA439" s="214"/>
      <c r="AB439" s="214"/>
      <c r="AC439" s="214"/>
      <c r="AD439" s="214"/>
      <c r="AE439" s="214"/>
      <c r="AF439" s="214"/>
      <c r="AG439" s="214" t="s">
        <v>337</v>
      </c>
      <c r="AH439" s="214"/>
      <c r="AI439" s="214"/>
      <c r="AJ439" s="214"/>
      <c r="AK439" s="214"/>
      <c r="AL439" s="214"/>
      <c r="AM439" s="214"/>
      <c r="AN439" s="214"/>
      <c r="AO439" s="214"/>
      <c r="AP439" s="214"/>
      <c r="AQ439" s="214"/>
      <c r="AR439" s="214"/>
      <c r="AS439" s="214"/>
      <c r="AT439" s="214"/>
      <c r="AU439" s="214"/>
      <c r="AV439" s="214"/>
      <c r="AW439" s="214"/>
      <c r="AX439" s="214"/>
      <c r="AY439" s="214"/>
      <c r="AZ439" s="214"/>
      <c r="BA439" s="214"/>
      <c r="BB439" s="214"/>
      <c r="BC439" s="214"/>
      <c r="BD439" s="214"/>
      <c r="BE439" s="214"/>
      <c r="BF439" s="214"/>
      <c r="BG439" s="214"/>
      <c r="BH439" s="214"/>
    </row>
    <row r="440" spans="1:60" outlineLevel="1" x14ac:dyDescent="0.2">
      <c r="A440" s="236">
        <v>72</v>
      </c>
      <c r="B440" s="237" t="s">
        <v>1407</v>
      </c>
      <c r="C440" s="254" t="s">
        <v>1408</v>
      </c>
      <c r="D440" s="238" t="s">
        <v>581</v>
      </c>
      <c r="E440" s="239">
        <v>3.0599999999999998E-3</v>
      </c>
      <c r="F440" s="240"/>
      <c r="G440" s="241">
        <f>ROUND(E440*F440,2)</f>
        <v>0</v>
      </c>
      <c r="H440" s="240"/>
      <c r="I440" s="241">
        <f>ROUND(E440*H440,2)</f>
        <v>0</v>
      </c>
      <c r="J440" s="240"/>
      <c r="K440" s="241">
        <f>ROUND(E440*J440,2)</f>
        <v>0</v>
      </c>
      <c r="L440" s="241">
        <v>12</v>
      </c>
      <c r="M440" s="241">
        <f>G440*(1+L440/100)</f>
        <v>0</v>
      </c>
      <c r="N440" s="239">
        <v>0</v>
      </c>
      <c r="O440" s="239">
        <f>ROUND(E440*N440,2)</f>
        <v>0</v>
      </c>
      <c r="P440" s="239">
        <v>0</v>
      </c>
      <c r="Q440" s="239">
        <f>ROUND(E440*P440,2)</f>
        <v>0</v>
      </c>
      <c r="R440" s="241" t="s">
        <v>611</v>
      </c>
      <c r="S440" s="241" t="s">
        <v>315</v>
      </c>
      <c r="T440" s="242" t="s">
        <v>315</v>
      </c>
      <c r="U440" s="224">
        <v>1.5229999999999999</v>
      </c>
      <c r="V440" s="224">
        <f>ROUND(E440*U440,2)</f>
        <v>0</v>
      </c>
      <c r="W440" s="224"/>
      <c r="X440" s="224" t="s">
        <v>582</v>
      </c>
      <c r="Y440" s="224" t="s">
        <v>317</v>
      </c>
      <c r="Z440" s="214"/>
      <c r="AA440" s="214"/>
      <c r="AB440" s="214"/>
      <c r="AC440" s="214"/>
      <c r="AD440" s="214"/>
      <c r="AE440" s="214"/>
      <c r="AF440" s="214"/>
      <c r="AG440" s="214" t="s">
        <v>583</v>
      </c>
      <c r="AH440" s="214"/>
      <c r="AI440" s="214"/>
      <c r="AJ440" s="214"/>
      <c r="AK440" s="214"/>
      <c r="AL440" s="214"/>
      <c r="AM440" s="214"/>
      <c r="AN440" s="214"/>
      <c r="AO440" s="214"/>
      <c r="AP440" s="214"/>
      <c r="AQ440" s="214"/>
      <c r="AR440" s="214"/>
      <c r="AS440" s="214"/>
      <c r="AT440" s="214"/>
      <c r="AU440" s="214"/>
      <c r="AV440" s="214"/>
      <c r="AW440" s="214"/>
      <c r="AX440" s="214"/>
      <c r="AY440" s="214"/>
      <c r="AZ440" s="214"/>
      <c r="BA440" s="214"/>
      <c r="BB440" s="214"/>
      <c r="BC440" s="214"/>
      <c r="BD440" s="214"/>
      <c r="BE440" s="214"/>
      <c r="BF440" s="214"/>
      <c r="BG440" s="214"/>
      <c r="BH440" s="214"/>
    </row>
    <row r="441" spans="1:60" outlineLevel="2" x14ac:dyDescent="0.2">
      <c r="A441" s="221"/>
      <c r="B441" s="222"/>
      <c r="C441" s="267" t="s">
        <v>623</v>
      </c>
      <c r="D441" s="266"/>
      <c r="E441" s="266"/>
      <c r="F441" s="266"/>
      <c r="G441" s="266"/>
      <c r="H441" s="224"/>
      <c r="I441" s="224"/>
      <c r="J441" s="224"/>
      <c r="K441" s="224"/>
      <c r="L441" s="224"/>
      <c r="M441" s="224"/>
      <c r="N441" s="223"/>
      <c r="O441" s="223"/>
      <c r="P441" s="223"/>
      <c r="Q441" s="223"/>
      <c r="R441" s="224"/>
      <c r="S441" s="224"/>
      <c r="T441" s="224"/>
      <c r="U441" s="224"/>
      <c r="V441" s="224"/>
      <c r="W441" s="224"/>
      <c r="X441" s="224"/>
      <c r="Y441" s="224"/>
      <c r="Z441" s="214"/>
      <c r="AA441" s="214"/>
      <c r="AB441" s="214"/>
      <c r="AC441" s="214"/>
      <c r="AD441" s="214"/>
      <c r="AE441" s="214"/>
      <c r="AF441" s="214"/>
      <c r="AG441" s="214" t="s">
        <v>369</v>
      </c>
      <c r="AH441" s="214"/>
      <c r="AI441" s="214"/>
      <c r="AJ441" s="214"/>
      <c r="AK441" s="214"/>
      <c r="AL441" s="214"/>
      <c r="AM441" s="214"/>
      <c r="AN441" s="214"/>
      <c r="AO441" s="214"/>
      <c r="AP441" s="214"/>
      <c r="AQ441" s="214"/>
      <c r="AR441" s="214"/>
      <c r="AS441" s="214"/>
      <c r="AT441" s="214"/>
      <c r="AU441" s="214"/>
      <c r="AV441" s="214"/>
      <c r="AW441" s="214"/>
      <c r="AX441" s="214"/>
      <c r="AY441" s="214"/>
      <c r="AZ441" s="214"/>
      <c r="BA441" s="214"/>
      <c r="BB441" s="214"/>
      <c r="BC441" s="214"/>
      <c r="BD441" s="214"/>
      <c r="BE441" s="214"/>
      <c r="BF441" s="214"/>
      <c r="BG441" s="214"/>
      <c r="BH441" s="214"/>
    </row>
    <row r="442" spans="1:60" x14ac:dyDescent="0.2">
      <c r="A442" s="229" t="s">
        <v>310</v>
      </c>
      <c r="B442" s="230" t="s">
        <v>225</v>
      </c>
      <c r="C442" s="253" t="s">
        <v>226</v>
      </c>
      <c r="D442" s="231"/>
      <c r="E442" s="232"/>
      <c r="F442" s="233"/>
      <c r="G442" s="233">
        <f>SUMIF(AG443:AG444,"&lt;&gt;NOR",G443:G444)</f>
        <v>0</v>
      </c>
      <c r="H442" s="233"/>
      <c r="I442" s="233">
        <f>SUM(I443:I444)</f>
        <v>0</v>
      </c>
      <c r="J442" s="233"/>
      <c r="K442" s="233">
        <f>SUM(K443:K444)</f>
        <v>0</v>
      </c>
      <c r="L442" s="233"/>
      <c r="M442" s="233">
        <f>SUM(M443:M444)</f>
        <v>0</v>
      </c>
      <c r="N442" s="232"/>
      <c r="O442" s="232">
        <f>SUM(O443:O444)</f>
        <v>0</v>
      </c>
      <c r="P442" s="232"/>
      <c r="Q442" s="232">
        <f>SUM(Q443:Q444)</f>
        <v>0</v>
      </c>
      <c r="R442" s="233"/>
      <c r="S442" s="233"/>
      <c r="T442" s="234"/>
      <c r="U442" s="228"/>
      <c r="V442" s="228">
        <f>SUM(V443:V444)</f>
        <v>2.13</v>
      </c>
      <c r="W442" s="228"/>
      <c r="X442" s="228"/>
      <c r="Y442" s="228"/>
      <c r="AG442" t="s">
        <v>311</v>
      </c>
    </row>
    <row r="443" spans="1:60" outlineLevel="1" x14ac:dyDescent="0.2">
      <c r="A443" s="245">
        <v>73</v>
      </c>
      <c r="B443" s="246" t="s">
        <v>624</v>
      </c>
      <c r="C443" s="256" t="s">
        <v>625</v>
      </c>
      <c r="D443" s="247" t="s">
        <v>375</v>
      </c>
      <c r="E443" s="248">
        <v>4</v>
      </c>
      <c r="F443" s="249"/>
      <c r="G443" s="250">
        <f>ROUND(E443*F443,2)</f>
        <v>0</v>
      </c>
      <c r="H443" s="249"/>
      <c r="I443" s="250">
        <f>ROUND(E443*H443,2)</f>
        <v>0</v>
      </c>
      <c r="J443" s="249"/>
      <c r="K443" s="250">
        <f>ROUND(E443*J443,2)</f>
        <v>0</v>
      </c>
      <c r="L443" s="250">
        <v>12</v>
      </c>
      <c r="M443" s="250">
        <f>G443*(1+L443/100)</f>
        <v>0</v>
      </c>
      <c r="N443" s="248">
        <v>0</v>
      </c>
      <c r="O443" s="248">
        <f>ROUND(E443*N443,2)</f>
        <v>0</v>
      </c>
      <c r="P443" s="248">
        <v>0</v>
      </c>
      <c r="Q443" s="248">
        <f>ROUND(E443*P443,2)</f>
        <v>0</v>
      </c>
      <c r="R443" s="250" t="s">
        <v>611</v>
      </c>
      <c r="S443" s="250" t="s">
        <v>315</v>
      </c>
      <c r="T443" s="251" t="s">
        <v>315</v>
      </c>
      <c r="U443" s="224">
        <v>0.42499999999999999</v>
      </c>
      <c r="V443" s="224">
        <f>ROUND(E443*U443,2)</f>
        <v>1.7</v>
      </c>
      <c r="W443" s="224"/>
      <c r="X443" s="224" t="s">
        <v>336</v>
      </c>
      <c r="Y443" s="224" t="s">
        <v>317</v>
      </c>
      <c r="Z443" s="214"/>
      <c r="AA443" s="214"/>
      <c r="AB443" s="214"/>
      <c r="AC443" s="214"/>
      <c r="AD443" s="214"/>
      <c r="AE443" s="214"/>
      <c r="AF443" s="214"/>
      <c r="AG443" s="214" t="s">
        <v>337</v>
      </c>
      <c r="AH443" s="214"/>
      <c r="AI443" s="214"/>
      <c r="AJ443" s="214"/>
      <c r="AK443" s="214"/>
      <c r="AL443" s="214"/>
      <c r="AM443" s="214"/>
      <c r="AN443" s="214"/>
      <c r="AO443" s="214"/>
      <c r="AP443" s="214"/>
      <c r="AQ443" s="214"/>
      <c r="AR443" s="214"/>
      <c r="AS443" s="214"/>
      <c r="AT443" s="214"/>
      <c r="AU443" s="214"/>
      <c r="AV443" s="214"/>
      <c r="AW443" s="214"/>
      <c r="AX443" s="214"/>
      <c r="AY443" s="214"/>
      <c r="AZ443" s="214"/>
      <c r="BA443" s="214"/>
      <c r="BB443" s="214"/>
      <c r="BC443" s="214"/>
      <c r="BD443" s="214"/>
      <c r="BE443" s="214"/>
      <c r="BF443" s="214"/>
      <c r="BG443" s="214"/>
      <c r="BH443" s="214"/>
    </row>
    <row r="444" spans="1:60" outlineLevel="1" x14ac:dyDescent="0.2">
      <c r="A444" s="245">
        <v>74</v>
      </c>
      <c r="B444" s="246" t="s">
        <v>626</v>
      </c>
      <c r="C444" s="256" t="s">
        <v>627</v>
      </c>
      <c r="D444" s="247" t="s">
        <v>375</v>
      </c>
      <c r="E444" s="248">
        <v>1</v>
      </c>
      <c r="F444" s="249"/>
      <c r="G444" s="250">
        <f>ROUND(E444*F444,2)</f>
        <v>0</v>
      </c>
      <c r="H444" s="249"/>
      <c r="I444" s="250">
        <f>ROUND(E444*H444,2)</f>
        <v>0</v>
      </c>
      <c r="J444" s="249"/>
      <c r="K444" s="250">
        <f>ROUND(E444*J444,2)</f>
        <v>0</v>
      </c>
      <c r="L444" s="250">
        <v>12</v>
      </c>
      <c r="M444" s="250">
        <f>G444*(1+L444/100)</f>
        <v>0</v>
      </c>
      <c r="N444" s="248">
        <v>0</v>
      </c>
      <c r="O444" s="248">
        <f>ROUND(E444*N444,2)</f>
        <v>0</v>
      </c>
      <c r="P444" s="248">
        <v>0</v>
      </c>
      <c r="Q444" s="248">
        <f>ROUND(E444*P444,2)</f>
        <v>0</v>
      </c>
      <c r="R444" s="250" t="s">
        <v>611</v>
      </c>
      <c r="S444" s="250" t="s">
        <v>315</v>
      </c>
      <c r="T444" s="251" t="s">
        <v>315</v>
      </c>
      <c r="U444" s="224">
        <v>0.42499999999999999</v>
      </c>
      <c r="V444" s="224">
        <f>ROUND(E444*U444,2)</f>
        <v>0.43</v>
      </c>
      <c r="W444" s="224"/>
      <c r="X444" s="224" t="s">
        <v>336</v>
      </c>
      <c r="Y444" s="224" t="s">
        <v>317</v>
      </c>
      <c r="Z444" s="214"/>
      <c r="AA444" s="214"/>
      <c r="AB444" s="214"/>
      <c r="AC444" s="214"/>
      <c r="AD444" s="214"/>
      <c r="AE444" s="214"/>
      <c r="AF444" s="214"/>
      <c r="AG444" s="214" t="s">
        <v>337</v>
      </c>
      <c r="AH444" s="214"/>
      <c r="AI444" s="214"/>
      <c r="AJ444" s="214"/>
      <c r="AK444" s="214"/>
      <c r="AL444" s="214"/>
      <c r="AM444" s="214"/>
      <c r="AN444" s="214"/>
      <c r="AO444" s="214"/>
      <c r="AP444" s="214"/>
      <c r="AQ444" s="214"/>
      <c r="AR444" s="214"/>
      <c r="AS444" s="214"/>
      <c r="AT444" s="214"/>
      <c r="AU444" s="214"/>
      <c r="AV444" s="214"/>
      <c r="AW444" s="214"/>
      <c r="AX444" s="214"/>
      <c r="AY444" s="214"/>
      <c r="AZ444" s="214"/>
      <c r="BA444" s="214"/>
      <c r="BB444" s="214"/>
      <c r="BC444" s="214"/>
      <c r="BD444" s="214"/>
      <c r="BE444" s="214"/>
      <c r="BF444" s="214"/>
      <c r="BG444" s="214"/>
      <c r="BH444" s="214"/>
    </row>
    <row r="445" spans="1:60" x14ac:dyDescent="0.2">
      <c r="A445" s="229" t="s">
        <v>310</v>
      </c>
      <c r="B445" s="230" t="s">
        <v>229</v>
      </c>
      <c r="C445" s="253" t="s">
        <v>230</v>
      </c>
      <c r="D445" s="231"/>
      <c r="E445" s="232"/>
      <c r="F445" s="233"/>
      <c r="G445" s="233">
        <f>SUMIF(AG446:AG473,"&lt;&gt;NOR",G446:G473)</f>
        <v>0</v>
      </c>
      <c r="H445" s="233"/>
      <c r="I445" s="233">
        <f>SUM(I446:I473)</f>
        <v>0</v>
      </c>
      <c r="J445" s="233"/>
      <c r="K445" s="233">
        <f>SUM(K446:K473)</f>
        <v>0</v>
      </c>
      <c r="L445" s="233"/>
      <c r="M445" s="233">
        <f>SUM(M446:M473)</f>
        <v>0</v>
      </c>
      <c r="N445" s="232"/>
      <c r="O445" s="232">
        <f>SUM(O446:O473)</f>
        <v>0.14000000000000001</v>
      </c>
      <c r="P445" s="232"/>
      <c r="Q445" s="232">
        <f>SUM(Q446:Q473)</f>
        <v>0.83</v>
      </c>
      <c r="R445" s="233"/>
      <c r="S445" s="233"/>
      <c r="T445" s="234"/>
      <c r="U445" s="228"/>
      <c r="V445" s="228">
        <f>SUM(V446:V473)</f>
        <v>17.900000000000002</v>
      </c>
      <c r="W445" s="228"/>
      <c r="X445" s="228"/>
      <c r="Y445" s="228"/>
      <c r="AG445" t="s">
        <v>311</v>
      </c>
    </row>
    <row r="446" spans="1:60" ht="45" outlineLevel="1" x14ac:dyDescent="0.2">
      <c r="A446" s="245">
        <v>75</v>
      </c>
      <c r="B446" s="246" t="s">
        <v>1130</v>
      </c>
      <c r="C446" s="256" t="s">
        <v>1131</v>
      </c>
      <c r="D446" s="247" t="s">
        <v>330</v>
      </c>
      <c r="E446" s="248">
        <v>1</v>
      </c>
      <c r="F446" s="249"/>
      <c r="G446" s="250">
        <f>ROUND(E446*F446,2)</f>
        <v>0</v>
      </c>
      <c r="H446" s="249"/>
      <c r="I446" s="250">
        <f>ROUND(E446*H446,2)</f>
        <v>0</v>
      </c>
      <c r="J446" s="249"/>
      <c r="K446" s="250">
        <f>ROUND(E446*J446,2)</f>
        <v>0</v>
      </c>
      <c r="L446" s="250">
        <v>12</v>
      </c>
      <c r="M446" s="250">
        <f>G446*(1+L446/100)</f>
        <v>0</v>
      </c>
      <c r="N446" s="248">
        <v>1.77E-2</v>
      </c>
      <c r="O446" s="248">
        <f>ROUND(E446*N446,2)</f>
        <v>0.02</v>
      </c>
      <c r="P446" s="248">
        <v>0</v>
      </c>
      <c r="Q446" s="248">
        <f>ROUND(E446*P446,2)</f>
        <v>0</v>
      </c>
      <c r="R446" s="250" t="s">
        <v>611</v>
      </c>
      <c r="S446" s="250" t="s">
        <v>315</v>
      </c>
      <c r="T446" s="251" t="s">
        <v>315</v>
      </c>
      <c r="U446" s="224">
        <v>0.97299999999999998</v>
      </c>
      <c r="V446" s="224">
        <f>ROUND(E446*U446,2)</f>
        <v>0.97</v>
      </c>
      <c r="W446" s="224"/>
      <c r="X446" s="224" t="s">
        <v>336</v>
      </c>
      <c r="Y446" s="224" t="s">
        <v>317</v>
      </c>
      <c r="Z446" s="214"/>
      <c r="AA446" s="214"/>
      <c r="AB446" s="214"/>
      <c r="AC446" s="214"/>
      <c r="AD446" s="214"/>
      <c r="AE446" s="214"/>
      <c r="AF446" s="214"/>
      <c r="AG446" s="214" t="s">
        <v>1123</v>
      </c>
      <c r="AH446" s="214"/>
      <c r="AI446" s="214"/>
      <c r="AJ446" s="214"/>
      <c r="AK446" s="214"/>
      <c r="AL446" s="214"/>
      <c r="AM446" s="214"/>
      <c r="AN446" s="214"/>
      <c r="AO446" s="214"/>
      <c r="AP446" s="214"/>
      <c r="AQ446" s="214"/>
      <c r="AR446" s="214"/>
      <c r="AS446" s="214"/>
      <c r="AT446" s="214"/>
      <c r="AU446" s="214"/>
      <c r="AV446" s="214"/>
      <c r="AW446" s="214"/>
      <c r="AX446" s="214"/>
      <c r="AY446" s="214"/>
      <c r="AZ446" s="214"/>
      <c r="BA446" s="214"/>
      <c r="BB446" s="214"/>
      <c r="BC446" s="214"/>
      <c r="BD446" s="214"/>
      <c r="BE446" s="214"/>
      <c r="BF446" s="214"/>
      <c r="BG446" s="214"/>
      <c r="BH446" s="214"/>
    </row>
    <row r="447" spans="1:60" outlineLevel="1" x14ac:dyDescent="0.2">
      <c r="A447" s="245">
        <v>76</v>
      </c>
      <c r="B447" s="246" t="s">
        <v>636</v>
      </c>
      <c r="C447" s="256" t="s">
        <v>637</v>
      </c>
      <c r="D447" s="247" t="s">
        <v>330</v>
      </c>
      <c r="E447" s="248">
        <v>1</v>
      </c>
      <c r="F447" s="249"/>
      <c r="G447" s="250">
        <f>ROUND(E447*F447,2)</f>
        <v>0</v>
      </c>
      <c r="H447" s="249"/>
      <c r="I447" s="250">
        <f>ROUND(E447*H447,2)</f>
        <v>0</v>
      </c>
      <c r="J447" s="249"/>
      <c r="K447" s="250">
        <f>ROUND(E447*J447,2)</f>
        <v>0</v>
      </c>
      <c r="L447" s="250">
        <v>12</v>
      </c>
      <c r="M447" s="250">
        <f>G447*(1+L447/100)</f>
        <v>0</v>
      </c>
      <c r="N447" s="248">
        <v>1.5310000000000001E-2</v>
      </c>
      <c r="O447" s="248">
        <f>ROUND(E447*N447,2)</f>
        <v>0.02</v>
      </c>
      <c r="P447" s="248">
        <v>0</v>
      </c>
      <c r="Q447" s="248">
        <f>ROUND(E447*P447,2)</f>
        <v>0</v>
      </c>
      <c r="R447" s="250" t="s">
        <v>611</v>
      </c>
      <c r="S447" s="250" t="s">
        <v>315</v>
      </c>
      <c r="T447" s="251" t="s">
        <v>315</v>
      </c>
      <c r="U447" s="224">
        <v>1.1890000000000001</v>
      </c>
      <c r="V447" s="224">
        <f>ROUND(E447*U447,2)</f>
        <v>1.19</v>
      </c>
      <c r="W447" s="224"/>
      <c r="X447" s="224" t="s">
        <v>336</v>
      </c>
      <c r="Y447" s="224" t="s">
        <v>317</v>
      </c>
      <c r="Z447" s="214"/>
      <c r="AA447" s="214"/>
      <c r="AB447" s="214"/>
      <c r="AC447" s="214"/>
      <c r="AD447" s="214"/>
      <c r="AE447" s="214"/>
      <c r="AF447" s="214"/>
      <c r="AG447" s="214" t="s">
        <v>1123</v>
      </c>
      <c r="AH447" s="214"/>
      <c r="AI447" s="214"/>
      <c r="AJ447" s="214"/>
      <c r="AK447" s="214"/>
      <c r="AL447" s="214"/>
      <c r="AM447" s="214"/>
      <c r="AN447" s="214"/>
      <c r="AO447" s="214"/>
      <c r="AP447" s="214"/>
      <c r="AQ447" s="214"/>
      <c r="AR447" s="214"/>
      <c r="AS447" s="214"/>
      <c r="AT447" s="214"/>
      <c r="AU447" s="214"/>
      <c r="AV447" s="214"/>
      <c r="AW447" s="214"/>
      <c r="AX447" s="214"/>
      <c r="AY447" s="214"/>
      <c r="AZ447" s="214"/>
      <c r="BA447" s="214"/>
      <c r="BB447" s="214"/>
      <c r="BC447" s="214"/>
      <c r="BD447" s="214"/>
      <c r="BE447" s="214"/>
      <c r="BF447" s="214"/>
      <c r="BG447" s="214"/>
      <c r="BH447" s="214"/>
    </row>
    <row r="448" spans="1:60" ht="22.5" outlineLevel="1" x14ac:dyDescent="0.2">
      <c r="A448" s="245">
        <v>77</v>
      </c>
      <c r="B448" s="246" t="s">
        <v>1133</v>
      </c>
      <c r="C448" s="256" t="s">
        <v>1134</v>
      </c>
      <c r="D448" s="247" t="s">
        <v>375</v>
      </c>
      <c r="E448" s="248">
        <v>1</v>
      </c>
      <c r="F448" s="249"/>
      <c r="G448" s="250">
        <f>ROUND(E448*F448,2)</f>
        <v>0</v>
      </c>
      <c r="H448" s="249"/>
      <c r="I448" s="250">
        <f>ROUND(E448*H448,2)</f>
        <v>0</v>
      </c>
      <c r="J448" s="249"/>
      <c r="K448" s="250">
        <f>ROUND(E448*J448,2)</f>
        <v>0</v>
      </c>
      <c r="L448" s="250">
        <v>12</v>
      </c>
      <c r="M448" s="250">
        <f>G448*(1+L448/100)</f>
        <v>0</v>
      </c>
      <c r="N448" s="248">
        <v>8.4999999999999995E-4</v>
      </c>
      <c r="O448" s="248">
        <f>ROUND(E448*N448,2)</f>
        <v>0</v>
      </c>
      <c r="P448" s="248">
        <v>0</v>
      </c>
      <c r="Q448" s="248">
        <f>ROUND(E448*P448,2)</f>
        <v>0</v>
      </c>
      <c r="R448" s="250" t="s">
        <v>611</v>
      </c>
      <c r="S448" s="250" t="s">
        <v>315</v>
      </c>
      <c r="T448" s="251" t="s">
        <v>315</v>
      </c>
      <c r="U448" s="224">
        <v>0.48499999999999999</v>
      </c>
      <c r="V448" s="224">
        <f>ROUND(E448*U448,2)</f>
        <v>0.49</v>
      </c>
      <c r="W448" s="224"/>
      <c r="X448" s="224" t="s">
        <v>336</v>
      </c>
      <c r="Y448" s="224" t="s">
        <v>317</v>
      </c>
      <c r="Z448" s="214"/>
      <c r="AA448" s="214"/>
      <c r="AB448" s="214"/>
      <c r="AC448" s="214"/>
      <c r="AD448" s="214"/>
      <c r="AE448" s="214"/>
      <c r="AF448" s="214"/>
      <c r="AG448" s="214" t="s">
        <v>337</v>
      </c>
      <c r="AH448" s="214"/>
      <c r="AI448" s="214"/>
      <c r="AJ448" s="214"/>
      <c r="AK448" s="214"/>
      <c r="AL448" s="214"/>
      <c r="AM448" s="214"/>
      <c r="AN448" s="214"/>
      <c r="AO448" s="214"/>
      <c r="AP448" s="214"/>
      <c r="AQ448" s="214"/>
      <c r="AR448" s="214"/>
      <c r="AS448" s="214"/>
      <c r="AT448" s="214"/>
      <c r="AU448" s="214"/>
      <c r="AV448" s="214"/>
      <c r="AW448" s="214"/>
      <c r="AX448" s="214"/>
      <c r="AY448" s="214"/>
      <c r="AZ448" s="214"/>
      <c r="BA448" s="214"/>
      <c r="BB448" s="214"/>
      <c r="BC448" s="214"/>
      <c r="BD448" s="214"/>
      <c r="BE448" s="214"/>
      <c r="BF448" s="214"/>
      <c r="BG448" s="214"/>
      <c r="BH448" s="214"/>
    </row>
    <row r="449" spans="1:60" ht="22.5" outlineLevel="1" x14ac:dyDescent="0.2">
      <c r="A449" s="245">
        <v>78</v>
      </c>
      <c r="B449" s="246" t="s">
        <v>641</v>
      </c>
      <c r="C449" s="256" t="s">
        <v>642</v>
      </c>
      <c r="D449" s="247" t="s">
        <v>330</v>
      </c>
      <c r="E449" s="248">
        <v>1</v>
      </c>
      <c r="F449" s="249"/>
      <c r="G449" s="250">
        <f>ROUND(E449*F449,2)</f>
        <v>0</v>
      </c>
      <c r="H449" s="249"/>
      <c r="I449" s="250">
        <f>ROUND(E449*H449,2)</f>
        <v>0</v>
      </c>
      <c r="J449" s="249"/>
      <c r="K449" s="250">
        <f>ROUND(E449*J449,2)</f>
        <v>0</v>
      </c>
      <c r="L449" s="250">
        <v>12</v>
      </c>
      <c r="M449" s="250">
        <f>G449*(1+L449/100)</f>
        <v>0</v>
      </c>
      <c r="N449" s="248">
        <v>7.084E-2</v>
      </c>
      <c r="O449" s="248">
        <f>ROUND(E449*N449,2)</f>
        <v>7.0000000000000007E-2</v>
      </c>
      <c r="P449" s="248">
        <v>0</v>
      </c>
      <c r="Q449" s="248">
        <f>ROUND(E449*P449,2)</f>
        <v>0</v>
      </c>
      <c r="R449" s="250" t="s">
        <v>611</v>
      </c>
      <c r="S449" s="250" t="s">
        <v>315</v>
      </c>
      <c r="T449" s="251" t="s">
        <v>315</v>
      </c>
      <c r="U449" s="224">
        <v>2.96</v>
      </c>
      <c r="V449" s="224">
        <f>ROUND(E449*U449,2)</f>
        <v>2.96</v>
      </c>
      <c r="W449" s="224"/>
      <c r="X449" s="224" t="s">
        <v>336</v>
      </c>
      <c r="Y449" s="224" t="s">
        <v>317</v>
      </c>
      <c r="Z449" s="214"/>
      <c r="AA449" s="214"/>
      <c r="AB449" s="214"/>
      <c r="AC449" s="214"/>
      <c r="AD449" s="214"/>
      <c r="AE449" s="214"/>
      <c r="AF449" s="214"/>
      <c r="AG449" s="214" t="s">
        <v>367</v>
      </c>
      <c r="AH449" s="214"/>
      <c r="AI449" s="214"/>
      <c r="AJ449" s="214"/>
      <c r="AK449" s="214"/>
      <c r="AL449" s="214"/>
      <c r="AM449" s="214"/>
      <c r="AN449" s="214"/>
      <c r="AO449" s="214"/>
      <c r="AP449" s="214"/>
      <c r="AQ449" s="214"/>
      <c r="AR449" s="214"/>
      <c r="AS449" s="214"/>
      <c r="AT449" s="214"/>
      <c r="AU449" s="214"/>
      <c r="AV449" s="214"/>
      <c r="AW449" s="214"/>
      <c r="AX449" s="214"/>
      <c r="AY449" s="214"/>
      <c r="AZ449" s="214"/>
      <c r="BA449" s="214"/>
      <c r="BB449" s="214"/>
      <c r="BC449" s="214"/>
      <c r="BD449" s="214"/>
      <c r="BE449" s="214"/>
      <c r="BF449" s="214"/>
      <c r="BG449" s="214"/>
      <c r="BH449" s="214"/>
    </row>
    <row r="450" spans="1:60" outlineLevel="1" x14ac:dyDescent="0.2">
      <c r="A450" s="236">
        <v>79</v>
      </c>
      <c r="B450" s="237" t="s">
        <v>1733</v>
      </c>
      <c r="C450" s="254" t="s">
        <v>1734</v>
      </c>
      <c r="D450" s="238" t="s">
        <v>330</v>
      </c>
      <c r="E450" s="239">
        <v>1</v>
      </c>
      <c r="F450" s="240"/>
      <c r="G450" s="241">
        <f>ROUND(E450*F450,2)</f>
        <v>0</v>
      </c>
      <c r="H450" s="240"/>
      <c r="I450" s="241">
        <f>ROUND(E450*H450,2)</f>
        <v>0</v>
      </c>
      <c r="J450" s="240"/>
      <c r="K450" s="241">
        <f>ROUND(E450*J450,2)</f>
        <v>0</v>
      </c>
      <c r="L450" s="241">
        <v>12</v>
      </c>
      <c r="M450" s="241">
        <f>G450*(1+L450/100)</f>
        <v>0</v>
      </c>
      <c r="N450" s="239">
        <v>1.41E-3</v>
      </c>
      <c r="O450" s="239">
        <f>ROUND(E450*N450,2)</f>
        <v>0</v>
      </c>
      <c r="P450" s="239">
        <v>0</v>
      </c>
      <c r="Q450" s="239">
        <f>ROUND(E450*P450,2)</f>
        <v>0</v>
      </c>
      <c r="R450" s="241" t="s">
        <v>611</v>
      </c>
      <c r="S450" s="241" t="s">
        <v>315</v>
      </c>
      <c r="T450" s="242" t="s">
        <v>315</v>
      </c>
      <c r="U450" s="224">
        <v>1.575</v>
      </c>
      <c r="V450" s="224">
        <f>ROUND(E450*U450,2)</f>
        <v>1.58</v>
      </c>
      <c r="W450" s="224"/>
      <c r="X450" s="224" t="s">
        <v>336</v>
      </c>
      <c r="Y450" s="224" t="s">
        <v>317</v>
      </c>
      <c r="Z450" s="214"/>
      <c r="AA450" s="214"/>
      <c r="AB450" s="214"/>
      <c r="AC450" s="214"/>
      <c r="AD450" s="214"/>
      <c r="AE450" s="214"/>
      <c r="AF450" s="214"/>
      <c r="AG450" s="214" t="s">
        <v>337</v>
      </c>
      <c r="AH450" s="214"/>
      <c r="AI450" s="214"/>
      <c r="AJ450" s="214"/>
      <c r="AK450" s="214"/>
      <c r="AL450" s="214"/>
      <c r="AM450" s="214"/>
      <c r="AN450" s="214"/>
      <c r="AO450" s="214"/>
      <c r="AP450" s="214"/>
      <c r="AQ450" s="214"/>
      <c r="AR450" s="214"/>
      <c r="AS450" s="214"/>
      <c r="AT450" s="214"/>
      <c r="AU450" s="214"/>
      <c r="AV450" s="214"/>
      <c r="AW450" s="214"/>
      <c r="AX450" s="214"/>
      <c r="AY450" s="214"/>
      <c r="AZ450" s="214"/>
      <c r="BA450" s="214"/>
      <c r="BB450" s="214"/>
      <c r="BC450" s="214"/>
      <c r="BD450" s="214"/>
      <c r="BE450" s="214"/>
      <c r="BF450" s="214"/>
      <c r="BG450" s="214"/>
      <c r="BH450" s="214"/>
    </row>
    <row r="451" spans="1:60" outlineLevel="2" x14ac:dyDescent="0.2">
      <c r="A451" s="221"/>
      <c r="B451" s="222"/>
      <c r="C451" s="255" t="s">
        <v>640</v>
      </c>
      <c r="D451" s="243"/>
      <c r="E451" s="243"/>
      <c r="F451" s="243"/>
      <c r="G451" s="243"/>
      <c r="H451" s="224"/>
      <c r="I451" s="224"/>
      <c r="J451" s="224"/>
      <c r="K451" s="224"/>
      <c r="L451" s="224"/>
      <c r="M451" s="224"/>
      <c r="N451" s="223"/>
      <c r="O451" s="223"/>
      <c r="P451" s="223"/>
      <c r="Q451" s="223"/>
      <c r="R451" s="224"/>
      <c r="S451" s="224"/>
      <c r="T451" s="224"/>
      <c r="U451" s="224"/>
      <c r="V451" s="224"/>
      <c r="W451" s="224"/>
      <c r="X451" s="224"/>
      <c r="Y451" s="224"/>
      <c r="Z451" s="214"/>
      <c r="AA451" s="214"/>
      <c r="AB451" s="214"/>
      <c r="AC451" s="214"/>
      <c r="AD451" s="214"/>
      <c r="AE451" s="214"/>
      <c r="AF451" s="214"/>
      <c r="AG451" s="214" t="s">
        <v>320</v>
      </c>
      <c r="AH451" s="214"/>
      <c r="AI451" s="214"/>
      <c r="AJ451" s="214"/>
      <c r="AK451" s="214"/>
      <c r="AL451" s="214"/>
      <c r="AM451" s="214"/>
      <c r="AN451" s="214"/>
      <c r="AO451" s="214"/>
      <c r="AP451" s="214"/>
      <c r="AQ451" s="214"/>
      <c r="AR451" s="214"/>
      <c r="AS451" s="214"/>
      <c r="AT451" s="214"/>
      <c r="AU451" s="214"/>
      <c r="AV451" s="214"/>
      <c r="AW451" s="214"/>
      <c r="AX451" s="214"/>
      <c r="AY451" s="214"/>
      <c r="AZ451" s="214"/>
      <c r="BA451" s="214"/>
      <c r="BB451" s="214"/>
      <c r="BC451" s="214"/>
      <c r="BD451" s="214"/>
      <c r="BE451" s="214"/>
      <c r="BF451" s="214"/>
      <c r="BG451" s="214"/>
      <c r="BH451" s="214"/>
    </row>
    <row r="452" spans="1:60" ht="22.5" outlineLevel="1" x14ac:dyDescent="0.2">
      <c r="A452" s="236">
        <v>80</v>
      </c>
      <c r="B452" s="237" t="s">
        <v>1735</v>
      </c>
      <c r="C452" s="254" t="s">
        <v>1736</v>
      </c>
      <c r="D452" s="238" t="s">
        <v>375</v>
      </c>
      <c r="E452" s="239">
        <v>1</v>
      </c>
      <c r="F452" s="240"/>
      <c r="G452" s="241">
        <f>ROUND(E452*F452,2)</f>
        <v>0</v>
      </c>
      <c r="H452" s="240"/>
      <c r="I452" s="241">
        <f>ROUND(E452*H452,2)</f>
        <v>0</v>
      </c>
      <c r="J452" s="240"/>
      <c r="K452" s="241">
        <f>ROUND(E452*J452,2)</f>
        <v>0</v>
      </c>
      <c r="L452" s="241">
        <v>12</v>
      </c>
      <c r="M452" s="241">
        <f>G452*(1+L452/100)</f>
        <v>0</v>
      </c>
      <c r="N452" s="239">
        <v>7.0000000000000001E-3</v>
      </c>
      <c r="O452" s="239">
        <f>ROUND(E452*N452,2)</f>
        <v>0.01</v>
      </c>
      <c r="P452" s="239">
        <v>0</v>
      </c>
      <c r="Q452" s="239">
        <f>ROUND(E452*P452,2)</f>
        <v>0</v>
      </c>
      <c r="R452" s="241" t="s">
        <v>428</v>
      </c>
      <c r="S452" s="241" t="s">
        <v>315</v>
      </c>
      <c r="T452" s="242" t="s">
        <v>315</v>
      </c>
      <c r="U452" s="224">
        <v>0</v>
      </c>
      <c r="V452" s="224">
        <f>ROUND(E452*U452,2)</f>
        <v>0</v>
      </c>
      <c r="W452" s="224"/>
      <c r="X452" s="224" t="s">
        <v>429</v>
      </c>
      <c r="Y452" s="224" t="s">
        <v>317</v>
      </c>
      <c r="Z452" s="214"/>
      <c r="AA452" s="214"/>
      <c r="AB452" s="214"/>
      <c r="AC452" s="214"/>
      <c r="AD452" s="214"/>
      <c r="AE452" s="214"/>
      <c r="AF452" s="214"/>
      <c r="AG452" s="214" t="s">
        <v>430</v>
      </c>
      <c r="AH452" s="214"/>
      <c r="AI452" s="214"/>
      <c r="AJ452" s="214"/>
      <c r="AK452" s="214"/>
      <c r="AL452" s="214"/>
      <c r="AM452" s="214"/>
      <c r="AN452" s="214"/>
      <c r="AO452" s="214"/>
      <c r="AP452" s="214"/>
      <c r="AQ452" s="214"/>
      <c r="AR452" s="214"/>
      <c r="AS452" s="214"/>
      <c r="AT452" s="214"/>
      <c r="AU452" s="214"/>
      <c r="AV452" s="214"/>
      <c r="AW452" s="214"/>
      <c r="AX452" s="214"/>
      <c r="AY452" s="214"/>
      <c r="AZ452" s="214"/>
      <c r="BA452" s="214"/>
      <c r="BB452" s="214"/>
      <c r="BC452" s="214"/>
      <c r="BD452" s="214"/>
      <c r="BE452" s="214"/>
      <c r="BF452" s="214"/>
      <c r="BG452" s="214"/>
      <c r="BH452" s="214"/>
    </row>
    <row r="453" spans="1:60" outlineLevel="2" x14ac:dyDescent="0.2">
      <c r="A453" s="221"/>
      <c r="B453" s="222"/>
      <c r="C453" s="255" t="s">
        <v>1737</v>
      </c>
      <c r="D453" s="243"/>
      <c r="E453" s="243"/>
      <c r="F453" s="243"/>
      <c r="G453" s="243"/>
      <c r="H453" s="224"/>
      <c r="I453" s="224"/>
      <c r="J453" s="224"/>
      <c r="K453" s="224"/>
      <c r="L453" s="224"/>
      <c r="M453" s="224"/>
      <c r="N453" s="223"/>
      <c r="O453" s="223"/>
      <c r="P453" s="223"/>
      <c r="Q453" s="223"/>
      <c r="R453" s="224"/>
      <c r="S453" s="224"/>
      <c r="T453" s="224"/>
      <c r="U453" s="224"/>
      <c r="V453" s="224"/>
      <c r="W453" s="224"/>
      <c r="X453" s="224"/>
      <c r="Y453" s="224"/>
      <c r="Z453" s="214"/>
      <c r="AA453" s="214"/>
      <c r="AB453" s="214"/>
      <c r="AC453" s="214"/>
      <c r="AD453" s="214"/>
      <c r="AE453" s="214"/>
      <c r="AF453" s="214"/>
      <c r="AG453" s="214" t="s">
        <v>320</v>
      </c>
      <c r="AH453" s="214"/>
      <c r="AI453" s="214"/>
      <c r="AJ453" s="214"/>
      <c r="AK453" s="214"/>
      <c r="AL453" s="214"/>
      <c r="AM453" s="214"/>
      <c r="AN453" s="214"/>
      <c r="AO453" s="214"/>
      <c r="AP453" s="214"/>
      <c r="AQ453" s="214"/>
      <c r="AR453" s="214"/>
      <c r="AS453" s="214"/>
      <c r="AT453" s="214"/>
      <c r="AU453" s="214"/>
      <c r="AV453" s="214"/>
      <c r="AW453" s="214"/>
      <c r="AX453" s="214"/>
      <c r="AY453" s="214"/>
      <c r="AZ453" s="214"/>
      <c r="BA453" s="214"/>
      <c r="BB453" s="214"/>
      <c r="BC453" s="214"/>
      <c r="BD453" s="214"/>
      <c r="BE453" s="214"/>
      <c r="BF453" s="214"/>
      <c r="BG453" s="214"/>
      <c r="BH453" s="214"/>
    </row>
    <row r="454" spans="1:60" ht="22.5" outlineLevel="1" x14ac:dyDescent="0.2">
      <c r="A454" s="245">
        <v>81</v>
      </c>
      <c r="B454" s="246" t="s">
        <v>1738</v>
      </c>
      <c r="C454" s="256" t="s">
        <v>663</v>
      </c>
      <c r="D454" s="247" t="s">
        <v>375</v>
      </c>
      <c r="E454" s="248">
        <v>1</v>
      </c>
      <c r="F454" s="249"/>
      <c r="G454" s="250">
        <f>ROUND(E454*F454,2)</f>
        <v>0</v>
      </c>
      <c r="H454" s="249"/>
      <c r="I454" s="250">
        <f>ROUND(E454*H454,2)</f>
        <v>0</v>
      </c>
      <c r="J454" s="249"/>
      <c r="K454" s="250">
        <f>ROUND(E454*J454,2)</f>
        <v>0</v>
      </c>
      <c r="L454" s="250">
        <v>12</v>
      </c>
      <c r="M454" s="250">
        <f>G454*(1+L454/100)</f>
        <v>0</v>
      </c>
      <c r="N454" s="248">
        <v>8.4999999999999995E-4</v>
      </c>
      <c r="O454" s="248">
        <f>ROUND(E454*N454,2)</f>
        <v>0</v>
      </c>
      <c r="P454" s="248">
        <v>0</v>
      </c>
      <c r="Q454" s="248">
        <f>ROUND(E454*P454,2)</f>
        <v>0</v>
      </c>
      <c r="R454" s="250" t="s">
        <v>428</v>
      </c>
      <c r="S454" s="250" t="s">
        <v>315</v>
      </c>
      <c r="T454" s="251" t="s">
        <v>315</v>
      </c>
      <c r="U454" s="224">
        <v>0</v>
      </c>
      <c r="V454" s="224">
        <f>ROUND(E454*U454,2)</f>
        <v>0</v>
      </c>
      <c r="W454" s="224"/>
      <c r="X454" s="224" t="s">
        <v>429</v>
      </c>
      <c r="Y454" s="224" t="s">
        <v>317</v>
      </c>
      <c r="Z454" s="214"/>
      <c r="AA454" s="214"/>
      <c r="AB454" s="214"/>
      <c r="AC454" s="214"/>
      <c r="AD454" s="214"/>
      <c r="AE454" s="214"/>
      <c r="AF454" s="214"/>
      <c r="AG454" s="214" t="s">
        <v>430</v>
      </c>
      <c r="AH454" s="214"/>
      <c r="AI454" s="214"/>
      <c r="AJ454" s="214"/>
      <c r="AK454" s="214"/>
      <c r="AL454" s="214"/>
      <c r="AM454" s="214"/>
      <c r="AN454" s="214"/>
      <c r="AO454" s="214"/>
      <c r="AP454" s="214"/>
      <c r="AQ454" s="214"/>
      <c r="AR454" s="214"/>
      <c r="AS454" s="214"/>
      <c r="AT454" s="214"/>
      <c r="AU454" s="214"/>
      <c r="AV454" s="214"/>
      <c r="AW454" s="214"/>
      <c r="AX454" s="214"/>
      <c r="AY454" s="214"/>
      <c r="AZ454" s="214"/>
      <c r="BA454" s="214"/>
      <c r="BB454" s="214"/>
      <c r="BC454" s="214"/>
      <c r="BD454" s="214"/>
      <c r="BE454" s="214"/>
      <c r="BF454" s="214"/>
      <c r="BG454" s="214"/>
      <c r="BH454" s="214"/>
    </row>
    <row r="455" spans="1:60" outlineLevel="1" x14ac:dyDescent="0.2">
      <c r="A455" s="236">
        <v>82</v>
      </c>
      <c r="B455" s="237" t="s">
        <v>638</v>
      </c>
      <c r="C455" s="254" t="s">
        <v>639</v>
      </c>
      <c r="D455" s="238" t="s">
        <v>330</v>
      </c>
      <c r="E455" s="239">
        <v>1</v>
      </c>
      <c r="F455" s="240"/>
      <c r="G455" s="241">
        <f>ROUND(E455*F455,2)</f>
        <v>0</v>
      </c>
      <c r="H455" s="240"/>
      <c r="I455" s="241">
        <f>ROUND(E455*H455,2)</f>
        <v>0</v>
      </c>
      <c r="J455" s="240"/>
      <c r="K455" s="241">
        <f>ROUND(E455*J455,2)</f>
        <v>0</v>
      </c>
      <c r="L455" s="241">
        <v>12</v>
      </c>
      <c r="M455" s="241">
        <f>G455*(1+L455/100)</f>
        <v>0</v>
      </c>
      <c r="N455" s="239">
        <v>4.8999999999999998E-4</v>
      </c>
      <c r="O455" s="239">
        <f>ROUND(E455*N455,2)</f>
        <v>0</v>
      </c>
      <c r="P455" s="239">
        <v>0</v>
      </c>
      <c r="Q455" s="239">
        <f>ROUND(E455*P455,2)</f>
        <v>0</v>
      </c>
      <c r="R455" s="241" t="s">
        <v>611</v>
      </c>
      <c r="S455" s="241" t="s">
        <v>315</v>
      </c>
      <c r="T455" s="242" t="s">
        <v>315</v>
      </c>
      <c r="U455" s="224">
        <v>3.6</v>
      </c>
      <c r="V455" s="224">
        <f>ROUND(E455*U455,2)</f>
        <v>3.6</v>
      </c>
      <c r="W455" s="224"/>
      <c r="X455" s="224" t="s">
        <v>336</v>
      </c>
      <c r="Y455" s="224" t="s">
        <v>317</v>
      </c>
      <c r="Z455" s="214"/>
      <c r="AA455" s="214"/>
      <c r="AB455" s="214"/>
      <c r="AC455" s="214"/>
      <c r="AD455" s="214"/>
      <c r="AE455" s="214"/>
      <c r="AF455" s="214"/>
      <c r="AG455" s="214" t="s">
        <v>337</v>
      </c>
      <c r="AH455" s="214"/>
      <c r="AI455" s="214"/>
      <c r="AJ455" s="214"/>
      <c r="AK455" s="214"/>
      <c r="AL455" s="214"/>
      <c r="AM455" s="214"/>
      <c r="AN455" s="214"/>
      <c r="AO455" s="214"/>
      <c r="AP455" s="214"/>
      <c r="AQ455" s="214"/>
      <c r="AR455" s="214"/>
      <c r="AS455" s="214"/>
      <c r="AT455" s="214"/>
      <c r="AU455" s="214"/>
      <c r="AV455" s="214"/>
      <c r="AW455" s="214"/>
      <c r="AX455" s="214"/>
      <c r="AY455" s="214"/>
      <c r="AZ455" s="214"/>
      <c r="BA455" s="214"/>
      <c r="BB455" s="214"/>
      <c r="BC455" s="214"/>
      <c r="BD455" s="214"/>
      <c r="BE455" s="214"/>
      <c r="BF455" s="214"/>
      <c r="BG455" s="214"/>
      <c r="BH455" s="214"/>
    </row>
    <row r="456" spans="1:60" outlineLevel="2" x14ac:dyDescent="0.2">
      <c r="A456" s="221"/>
      <c r="B456" s="222"/>
      <c r="C456" s="255" t="s">
        <v>640</v>
      </c>
      <c r="D456" s="243"/>
      <c r="E456" s="243"/>
      <c r="F456" s="243"/>
      <c r="G456" s="243"/>
      <c r="H456" s="224"/>
      <c r="I456" s="224"/>
      <c r="J456" s="224"/>
      <c r="K456" s="224"/>
      <c r="L456" s="224"/>
      <c r="M456" s="224"/>
      <c r="N456" s="223"/>
      <c r="O456" s="223"/>
      <c r="P456" s="223"/>
      <c r="Q456" s="223"/>
      <c r="R456" s="224"/>
      <c r="S456" s="224"/>
      <c r="T456" s="224"/>
      <c r="U456" s="224"/>
      <c r="V456" s="224"/>
      <c r="W456" s="224"/>
      <c r="X456" s="224"/>
      <c r="Y456" s="224"/>
      <c r="Z456" s="214"/>
      <c r="AA456" s="214"/>
      <c r="AB456" s="214"/>
      <c r="AC456" s="214"/>
      <c r="AD456" s="214"/>
      <c r="AE456" s="214"/>
      <c r="AF456" s="214"/>
      <c r="AG456" s="214" t="s">
        <v>320</v>
      </c>
      <c r="AH456" s="214"/>
      <c r="AI456" s="214"/>
      <c r="AJ456" s="214"/>
      <c r="AK456" s="214"/>
      <c r="AL456" s="214"/>
      <c r="AM456" s="214"/>
      <c r="AN456" s="214"/>
      <c r="AO456" s="214"/>
      <c r="AP456" s="214"/>
      <c r="AQ456" s="214"/>
      <c r="AR456" s="214"/>
      <c r="AS456" s="214"/>
      <c r="AT456" s="214"/>
      <c r="AU456" s="214"/>
      <c r="AV456" s="214"/>
      <c r="AW456" s="214"/>
      <c r="AX456" s="214"/>
      <c r="AY456" s="214"/>
      <c r="AZ456" s="214"/>
      <c r="BA456" s="214"/>
      <c r="BB456" s="214"/>
      <c r="BC456" s="214"/>
      <c r="BD456" s="214"/>
      <c r="BE456" s="214"/>
      <c r="BF456" s="214"/>
      <c r="BG456" s="214"/>
      <c r="BH456" s="214"/>
    </row>
    <row r="457" spans="1:60" outlineLevel="1" x14ac:dyDescent="0.2">
      <c r="A457" s="236">
        <v>83</v>
      </c>
      <c r="B457" s="237" t="s">
        <v>668</v>
      </c>
      <c r="C457" s="254" t="s">
        <v>669</v>
      </c>
      <c r="D457" s="238" t="s">
        <v>375</v>
      </c>
      <c r="E457" s="239">
        <v>1</v>
      </c>
      <c r="F457" s="240"/>
      <c r="G457" s="241">
        <f>ROUND(E457*F457,2)</f>
        <v>0</v>
      </c>
      <c r="H457" s="240"/>
      <c r="I457" s="241">
        <f>ROUND(E457*H457,2)</f>
        <v>0</v>
      </c>
      <c r="J457" s="240"/>
      <c r="K457" s="241">
        <f>ROUND(E457*J457,2)</f>
        <v>0</v>
      </c>
      <c r="L457" s="241">
        <v>12</v>
      </c>
      <c r="M457" s="241">
        <f>G457*(1+L457/100)</f>
        <v>0</v>
      </c>
      <c r="N457" s="239">
        <v>1.9300000000000001E-2</v>
      </c>
      <c r="O457" s="239">
        <f>ROUND(E457*N457,2)</f>
        <v>0.02</v>
      </c>
      <c r="P457" s="239">
        <v>0</v>
      </c>
      <c r="Q457" s="239">
        <f>ROUND(E457*P457,2)</f>
        <v>0</v>
      </c>
      <c r="R457" s="241" t="s">
        <v>428</v>
      </c>
      <c r="S457" s="241" t="s">
        <v>670</v>
      </c>
      <c r="T457" s="242" t="s">
        <v>670</v>
      </c>
      <c r="U457" s="224">
        <v>0</v>
      </c>
      <c r="V457" s="224">
        <f>ROUND(E457*U457,2)</f>
        <v>0</v>
      </c>
      <c r="W457" s="224"/>
      <c r="X457" s="224" t="s">
        <v>429</v>
      </c>
      <c r="Y457" s="224" t="s">
        <v>317</v>
      </c>
      <c r="Z457" s="214"/>
      <c r="AA457" s="214"/>
      <c r="AB457" s="214"/>
      <c r="AC457" s="214"/>
      <c r="AD457" s="214"/>
      <c r="AE457" s="214"/>
      <c r="AF457" s="214"/>
      <c r="AG457" s="214" t="s">
        <v>430</v>
      </c>
      <c r="AH457" s="214"/>
      <c r="AI457" s="214"/>
      <c r="AJ457" s="214"/>
      <c r="AK457" s="214"/>
      <c r="AL457" s="214"/>
      <c r="AM457" s="214"/>
      <c r="AN457" s="214"/>
      <c r="AO457" s="214"/>
      <c r="AP457" s="214"/>
      <c r="AQ457" s="214"/>
      <c r="AR457" s="214"/>
      <c r="AS457" s="214"/>
      <c r="AT457" s="214"/>
      <c r="AU457" s="214"/>
      <c r="AV457" s="214"/>
      <c r="AW457" s="214"/>
      <c r="AX457" s="214"/>
      <c r="AY457" s="214"/>
      <c r="AZ457" s="214"/>
      <c r="BA457" s="214"/>
      <c r="BB457" s="214"/>
      <c r="BC457" s="214"/>
      <c r="BD457" s="214"/>
      <c r="BE457" s="214"/>
      <c r="BF457" s="214"/>
      <c r="BG457" s="214"/>
      <c r="BH457" s="214"/>
    </row>
    <row r="458" spans="1:60" outlineLevel="2" x14ac:dyDescent="0.2">
      <c r="A458" s="221"/>
      <c r="B458" s="222"/>
      <c r="C458" s="255" t="s">
        <v>1739</v>
      </c>
      <c r="D458" s="243"/>
      <c r="E458" s="243"/>
      <c r="F458" s="243"/>
      <c r="G458" s="243"/>
      <c r="H458" s="224"/>
      <c r="I458" s="224"/>
      <c r="J458" s="224"/>
      <c r="K458" s="224"/>
      <c r="L458" s="224"/>
      <c r="M458" s="224"/>
      <c r="N458" s="223"/>
      <c r="O458" s="223"/>
      <c r="P458" s="223"/>
      <c r="Q458" s="223"/>
      <c r="R458" s="224"/>
      <c r="S458" s="224"/>
      <c r="T458" s="224"/>
      <c r="U458" s="224"/>
      <c r="V458" s="224"/>
      <c r="W458" s="224"/>
      <c r="X458" s="224"/>
      <c r="Y458" s="224"/>
      <c r="Z458" s="214"/>
      <c r="AA458" s="214"/>
      <c r="AB458" s="214"/>
      <c r="AC458" s="214"/>
      <c r="AD458" s="214"/>
      <c r="AE458" s="214"/>
      <c r="AF458" s="214"/>
      <c r="AG458" s="214" t="s">
        <v>320</v>
      </c>
      <c r="AH458" s="214"/>
      <c r="AI458" s="214"/>
      <c r="AJ458" s="214"/>
      <c r="AK458" s="214"/>
      <c r="AL458" s="214"/>
      <c r="AM458" s="214"/>
      <c r="AN458" s="214"/>
      <c r="AO458" s="214"/>
      <c r="AP458" s="214"/>
      <c r="AQ458" s="214"/>
      <c r="AR458" s="214"/>
      <c r="AS458" s="214"/>
      <c r="AT458" s="214"/>
      <c r="AU458" s="214"/>
      <c r="AV458" s="214"/>
      <c r="AW458" s="214"/>
      <c r="AX458" s="214"/>
      <c r="AY458" s="214"/>
      <c r="AZ458" s="214"/>
      <c r="BA458" s="214"/>
      <c r="BB458" s="214"/>
      <c r="BC458" s="214"/>
      <c r="BD458" s="214"/>
      <c r="BE458" s="214"/>
      <c r="BF458" s="214"/>
      <c r="BG458" s="214"/>
      <c r="BH458" s="214"/>
    </row>
    <row r="459" spans="1:60" ht="33.75" outlineLevel="1" x14ac:dyDescent="0.2">
      <c r="A459" s="245">
        <v>84</v>
      </c>
      <c r="B459" s="246" t="s">
        <v>1740</v>
      </c>
      <c r="C459" s="256" t="s">
        <v>1741</v>
      </c>
      <c r="D459" s="247" t="s">
        <v>375</v>
      </c>
      <c r="E459" s="248">
        <v>1</v>
      </c>
      <c r="F459" s="249"/>
      <c r="G459" s="250">
        <f>ROUND(E459*F459,2)</f>
        <v>0</v>
      </c>
      <c r="H459" s="249"/>
      <c r="I459" s="250">
        <f>ROUND(E459*H459,2)</f>
        <v>0</v>
      </c>
      <c r="J459" s="249"/>
      <c r="K459" s="250">
        <f>ROUND(E459*J459,2)</f>
        <v>0</v>
      </c>
      <c r="L459" s="250">
        <v>12</v>
      </c>
      <c r="M459" s="250">
        <f>G459*(1+L459/100)</f>
        <v>0</v>
      </c>
      <c r="N459" s="248">
        <v>9.0000000000000006E-5</v>
      </c>
      <c r="O459" s="248">
        <f>ROUND(E459*N459,2)</f>
        <v>0</v>
      </c>
      <c r="P459" s="248">
        <v>0</v>
      </c>
      <c r="Q459" s="248">
        <f>ROUND(E459*P459,2)</f>
        <v>0</v>
      </c>
      <c r="R459" s="250" t="s">
        <v>611</v>
      </c>
      <c r="S459" s="250" t="s">
        <v>315</v>
      </c>
      <c r="T459" s="251" t="s">
        <v>315</v>
      </c>
      <c r="U459" s="224">
        <v>0.246</v>
      </c>
      <c r="V459" s="224">
        <f>ROUND(E459*U459,2)</f>
        <v>0.25</v>
      </c>
      <c r="W459" s="224"/>
      <c r="X459" s="224" t="s">
        <v>336</v>
      </c>
      <c r="Y459" s="224" t="s">
        <v>317</v>
      </c>
      <c r="Z459" s="214"/>
      <c r="AA459" s="214"/>
      <c r="AB459" s="214"/>
      <c r="AC459" s="214"/>
      <c r="AD459" s="214"/>
      <c r="AE459" s="214"/>
      <c r="AF459" s="214"/>
      <c r="AG459" s="214" t="s">
        <v>337</v>
      </c>
      <c r="AH459" s="214"/>
      <c r="AI459" s="214"/>
      <c r="AJ459" s="214"/>
      <c r="AK459" s="214"/>
      <c r="AL459" s="214"/>
      <c r="AM459" s="214"/>
      <c r="AN459" s="214"/>
      <c r="AO459" s="214"/>
      <c r="AP459" s="214"/>
      <c r="AQ459" s="214"/>
      <c r="AR459" s="214"/>
      <c r="AS459" s="214"/>
      <c r="AT459" s="214"/>
      <c r="AU459" s="214"/>
      <c r="AV459" s="214"/>
      <c r="AW459" s="214"/>
      <c r="AX459" s="214"/>
      <c r="AY459" s="214"/>
      <c r="AZ459" s="214"/>
      <c r="BA459" s="214"/>
      <c r="BB459" s="214"/>
      <c r="BC459" s="214"/>
      <c r="BD459" s="214"/>
      <c r="BE459" s="214"/>
      <c r="BF459" s="214"/>
      <c r="BG459" s="214"/>
      <c r="BH459" s="214"/>
    </row>
    <row r="460" spans="1:60" ht="33.75" outlineLevel="1" x14ac:dyDescent="0.2">
      <c r="A460" s="245">
        <v>85</v>
      </c>
      <c r="B460" s="246" t="s">
        <v>1139</v>
      </c>
      <c r="C460" s="256" t="s">
        <v>1140</v>
      </c>
      <c r="D460" s="247" t="s">
        <v>375</v>
      </c>
      <c r="E460" s="248">
        <v>2</v>
      </c>
      <c r="F460" s="249"/>
      <c r="G460" s="250">
        <f>ROUND(E460*F460,2)</f>
        <v>0</v>
      </c>
      <c r="H460" s="249"/>
      <c r="I460" s="250">
        <f>ROUND(E460*H460,2)</f>
        <v>0</v>
      </c>
      <c r="J460" s="249"/>
      <c r="K460" s="250">
        <f>ROUND(E460*J460,2)</f>
        <v>0</v>
      </c>
      <c r="L460" s="250">
        <v>12</v>
      </c>
      <c r="M460" s="250">
        <f>G460*(1+L460/100)</f>
        <v>0</v>
      </c>
      <c r="N460" s="248">
        <v>2.2000000000000001E-4</v>
      </c>
      <c r="O460" s="248">
        <f>ROUND(E460*N460,2)</f>
        <v>0</v>
      </c>
      <c r="P460" s="248">
        <v>0</v>
      </c>
      <c r="Q460" s="248">
        <f>ROUND(E460*P460,2)</f>
        <v>0</v>
      </c>
      <c r="R460" s="250" t="s">
        <v>611</v>
      </c>
      <c r="S460" s="250" t="s">
        <v>315</v>
      </c>
      <c r="T460" s="251" t="s">
        <v>315</v>
      </c>
      <c r="U460" s="224">
        <v>0.246</v>
      </c>
      <c r="V460" s="224">
        <f>ROUND(E460*U460,2)</f>
        <v>0.49</v>
      </c>
      <c r="W460" s="224"/>
      <c r="X460" s="224" t="s">
        <v>336</v>
      </c>
      <c r="Y460" s="224" t="s">
        <v>317</v>
      </c>
      <c r="Z460" s="214"/>
      <c r="AA460" s="214"/>
      <c r="AB460" s="214"/>
      <c r="AC460" s="214"/>
      <c r="AD460" s="214"/>
      <c r="AE460" s="214"/>
      <c r="AF460" s="214"/>
      <c r="AG460" s="214" t="s">
        <v>1123</v>
      </c>
      <c r="AH460" s="214"/>
      <c r="AI460" s="214"/>
      <c r="AJ460" s="214"/>
      <c r="AK460" s="214"/>
      <c r="AL460" s="214"/>
      <c r="AM460" s="214"/>
      <c r="AN460" s="214"/>
      <c r="AO460" s="214"/>
      <c r="AP460" s="214"/>
      <c r="AQ460" s="214"/>
      <c r="AR460" s="214"/>
      <c r="AS460" s="214"/>
      <c r="AT460" s="214"/>
      <c r="AU460" s="214"/>
      <c r="AV460" s="214"/>
      <c r="AW460" s="214"/>
      <c r="AX460" s="214"/>
      <c r="AY460" s="214"/>
      <c r="AZ460" s="214"/>
      <c r="BA460" s="214"/>
      <c r="BB460" s="214"/>
      <c r="BC460" s="214"/>
      <c r="BD460" s="214"/>
      <c r="BE460" s="214"/>
      <c r="BF460" s="214"/>
      <c r="BG460" s="214"/>
      <c r="BH460" s="214"/>
    </row>
    <row r="461" spans="1:60" ht="33.75" outlineLevel="1" x14ac:dyDescent="0.2">
      <c r="A461" s="245">
        <v>86</v>
      </c>
      <c r="B461" s="246" t="s">
        <v>1742</v>
      </c>
      <c r="C461" s="256" t="s">
        <v>1743</v>
      </c>
      <c r="D461" s="247" t="s">
        <v>375</v>
      </c>
      <c r="E461" s="248">
        <v>1</v>
      </c>
      <c r="F461" s="249"/>
      <c r="G461" s="250">
        <f>ROUND(E461*F461,2)</f>
        <v>0</v>
      </c>
      <c r="H461" s="249"/>
      <c r="I461" s="250">
        <f>ROUND(E461*H461,2)</f>
        <v>0</v>
      </c>
      <c r="J461" s="249"/>
      <c r="K461" s="250">
        <f>ROUND(E461*J461,2)</f>
        <v>0</v>
      </c>
      <c r="L461" s="250">
        <v>12</v>
      </c>
      <c r="M461" s="250">
        <f>G461*(1+L461/100)</f>
        <v>0</v>
      </c>
      <c r="N461" s="248">
        <v>2.0000000000000001E-4</v>
      </c>
      <c r="O461" s="248">
        <f>ROUND(E461*N461,2)</f>
        <v>0</v>
      </c>
      <c r="P461" s="248">
        <v>0</v>
      </c>
      <c r="Q461" s="248">
        <f>ROUND(E461*P461,2)</f>
        <v>0</v>
      </c>
      <c r="R461" s="250" t="s">
        <v>611</v>
      </c>
      <c r="S461" s="250" t="s">
        <v>315</v>
      </c>
      <c r="T461" s="251" t="s">
        <v>315</v>
      </c>
      <c r="U461" s="224">
        <v>0.246</v>
      </c>
      <c r="V461" s="224">
        <f>ROUND(E461*U461,2)</f>
        <v>0.25</v>
      </c>
      <c r="W461" s="224"/>
      <c r="X461" s="224" t="s">
        <v>336</v>
      </c>
      <c r="Y461" s="224" t="s">
        <v>317</v>
      </c>
      <c r="Z461" s="214"/>
      <c r="AA461" s="214"/>
      <c r="AB461" s="214"/>
      <c r="AC461" s="214"/>
      <c r="AD461" s="214"/>
      <c r="AE461" s="214"/>
      <c r="AF461" s="214"/>
      <c r="AG461" s="214" t="s">
        <v>337</v>
      </c>
      <c r="AH461" s="214"/>
      <c r="AI461" s="214"/>
      <c r="AJ461" s="214"/>
      <c r="AK461" s="214"/>
      <c r="AL461" s="214"/>
      <c r="AM461" s="214"/>
      <c r="AN461" s="214"/>
      <c r="AO461" s="214"/>
      <c r="AP461" s="214"/>
      <c r="AQ461" s="214"/>
      <c r="AR461" s="214"/>
      <c r="AS461" s="214"/>
      <c r="AT461" s="214"/>
      <c r="AU461" s="214"/>
      <c r="AV461" s="214"/>
      <c r="AW461" s="214"/>
      <c r="AX461" s="214"/>
      <c r="AY461" s="214"/>
      <c r="AZ461" s="214"/>
      <c r="BA461" s="214"/>
      <c r="BB461" s="214"/>
      <c r="BC461" s="214"/>
      <c r="BD461" s="214"/>
      <c r="BE461" s="214"/>
      <c r="BF461" s="214"/>
      <c r="BG461" s="214"/>
      <c r="BH461" s="214"/>
    </row>
    <row r="462" spans="1:60" outlineLevel="1" x14ac:dyDescent="0.2">
      <c r="A462" s="245">
        <v>87</v>
      </c>
      <c r="B462" s="246" t="s">
        <v>657</v>
      </c>
      <c r="C462" s="256" t="s">
        <v>658</v>
      </c>
      <c r="D462" s="247" t="s">
        <v>375</v>
      </c>
      <c r="E462" s="248">
        <v>1</v>
      </c>
      <c r="F462" s="249"/>
      <c r="G462" s="250">
        <f>ROUND(E462*F462,2)</f>
        <v>0</v>
      </c>
      <c r="H462" s="249"/>
      <c r="I462" s="250">
        <f>ROUND(E462*H462,2)</f>
        <v>0</v>
      </c>
      <c r="J462" s="249"/>
      <c r="K462" s="250">
        <f>ROUND(E462*J462,2)</f>
        <v>0</v>
      </c>
      <c r="L462" s="250">
        <v>12</v>
      </c>
      <c r="M462" s="250">
        <f>G462*(1+L462/100)</f>
        <v>0</v>
      </c>
      <c r="N462" s="248">
        <v>8.0000000000000004E-4</v>
      </c>
      <c r="O462" s="248">
        <f>ROUND(E462*N462,2)</f>
        <v>0</v>
      </c>
      <c r="P462" s="248">
        <v>0</v>
      </c>
      <c r="Q462" s="248">
        <f>ROUND(E462*P462,2)</f>
        <v>0</v>
      </c>
      <c r="R462" s="250" t="s">
        <v>611</v>
      </c>
      <c r="S462" s="250" t="s">
        <v>315</v>
      </c>
      <c r="T462" s="251" t="s">
        <v>315</v>
      </c>
      <c r="U462" s="224">
        <v>0.37</v>
      </c>
      <c r="V462" s="224">
        <f>ROUND(E462*U462,2)</f>
        <v>0.37</v>
      </c>
      <c r="W462" s="224"/>
      <c r="X462" s="224" t="s">
        <v>336</v>
      </c>
      <c r="Y462" s="224" t="s">
        <v>317</v>
      </c>
      <c r="Z462" s="214"/>
      <c r="AA462" s="214"/>
      <c r="AB462" s="214"/>
      <c r="AC462" s="214"/>
      <c r="AD462" s="214"/>
      <c r="AE462" s="214"/>
      <c r="AF462" s="214"/>
      <c r="AG462" s="214" t="s">
        <v>337</v>
      </c>
      <c r="AH462" s="214"/>
      <c r="AI462" s="214"/>
      <c r="AJ462" s="214"/>
      <c r="AK462" s="214"/>
      <c r="AL462" s="214"/>
      <c r="AM462" s="214"/>
      <c r="AN462" s="214"/>
      <c r="AO462" s="214"/>
      <c r="AP462" s="214"/>
      <c r="AQ462" s="214"/>
      <c r="AR462" s="214"/>
      <c r="AS462" s="214"/>
      <c r="AT462" s="214"/>
      <c r="AU462" s="214"/>
      <c r="AV462" s="214"/>
      <c r="AW462" s="214"/>
      <c r="AX462" s="214"/>
      <c r="AY462" s="214"/>
      <c r="AZ462" s="214"/>
      <c r="BA462" s="214"/>
      <c r="BB462" s="214"/>
      <c r="BC462" s="214"/>
      <c r="BD462" s="214"/>
      <c r="BE462" s="214"/>
      <c r="BF462" s="214"/>
      <c r="BG462" s="214"/>
      <c r="BH462" s="214"/>
    </row>
    <row r="463" spans="1:60" outlineLevel="1" x14ac:dyDescent="0.2">
      <c r="A463" s="245">
        <v>88</v>
      </c>
      <c r="B463" s="246" t="s">
        <v>651</v>
      </c>
      <c r="C463" s="256" t="s">
        <v>652</v>
      </c>
      <c r="D463" s="247" t="s">
        <v>375</v>
      </c>
      <c r="E463" s="248">
        <v>1</v>
      </c>
      <c r="F463" s="249"/>
      <c r="G463" s="250">
        <f>ROUND(E463*F463,2)</f>
        <v>0</v>
      </c>
      <c r="H463" s="249"/>
      <c r="I463" s="250">
        <f>ROUND(E463*H463,2)</f>
        <v>0</v>
      </c>
      <c r="J463" s="249"/>
      <c r="K463" s="250">
        <f>ROUND(E463*J463,2)</f>
        <v>0</v>
      </c>
      <c r="L463" s="250">
        <v>12</v>
      </c>
      <c r="M463" s="250">
        <f>G463*(1+L463/100)</f>
        <v>0</v>
      </c>
      <c r="N463" s="248">
        <v>1.2999999999999999E-4</v>
      </c>
      <c r="O463" s="248">
        <f>ROUND(E463*N463,2)</f>
        <v>0</v>
      </c>
      <c r="P463" s="248">
        <v>0</v>
      </c>
      <c r="Q463" s="248">
        <f>ROUND(E463*P463,2)</f>
        <v>0</v>
      </c>
      <c r="R463" s="250" t="s">
        <v>611</v>
      </c>
      <c r="S463" s="250" t="s">
        <v>315</v>
      </c>
      <c r="T463" s="251" t="s">
        <v>315</v>
      </c>
      <c r="U463" s="224">
        <v>0.65500000000000003</v>
      </c>
      <c r="V463" s="224">
        <f>ROUND(E463*U463,2)</f>
        <v>0.66</v>
      </c>
      <c r="W463" s="224"/>
      <c r="X463" s="224" t="s">
        <v>336</v>
      </c>
      <c r="Y463" s="224" t="s">
        <v>317</v>
      </c>
      <c r="Z463" s="214"/>
      <c r="AA463" s="214"/>
      <c r="AB463" s="214"/>
      <c r="AC463" s="214"/>
      <c r="AD463" s="214"/>
      <c r="AE463" s="214"/>
      <c r="AF463" s="214"/>
      <c r="AG463" s="214" t="s">
        <v>337</v>
      </c>
      <c r="AH463" s="214"/>
      <c r="AI463" s="214"/>
      <c r="AJ463" s="214"/>
      <c r="AK463" s="214"/>
      <c r="AL463" s="214"/>
      <c r="AM463" s="214"/>
      <c r="AN463" s="214"/>
      <c r="AO463" s="214"/>
      <c r="AP463" s="214"/>
      <c r="AQ463" s="214"/>
      <c r="AR463" s="214"/>
      <c r="AS463" s="214"/>
      <c r="AT463" s="214"/>
      <c r="AU463" s="214"/>
      <c r="AV463" s="214"/>
      <c r="AW463" s="214"/>
      <c r="AX463" s="214"/>
      <c r="AY463" s="214"/>
      <c r="AZ463" s="214"/>
      <c r="BA463" s="214"/>
      <c r="BB463" s="214"/>
      <c r="BC463" s="214"/>
      <c r="BD463" s="214"/>
      <c r="BE463" s="214"/>
      <c r="BF463" s="214"/>
      <c r="BG463" s="214"/>
      <c r="BH463" s="214"/>
    </row>
    <row r="464" spans="1:60" outlineLevel="1" x14ac:dyDescent="0.2">
      <c r="A464" s="245">
        <v>89</v>
      </c>
      <c r="B464" s="246" t="s">
        <v>653</v>
      </c>
      <c r="C464" s="256" t="s">
        <v>654</v>
      </c>
      <c r="D464" s="247" t="s">
        <v>375</v>
      </c>
      <c r="E464" s="248">
        <v>1</v>
      </c>
      <c r="F464" s="249"/>
      <c r="G464" s="250">
        <f>ROUND(E464*F464,2)</f>
        <v>0</v>
      </c>
      <c r="H464" s="249"/>
      <c r="I464" s="250">
        <f>ROUND(E464*H464,2)</f>
        <v>0</v>
      </c>
      <c r="J464" s="249"/>
      <c r="K464" s="250">
        <f>ROUND(E464*J464,2)</f>
        <v>0</v>
      </c>
      <c r="L464" s="250">
        <v>12</v>
      </c>
      <c r="M464" s="250">
        <f>G464*(1+L464/100)</f>
        <v>0</v>
      </c>
      <c r="N464" s="248">
        <v>2.0000000000000002E-5</v>
      </c>
      <c r="O464" s="248">
        <f>ROUND(E464*N464,2)</f>
        <v>0</v>
      </c>
      <c r="P464" s="248">
        <v>0</v>
      </c>
      <c r="Q464" s="248">
        <f>ROUND(E464*P464,2)</f>
        <v>0</v>
      </c>
      <c r="R464" s="250" t="s">
        <v>611</v>
      </c>
      <c r="S464" s="250" t="s">
        <v>315</v>
      </c>
      <c r="T464" s="251" t="s">
        <v>315</v>
      </c>
      <c r="U464" s="224">
        <v>0.16800000000000001</v>
      </c>
      <c r="V464" s="224">
        <f>ROUND(E464*U464,2)</f>
        <v>0.17</v>
      </c>
      <c r="W464" s="224"/>
      <c r="X464" s="224" t="s">
        <v>336</v>
      </c>
      <c r="Y464" s="224" t="s">
        <v>317</v>
      </c>
      <c r="Z464" s="214"/>
      <c r="AA464" s="214"/>
      <c r="AB464" s="214"/>
      <c r="AC464" s="214"/>
      <c r="AD464" s="214"/>
      <c r="AE464" s="214"/>
      <c r="AF464" s="214"/>
      <c r="AG464" s="214" t="s">
        <v>337</v>
      </c>
      <c r="AH464" s="214"/>
      <c r="AI464" s="214"/>
      <c r="AJ464" s="214"/>
      <c r="AK464" s="214"/>
      <c r="AL464" s="214"/>
      <c r="AM464" s="214"/>
      <c r="AN464" s="214"/>
      <c r="AO464" s="214"/>
      <c r="AP464" s="214"/>
      <c r="AQ464" s="214"/>
      <c r="AR464" s="214"/>
      <c r="AS464" s="214"/>
      <c r="AT464" s="214"/>
      <c r="AU464" s="214"/>
      <c r="AV464" s="214"/>
      <c r="AW464" s="214"/>
      <c r="AX464" s="214"/>
      <c r="AY464" s="214"/>
      <c r="AZ464" s="214"/>
      <c r="BA464" s="214"/>
      <c r="BB464" s="214"/>
      <c r="BC464" s="214"/>
      <c r="BD464" s="214"/>
      <c r="BE464" s="214"/>
      <c r="BF464" s="214"/>
      <c r="BG464" s="214"/>
      <c r="BH464" s="214"/>
    </row>
    <row r="465" spans="1:60" ht="22.5" outlineLevel="1" x14ac:dyDescent="0.2">
      <c r="A465" s="245">
        <v>90</v>
      </c>
      <c r="B465" s="246" t="s">
        <v>664</v>
      </c>
      <c r="C465" s="256" t="s">
        <v>665</v>
      </c>
      <c r="D465" s="247" t="s">
        <v>375</v>
      </c>
      <c r="E465" s="248">
        <v>1</v>
      </c>
      <c r="F465" s="249"/>
      <c r="G465" s="250">
        <f>ROUND(E465*F465,2)</f>
        <v>0</v>
      </c>
      <c r="H465" s="249"/>
      <c r="I465" s="250">
        <f>ROUND(E465*H465,2)</f>
        <v>0</v>
      </c>
      <c r="J465" s="249"/>
      <c r="K465" s="250">
        <f>ROUND(E465*J465,2)</f>
        <v>0</v>
      </c>
      <c r="L465" s="250">
        <v>12</v>
      </c>
      <c r="M465" s="250">
        <f>G465*(1+L465/100)</f>
        <v>0</v>
      </c>
      <c r="N465" s="248">
        <v>1.2999999999999999E-3</v>
      </c>
      <c r="O465" s="248">
        <f>ROUND(E465*N465,2)</f>
        <v>0</v>
      </c>
      <c r="P465" s="248">
        <v>0</v>
      </c>
      <c r="Q465" s="248">
        <f>ROUND(E465*P465,2)</f>
        <v>0</v>
      </c>
      <c r="R465" s="250" t="s">
        <v>428</v>
      </c>
      <c r="S465" s="250" t="s">
        <v>315</v>
      </c>
      <c r="T465" s="251" t="s">
        <v>315</v>
      </c>
      <c r="U465" s="224">
        <v>0</v>
      </c>
      <c r="V465" s="224">
        <f>ROUND(E465*U465,2)</f>
        <v>0</v>
      </c>
      <c r="W465" s="224"/>
      <c r="X465" s="224" t="s">
        <v>429</v>
      </c>
      <c r="Y465" s="224" t="s">
        <v>317</v>
      </c>
      <c r="Z465" s="214"/>
      <c r="AA465" s="214"/>
      <c r="AB465" s="214"/>
      <c r="AC465" s="214"/>
      <c r="AD465" s="214"/>
      <c r="AE465" s="214"/>
      <c r="AF465" s="214"/>
      <c r="AG465" s="214" t="s">
        <v>430</v>
      </c>
      <c r="AH465" s="214"/>
      <c r="AI465" s="214"/>
      <c r="AJ465" s="214"/>
      <c r="AK465" s="214"/>
      <c r="AL465" s="214"/>
      <c r="AM465" s="214"/>
      <c r="AN465" s="214"/>
      <c r="AO465" s="214"/>
      <c r="AP465" s="214"/>
      <c r="AQ465" s="214"/>
      <c r="AR465" s="214"/>
      <c r="AS465" s="214"/>
      <c r="AT465" s="214"/>
      <c r="AU465" s="214"/>
      <c r="AV465" s="214"/>
      <c r="AW465" s="214"/>
      <c r="AX465" s="214"/>
      <c r="AY465" s="214"/>
      <c r="AZ465" s="214"/>
      <c r="BA465" s="214"/>
      <c r="BB465" s="214"/>
      <c r="BC465" s="214"/>
      <c r="BD465" s="214"/>
      <c r="BE465" s="214"/>
      <c r="BF465" s="214"/>
      <c r="BG465" s="214"/>
      <c r="BH465" s="214"/>
    </row>
    <row r="466" spans="1:60" outlineLevel="1" x14ac:dyDescent="0.2">
      <c r="A466" s="245">
        <v>91</v>
      </c>
      <c r="B466" s="246" t="s">
        <v>666</v>
      </c>
      <c r="C466" s="256" t="s">
        <v>667</v>
      </c>
      <c r="D466" s="247" t="s">
        <v>375</v>
      </c>
      <c r="E466" s="248">
        <v>1</v>
      </c>
      <c r="F466" s="249"/>
      <c r="G466" s="250">
        <f>ROUND(E466*F466,2)</f>
        <v>0</v>
      </c>
      <c r="H466" s="249"/>
      <c r="I466" s="250">
        <f>ROUND(E466*H466,2)</f>
        <v>0</v>
      </c>
      <c r="J466" s="249"/>
      <c r="K466" s="250">
        <f>ROUND(E466*J466,2)</f>
        <v>0</v>
      </c>
      <c r="L466" s="250">
        <v>12</v>
      </c>
      <c r="M466" s="250">
        <f>G466*(1+L466/100)</f>
        <v>0</v>
      </c>
      <c r="N466" s="248">
        <v>0</v>
      </c>
      <c r="O466" s="248">
        <f>ROUND(E466*N466,2)</f>
        <v>0</v>
      </c>
      <c r="P466" s="248">
        <v>0</v>
      </c>
      <c r="Q466" s="248">
        <f>ROUND(E466*P466,2)</f>
        <v>0</v>
      </c>
      <c r="R466" s="250" t="s">
        <v>428</v>
      </c>
      <c r="S466" s="250" t="s">
        <v>315</v>
      </c>
      <c r="T466" s="251" t="s">
        <v>316</v>
      </c>
      <c r="U466" s="224">
        <v>0</v>
      </c>
      <c r="V466" s="224">
        <f>ROUND(E466*U466,2)</f>
        <v>0</v>
      </c>
      <c r="W466" s="224"/>
      <c r="X466" s="224" t="s">
        <v>429</v>
      </c>
      <c r="Y466" s="224" t="s">
        <v>317</v>
      </c>
      <c r="Z466" s="214"/>
      <c r="AA466" s="214"/>
      <c r="AB466" s="214"/>
      <c r="AC466" s="214"/>
      <c r="AD466" s="214"/>
      <c r="AE466" s="214"/>
      <c r="AF466" s="214"/>
      <c r="AG466" s="214" t="s">
        <v>430</v>
      </c>
      <c r="AH466" s="214"/>
      <c r="AI466" s="214"/>
      <c r="AJ466" s="214"/>
      <c r="AK466" s="214"/>
      <c r="AL466" s="214"/>
      <c r="AM466" s="214"/>
      <c r="AN466" s="214"/>
      <c r="AO466" s="214"/>
      <c r="AP466" s="214"/>
      <c r="AQ466" s="214"/>
      <c r="AR466" s="214"/>
      <c r="AS466" s="214"/>
      <c r="AT466" s="214"/>
      <c r="AU466" s="214"/>
      <c r="AV466" s="214"/>
      <c r="AW466" s="214"/>
      <c r="AX466" s="214"/>
      <c r="AY466" s="214"/>
      <c r="AZ466" s="214"/>
      <c r="BA466" s="214"/>
      <c r="BB466" s="214"/>
      <c r="BC466" s="214"/>
      <c r="BD466" s="214"/>
      <c r="BE466" s="214"/>
      <c r="BF466" s="214"/>
      <c r="BG466" s="214"/>
      <c r="BH466" s="214"/>
    </row>
    <row r="467" spans="1:60" outlineLevel="1" x14ac:dyDescent="0.2">
      <c r="A467" s="245">
        <v>92</v>
      </c>
      <c r="B467" s="246" t="s">
        <v>1744</v>
      </c>
      <c r="C467" s="256" t="s">
        <v>1745</v>
      </c>
      <c r="D467" s="247" t="s">
        <v>375</v>
      </c>
      <c r="E467" s="248">
        <v>1</v>
      </c>
      <c r="F467" s="249"/>
      <c r="G467" s="250">
        <f>ROUND(E467*F467,2)</f>
        <v>0</v>
      </c>
      <c r="H467" s="249"/>
      <c r="I467" s="250">
        <f>ROUND(E467*H467,2)</f>
        <v>0</v>
      </c>
      <c r="J467" s="249"/>
      <c r="K467" s="250">
        <f>ROUND(E467*J467,2)</f>
        <v>0</v>
      </c>
      <c r="L467" s="250">
        <v>12</v>
      </c>
      <c r="M467" s="250">
        <f>G467*(1+L467/100)</f>
        <v>0</v>
      </c>
      <c r="N467" s="248">
        <v>0</v>
      </c>
      <c r="O467" s="248">
        <f>ROUND(E467*N467,2)</f>
        <v>0</v>
      </c>
      <c r="P467" s="248">
        <v>1.933E-2</v>
      </c>
      <c r="Q467" s="248">
        <f>ROUND(E467*P467,2)</f>
        <v>0.02</v>
      </c>
      <c r="R467" s="250" t="s">
        <v>587</v>
      </c>
      <c r="S467" s="250" t="s">
        <v>315</v>
      </c>
      <c r="T467" s="251" t="s">
        <v>315</v>
      </c>
      <c r="U467" s="224">
        <v>0.64</v>
      </c>
      <c r="V467" s="224">
        <f>ROUND(E467*U467,2)</f>
        <v>0.64</v>
      </c>
      <c r="W467" s="224"/>
      <c r="X467" s="224" t="s">
        <v>588</v>
      </c>
      <c r="Y467" s="224" t="s">
        <v>317</v>
      </c>
      <c r="Z467" s="214"/>
      <c r="AA467" s="214"/>
      <c r="AB467" s="214"/>
      <c r="AC467" s="214"/>
      <c r="AD467" s="214"/>
      <c r="AE467" s="214"/>
      <c r="AF467" s="214"/>
      <c r="AG467" s="214" t="s">
        <v>601</v>
      </c>
      <c r="AH467" s="214"/>
      <c r="AI467" s="214"/>
      <c r="AJ467" s="214"/>
      <c r="AK467" s="214"/>
      <c r="AL467" s="214"/>
      <c r="AM467" s="214"/>
      <c r="AN467" s="214"/>
      <c r="AO467" s="214"/>
      <c r="AP467" s="214"/>
      <c r="AQ467" s="214"/>
      <c r="AR467" s="214"/>
      <c r="AS467" s="214"/>
      <c r="AT467" s="214"/>
      <c r="AU467" s="214"/>
      <c r="AV467" s="214"/>
      <c r="AW467" s="214"/>
      <c r="AX467" s="214"/>
      <c r="AY467" s="214"/>
      <c r="AZ467" s="214"/>
      <c r="BA467" s="214"/>
      <c r="BB467" s="214"/>
      <c r="BC467" s="214"/>
      <c r="BD467" s="214"/>
      <c r="BE467" s="214"/>
      <c r="BF467" s="214"/>
      <c r="BG467" s="214"/>
      <c r="BH467" s="214"/>
    </row>
    <row r="468" spans="1:60" outlineLevel="1" x14ac:dyDescent="0.2">
      <c r="A468" s="245">
        <v>93</v>
      </c>
      <c r="B468" s="246" t="s">
        <v>1746</v>
      </c>
      <c r="C468" s="256" t="s">
        <v>1747</v>
      </c>
      <c r="D468" s="247" t="s">
        <v>375</v>
      </c>
      <c r="E468" s="248">
        <v>1</v>
      </c>
      <c r="F468" s="249"/>
      <c r="G468" s="250">
        <f>ROUND(E468*F468,2)</f>
        <v>0</v>
      </c>
      <c r="H468" s="249"/>
      <c r="I468" s="250">
        <f>ROUND(E468*H468,2)</f>
        <v>0</v>
      </c>
      <c r="J468" s="249"/>
      <c r="K468" s="250">
        <f>ROUND(E468*J468,2)</f>
        <v>0</v>
      </c>
      <c r="L468" s="250">
        <v>12</v>
      </c>
      <c r="M468" s="250">
        <f>G468*(1+L468/100)</f>
        <v>0</v>
      </c>
      <c r="N468" s="248">
        <v>0</v>
      </c>
      <c r="O468" s="248">
        <f>ROUND(E468*N468,2)</f>
        <v>0</v>
      </c>
      <c r="P468" s="248">
        <v>3.1870000000000002E-2</v>
      </c>
      <c r="Q468" s="248">
        <f>ROUND(E468*P468,2)</f>
        <v>0.03</v>
      </c>
      <c r="R468" s="250" t="s">
        <v>587</v>
      </c>
      <c r="S468" s="250" t="s">
        <v>315</v>
      </c>
      <c r="T468" s="251" t="s">
        <v>315</v>
      </c>
      <c r="U468" s="224">
        <v>0.89</v>
      </c>
      <c r="V468" s="224">
        <f>ROUND(E468*U468,2)</f>
        <v>0.89</v>
      </c>
      <c r="W468" s="224"/>
      <c r="X468" s="224" t="s">
        <v>588</v>
      </c>
      <c r="Y468" s="224" t="s">
        <v>317</v>
      </c>
      <c r="Z468" s="214"/>
      <c r="AA468" s="214"/>
      <c r="AB468" s="214"/>
      <c r="AC468" s="214"/>
      <c r="AD468" s="214"/>
      <c r="AE468" s="214"/>
      <c r="AF468" s="214"/>
      <c r="AG468" s="214" t="s">
        <v>601</v>
      </c>
      <c r="AH468" s="214"/>
      <c r="AI468" s="214"/>
      <c r="AJ468" s="214"/>
      <c r="AK468" s="214"/>
      <c r="AL468" s="214"/>
      <c r="AM468" s="214"/>
      <c r="AN468" s="214"/>
      <c r="AO468" s="214"/>
      <c r="AP468" s="214"/>
      <c r="AQ468" s="214"/>
      <c r="AR468" s="214"/>
      <c r="AS468" s="214"/>
      <c r="AT468" s="214"/>
      <c r="AU468" s="214"/>
      <c r="AV468" s="214"/>
      <c r="AW468" s="214"/>
      <c r="AX468" s="214"/>
      <c r="AY468" s="214"/>
      <c r="AZ468" s="214"/>
      <c r="BA468" s="214"/>
      <c r="BB468" s="214"/>
      <c r="BC468" s="214"/>
      <c r="BD468" s="214"/>
      <c r="BE468" s="214"/>
      <c r="BF468" s="214"/>
      <c r="BG468" s="214"/>
      <c r="BH468" s="214"/>
    </row>
    <row r="469" spans="1:60" outlineLevel="1" x14ac:dyDescent="0.2">
      <c r="A469" s="245">
        <v>94</v>
      </c>
      <c r="B469" s="246" t="s">
        <v>1748</v>
      </c>
      <c r="C469" s="256" t="s">
        <v>1749</v>
      </c>
      <c r="D469" s="247" t="s">
        <v>330</v>
      </c>
      <c r="E469" s="248">
        <v>1</v>
      </c>
      <c r="F469" s="249"/>
      <c r="G469" s="250">
        <f>ROUND(E469*F469,2)</f>
        <v>0</v>
      </c>
      <c r="H469" s="249"/>
      <c r="I469" s="250">
        <f>ROUND(E469*H469,2)</f>
        <v>0</v>
      </c>
      <c r="J469" s="249"/>
      <c r="K469" s="250">
        <f>ROUND(E469*J469,2)</f>
        <v>0</v>
      </c>
      <c r="L469" s="250">
        <v>12</v>
      </c>
      <c r="M469" s="250">
        <f>G469*(1+L469/100)</f>
        <v>0</v>
      </c>
      <c r="N469" s="248">
        <v>0</v>
      </c>
      <c r="O469" s="248">
        <f>ROUND(E469*N469,2)</f>
        <v>0</v>
      </c>
      <c r="P469" s="248">
        <v>8.7999999999999995E-2</v>
      </c>
      <c r="Q469" s="248">
        <f>ROUND(E469*P469,2)</f>
        <v>0.09</v>
      </c>
      <c r="R469" s="250" t="s">
        <v>611</v>
      </c>
      <c r="S469" s="250" t="s">
        <v>315</v>
      </c>
      <c r="T469" s="251" t="s">
        <v>315</v>
      </c>
      <c r="U469" s="224">
        <v>0.69</v>
      </c>
      <c r="V469" s="224">
        <f>ROUND(E469*U469,2)</f>
        <v>0.69</v>
      </c>
      <c r="W469" s="224"/>
      <c r="X469" s="224" t="s">
        <v>336</v>
      </c>
      <c r="Y469" s="224" t="s">
        <v>317</v>
      </c>
      <c r="Z469" s="214"/>
      <c r="AA469" s="214"/>
      <c r="AB469" s="214"/>
      <c r="AC469" s="214"/>
      <c r="AD469" s="214"/>
      <c r="AE469" s="214"/>
      <c r="AF469" s="214"/>
      <c r="AG469" s="214" t="s">
        <v>367</v>
      </c>
      <c r="AH469" s="214"/>
      <c r="AI469" s="214"/>
      <c r="AJ469" s="214"/>
      <c r="AK469" s="214"/>
      <c r="AL469" s="214"/>
      <c r="AM469" s="214"/>
      <c r="AN469" s="214"/>
      <c r="AO469" s="214"/>
      <c r="AP469" s="214"/>
      <c r="AQ469" s="214"/>
      <c r="AR469" s="214"/>
      <c r="AS469" s="214"/>
      <c r="AT469" s="214"/>
      <c r="AU469" s="214"/>
      <c r="AV469" s="214"/>
      <c r="AW469" s="214"/>
      <c r="AX469" s="214"/>
      <c r="AY469" s="214"/>
      <c r="AZ469" s="214"/>
      <c r="BA469" s="214"/>
      <c r="BB469" s="214"/>
      <c r="BC469" s="214"/>
      <c r="BD469" s="214"/>
      <c r="BE469" s="214"/>
      <c r="BF469" s="214"/>
      <c r="BG469" s="214"/>
      <c r="BH469" s="214"/>
    </row>
    <row r="470" spans="1:60" outlineLevel="1" x14ac:dyDescent="0.2">
      <c r="A470" s="245">
        <v>95</v>
      </c>
      <c r="B470" s="246" t="s">
        <v>1750</v>
      </c>
      <c r="C470" s="256" t="s">
        <v>1751</v>
      </c>
      <c r="D470" s="247" t="s">
        <v>330</v>
      </c>
      <c r="E470" s="248">
        <v>1</v>
      </c>
      <c r="F470" s="249"/>
      <c r="G470" s="250">
        <f>ROUND(E470*F470,2)</f>
        <v>0</v>
      </c>
      <c r="H470" s="249"/>
      <c r="I470" s="250">
        <f>ROUND(E470*H470,2)</f>
        <v>0</v>
      </c>
      <c r="J470" s="249"/>
      <c r="K470" s="250">
        <f>ROUND(E470*J470,2)</f>
        <v>0</v>
      </c>
      <c r="L470" s="250">
        <v>12</v>
      </c>
      <c r="M470" s="250">
        <f>G470*(1+L470/100)</f>
        <v>0</v>
      </c>
      <c r="N470" s="248">
        <v>0</v>
      </c>
      <c r="O470" s="248">
        <f>ROUND(E470*N470,2)</f>
        <v>0</v>
      </c>
      <c r="P470" s="248">
        <v>0.69347000000000003</v>
      </c>
      <c r="Q470" s="248">
        <f>ROUND(E470*P470,2)</f>
        <v>0.69</v>
      </c>
      <c r="R470" s="250" t="s">
        <v>611</v>
      </c>
      <c r="S470" s="250" t="s">
        <v>315</v>
      </c>
      <c r="T470" s="251" t="s">
        <v>315</v>
      </c>
      <c r="U470" s="224">
        <v>2.6989999999999998</v>
      </c>
      <c r="V470" s="224">
        <f>ROUND(E470*U470,2)</f>
        <v>2.7</v>
      </c>
      <c r="W470" s="224"/>
      <c r="X470" s="224" t="s">
        <v>336</v>
      </c>
      <c r="Y470" s="224" t="s">
        <v>317</v>
      </c>
      <c r="Z470" s="214"/>
      <c r="AA470" s="214"/>
      <c r="AB470" s="214"/>
      <c r="AC470" s="214"/>
      <c r="AD470" s="214"/>
      <c r="AE470" s="214"/>
      <c r="AF470" s="214"/>
      <c r="AG470" s="214" t="s">
        <v>337</v>
      </c>
      <c r="AH470" s="214"/>
      <c r="AI470" s="214"/>
      <c r="AJ470" s="214"/>
      <c r="AK470" s="214"/>
      <c r="AL470" s="214"/>
      <c r="AM470" s="214"/>
      <c r="AN470" s="214"/>
      <c r="AO470" s="214"/>
      <c r="AP470" s="214"/>
      <c r="AQ470" s="214"/>
      <c r="AR470" s="214"/>
      <c r="AS470" s="214"/>
      <c r="AT470" s="214"/>
      <c r="AU470" s="214"/>
      <c r="AV470" s="214"/>
      <c r="AW470" s="214"/>
      <c r="AX470" s="214"/>
      <c r="AY470" s="214"/>
      <c r="AZ470" s="214"/>
      <c r="BA470" s="214"/>
      <c r="BB470" s="214"/>
      <c r="BC470" s="214"/>
      <c r="BD470" s="214"/>
      <c r="BE470" s="214"/>
      <c r="BF470" s="214"/>
      <c r="BG470" s="214"/>
      <c r="BH470" s="214"/>
    </row>
    <row r="471" spans="1:60" outlineLevel="1" x14ac:dyDescent="0.2">
      <c r="A471" s="236">
        <v>96</v>
      </c>
      <c r="B471" s="237" t="s">
        <v>628</v>
      </c>
      <c r="C471" s="254" t="s">
        <v>1752</v>
      </c>
      <c r="D471" s="238" t="s">
        <v>375</v>
      </c>
      <c r="E471" s="239">
        <v>2</v>
      </c>
      <c r="F471" s="240"/>
      <c r="G471" s="241">
        <f>ROUND(E471*F471,2)</f>
        <v>0</v>
      </c>
      <c r="H471" s="240"/>
      <c r="I471" s="241">
        <f>ROUND(E471*H471,2)</f>
        <v>0</v>
      </c>
      <c r="J471" s="240"/>
      <c r="K471" s="241">
        <f>ROUND(E471*J471,2)</f>
        <v>0</v>
      </c>
      <c r="L471" s="241">
        <v>12</v>
      </c>
      <c r="M471" s="241">
        <f>G471*(1+L471/100)</f>
        <v>0</v>
      </c>
      <c r="N471" s="239">
        <v>0</v>
      </c>
      <c r="O471" s="239">
        <f>ROUND(E471*N471,2)</f>
        <v>0</v>
      </c>
      <c r="P471" s="239">
        <v>0</v>
      </c>
      <c r="Q471" s="239">
        <f>ROUND(E471*P471,2)</f>
        <v>0</v>
      </c>
      <c r="R471" s="241"/>
      <c r="S471" s="241" t="s">
        <v>331</v>
      </c>
      <c r="T471" s="242" t="s">
        <v>316</v>
      </c>
      <c r="U471" s="224">
        <v>0</v>
      </c>
      <c r="V471" s="224">
        <f>ROUND(E471*U471,2)</f>
        <v>0</v>
      </c>
      <c r="W471" s="224"/>
      <c r="X471" s="224" t="s">
        <v>336</v>
      </c>
      <c r="Y471" s="224" t="s">
        <v>317</v>
      </c>
      <c r="Z471" s="214"/>
      <c r="AA471" s="214"/>
      <c r="AB471" s="214"/>
      <c r="AC471" s="214"/>
      <c r="AD471" s="214"/>
      <c r="AE471" s="214"/>
      <c r="AF471" s="214"/>
      <c r="AG471" s="214" t="s">
        <v>337</v>
      </c>
      <c r="AH471" s="214"/>
      <c r="AI471" s="214"/>
      <c r="AJ471" s="214"/>
      <c r="AK471" s="214"/>
      <c r="AL471" s="214"/>
      <c r="AM471" s="214"/>
      <c r="AN471" s="214"/>
      <c r="AO471" s="214"/>
      <c r="AP471" s="214"/>
      <c r="AQ471" s="214"/>
      <c r="AR471" s="214"/>
      <c r="AS471" s="214"/>
      <c r="AT471" s="214"/>
      <c r="AU471" s="214"/>
      <c r="AV471" s="214"/>
      <c r="AW471" s="214"/>
      <c r="AX471" s="214"/>
      <c r="AY471" s="214"/>
      <c r="AZ471" s="214"/>
      <c r="BA471" s="214"/>
      <c r="BB471" s="214"/>
      <c r="BC471" s="214"/>
      <c r="BD471" s="214"/>
      <c r="BE471" s="214"/>
      <c r="BF471" s="214"/>
      <c r="BG471" s="214"/>
      <c r="BH471" s="214"/>
    </row>
    <row r="472" spans="1:60" outlineLevel="2" x14ac:dyDescent="0.2">
      <c r="A472" s="221"/>
      <c r="B472" s="222"/>
      <c r="C472" s="268" t="s">
        <v>1753</v>
      </c>
      <c r="D472" s="262"/>
      <c r="E472" s="263">
        <v>1</v>
      </c>
      <c r="F472" s="224"/>
      <c r="G472" s="224"/>
      <c r="H472" s="224"/>
      <c r="I472" s="224"/>
      <c r="J472" s="224"/>
      <c r="K472" s="224"/>
      <c r="L472" s="224"/>
      <c r="M472" s="224"/>
      <c r="N472" s="223"/>
      <c r="O472" s="223"/>
      <c r="P472" s="223"/>
      <c r="Q472" s="223"/>
      <c r="R472" s="224"/>
      <c r="S472" s="224"/>
      <c r="T472" s="224"/>
      <c r="U472" s="224"/>
      <c r="V472" s="224"/>
      <c r="W472" s="224"/>
      <c r="X472" s="224"/>
      <c r="Y472" s="224"/>
      <c r="Z472" s="214"/>
      <c r="AA472" s="214"/>
      <c r="AB472" s="214"/>
      <c r="AC472" s="214"/>
      <c r="AD472" s="214"/>
      <c r="AE472" s="214"/>
      <c r="AF472" s="214"/>
      <c r="AG472" s="214" t="s">
        <v>371</v>
      </c>
      <c r="AH472" s="214">
        <v>0</v>
      </c>
      <c r="AI472" s="214"/>
      <c r="AJ472" s="214"/>
      <c r="AK472" s="214"/>
      <c r="AL472" s="214"/>
      <c r="AM472" s="214"/>
      <c r="AN472" s="214"/>
      <c r="AO472" s="214"/>
      <c r="AP472" s="214"/>
      <c r="AQ472" s="214"/>
      <c r="AR472" s="214"/>
      <c r="AS472" s="214"/>
      <c r="AT472" s="214"/>
      <c r="AU472" s="214"/>
      <c r="AV472" s="214"/>
      <c r="AW472" s="214"/>
      <c r="AX472" s="214"/>
      <c r="AY472" s="214"/>
      <c r="AZ472" s="214"/>
      <c r="BA472" s="214"/>
      <c r="BB472" s="214"/>
      <c r="BC472" s="214"/>
      <c r="BD472" s="214"/>
      <c r="BE472" s="214"/>
      <c r="BF472" s="214"/>
      <c r="BG472" s="214"/>
      <c r="BH472" s="214"/>
    </row>
    <row r="473" spans="1:60" outlineLevel="3" x14ac:dyDescent="0.2">
      <c r="A473" s="221"/>
      <c r="B473" s="222"/>
      <c r="C473" s="268" t="s">
        <v>1754</v>
      </c>
      <c r="D473" s="262"/>
      <c r="E473" s="263">
        <v>1</v>
      </c>
      <c r="F473" s="224"/>
      <c r="G473" s="224"/>
      <c r="H473" s="224"/>
      <c r="I473" s="224"/>
      <c r="J473" s="224"/>
      <c r="K473" s="224"/>
      <c r="L473" s="224"/>
      <c r="M473" s="224"/>
      <c r="N473" s="223"/>
      <c r="O473" s="223"/>
      <c r="P473" s="223"/>
      <c r="Q473" s="223"/>
      <c r="R473" s="224"/>
      <c r="S473" s="224"/>
      <c r="T473" s="224"/>
      <c r="U473" s="224"/>
      <c r="V473" s="224"/>
      <c r="W473" s="224"/>
      <c r="X473" s="224"/>
      <c r="Y473" s="224"/>
      <c r="Z473" s="214"/>
      <c r="AA473" s="214"/>
      <c r="AB473" s="214"/>
      <c r="AC473" s="214"/>
      <c r="AD473" s="214"/>
      <c r="AE473" s="214"/>
      <c r="AF473" s="214"/>
      <c r="AG473" s="214" t="s">
        <v>371</v>
      </c>
      <c r="AH473" s="214">
        <v>0</v>
      </c>
      <c r="AI473" s="214"/>
      <c r="AJ473" s="214"/>
      <c r="AK473" s="214"/>
      <c r="AL473" s="214"/>
      <c r="AM473" s="214"/>
      <c r="AN473" s="214"/>
      <c r="AO473" s="214"/>
      <c r="AP473" s="214"/>
      <c r="AQ473" s="214"/>
      <c r="AR473" s="214"/>
      <c r="AS473" s="214"/>
      <c r="AT473" s="214"/>
      <c r="AU473" s="214"/>
      <c r="AV473" s="214"/>
      <c r="AW473" s="214"/>
      <c r="AX473" s="214"/>
      <c r="AY473" s="214"/>
      <c r="AZ473" s="214"/>
      <c r="BA473" s="214"/>
      <c r="BB473" s="214"/>
      <c r="BC473" s="214"/>
      <c r="BD473" s="214"/>
      <c r="BE473" s="214"/>
      <c r="BF473" s="214"/>
      <c r="BG473" s="214"/>
      <c r="BH473" s="214"/>
    </row>
    <row r="474" spans="1:60" x14ac:dyDescent="0.2">
      <c r="A474" s="229" t="s">
        <v>310</v>
      </c>
      <c r="B474" s="230" t="s">
        <v>231</v>
      </c>
      <c r="C474" s="253" t="s">
        <v>232</v>
      </c>
      <c r="D474" s="231"/>
      <c r="E474" s="232"/>
      <c r="F474" s="233"/>
      <c r="G474" s="233">
        <f>SUMIF(AG475:AG479,"&lt;&gt;NOR",G475:G479)</f>
        <v>0</v>
      </c>
      <c r="H474" s="233"/>
      <c r="I474" s="233">
        <f>SUM(I475:I479)</f>
        <v>0</v>
      </c>
      <c r="J474" s="233"/>
      <c r="K474" s="233">
        <f>SUM(K475:K479)</f>
        <v>0</v>
      </c>
      <c r="L474" s="233"/>
      <c r="M474" s="233">
        <f>SUM(M475:M479)</f>
        <v>0</v>
      </c>
      <c r="N474" s="232"/>
      <c r="O474" s="232">
        <f>SUM(O475:O479)</f>
        <v>0.01</v>
      </c>
      <c r="P474" s="232"/>
      <c r="Q474" s="232">
        <f>SUM(Q475:Q479)</f>
        <v>0</v>
      </c>
      <c r="R474" s="233"/>
      <c r="S474" s="233"/>
      <c r="T474" s="234"/>
      <c r="U474" s="228"/>
      <c r="V474" s="228">
        <f>SUM(V475:V479)</f>
        <v>1.78</v>
      </c>
      <c r="W474" s="228"/>
      <c r="X474" s="228"/>
      <c r="Y474" s="228"/>
      <c r="AG474" t="s">
        <v>311</v>
      </c>
    </row>
    <row r="475" spans="1:60" ht="56.25" outlineLevel="1" x14ac:dyDescent="0.2">
      <c r="A475" s="236">
        <v>97</v>
      </c>
      <c r="B475" s="237" t="s">
        <v>1154</v>
      </c>
      <c r="C475" s="254" t="s">
        <v>1155</v>
      </c>
      <c r="D475" s="238" t="s">
        <v>330</v>
      </c>
      <c r="E475" s="239">
        <v>1</v>
      </c>
      <c r="F475" s="240"/>
      <c r="G475" s="241">
        <f>ROUND(E475*F475,2)</f>
        <v>0</v>
      </c>
      <c r="H475" s="240"/>
      <c r="I475" s="241">
        <f>ROUND(E475*H475,2)</f>
        <v>0</v>
      </c>
      <c r="J475" s="240"/>
      <c r="K475" s="241">
        <f>ROUND(E475*J475,2)</f>
        <v>0</v>
      </c>
      <c r="L475" s="241">
        <v>12</v>
      </c>
      <c r="M475" s="241">
        <f>G475*(1+L475/100)</f>
        <v>0</v>
      </c>
      <c r="N475" s="239">
        <v>7.0099999999999997E-3</v>
      </c>
      <c r="O475" s="239">
        <f>ROUND(E475*N475,2)</f>
        <v>0.01</v>
      </c>
      <c r="P475" s="239">
        <v>0</v>
      </c>
      <c r="Q475" s="239">
        <f>ROUND(E475*P475,2)</f>
        <v>0</v>
      </c>
      <c r="R475" s="241" t="s">
        <v>611</v>
      </c>
      <c r="S475" s="241" t="s">
        <v>315</v>
      </c>
      <c r="T475" s="242" t="s">
        <v>315</v>
      </c>
      <c r="U475" s="224">
        <v>1.77</v>
      </c>
      <c r="V475" s="224">
        <f>ROUND(E475*U475,2)</f>
        <v>1.77</v>
      </c>
      <c r="W475" s="224"/>
      <c r="X475" s="224" t="s">
        <v>336</v>
      </c>
      <c r="Y475" s="224" t="s">
        <v>317</v>
      </c>
      <c r="Z475" s="214"/>
      <c r="AA475" s="214"/>
      <c r="AB475" s="214"/>
      <c r="AC475" s="214"/>
      <c r="AD475" s="214"/>
      <c r="AE475" s="214"/>
      <c r="AF475" s="214"/>
      <c r="AG475" s="214" t="s">
        <v>1123</v>
      </c>
      <c r="AH475" s="214"/>
      <c r="AI475" s="214"/>
      <c r="AJ475" s="214"/>
      <c r="AK475" s="214"/>
      <c r="AL475" s="214"/>
      <c r="AM475" s="214"/>
      <c r="AN475" s="214"/>
      <c r="AO475" s="214"/>
      <c r="AP475" s="214"/>
      <c r="AQ475" s="214"/>
      <c r="AR475" s="214"/>
      <c r="AS475" s="214"/>
      <c r="AT475" s="214"/>
      <c r="AU475" s="214"/>
      <c r="AV475" s="214"/>
      <c r="AW475" s="214"/>
      <c r="AX475" s="214"/>
      <c r="AY475" s="214"/>
      <c r="AZ475" s="214"/>
      <c r="BA475" s="214"/>
      <c r="BB475" s="214"/>
      <c r="BC475" s="214"/>
      <c r="BD475" s="214"/>
      <c r="BE475" s="214"/>
      <c r="BF475" s="214"/>
      <c r="BG475" s="214"/>
      <c r="BH475" s="214"/>
    </row>
    <row r="476" spans="1:60" outlineLevel="2" x14ac:dyDescent="0.2">
      <c r="A476" s="221"/>
      <c r="B476" s="222"/>
      <c r="C476" s="255" t="s">
        <v>1156</v>
      </c>
      <c r="D476" s="243"/>
      <c r="E476" s="243"/>
      <c r="F476" s="243"/>
      <c r="G476" s="243"/>
      <c r="H476" s="224"/>
      <c r="I476" s="224"/>
      <c r="J476" s="224"/>
      <c r="K476" s="224"/>
      <c r="L476" s="224"/>
      <c r="M476" s="224"/>
      <c r="N476" s="223"/>
      <c r="O476" s="223"/>
      <c r="P476" s="223"/>
      <c r="Q476" s="223"/>
      <c r="R476" s="224"/>
      <c r="S476" s="224"/>
      <c r="T476" s="224"/>
      <c r="U476" s="224"/>
      <c r="V476" s="224"/>
      <c r="W476" s="224"/>
      <c r="X476" s="224"/>
      <c r="Y476" s="224"/>
      <c r="Z476" s="214"/>
      <c r="AA476" s="214"/>
      <c r="AB476" s="214"/>
      <c r="AC476" s="214"/>
      <c r="AD476" s="214"/>
      <c r="AE476" s="214"/>
      <c r="AF476" s="214"/>
      <c r="AG476" s="214" t="s">
        <v>320</v>
      </c>
      <c r="AH476" s="214"/>
      <c r="AI476" s="214"/>
      <c r="AJ476" s="214"/>
      <c r="AK476" s="214"/>
      <c r="AL476" s="214"/>
      <c r="AM476" s="214"/>
      <c r="AN476" s="214"/>
      <c r="AO476" s="214"/>
      <c r="AP476" s="214"/>
      <c r="AQ476" s="214"/>
      <c r="AR476" s="214"/>
      <c r="AS476" s="214"/>
      <c r="AT476" s="214"/>
      <c r="AU476" s="214"/>
      <c r="AV476" s="214"/>
      <c r="AW476" s="214"/>
      <c r="AX476" s="214"/>
      <c r="AY476" s="214"/>
      <c r="AZ476" s="214"/>
      <c r="BA476" s="214"/>
      <c r="BB476" s="214"/>
      <c r="BC476" s="214"/>
      <c r="BD476" s="214"/>
      <c r="BE476" s="214"/>
      <c r="BF476" s="214"/>
      <c r="BG476" s="214"/>
      <c r="BH476" s="214"/>
    </row>
    <row r="477" spans="1:60" ht="22.5" outlineLevel="1" x14ac:dyDescent="0.2">
      <c r="A477" s="245">
        <v>98</v>
      </c>
      <c r="B477" s="246" t="s">
        <v>1157</v>
      </c>
      <c r="C477" s="256" t="s">
        <v>1158</v>
      </c>
      <c r="D477" s="247" t="s">
        <v>375</v>
      </c>
      <c r="E477" s="248">
        <v>1</v>
      </c>
      <c r="F477" s="249"/>
      <c r="G477" s="250">
        <f>ROUND(E477*F477,2)</f>
        <v>0</v>
      </c>
      <c r="H477" s="249"/>
      <c r="I477" s="250">
        <f>ROUND(E477*H477,2)</f>
        <v>0</v>
      </c>
      <c r="J477" s="249"/>
      <c r="K477" s="250">
        <f>ROUND(E477*J477,2)</f>
        <v>0</v>
      </c>
      <c r="L477" s="250">
        <v>12</v>
      </c>
      <c r="M477" s="250">
        <f>G477*(1+L477/100)</f>
        <v>0</v>
      </c>
      <c r="N477" s="248">
        <v>3.8999999999999999E-4</v>
      </c>
      <c r="O477" s="248">
        <f>ROUND(E477*N477,2)</f>
        <v>0</v>
      </c>
      <c r="P477" s="248">
        <v>0</v>
      </c>
      <c r="Q477" s="248">
        <f>ROUND(E477*P477,2)</f>
        <v>0</v>
      </c>
      <c r="R477" s="250" t="s">
        <v>428</v>
      </c>
      <c r="S477" s="250" t="s">
        <v>315</v>
      </c>
      <c r="T477" s="251" t="s">
        <v>315</v>
      </c>
      <c r="U477" s="224">
        <v>0</v>
      </c>
      <c r="V477" s="224">
        <f>ROUND(E477*U477,2)</f>
        <v>0</v>
      </c>
      <c r="W477" s="224"/>
      <c r="X477" s="224" t="s">
        <v>429</v>
      </c>
      <c r="Y477" s="224" t="s">
        <v>317</v>
      </c>
      <c r="Z477" s="214"/>
      <c r="AA477" s="214"/>
      <c r="AB477" s="214"/>
      <c r="AC477" s="214"/>
      <c r="AD477" s="214"/>
      <c r="AE477" s="214"/>
      <c r="AF477" s="214"/>
      <c r="AG477" s="214" t="s">
        <v>728</v>
      </c>
      <c r="AH477" s="214"/>
      <c r="AI477" s="214"/>
      <c r="AJ477" s="214"/>
      <c r="AK477" s="214"/>
      <c r="AL477" s="214"/>
      <c r="AM477" s="214"/>
      <c r="AN477" s="214"/>
      <c r="AO477" s="214"/>
      <c r="AP477" s="214"/>
      <c r="AQ477" s="214"/>
      <c r="AR477" s="214"/>
      <c r="AS477" s="214"/>
      <c r="AT477" s="214"/>
      <c r="AU477" s="214"/>
      <c r="AV477" s="214"/>
      <c r="AW477" s="214"/>
      <c r="AX477" s="214"/>
      <c r="AY477" s="214"/>
      <c r="AZ477" s="214"/>
      <c r="BA477" s="214"/>
      <c r="BB477" s="214"/>
      <c r="BC477" s="214"/>
      <c r="BD477" s="214"/>
      <c r="BE477" s="214"/>
      <c r="BF477" s="214"/>
      <c r="BG477" s="214"/>
      <c r="BH477" s="214"/>
    </row>
    <row r="478" spans="1:60" outlineLevel="1" x14ac:dyDescent="0.2">
      <c r="A478" s="236">
        <v>99</v>
      </c>
      <c r="B478" s="237" t="s">
        <v>1159</v>
      </c>
      <c r="C478" s="254" t="s">
        <v>1160</v>
      </c>
      <c r="D478" s="238" t="s">
        <v>581</v>
      </c>
      <c r="E478" s="239">
        <v>7.4000000000000003E-3</v>
      </c>
      <c r="F478" s="240"/>
      <c r="G478" s="241">
        <f>ROUND(E478*F478,2)</f>
        <v>0</v>
      </c>
      <c r="H478" s="240"/>
      <c r="I478" s="241">
        <f>ROUND(E478*H478,2)</f>
        <v>0</v>
      </c>
      <c r="J478" s="240"/>
      <c r="K478" s="241">
        <f>ROUND(E478*J478,2)</f>
        <v>0</v>
      </c>
      <c r="L478" s="241">
        <v>12</v>
      </c>
      <c r="M478" s="241">
        <f>G478*(1+L478/100)</f>
        <v>0</v>
      </c>
      <c r="N478" s="239">
        <v>0</v>
      </c>
      <c r="O478" s="239">
        <f>ROUND(E478*N478,2)</f>
        <v>0</v>
      </c>
      <c r="P478" s="239">
        <v>0</v>
      </c>
      <c r="Q478" s="239">
        <f>ROUND(E478*P478,2)</f>
        <v>0</v>
      </c>
      <c r="R478" s="241" t="s">
        <v>611</v>
      </c>
      <c r="S478" s="241" t="s">
        <v>315</v>
      </c>
      <c r="T478" s="242" t="s">
        <v>315</v>
      </c>
      <c r="U478" s="224">
        <v>1.7789999999999999</v>
      </c>
      <c r="V478" s="224">
        <f>ROUND(E478*U478,2)</f>
        <v>0.01</v>
      </c>
      <c r="W478" s="224"/>
      <c r="X478" s="224" t="s">
        <v>582</v>
      </c>
      <c r="Y478" s="224" t="s">
        <v>317</v>
      </c>
      <c r="Z478" s="214"/>
      <c r="AA478" s="214"/>
      <c r="AB478" s="214"/>
      <c r="AC478" s="214"/>
      <c r="AD478" s="214"/>
      <c r="AE478" s="214"/>
      <c r="AF478" s="214"/>
      <c r="AG478" s="214" t="s">
        <v>583</v>
      </c>
      <c r="AH478" s="214"/>
      <c r="AI478" s="214"/>
      <c r="AJ478" s="214"/>
      <c r="AK478" s="214"/>
      <c r="AL478" s="214"/>
      <c r="AM478" s="214"/>
      <c r="AN478" s="214"/>
      <c r="AO478" s="214"/>
      <c r="AP478" s="214"/>
      <c r="AQ478" s="214"/>
      <c r="AR478" s="214"/>
      <c r="AS478" s="214"/>
      <c r="AT478" s="214"/>
      <c r="AU478" s="214"/>
      <c r="AV478" s="214"/>
      <c r="AW478" s="214"/>
      <c r="AX478" s="214"/>
      <c r="AY478" s="214"/>
      <c r="AZ478" s="214"/>
      <c r="BA478" s="214"/>
      <c r="BB478" s="214"/>
      <c r="BC478" s="214"/>
      <c r="BD478" s="214"/>
      <c r="BE478" s="214"/>
      <c r="BF478" s="214"/>
      <c r="BG478" s="214"/>
      <c r="BH478" s="214"/>
    </row>
    <row r="479" spans="1:60" outlineLevel="2" x14ac:dyDescent="0.2">
      <c r="A479" s="221"/>
      <c r="B479" s="222"/>
      <c r="C479" s="267" t="s">
        <v>692</v>
      </c>
      <c r="D479" s="266"/>
      <c r="E479" s="266"/>
      <c r="F479" s="266"/>
      <c r="G479" s="266"/>
      <c r="H479" s="224"/>
      <c r="I479" s="224"/>
      <c r="J479" s="224"/>
      <c r="K479" s="224"/>
      <c r="L479" s="224"/>
      <c r="M479" s="224"/>
      <c r="N479" s="223"/>
      <c r="O479" s="223"/>
      <c r="P479" s="223"/>
      <c r="Q479" s="223"/>
      <c r="R479" s="224"/>
      <c r="S479" s="224"/>
      <c r="T479" s="224"/>
      <c r="U479" s="224"/>
      <c r="V479" s="224"/>
      <c r="W479" s="224"/>
      <c r="X479" s="224"/>
      <c r="Y479" s="224"/>
      <c r="Z479" s="214"/>
      <c r="AA479" s="214"/>
      <c r="AB479" s="214"/>
      <c r="AC479" s="214"/>
      <c r="AD479" s="214"/>
      <c r="AE479" s="214"/>
      <c r="AF479" s="214"/>
      <c r="AG479" s="214" t="s">
        <v>369</v>
      </c>
      <c r="AH479" s="214"/>
      <c r="AI479" s="214"/>
      <c r="AJ479" s="214"/>
      <c r="AK479" s="214"/>
      <c r="AL479" s="214"/>
      <c r="AM479" s="214"/>
      <c r="AN479" s="214"/>
      <c r="AO479" s="214"/>
      <c r="AP479" s="214"/>
      <c r="AQ479" s="214"/>
      <c r="AR479" s="214"/>
      <c r="AS479" s="214"/>
      <c r="AT479" s="214"/>
      <c r="AU479" s="214"/>
      <c r="AV479" s="214"/>
      <c r="AW479" s="214"/>
      <c r="AX479" s="214"/>
      <c r="AY479" s="214"/>
      <c r="AZ479" s="214"/>
      <c r="BA479" s="214"/>
      <c r="BB479" s="214"/>
      <c r="BC479" s="214"/>
      <c r="BD479" s="214"/>
      <c r="BE479" s="214"/>
      <c r="BF479" s="214"/>
      <c r="BG479" s="214"/>
      <c r="BH479" s="214"/>
    </row>
    <row r="480" spans="1:60" x14ac:dyDescent="0.2">
      <c r="A480" s="229" t="s">
        <v>310</v>
      </c>
      <c r="B480" s="230" t="s">
        <v>234</v>
      </c>
      <c r="C480" s="253" t="s">
        <v>235</v>
      </c>
      <c r="D480" s="231"/>
      <c r="E480" s="232"/>
      <c r="F480" s="233"/>
      <c r="G480" s="233">
        <f>SUMIF(AG481:AG493,"&lt;&gt;NOR",G481:G493)</f>
        <v>0</v>
      </c>
      <c r="H480" s="233"/>
      <c r="I480" s="233">
        <f>SUM(I481:I493)</f>
        <v>0</v>
      </c>
      <c r="J480" s="233"/>
      <c r="K480" s="233">
        <f>SUM(K481:K493)</f>
        <v>0</v>
      </c>
      <c r="L480" s="233"/>
      <c r="M480" s="233">
        <f>SUM(M481:M493)</f>
        <v>0</v>
      </c>
      <c r="N480" s="232"/>
      <c r="O480" s="232">
        <f>SUM(O481:O493)</f>
        <v>0.01</v>
      </c>
      <c r="P480" s="232"/>
      <c r="Q480" s="232">
        <f>SUM(Q481:Q493)</f>
        <v>0</v>
      </c>
      <c r="R480" s="233"/>
      <c r="S480" s="233"/>
      <c r="T480" s="234"/>
      <c r="U480" s="228"/>
      <c r="V480" s="228">
        <f>SUM(V481:V493)</f>
        <v>5.5400000000000009</v>
      </c>
      <c r="W480" s="228"/>
      <c r="X480" s="228"/>
      <c r="Y480" s="228"/>
      <c r="AG480" t="s">
        <v>311</v>
      </c>
    </row>
    <row r="481" spans="1:60" ht="22.5" outlineLevel="1" x14ac:dyDescent="0.2">
      <c r="A481" s="245">
        <v>100</v>
      </c>
      <c r="B481" s="246" t="s">
        <v>1413</v>
      </c>
      <c r="C481" s="256" t="s">
        <v>1414</v>
      </c>
      <c r="D481" s="247" t="s">
        <v>375</v>
      </c>
      <c r="E481" s="248">
        <v>2</v>
      </c>
      <c r="F481" s="249"/>
      <c r="G481" s="250">
        <f>ROUND(E481*F481,2)</f>
        <v>0</v>
      </c>
      <c r="H481" s="249"/>
      <c r="I481" s="250">
        <f>ROUND(E481*H481,2)</f>
        <v>0</v>
      </c>
      <c r="J481" s="249"/>
      <c r="K481" s="250">
        <f>ROUND(E481*J481,2)</f>
        <v>0</v>
      </c>
      <c r="L481" s="250">
        <v>12</v>
      </c>
      <c r="M481" s="250">
        <f>G481*(1+L481/100)</f>
        <v>0</v>
      </c>
      <c r="N481" s="248">
        <v>0</v>
      </c>
      <c r="O481" s="248">
        <f>ROUND(E481*N481,2)</f>
        <v>0</v>
      </c>
      <c r="P481" s="248">
        <v>0</v>
      </c>
      <c r="Q481" s="248">
        <f>ROUND(E481*P481,2)</f>
        <v>0</v>
      </c>
      <c r="R481" s="250" t="s">
        <v>1415</v>
      </c>
      <c r="S481" s="250" t="s">
        <v>315</v>
      </c>
      <c r="T481" s="251" t="s">
        <v>315</v>
      </c>
      <c r="U481" s="224">
        <v>0.54</v>
      </c>
      <c r="V481" s="224">
        <f>ROUND(E481*U481,2)</f>
        <v>1.08</v>
      </c>
      <c r="W481" s="224"/>
      <c r="X481" s="224" t="s">
        <v>336</v>
      </c>
      <c r="Y481" s="224" t="s">
        <v>317</v>
      </c>
      <c r="Z481" s="214"/>
      <c r="AA481" s="214"/>
      <c r="AB481" s="214"/>
      <c r="AC481" s="214"/>
      <c r="AD481" s="214"/>
      <c r="AE481" s="214"/>
      <c r="AF481" s="214"/>
      <c r="AG481" s="214" t="s">
        <v>337</v>
      </c>
      <c r="AH481" s="214"/>
      <c r="AI481" s="214"/>
      <c r="AJ481" s="214"/>
      <c r="AK481" s="214"/>
      <c r="AL481" s="214"/>
      <c r="AM481" s="214"/>
      <c r="AN481" s="214"/>
      <c r="AO481" s="214"/>
      <c r="AP481" s="214"/>
      <c r="AQ481" s="214"/>
      <c r="AR481" s="214"/>
      <c r="AS481" s="214"/>
      <c r="AT481" s="214"/>
      <c r="AU481" s="214"/>
      <c r="AV481" s="214"/>
      <c r="AW481" s="214"/>
      <c r="AX481" s="214"/>
      <c r="AY481" s="214"/>
      <c r="AZ481" s="214"/>
      <c r="BA481" s="214"/>
      <c r="BB481" s="214"/>
      <c r="BC481" s="214"/>
      <c r="BD481" s="214"/>
      <c r="BE481" s="214"/>
      <c r="BF481" s="214"/>
      <c r="BG481" s="214"/>
      <c r="BH481" s="214"/>
    </row>
    <row r="482" spans="1:60" outlineLevel="1" x14ac:dyDescent="0.2">
      <c r="A482" s="236">
        <v>101</v>
      </c>
      <c r="B482" s="237" t="s">
        <v>1416</v>
      </c>
      <c r="C482" s="254" t="s">
        <v>1417</v>
      </c>
      <c r="D482" s="238" t="s">
        <v>375</v>
      </c>
      <c r="E482" s="239">
        <v>2</v>
      </c>
      <c r="F482" s="240"/>
      <c r="G482" s="241">
        <f>ROUND(E482*F482,2)</f>
        <v>0</v>
      </c>
      <c r="H482" s="240"/>
      <c r="I482" s="241">
        <f>ROUND(E482*H482,2)</f>
        <v>0</v>
      </c>
      <c r="J482" s="240"/>
      <c r="K482" s="241">
        <f>ROUND(E482*J482,2)</f>
        <v>0</v>
      </c>
      <c r="L482" s="241">
        <v>12</v>
      </c>
      <c r="M482" s="241">
        <f>G482*(1+L482/100)</f>
        <v>0</v>
      </c>
      <c r="N482" s="239">
        <v>5.9000000000000003E-4</v>
      </c>
      <c r="O482" s="239">
        <f>ROUND(E482*N482,2)</f>
        <v>0</v>
      </c>
      <c r="P482" s="239">
        <v>0</v>
      </c>
      <c r="Q482" s="239">
        <f>ROUND(E482*P482,2)</f>
        <v>0</v>
      </c>
      <c r="R482" s="241"/>
      <c r="S482" s="241" t="s">
        <v>331</v>
      </c>
      <c r="T482" s="242" t="s">
        <v>316</v>
      </c>
      <c r="U482" s="224">
        <v>0</v>
      </c>
      <c r="V482" s="224">
        <f>ROUND(E482*U482,2)</f>
        <v>0</v>
      </c>
      <c r="W482" s="224"/>
      <c r="X482" s="224" t="s">
        <v>429</v>
      </c>
      <c r="Y482" s="224" t="s">
        <v>317</v>
      </c>
      <c r="Z482" s="214"/>
      <c r="AA482" s="214"/>
      <c r="AB482" s="214"/>
      <c r="AC482" s="214"/>
      <c r="AD482" s="214"/>
      <c r="AE482" s="214"/>
      <c r="AF482" s="214"/>
      <c r="AG482" s="214" t="s">
        <v>430</v>
      </c>
      <c r="AH482" s="214"/>
      <c r="AI482" s="214"/>
      <c r="AJ482" s="214"/>
      <c r="AK482" s="214"/>
      <c r="AL482" s="214"/>
      <c r="AM482" s="214"/>
      <c r="AN482" s="214"/>
      <c r="AO482" s="214"/>
      <c r="AP482" s="214"/>
      <c r="AQ482" s="214"/>
      <c r="AR482" s="214"/>
      <c r="AS482" s="214"/>
      <c r="AT482" s="214"/>
      <c r="AU482" s="214"/>
      <c r="AV482" s="214"/>
      <c r="AW482" s="214"/>
      <c r="AX482" s="214"/>
      <c r="AY482" s="214"/>
      <c r="AZ482" s="214"/>
      <c r="BA482" s="214"/>
      <c r="BB482" s="214"/>
      <c r="BC482" s="214"/>
      <c r="BD482" s="214"/>
      <c r="BE482" s="214"/>
      <c r="BF482" s="214"/>
      <c r="BG482" s="214"/>
      <c r="BH482" s="214"/>
    </row>
    <row r="483" spans="1:60" ht="22.5" outlineLevel="2" x14ac:dyDescent="0.2">
      <c r="A483" s="221"/>
      <c r="B483" s="222"/>
      <c r="C483" s="255" t="s">
        <v>1418</v>
      </c>
      <c r="D483" s="243"/>
      <c r="E483" s="243"/>
      <c r="F483" s="243"/>
      <c r="G483" s="243"/>
      <c r="H483" s="224"/>
      <c r="I483" s="224"/>
      <c r="J483" s="224"/>
      <c r="K483" s="224"/>
      <c r="L483" s="224"/>
      <c r="M483" s="224"/>
      <c r="N483" s="223"/>
      <c r="O483" s="223"/>
      <c r="P483" s="223"/>
      <c r="Q483" s="223"/>
      <c r="R483" s="224"/>
      <c r="S483" s="224"/>
      <c r="T483" s="224"/>
      <c r="U483" s="224"/>
      <c r="V483" s="224"/>
      <c r="W483" s="224"/>
      <c r="X483" s="224"/>
      <c r="Y483" s="224"/>
      <c r="Z483" s="214"/>
      <c r="AA483" s="214"/>
      <c r="AB483" s="214"/>
      <c r="AC483" s="214"/>
      <c r="AD483" s="214"/>
      <c r="AE483" s="214"/>
      <c r="AF483" s="214"/>
      <c r="AG483" s="214" t="s">
        <v>320</v>
      </c>
      <c r="AH483" s="214"/>
      <c r="AI483" s="214"/>
      <c r="AJ483" s="214"/>
      <c r="AK483" s="214"/>
      <c r="AL483" s="214"/>
      <c r="AM483" s="214"/>
      <c r="AN483" s="214"/>
      <c r="AO483" s="214"/>
      <c r="AP483" s="214"/>
      <c r="AQ483" s="214"/>
      <c r="AR483" s="214"/>
      <c r="AS483" s="214"/>
      <c r="AT483" s="214"/>
      <c r="AU483" s="214"/>
      <c r="AV483" s="214"/>
      <c r="AW483" s="214"/>
      <c r="AX483" s="214"/>
      <c r="AY483" s="214"/>
      <c r="AZ483" s="214"/>
      <c r="BA483" s="244" t="str">
        <f>C483</f>
        <v>VZT1 - v koupelně bude použit axiální ventilátor průměru 100mm, v provedení se zpětnou klapkou do otvoru 150x150 mmdo zdi - časový doběh, hydrostat, krytí IP X4, 100 M3/H/18W/230 V</v>
      </c>
      <c r="BB483" s="214"/>
      <c r="BC483" s="214"/>
      <c r="BD483" s="214"/>
      <c r="BE483" s="214"/>
      <c r="BF483" s="214"/>
      <c r="BG483" s="214"/>
      <c r="BH483" s="214"/>
    </row>
    <row r="484" spans="1:60" outlineLevel="1" x14ac:dyDescent="0.2">
      <c r="A484" s="245">
        <v>102</v>
      </c>
      <c r="B484" s="246" t="s">
        <v>1419</v>
      </c>
      <c r="C484" s="256" t="s">
        <v>1420</v>
      </c>
      <c r="D484" s="247" t="s">
        <v>403</v>
      </c>
      <c r="E484" s="248">
        <v>5</v>
      </c>
      <c r="F484" s="249"/>
      <c r="G484" s="250">
        <f>ROUND(E484*F484,2)</f>
        <v>0</v>
      </c>
      <c r="H484" s="249"/>
      <c r="I484" s="250">
        <f>ROUND(E484*H484,2)</f>
        <v>0</v>
      </c>
      <c r="J484" s="249"/>
      <c r="K484" s="250">
        <f>ROUND(E484*J484,2)</f>
        <v>0</v>
      </c>
      <c r="L484" s="250">
        <v>12</v>
      </c>
      <c r="M484" s="250">
        <f>G484*(1+L484/100)</f>
        <v>0</v>
      </c>
      <c r="N484" s="248">
        <v>0</v>
      </c>
      <c r="O484" s="248">
        <f>ROUND(E484*N484,2)</f>
        <v>0</v>
      </c>
      <c r="P484" s="248">
        <v>0</v>
      </c>
      <c r="Q484" s="248">
        <f>ROUND(E484*P484,2)</f>
        <v>0</v>
      </c>
      <c r="R484" s="250" t="s">
        <v>1415</v>
      </c>
      <c r="S484" s="250" t="s">
        <v>315</v>
      </c>
      <c r="T484" s="251" t="s">
        <v>315</v>
      </c>
      <c r="U484" s="224">
        <v>0.73</v>
      </c>
      <c r="V484" s="224">
        <f>ROUND(E484*U484,2)</f>
        <v>3.65</v>
      </c>
      <c r="W484" s="224"/>
      <c r="X484" s="224" t="s">
        <v>336</v>
      </c>
      <c r="Y484" s="224" t="s">
        <v>317</v>
      </c>
      <c r="Z484" s="214"/>
      <c r="AA484" s="214"/>
      <c r="AB484" s="214"/>
      <c r="AC484" s="214"/>
      <c r="AD484" s="214"/>
      <c r="AE484" s="214"/>
      <c r="AF484" s="214"/>
      <c r="AG484" s="214" t="s">
        <v>337</v>
      </c>
      <c r="AH484" s="214"/>
      <c r="AI484" s="214"/>
      <c r="AJ484" s="214"/>
      <c r="AK484" s="214"/>
      <c r="AL484" s="214"/>
      <c r="AM484" s="214"/>
      <c r="AN484" s="214"/>
      <c r="AO484" s="214"/>
      <c r="AP484" s="214"/>
      <c r="AQ484" s="214"/>
      <c r="AR484" s="214"/>
      <c r="AS484" s="214"/>
      <c r="AT484" s="214"/>
      <c r="AU484" s="214"/>
      <c r="AV484" s="214"/>
      <c r="AW484" s="214"/>
      <c r="AX484" s="214"/>
      <c r="AY484" s="214"/>
      <c r="AZ484" s="214"/>
      <c r="BA484" s="214"/>
      <c r="BB484" s="214"/>
      <c r="BC484" s="214"/>
      <c r="BD484" s="214"/>
      <c r="BE484" s="214"/>
      <c r="BF484" s="214"/>
      <c r="BG484" s="214"/>
      <c r="BH484" s="214"/>
    </row>
    <row r="485" spans="1:60" ht="22.5" outlineLevel="1" x14ac:dyDescent="0.2">
      <c r="A485" s="236">
        <v>103</v>
      </c>
      <c r="B485" s="237" t="s">
        <v>1421</v>
      </c>
      <c r="C485" s="254" t="s">
        <v>1422</v>
      </c>
      <c r="D485" s="238" t="s">
        <v>403</v>
      </c>
      <c r="E485" s="239">
        <v>5.25</v>
      </c>
      <c r="F485" s="240"/>
      <c r="G485" s="241">
        <f>ROUND(E485*F485,2)</f>
        <v>0</v>
      </c>
      <c r="H485" s="240"/>
      <c r="I485" s="241">
        <f>ROUND(E485*H485,2)</f>
        <v>0</v>
      </c>
      <c r="J485" s="240"/>
      <c r="K485" s="241">
        <f>ROUND(E485*J485,2)</f>
        <v>0</v>
      </c>
      <c r="L485" s="241">
        <v>12</v>
      </c>
      <c r="M485" s="241">
        <f>G485*(1+L485/100)</f>
        <v>0</v>
      </c>
      <c r="N485" s="239">
        <v>2.2000000000000001E-3</v>
      </c>
      <c r="O485" s="239">
        <f>ROUND(E485*N485,2)</f>
        <v>0.01</v>
      </c>
      <c r="P485" s="239">
        <v>0</v>
      </c>
      <c r="Q485" s="239">
        <f>ROUND(E485*P485,2)</f>
        <v>0</v>
      </c>
      <c r="R485" s="241" t="s">
        <v>428</v>
      </c>
      <c r="S485" s="241" t="s">
        <v>315</v>
      </c>
      <c r="T485" s="242" t="s">
        <v>315</v>
      </c>
      <c r="U485" s="224">
        <v>0</v>
      </c>
      <c r="V485" s="224">
        <f>ROUND(E485*U485,2)</f>
        <v>0</v>
      </c>
      <c r="W485" s="224"/>
      <c r="X485" s="224" t="s">
        <v>429</v>
      </c>
      <c r="Y485" s="224" t="s">
        <v>317</v>
      </c>
      <c r="Z485" s="214"/>
      <c r="AA485" s="214"/>
      <c r="AB485" s="214"/>
      <c r="AC485" s="214"/>
      <c r="AD485" s="214"/>
      <c r="AE485" s="214"/>
      <c r="AF485" s="214"/>
      <c r="AG485" s="214" t="s">
        <v>430</v>
      </c>
      <c r="AH485" s="214"/>
      <c r="AI485" s="214"/>
      <c r="AJ485" s="214"/>
      <c r="AK485" s="214"/>
      <c r="AL485" s="214"/>
      <c r="AM485" s="214"/>
      <c r="AN485" s="214"/>
      <c r="AO485" s="214"/>
      <c r="AP485" s="214"/>
      <c r="AQ485" s="214"/>
      <c r="AR485" s="214"/>
      <c r="AS485" s="214"/>
      <c r="AT485" s="214"/>
      <c r="AU485" s="214"/>
      <c r="AV485" s="214"/>
      <c r="AW485" s="214"/>
      <c r="AX485" s="214"/>
      <c r="AY485" s="214"/>
      <c r="AZ485" s="214"/>
      <c r="BA485" s="214"/>
      <c r="BB485" s="214"/>
      <c r="BC485" s="214"/>
      <c r="BD485" s="214"/>
      <c r="BE485" s="214"/>
      <c r="BF485" s="214"/>
      <c r="BG485" s="214"/>
      <c r="BH485" s="214"/>
    </row>
    <row r="486" spans="1:60" outlineLevel="2" x14ac:dyDescent="0.2">
      <c r="A486" s="221"/>
      <c r="B486" s="222"/>
      <c r="C486" s="268" t="s">
        <v>1755</v>
      </c>
      <c r="D486" s="262"/>
      <c r="E486" s="263">
        <v>5.25</v>
      </c>
      <c r="F486" s="224"/>
      <c r="G486" s="224"/>
      <c r="H486" s="224"/>
      <c r="I486" s="224"/>
      <c r="J486" s="224"/>
      <c r="K486" s="224"/>
      <c r="L486" s="224"/>
      <c r="M486" s="224"/>
      <c r="N486" s="223"/>
      <c r="O486" s="223"/>
      <c r="P486" s="223"/>
      <c r="Q486" s="223"/>
      <c r="R486" s="224"/>
      <c r="S486" s="224"/>
      <c r="T486" s="224"/>
      <c r="U486" s="224"/>
      <c r="V486" s="224"/>
      <c r="W486" s="224"/>
      <c r="X486" s="224"/>
      <c r="Y486" s="224"/>
      <c r="Z486" s="214"/>
      <c r="AA486" s="214"/>
      <c r="AB486" s="214"/>
      <c r="AC486" s="214"/>
      <c r="AD486" s="214"/>
      <c r="AE486" s="214"/>
      <c r="AF486" s="214"/>
      <c r="AG486" s="214" t="s">
        <v>371</v>
      </c>
      <c r="AH486" s="214">
        <v>0</v>
      </c>
      <c r="AI486" s="214"/>
      <c r="AJ486" s="214"/>
      <c r="AK486" s="214"/>
      <c r="AL486" s="214"/>
      <c r="AM486" s="214"/>
      <c r="AN486" s="214"/>
      <c r="AO486" s="214"/>
      <c r="AP486" s="214"/>
      <c r="AQ486" s="214"/>
      <c r="AR486" s="214"/>
      <c r="AS486" s="214"/>
      <c r="AT486" s="214"/>
      <c r="AU486" s="214"/>
      <c r="AV486" s="214"/>
      <c r="AW486" s="214"/>
      <c r="AX486" s="214"/>
      <c r="AY486" s="214"/>
      <c r="AZ486" s="214"/>
      <c r="BA486" s="214"/>
      <c r="BB486" s="214"/>
      <c r="BC486" s="214"/>
      <c r="BD486" s="214"/>
      <c r="BE486" s="214"/>
      <c r="BF486" s="214"/>
      <c r="BG486" s="214"/>
      <c r="BH486" s="214"/>
    </row>
    <row r="487" spans="1:60" ht="22.5" outlineLevel="1" x14ac:dyDescent="0.2">
      <c r="A487" s="245">
        <v>104</v>
      </c>
      <c r="B487" s="246" t="s">
        <v>1424</v>
      </c>
      <c r="C487" s="256" t="s">
        <v>1425</v>
      </c>
      <c r="D487" s="247" t="s">
        <v>375</v>
      </c>
      <c r="E487" s="248">
        <v>2</v>
      </c>
      <c r="F487" s="249"/>
      <c r="G487" s="250">
        <f>ROUND(E487*F487,2)</f>
        <v>0</v>
      </c>
      <c r="H487" s="249"/>
      <c r="I487" s="250">
        <f>ROUND(E487*H487,2)</f>
        <v>0</v>
      </c>
      <c r="J487" s="249"/>
      <c r="K487" s="250">
        <f>ROUND(E487*J487,2)</f>
        <v>0</v>
      </c>
      <c r="L487" s="250">
        <v>12</v>
      </c>
      <c r="M487" s="250">
        <f>G487*(1+L487/100)</f>
        <v>0</v>
      </c>
      <c r="N487" s="248">
        <v>0</v>
      </c>
      <c r="O487" s="248">
        <f>ROUND(E487*N487,2)</f>
        <v>0</v>
      </c>
      <c r="P487" s="248">
        <v>0</v>
      </c>
      <c r="Q487" s="248">
        <f>ROUND(E487*P487,2)</f>
        <v>0</v>
      </c>
      <c r="R487" s="250" t="s">
        <v>1415</v>
      </c>
      <c r="S487" s="250" t="s">
        <v>315</v>
      </c>
      <c r="T487" s="251" t="s">
        <v>315</v>
      </c>
      <c r="U487" s="224">
        <v>0.37</v>
      </c>
      <c r="V487" s="224">
        <f>ROUND(E487*U487,2)</f>
        <v>0.74</v>
      </c>
      <c r="W487" s="224"/>
      <c r="X487" s="224" t="s">
        <v>336</v>
      </c>
      <c r="Y487" s="224" t="s">
        <v>317</v>
      </c>
      <c r="Z487" s="214"/>
      <c r="AA487" s="214"/>
      <c r="AB487" s="214"/>
      <c r="AC487" s="214"/>
      <c r="AD487" s="214"/>
      <c r="AE487" s="214"/>
      <c r="AF487" s="214"/>
      <c r="AG487" s="214" t="s">
        <v>337</v>
      </c>
      <c r="AH487" s="214"/>
      <c r="AI487" s="214"/>
      <c r="AJ487" s="214"/>
      <c r="AK487" s="214"/>
      <c r="AL487" s="214"/>
      <c r="AM487" s="214"/>
      <c r="AN487" s="214"/>
      <c r="AO487" s="214"/>
      <c r="AP487" s="214"/>
      <c r="AQ487" s="214"/>
      <c r="AR487" s="214"/>
      <c r="AS487" s="214"/>
      <c r="AT487" s="214"/>
      <c r="AU487" s="214"/>
      <c r="AV487" s="214"/>
      <c r="AW487" s="214"/>
      <c r="AX487" s="214"/>
      <c r="AY487" s="214"/>
      <c r="AZ487" s="214"/>
      <c r="BA487" s="214"/>
      <c r="BB487" s="214"/>
      <c r="BC487" s="214"/>
      <c r="BD487" s="214"/>
      <c r="BE487" s="214"/>
      <c r="BF487" s="214"/>
      <c r="BG487" s="214"/>
      <c r="BH487" s="214"/>
    </row>
    <row r="488" spans="1:60" ht="22.5" outlineLevel="1" x14ac:dyDescent="0.2">
      <c r="A488" s="245">
        <v>105</v>
      </c>
      <c r="B488" s="246" t="s">
        <v>1426</v>
      </c>
      <c r="C488" s="256" t="s">
        <v>1427</v>
      </c>
      <c r="D488" s="247" t="s">
        <v>375</v>
      </c>
      <c r="E488" s="248">
        <v>2</v>
      </c>
      <c r="F488" s="249"/>
      <c r="G488" s="250">
        <f>ROUND(E488*F488,2)</f>
        <v>0</v>
      </c>
      <c r="H488" s="249"/>
      <c r="I488" s="250">
        <f>ROUND(E488*H488,2)</f>
        <v>0</v>
      </c>
      <c r="J488" s="249"/>
      <c r="K488" s="250">
        <f>ROUND(E488*J488,2)</f>
        <v>0</v>
      </c>
      <c r="L488" s="250">
        <v>12</v>
      </c>
      <c r="M488" s="250">
        <f>G488*(1+L488/100)</f>
        <v>0</v>
      </c>
      <c r="N488" s="248">
        <v>0</v>
      </c>
      <c r="O488" s="248">
        <f>ROUND(E488*N488,2)</f>
        <v>0</v>
      </c>
      <c r="P488" s="248">
        <v>0</v>
      </c>
      <c r="Q488" s="248">
        <f>ROUND(E488*P488,2)</f>
        <v>0</v>
      </c>
      <c r="R488" s="250" t="s">
        <v>428</v>
      </c>
      <c r="S488" s="250" t="s">
        <v>315</v>
      </c>
      <c r="T488" s="251" t="s">
        <v>315</v>
      </c>
      <c r="U488" s="224">
        <v>0</v>
      </c>
      <c r="V488" s="224">
        <f>ROUND(E488*U488,2)</f>
        <v>0</v>
      </c>
      <c r="W488" s="224"/>
      <c r="X488" s="224" t="s">
        <v>429</v>
      </c>
      <c r="Y488" s="224" t="s">
        <v>317</v>
      </c>
      <c r="Z488" s="214"/>
      <c r="AA488" s="214"/>
      <c r="AB488" s="214"/>
      <c r="AC488" s="214"/>
      <c r="AD488" s="214"/>
      <c r="AE488" s="214"/>
      <c r="AF488" s="214"/>
      <c r="AG488" s="214" t="s">
        <v>430</v>
      </c>
      <c r="AH488" s="214"/>
      <c r="AI488" s="214"/>
      <c r="AJ488" s="214"/>
      <c r="AK488" s="214"/>
      <c r="AL488" s="214"/>
      <c r="AM488" s="214"/>
      <c r="AN488" s="214"/>
      <c r="AO488" s="214"/>
      <c r="AP488" s="214"/>
      <c r="AQ488" s="214"/>
      <c r="AR488" s="214"/>
      <c r="AS488" s="214"/>
      <c r="AT488" s="214"/>
      <c r="AU488" s="214"/>
      <c r="AV488" s="214"/>
      <c r="AW488" s="214"/>
      <c r="AX488" s="214"/>
      <c r="AY488" s="214"/>
      <c r="AZ488" s="214"/>
      <c r="BA488" s="214"/>
      <c r="BB488" s="214"/>
      <c r="BC488" s="214"/>
      <c r="BD488" s="214"/>
      <c r="BE488" s="214"/>
      <c r="BF488" s="214"/>
      <c r="BG488" s="214"/>
      <c r="BH488" s="214"/>
    </row>
    <row r="489" spans="1:60" outlineLevel="1" x14ac:dyDescent="0.2">
      <c r="A489" s="245">
        <v>106</v>
      </c>
      <c r="B489" s="246" t="s">
        <v>1428</v>
      </c>
      <c r="C489" s="256" t="s">
        <v>1429</v>
      </c>
      <c r="D489" s="247" t="s">
        <v>330</v>
      </c>
      <c r="E489" s="248">
        <v>1</v>
      </c>
      <c r="F489" s="249"/>
      <c r="G489" s="250">
        <f>ROUND(E489*F489,2)</f>
        <v>0</v>
      </c>
      <c r="H489" s="249"/>
      <c r="I489" s="250">
        <f>ROUND(E489*H489,2)</f>
        <v>0</v>
      </c>
      <c r="J489" s="249"/>
      <c r="K489" s="250">
        <f>ROUND(E489*J489,2)</f>
        <v>0</v>
      </c>
      <c r="L489" s="250">
        <v>12</v>
      </c>
      <c r="M489" s="250">
        <f>G489*(1+L489/100)</f>
        <v>0</v>
      </c>
      <c r="N489" s="248">
        <v>0</v>
      </c>
      <c r="O489" s="248">
        <f>ROUND(E489*N489,2)</f>
        <v>0</v>
      </c>
      <c r="P489" s="248">
        <v>0</v>
      </c>
      <c r="Q489" s="248">
        <f>ROUND(E489*P489,2)</f>
        <v>0</v>
      </c>
      <c r="R489" s="250"/>
      <c r="S489" s="250" t="s">
        <v>331</v>
      </c>
      <c r="T489" s="251" t="s">
        <v>316</v>
      </c>
      <c r="U489" s="224">
        <v>0</v>
      </c>
      <c r="V489" s="224">
        <f>ROUND(E489*U489,2)</f>
        <v>0</v>
      </c>
      <c r="W489" s="224"/>
      <c r="X489" s="224" t="s">
        <v>429</v>
      </c>
      <c r="Y489" s="224" t="s">
        <v>317</v>
      </c>
      <c r="Z489" s="214"/>
      <c r="AA489" s="214"/>
      <c r="AB489" s="214"/>
      <c r="AC489" s="214"/>
      <c r="AD489" s="214"/>
      <c r="AE489" s="214"/>
      <c r="AF489" s="214"/>
      <c r="AG489" s="214" t="s">
        <v>430</v>
      </c>
      <c r="AH489" s="214"/>
      <c r="AI489" s="214"/>
      <c r="AJ489" s="214"/>
      <c r="AK489" s="214"/>
      <c r="AL489" s="214"/>
      <c r="AM489" s="214"/>
      <c r="AN489" s="214"/>
      <c r="AO489" s="214"/>
      <c r="AP489" s="214"/>
      <c r="AQ489" s="214"/>
      <c r="AR489" s="214"/>
      <c r="AS489" s="214"/>
      <c r="AT489" s="214"/>
      <c r="AU489" s="214"/>
      <c r="AV489" s="214"/>
      <c r="AW489" s="214"/>
      <c r="AX489" s="214"/>
      <c r="AY489" s="214"/>
      <c r="AZ489" s="214"/>
      <c r="BA489" s="214"/>
      <c r="BB489" s="214"/>
      <c r="BC489" s="214"/>
      <c r="BD489" s="214"/>
      <c r="BE489" s="214"/>
      <c r="BF489" s="214"/>
      <c r="BG489" s="214"/>
      <c r="BH489" s="214"/>
    </row>
    <row r="490" spans="1:60" outlineLevel="1" x14ac:dyDescent="0.2">
      <c r="A490" s="245">
        <v>107</v>
      </c>
      <c r="B490" s="246" t="s">
        <v>1430</v>
      </c>
      <c r="C490" s="256" t="s">
        <v>1431</v>
      </c>
      <c r="D490" s="247" t="s">
        <v>375</v>
      </c>
      <c r="E490" s="248">
        <v>1</v>
      </c>
      <c r="F490" s="249"/>
      <c r="G490" s="250">
        <f>ROUND(E490*F490,2)</f>
        <v>0</v>
      </c>
      <c r="H490" s="249"/>
      <c r="I490" s="250">
        <f>ROUND(E490*H490,2)</f>
        <v>0</v>
      </c>
      <c r="J490" s="249"/>
      <c r="K490" s="250">
        <f>ROUND(E490*J490,2)</f>
        <v>0</v>
      </c>
      <c r="L490" s="250">
        <v>12</v>
      </c>
      <c r="M490" s="250">
        <f>G490*(1+L490/100)</f>
        <v>0</v>
      </c>
      <c r="N490" s="248">
        <v>0</v>
      </c>
      <c r="O490" s="248">
        <f>ROUND(E490*N490,2)</f>
        <v>0</v>
      </c>
      <c r="P490" s="248">
        <v>0</v>
      </c>
      <c r="Q490" s="248">
        <f>ROUND(E490*P490,2)</f>
        <v>0</v>
      </c>
      <c r="R490" s="250"/>
      <c r="S490" s="250" t="s">
        <v>331</v>
      </c>
      <c r="T490" s="251" t="s">
        <v>316</v>
      </c>
      <c r="U490" s="224">
        <v>0</v>
      </c>
      <c r="V490" s="224">
        <f>ROUND(E490*U490,2)</f>
        <v>0</v>
      </c>
      <c r="W490" s="224"/>
      <c r="X490" s="224" t="s">
        <v>336</v>
      </c>
      <c r="Y490" s="224" t="s">
        <v>317</v>
      </c>
      <c r="Z490" s="214"/>
      <c r="AA490" s="214"/>
      <c r="AB490" s="214"/>
      <c r="AC490" s="214"/>
      <c r="AD490" s="214"/>
      <c r="AE490" s="214"/>
      <c r="AF490" s="214"/>
      <c r="AG490" s="214" t="s">
        <v>337</v>
      </c>
      <c r="AH490" s="214"/>
      <c r="AI490" s="214"/>
      <c r="AJ490" s="214"/>
      <c r="AK490" s="214"/>
      <c r="AL490" s="214"/>
      <c r="AM490" s="214"/>
      <c r="AN490" s="214"/>
      <c r="AO490" s="214"/>
      <c r="AP490" s="214"/>
      <c r="AQ490" s="214"/>
      <c r="AR490" s="214"/>
      <c r="AS490" s="214"/>
      <c r="AT490" s="214"/>
      <c r="AU490" s="214"/>
      <c r="AV490" s="214"/>
      <c r="AW490" s="214"/>
      <c r="AX490" s="214"/>
      <c r="AY490" s="214"/>
      <c r="AZ490" s="214"/>
      <c r="BA490" s="214"/>
      <c r="BB490" s="214"/>
      <c r="BC490" s="214"/>
      <c r="BD490" s="214"/>
      <c r="BE490" s="214"/>
      <c r="BF490" s="214"/>
      <c r="BG490" s="214"/>
      <c r="BH490" s="214"/>
    </row>
    <row r="491" spans="1:60" outlineLevel="1" x14ac:dyDescent="0.2">
      <c r="A491" s="245">
        <v>108</v>
      </c>
      <c r="B491" s="246" t="s">
        <v>1432</v>
      </c>
      <c r="C491" s="256" t="s">
        <v>1433</v>
      </c>
      <c r="D491" s="247" t="s">
        <v>330</v>
      </c>
      <c r="E491" s="248">
        <v>1</v>
      </c>
      <c r="F491" s="249"/>
      <c r="G491" s="250">
        <f>ROUND(E491*F491,2)</f>
        <v>0</v>
      </c>
      <c r="H491" s="249"/>
      <c r="I491" s="250">
        <f>ROUND(E491*H491,2)</f>
        <v>0</v>
      </c>
      <c r="J491" s="249"/>
      <c r="K491" s="250">
        <f>ROUND(E491*J491,2)</f>
        <v>0</v>
      </c>
      <c r="L491" s="250">
        <v>12</v>
      </c>
      <c r="M491" s="250">
        <f>G491*(1+L491/100)</f>
        <v>0</v>
      </c>
      <c r="N491" s="248">
        <v>0</v>
      </c>
      <c r="O491" s="248">
        <f>ROUND(E491*N491,2)</f>
        <v>0</v>
      </c>
      <c r="P491" s="248">
        <v>0</v>
      </c>
      <c r="Q491" s="248">
        <f>ROUND(E491*P491,2)</f>
        <v>0</v>
      </c>
      <c r="R491" s="250"/>
      <c r="S491" s="250" t="s">
        <v>331</v>
      </c>
      <c r="T491" s="251" t="s">
        <v>316</v>
      </c>
      <c r="U491" s="224">
        <v>0</v>
      </c>
      <c r="V491" s="224">
        <f>ROUND(E491*U491,2)</f>
        <v>0</v>
      </c>
      <c r="W491" s="224"/>
      <c r="X491" s="224" t="s">
        <v>336</v>
      </c>
      <c r="Y491" s="224" t="s">
        <v>317</v>
      </c>
      <c r="Z491" s="214"/>
      <c r="AA491" s="214"/>
      <c r="AB491" s="214"/>
      <c r="AC491" s="214"/>
      <c r="AD491" s="214"/>
      <c r="AE491" s="214"/>
      <c r="AF491" s="214"/>
      <c r="AG491" s="214" t="s">
        <v>337</v>
      </c>
      <c r="AH491" s="214"/>
      <c r="AI491" s="214"/>
      <c r="AJ491" s="214"/>
      <c r="AK491" s="214"/>
      <c r="AL491" s="214"/>
      <c r="AM491" s="214"/>
      <c r="AN491" s="214"/>
      <c r="AO491" s="214"/>
      <c r="AP491" s="214"/>
      <c r="AQ491" s="214"/>
      <c r="AR491" s="214"/>
      <c r="AS491" s="214"/>
      <c r="AT491" s="214"/>
      <c r="AU491" s="214"/>
      <c r="AV491" s="214"/>
      <c r="AW491" s="214"/>
      <c r="AX491" s="214"/>
      <c r="AY491" s="214"/>
      <c r="AZ491" s="214"/>
      <c r="BA491" s="214"/>
      <c r="BB491" s="214"/>
      <c r="BC491" s="214"/>
      <c r="BD491" s="214"/>
      <c r="BE491" s="214"/>
      <c r="BF491" s="214"/>
      <c r="BG491" s="214"/>
      <c r="BH491" s="214"/>
    </row>
    <row r="492" spans="1:60" outlineLevel="1" x14ac:dyDescent="0.2">
      <c r="A492" s="236">
        <v>109</v>
      </c>
      <c r="B492" s="237" t="s">
        <v>1434</v>
      </c>
      <c r="C492" s="254" t="s">
        <v>1435</v>
      </c>
      <c r="D492" s="238" t="s">
        <v>581</v>
      </c>
      <c r="E492" s="239">
        <v>1.273E-2</v>
      </c>
      <c r="F492" s="240"/>
      <c r="G492" s="241">
        <f>ROUND(E492*F492,2)</f>
        <v>0</v>
      </c>
      <c r="H492" s="240"/>
      <c r="I492" s="241">
        <f>ROUND(E492*H492,2)</f>
        <v>0</v>
      </c>
      <c r="J492" s="240"/>
      <c r="K492" s="241">
        <f>ROUND(E492*J492,2)</f>
        <v>0</v>
      </c>
      <c r="L492" s="241">
        <v>12</v>
      </c>
      <c r="M492" s="241">
        <f>G492*(1+L492/100)</f>
        <v>0</v>
      </c>
      <c r="N492" s="239">
        <v>0</v>
      </c>
      <c r="O492" s="239">
        <f>ROUND(E492*N492,2)</f>
        <v>0</v>
      </c>
      <c r="P492" s="239">
        <v>0</v>
      </c>
      <c r="Q492" s="239">
        <f>ROUND(E492*P492,2)</f>
        <v>0</v>
      </c>
      <c r="R492" s="241" t="s">
        <v>1415</v>
      </c>
      <c r="S492" s="241" t="s">
        <v>315</v>
      </c>
      <c r="T492" s="242" t="s">
        <v>315</v>
      </c>
      <c r="U492" s="224">
        <v>5.2060000000000004</v>
      </c>
      <c r="V492" s="224">
        <f>ROUND(E492*U492,2)</f>
        <v>7.0000000000000007E-2</v>
      </c>
      <c r="W492" s="224"/>
      <c r="X492" s="224" t="s">
        <v>582</v>
      </c>
      <c r="Y492" s="224" t="s">
        <v>317</v>
      </c>
      <c r="Z492" s="214"/>
      <c r="AA492" s="214"/>
      <c r="AB492" s="214"/>
      <c r="AC492" s="214"/>
      <c r="AD492" s="214"/>
      <c r="AE492" s="214"/>
      <c r="AF492" s="214"/>
      <c r="AG492" s="214" t="s">
        <v>1236</v>
      </c>
      <c r="AH492" s="214"/>
      <c r="AI492" s="214"/>
      <c r="AJ492" s="214"/>
      <c r="AK492" s="214"/>
      <c r="AL492" s="214"/>
      <c r="AM492" s="214"/>
      <c r="AN492" s="214"/>
      <c r="AO492" s="214"/>
      <c r="AP492" s="214"/>
      <c r="AQ492" s="214"/>
      <c r="AR492" s="214"/>
      <c r="AS492" s="214"/>
      <c r="AT492" s="214"/>
      <c r="AU492" s="214"/>
      <c r="AV492" s="214"/>
      <c r="AW492" s="214"/>
      <c r="AX492" s="214"/>
      <c r="AY492" s="214"/>
      <c r="AZ492" s="214"/>
      <c r="BA492" s="214"/>
      <c r="BB492" s="214"/>
      <c r="BC492" s="214"/>
      <c r="BD492" s="214"/>
      <c r="BE492" s="214"/>
      <c r="BF492" s="214"/>
      <c r="BG492" s="214"/>
      <c r="BH492" s="214"/>
    </row>
    <row r="493" spans="1:60" outlineLevel="2" x14ac:dyDescent="0.2">
      <c r="A493" s="221"/>
      <c r="B493" s="222"/>
      <c r="C493" s="267" t="s">
        <v>692</v>
      </c>
      <c r="D493" s="266"/>
      <c r="E493" s="266"/>
      <c r="F493" s="266"/>
      <c r="G493" s="266"/>
      <c r="H493" s="224"/>
      <c r="I493" s="224"/>
      <c r="J493" s="224"/>
      <c r="K493" s="224"/>
      <c r="L493" s="224"/>
      <c r="M493" s="224"/>
      <c r="N493" s="223"/>
      <c r="O493" s="223"/>
      <c r="P493" s="223"/>
      <c r="Q493" s="223"/>
      <c r="R493" s="224"/>
      <c r="S493" s="224"/>
      <c r="T493" s="224"/>
      <c r="U493" s="224"/>
      <c r="V493" s="224"/>
      <c r="W493" s="224"/>
      <c r="X493" s="224"/>
      <c r="Y493" s="224"/>
      <c r="Z493" s="214"/>
      <c r="AA493" s="214"/>
      <c r="AB493" s="214"/>
      <c r="AC493" s="214"/>
      <c r="AD493" s="214"/>
      <c r="AE493" s="214"/>
      <c r="AF493" s="214"/>
      <c r="AG493" s="214" t="s">
        <v>369</v>
      </c>
      <c r="AH493" s="214"/>
      <c r="AI493" s="214"/>
      <c r="AJ493" s="214"/>
      <c r="AK493" s="214"/>
      <c r="AL493" s="214"/>
      <c r="AM493" s="214"/>
      <c r="AN493" s="214"/>
      <c r="AO493" s="214"/>
      <c r="AP493" s="214"/>
      <c r="AQ493" s="214"/>
      <c r="AR493" s="214"/>
      <c r="AS493" s="214"/>
      <c r="AT493" s="214"/>
      <c r="AU493" s="214"/>
      <c r="AV493" s="214"/>
      <c r="AW493" s="214"/>
      <c r="AX493" s="214"/>
      <c r="AY493" s="214"/>
      <c r="AZ493" s="214"/>
      <c r="BA493" s="214"/>
      <c r="BB493" s="214"/>
      <c r="BC493" s="214"/>
      <c r="BD493" s="214"/>
      <c r="BE493" s="214"/>
      <c r="BF493" s="214"/>
      <c r="BG493" s="214"/>
      <c r="BH493" s="214"/>
    </row>
    <row r="494" spans="1:60" x14ac:dyDescent="0.2">
      <c r="A494" s="229" t="s">
        <v>310</v>
      </c>
      <c r="B494" s="230" t="s">
        <v>242</v>
      </c>
      <c r="C494" s="253" t="s">
        <v>243</v>
      </c>
      <c r="D494" s="231"/>
      <c r="E494" s="232"/>
      <c r="F494" s="233"/>
      <c r="G494" s="233">
        <f>SUMIF(AG495:AG496,"&lt;&gt;NOR",G495:G496)</f>
        <v>0</v>
      </c>
      <c r="H494" s="233"/>
      <c r="I494" s="233">
        <f>SUM(I495:I496)</f>
        <v>0</v>
      </c>
      <c r="J494" s="233"/>
      <c r="K494" s="233">
        <f>SUM(K495:K496)</f>
        <v>0</v>
      </c>
      <c r="L494" s="233"/>
      <c r="M494" s="233">
        <f>SUM(M495:M496)</f>
        <v>0</v>
      </c>
      <c r="N494" s="232"/>
      <c r="O494" s="232">
        <f>SUM(O495:O496)</f>
        <v>0</v>
      </c>
      <c r="P494" s="232"/>
      <c r="Q494" s="232">
        <f>SUM(Q495:Q496)</f>
        <v>0.02</v>
      </c>
      <c r="R494" s="233"/>
      <c r="S494" s="233"/>
      <c r="T494" s="234"/>
      <c r="U494" s="228"/>
      <c r="V494" s="228">
        <f>SUM(V495:V496)</f>
        <v>0.38</v>
      </c>
      <c r="W494" s="228"/>
      <c r="X494" s="228"/>
      <c r="Y494" s="228"/>
      <c r="AG494" t="s">
        <v>311</v>
      </c>
    </row>
    <row r="495" spans="1:60" outlineLevel="1" x14ac:dyDescent="0.2">
      <c r="A495" s="236">
        <v>110</v>
      </c>
      <c r="B495" s="237" t="s">
        <v>1756</v>
      </c>
      <c r="C495" s="254" t="s">
        <v>1757</v>
      </c>
      <c r="D495" s="238" t="s">
        <v>375</v>
      </c>
      <c r="E495" s="239">
        <v>1.61</v>
      </c>
      <c r="F495" s="240"/>
      <c r="G495" s="241">
        <f>ROUND(E495*F495,2)</f>
        <v>0</v>
      </c>
      <c r="H495" s="240"/>
      <c r="I495" s="241">
        <f>ROUND(E495*H495,2)</f>
        <v>0</v>
      </c>
      <c r="J495" s="240"/>
      <c r="K495" s="241">
        <f>ROUND(E495*J495,2)</f>
        <v>0</v>
      </c>
      <c r="L495" s="241">
        <v>12</v>
      </c>
      <c r="M495" s="241">
        <f>G495*(1+L495/100)</f>
        <v>0</v>
      </c>
      <c r="N495" s="239">
        <v>5.0000000000000002E-5</v>
      </c>
      <c r="O495" s="239">
        <f>ROUND(E495*N495,2)</f>
        <v>0</v>
      </c>
      <c r="P495" s="239">
        <v>1.235E-2</v>
      </c>
      <c r="Q495" s="239">
        <f>ROUND(E495*P495,2)</f>
        <v>0.02</v>
      </c>
      <c r="R495" s="241" t="s">
        <v>1758</v>
      </c>
      <c r="S495" s="241" t="s">
        <v>315</v>
      </c>
      <c r="T495" s="242" t="s">
        <v>315</v>
      </c>
      <c r="U495" s="224">
        <v>0.23699999999999999</v>
      </c>
      <c r="V495" s="224">
        <f>ROUND(E495*U495,2)</f>
        <v>0.38</v>
      </c>
      <c r="W495" s="224"/>
      <c r="X495" s="224" t="s">
        <v>336</v>
      </c>
      <c r="Y495" s="224" t="s">
        <v>317</v>
      </c>
      <c r="Z495" s="214"/>
      <c r="AA495" s="214"/>
      <c r="AB495" s="214"/>
      <c r="AC495" s="214"/>
      <c r="AD495" s="214"/>
      <c r="AE495" s="214"/>
      <c r="AF495" s="214"/>
      <c r="AG495" s="214" t="s">
        <v>337</v>
      </c>
      <c r="AH495" s="214"/>
      <c r="AI495" s="214"/>
      <c r="AJ495" s="214"/>
      <c r="AK495" s="214"/>
      <c r="AL495" s="214"/>
      <c r="AM495" s="214"/>
      <c r="AN495" s="214"/>
      <c r="AO495" s="214"/>
      <c r="AP495" s="214"/>
      <c r="AQ495" s="214"/>
      <c r="AR495" s="214"/>
      <c r="AS495" s="214"/>
      <c r="AT495" s="214"/>
      <c r="AU495" s="214"/>
      <c r="AV495" s="214"/>
      <c r="AW495" s="214"/>
      <c r="AX495" s="214"/>
      <c r="AY495" s="214"/>
      <c r="AZ495" s="214"/>
      <c r="BA495" s="214"/>
      <c r="BB495" s="214"/>
      <c r="BC495" s="214"/>
      <c r="BD495" s="214"/>
      <c r="BE495" s="214"/>
      <c r="BF495" s="214"/>
      <c r="BG495" s="214"/>
      <c r="BH495" s="214"/>
    </row>
    <row r="496" spans="1:60" outlineLevel="2" x14ac:dyDescent="0.2">
      <c r="A496" s="221"/>
      <c r="B496" s="222"/>
      <c r="C496" s="268" t="s">
        <v>1759</v>
      </c>
      <c r="D496" s="262"/>
      <c r="E496" s="263">
        <v>1.61</v>
      </c>
      <c r="F496" s="224"/>
      <c r="G496" s="224"/>
      <c r="H496" s="224"/>
      <c r="I496" s="224"/>
      <c r="J496" s="224"/>
      <c r="K496" s="224"/>
      <c r="L496" s="224"/>
      <c r="M496" s="224"/>
      <c r="N496" s="223"/>
      <c r="O496" s="223"/>
      <c r="P496" s="223"/>
      <c r="Q496" s="223"/>
      <c r="R496" s="224"/>
      <c r="S496" s="224"/>
      <c r="T496" s="224"/>
      <c r="U496" s="224"/>
      <c r="V496" s="224"/>
      <c r="W496" s="224"/>
      <c r="X496" s="224"/>
      <c r="Y496" s="224"/>
      <c r="Z496" s="214"/>
      <c r="AA496" s="214"/>
      <c r="AB496" s="214"/>
      <c r="AC496" s="214"/>
      <c r="AD496" s="214"/>
      <c r="AE496" s="214"/>
      <c r="AF496" s="214"/>
      <c r="AG496" s="214" t="s">
        <v>371</v>
      </c>
      <c r="AH496" s="214">
        <v>0</v>
      </c>
      <c r="AI496" s="214"/>
      <c r="AJ496" s="214"/>
      <c r="AK496" s="214"/>
      <c r="AL496" s="214"/>
      <c r="AM496" s="214"/>
      <c r="AN496" s="214"/>
      <c r="AO496" s="214"/>
      <c r="AP496" s="214"/>
      <c r="AQ496" s="214"/>
      <c r="AR496" s="214"/>
      <c r="AS496" s="214"/>
      <c r="AT496" s="214"/>
      <c r="AU496" s="214"/>
      <c r="AV496" s="214"/>
      <c r="AW496" s="214"/>
      <c r="AX496" s="214"/>
      <c r="AY496" s="214"/>
      <c r="AZ496" s="214"/>
      <c r="BA496" s="214"/>
      <c r="BB496" s="214"/>
      <c r="BC496" s="214"/>
      <c r="BD496" s="214"/>
      <c r="BE496" s="214"/>
      <c r="BF496" s="214"/>
      <c r="BG496" s="214"/>
      <c r="BH496" s="214"/>
    </row>
    <row r="497" spans="1:60" x14ac:dyDescent="0.2">
      <c r="A497" s="229" t="s">
        <v>310</v>
      </c>
      <c r="B497" s="230" t="s">
        <v>244</v>
      </c>
      <c r="C497" s="253" t="s">
        <v>245</v>
      </c>
      <c r="D497" s="231"/>
      <c r="E497" s="232"/>
      <c r="F497" s="233"/>
      <c r="G497" s="233">
        <f>SUMIF(AG498:AG535,"&lt;&gt;NOR",G498:G535)</f>
        <v>0</v>
      </c>
      <c r="H497" s="233"/>
      <c r="I497" s="233">
        <f>SUM(I498:I535)</f>
        <v>0</v>
      </c>
      <c r="J497" s="233"/>
      <c r="K497" s="233">
        <f>SUM(K498:K535)</f>
        <v>0</v>
      </c>
      <c r="L497" s="233"/>
      <c r="M497" s="233">
        <f>SUM(M498:M535)</f>
        <v>0</v>
      </c>
      <c r="N497" s="232"/>
      <c r="O497" s="232">
        <f>SUM(O498:O535)</f>
        <v>3.82</v>
      </c>
      <c r="P497" s="232"/>
      <c r="Q497" s="232">
        <f>SUM(Q498:Q535)</f>
        <v>4.17</v>
      </c>
      <c r="R497" s="233"/>
      <c r="S497" s="233"/>
      <c r="T497" s="234"/>
      <c r="U497" s="228"/>
      <c r="V497" s="228">
        <f>SUM(V498:V535)</f>
        <v>111.75999999999999</v>
      </c>
      <c r="W497" s="228"/>
      <c r="X497" s="228"/>
      <c r="Y497" s="228"/>
      <c r="AG497" t="s">
        <v>311</v>
      </c>
    </row>
    <row r="498" spans="1:60" ht="22.5" outlineLevel="1" x14ac:dyDescent="0.2">
      <c r="A498" s="236">
        <v>111</v>
      </c>
      <c r="B498" s="237" t="s">
        <v>693</v>
      </c>
      <c r="C498" s="254" t="s">
        <v>694</v>
      </c>
      <c r="D498" s="238" t="s">
        <v>379</v>
      </c>
      <c r="E498" s="239">
        <v>94.81</v>
      </c>
      <c r="F498" s="240"/>
      <c r="G498" s="241">
        <f>ROUND(E498*F498,2)</f>
        <v>0</v>
      </c>
      <c r="H498" s="240"/>
      <c r="I498" s="241">
        <f>ROUND(E498*H498,2)</f>
        <v>0</v>
      </c>
      <c r="J498" s="240"/>
      <c r="K498" s="241">
        <f>ROUND(E498*J498,2)</f>
        <v>0</v>
      </c>
      <c r="L498" s="241">
        <v>12</v>
      </c>
      <c r="M498" s="241">
        <f>G498*(1+L498/100)</f>
        <v>0</v>
      </c>
      <c r="N498" s="239">
        <v>0</v>
      </c>
      <c r="O498" s="239">
        <f>ROUND(E498*N498,2)</f>
        <v>0</v>
      </c>
      <c r="P498" s="239">
        <v>0</v>
      </c>
      <c r="Q498" s="239">
        <f>ROUND(E498*P498,2)</f>
        <v>0</v>
      </c>
      <c r="R498" s="241" t="s">
        <v>695</v>
      </c>
      <c r="S498" s="241" t="s">
        <v>315</v>
      </c>
      <c r="T498" s="242" t="s">
        <v>315</v>
      </c>
      <c r="U498" s="224">
        <v>0.48</v>
      </c>
      <c r="V498" s="224">
        <f>ROUND(E498*U498,2)</f>
        <v>45.51</v>
      </c>
      <c r="W498" s="224"/>
      <c r="X498" s="224" t="s">
        <v>336</v>
      </c>
      <c r="Y498" s="224" t="s">
        <v>317</v>
      </c>
      <c r="Z498" s="214"/>
      <c r="AA498" s="214"/>
      <c r="AB498" s="214"/>
      <c r="AC498" s="214"/>
      <c r="AD498" s="214"/>
      <c r="AE498" s="214"/>
      <c r="AF498" s="214"/>
      <c r="AG498" s="214" t="s">
        <v>337</v>
      </c>
      <c r="AH498" s="214"/>
      <c r="AI498" s="214"/>
      <c r="AJ498" s="214"/>
      <c r="AK498" s="214"/>
      <c r="AL498" s="214"/>
      <c r="AM498" s="214"/>
      <c r="AN498" s="214"/>
      <c r="AO498" s="214"/>
      <c r="AP498" s="214"/>
      <c r="AQ498" s="214"/>
      <c r="AR498" s="214"/>
      <c r="AS498" s="214"/>
      <c r="AT498" s="214"/>
      <c r="AU498" s="214"/>
      <c r="AV498" s="214"/>
      <c r="AW498" s="214"/>
      <c r="AX498" s="214"/>
      <c r="AY498" s="214"/>
      <c r="AZ498" s="214"/>
      <c r="BA498" s="214"/>
      <c r="BB498" s="214"/>
      <c r="BC498" s="214"/>
      <c r="BD498" s="214"/>
      <c r="BE498" s="214"/>
      <c r="BF498" s="214"/>
      <c r="BG498" s="214"/>
      <c r="BH498" s="214"/>
    </row>
    <row r="499" spans="1:60" outlineLevel="2" x14ac:dyDescent="0.2">
      <c r="A499" s="221"/>
      <c r="B499" s="222"/>
      <c r="C499" s="268" t="s">
        <v>1728</v>
      </c>
      <c r="D499" s="262"/>
      <c r="E499" s="263"/>
      <c r="F499" s="224"/>
      <c r="G499" s="224"/>
      <c r="H499" s="224"/>
      <c r="I499" s="224"/>
      <c r="J499" s="224"/>
      <c r="K499" s="224"/>
      <c r="L499" s="224"/>
      <c r="M499" s="224"/>
      <c r="N499" s="223"/>
      <c r="O499" s="223"/>
      <c r="P499" s="223"/>
      <c r="Q499" s="223"/>
      <c r="R499" s="224"/>
      <c r="S499" s="224"/>
      <c r="T499" s="224"/>
      <c r="U499" s="224"/>
      <c r="V499" s="224"/>
      <c r="W499" s="224"/>
      <c r="X499" s="224"/>
      <c r="Y499" s="224"/>
      <c r="Z499" s="214"/>
      <c r="AA499" s="214"/>
      <c r="AB499" s="214"/>
      <c r="AC499" s="214"/>
      <c r="AD499" s="214"/>
      <c r="AE499" s="214"/>
      <c r="AF499" s="214"/>
      <c r="AG499" s="214" t="s">
        <v>371</v>
      </c>
      <c r="AH499" s="214">
        <v>0</v>
      </c>
      <c r="AI499" s="214"/>
      <c r="AJ499" s="214"/>
      <c r="AK499" s="214"/>
      <c r="AL499" s="214"/>
      <c r="AM499" s="214"/>
      <c r="AN499" s="214"/>
      <c r="AO499" s="214"/>
      <c r="AP499" s="214"/>
      <c r="AQ499" s="214"/>
      <c r="AR499" s="214"/>
      <c r="AS499" s="214"/>
      <c r="AT499" s="214"/>
      <c r="AU499" s="214"/>
      <c r="AV499" s="214"/>
      <c r="AW499" s="214"/>
      <c r="AX499" s="214"/>
      <c r="AY499" s="214"/>
      <c r="AZ499" s="214"/>
      <c r="BA499" s="214"/>
      <c r="BB499" s="214"/>
      <c r="BC499" s="214"/>
      <c r="BD499" s="214"/>
      <c r="BE499" s="214"/>
      <c r="BF499" s="214"/>
      <c r="BG499" s="214"/>
      <c r="BH499" s="214"/>
    </row>
    <row r="500" spans="1:60" outlineLevel="3" x14ac:dyDescent="0.2">
      <c r="A500" s="221"/>
      <c r="B500" s="222"/>
      <c r="C500" s="268" t="s">
        <v>1568</v>
      </c>
      <c r="D500" s="262"/>
      <c r="E500" s="263">
        <v>0.92</v>
      </c>
      <c r="F500" s="224"/>
      <c r="G500" s="224"/>
      <c r="H500" s="224"/>
      <c r="I500" s="224"/>
      <c r="J500" s="224"/>
      <c r="K500" s="224"/>
      <c r="L500" s="224"/>
      <c r="M500" s="224"/>
      <c r="N500" s="223"/>
      <c r="O500" s="223"/>
      <c r="P500" s="223"/>
      <c r="Q500" s="223"/>
      <c r="R500" s="224"/>
      <c r="S500" s="224"/>
      <c r="T500" s="224"/>
      <c r="U500" s="224"/>
      <c r="V500" s="224"/>
      <c r="W500" s="224"/>
      <c r="X500" s="224"/>
      <c r="Y500" s="224"/>
      <c r="Z500" s="214"/>
      <c r="AA500" s="214"/>
      <c r="AB500" s="214"/>
      <c r="AC500" s="214"/>
      <c r="AD500" s="214"/>
      <c r="AE500" s="214"/>
      <c r="AF500" s="214"/>
      <c r="AG500" s="214" t="s">
        <v>371</v>
      </c>
      <c r="AH500" s="214">
        <v>0</v>
      </c>
      <c r="AI500" s="214"/>
      <c r="AJ500" s="214"/>
      <c r="AK500" s="214"/>
      <c r="AL500" s="214"/>
      <c r="AM500" s="214"/>
      <c r="AN500" s="214"/>
      <c r="AO500" s="214"/>
      <c r="AP500" s="214"/>
      <c r="AQ500" s="214"/>
      <c r="AR500" s="214"/>
      <c r="AS500" s="214"/>
      <c r="AT500" s="214"/>
      <c r="AU500" s="214"/>
      <c r="AV500" s="214"/>
      <c r="AW500" s="214"/>
      <c r="AX500" s="214"/>
      <c r="AY500" s="214"/>
      <c r="AZ500" s="214"/>
      <c r="BA500" s="214"/>
      <c r="BB500" s="214"/>
      <c r="BC500" s="214"/>
      <c r="BD500" s="214"/>
      <c r="BE500" s="214"/>
      <c r="BF500" s="214"/>
      <c r="BG500" s="214"/>
      <c r="BH500" s="214"/>
    </row>
    <row r="501" spans="1:60" outlineLevel="3" x14ac:dyDescent="0.2">
      <c r="A501" s="221"/>
      <c r="B501" s="222"/>
      <c r="C501" s="268" t="s">
        <v>1573</v>
      </c>
      <c r="D501" s="262"/>
      <c r="E501" s="263">
        <v>3.39</v>
      </c>
      <c r="F501" s="224"/>
      <c r="G501" s="224"/>
      <c r="H501" s="224"/>
      <c r="I501" s="224"/>
      <c r="J501" s="224"/>
      <c r="K501" s="224"/>
      <c r="L501" s="224"/>
      <c r="M501" s="224"/>
      <c r="N501" s="223"/>
      <c r="O501" s="223"/>
      <c r="P501" s="223"/>
      <c r="Q501" s="223"/>
      <c r="R501" s="224"/>
      <c r="S501" s="224"/>
      <c r="T501" s="224"/>
      <c r="U501" s="224"/>
      <c r="V501" s="224"/>
      <c r="W501" s="224"/>
      <c r="X501" s="224"/>
      <c r="Y501" s="224"/>
      <c r="Z501" s="214"/>
      <c r="AA501" s="214"/>
      <c r="AB501" s="214"/>
      <c r="AC501" s="214"/>
      <c r="AD501" s="214"/>
      <c r="AE501" s="214"/>
      <c r="AF501" s="214"/>
      <c r="AG501" s="214" t="s">
        <v>371</v>
      </c>
      <c r="AH501" s="214">
        <v>0</v>
      </c>
      <c r="AI501" s="214"/>
      <c r="AJ501" s="214"/>
      <c r="AK501" s="214"/>
      <c r="AL501" s="214"/>
      <c r="AM501" s="214"/>
      <c r="AN501" s="214"/>
      <c r="AO501" s="214"/>
      <c r="AP501" s="214"/>
      <c r="AQ501" s="214"/>
      <c r="AR501" s="214"/>
      <c r="AS501" s="214"/>
      <c r="AT501" s="214"/>
      <c r="AU501" s="214"/>
      <c r="AV501" s="214"/>
      <c r="AW501" s="214"/>
      <c r="AX501" s="214"/>
      <c r="AY501" s="214"/>
      <c r="AZ501" s="214"/>
      <c r="BA501" s="214"/>
      <c r="BB501" s="214"/>
      <c r="BC501" s="214"/>
      <c r="BD501" s="214"/>
      <c r="BE501" s="214"/>
      <c r="BF501" s="214"/>
      <c r="BG501" s="214"/>
      <c r="BH501" s="214"/>
    </row>
    <row r="502" spans="1:60" outlineLevel="3" x14ac:dyDescent="0.2">
      <c r="A502" s="221"/>
      <c r="B502" s="222"/>
      <c r="C502" s="268" t="s">
        <v>1574</v>
      </c>
      <c r="D502" s="262"/>
      <c r="E502" s="263">
        <v>1.76</v>
      </c>
      <c r="F502" s="224"/>
      <c r="G502" s="224"/>
      <c r="H502" s="224"/>
      <c r="I502" s="224"/>
      <c r="J502" s="224"/>
      <c r="K502" s="224"/>
      <c r="L502" s="224"/>
      <c r="M502" s="224"/>
      <c r="N502" s="223"/>
      <c r="O502" s="223"/>
      <c r="P502" s="223"/>
      <c r="Q502" s="223"/>
      <c r="R502" s="224"/>
      <c r="S502" s="224"/>
      <c r="T502" s="224"/>
      <c r="U502" s="224"/>
      <c r="V502" s="224"/>
      <c r="W502" s="224"/>
      <c r="X502" s="224"/>
      <c r="Y502" s="224"/>
      <c r="Z502" s="214"/>
      <c r="AA502" s="214"/>
      <c r="AB502" s="214"/>
      <c r="AC502" s="214"/>
      <c r="AD502" s="214"/>
      <c r="AE502" s="214"/>
      <c r="AF502" s="214"/>
      <c r="AG502" s="214" t="s">
        <v>371</v>
      </c>
      <c r="AH502" s="214">
        <v>0</v>
      </c>
      <c r="AI502" s="214"/>
      <c r="AJ502" s="214"/>
      <c r="AK502" s="214"/>
      <c r="AL502" s="214"/>
      <c r="AM502" s="214"/>
      <c r="AN502" s="214"/>
      <c r="AO502" s="214"/>
      <c r="AP502" s="214"/>
      <c r="AQ502" s="214"/>
      <c r="AR502" s="214"/>
      <c r="AS502" s="214"/>
      <c r="AT502" s="214"/>
      <c r="AU502" s="214"/>
      <c r="AV502" s="214"/>
      <c r="AW502" s="214"/>
      <c r="AX502" s="214"/>
      <c r="AY502" s="214"/>
      <c r="AZ502" s="214"/>
      <c r="BA502" s="214"/>
      <c r="BB502" s="214"/>
      <c r="BC502" s="214"/>
      <c r="BD502" s="214"/>
      <c r="BE502" s="214"/>
      <c r="BF502" s="214"/>
      <c r="BG502" s="214"/>
      <c r="BH502" s="214"/>
    </row>
    <row r="503" spans="1:60" outlineLevel="3" x14ac:dyDescent="0.2">
      <c r="A503" s="221"/>
      <c r="B503" s="222"/>
      <c r="C503" s="268" t="s">
        <v>1729</v>
      </c>
      <c r="D503" s="262"/>
      <c r="E503" s="263"/>
      <c r="F503" s="224"/>
      <c r="G503" s="224"/>
      <c r="H503" s="224"/>
      <c r="I503" s="224"/>
      <c r="J503" s="224"/>
      <c r="K503" s="224"/>
      <c r="L503" s="224"/>
      <c r="M503" s="224"/>
      <c r="N503" s="223"/>
      <c r="O503" s="223"/>
      <c r="P503" s="223"/>
      <c r="Q503" s="223"/>
      <c r="R503" s="224"/>
      <c r="S503" s="224"/>
      <c r="T503" s="224"/>
      <c r="U503" s="224"/>
      <c r="V503" s="224"/>
      <c r="W503" s="224"/>
      <c r="X503" s="224"/>
      <c r="Y503" s="224"/>
      <c r="Z503" s="214"/>
      <c r="AA503" s="214"/>
      <c r="AB503" s="214"/>
      <c r="AC503" s="214"/>
      <c r="AD503" s="214"/>
      <c r="AE503" s="214"/>
      <c r="AF503" s="214"/>
      <c r="AG503" s="214" t="s">
        <v>371</v>
      </c>
      <c r="AH503" s="214">
        <v>0</v>
      </c>
      <c r="AI503" s="214"/>
      <c r="AJ503" s="214"/>
      <c r="AK503" s="214"/>
      <c r="AL503" s="214"/>
      <c r="AM503" s="214"/>
      <c r="AN503" s="214"/>
      <c r="AO503" s="214"/>
      <c r="AP503" s="214"/>
      <c r="AQ503" s="214"/>
      <c r="AR503" s="214"/>
      <c r="AS503" s="214"/>
      <c r="AT503" s="214"/>
      <c r="AU503" s="214"/>
      <c r="AV503" s="214"/>
      <c r="AW503" s="214"/>
      <c r="AX503" s="214"/>
      <c r="AY503" s="214"/>
      <c r="AZ503" s="214"/>
      <c r="BA503" s="214"/>
      <c r="BB503" s="214"/>
      <c r="BC503" s="214"/>
      <c r="BD503" s="214"/>
      <c r="BE503" s="214"/>
      <c r="BF503" s="214"/>
      <c r="BG503" s="214"/>
      <c r="BH503" s="214"/>
    </row>
    <row r="504" spans="1:60" outlineLevel="3" x14ac:dyDescent="0.2">
      <c r="A504" s="221"/>
      <c r="B504" s="222"/>
      <c r="C504" s="268" t="s">
        <v>1567</v>
      </c>
      <c r="D504" s="262"/>
      <c r="E504" s="263">
        <v>12.97</v>
      </c>
      <c r="F504" s="224"/>
      <c r="G504" s="224"/>
      <c r="H504" s="224"/>
      <c r="I504" s="224"/>
      <c r="J504" s="224"/>
      <c r="K504" s="224"/>
      <c r="L504" s="224"/>
      <c r="M504" s="224"/>
      <c r="N504" s="223"/>
      <c r="O504" s="223"/>
      <c r="P504" s="223"/>
      <c r="Q504" s="223"/>
      <c r="R504" s="224"/>
      <c r="S504" s="224"/>
      <c r="T504" s="224"/>
      <c r="U504" s="224"/>
      <c r="V504" s="224"/>
      <c r="W504" s="224"/>
      <c r="X504" s="224"/>
      <c r="Y504" s="224"/>
      <c r="Z504" s="214"/>
      <c r="AA504" s="214"/>
      <c r="AB504" s="214"/>
      <c r="AC504" s="214"/>
      <c r="AD504" s="214"/>
      <c r="AE504" s="214"/>
      <c r="AF504" s="214"/>
      <c r="AG504" s="214" t="s">
        <v>371</v>
      </c>
      <c r="AH504" s="214">
        <v>0</v>
      </c>
      <c r="AI504" s="214"/>
      <c r="AJ504" s="214"/>
      <c r="AK504" s="214"/>
      <c r="AL504" s="214"/>
      <c r="AM504" s="214"/>
      <c r="AN504" s="214"/>
      <c r="AO504" s="214"/>
      <c r="AP504" s="214"/>
      <c r="AQ504" s="214"/>
      <c r="AR504" s="214"/>
      <c r="AS504" s="214"/>
      <c r="AT504" s="214"/>
      <c r="AU504" s="214"/>
      <c r="AV504" s="214"/>
      <c r="AW504" s="214"/>
      <c r="AX504" s="214"/>
      <c r="AY504" s="214"/>
      <c r="AZ504" s="214"/>
      <c r="BA504" s="214"/>
      <c r="BB504" s="214"/>
      <c r="BC504" s="214"/>
      <c r="BD504" s="214"/>
      <c r="BE504" s="214"/>
      <c r="BF504" s="214"/>
      <c r="BG504" s="214"/>
      <c r="BH504" s="214"/>
    </row>
    <row r="505" spans="1:60" outlineLevel="3" x14ac:dyDescent="0.2">
      <c r="A505" s="221"/>
      <c r="B505" s="222"/>
      <c r="C505" s="268" t="s">
        <v>1572</v>
      </c>
      <c r="D505" s="262"/>
      <c r="E505" s="263">
        <v>15.68</v>
      </c>
      <c r="F505" s="224"/>
      <c r="G505" s="224"/>
      <c r="H505" s="224"/>
      <c r="I505" s="224"/>
      <c r="J505" s="224"/>
      <c r="K505" s="224"/>
      <c r="L505" s="224"/>
      <c r="M505" s="224"/>
      <c r="N505" s="223"/>
      <c r="O505" s="223"/>
      <c r="P505" s="223"/>
      <c r="Q505" s="223"/>
      <c r="R505" s="224"/>
      <c r="S505" s="224"/>
      <c r="T505" s="224"/>
      <c r="U505" s="224"/>
      <c r="V505" s="224"/>
      <c r="W505" s="224"/>
      <c r="X505" s="224"/>
      <c r="Y505" s="224"/>
      <c r="Z505" s="214"/>
      <c r="AA505" s="214"/>
      <c r="AB505" s="214"/>
      <c r="AC505" s="214"/>
      <c r="AD505" s="214"/>
      <c r="AE505" s="214"/>
      <c r="AF505" s="214"/>
      <c r="AG505" s="214" t="s">
        <v>371</v>
      </c>
      <c r="AH505" s="214">
        <v>0</v>
      </c>
      <c r="AI505" s="214"/>
      <c r="AJ505" s="214"/>
      <c r="AK505" s="214"/>
      <c r="AL505" s="214"/>
      <c r="AM505" s="214"/>
      <c r="AN505" s="214"/>
      <c r="AO505" s="214"/>
      <c r="AP505" s="214"/>
      <c r="AQ505" s="214"/>
      <c r="AR505" s="214"/>
      <c r="AS505" s="214"/>
      <c r="AT505" s="214"/>
      <c r="AU505" s="214"/>
      <c r="AV505" s="214"/>
      <c r="AW505" s="214"/>
      <c r="AX505" s="214"/>
      <c r="AY505" s="214"/>
      <c r="AZ505" s="214"/>
      <c r="BA505" s="214"/>
      <c r="BB505" s="214"/>
      <c r="BC505" s="214"/>
      <c r="BD505" s="214"/>
      <c r="BE505" s="214"/>
      <c r="BF505" s="214"/>
      <c r="BG505" s="214"/>
      <c r="BH505" s="214"/>
    </row>
    <row r="506" spans="1:60" outlineLevel="3" x14ac:dyDescent="0.2">
      <c r="A506" s="221"/>
      <c r="B506" s="222"/>
      <c r="C506" s="268" t="s">
        <v>1730</v>
      </c>
      <c r="D506" s="262"/>
      <c r="E506" s="263"/>
      <c r="F506" s="224"/>
      <c r="G506" s="224"/>
      <c r="H506" s="224"/>
      <c r="I506" s="224"/>
      <c r="J506" s="224"/>
      <c r="K506" s="224"/>
      <c r="L506" s="224"/>
      <c r="M506" s="224"/>
      <c r="N506" s="223"/>
      <c r="O506" s="223"/>
      <c r="P506" s="223"/>
      <c r="Q506" s="223"/>
      <c r="R506" s="224"/>
      <c r="S506" s="224"/>
      <c r="T506" s="224"/>
      <c r="U506" s="224"/>
      <c r="V506" s="224"/>
      <c r="W506" s="224"/>
      <c r="X506" s="224"/>
      <c r="Y506" s="224"/>
      <c r="Z506" s="214"/>
      <c r="AA506" s="214"/>
      <c r="AB506" s="214"/>
      <c r="AC506" s="214"/>
      <c r="AD506" s="214"/>
      <c r="AE506" s="214"/>
      <c r="AF506" s="214"/>
      <c r="AG506" s="214" t="s">
        <v>371</v>
      </c>
      <c r="AH506" s="214">
        <v>0</v>
      </c>
      <c r="AI506" s="214"/>
      <c r="AJ506" s="214"/>
      <c r="AK506" s="214"/>
      <c r="AL506" s="214"/>
      <c r="AM506" s="214"/>
      <c r="AN506" s="214"/>
      <c r="AO506" s="214"/>
      <c r="AP506" s="214"/>
      <c r="AQ506" s="214"/>
      <c r="AR506" s="214"/>
      <c r="AS506" s="214"/>
      <c r="AT506" s="214"/>
      <c r="AU506" s="214"/>
      <c r="AV506" s="214"/>
      <c r="AW506" s="214"/>
      <c r="AX506" s="214"/>
      <c r="AY506" s="214"/>
      <c r="AZ506" s="214"/>
      <c r="BA506" s="214"/>
      <c r="BB506" s="214"/>
      <c r="BC506" s="214"/>
      <c r="BD506" s="214"/>
      <c r="BE506" s="214"/>
      <c r="BF506" s="214"/>
      <c r="BG506" s="214"/>
      <c r="BH506" s="214"/>
    </row>
    <row r="507" spans="1:60" outlineLevel="3" x14ac:dyDescent="0.2">
      <c r="A507" s="221"/>
      <c r="B507" s="222"/>
      <c r="C507" s="268" t="s">
        <v>1569</v>
      </c>
      <c r="D507" s="262"/>
      <c r="E507" s="263">
        <v>23.07</v>
      </c>
      <c r="F507" s="224"/>
      <c r="G507" s="224"/>
      <c r="H507" s="224"/>
      <c r="I507" s="224"/>
      <c r="J507" s="224"/>
      <c r="K507" s="224"/>
      <c r="L507" s="224"/>
      <c r="M507" s="224"/>
      <c r="N507" s="223"/>
      <c r="O507" s="223"/>
      <c r="P507" s="223"/>
      <c r="Q507" s="223"/>
      <c r="R507" s="224"/>
      <c r="S507" s="224"/>
      <c r="T507" s="224"/>
      <c r="U507" s="224"/>
      <c r="V507" s="224"/>
      <c r="W507" s="224"/>
      <c r="X507" s="224"/>
      <c r="Y507" s="224"/>
      <c r="Z507" s="214"/>
      <c r="AA507" s="214"/>
      <c r="AB507" s="214"/>
      <c r="AC507" s="214"/>
      <c r="AD507" s="214"/>
      <c r="AE507" s="214"/>
      <c r="AF507" s="214"/>
      <c r="AG507" s="214" t="s">
        <v>371</v>
      </c>
      <c r="AH507" s="214">
        <v>0</v>
      </c>
      <c r="AI507" s="214"/>
      <c r="AJ507" s="214"/>
      <c r="AK507" s="214"/>
      <c r="AL507" s="214"/>
      <c r="AM507" s="214"/>
      <c r="AN507" s="214"/>
      <c r="AO507" s="214"/>
      <c r="AP507" s="214"/>
      <c r="AQ507" s="214"/>
      <c r="AR507" s="214"/>
      <c r="AS507" s="214"/>
      <c r="AT507" s="214"/>
      <c r="AU507" s="214"/>
      <c r="AV507" s="214"/>
      <c r="AW507" s="214"/>
      <c r="AX507" s="214"/>
      <c r="AY507" s="214"/>
      <c r="AZ507" s="214"/>
      <c r="BA507" s="214"/>
      <c r="BB507" s="214"/>
      <c r="BC507" s="214"/>
      <c r="BD507" s="214"/>
      <c r="BE507" s="214"/>
      <c r="BF507" s="214"/>
      <c r="BG507" s="214"/>
      <c r="BH507" s="214"/>
    </row>
    <row r="508" spans="1:60" outlineLevel="3" x14ac:dyDescent="0.2">
      <c r="A508" s="221"/>
      <c r="B508" s="222"/>
      <c r="C508" s="268" t="s">
        <v>1570</v>
      </c>
      <c r="D508" s="262"/>
      <c r="E508" s="263">
        <v>24.7</v>
      </c>
      <c r="F508" s="224"/>
      <c r="G508" s="224"/>
      <c r="H508" s="224"/>
      <c r="I508" s="224"/>
      <c r="J508" s="224"/>
      <c r="K508" s="224"/>
      <c r="L508" s="224"/>
      <c r="M508" s="224"/>
      <c r="N508" s="223"/>
      <c r="O508" s="223"/>
      <c r="P508" s="223"/>
      <c r="Q508" s="223"/>
      <c r="R508" s="224"/>
      <c r="S508" s="224"/>
      <c r="T508" s="224"/>
      <c r="U508" s="224"/>
      <c r="V508" s="224"/>
      <c r="W508" s="224"/>
      <c r="X508" s="224"/>
      <c r="Y508" s="224"/>
      <c r="Z508" s="214"/>
      <c r="AA508" s="214"/>
      <c r="AB508" s="214"/>
      <c r="AC508" s="214"/>
      <c r="AD508" s="214"/>
      <c r="AE508" s="214"/>
      <c r="AF508" s="214"/>
      <c r="AG508" s="214" t="s">
        <v>371</v>
      </c>
      <c r="AH508" s="214">
        <v>0</v>
      </c>
      <c r="AI508" s="214"/>
      <c r="AJ508" s="214"/>
      <c r="AK508" s="214"/>
      <c r="AL508" s="214"/>
      <c r="AM508" s="214"/>
      <c r="AN508" s="214"/>
      <c r="AO508" s="214"/>
      <c r="AP508" s="214"/>
      <c r="AQ508" s="214"/>
      <c r="AR508" s="214"/>
      <c r="AS508" s="214"/>
      <c r="AT508" s="214"/>
      <c r="AU508" s="214"/>
      <c r="AV508" s="214"/>
      <c r="AW508" s="214"/>
      <c r="AX508" s="214"/>
      <c r="AY508" s="214"/>
      <c r="AZ508" s="214"/>
      <c r="BA508" s="214"/>
      <c r="BB508" s="214"/>
      <c r="BC508" s="214"/>
      <c r="BD508" s="214"/>
      <c r="BE508" s="214"/>
      <c r="BF508" s="214"/>
      <c r="BG508" s="214"/>
      <c r="BH508" s="214"/>
    </row>
    <row r="509" spans="1:60" outlineLevel="3" x14ac:dyDescent="0.2">
      <c r="A509" s="221"/>
      <c r="B509" s="222"/>
      <c r="C509" s="268" t="s">
        <v>1571</v>
      </c>
      <c r="D509" s="262"/>
      <c r="E509" s="263">
        <v>12.32</v>
      </c>
      <c r="F509" s="224"/>
      <c r="G509" s="224"/>
      <c r="H509" s="224"/>
      <c r="I509" s="224"/>
      <c r="J509" s="224"/>
      <c r="K509" s="224"/>
      <c r="L509" s="224"/>
      <c r="M509" s="224"/>
      <c r="N509" s="223"/>
      <c r="O509" s="223"/>
      <c r="P509" s="223"/>
      <c r="Q509" s="223"/>
      <c r="R509" s="224"/>
      <c r="S509" s="224"/>
      <c r="T509" s="224"/>
      <c r="U509" s="224"/>
      <c r="V509" s="224"/>
      <c r="W509" s="224"/>
      <c r="X509" s="224"/>
      <c r="Y509" s="224"/>
      <c r="Z509" s="214"/>
      <c r="AA509" s="214"/>
      <c r="AB509" s="214"/>
      <c r="AC509" s="214"/>
      <c r="AD509" s="214"/>
      <c r="AE509" s="214"/>
      <c r="AF509" s="214"/>
      <c r="AG509" s="214" t="s">
        <v>371</v>
      </c>
      <c r="AH509" s="214">
        <v>0</v>
      </c>
      <c r="AI509" s="214"/>
      <c r="AJ509" s="214"/>
      <c r="AK509" s="214"/>
      <c r="AL509" s="214"/>
      <c r="AM509" s="214"/>
      <c r="AN509" s="214"/>
      <c r="AO509" s="214"/>
      <c r="AP509" s="214"/>
      <c r="AQ509" s="214"/>
      <c r="AR509" s="214"/>
      <c r="AS509" s="214"/>
      <c r="AT509" s="214"/>
      <c r="AU509" s="214"/>
      <c r="AV509" s="214"/>
      <c r="AW509" s="214"/>
      <c r="AX509" s="214"/>
      <c r="AY509" s="214"/>
      <c r="AZ509" s="214"/>
      <c r="BA509" s="214"/>
      <c r="BB509" s="214"/>
      <c r="BC509" s="214"/>
      <c r="BD509" s="214"/>
      <c r="BE509" s="214"/>
      <c r="BF509" s="214"/>
      <c r="BG509" s="214"/>
      <c r="BH509" s="214"/>
    </row>
    <row r="510" spans="1:60" ht="22.5" outlineLevel="1" x14ac:dyDescent="0.2">
      <c r="A510" s="236">
        <v>112</v>
      </c>
      <c r="B510" s="237" t="s">
        <v>697</v>
      </c>
      <c r="C510" s="254" t="s">
        <v>698</v>
      </c>
      <c r="D510" s="238" t="s">
        <v>379</v>
      </c>
      <c r="E510" s="239">
        <v>204.78960000000001</v>
      </c>
      <c r="F510" s="240"/>
      <c r="G510" s="241">
        <f>ROUND(E510*F510,2)</f>
        <v>0</v>
      </c>
      <c r="H510" s="240"/>
      <c r="I510" s="241">
        <f>ROUND(E510*H510,2)</f>
        <v>0</v>
      </c>
      <c r="J510" s="240"/>
      <c r="K510" s="241">
        <f>ROUND(E510*J510,2)</f>
        <v>0</v>
      </c>
      <c r="L510" s="241">
        <v>12</v>
      </c>
      <c r="M510" s="241">
        <f>G510*(1+L510/100)</f>
        <v>0</v>
      </c>
      <c r="N510" s="239">
        <v>1.6199999999999999E-2</v>
      </c>
      <c r="O510" s="239">
        <f>ROUND(E510*N510,2)</f>
        <v>3.32</v>
      </c>
      <c r="P510" s="239">
        <v>0</v>
      </c>
      <c r="Q510" s="239">
        <f>ROUND(E510*P510,2)</f>
        <v>0</v>
      </c>
      <c r="R510" s="241" t="s">
        <v>428</v>
      </c>
      <c r="S510" s="241" t="s">
        <v>315</v>
      </c>
      <c r="T510" s="242" t="s">
        <v>315</v>
      </c>
      <c r="U510" s="224">
        <v>0</v>
      </c>
      <c r="V510" s="224">
        <f>ROUND(E510*U510,2)</f>
        <v>0</v>
      </c>
      <c r="W510" s="224"/>
      <c r="X510" s="224" t="s">
        <v>429</v>
      </c>
      <c r="Y510" s="224" t="s">
        <v>317</v>
      </c>
      <c r="Z510" s="214"/>
      <c r="AA510" s="214"/>
      <c r="AB510" s="214"/>
      <c r="AC510" s="214"/>
      <c r="AD510" s="214"/>
      <c r="AE510" s="214"/>
      <c r="AF510" s="214"/>
      <c r="AG510" s="214" t="s">
        <v>430</v>
      </c>
      <c r="AH510" s="214"/>
      <c r="AI510" s="214"/>
      <c r="AJ510" s="214"/>
      <c r="AK510" s="214"/>
      <c r="AL510" s="214"/>
      <c r="AM510" s="214"/>
      <c r="AN510" s="214"/>
      <c r="AO510" s="214"/>
      <c r="AP510" s="214"/>
      <c r="AQ510" s="214"/>
      <c r="AR510" s="214"/>
      <c r="AS510" s="214"/>
      <c r="AT510" s="214"/>
      <c r="AU510" s="214"/>
      <c r="AV510" s="214"/>
      <c r="AW510" s="214"/>
      <c r="AX510" s="214"/>
      <c r="AY510" s="214"/>
      <c r="AZ510" s="214"/>
      <c r="BA510" s="214"/>
      <c r="BB510" s="214"/>
      <c r="BC510" s="214"/>
      <c r="BD510" s="214"/>
      <c r="BE510" s="214"/>
      <c r="BF510" s="214"/>
      <c r="BG510" s="214"/>
      <c r="BH510" s="214"/>
    </row>
    <row r="511" spans="1:60" outlineLevel="2" x14ac:dyDescent="0.2">
      <c r="A511" s="221"/>
      <c r="B511" s="222"/>
      <c r="C511" s="268" t="s">
        <v>1760</v>
      </c>
      <c r="D511" s="262"/>
      <c r="E511" s="263">
        <v>204.78960000000001</v>
      </c>
      <c r="F511" s="224"/>
      <c r="G511" s="224"/>
      <c r="H511" s="224"/>
      <c r="I511" s="224"/>
      <c r="J511" s="224"/>
      <c r="K511" s="224"/>
      <c r="L511" s="224"/>
      <c r="M511" s="224"/>
      <c r="N511" s="223"/>
      <c r="O511" s="223"/>
      <c r="P511" s="223"/>
      <c r="Q511" s="223"/>
      <c r="R511" s="224"/>
      <c r="S511" s="224"/>
      <c r="T511" s="224"/>
      <c r="U511" s="224"/>
      <c r="V511" s="224"/>
      <c r="W511" s="224"/>
      <c r="X511" s="224"/>
      <c r="Y511" s="224"/>
      <c r="Z511" s="214"/>
      <c r="AA511" s="214"/>
      <c r="AB511" s="214"/>
      <c r="AC511" s="214"/>
      <c r="AD511" s="214"/>
      <c r="AE511" s="214"/>
      <c r="AF511" s="214"/>
      <c r="AG511" s="214" t="s">
        <v>371</v>
      </c>
      <c r="AH511" s="214">
        <v>0</v>
      </c>
      <c r="AI511" s="214"/>
      <c r="AJ511" s="214"/>
      <c r="AK511" s="214"/>
      <c r="AL511" s="214"/>
      <c r="AM511" s="214"/>
      <c r="AN511" s="214"/>
      <c r="AO511" s="214"/>
      <c r="AP511" s="214"/>
      <c r="AQ511" s="214"/>
      <c r="AR511" s="214"/>
      <c r="AS511" s="214"/>
      <c r="AT511" s="214"/>
      <c r="AU511" s="214"/>
      <c r="AV511" s="214"/>
      <c r="AW511" s="214"/>
      <c r="AX511" s="214"/>
      <c r="AY511" s="214"/>
      <c r="AZ511" s="214"/>
      <c r="BA511" s="214"/>
      <c r="BB511" s="214"/>
      <c r="BC511" s="214"/>
      <c r="BD511" s="214"/>
      <c r="BE511" s="214"/>
      <c r="BF511" s="214"/>
      <c r="BG511" s="214"/>
      <c r="BH511" s="214"/>
    </row>
    <row r="512" spans="1:60" outlineLevel="1" x14ac:dyDescent="0.2">
      <c r="A512" s="236">
        <v>113</v>
      </c>
      <c r="B512" s="237" t="s">
        <v>700</v>
      </c>
      <c r="C512" s="254" t="s">
        <v>701</v>
      </c>
      <c r="D512" s="238" t="s">
        <v>379</v>
      </c>
      <c r="E512" s="239">
        <v>94.81</v>
      </c>
      <c r="F512" s="240"/>
      <c r="G512" s="241">
        <f>ROUND(E512*F512,2)</f>
        <v>0</v>
      </c>
      <c r="H512" s="240"/>
      <c r="I512" s="241">
        <f>ROUND(E512*H512,2)</f>
        <v>0</v>
      </c>
      <c r="J512" s="240"/>
      <c r="K512" s="241">
        <f>ROUND(E512*J512,2)</f>
        <v>0</v>
      </c>
      <c r="L512" s="241">
        <v>12</v>
      </c>
      <c r="M512" s="241">
        <f>G512*(1+L512/100)</f>
        <v>0</v>
      </c>
      <c r="N512" s="239">
        <v>0</v>
      </c>
      <c r="O512" s="239">
        <f>ROUND(E512*N512,2)</f>
        <v>0</v>
      </c>
      <c r="P512" s="239">
        <v>0</v>
      </c>
      <c r="Q512" s="239">
        <f>ROUND(E512*P512,2)</f>
        <v>0</v>
      </c>
      <c r="R512" s="241" t="s">
        <v>695</v>
      </c>
      <c r="S512" s="241" t="s">
        <v>315</v>
      </c>
      <c r="T512" s="242" t="s">
        <v>315</v>
      </c>
      <c r="U512" s="224">
        <v>0.29899999999999999</v>
      </c>
      <c r="V512" s="224">
        <f>ROUND(E512*U512,2)</f>
        <v>28.35</v>
      </c>
      <c r="W512" s="224"/>
      <c r="X512" s="224" t="s">
        <v>336</v>
      </c>
      <c r="Y512" s="224" t="s">
        <v>317</v>
      </c>
      <c r="Z512" s="214"/>
      <c r="AA512" s="214"/>
      <c r="AB512" s="214"/>
      <c r="AC512" s="214"/>
      <c r="AD512" s="214"/>
      <c r="AE512" s="214"/>
      <c r="AF512" s="214"/>
      <c r="AG512" s="214" t="s">
        <v>337</v>
      </c>
      <c r="AH512" s="214"/>
      <c r="AI512" s="214"/>
      <c r="AJ512" s="214"/>
      <c r="AK512" s="214"/>
      <c r="AL512" s="214"/>
      <c r="AM512" s="214"/>
      <c r="AN512" s="214"/>
      <c r="AO512" s="214"/>
      <c r="AP512" s="214"/>
      <c r="AQ512" s="214"/>
      <c r="AR512" s="214"/>
      <c r="AS512" s="214"/>
      <c r="AT512" s="214"/>
      <c r="AU512" s="214"/>
      <c r="AV512" s="214"/>
      <c r="AW512" s="214"/>
      <c r="AX512" s="214"/>
      <c r="AY512" s="214"/>
      <c r="AZ512" s="214"/>
      <c r="BA512" s="214"/>
      <c r="BB512" s="214"/>
      <c r="BC512" s="214"/>
      <c r="BD512" s="214"/>
      <c r="BE512" s="214"/>
      <c r="BF512" s="214"/>
      <c r="BG512" s="214"/>
      <c r="BH512" s="214"/>
    </row>
    <row r="513" spans="1:60" outlineLevel="2" x14ac:dyDescent="0.2">
      <c r="A513" s="221"/>
      <c r="B513" s="222"/>
      <c r="C513" s="268" t="s">
        <v>702</v>
      </c>
      <c r="D513" s="262"/>
      <c r="E513" s="263"/>
      <c r="F513" s="224"/>
      <c r="G513" s="224"/>
      <c r="H513" s="224"/>
      <c r="I513" s="224"/>
      <c r="J513" s="224"/>
      <c r="K513" s="224"/>
      <c r="L513" s="224"/>
      <c r="M513" s="224"/>
      <c r="N513" s="223"/>
      <c r="O513" s="223"/>
      <c r="P513" s="223"/>
      <c r="Q513" s="223"/>
      <c r="R513" s="224"/>
      <c r="S513" s="224"/>
      <c r="T513" s="224"/>
      <c r="U513" s="224"/>
      <c r="V513" s="224"/>
      <c r="W513" s="224"/>
      <c r="X513" s="224"/>
      <c r="Y513" s="224"/>
      <c r="Z513" s="214"/>
      <c r="AA513" s="214"/>
      <c r="AB513" s="214"/>
      <c r="AC513" s="214"/>
      <c r="AD513" s="214"/>
      <c r="AE513" s="214"/>
      <c r="AF513" s="214"/>
      <c r="AG513" s="214" t="s">
        <v>371</v>
      </c>
      <c r="AH513" s="214">
        <v>0</v>
      </c>
      <c r="AI513" s="214"/>
      <c r="AJ513" s="214"/>
      <c r="AK513" s="214"/>
      <c r="AL513" s="214"/>
      <c r="AM513" s="214"/>
      <c r="AN513" s="214"/>
      <c r="AO513" s="214"/>
      <c r="AP513" s="214"/>
      <c r="AQ513" s="214"/>
      <c r="AR513" s="214"/>
      <c r="AS513" s="214"/>
      <c r="AT513" s="214"/>
      <c r="AU513" s="214"/>
      <c r="AV513" s="214"/>
      <c r="AW513" s="214"/>
      <c r="AX513" s="214"/>
      <c r="AY513" s="214"/>
      <c r="AZ513" s="214"/>
      <c r="BA513" s="214"/>
      <c r="BB513" s="214"/>
      <c r="BC513" s="214"/>
      <c r="BD513" s="214"/>
      <c r="BE513" s="214"/>
      <c r="BF513" s="214"/>
      <c r="BG513" s="214"/>
      <c r="BH513" s="214"/>
    </row>
    <row r="514" spans="1:60" outlineLevel="3" x14ac:dyDescent="0.2">
      <c r="A514" s="221"/>
      <c r="B514" s="222"/>
      <c r="C514" s="268" t="s">
        <v>703</v>
      </c>
      <c r="D514" s="262"/>
      <c r="E514" s="263"/>
      <c r="F514" s="224"/>
      <c r="G514" s="224"/>
      <c r="H514" s="224"/>
      <c r="I514" s="224"/>
      <c r="J514" s="224"/>
      <c r="K514" s="224"/>
      <c r="L514" s="224"/>
      <c r="M514" s="224"/>
      <c r="N514" s="223"/>
      <c r="O514" s="223"/>
      <c r="P514" s="223"/>
      <c r="Q514" s="223"/>
      <c r="R514" s="224"/>
      <c r="S514" s="224"/>
      <c r="T514" s="224"/>
      <c r="U514" s="224"/>
      <c r="V514" s="224"/>
      <c r="W514" s="224"/>
      <c r="X514" s="224"/>
      <c r="Y514" s="224"/>
      <c r="Z514" s="214"/>
      <c r="AA514" s="214"/>
      <c r="AB514" s="214"/>
      <c r="AC514" s="214"/>
      <c r="AD514" s="214"/>
      <c r="AE514" s="214"/>
      <c r="AF514" s="214"/>
      <c r="AG514" s="214" t="s">
        <v>371</v>
      </c>
      <c r="AH514" s="214">
        <v>0</v>
      </c>
      <c r="AI514" s="214"/>
      <c r="AJ514" s="214"/>
      <c r="AK514" s="214"/>
      <c r="AL514" s="214"/>
      <c r="AM514" s="214"/>
      <c r="AN514" s="214"/>
      <c r="AO514" s="214"/>
      <c r="AP514" s="214"/>
      <c r="AQ514" s="214"/>
      <c r="AR514" s="214"/>
      <c r="AS514" s="214"/>
      <c r="AT514" s="214"/>
      <c r="AU514" s="214"/>
      <c r="AV514" s="214"/>
      <c r="AW514" s="214"/>
      <c r="AX514" s="214"/>
      <c r="AY514" s="214"/>
      <c r="AZ514" s="214"/>
      <c r="BA514" s="214"/>
      <c r="BB514" s="214"/>
      <c r="BC514" s="214"/>
      <c r="BD514" s="214"/>
      <c r="BE514" s="214"/>
      <c r="BF514" s="214"/>
      <c r="BG514" s="214"/>
      <c r="BH514" s="214"/>
    </row>
    <row r="515" spans="1:60" outlineLevel="3" x14ac:dyDescent="0.2">
      <c r="A515" s="221"/>
      <c r="B515" s="222"/>
      <c r="C515" s="268" t="s">
        <v>1761</v>
      </c>
      <c r="D515" s="262"/>
      <c r="E515" s="263">
        <v>94.81</v>
      </c>
      <c r="F515" s="224"/>
      <c r="G515" s="224"/>
      <c r="H515" s="224"/>
      <c r="I515" s="224"/>
      <c r="J515" s="224"/>
      <c r="K515" s="224"/>
      <c r="L515" s="224"/>
      <c r="M515" s="224"/>
      <c r="N515" s="223"/>
      <c r="O515" s="223"/>
      <c r="P515" s="223"/>
      <c r="Q515" s="223"/>
      <c r="R515" s="224"/>
      <c r="S515" s="224"/>
      <c r="T515" s="224"/>
      <c r="U515" s="224"/>
      <c r="V515" s="224"/>
      <c r="W515" s="224"/>
      <c r="X515" s="224"/>
      <c r="Y515" s="224"/>
      <c r="Z515" s="214"/>
      <c r="AA515" s="214"/>
      <c r="AB515" s="214"/>
      <c r="AC515" s="214"/>
      <c r="AD515" s="214"/>
      <c r="AE515" s="214"/>
      <c r="AF515" s="214"/>
      <c r="AG515" s="214" t="s">
        <v>371</v>
      </c>
      <c r="AH515" s="214">
        <v>5</v>
      </c>
      <c r="AI515" s="214"/>
      <c r="AJ515" s="214"/>
      <c r="AK515" s="214"/>
      <c r="AL515" s="214"/>
      <c r="AM515" s="214"/>
      <c r="AN515" s="214"/>
      <c r="AO515" s="214"/>
      <c r="AP515" s="214"/>
      <c r="AQ515" s="214"/>
      <c r="AR515" s="214"/>
      <c r="AS515" s="214"/>
      <c r="AT515" s="214"/>
      <c r="AU515" s="214"/>
      <c r="AV515" s="214"/>
      <c r="AW515" s="214"/>
      <c r="AX515" s="214"/>
      <c r="AY515" s="214"/>
      <c r="AZ515" s="214"/>
      <c r="BA515" s="214"/>
      <c r="BB515" s="214"/>
      <c r="BC515" s="214"/>
      <c r="BD515" s="214"/>
      <c r="BE515" s="214"/>
      <c r="BF515" s="214"/>
      <c r="BG515" s="214"/>
      <c r="BH515" s="214"/>
    </row>
    <row r="516" spans="1:60" ht="22.5" outlineLevel="1" x14ac:dyDescent="0.2">
      <c r="A516" s="236">
        <v>114</v>
      </c>
      <c r="B516" s="237" t="s">
        <v>705</v>
      </c>
      <c r="C516" s="254" t="s">
        <v>706</v>
      </c>
      <c r="D516" s="238" t="s">
        <v>365</v>
      </c>
      <c r="E516" s="239">
        <v>0.39933999999999997</v>
      </c>
      <c r="F516" s="240"/>
      <c r="G516" s="241">
        <f>ROUND(E516*F516,2)</f>
        <v>0</v>
      </c>
      <c r="H516" s="240"/>
      <c r="I516" s="241">
        <f>ROUND(E516*H516,2)</f>
        <v>0</v>
      </c>
      <c r="J516" s="240"/>
      <c r="K516" s="241">
        <f>ROUND(E516*J516,2)</f>
        <v>0</v>
      </c>
      <c r="L516" s="241">
        <v>12</v>
      </c>
      <c r="M516" s="241">
        <f>G516*(1+L516/100)</f>
        <v>0</v>
      </c>
      <c r="N516" s="239">
        <v>0.5</v>
      </c>
      <c r="O516" s="239">
        <f>ROUND(E516*N516,2)</f>
        <v>0.2</v>
      </c>
      <c r="P516" s="239">
        <v>0</v>
      </c>
      <c r="Q516" s="239">
        <f>ROUND(E516*P516,2)</f>
        <v>0</v>
      </c>
      <c r="R516" s="241" t="s">
        <v>428</v>
      </c>
      <c r="S516" s="241" t="s">
        <v>315</v>
      </c>
      <c r="T516" s="242" t="s">
        <v>315</v>
      </c>
      <c r="U516" s="224">
        <v>0</v>
      </c>
      <c r="V516" s="224">
        <f>ROUND(E516*U516,2)</f>
        <v>0</v>
      </c>
      <c r="W516" s="224"/>
      <c r="X516" s="224" t="s">
        <v>429</v>
      </c>
      <c r="Y516" s="224" t="s">
        <v>317</v>
      </c>
      <c r="Z516" s="214"/>
      <c r="AA516" s="214"/>
      <c r="AB516" s="214"/>
      <c r="AC516" s="214"/>
      <c r="AD516" s="214"/>
      <c r="AE516" s="214"/>
      <c r="AF516" s="214"/>
      <c r="AG516" s="214" t="s">
        <v>430</v>
      </c>
      <c r="AH516" s="214"/>
      <c r="AI516" s="214"/>
      <c r="AJ516" s="214"/>
      <c r="AK516" s="214"/>
      <c r="AL516" s="214"/>
      <c r="AM516" s="214"/>
      <c r="AN516" s="214"/>
      <c r="AO516" s="214"/>
      <c r="AP516" s="214"/>
      <c r="AQ516" s="214"/>
      <c r="AR516" s="214"/>
      <c r="AS516" s="214"/>
      <c r="AT516" s="214"/>
      <c r="AU516" s="214"/>
      <c r="AV516" s="214"/>
      <c r="AW516" s="214"/>
      <c r="AX516" s="214"/>
      <c r="AY516" s="214"/>
      <c r="AZ516" s="214"/>
      <c r="BA516" s="214"/>
      <c r="BB516" s="214"/>
      <c r="BC516" s="214"/>
      <c r="BD516" s="214"/>
      <c r="BE516" s="214"/>
      <c r="BF516" s="214"/>
      <c r="BG516" s="214"/>
      <c r="BH516" s="214"/>
    </row>
    <row r="517" spans="1:60" outlineLevel="2" x14ac:dyDescent="0.2">
      <c r="A517" s="221"/>
      <c r="B517" s="222"/>
      <c r="C517" s="268" t="s">
        <v>707</v>
      </c>
      <c r="D517" s="262"/>
      <c r="E517" s="263"/>
      <c r="F517" s="224"/>
      <c r="G517" s="224"/>
      <c r="H517" s="224"/>
      <c r="I517" s="224"/>
      <c r="J517" s="224"/>
      <c r="K517" s="224"/>
      <c r="L517" s="224"/>
      <c r="M517" s="224"/>
      <c r="N517" s="223"/>
      <c r="O517" s="223"/>
      <c r="P517" s="223"/>
      <c r="Q517" s="223"/>
      <c r="R517" s="224"/>
      <c r="S517" s="224"/>
      <c r="T517" s="224"/>
      <c r="U517" s="224"/>
      <c r="V517" s="224"/>
      <c r="W517" s="224"/>
      <c r="X517" s="224"/>
      <c r="Y517" s="224"/>
      <c r="Z517" s="214"/>
      <c r="AA517" s="214"/>
      <c r="AB517" s="214"/>
      <c r="AC517" s="214"/>
      <c r="AD517" s="214"/>
      <c r="AE517" s="214"/>
      <c r="AF517" s="214"/>
      <c r="AG517" s="214" t="s">
        <v>371</v>
      </c>
      <c r="AH517" s="214">
        <v>0</v>
      </c>
      <c r="AI517" s="214"/>
      <c r="AJ517" s="214"/>
      <c r="AK517" s="214"/>
      <c r="AL517" s="214"/>
      <c r="AM517" s="214"/>
      <c r="AN517" s="214"/>
      <c r="AO517" s="214"/>
      <c r="AP517" s="214"/>
      <c r="AQ517" s="214"/>
      <c r="AR517" s="214"/>
      <c r="AS517" s="214"/>
      <c r="AT517" s="214"/>
      <c r="AU517" s="214"/>
      <c r="AV517" s="214"/>
      <c r="AW517" s="214"/>
      <c r="AX517" s="214"/>
      <c r="AY517" s="214"/>
      <c r="AZ517" s="214"/>
      <c r="BA517" s="214"/>
      <c r="BB517" s="214"/>
      <c r="BC517" s="214"/>
      <c r="BD517" s="214"/>
      <c r="BE517" s="214"/>
      <c r="BF517" s="214"/>
      <c r="BG517" s="214"/>
      <c r="BH517" s="214"/>
    </row>
    <row r="518" spans="1:60" outlineLevel="3" x14ac:dyDescent="0.2">
      <c r="A518" s="221"/>
      <c r="B518" s="222"/>
      <c r="C518" s="268" t="s">
        <v>1762</v>
      </c>
      <c r="D518" s="262"/>
      <c r="E518" s="263">
        <v>0.39933999999999997</v>
      </c>
      <c r="F518" s="224"/>
      <c r="G518" s="224"/>
      <c r="H518" s="224"/>
      <c r="I518" s="224"/>
      <c r="J518" s="224"/>
      <c r="K518" s="224"/>
      <c r="L518" s="224"/>
      <c r="M518" s="224"/>
      <c r="N518" s="223"/>
      <c r="O518" s="223"/>
      <c r="P518" s="223"/>
      <c r="Q518" s="223"/>
      <c r="R518" s="224"/>
      <c r="S518" s="224"/>
      <c r="T518" s="224"/>
      <c r="U518" s="224"/>
      <c r="V518" s="224"/>
      <c r="W518" s="224"/>
      <c r="X518" s="224"/>
      <c r="Y518" s="224"/>
      <c r="Z518" s="214"/>
      <c r="AA518" s="214"/>
      <c r="AB518" s="214"/>
      <c r="AC518" s="214"/>
      <c r="AD518" s="214"/>
      <c r="AE518" s="214"/>
      <c r="AF518" s="214"/>
      <c r="AG518" s="214" t="s">
        <v>371</v>
      </c>
      <c r="AH518" s="214">
        <v>0</v>
      </c>
      <c r="AI518" s="214"/>
      <c r="AJ518" s="214"/>
      <c r="AK518" s="214"/>
      <c r="AL518" s="214"/>
      <c r="AM518" s="214"/>
      <c r="AN518" s="214"/>
      <c r="AO518" s="214"/>
      <c r="AP518" s="214"/>
      <c r="AQ518" s="214"/>
      <c r="AR518" s="214"/>
      <c r="AS518" s="214"/>
      <c r="AT518" s="214"/>
      <c r="AU518" s="214"/>
      <c r="AV518" s="214"/>
      <c r="AW518" s="214"/>
      <c r="AX518" s="214"/>
      <c r="AY518" s="214"/>
      <c r="AZ518" s="214"/>
      <c r="BA518" s="214"/>
      <c r="BB518" s="214"/>
      <c r="BC518" s="214"/>
      <c r="BD518" s="214"/>
      <c r="BE518" s="214"/>
      <c r="BF518" s="214"/>
      <c r="BG518" s="214"/>
      <c r="BH518" s="214"/>
    </row>
    <row r="519" spans="1:60" outlineLevel="1" x14ac:dyDescent="0.2">
      <c r="A519" s="236">
        <v>115</v>
      </c>
      <c r="B519" s="237" t="s">
        <v>709</v>
      </c>
      <c r="C519" s="254" t="s">
        <v>710</v>
      </c>
      <c r="D519" s="238" t="s">
        <v>365</v>
      </c>
      <c r="E519" s="239">
        <v>94.81</v>
      </c>
      <c r="F519" s="240"/>
      <c r="G519" s="241">
        <f>ROUND(E519*F519,2)</f>
        <v>0</v>
      </c>
      <c r="H519" s="240"/>
      <c r="I519" s="241">
        <f>ROUND(E519*H519,2)</f>
        <v>0</v>
      </c>
      <c r="J519" s="240"/>
      <c r="K519" s="241">
        <f>ROUND(E519*J519,2)</f>
        <v>0</v>
      </c>
      <c r="L519" s="241">
        <v>12</v>
      </c>
      <c r="M519" s="241">
        <f>G519*(1+L519/100)</f>
        <v>0</v>
      </c>
      <c r="N519" s="239">
        <v>2.9499999999999999E-3</v>
      </c>
      <c r="O519" s="239">
        <f>ROUND(E519*N519,2)</f>
        <v>0.28000000000000003</v>
      </c>
      <c r="P519" s="239">
        <v>0</v>
      </c>
      <c r="Q519" s="239">
        <f>ROUND(E519*P519,2)</f>
        <v>0</v>
      </c>
      <c r="R519" s="241" t="s">
        <v>695</v>
      </c>
      <c r="S519" s="241" t="s">
        <v>315</v>
      </c>
      <c r="T519" s="242" t="s">
        <v>315</v>
      </c>
      <c r="U519" s="224">
        <v>0</v>
      </c>
      <c r="V519" s="224">
        <f>ROUND(E519*U519,2)</f>
        <v>0</v>
      </c>
      <c r="W519" s="224"/>
      <c r="X519" s="224" t="s">
        <v>336</v>
      </c>
      <c r="Y519" s="224" t="s">
        <v>317</v>
      </c>
      <c r="Z519" s="214"/>
      <c r="AA519" s="214"/>
      <c r="AB519" s="214"/>
      <c r="AC519" s="214"/>
      <c r="AD519" s="214"/>
      <c r="AE519" s="214"/>
      <c r="AF519" s="214"/>
      <c r="AG519" s="214" t="s">
        <v>337</v>
      </c>
      <c r="AH519" s="214"/>
      <c r="AI519" s="214"/>
      <c r="AJ519" s="214"/>
      <c r="AK519" s="214"/>
      <c r="AL519" s="214"/>
      <c r="AM519" s="214"/>
      <c r="AN519" s="214"/>
      <c r="AO519" s="214"/>
      <c r="AP519" s="214"/>
      <c r="AQ519" s="214"/>
      <c r="AR519" s="214"/>
      <c r="AS519" s="214"/>
      <c r="AT519" s="214"/>
      <c r="AU519" s="214"/>
      <c r="AV519" s="214"/>
      <c r="AW519" s="214"/>
      <c r="AX519" s="214"/>
      <c r="AY519" s="214"/>
      <c r="AZ519" s="214"/>
      <c r="BA519" s="214"/>
      <c r="BB519" s="214"/>
      <c r="BC519" s="214"/>
      <c r="BD519" s="214"/>
      <c r="BE519" s="214"/>
      <c r="BF519" s="214"/>
      <c r="BG519" s="214"/>
      <c r="BH519" s="214"/>
    </row>
    <row r="520" spans="1:60" outlineLevel="2" x14ac:dyDescent="0.2">
      <c r="A520" s="221"/>
      <c r="B520" s="222"/>
      <c r="C520" s="268" t="s">
        <v>1763</v>
      </c>
      <c r="D520" s="262"/>
      <c r="E520" s="263">
        <v>94.81</v>
      </c>
      <c r="F520" s="224"/>
      <c r="G520" s="224"/>
      <c r="H520" s="224"/>
      <c r="I520" s="224"/>
      <c r="J520" s="224"/>
      <c r="K520" s="224"/>
      <c r="L520" s="224"/>
      <c r="M520" s="224"/>
      <c r="N520" s="223"/>
      <c r="O520" s="223"/>
      <c r="P520" s="223"/>
      <c r="Q520" s="223"/>
      <c r="R520" s="224"/>
      <c r="S520" s="224"/>
      <c r="T520" s="224"/>
      <c r="U520" s="224"/>
      <c r="V520" s="224"/>
      <c r="W520" s="224"/>
      <c r="X520" s="224"/>
      <c r="Y520" s="224"/>
      <c r="Z520" s="214"/>
      <c r="AA520" s="214"/>
      <c r="AB520" s="214"/>
      <c r="AC520" s="214"/>
      <c r="AD520" s="214"/>
      <c r="AE520" s="214"/>
      <c r="AF520" s="214"/>
      <c r="AG520" s="214" t="s">
        <v>371</v>
      </c>
      <c r="AH520" s="214">
        <v>5</v>
      </c>
      <c r="AI520" s="214"/>
      <c r="AJ520" s="214"/>
      <c r="AK520" s="214"/>
      <c r="AL520" s="214"/>
      <c r="AM520" s="214"/>
      <c r="AN520" s="214"/>
      <c r="AO520" s="214"/>
      <c r="AP520" s="214"/>
      <c r="AQ520" s="214"/>
      <c r="AR520" s="214"/>
      <c r="AS520" s="214"/>
      <c r="AT520" s="214"/>
      <c r="AU520" s="214"/>
      <c r="AV520" s="214"/>
      <c r="AW520" s="214"/>
      <c r="AX520" s="214"/>
      <c r="AY520" s="214"/>
      <c r="AZ520" s="214"/>
      <c r="BA520" s="214"/>
      <c r="BB520" s="214"/>
      <c r="BC520" s="214"/>
      <c r="BD520" s="214"/>
      <c r="BE520" s="214"/>
      <c r="BF520" s="214"/>
      <c r="BG520" s="214"/>
      <c r="BH520" s="214"/>
    </row>
    <row r="521" spans="1:60" outlineLevel="1" x14ac:dyDescent="0.2">
      <c r="A521" s="236">
        <v>116</v>
      </c>
      <c r="B521" s="237" t="s">
        <v>711</v>
      </c>
      <c r="C521" s="254" t="s">
        <v>712</v>
      </c>
      <c r="D521" s="238" t="s">
        <v>379</v>
      </c>
      <c r="E521" s="239">
        <v>94.36</v>
      </c>
      <c r="F521" s="240"/>
      <c r="G521" s="241">
        <f>ROUND(E521*F521,2)</f>
        <v>0</v>
      </c>
      <c r="H521" s="240"/>
      <c r="I521" s="241">
        <f>ROUND(E521*H521,2)</f>
        <v>0</v>
      </c>
      <c r="J521" s="240"/>
      <c r="K521" s="241">
        <f>ROUND(E521*J521,2)</f>
        <v>0</v>
      </c>
      <c r="L521" s="241">
        <v>12</v>
      </c>
      <c r="M521" s="241">
        <f>G521*(1+L521/100)</f>
        <v>0</v>
      </c>
      <c r="N521" s="239">
        <v>1.6000000000000001E-4</v>
      </c>
      <c r="O521" s="239">
        <f>ROUND(E521*N521,2)</f>
        <v>0.02</v>
      </c>
      <c r="P521" s="239">
        <v>1.4E-2</v>
      </c>
      <c r="Q521" s="239">
        <f>ROUND(E521*P521,2)</f>
        <v>1.32</v>
      </c>
      <c r="R521" s="241" t="s">
        <v>695</v>
      </c>
      <c r="S521" s="241" t="s">
        <v>315</v>
      </c>
      <c r="T521" s="242" t="s">
        <v>315</v>
      </c>
      <c r="U521" s="224">
        <v>0.11</v>
      </c>
      <c r="V521" s="224">
        <f>ROUND(E521*U521,2)</f>
        <v>10.38</v>
      </c>
      <c r="W521" s="224"/>
      <c r="X521" s="224" t="s">
        <v>336</v>
      </c>
      <c r="Y521" s="224" t="s">
        <v>317</v>
      </c>
      <c r="Z521" s="214"/>
      <c r="AA521" s="214"/>
      <c r="AB521" s="214"/>
      <c r="AC521" s="214"/>
      <c r="AD521" s="214"/>
      <c r="AE521" s="214"/>
      <c r="AF521" s="214"/>
      <c r="AG521" s="214" t="s">
        <v>367</v>
      </c>
      <c r="AH521" s="214"/>
      <c r="AI521" s="214"/>
      <c r="AJ521" s="214"/>
      <c r="AK521" s="214"/>
      <c r="AL521" s="214"/>
      <c r="AM521" s="214"/>
      <c r="AN521" s="214"/>
      <c r="AO521" s="214"/>
      <c r="AP521" s="214"/>
      <c r="AQ521" s="214"/>
      <c r="AR521" s="214"/>
      <c r="AS521" s="214"/>
      <c r="AT521" s="214"/>
      <c r="AU521" s="214"/>
      <c r="AV521" s="214"/>
      <c r="AW521" s="214"/>
      <c r="AX521" s="214"/>
      <c r="AY521" s="214"/>
      <c r="AZ521" s="214"/>
      <c r="BA521" s="214"/>
      <c r="BB521" s="214"/>
      <c r="BC521" s="214"/>
      <c r="BD521" s="214"/>
      <c r="BE521" s="214"/>
      <c r="BF521" s="214"/>
      <c r="BG521" s="214"/>
      <c r="BH521" s="214"/>
    </row>
    <row r="522" spans="1:60" outlineLevel="2" x14ac:dyDescent="0.2">
      <c r="A522" s="221"/>
      <c r="B522" s="222"/>
      <c r="C522" s="268" t="s">
        <v>536</v>
      </c>
      <c r="D522" s="262"/>
      <c r="E522" s="263"/>
      <c r="F522" s="224"/>
      <c r="G522" s="224"/>
      <c r="H522" s="224"/>
      <c r="I522" s="224"/>
      <c r="J522" s="224"/>
      <c r="K522" s="224"/>
      <c r="L522" s="224"/>
      <c r="M522" s="224"/>
      <c r="N522" s="223"/>
      <c r="O522" s="223"/>
      <c r="P522" s="223"/>
      <c r="Q522" s="223"/>
      <c r="R522" s="224"/>
      <c r="S522" s="224"/>
      <c r="T522" s="224"/>
      <c r="U522" s="224"/>
      <c r="V522" s="224"/>
      <c r="W522" s="224"/>
      <c r="X522" s="224"/>
      <c r="Y522" s="224"/>
      <c r="Z522" s="214"/>
      <c r="AA522" s="214"/>
      <c r="AB522" s="214"/>
      <c r="AC522" s="214"/>
      <c r="AD522" s="214"/>
      <c r="AE522" s="214"/>
      <c r="AF522" s="214"/>
      <c r="AG522" s="214" t="s">
        <v>371</v>
      </c>
      <c r="AH522" s="214">
        <v>0</v>
      </c>
      <c r="AI522" s="214"/>
      <c r="AJ522" s="214"/>
      <c r="AK522" s="214"/>
      <c r="AL522" s="214"/>
      <c r="AM522" s="214"/>
      <c r="AN522" s="214"/>
      <c r="AO522" s="214"/>
      <c r="AP522" s="214"/>
      <c r="AQ522" s="214"/>
      <c r="AR522" s="214"/>
      <c r="AS522" s="214"/>
      <c r="AT522" s="214"/>
      <c r="AU522" s="214"/>
      <c r="AV522" s="214"/>
      <c r="AW522" s="214"/>
      <c r="AX522" s="214"/>
      <c r="AY522" s="214"/>
      <c r="AZ522" s="214"/>
      <c r="BA522" s="214"/>
      <c r="BB522" s="214"/>
      <c r="BC522" s="214"/>
      <c r="BD522" s="214"/>
      <c r="BE522" s="214"/>
      <c r="BF522" s="214"/>
      <c r="BG522" s="214"/>
      <c r="BH522" s="214"/>
    </row>
    <row r="523" spans="1:60" outlineLevel="3" x14ac:dyDescent="0.2">
      <c r="A523" s="221"/>
      <c r="B523" s="222"/>
      <c r="C523" s="268" t="s">
        <v>1687</v>
      </c>
      <c r="D523" s="262"/>
      <c r="E523" s="263">
        <v>18.86</v>
      </c>
      <c r="F523" s="224"/>
      <c r="G523" s="224"/>
      <c r="H523" s="224"/>
      <c r="I523" s="224"/>
      <c r="J523" s="224"/>
      <c r="K523" s="224"/>
      <c r="L523" s="224"/>
      <c r="M523" s="224"/>
      <c r="N523" s="223"/>
      <c r="O523" s="223"/>
      <c r="P523" s="223"/>
      <c r="Q523" s="223"/>
      <c r="R523" s="224"/>
      <c r="S523" s="224"/>
      <c r="T523" s="224"/>
      <c r="U523" s="224"/>
      <c r="V523" s="224"/>
      <c r="W523" s="224"/>
      <c r="X523" s="224"/>
      <c r="Y523" s="224"/>
      <c r="Z523" s="214"/>
      <c r="AA523" s="214"/>
      <c r="AB523" s="214"/>
      <c r="AC523" s="214"/>
      <c r="AD523" s="214"/>
      <c r="AE523" s="214"/>
      <c r="AF523" s="214"/>
      <c r="AG523" s="214" t="s">
        <v>371</v>
      </c>
      <c r="AH523" s="214">
        <v>0</v>
      </c>
      <c r="AI523" s="214"/>
      <c r="AJ523" s="214"/>
      <c r="AK523" s="214"/>
      <c r="AL523" s="214"/>
      <c r="AM523" s="214"/>
      <c r="AN523" s="214"/>
      <c r="AO523" s="214"/>
      <c r="AP523" s="214"/>
      <c r="AQ523" s="214"/>
      <c r="AR523" s="214"/>
      <c r="AS523" s="214"/>
      <c r="AT523" s="214"/>
      <c r="AU523" s="214"/>
      <c r="AV523" s="214"/>
      <c r="AW523" s="214"/>
      <c r="AX523" s="214"/>
      <c r="AY523" s="214"/>
      <c r="AZ523" s="214"/>
      <c r="BA523" s="214"/>
      <c r="BB523" s="214"/>
      <c r="BC523" s="214"/>
      <c r="BD523" s="214"/>
      <c r="BE523" s="214"/>
      <c r="BF523" s="214"/>
      <c r="BG523" s="214"/>
      <c r="BH523" s="214"/>
    </row>
    <row r="524" spans="1:60" outlineLevel="3" x14ac:dyDescent="0.2">
      <c r="A524" s="221"/>
      <c r="B524" s="222"/>
      <c r="C524" s="268" t="s">
        <v>1649</v>
      </c>
      <c r="D524" s="262"/>
      <c r="E524" s="263">
        <v>0.92</v>
      </c>
      <c r="F524" s="224"/>
      <c r="G524" s="224"/>
      <c r="H524" s="224"/>
      <c r="I524" s="224"/>
      <c r="J524" s="224"/>
      <c r="K524" s="224"/>
      <c r="L524" s="224"/>
      <c r="M524" s="224"/>
      <c r="N524" s="223"/>
      <c r="O524" s="223"/>
      <c r="P524" s="223"/>
      <c r="Q524" s="223"/>
      <c r="R524" s="224"/>
      <c r="S524" s="224"/>
      <c r="T524" s="224"/>
      <c r="U524" s="224"/>
      <c r="V524" s="224"/>
      <c r="W524" s="224"/>
      <c r="X524" s="224"/>
      <c r="Y524" s="224"/>
      <c r="Z524" s="214"/>
      <c r="AA524" s="214"/>
      <c r="AB524" s="214"/>
      <c r="AC524" s="214"/>
      <c r="AD524" s="214"/>
      <c r="AE524" s="214"/>
      <c r="AF524" s="214"/>
      <c r="AG524" s="214" t="s">
        <v>371</v>
      </c>
      <c r="AH524" s="214">
        <v>0</v>
      </c>
      <c r="AI524" s="214"/>
      <c r="AJ524" s="214"/>
      <c r="AK524" s="214"/>
      <c r="AL524" s="214"/>
      <c r="AM524" s="214"/>
      <c r="AN524" s="214"/>
      <c r="AO524" s="214"/>
      <c r="AP524" s="214"/>
      <c r="AQ524" s="214"/>
      <c r="AR524" s="214"/>
      <c r="AS524" s="214"/>
      <c r="AT524" s="214"/>
      <c r="AU524" s="214"/>
      <c r="AV524" s="214"/>
      <c r="AW524" s="214"/>
      <c r="AX524" s="214"/>
      <c r="AY524" s="214"/>
      <c r="AZ524" s="214"/>
      <c r="BA524" s="214"/>
      <c r="BB524" s="214"/>
      <c r="BC524" s="214"/>
      <c r="BD524" s="214"/>
      <c r="BE524" s="214"/>
      <c r="BF524" s="214"/>
      <c r="BG524" s="214"/>
      <c r="BH524" s="214"/>
    </row>
    <row r="525" spans="1:60" outlineLevel="3" x14ac:dyDescent="0.2">
      <c r="A525" s="221"/>
      <c r="B525" s="222"/>
      <c r="C525" s="268" t="s">
        <v>1688</v>
      </c>
      <c r="D525" s="262"/>
      <c r="E525" s="263">
        <v>15.67</v>
      </c>
      <c r="F525" s="224"/>
      <c r="G525" s="224"/>
      <c r="H525" s="224"/>
      <c r="I525" s="224"/>
      <c r="J525" s="224"/>
      <c r="K525" s="224"/>
      <c r="L525" s="224"/>
      <c r="M525" s="224"/>
      <c r="N525" s="223"/>
      <c r="O525" s="223"/>
      <c r="P525" s="223"/>
      <c r="Q525" s="223"/>
      <c r="R525" s="224"/>
      <c r="S525" s="224"/>
      <c r="T525" s="224"/>
      <c r="U525" s="224"/>
      <c r="V525" s="224"/>
      <c r="W525" s="224"/>
      <c r="X525" s="224"/>
      <c r="Y525" s="224"/>
      <c r="Z525" s="214"/>
      <c r="AA525" s="214"/>
      <c r="AB525" s="214"/>
      <c r="AC525" s="214"/>
      <c r="AD525" s="214"/>
      <c r="AE525" s="214"/>
      <c r="AF525" s="214"/>
      <c r="AG525" s="214" t="s">
        <v>371</v>
      </c>
      <c r="AH525" s="214">
        <v>0</v>
      </c>
      <c r="AI525" s="214"/>
      <c r="AJ525" s="214"/>
      <c r="AK525" s="214"/>
      <c r="AL525" s="214"/>
      <c r="AM525" s="214"/>
      <c r="AN525" s="214"/>
      <c r="AO525" s="214"/>
      <c r="AP525" s="214"/>
      <c r="AQ525" s="214"/>
      <c r="AR525" s="214"/>
      <c r="AS525" s="214"/>
      <c r="AT525" s="214"/>
      <c r="AU525" s="214"/>
      <c r="AV525" s="214"/>
      <c r="AW525" s="214"/>
      <c r="AX525" s="214"/>
      <c r="AY525" s="214"/>
      <c r="AZ525" s="214"/>
      <c r="BA525" s="214"/>
      <c r="BB525" s="214"/>
      <c r="BC525" s="214"/>
      <c r="BD525" s="214"/>
      <c r="BE525" s="214"/>
      <c r="BF525" s="214"/>
      <c r="BG525" s="214"/>
      <c r="BH525" s="214"/>
    </row>
    <row r="526" spans="1:60" outlineLevel="3" x14ac:dyDescent="0.2">
      <c r="A526" s="221"/>
      <c r="B526" s="222"/>
      <c r="C526" s="268" t="s">
        <v>1689</v>
      </c>
      <c r="D526" s="262"/>
      <c r="E526" s="263">
        <v>22.61</v>
      </c>
      <c r="F526" s="224"/>
      <c r="G526" s="224"/>
      <c r="H526" s="224"/>
      <c r="I526" s="224"/>
      <c r="J526" s="224"/>
      <c r="K526" s="224"/>
      <c r="L526" s="224"/>
      <c r="M526" s="224"/>
      <c r="N526" s="223"/>
      <c r="O526" s="223"/>
      <c r="P526" s="223"/>
      <c r="Q526" s="223"/>
      <c r="R526" s="224"/>
      <c r="S526" s="224"/>
      <c r="T526" s="224"/>
      <c r="U526" s="224"/>
      <c r="V526" s="224"/>
      <c r="W526" s="224"/>
      <c r="X526" s="224"/>
      <c r="Y526" s="224"/>
      <c r="Z526" s="214"/>
      <c r="AA526" s="214"/>
      <c r="AB526" s="214"/>
      <c r="AC526" s="214"/>
      <c r="AD526" s="214"/>
      <c r="AE526" s="214"/>
      <c r="AF526" s="214"/>
      <c r="AG526" s="214" t="s">
        <v>371</v>
      </c>
      <c r="AH526" s="214">
        <v>0</v>
      </c>
      <c r="AI526" s="214"/>
      <c r="AJ526" s="214"/>
      <c r="AK526" s="214"/>
      <c r="AL526" s="214"/>
      <c r="AM526" s="214"/>
      <c r="AN526" s="214"/>
      <c r="AO526" s="214"/>
      <c r="AP526" s="214"/>
      <c r="AQ526" s="214"/>
      <c r="AR526" s="214"/>
      <c r="AS526" s="214"/>
      <c r="AT526" s="214"/>
      <c r="AU526" s="214"/>
      <c r="AV526" s="214"/>
      <c r="AW526" s="214"/>
      <c r="AX526" s="214"/>
      <c r="AY526" s="214"/>
      <c r="AZ526" s="214"/>
      <c r="BA526" s="214"/>
      <c r="BB526" s="214"/>
      <c r="BC526" s="214"/>
      <c r="BD526" s="214"/>
      <c r="BE526" s="214"/>
      <c r="BF526" s="214"/>
      <c r="BG526" s="214"/>
      <c r="BH526" s="214"/>
    </row>
    <row r="527" spans="1:60" outlineLevel="3" x14ac:dyDescent="0.2">
      <c r="A527" s="221"/>
      <c r="B527" s="222"/>
      <c r="C527" s="268" t="s">
        <v>1690</v>
      </c>
      <c r="D527" s="262"/>
      <c r="E527" s="263">
        <v>24.71</v>
      </c>
      <c r="F527" s="224"/>
      <c r="G527" s="224"/>
      <c r="H527" s="224"/>
      <c r="I527" s="224"/>
      <c r="J527" s="224"/>
      <c r="K527" s="224"/>
      <c r="L527" s="224"/>
      <c r="M527" s="224"/>
      <c r="N527" s="223"/>
      <c r="O527" s="223"/>
      <c r="P527" s="223"/>
      <c r="Q527" s="223"/>
      <c r="R527" s="224"/>
      <c r="S527" s="224"/>
      <c r="T527" s="224"/>
      <c r="U527" s="224"/>
      <c r="V527" s="224"/>
      <c r="W527" s="224"/>
      <c r="X527" s="224"/>
      <c r="Y527" s="224"/>
      <c r="Z527" s="214"/>
      <c r="AA527" s="214"/>
      <c r="AB527" s="214"/>
      <c r="AC527" s="214"/>
      <c r="AD527" s="214"/>
      <c r="AE527" s="214"/>
      <c r="AF527" s="214"/>
      <c r="AG527" s="214" t="s">
        <v>371</v>
      </c>
      <c r="AH527" s="214">
        <v>0</v>
      </c>
      <c r="AI527" s="214"/>
      <c r="AJ527" s="214"/>
      <c r="AK527" s="214"/>
      <c r="AL527" s="214"/>
      <c r="AM527" s="214"/>
      <c r="AN527" s="214"/>
      <c r="AO527" s="214"/>
      <c r="AP527" s="214"/>
      <c r="AQ527" s="214"/>
      <c r="AR527" s="214"/>
      <c r="AS527" s="214"/>
      <c r="AT527" s="214"/>
      <c r="AU527" s="214"/>
      <c r="AV527" s="214"/>
      <c r="AW527" s="214"/>
      <c r="AX527" s="214"/>
      <c r="AY527" s="214"/>
      <c r="AZ527" s="214"/>
      <c r="BA527" s="214"/>
      <c r="BB527" s="214"/>
      <c r="BC527" s="214"/>
      <c r="BD527" s="214"/>
      <c r="BE527" s="214"/>
      <c r="BF527" s="214"/>
      <c r="BG527" s="214"/>
      <c r="BH527" s="214"/>
    </row>
    <row r="528" spans="1:60" outlineLevel="3" x14ac:dyDescent="0.2">
      <c r="A528" s="221"/>
      <c r="B528" s="222"/>
      <c r="C528" s="268" t="s">
        <v>1652</v>
      </c>
      <c r="D528" s="262"/>
      <c r="E528" s="263">
        <v>4.2</v>
      </c>
      <c r="F528" s="224"/>
      <c r="G528" s="224"/>
      <c r="H528" s="224"/>
      <c r="I528" s="224"/>
      <c r="J528" s="224"/>
      <c r="K528" s="224"/>
      <c r="L528" s="224"/>
      <c r="M528" s="224"/>
      <c r="N528" s="223"/>
      <c r="O528" s="223"/>
      <c r="P528" s="223"/>
      <c r="Q528" s="223"/>
      <c r="R528" s="224"/>
      <c r="S528" s="224"/>
      <c r="T528" s="224"/>
      <c r="U528" s="224"/>
      <c r="V528" s="224"/>
      <c r="W528" s="224"/>
      <c r="X528" s="224"/>
      <c r="Y528" s="224"/>
      <c r="Z528" s="214"/>
      <c r="AA528" s="214"/>
      <c r="AB528" s="214"/>
      <c r="AC528" s="214"/>
      <c r="AD528" s="214"/>
      <c r="AE528" s="214"/>
      <c r="AF528" s="214"/>
      <c r="AG528" s="214" t="s">
        <v>371</v>
      </c>
      <c r="AH528" s="214">
        <v>0</v>
      </c>
      <c r="AI528" s="214"/>
      <c r="AJ528" s="214"/>
      <c r="AK528" s="214"/>
      <c r="AL528" s="214"/>
      <c r="AM528" s="214"/>
      <c r="AN528" s="214"/>
      <c r="AO528" s="214"/>
      <c r="AP528" s="214"/>
      <c r="AQ528" s="214"/>
      <c r="AR528" s="214"/>
      <c r="AS528" s="214"/>
      <c r="AT528" s="214"/>
      <c r="AU528" s="214"/>
      <c r="AV528" s="214"/>
      <c r="AW528" s="214"/>
      <c r="AX528" s="214"/>
      <c r="AY528" s="214"/>
      <c r="AZ528" s="214"/>
      <c r="BA528" s="214"/>
      <c r="BB528" s="214"/>
      <c r="BC528" s="214"/>
      <c r="BD528" s="214"/>
      <c r="BE528" s="214"/>
      <c r="BF528" s="214"/>
      <c r="BG528" s="214"/>
      <c r="BH528" s="214"/>
    </row>
    <row r="529" spans="1:60" outlineLevel="3" x14ac:dyDescent="0.2">
      <c r="A529" s="221"/>
      <c r="B529" s="222"/>
      <c r="C529" s="268" t="s">
        <v>1691</v>
      </c>
      <c r="D529" s="262"/>
      <c r="E529" s="263">
        <v>4.9400000000000004</v>
      </c>
      <c r="F529" s="224"/>
      <c r="G529" s="224"/>
      <c r="H529" s="224"/>
      <c r="I529" s="224"/>
      <c r="J529" s="224"/>
      <c r="K529" s="224"/>
      <c r="L529" s="224"/>
      <c r="M529" s="224"/>
      <c r="N529" s="223"/>
      <c r="O529" s="223"/>
      <c r="P529" s="223"/>
      <c r="Q529" s="223"/>
      <c r="R529" s="224"/>
      <c r="S529" s="224"/>
      <c r="T529" s="224"/>
      <c r="U529" s="224"/>
      <c r="V529" s="224"/>
      <c r="W529" s="224"/>
      <c r="X529" s="224"/>
      <c r="Y529" s="224"/>
      <c r="Z529" s="214"/>
      <c r="AA529" s="214"/>
      <c r="AB529" s="214"/>
      <c r="AC529" s="214"/>
      <c r="AD529" s="214"/>
      <c r="AE529" s="214"/>
      <c r="AF529" s="214"/>
      <c r="AG529" s="214" t="s">
        <v>371</v>
      </c>
      <c r="AH529" s="214">
        <v>0</v>
      </c>
      <c r="AI529" s="214"/>
      <c r="AJ529" s="214"/>
      <c r="AK529" s="214"/>
      <c r="AL529" s="214"/>
      <c r="AM529" s="214"/>
      <c r="AN529" s="214"/>
      <c r="AO529" s="214"/>
      <c r="AP529" s="214"/>
      <c r="AQ529" s="214"/>
      <c r="AR529" s="214"/>
      <c r="AS529" s="214"/>
      <c r="AT529" s="214"/>
      <c r="AU529" s="214"/>
      <c r="AV529" s="214"/>
      <c r="AW529" s="214"/>
      <c r="AX529" s="214"/>
      <c r="AY529" s="214"/>
      <c r="AZ529" s="214"/>
      <c r="BA529" s="214"/>
      <c r="BB529" s="214"/>
      <c r="BC529" s="214"/>
      <c r="BD529" s="214"/>
      <c r="BE529" s="214"/>
      <c r="BF529" s="214"/>
      <c r="BG529" s="214"/>
      <c r="BH529" s="214"/>
    </row>
    <row r="530" spans="1:60" outlineLevel="3" x14ac:dyDescent="0.2">
      <c r="A530" s="221"/>
      <c r="B530" s="222"/>
      <c r="C530" s="268" t="s">
        <v>1653</v>
      </c>
      <c r="D530" s="262"/>
      <c r="E530" s="263">
        <v>2.4500000000000002</v>
      </c>
      <c r="F530" s="224"/>
      <c r="G530" s="224"/>
      <c r="H530" s="224"/>
      <c r="I530" s="224"/>
      <c r="J530" s="224"/>
      <c r="K530" s="224"/>
      <c r="L530" s="224"/>
      <c r="M530" s="224"/>
      <c r="N530" s="223"/>
      <c r="O530" s="223"/>
      <c r="P530" s="223"/>
      <c r="Q530" s="223"/>
      <c r="R530" s="224"/>
      <c r="S530" s="224"/>
      <c r="T530" s="224"/>
      <c r="U530" s="224"/>
      <c r="V530" s="224"/>
      <c r="W530" s="224"/>
      <c r="X530" s="224"/>
      <c r="Y530" s="224"/>
      <c r="Z530" s="214"/>
      <c r="AA530" s="214"/>
      <c r="AB530" s="214"/>
      <c r="AC530" s="214"/>
      <c r="AD530" s="214"/>
      <c r="AE530" s="214"/>
      <c r="AF530" s="214"/>
      <c r="AG530" s="214" t="s">
        <v>371</v>
      </c>
      <c r="AH530" s="214">
        <v>0</v>
      </c>
      <c r="AI530" s="214"/>
      <c r="AJ530" s="214"/>
      <c r="AK530" s="214"/>
      <c r="AL530" s="214"/>
      <c r="AM530" s="214"/>
      <c r="AN530" s="214"/>
      <c r="AO530" s="214"/>
      <c r="AP530" s="214"/>
      <c r="AQ530" s="214"/>
      <c r="AR530" s="214"/>
      <c r="AS530" s="214"/>
      <c r="AT530" s="214"/>
      <c r="AU530" s="214"/>
      <c r="AV530" s="214"/>
      <c r="AW530" s="214"/>
      <c r="AX530" s="214"/>
      <c r="AY530" s="214"/>
      <c r="AZ530" s="214"/>
      <c r="BA530" s="214"/>
      <c r="BB530" s="214"/>
      <c r="BC530" s="214"/>
      <c r="BD530" s="214"/>
      <c r="BE530" s="214"/>
      <c r="BF530" s="214"/>
      <c r="BG530" s="214"/>
      <c r="BH530" s="214"/>
    </row>
    <row r="531" spans="1:60" outlineLevel="1" x14ac:dyDescent="0.2">
      <c r="A531" s="245">
        <v>117</v>
      </c>
      <c r="B531" s="246" t="s">
        <v>714</v>
      </c>
      <c r="C531" s="256" t="s">
        <v>715</v>
      </c>
      <c r="D531" s="247" t="s">
        <v>379</v>
      </c>
      <c r="E531" s="248">
        <v>94.81</v>
      </c>
      <c r="F531" s="249"/>
      <c r="G531" s="250">
        <f>ROUND(E531*F531,2)</f>
        <v>0</v>
      </c>
      <c r="H531" s="249"/>
      <c r="I531" s="250">
        <f>ROUND(E531*H531,2)</f>
        <v>0</v>
      </c>
      <c r="J531" s="249"/>
      <c r="K531" s="250">
        <f>ROUND(E531*J531,2)</f>
        <v>0</v>
      </c>
      <c r="L531" s="250">
        <v>12</v>
      </c>
      <c r="M531" s="250">
        <f>G531*(1+L531/100)</f>
        <v>0</v>
      </c>
      <c r="N531" s="248">
        <v>0</v>
      </c>
      <c r="O531" s="248">
        <f>ROUND(E531*N531,2)</f>
        <v>0</v>
      </c>
      <c r="P531" s="248">
        <v>1.4E-2</v>
      </c>
      <c r="Q531" s="248">
        <f>ROUND(E531*P531,2)</f>
        <v>1.33</v>
      </c>
      <c r="R531" s="250" t="s">
        <v>695</v>
      </c>
      <c r="S531" s="250" t="s">
        <v>315</v>
      </c>
      <c r="T531" s="251" t="s">
        <v>315</v>
      </c>
      <c r="U531" s="224">
        <v>0.08</v>
      </c>
      <c r="V531" s="224">
        <f>ROUND(E531*U531,2)</f>
        <v>7.58</v>
      </c>
      <c r="W531" s="224"/>
      <c r="X531" s="224" t="s">
        <v>336</v>
      </c>
      <c r="Y531" s="224" t="s">
        <v>317</v>
      </c>
      <c r="Z531" s="214"/>
      <c r="AA531" s="214"/>
      <c r="AB531" s="214"/>
      <c r="AC531" s="214"/>
      <c r="AD531" s="214"/>
      <c r="AE531" s="214"/>
      <c r="AF531" s="214"/>
      <c r="AG531" s="214" t="s">
        <v>367</v>
      </c>
      <c r="AH531" s="214"/>
      <c r="AI531" s="214"/>
      <c r="AJ531" s="214"/>
      <c r="AK531" s="214"/>
      <c r="AL531" s="214"/>
      <c r="AM531" s="214"/>
      <c r="AN531" s="214"/>
      <c r="AO531" s="214"/>
      <c r="AP531" s="214"/>
      <c r="AQ531" s="214"/>
      <c r="AR531" s="214"/>
      <c r="AS531" s="214"/>
      <c r="AT531" s="214"/>
      <c r="AU531" s="214"/>
      <c r="AV531" s="214"/>
      <c r="AW531" s="214"/>
      <c r="AX531" s="214"/>
      <c r="AY531" s="214"/>
      <c r="AZ531" s="214"/>
      <c r="BA531" s="214"/>
      <c r="BB531" s="214"/>
      <c r="BC531" s="214"/>
      <c r="BD531" s="214"/>
      <c r="BE531" s="214"/>
      <c r="BF531" s="214"/>
      <c r="BG531" s="214"/>
      <c r="BH531" s="214"/>
    </row>
    <row r="532" spans="1:60" outlineLevel="1" x14ac:dyDescent="0.2">
      <c r="A532" s="236">
        <v>118</v>
      </c>
      <c r="B532" s="237" t="s">
        <v>1764</v>
      </c>
      <c r="C532" s="254" t="s">
        <v>1765</v>
      </c>
      <c r="D532" s="238" t="s">
        <v>379</v>
      </c>
      <c r="E532" s="239">
        <v>94.81</v>
      </c>
      <c r="F532" s="240"/>
      <c r="G532" s="241">
        <f>ROUND(E532*F532,2)</f>
        <v>0</v>
      </c>
      <c r="H532" s="240"/>
      <c r="I532" s="241">
        <f>ROUND(E532*H532,2)</f>
        <v>0</v>
      </c>
      <c r="J532" s="240"/>
      <c r="K532" s="241">
        <f>ROUND(E532*J532,2)</f>
        <v>0</v>
      </c>
      <c r="L532" s="241">
        <v>12</v>
      </c>
      <c r="M532" s="241">
        <f>G532*(1+L532/100)</f>
        <v>0</v>
      </c>
      <c r="N532" s="239">
        <v>0</v>
      </c>
      <c r="O532" s="239">
        <f>ROUND(E532*N532,2)</f>
        <v>0</v>
      </c>
      <c r="P532" s="239">
        <v>1.6E-2</v>
      </c>
      <c r="Q532" s="239">
        <f>ROUND(E532*P532,2)</f>
        <v>1.52</v>
      </c>
      <c r="R532" s="241" t="s">
        <v>695</v>
      </c>
      <c r="S532" s="241" t="s">
        <v>315</v>
      </c>
      <c r="T532" s="242" t="s">
        <v>315</v>
      </c>
      <c r="U532" s="224">
        <v>0.14000000000000001</v>
      </c>
      <c r="V532" s="224">
        <f>ROUND(E532*U532,2)</f>
        <v>13.27</v>
      </c>
      <c r="W532" s="224"/>
      <c r="X532" s="224" t="s">
        <v>336</v>
      </c>
      <c r="Y532" s="224" t="s">
        <v>317</v>
      </c>
      <c r="Z532" s="214"/>
      <c r="AA532" s="214"/>
      <c r="AB532" s="214"/>
      <c r="AC532" s="214"/>
      <c r="AD532" s="214"/>
      <c r="AE532" s="214"/>
      <c r="AF532" s="214"/>
      <c r="AG532" s="214" t="s">
        <v>367</v>
      </c>
      <c r="AH532" s="214"/>
      <c r="AI532" s="214"/>
      <c r="AJ532" s="214"/>
      <c r="AK532" s="214"/>
      <c r="AL532" s="214"/>
      <c r="AM532" s="214"/>
      <c r="AN532" s="214"/>
      <c r="AO532" s="214"/>
      <c r="AP532" s="214"/>
      <c r="AQ532" s="214"/>
      <c r="AR532" s="214"/>
      <c r="AS532" s="214"/>
      <c r="AT532" s="214"/>
      <c r="AU532" s="214"/>
      <c r="AV532" s="214"/>
      <c r="AW532" s="214"/>
      <c r="AX532" s="214"/>
      <c r="AY532" s="214"/>
      <c r="AZ532" s="214"/>
      <c r="BA532" s="214"/>
      <c r="BB532" s="214"/>
      <c r="BC532" s="214"/>
      <c r="BD532" s="214"/>
      <c r="BE532" s="214"/>
      <c r="BF532" s="214"/>
      <c r="BG532" s="214"/>
      <c r="BH532" s="214"/>
    </row>
    <row r="533" spans="1:60" outlineLevel="2" x14ac:dyDescent="0.2">
      <c r="A533" s="221"/>
      <c r="B533" s="222"/>
      <c r="C533" s="255" t="s">
        <v>1766</v>
      </c>
      <c r="D533" s="243"/>
      <c r="E533" s="243"/>
      <c r="F533" s="243"/>
      <c r="G533" s="243"/>
      <c r="H533" s="224"/>
      <c r="I533" s="224"/>
      <c r="J533" s="224"/>
      <c r="K533" s="224"/>
      <c r="L533" s="224"/>
      <c r="M533" s="224"/>
      <c r="N533" s="223"/>
      <c r="O533" s="223"/>
      <c r="P533" s="223"/>
      <c r="Q533" s="223"/>
      <c r="R533" s="224"/>
      <c r="S533" s="224"/>
      <c r="T533" s="224"/>
      <c r="U533" s="224"/>
      <c r="V533" s="224"/>
      <c r="W533" s="224"/>
      <c r="X533" s="224"/>
      <c r="Y533" s="224"/>
      <c r="Z533" s="214"/>
      <c r="AA533" s="214"/>
      <c r="AB533" s="214"/>
      <c r="AC533" s="214"/>
      <c r="AD533" s="214"/>
      <c r="AE533" s="214"/>
      <c r="AF533" s="214"/>
      <c r="AG533" s="214" t="s">
        <v>320</v>
      </c>
      <c r="AH533" s="214"/>
      <c r="AI533" s="214"/>
      <c r="AJ533" s="214"/>
      <c r="AK533" s="214"/>
      <c r="AL533" s="214"/>
      <c r="AM533" s="214"/>
      <c r="AN533" s="214"/>
      <c r="AO533" s="214"/>
      <c r="AP533" s="214"/>
      <c r="AQ533" s="214"/>
      <c r="AR533" s="214"/>
      <c r="AS533" s="214"/>
      <c r="AT533" s="214"/>
      <c r="AU533" s="214"/>
      <c r="AV533" s="214"/>
      <c r="AW533" s="214"/>
      <c r="AX533" s="214"/>
      <c r="AY533" s="214"/>
      <c r="AZ533" s="214"/>
      <c r="BA533" s="214"/>
      <c r="BB533" s="214"/>
      <c r="BC533" s="214"/>
      <c r="BD533" s="214"/>
      <c r="BE533" s="214"/>
      <c r="BF533" s="214"/>
      <c r="BG533" s="214"/>
      <c r="BH533" s="214"/>
    </row>
    <row r="534" spans="1:60" outlineLevel="1" x14ac:dyDescent="0.2">
      <c r="A534" s="236">
        <v>119</v>
      </c>
      <c r="B534" s="237" t="s">
        <v>718</v>
      </c>
      <c r="C534" s="254" t="s">
        <v>719</v>
      </c>
      <c r="D534" s="238" t="s">
        <v>581</v>
      </c>
      <c r="E534" s="239">
        <v>3.8120500000000002</v>
      </c>
      <c r="F534" s="240"/>
      <c r="G534" s="241">
        <f>ROUND(E534*F534,2)</f>
        <v>0</v>
      </c>
      <c r="H534" s="240"/>
      <c r="I534" s="241">
        <f>ROUND(E534*H534,2)</f>
        <v>0</v>
      </c>
      <c r="J534" s="240"/>
      <c r="K534" s="241">
        <f>ROUND(E534*J534,2)</f>
        <v>0</v>
      </c>
      <c r="L534" s="241">
        <v>12</v>
      </c>
      <c r="M534" s="241">
        <f>G534*(1+L534/100)</f>
        <v>0</v>
      </c>
      <c r="N534" s="239">
        <v>0</v>
      </c>
      <c r="O534" s="239">
        <f>ROUND(E534*N534,2)</f>
        <v>0</v>
      </c>
      <c r="P534" s="239">
        <v>0</v>
      </c>
      <c r="Q534" s="239">
        <f>ROUND(E534*P534,2)</f>
        <v>0</v>
      </c>
      <c r="R534" s="241" t="s">
        <v>695</v>
      </c>
      <c r="S534" s="241" t="s">
        <v>315</v>
      </c>
      <c r="T534" s="242" t="s">
        <v>315</v>
      </c>
      <c r="U534" s="224">
        <v>1.7509999999999999</v>
      </c>
      <c r="V534" s="224">
        <f>ROUND(E534*U534,2)</f>
        <v>6.67</v>
      </c>
      <c r="W534" s="224"/>
      <c r="X534" s="224" t="s">
        <v>582</v>
      </c>
      <c r="Y534" s="224" t="s">
        <v>317</v>
      </c>
      <c r="Z534" s="214"/>
      <c r="AA534" s="214"/>
      <c r="AB534" s="214"/>
      <c r="AC534" s="214"/>
      <c r="AD534" s="214"/>
      <c r="AE534" s="214"/>
      <c r="AF534" s="214"/>
      <c r="AG534" s="214" t="s">
        <v>583</v>
      </c>
      <c r="AH534" s="214"/>
      <c r="AI534" s="214"/>
      <c r="AJ534" s="214"/>
      <c r="AK534" s="214"/>
      <c r="AL534" s="214"/>
      <c r="AM534" s="214"/>
      <c r="AN534" s="214"/>
      <c r="AO534" s="214"/>
      <c r="AP534" s="214"/>
      <c r="AQ534" s="214"/>
      <c r="AR534" s="214"/>
      <c r="AS534" s="214"/>
      <c r="AT534" s="214"/>
      <c r="AU534" s="214"/>
      <c r="AV534" s="214"/>
      <c r="AW534" s="214"/>
      <c r="AX534" s="214"/>
      <c r="AY534" s="214"/>
      <c r="AZ534" s="214"/>
      <c r="BA534" s="214"/>
      <c r="BB534" s="214"/>
      <c r="BC534" s="214"/>
      <c r="BD534" s="214"/>
      <c r="BE534" s="214"/>
      <c r="BF534" s="214"/>
      <c r="BG534" s="214"/>
      <c r="BH534" s="214"/>
    </row>
    <row r="535" spans="1:60" outlineLevel="2" x14ac:dyDescent="0.2">
      <c r="A535" s="221"/>
      <c r="B535" s="222"/>
      <c r="C535" s="267" t="s">
        <v>608</v>
      </c>
      <c r="D535" s="266"/>
      <c r="E535" s="266"/>
      <c r="F535" s="266"/>
      <c r="G535" s="266"/>
      <c r="H535" s="224"/>
      <c r="I535" s="224"/>
      <c r="J535" s="224"/>
      <c r="K535" s="224"/>
      <c r="L535" s="224"/>
      <c r="M535" s="224"/>
      <c r="N535" s="223"/>
      <c r="O535" s="223"/>
      <c r="P535" s="223"/>
      <c r="Q535" s="223"/>
      <c r="R535" s="224"/>
      <c r="S535" s="224"/>
      <c r="T535" s="224"/>
      <c r="U535" s="224"/>
      <c r="V535" s="224"/>
      <c r="W535" s="224"/>
      <c r="X535" s="224"/>
      <c r="Y535" s="224"/>
      <c r="Z535" s="214"/>
      <c r="AA535" s="214"/>
      <c r="AB535" s="214"/>
      <c r="AC535" s="214"/>
      <c r="AD535" s="214"/>
      <c r="AE535" s="214"/>
      <c r="AF535" s="214"/>
      <c r="AG535" s="214" t="s">
        <v>369</v>
      </c>
      <c r="AH535" s="214"/>
      <c r="AI535" s="214"/>
      <c r="AJ535" s="214"/>
      <c r="AK535" s="214"/>
      <c r="AL535" s="214"/>
      <c r="AM535" s="214"/>
      <c r="AN535" s="214"/>
      <c r="AO535" s="214"/>
      <c r="AP535" s="214"/>
      <c r="AQ535" s="214"/>
      <c r="AR535" s="214"/>
      <c r="AS535" s="214"/>
      <c r="AT535" s="214"/>
      <c r="AU535" s="214"/>
      <c r="AV535" s="214"/>
      <c r="AW535" s="214"/>
      <c r="AX535" s="214"/>
      <c r="AY535" s="214"/>
      <c r="AZ535" s="214"/>
      <c r="BA535" s="214"/>
      <c r="BB535" s="214"/>
      <c r="BC535" s="214"/>
      <c r="BD535" s="214"/>
      <c r="BE535" s="214"/>
      <c r="BF535" s="214"/>
      <c r="BG535" s="214"/>
      <c r="BH535" s="214"/>
    </row>
    <row r="536" spans="1:60" x14ac:dyDescent="0.2">
      <c r="A536" s="229" t="s">
        <v>310</v>
      </c>
      <c r="B536" s="230" t="s">
        <v>246</v>
      </c>
      <c r="C536" s="253" t="s">
        <v>247</v>
      </c>
      <c r="D536" s="231"/>
      <c r="E536" s="232"/>
      <c r="F536" s="233"/>
      <c r="G536" s="233">
        <f>SUMIF(AG537:AG564,"&lt;&gt;NOR",G537:G564)</f>
        <v>0</v>
      </c>
      <c r="H536" s="233"/>
      <c r="I536" s="233">
        <f>SUM(I537:I564)</f>
        <v>0</v>
      </c>
      <c r="J536" s="233"/>
      <c r="K536" s="233">
        <f>SUM(K537:K564)</f>
        <v>0</v>
      </c>
      <c r="L536" s="233"/>
      <c r="M536" s="233">
        <f>SUM(M537:M564)</f>
        <v>0</v>
      </c>
      <c r="N536" s="232"/>
      <c r="O536" s="232">
        <f>SUM(O537:O564)</f>
        <v>2.5700000000000003</v>
      </c>
      <c r="P536" s="232"/>
      <c r="Q536" s="232">
        <f>SUM(Q537:Q564)</f>
        <v>0</v>
      </c>
      <c r="R536" s="233"/>
      <c r="S536" s="233"/>
      <c r="T536" s="234"/>
      <c r="U536" s="228"/>
      <c r="V536" s="228">
        <f>SUM(V537:V564)</f>
        <v>59.32</v>
      </c>
      <c r="W536" s="228"/>
      <c r="X536" s="228"/>
      <c r="Y536" s="228"/>
      <c r="AG536" t="s">
        <v>311</v>
      </c>
    </row>
    <row r="537" spans="1:60" ht="22.5" outlineLevel="1" x14ac:dyDescent="0.2">
      <c r="A537" s="236">
        <v>120</v>
      </c>
      <c r="B537" s="237" t="s">
        <v>720</v>
      </c>
      <c r="C537" s="254" t="s">
        <v>721</v>
      </c>
      <c r="D537" s="238" t="s">
        <v>379</v>
      </c>
      <c r="E537" s="239">
        <v>94.81</v>
      </c>
      <c r="F537" s="240"/>
      <c r="G537" s="241">
        <f>ROUND(E537*F537,2)</f>
        <v>0</v>
      </c>
      <c r="H537" s="240"/>
      <c r="I537" s="241">
        <f>ROUND(E537*H537,2)</f>
        <v>0</v>
      </c>
      <c r="J537" s="240"/>
      <c r="K537" s="241">
        <f>ROUND(E537*J537,2)</f>
        <v>0</v>
      </c>
      <c r="L537" s="241">
        <v>12</v>
      </c>
      <c r="M537" s="241">
        <f>G537*(1+L537/100)</f>
        <v>0</v>
      </c>
      <c r="N537" s="239">
        <v>1.465E-2</v>
      </c>
      <c r="O537" s="239">
        <f>ROUND(E537*N537,2)</f>
        <v>1.39</v>
      </c>
      <c r="P537" s="239">
        <v>0</v>
      </c>
      <c r="Q537" s="239">
        <f>ROUND(E537*P537,2)</f>
        <v>0</v>
      </c>
      <c r="R537" s="241" t="s">
        <v>722</v>
      </c>
      <c r="S537" s="241" t="s">
        <v>315</v>
      </c>
      <c r="T537" s="242" t="s">
        <v>315</v>
      </c>
      <c r="U537" s="224">
        <v>0.22800000000000001</v>
      </c>
      <c r="V537" s="224">
        <f>ROUND(E537*U537,2)</f>
        <v>21.62</v>
      </c>
      <c r="W537" s="224"/>
      <c r="X537" s="224" t="s">
        <v>336</v>
      </c>
      <c r="Y537" s="224" t="s">
        <v>317</v>
      </c>
      <c r="Z537" s="214"/>
      <c r="AA537" s="214"/>
      <c r="AB537" s="214"/>
      <c r="AC537" s="214"/>
      <c r="AD537" s="214"/>
      <c r="AE537" s="214"/>
      <c r="AF537" s="214"/>
      <c r="AG537" s="214" t="s">
        <v>337</v>
      </c>
      <c r="AH537" s="214"/>
      <c r="AI537" s="214"/>
      <c r="AJ537" s="214"/>
      <c r="AK537" s="214"/>
      <c r="AL537" s="214"/>
      <c r="AM537" s="214"/>
      <c r="AN537" s="214"/>
      <c r="AO537" s="214"/>
      <c r="AP537" s="214"/>
      <c r="AQ537" s="214"/>
      <c r="AR537" s="214"/>
      <c r="AS537" s="214"/>
      <c r="AT537" s="214"/>
      <c r="AU537" s="214"/>
      <c r="AV537" s="214"/>
      <c r="AW537" s="214"/>
      <c r="AX537" s="214"/>
      <c r="AY537" s="214"/>
      <c r="AZ537" s="214"/>
      <c r="BA537" s="214"/>
      <c r="BB537" s="214"/>
      <c r="BC537" s="214"/>
      <c r="BD537" s="214"/>
      <c r="BE537" s="214"/>
      <c r="BF537" s="214"/>
      <c r="BG537" s="214"/>
      <c r="BH537" s="214"/>
    </row>
    <row r="538" spans="1:60" outlineLevel="2" x14ac:dyDescent="0.2">
      <c r="A538" s="221"/>
      <c r="B538" s="222"/>
      <c r="C538" s="267" t="s">
        <v>723</v>
      </c>
      <c r="D538" s="266"/>
      <c r="E538" s="266"/>
      <c r="F538" s="266"/>
      <c r="G538" s="266"/>
      <c r="H538" s="224"/>
      <c r="I538" s="224"/>
      <c r="J538" s="224"/>
      <c r="K538" s="224"/>
      <c r="L538" s="224"/>
      <c r="M538" s="224"/>
      <c r="N538" s="223"/>
      <c r="O538" s="223"/>
      <c r="P538" s="223"/>
      <c r="Q538" s="223"/>
      <c r="R538" s="224"/>
      <c r="S538" s="224"/>
      <c r="T538" s="224"/>
      <c r="U538" s="224"/>
      <c r="V538" s="224"/>
      <c r="W538" s="224"/>
      <c r="X538" s="224"/>
      <c r="Y538" s="224"/>
      <c r="Z538" s="214"/>
      <c r="AA538" s="214"/>
      <c r="AB538" s="214"/>
      <c r="AC538" s="214"/>
      <c r="AD538" s="214"/>
      <c r="AE538" s="214"/>
      <c r="AF538" s="214"/>
      <c r="AG538" s="214" t="s">
        <v>369</v>
      </c>
      <c r="AH538" s="214"/>
      <c r="AI538" s="214"/>
      <c r="AJ538" s="214"/>
      <c r="AK538" s="214"/>
      <c r="AL538" s="214"/>
      <c r="AM538" s="214"/>
      <c r="AN538" s="214"/>
      <c r="AO538" s="214"/>
      <c r="AP538" s="214"/>
      <c r="AQ538" s="214"/>
      <c r="AR538" s="214"/>
      <c r="AS538" s="214"/>
      <c r="AT538" s="214"/>
      <c r="AU538" s="214"/>
      <c r="AV538" s="214"/>
      <c r="AW538" s="214"/>
      <c r="AX538" s="214"/>
      <c r="AY538" s="214"/>
      <c r="AZ538" s="214"/>
      <c r="BA538" s="214"/>
      <c r="BB538" s="214"/>
      <c r="BC538" s="214"/>
      <c r="BD538" s="214"/>
      <c r="BE538" s="214"/>
      <c r="BF538" s="214"/>
      <c r="BG538" s="214"/>
      <c r="BH538" s="214"/>
    </row>
    <row r="539" spans="1:60" outlineLevel="2" x14ac:dyDescent="0.2">
      <c r="A539" s="221"/>
      <c r="B539" s="222"/>
      <c r="C539" s="268" t="s">
        <v>1728</v>
      </c>
      <c r="D539" s="262"/>
      <c r="E539" s="263"/>
      <c r="F539" s="224"/>
      <c r="G539" s="224"/>
      <c r="H539" s="224"/>
      <c r="I539" s="224"/>
      <c r="J539" s="224"/>
      <c r="K539" s="224"/>
      <c r="L539" s="224"/>
      <c r="M539" s="224"/>
      <c r="N539" s="223"/>
      <c r="O539" s="223"/>
      <c r="P539" s="223"/>
      <c r="Q539" s="223"/>
      <c r="R539" s="224"/>
      <c r="S539" s="224"/>
      <c r="T539" s="224"/>
      <c r="U539" s="224"/>
      <c r="V539" s="224"/>
      <c r="W539" s="224"/>
      <c r="X539" s="224"/>
      <c r="Y539" s="224"/>
      <c r="Z539" s="214"/>
      <c r="AA539" s="214"/>
      <c r="AB539" s="214"/>
      <c r="AC539" s="214"/>
      <c r="AD539" s="214"/>
      <c r="AE539" s="214"/>
      <c r="AF539" s="214"/>
      <c r="AG539" s="214" t="s">
        <v>371</v>
      </c>
      <c r="AH539" s="214">
        <v>0</v>
      </c>
      <c r="AI539" s="214"/>
      <c r="AJ539" s="214"/>
      <c r="AK539" s="214"/>
      <c r="AL539" s="214"/>
      <c r="AM539" s="214"/>
      <c r="AN539" s="214"/>
      <c r="AO539" s="214"/>
      <c r="AP539" s="214"/>
      <c r="AQ539" s="214"/>
      <c r="AR539" s="214"/>
      <c r="AS539" s="214"/>
      <c r="AT539" s="214"/>
      <c r="AU539" s="214"/>
      <c r="AV539" s="214"/>
      <c r="AW539" s="214"/>
      <c r="AX539" s="214"/>
      <c r="AY539" s="214"/>
      <c r="AZ539" s="214"/>
      <c r="BA539" s="214"/>
      <c r="BB539" s="214"/>
      <c r="BC539" s="214"/>
      <c r="BD539" s="214"/>
      <c r="BE539" s="214"/>
      <c r="BF539" s="214"/>
      <c r="BG539" s="214"/>
      <c r="BH539" s="214"/>
    </row>
    <row r="540" spans="1:60" outlineLevel="3" x14ac:dyDescent="0.2">
      <c r="A540" s="221"/>
      <c r="B540" s="222"/>
      <c r="C540" s="268" t="s">
        <v>1568</v>
      </c>
      <c r="D540" s="262"/>
      <c r="E540" s="263">
        <v>0.92</v>
      </c>
      <c r="F540" s="224"/>
      <c r="G540" s="224"/>
      <c r="H540" s="224"/>
      <c r="I540" s="224"/>
      <c r="J540" s="224"/>
      <c r="K540" s="224"/>
      <c r="L540" s="224"/>
      <c r="M540" s="224"/>
      <c r="N540" s="223"/>
      <c r="O540" s="223"/>
      <c r="P540" s="223"/>
      <c r="Q540" s="223"/>
      <c r="R540" s="224"/>
      <c r="S540" s="224"/>
      <c r="T540" s="224"/>
      <c r="U540" s="224"/>
      <c r="V540" s="224"/>
      <c r="W540" s="224"/>
      <c r="X540" s="224"/>
      <c r="Y540" s="224"/>
      <c r="Z540" s="214"/>
      <c r="AA540" s="214"/>
      <c r="AB540" s="214"/>
      <c r="AC540" s="214"/>
      <c r="AD540" s="214"/>
      <c r="AE540" s="214"/>
      <c r="AF540" s="214"/>
      <c r="AG540" s="214" t="s">
        <v>371</v>
      </c>
      <c r="AH540" s="214">
        <v>0</v>
      </c>
      <c r="AI540" s="214"/>
      <c r="AJ540" s="214"/>
      <c r="AK540" s="214"/>
      <c r="AL540" s="214"/>
      <c r="AM540" s="214"/>
      <c r="AN540" s="214"/>
      <c r="AO540" s="214"/>
      <c r="AP540" s="214"/>
      <c r="AQ540" s="214"/>
      <c r="AR540" s="214"/>
      <c r="AS540" s="214"/>
      <c r="AT540" s="214"/>
      <c r="AU540" s="214"/>
      <c r="AV540" s="214"/>
      <c r="AW540" s="214"/>
      <c r="AX540" s="214"/>
      <c r="AY540" s="214"/>
      <c r="AZ540" s="214"/>
      <c r="BA540" s="214"/>
      <c r="BB540" s="214"/>
      <c r="BC540" s="214"/>
      <c r="BD540" s="214"/>
      <c r="BE540" s="214"/>
      <c r="BF540" s="214"/>
      <c r="BG540" s="214"/>
      <c r="BH540" s="214"/>
    </row>
    <row r="541" spans="1:60" outlineLevel="3" x14ac:dyDescent="0.2">
      <c r="A541" s="221"/>
      <c r="B541" s="222"/>
      <c r="C541" s="268" t="s">
        <v>1573</v>
      </c>
      <c r="D541" s="262"/>
      <c r="E541" s="263">
        <v>3.39</v>
      </c>
      <c r="F541" s="224"/>
      <c r="G541" s="224"/>
      <c r="H541" s="224"/>
      <c r="I541" s="224"/>
      <c r="J541" s="224"/>
      <c r="K541" s="224"/>
      <c r="L541" s="224"/>
      <c r="M541" s="224"/>
      <c r="N541" s="223"/>
      <c r="O541" s="223"/>
      <c r="P541" s="223"/>
      <c r="Q541" s="223"/>
      <c r="R541" s="224"/>
      <c r="S541" s="224"/>
      <c r="T541" s="224"/>
      <c r="U541" s="224"/>
      <c r="V541" s="224"/>
      <c r="W541" s="224"/>
      <c r="X541" s="224"/>
      <c r="Y541" s="224"/>
      <c r="Z541" s="214"/>
      <c r="AA541" s="214"/>
      <c r="AB541" s="214"/>
      <c r="AC541" s="214"/>
      <c r="AD541" s="214"/>
      <c r="AE541" s="214"/>
      <c r="AF541" s="214"/>
      <c r="AG541" s="214" t="s">
        <v>371</v>
      </c>
      <c r="AH541" s="214">
        <v>0</v>
      </c>
      <c r="AI541" s="214"/>
      <c r="AJ541" s="214"/>
      <c r="AK541" s="214"/>
      <c r="AL541" s="214"/>
      <c r="AM541" s="214"/>
      <c r="AN541" s="214"/>
      <c r="AO541" s="214"/>
      <c r="AP541" s="214"/>
      <c r="AQ541" s="214"/>
      <c r="AR541" s="214"/>
      <c r="AS541" s="214"/>
      <c r="AT541" s="214"/>
      <c r="AU541" s="214"/>
      <c r="AV541" s="214"/>
      <c r="AW541" s="214"/>
      <c r="AX541" s="214"/>
      <c r="AY541" s="214"/>
      <c r="AZ541" s="214"/>
      <c r="BA541" s="214"/>
      <c r="BB541" s="214"/>
      <c r="BC541" s="214"/>
      <c r="BD541" s="214"/>
      <c r="BE541" s="214"/>
      <c r="BF541" s="214"/>
      <c r="BG541" s="214"/>
      <c r="BH541" s="214"/>
    </row>
    <row r="542" spans="1:60" outlineLevel="3" x14ac:dyDescent="0.2">
      <c r="A542" s="221"/>
      <c r="B542" s="222"/>
      <c r="C542" s="268" t="s">
        <v>1574</v>
      </c>
      <c r="D542" s="262"/>
      <c r="E542" s="263">
        <v>1.76</v>
      </c>
      <c r="F542" s="224"/>
      <c r="G542" s="224"/>
      <c r="H542" s="224"/>
      <c r="I542" s="224"/>
      <c r="J542" s="224"/>
      <c r="K542" s="224"/>
      <c r="L542" s="224"/>
      <c r="M542" s="224"/>
      <c r="N542" s="223"/>
      <c r="O542" s="223"/>
      <c r="P542" s="223"/>
      <c r="Q542" s="223"/>
      <c r="R542" s="224"/>
      <c r="S542" s="224"/>
      <c r="T542" s="224"/>
      <c r="U542" s="224"/>
      <c r="V542" s="224"/>
      <c r="W542" s="224"/>
      <c r="X542" s="224"/>
      <c r="Y542" s="224"/>
      <c r="Z542" s="214"/>
      <c r="AA542" s="214"/>
      <c r="AB542" s="214"/>
      <c r="AC542" s="214"/>
      <c r="AD542" s="214"/>
      <c r="AE542" s="214"/>
      <c r="AF542" s="214"/>
      <c r="AG542" s="214" t="s">
        <v>371</v>
      </c>
      <c r="AH542" s="214">
        <v>0</v>
      </c>
      <c r="AI542" s="214"/>
      <c r="AJ542" s="214"/>
      <c r="AK542" s="214"/>
      <c r="AL542" s="214"/>
      <c r="AM542" s="214"/>
      <c r="AN542" s="214"/>
      <c r="AO542" s="214"/>
      <c r="AP542" s="214"/>
      <c r="AQ542" s="214"/>
      <c r="AR542" s="214"/>
      <c r="AS542" s="214"/>
      <c r="AT542" s="214"/>
      <c r="AU542" s="214"/>
      <c r="AV542" s="214"/>
      <c r="AW542" s="214"/>
      <c r="AX542" s="214"/>
      <c r="AY542" s="214"/>
      <c r="AZ542" s="214"/>
      <c r="BA542" s="214"/>
      <c r="BB542" s="214"/>
      <c r="BC542" s="214"/>
      <c r="BD542" s="214"/>
      <c r="BE542" s="214"/>
      <c r="BF542" s="214"/>
      <c r="BG542" s="214"/>
      <c r="BH542" s="214"/>
    </row>
    <row r="543" spans="1:60" outlineLevel="3" x14ac:dyDescent="0.2">
      <c r="A543" s="221"/>
      <c r="B543" s="222"/>
      <c r="C543" s="268" t="s">
        <v>1729</v>
      </c>
      <c r="D543" s="262"/>
      <c r="E543" s="263"/>
      <c r="F543" s="224"/>
      <c r="G543" s="224"/>
      <c r="H543" s="224"/>
      <c r="I543" s="224"/>
      <c r="J543" s="224"/>
      <c r="K543" s="224"/>
      <c r="L543" s="224"/>
      <c r="M543" s="224"/>
      <c r="N543" s="223"/>
      <c r="O543" s="223"/>
      <c r="P543" s="223"/>
      <c r="Q543" s="223"/>
      <c r="R543" s="224"/>
      <c r="S543" s="224"/>
      <c r="T543" s="224"/>
      <c r="U543" s="224"/>
      <c r="V543" s="224"/>
      <c r="W543" s="224"/>
      <c r="X543" s="224"/>
      <c r="Y543" s="224"/>
      <c r="Z543" s="214"/>
      <c r="AA543" s="214"/>
      <c r="AB543" s="214"/>
      <c r="AC543" s="214"/>
      <c r="AD543" s="214"/>
      <c r="AE543" s="214"/>
      <c r="AF543" s="214"/>
      <c r="AG543" s="214" t="s">
        <v>371</v>
      </c>
      <c r="AH543" s="214">
        <v>0</v>
      </c>
      <c r="AI543" s="214"/>
      <c r="AJ543" s="214"/>
      <c r="AK543" s="214"/>
      <c r="AL543" s="214"/>
      <c r="AM543" s="214"/>
      <c r="AN543" s="214"/>
      <c r="AO543" s="214"/>
      <c r="AP543" s="214"/>
      <c r="AQ543" s="214"/>
      <c r="AR543" s="214"/>
      <c r="AS543" s="214"/>
      <c r="AT543" s="214"/>
      <c r="AU543" s="214"/>
      <c r="AV543" s="214"/>
      <c r="AW543" s="214"/>
      <c r="AX543" s="214"/>
      <c r="AY543" s="214"/>
      <c r="AZ543" s="214"/>
      <c r="BA543" s="214"/>
      <c r="BB543" s="214"/>
      <c r="BC543" s="214"/>
      <c r="BD543" s="214"/>
      <c r="BE543" s="214"/>
      <c r="BF543" s="214"/>
      <c r="BG543" s="214"/>
      <c r="BH543" s="214"/>
    </row>
    <row r="544" spans="1:60" outlineLevel="3" x14ac:dyDescent="0.2">
      <c r="A544" s="221"/>
      <c r="B544" s="222"/>
      <c r="C544" s="268" t="s">
        <v>1567</v>
      </c>
      <c r="D544" s="262"/>
      <c r="E544" s="263">
        <v>12.97</v>
      </c>
      <c r="F544" s="224"/>
      <c r="G544" s="224"/>
      <c r="H544" s="224"/>
      <c r="I544" s="224"/>
      <c r="J544" s="224"/>
      <c r="K544" s="224"/>
      <c r="L544" s="224"/>
      <c r="M544" s="224"/>
      <c r="N544" s="223"/>
      <c r="O544" s="223"/>
      <c r="P544" s="223"/>
      <c r="Q544" s="223"/>
      <c r="R544" s="224"/>
      <c r="S544" s="224"/>
      <c r="T544" s="224"/>
      <c r="U544" s="224"/>
      <c r="V544" s="224"/>
      <c r="W544" s="224"/>
      <c r="X544" s="224"/>
      <c r="Y544" s="224"/>
      <c r="Z544" s="214"/>
      <c r="AA544" s="214"/>
      <c r="AB544" s="214"/>
      <c r="AC544" s="214"/>
      <c r="AD544" s="214"/>
      <c r="AE544" s="214"/>
      <c r="AF544" s="214"/>
      <c r="AG544" s="214" t="s">
        <v>371</v>
      </c>
      <c r="AH544" s="214">
        <v>0</v>
      </c>
      <c r="AI544" s="214"/>
      <c r="AJ544" s="214"/>
      <c r="AK544" s="214"/>
      <c r="AL544" s="214"/>
      <c r="AM544" s="214"/>
      <c r="AN544" s="214"/>
      <c r="AO544" s="214"/>
      <c r="AP544" s="214"/>
      <c r="AQ544" s="214"/>
      <c r="AR544" s="214"/>
      <c r="AS544" s="214"/>
      <c r="AT544" s="214"/>
      <c r="AU544" s="214"/>
      <c r="AV544" s="214"/>
      <c r="AW544" s="214"/>
      <c r="AX544" s="214"/>
      <c r="AY544" s="214"/>
      <c r="AZ544" s="214"/>
      <c r="BA544" s="214"/>
      <c r="BB544" s="214"/>
      <c r="BC544" s="214"/>
      <c r="BD544" s="214"/>
      <c r="BE544" s="214"/>
      <c r="BF544" s="214"/>
      <c r="BG544" s="214"/>
      <c r="BH544" s="214"/>
    </row>
    <row r="545" spans="1:60" outlineLevel="3" x14ac:dyDescent="0.2">
      <c r="A545" s="221"/>
      <c r="B545" s="222"/>
      <c r="C545" s="268" t="s">
        <v>1572</v>
      </c>
      <c r="D545" s="262"/>
      <c r="E545" s="263">
        <v>15.68</v>
      </c>
      <c r="F545" s="224"/>
      <c r="G545" s="224"/>
      <c r="H545" s="224"/>
      <c r="I545" s="224"/>
      <c r="J545" s="224"/>
      <c r="K545" s="224"/>
      <c r="L545" s="224"/>
      <c r="M545" s="224"/>
      <c r="N545" s="223"/>
      <c r="O545" s="223"/>
      <c r="P545" s="223"/>
      <c r="Q545" s="223"/>
      <c r="R545" s="224"/>
      <c r="S545" s="224"/>
      <c r="T545" s="224"/>
      <c r="U545" s="224"/>
      <c r="V545" s="224"/>
      <c r="W545" s="224"/>
      <c r="X545" s="224"/>
      <c r="Y545" s="224"/>
      <c r="Z545" s="214"/>
      <c r="AA545" s="214"/>
      <c r="AB545" s="214"/>
      <c r="AC545" s="214"/>
      <c r="AD545" s="214"/>
      <c r="AE545" s="214"/>
      <c r="AF545" s="214"/>
      <c r="AG545" s="214" t="s">
        <v>371</v>
      </c>
      <c r="AH545" s="214">
        <v>0</v>
      </c>
      <c r="AI545" s="214"/>
      <c r="AJ545" s="214"/>
      <c r="AK545" s="214"/>
      <c r="AL545" s="214"/>
      <c r="AM545" s="214"/>
      <c r="AN545" s="214"/>
      <c r="AO545" s="214"/>
      <c r="AP545" s="214"/>
      <c r="AQ545" s="214"/>
      <c r="AR545" s="214"/>
      <c r="AS545" s="214"/>
      <c r="AT545" s="214"/>
      <c r="AU545" s="214"/>
      <c r="AV545" s="214"/>
      <c r="AW545" s="214"/>
      <c r="AX545" s="214"/>
      <c r="AY545" s="214"/>
      <c r="AZ545" s="214"/>
      <c r="BA545" s="214"/>
      <c r="BB545" s="214"/>
      <c r="BC545" s="214"/>
      <c r="BD545" s="214"/>
      <c r="BE545" s="214"/>
      <c r="BF545" s="214"/>
      <c r="BG545" s="214"/>
      <c r="BH545" s="214"/>
    </row>
    <row r="546" spans="1:60" outlineLevel="3" x14ac:dyDescent="0.2">
      <c r="A546" s="221"/>
      <c r="B546" s="222"/>
      <c r="C546" s="268" t="s">
        <v>1730</v>
      </c>
      <c r="D546" s="262"/>
      <c r="E546" s="263"/>
      <c r="F546" s="224"/>
      <c r="G546" s="224"/>
      <c r="H546" s="224"/>
      <c r="I546" s="224"/>
      <c r="J546" s="224"/>
      <c r="K546" s="224"/>
      <c r="L546" s="224"/>
      <c r="M546" s="224"/>
      <c r="N546" s="223"/>
      <c r="O546" s="223"/>
      <c r="P546" s="223"/>
      <c r="Q546" s="223"/>
      <c r="R546" s="224"/>
      <c r="S546" s="224"/>
      <c r="T546" s="224"/>
      <c r="U546" s="224"/>
      <c r="V546" s="224"/>
      <c r="W546" s="224"/>
      <c r="X546" s="224"/>
      <c r="Y546" s="224"/>
      <c r="Z546" s="214"/>
      <c r="AA546" s="214"/>
      <c r="AB546" s="214"/>
      <c r="AC546" s="214"/>
      <c r="AD546" s="214"/>
      <c r="AE546" s="214"/>
      <c r="AF546" s="214"/>
      <c r="AG546" s="214" t="s">
        <v>371</v>
      </c>
      <c r="AH546" s="214">
        <v>0</v>
      </c>
      <c r="AI546" s="214"/>
      <c r="AJ546" s="214"/>
      <c r="AK546" s="214"/>
      <c r="AL546" s="214"/>
      <c r="AM546" s="214"/>
      <c r="AN546" s="214"/>
      <c r="AO546" s="214"/>
      <c r="AP546" s="214"/>
      <c r="AQ546" s="214"/>
      <c r="AR546" s="214"/>
      <c r="AS546" s="214"/>
      <c r="AT546" s="214"/>
      <c r="AU546" s="214"/>
      <c r="AV546" s="214"/>
      <c r="AW546" s="214"/>
      <c r="AX546" s="214"/>
      <c r="AY546" s="214"/>
      <c r="AZ546" s="214"/>
      <c r="BA546" s="214"/>
      <c r="BB546" s="214"/>
      <c r="BC546" s="214"/>
      <c r="BD546" s="214"/>
      <c r="BE546" s="214"/>
      <c r="BF546" s="214"/>
      <c r="BG546" s="214"/>
      <c r="BH546" s="214"/>
    </row>
    <row r="547" spans="1:60" outlineLevel="3" x14ac:dyDescent="0.2">
      <c r="A547" s="221"/>
      <c r="B547" s="222"/>
      <c r="C547" s="268" t="s">
        <v>1569</v>
      </c>
      <c r="D547" s="262"/>
      <c r="E547" s="263">
        <v>23.07</v>
      </c>
      <c r="F547" s="224"/>
      <c r="G547" s="224"/>
      <c r="H547" s="224"/>
      <c r="I547" s="224"/>
      <c r="J547" s="224"/>
      <c r="K547" s="224"/>
      <c r="L547" s="224"/>
      <c r="M547" s="224"/>
      <c r="N547" s="223"/>
      <c r="O547" s="223"/>
      <c r="P547" s="223"/>
      <c r="Q547" s="223"/>
      <c r="R547" s="224"/>
      <c r="S547" s="224"/>
      <c r="T547" s="224"/>
      <c r="U547" s="224"/>
      <c r="V547" s="224"/>
      <c r="W547" s="224"/>
      <c r="X547" s="224"/>
      <c r="Y547" s="224"/>
      <c r="Z547" s="214"/>
      <c r="AA547" s="214"/>
      <c r="AB547" s="214"/>
      <c r="AC547" s="214"/>
      <c r="AD547" s="214"/>
      <c r="AE547" s="214"/>
      <c r="AF547" s="214"/>
      <c r="AG547" s="214" t="s">
        <v>371</v>
      </c>
      <c r="AH547" s="214">
        <v>0</v>
      </c>
      <c r="AI547" s="214"/>
      <c r="AJ547" s="214"/>
      <c r="AK547" s="214"/>
      <c r="AL547" s="214"/>
      <c r="AM547" s="214"/>
      <c r="AN547" s="214"/>
      <c r="AO547" s="214"/>
      <c r="AP547" s="214"/>
      <c r="AQ547" s="214"/>
      <c r="AR547" s="214"/>
      <c r="AS547" s="214"/>
      <c r="AT547" s="214"/>
      <c r="AU547" s="214"/>
      <c r="AV547" s="214"/>
      <c r="AW547" s="214"/>
      <c r="AX547" s="214"/>
      <c r="AY547" s="214"/>
      <c r="AZ547" s="214"/>
      <c r="BA547" s="214"/>
      <c r="BB547" s="214"/>
      <c r="BC547" s="214"/>
      <c r="BD547" s="214"/>
      <c r="BE547" s="214"/>
      <c r="BF547" s="214"/>
      <c r="BG547" s="214"/>
      <c r="BH547" s="214"/>
    </row>
    <row r="548" spans="1:60" outlineLevel="3" x14ac:dyDescent="0.2">
      <c r="A548" s="221"/>
      <c r="B548" s="222"/>
      <c r="C548" s="268" t="s">
        <v>1570</v>
      </c>
      <c r="D548" s="262"/>
      <c r="E548" s="263">
        <v>24.7</v>
      </c>
      <c r="F548" s="224"/>
      <c r="G548" s="224"/>
      <c r="H548" s="224"/>
      <c r="I548" s="224"/>
      <c r="J548" s="224"/>
      <c r="K548" s="224"/>
      <c r="L548" s="224"/>
      <c r="M548" s="224"/>
      <c r="N548" s="223"/>
      <c r="O548" s="223"/>
      <c r="P548" s="223"/>
      <c r="Q548" s="223"/>
      <c r="R548" s="224"/>
      <c r="S548" s="224"/>
      <c r="T548" s="224"/>
      <c r="U548" s="224"/>
      <c r="V548" s="224"/>
      <c r="W548" s="224"/>
      <c r="X548" s="224"/>
      <c r="Y548" s="224"/>
      <c r="Z548" s="214"/>
      <c r="AA548" s="214"/>
      <c r="AB548" s="214"/>
      <c r="AC548" s="214"/>
      <c r="AD548" s="214"/>
      <c r="AE548" s="214"/>
      <c r="AF548" s="214"/>
      <c r="AG548" s="214" t="s">
        <v>371</v>
      </c>
      <c r="AH548" s="214">
        <v>0</v>
      </c>
      <c r="AI548" s="214"/>
      <c r="AJ548" s="214"/>
      <c r="AK548" s="214"/>
      <c r="AL548" s="214"/>
      <c r="AM548" s="214"/>
      <c r="AN548" s="214"/>
      <c r="AO548" s="214"/>
      <c r="AP548" s="214"/>
      <c r="AQ548" s="214"/>
      <c r="AR548" s="214"/>
      <c r="AS548" s="214"/>
      <c r="AT548" s="214"/>
      <c r="AU548" s="214"/>
      <c r="AV548" s="214"/>
      <c r="AW548" s="214"/>
      <c r="AX548" s="214"/>
      <c r="AY548" s="214"/>
      <c r="AZ548" s="214"/>
      <c r="BA548" s="214"/>
      <c r="BB548" s="214"/>
      <c r="BC548" s="214"/>
      <c r="BD548" s="214"/>
      <c r="BE548" s="214"/>
      <c r="BF548" s="214"/>
      <c r="BG548" s="214"/>
      <c r="BH548" s="214"/>
    </row>
    <row r="549" spans="1:60" outlineLevel="3" x14ac:dyDescent="0.2">
      <c r="A549" s="221"/>
      <c r="B549" s="222"/>
      <c r="C549" s="268" t="s">
        <v>1571</v>
      </c>
      <c r="D549" s="262"/>
      <c r="E549" s="263">
        <v>12.32</v>
      </c>
      <c r="F549" s="224"/>
      <c r="G549" s="224"/>
      <c r="H549" s="224"/>
      <c r="I549" s="224"/>
      <c r="J549" s="224"/>
      <c r="K549" s="224"/>
      <c r="L549" s="224"/>
      <c r="M549" s="224"/>
      <c r="N549" s="223"/>
      <c r="O549" s="223"/>
      <c r="P549" s="223"/>
      <c r="Q549" s="223"/>
      <c r="R549" s="224"/>
      <c r="S549" s="224"/>
      <c r="T549" s="224"/>
      <c r="U549" s="224"/>
      <c r="V549" s="224"/>
      <c r="W549" s="224"/>
      <c r="X549" s="224"/>
      <c r="Y549" s="224"/>
      <c r="Z549" s="214"/>
      <c r="AA549" s="214"/>
      <c r="AB549" s="214"/>
      <c r="AC549" s="214"/>
      <c r="AD549" s="214"/>
      <c r="AE549" s="214"/>
      <c r="AF549" s="214"/>
      <c r="AG549" s="214" t="s">
        <v>371</v>
      </c>
      <c r="AH549" s="214">
        <v>0</v>
      </c>
      <c r="AI549" s="214"/>
      <c r="AJ549" s="214"/>
      <c r="AK549" s="214"/>
      <c r="AL549" s="214"/>
      <c r="AM549" s="214"/>
      <c r="AN549" s="214"/>
      <c r="AO549" s="214"/>
      <c r="AP549" s="214"/>
      <c r="AQ549" s="214"/>
      <c r="AR549" s="214"/>
      <c r="AS549" s="214"/>
      <c r="AT549" s="214"/>
      <c r="AU549" s="214"/>
      <c r="AV549" s="214"/>
      <c r="AW549" s="214"/>
      <c r="AX549" s="214"/>
      <c r="AY549" s="214"/>
      <c r="AZ549" s="214"/>
      <c r="BA549" s="214"/>
      <c r="BB549" s="214"/>
      <c r="BC549" s="214"/>
      <c r="BD549" s="214"/>
      <c r="BE549" s="214"/>
      <c r="BF549" s="214"/>
      <c r="BG549" s="214"/>
      <c r="BH549" s="214"/>
    </row>
    <row r="550" spans="1:60" outlineLevel="1" x14ac:dyDescent="0.2">
      <c r="A550" s="236">
        <v>121</v>
      </c>
      <c r="B550" s="237" t="s">
        <v>724</v>
      </c>
      <c r="C550" s="254" t="s">
        <v>725</v>
      </c>
      <c r="D550" s="238" t="s">
        <v>379</v>
      </c>
      <c r="E550" s="239">
        <v>93.89</v>
      </c>
      <c r="F550" s="240"/>
      <c r="G550" s="241">
        <f>ROUND(E550*F550,2)</f>
        <v>0</v>
      </c>
      <c r="H550" s="240"/>
      <c r="I550" s="241">
        <f>ROUND(E550*H550,2)</f>
        <v>0</v>
      </c>
      <c r="J550" s="240"/>
      <c r="K550" s="241">
        <f>ROUND(E550*J550,2)</f>
        <v>0</v>
      </c>
      <c r="L550" s="241">
        <v>12</v>
      </c>
      <c r="M550" s="241">
        <f>G550*(1+L550/100)</f>
        <v>0</v>
      </c>
      <c r="N550" s="239">
        <v>7.2999999999999996E-4</v>
      </c>
      <c r="O550" s="239">
        <f>ROUND(E550*N550,2)</f>
        <v>7.0000000000000007E-2</v>
      </c>
      <c r="P550" s="239">
        <v>0</v>
      </c>
      <c r="Q550" s="239">
        <f>ROUND(E550*P550,2)</f>
        <v>0</v>
      </c>
      <c r="R550" s="241" t="s">
        <v>722</v>
      </c>
      <c r="S550" s="241" t="s">
        <v>315</v>
      </c>
      <c r="T550" s="242" t="s">
        <v>315</v>
      </c>
      <c r="U550" s="224">
        <v>0.37</v>
      </c>
      <c r="V550" s="224">
        <f>ROUND(E550*U550,2)</f>
        <v>34.74</v>
      </c>
      <c r="W550" s="224"/>
      <c r="X550" s="224" t="s">
        <v>336</v>
      </c>
      <c r="Y550" s="224" t="s">
        <v>317</v>
      </c>
      <c r="Z550" s="214"/>
      <c r="AA550" s="214"/>
      <c r="AB550" s="214"/>
      <c r="AC550" s="214"/>
      <c r="AD550" s="214"/>
      <c r="AE550" s="214"/>
      <c r="AF550" s="214"/>
      <c r="AG550" s="214" t="s">
        <v>367</v>
      </c>
      <c r="AH550" s="214"/>
      <c r="AI550" s="214"/>
      <c r="AJ550" s="214"/>
      <c r="AK550" s="214"/>
      <c r="AL550" s="214"/>
      <c r="AM550" s="214"/>
      <c r="AN550" s="214"/>
      <c r="AO550" s="214"/>
      <c r="AP550" s="214"/>
      <c r="AQ550" s="214"/>
      <c r="AR550" s="214"/>
      <c r="AS550" s="214"/>
      <c r="AT550" s="214"/>
      <c r="AU550" s="214"/>
      <c r="AV550" s="214"/>
      <c r="AW550" s="214"/>
      <c r="AX550" s="214"/>
      <c r="AY550" s="214"/>
      <c r="AZ550" s="214"/>
      <c r="BA550" s="214"/>
      <c r="BB550" s="214"/>
      <c r="BC550" s="214"/>
      <c r="BD550" s="214"/>
      <c r="BE550" s="214"/>
      <c r="BF550" s="214"/>
      <c r="BG550" s="214"/>
      <c r="BH550" s="214"/>
    </row>
    <row r="551" spans="1:60" outlineLevel="2" x14ac:dyDescent="0.2">
      <c r="A551" s="221"/>
      <c r="B551" s="222"/>
      <c r="C551" s="267" t="s">
        <v>723</v>
      </c>
      <c r="D551" s="266"/>
      <c r="E551" s="266"/>
      <c r="F551" s="266"/>
      <c r="G551" s="266"/>
      <c r="H551" s="224"/>
      <c r="I551" s="224"/>
      <c r="J551" s="224"/>
      <c r="K551" s="224"/>
      <c r="L551" s="224"/>
      <c r="M551" s="224"/>
      <c r="N551" s="223"/>
      <c r="O551" s="223"/>
      <c r="P551" s="223"/>
      <c r="Q551" s="223"/>
      <c r="R551" s="224"/>
      <c r="S551" s="224"/>
      <c r="T551" s="224"/>
      <c r="U551" s="224"/>
      <c r="V551" s="224"/>
      <c r="W551" s="224"/>
      <c r="X551" s="224"/>
      <c r="Y551" s="224"/>
      <c r="Z551" s="214"/>
      <c r="AA551" s="214"/>
      <c r="AB551" s="214"/>
      <c r="AC551" s="214"/>
      <c r="AD551" s="214"/>
      <c r="AE551" s="214"/>
      <c r="AF551" s="214"/>
      <c r="AG551" s="214" t="s">
        <v>369</v>
      </c>
      <c r="AH551" s="214"/>
      <c r="AI551" s="214"/>
      <c r="AJ551" s="214"/>
      <c r="AK551" s="214"/>
      <c r="AL551" s="214"/>
      <c r="AM551" s="214"/>
      <c r="AN551" s="214"/>
      <c r="AO551" s="214"/>
      <c r="AP551" s="214"/>
      <c r="AQ551" s="214"/>
      <c r="AR551" s="214"/>
      <c r="AS551" s="214"/>
      <c r="AT551" s="214"/>
      <c r="AU551" s="214"/>
      <c r="AV551" s="214"/>
      <c r="AW551" s="214"/>
      <c r="AX551" s="214"/>
      <c r="AY551" s="214"/>
      <c r="AZ551" s="214"/>
      <c r="BA551" s="214"/>
      <c r="BB551" s="214"/>
      <c r="BC551" s="214"/>
      <c r="BD551" s="214"/>
      <c r="BE551" s="214"/>
      <c r="BF551" s="214"/>
      <c r="BG551" s="214"/>
      <c r="BH551" s="214"/>
    </row>
    <row r="552" spans="1:60" outlineLevel="2" x14ac:dyDescent="0.2">
      <c r="A552" s="221"/>
      <c r="B552" s="222"/>
      <c r="C552" s="268" t="s">
        <v>1726</v>
      </c>
      <c r="D552" s="262"/>
      <c r="E552" s="263"/>
      <c r="F552" s="224"/>
      <c r="G552" s="224"/>
      <c r="H552" s="224"/>
      <c r="I552" s="224"/>
      <c r="J552" s="224"/>
      <c r="K552" s="224"/>
      <c r="L552" s="224"/>
      <c r="M552" s="224"/>
      <c r="N552" s="223"/>
      <c r="O552" s="223"/>
      <c r="P552" s="223"/>
      <c r="Q552" s="223"/>
      <c r="R552" s="224"/>
      <c r="S552" s="224"/>
      <c r="T552" s="224"/>
      <c r="U552" s="224"/>
      <c r="V552" s="224"/>
      <c r="W552" s="224"/>
      <c r="X552" s="224"/>
      <c r="Y552" s="224"/>
      <c r="Z552" s="214"/>
      <c r="AA552" s="214"/>
      <c r="AB552" s="214"/>
      <c r="AC552" s="214"/>
      <c r="AD552" s="214"/>
      <c r="AE552" s="214"/>
      <c r="AF552" s="214"/>
      <c r="AG552" s="214" t="s">
        <v>371</v>
      </c>
      <c r="AH552" s="214">
        <v>0</v>
      </c>
      <c r="AI552" s="214"/>
      <c r="AJ552" s="214"/>
      <c r="AK552" s="214"/>
      <c r="AL552" s="214"/>
      <c r="AM552" s="214"/>
      <c r="AN552" s="214"/>
      <c r="AO552" s="214"/>
      <c r="AP552" s="214"/>
      <c r="AQ552" s="214"/>
      <c r="AR552" s="214"/>
      <c r="AS552" s="214"/>
      <c r="AT552" s="214"/>
      <c r="AU552" s="214"/>
      <c r="AV552" s="214"/>
      <c r="AW552" s="214"/>
      <c r="AX552" s="214"/>
      <c r="AY552" s="214"/>
      <c r="AZ552" s="214"/>
      <c r="BA552" s="214"/>
      <c r="BB552" s="214"/>
      <c r="BC552" s="214"/>
      <c r="BD552" s="214"/>
      <c r="BE552" s="214"/>
      <c r="BF552" s="214"/>
      <c r="BG552" s="214"/>
      <c r="BH552" s="214"/>
    </row>
    <row r="553" spans="1:60" outlineLevel="3" x14ac:dyDescent="0.2">
      <c r="A553" s="221"/>
      <c r="B553" s="222"/>
      <c r="C553" s="268" t="s">
        <v>1572</v>
      </c>
      <c r="D553" s="262"/>
      <c r="E553" s="263">
        <v>15.68</v>
      </c>
      <c r="F553" s="224"/>
      <c r="G553" s="224"/>
      <c r="H553" s="224"/>
      <c r="I553" s="224"/>
      <c r="J553" s="224"/>
      <c r="K553" s="224"/>
      <c r="L553" s="224"/>
      <c r="M553" s="224"/>
      <c r="N553" s="223"/>
      <c r="O553" s="223"/>
      <c r="P553" s="223"/>
      <c r="Q553" s="223"/>
      <c r="R553" s="224"/>
      <c r="S553" s="224"/>
      <c r="T553" s="224"/>
      <c r="U553" s="224"/>
      <c r="V553" s="224"/>
      <c r="W553" s="224"/>
      <c r="X553" s="224"/>
      <c r="Y553" s="224"/>
      <c r="Z553" s="214"/>
      <c r="AA553" s="214"/>
      <c r="AB553" s="214"/>
      <c r="AC553" s="214"/>
      <c r="AD553" s="214"/>
      <c r="AE553" s="214"/>
      <c r="AF553" s="214"/>
      <c r="AG553" s="214" t="s">
        <v>371</v>
      </c>
      <c r="AH553" s="214">
        <v>0</v>
      </c>
      <c r="AI553" s="214"/>
      <c r="AJ553" s="214"/>
      <c r="AK553" s="214"/>
      <c r="AL553" s="214"/>
      <c r="AM553" s="214"/>
      <c r="AN553" s="214"/>
      <c r="AO553" s="214"/>
      <c r="AP553" s="214"/>
      <c r="AQ553" s="214"/>
      <c r="AR553" s="214"/>
      <c r="AS553" s="214"/>
      <c r="AT553" s="214"/>
      <c r="AU553" s="214"/>
      <c r="AV553" s="214"/>
      <c r="AW553" s="214"/>
      <c r="AX553" s="214"/>
      <c r="AY553" s="214"/>
      <c r="AZ553" s="214"/>
      <c r="BA553" s="214"/>
      <c r="BB553" s="214"/>
      <c r="BC553" s="214"/>
      <c r="BD553" s="214"/>
      <c r="BE553" s="214"/>
      <c r="BF553" s="214"/>
      <c r="BG553" s="214"/>
      <c r="BH553" s="214"/>
    </row>
    <row r="554" spans="1:60" outlineLevel="3" x14ac:dyDescent="0.2">
      <c r="A554" s="221"/>
      <c r="B554" s="222"/>
      <c r="C554" s="268" t="s">
        <v>1573</v>
      </c>
      <c r="D554" s="262"/>
      <c r="E554" s="263">
        <v>3.39</v>
      </c>
      <c r="F554" s="224"/>
      <c r="G554" s="224"/>
      <c r="H554" s="224"/>
      <c r="I554" s="224"/>
      <c r="J554" s="224"/>
      <c r="K554" s="224"/>
      <c r="L554" s="224"/>
      <c r="M554" s="224"/>
      <c r="N554" s="223"/>
      <c r="O554" s="223"/>
      <c r="P554" s="223"/>
      <c r="Q554" s="223"/>
      <c r="R554" s="224"/>
      <c r="S554" s="224"/>
      <c r="T554" s="224"/>
      <c r="U554" s="224"/>
      <c r="V554" s="224"/>
      <c r="W554" s="224"/>
      <c r="X554" s="224"/>
      <c r="Y554" s="224"/>
      <c r="Z554" s="214"/>
      <c r="AA554" s="214"/>
      <c r="AB554" s="214"/>
      <c r="AC554" s="214"/>
      <c r="AD554" s="214"/>
      <c r="AE554" s="214"/>
      <c r="AF554" s="214"/>
      <c r="AG554" s="214" t="s">
        <v>371</v>
      </c>
      <c r="AH554" s="214">
        <v>0</v>
      </c>
      <c r="AI554" s="214"/>
      <c r="AJ554" s="214"/>
      <c r="AK554" s="214"/>
      <c r="AL554" s="214"/>
      <c r="AM554" s="214"/>
      <c r="AN554" s="214"/>
      <c r="AO554" s="214"/>
      <c r="AP554" s="214"/>
      <c r="AQ554" s="214"/>
      <c r="AR554" s="214"/>
      <c r="AS554" s="214"/>
      <c r="AT554" s="214"/>
      <c r="AU554" s="214"/>
      <c r="AV554" s="214"/>
      <c r="AW554" s="214"/>
      <c r="AX554" s="214"/>
      <c r="AY554" s="214"/>
      <c r="AZ554" s="214"/>
      <c r="BA554" s="214"/>
      <c r="BB554" s="214"/>
      <c r="BC554" s="214"/>
      <c r="BD554" s="214"/>
      <c r="BE554" s="214"/>
      <c r="BF554" s="214"/>
      <c r="BG554" s="214"/>
      <c r="BH554" s="214"/>
    </row>
    <row r="555" spans="1:60" outlineLevel="3" x14ac:dyDescent="0.2">
      <c r="A555" s="221"/>
      <c r="B555" s="222"/>
      <c r="C555" s="268" t="s">
        <v>1574</v>
      </c>
      <c r="D555" s="262"/>
      <c r="E555" s="263">
        <v>1.76</v>
      </c>
      <c r="F555" s="224"/>
      <c r="G555" s="224"/>
      <c r="H555" s="224"/>
      <c r="I555" s="224"/>
      <c r="J555" s="224"/>
      <c r="K555" s="224"/>
      <c r="L555" s="224"/>
      <c r="M555" s="224"/>
      <c r="N555" s="223"/>
      <c r="O555" s="223"/>
      <c r="P555" s="223"/>
      <c r="Q555" s="223"/>
      <c r="R555" s="224"/>
      <c r="S555" s="224"/>
      <c r="T555" s="224"/>
      <c r="U555" s="224"/>
      <c r="V555" s="224"/>
      <c r="W555" s="224"/>
      <c r="X555" s="224"/>
      <c r="Y555" s="224"/>
      <c r="Z555" s="214"/>
      <c r="AA555" s="214"/>
      <c r="AB555" s="214"/>
      <c r="AC555" s="214"/>
      <c r="AD555" s="214"/>
      <c r="AE555" s="214"/>
      <c r="AF555" s="214"/>
      <c r="AG555" s="214" t="s">
        <v>371</v>
      </c>
      <c r="AH555" s="214">
        <v>0</v>
      </c>
      <c r="AI555" s="214"/>
      <c r="AJ555" s="214"/>
      <c r="AK555" s="214"/>
      <c r="AL555" s="214"/>
      <c r="AM555" s="214"/>
      <c r="AN555" s="214"/>
      <c r="AO555" s="214"/>
      <c r="AP555" s="214"/>
      <c r="AQ555" s="214"/>
      <c r="AR555" s="214"/>
      <c r="AS555" s="214"/>
      <c r="AT555" s="214"/>
      <c r="AU555" s="214"/>
      <c r="AV555" s="214"/>
      <c r="AW555" s="214"/>
      <c r="AX555" s="214"/>
      <c r="AY555" s="214"/>
      <c r="AZ555" s="214"/>
      <c r="BA555" s="214"/>
      <c r="BB555" s="214"/>
      <c r="BC555" s="214"/>
      <c r="BD555" s="214"/>
      <c r="BE555" s="214"/>
      <c r="BF555" s="214"/>
      <c r="BG555" s="214"/>
      <c r="BH555" s="214"/>
    </row>
    <row r="556" spans="1:60" outlineLevel="3" x14ac:dyDescent="0.2">
      <c r="A556" s="221"/>
      <c r="B556" s="222"/>
      <c r="C556" s="268" t="s">
        <v>1727</v>
      </c>
      <c r="D556" s="262"/>
      <c r="E556" s="263"/>
      <c r="F556" s="224"/>
      <c r="G556" s="224"/>
      <c r="H556" s="224"/>
      <c r="I556" s="224"/>
      <c r="J556" s="224"/>
      <c r="K556" s="224"/>
      <c r="L556" s="224"/>
      <c r="M556" s="224"/>
      <c r="N556" s="223"/>
      <c r="O556" s="223"/>
      <c r="P556" s="223"/>
      <c r="Q556" s="223"/>
      <c r="R556" s="224"/>
      <c r="S556" s="224"/>
      <c r="T556" s="224"/>
      <c r="U556" s="224"/>
      <c r="V556" s="224"/>
      <c r="W556" s="224"/>
      <c r="X556" s="224"/>
      <c r="Y556" s="224"/>
      <c r="Z556" s="214"/>
      <c r="AA556" s="214"/>
      <c r="AB556" s="214"/>
      <c r="AC556" s="214"/>
      <c r="AD556" s="214"/>
      <c r="AE556" s="214"/>
      <c r="AF556" s="214"/>
      <c r="AG556" s="214" t="s">
        <v>371</v>
      </c>
      <c r="AH556" s="214">
        <v>0</v>
      </c>
      <c r="AI556" s="214"/>
      <c r="AJ556" s="214"/>
      <c r="AK556" s="214"/>
      <c r="AL556" s="214"/>
      <c r="AM556" s="214"/>
      <c r="AN556" s="214"/>
      <c r="AO556" s="214"/>
      <c r="AP556" s="214"/>
      <c r="AQ556" s="214"/>
      <c r="AR556" s="214"/>
      <c r="AS556" s="214"/>
      <c r="AT556" s="214"/>
      <c r="AU556" s="214"/>
      <c r="AV556" s="214"/>
      <c r="AW556" s="214"/>
      <c r="AX556" s="214"/>
      <c r="AY556" s="214"/>
      <c r="AZ556" s="214"/>
      <c r="BA556" s="214"/>
      <c r="BB556" s="214"/>
      <c r="BC556" s="214"/>
      <c r="BD556" s="214"/>
      <c r="BE556" s="214"/>
      <c r="BF556" s="214"/>
      <c r="BG556" s="214"/>
      <c r="BH556" s="214"/>
    </row>
    <row r="557" spans="1:60" outlineLevel="3" x14ac:dyDescent="0.2">
      <c r="A557" s="221"/>
      <c r="B557" s="222"/>
      <c r="C557" s="268" t="s">
        <v>1567</v>
      </c>
      <c r="D557" s="262"/>
      <c r="E557" s="263">
        <v>12.97</v>
      </c>
      <c r="F557" s="224"/>
      <c r="G557" s="224"/>
      <c r="H557" s="224"/>
      <c r="I557" s="224"/>
      <c r="J557" s="224"/>
      <c r="K557" s="224"/>
      <c r="L557" s="224"/>
      <c r="M557" s="224"/>
      <c r="N557" s="223"/>
      <c r="O557" s="223"/>
      <c r="P557" s="223"/>
      <c r="Q557" s="223"/>
      <c r="R557" s="224"/>
      <c r="S557" s="224"/>
      <c r="T557" s="224"/>
      <c r="U557" s="224"/>
      <c r="V557" s="224"/>
      <c r="W557" s="224"/>
      <c r="X557" s="224"/>
      <c r="Y557" s="224"/>
      <c r="Z557" s="214"/>
      <c r="AA557" s="214"/>
      <c r="AB557" s="214"/>
      <c r="AC557" s="214"/>
      <c r="AD557" s="214"/>
      <c r="AE557" s="214"/>
      <c r="AF557" s="214"/>
      <c r="AG557" s="214" t="s">
        <v>371</v>
      </c>
      <c r="AH557" s="214">
        <v>0</v>
      </c>
      <c r="AI557" s="214"/>
      <c r="AJ557" s="214"/>
      <c r="AK557" s="214"/>
      <c r="AL557" s="214"/>
      <c r="AM557" s="214"/>
      <c r="AN557" s="214"/>
      <c r="AO557" s="214"/>
      <c r="AP557" s="214"/>
      <c r="AQ557" s="214"/>
      <c r="AR557" s="214"/>
      <c r="AS557" s="214"/>
      <c r="AT557" s="214"/>
      <c r="AU557" s="214"/>
      <c r="AV557" s="214"/>
      <c r="AW557" s="214"/>
      <c r="AX557" s="214"/>
      <c r="AY557" s="214"/>
      <c r="AZ557" s="214"/>
      <c r="BA557" s="214"/>
      <c r="BB557" s="214"/>
      <c r="BC557" s="214"/>
      <c r="BD557" s="214"/>
      <c r="BE557" s="214"/>
      <c r="BF557" s="214"/>
      <c r="BG557" s="214"/>
      <c r="BH557" s="214"/>
    </row>
    <row r="558" spans="1:60" outlineLevel="3" x14ac:dyDescent="0.2">
      <c r="A558" s="221"/>
      <c r="B558" s="222"/>
      <c r="C558" s="268" t="s">
        <v>1569</v>
      </c>
      <c r="D558" s="262"/>
      <c r="E558" s="263">
        <v>23.07</v>
      </c>
      <c r="F558" s="224"/>
      <c r="G558" s="224"/>
      <c r="H558" s="224"/>
      <c r="I558" s="224"/>
      <c r="J558" s="224"/>
      <c r="K558" s="224"/>
      <c r="L558" s="224"/>
      <c r="M558" s="224"/>
      <c r="N558" s="223"/>
      <c r="O558" s="223"/>
      <c r="P558" s="223"/>
      <c r="Q558" s="223"/>
      <c r="R558" s="224"/>
      <c r="S558" s="224"/>
      <c r="T558" s="224"/>
      <c r="U558" s="224"/>
      <c r="V558" s="224"/>
      <c r="W558" s="224"/>
      <c r="X558" s="224"/>
      <c r="Y558" s="224"/>
      <c r="Z558" s="214"/>
      <c r="AA558" s="214"/>
      <c r="AB558" s="214"/>
      <c r="AC558" s="214"/>
      <c r="AD558" s="214"/>
      <c r="AE558" s="214"/>
      <c r="AF558" s="214"/>
      <c r="AG558" s="214" t="s">
        <v>371</v>
      </c>
      <c r="AH558" s="214">
        <v>0</v>
      </c>
      <c r="AI558" s="214"/>
      <c r="AJ558" s="214"/>
      <c r="AK558" s="214"/>
      <c r="AL558" s="214"/>
      <c r="AM558" s="214"/>
      <c r="AN558" s="214"/>
      <c r="AO558" s="214"/>
      <c r="AP558" s="214"/>
      <c r="AQ558" s="214"/>
      <c r="AR558" s="214"/>
      <c r="AS558" s="214"/>
      <c r="AT558" s="214"/>
      <c r="AU558" s="214"/>
      <c r="AV558" s="214"/>
      <c r="AW558" s="214"/>
      <c r="AX558" s="214"/>
      <c r="AY558" s="214"/>
      <c r="AZ558" s="214"/>
      <c r="BA558" s="214"/>
      <c r="BB558" s="214"/>
      <c r="BC558" s="214"/>
      <c r="BD558" s="214"/>
      <c r="BE558" s="214"/>
      <c r="BF558" s="214"/>
      <c r="BG558" s="214"/>
      <c r="BH558" s="214"/>
    </row>
    <row r="559" spans="1:60" outlineLevel="3" x14ac:dyDescent="0.2">
      <c r="A559" s="221"/>
      <c r="B559" s="222"/>
      <c r="C559" s="268" t="s">
        <v>1570</v>
      </c>
      <c r="D559" s="262"/>
      <c r="E559" s="263">
        <v>24.7</v>
      </c>
      <c r="F559" s="224"/>
      <c r="G559" s="224"/>
      <c r="H559" s="224"/>
      <c r="I559" s="224"/>
      <c r="J559" s="224"/>
      <c r="K559" s="224"/>
      <c r="L559" s="224"/>
      <c r="M559" s="224"/>
      <c r="N559" s="223"/>
      <c r="O559" s="223"/>
      <c r="P559" s="223"/>
      <c r="Q559" s="223"/>
      <c r="R559" s="224"/>
      <c r="S559" s="224"/>
      <c r="T559" s="224"/>
      <c r="U559" s="224"/>
      <c r="V559" s="224"/>
      <c r="W559" s="224"/>
      <c r="X559" s="224"/>
      <c r="Y559" s="224"/>
      <c r="Z559" s="214"/>
      <c r="AA559" s="214"/>
      <c r="AB559" s="214"/>
      <c r="AC559" s="214"/>
      <c r="AD559" s="214"/>
      <c r="AE559" s="214"/>
      <c r="AF559" s="214"/>
      <c r="AG559" s="214" t="s">
        <v>371</v>
      </c>
      <c r="AH559" s="214">
        <v>0</v>
      </c>
      <c r="AI559" s="214"/>
      <c r="AJ559" s="214"/>
      <c r="AK559" s="214"/>
      <c r="AL559" s="214"/>
      <c r="AM559" s="214"/>
      <c r="AN559" s="214"/>
      <c r="AO559" s="214"/>
      <c r="AP559" s="214"/>
      <c r="AQ559" s="214"/>
      <c r="AR559" s="214"/>
      <c r="AS559" s="214"/>
      <c r="AT559" s="214"/>
      <c r="AU559" s="214"/>
      <c r="AV559" s="214"/>
      <c r="AW559" s="214"/>
      <c r="AX559" s="214"/>
      <c r="AY559" s="214"/>
      <c r="AZ559" s="214"/>
      <c r="BA559" s="214"/>
      <c r="BB559" s="214"/>
      <c r="BC559" s="214"/>
      <c r="BD559" s="214"/>
      <c r="BE559" s="214"/>
      <c r="BF559" s="214"/>
      <c r="BG559" s="214"/>
      <c r="BH559" s="214"/>
    </row>
    <row r="560" spans="1:60" outlineLevel="3" x14ac:dyDescent="0.2">
      <c r="A560" s="221"/>
      <c r="B560" s="222"/>
      <c r="C560" s="268" t="s">
        <v>1571</v>
      </c>
      <c r="D560" s="262"/>
      <c r="E560" s="263">
        <v>12.32</v>
      </c>
      <c r="F560" s="224"/>
      <c r="G560" s="224"/>
      <c r="H560" s="224"/>
      <c r="I560" s="224"/>
      <c r="J560" s="224"/>
      <c r="K560" s="224"/>
      <c r="L560" s="224"/>
      <c r="M560" s="224"/>
      <c r="N560" s="223"/>
      <c r="O560" s="223"/>
      <c r="P560" s="223"/>
      <c r="Q560" s="223"/>
      <c r="R560" s="224"/>
      <c r="S560" s="224"/>
      <c r="T560" s="224"/>
      <c r="U560" s="224"/>
      <c r="V560" s="224"/>
      <c r="W560" s="224"/>
      <c r="X560" s="224"/>
      <c r="Y560" s="224"/>
      <c r="Z560" s="214"/>
      <c r="AA560" s="214"/>
      <c r="AB560" s="214"/>
      <c r="AC560" s="214"/>
      <c r="AD560" s="214"/>
      <c r="AE560" s="214"/>
      <c r="AF560" s="214"/>
      <c r="AG560" s="214" t="s">
        <v>371</v>
      </c>
      <c r="AH560" s="214">
        <v>0</v>
      </c>
      <c r="AI560" s="214"/>
      <c r="AJ560" s="214"/>
      <c r="AK560" s="214"/>
      <c r="AL560" s="214"/>
      <c r="AM560" s="214"/>
      <c r="AN560" s="214"/>
      <c r="AO560" s="214"/>
      <c r="AP560" s="214"/>
      <c r="AQ560" s="214"/>
      <c r="AR560" s="214"/>
      <c r="AS560" s="214"/>
      <c r="AT560" s="214"/>
      <c r="AU560" s="214"/>
      <c r="AV560" s="214"/>
      <c r="AW560" s="214"/>
      <c r="AX560" s="214"/>
      <c r="AY560" s="214"/>
      <c r="AZ560" s="214"/>
      <c r="BA560" s="214"/>
      <c r="BB560" s="214"/>
      <c r="BC560" s="214"/>
      <c r="BD560" s="214"/>
      <c r="BE560" s="214"/>
      <c r="BF560" s="214"/>
      <c r="BG560" s="214"/>
      <c r="BH560" s="214"/>
    </row>
    <row r="561" spans="1:60" outlineLevel="1" x14ac:dyDescent="0.2">
      <c r="A561" s="236">
        <v>122</v>
      </c>
      <c r="B561" s="237" t="s">
        <v>726</v>
      </c>
      <c r="C561" s="254" t="s">
        <v>727</v>
      </c>
      <c r="D561" s="238" t="s">
        <v>379</v>
      </c>
      <c r="E561" s="239">
        <v>101.4012</v>
      </c>
      <c r="F561" s="240"/>
      <c r="G561" s="241">
        <f>ROUND(E561*F561,2)</f>
        <v>0</v>
      </c>
      <c r="H561" s="240"/>
      <c r="I561" s="241">
        <f>ROUND(E561*H561,2)</f>
        <v>0</v>
      </c>
      <c r="J561" s="240"/>
      <c r="K561" s="241">
        <f>ROUND(E561*J561,2)</f>
        <v>0</v>
      </c>
      <c r="L561" s="241">
        <v>12</v>
      </c>
      <c r="M561" s="241">
        <f>G561*(1+L561/100)</f>
        <v>0</v>
      </c>
      <c r="N561" s="239">
        <v>1.09E-2</v>
      </c>
      <c r="O561" s="239">
        <f>ROUND(E561*N561,2)</f>
        <v>1.1100000000000001</v>
      </c>
      <c r="P561" s="239">
        <v>0</v>
      </c>
      <c r="Q561" s="239">
        <f>ROUND(E561*P561,2)</f>
        <v>0</v>
      </c>
      <c r="R561" s="241" t="s">
        <v>428</v>
      </c>
      <c r="S561" s="241" t="s">
        <v>315</v>
      </c>
      <c r="T561" s="242" t="s">
        <v>315</v>
      </c>
      <c r="U561" s="224">
        <v>0</v>
      </c>
      <c r="V561" s="224">
        <f>ROUND(E561*U561,2)</f>
        <v>0</v>
      </c>
      <c r="W561" s="224"/>
      <c r="X561" s="224" t="s">
        <v>429</v>
      </c>
      <c r="Y561" s="224" t="s">
        <v>317</v>
      </c>
      <c r="Z561" s="214"/>
      <c r="AA561" s="214"/>
      <c r="AB561" s="214"/>
      <c r="AC561" s="214"/>
      <c r="AD561" s="214"/>
      <c r="AE561" s="214"/>
      <c r="AF561" s="214"/>
      <c r="AG561" s="214" t="s">
        <v>728</v>
      </c>
      <c r="AH561" s="214"/>
      <c r="AI561" s="214"/>
      <c r="AJ561" s="214"/>
      <c r="AK561" s="214"/>
      <c r="AL561" s="214"/>
      <c r="AM561" s="214"/>
      <c r="AN561" s="214"/>
      <c r="AO561" s="214"/>
      <c r="AP561" s="214"/>
      <c r="AQ561" s="214"/>
      <c r="AR561" s="214"/>
      <c r="AS561" s="214"/>
      <c r="AT561" s="214"/>
      <c r="AU561" s="214"/>
      <c r="AV561" s="214"/>
      <c r="AW561" s="214"/>
      <c r="AX561" s="214"/>
      <c r="AY561" s="214"/>
      <c r="AZ561" s="214"/>
      <c r="BA561" s="214"/>
      <c r="BB561" s="214"/>
      <c r="BC561" s="214"/>
      <c r="BD561" s="214"/>
      <c r="BE561" s="214"/>
      <c r="BF561" s="214"/>
      <c r="BG561" s="214"/>
      <c r="BH561" s="214"/>
    </row>
    <row r="562" spans="1:60" outlineLevel="2" x14ac:dyDescent="0.2">
      <c r="A562" s="221"/>
      <c r="B562" s="222"/>
      <c r="C562" s="268" t="s">
        <v>1767</v>
      </c>
      <c r="D562" s="262"/>
      <c r="E562" s="263">
        <v>101.4012</v>
      </c>
      <c r="F562" s="224"/>
      <c r="G562" s="224"/>
      <c r="H562" s="224"/>
      <c r="I562" s="224"/>
      <c r="J562" s="224"/>
      <c r="K562" s="224"/>
      <c r="L562" s="224"/>
      <c r="M562" s="224"/>
      <c r="N562" s="223"/>
      <c r="O562" s="223"/>
      <c r="P562" s="223"/>
      <c r="Q562" s="223"/>
      <c r="R562" s="224"/>
      <c r="S562" s="224"/>
      <c r="T562" s="224"/>
      <c r="U562" s="224"/>
      <c r="V562" s="224"/>
      <c r="W562" s="224"/>
      <c r="X562" s="224"/>
      <c r="Y562" s="224"/>
      <c r="Z562" s="214"/>
      <c r="AA562" s="214"/>
      <c r="AB562" s="214"/>
      <c r="AC562" s="214"/>
      <c r="AD562" s="214"/>
      <c r="AE562" s="214"/>
      <c r="AF562" s="214"/>
      <c r="AG562" s="214" t="s">
        <v>371</v>
      </c>
      <c r="AH562" s="214">
        <v>0</v>
      </c>
      <c r="AI562" s="214"/>
      <c r="AJ562" s="214"/>
      <c r="AK562" s="214"/>
      <c r="AL562" s="214"/>
      <c r="AM562" s="214"/>
      <c r="AN562" s="214"/>
      <c r="AO562" s="214"/>
      <c r="AP562" s="214"/>
      <c r="AQ562" s="214"/>
      <c r="AR562" s="214"/>
      <c r="AS562" s="214"/>
      <c r="AT562" s="214"/>
      <c r="AU562" s="214"/>
      <c r="AV562" s="214"/>
      <c r="AW562" s="214"/>
      <c r="AX562" s="214"/>
      <c r="AY562" s="214"/>
      <c r="AZ562" s="214"/>
      <c r="BA562" s="214"/>
      <c r="BB562" s="214"/>
      <c r="BC562" s="214"/>
      <c r="BD562" s="214"/>
      <c r="BE562" s="214"/>
      <c r="BF562" s="214"/>
      <c r="BG562" s="214"/>
      <c r="BH562" s="214"/>
    </row>
    <row r="563" spans="1:60" outlineLevel="1" x14ac:dyDescent="0.2">
      <c r="A563" s="236">
        <v>123</v>
      </c>
      <c r="B563" s="237" t="s">
        <v>730</v>
      </c>
      <c r="C563" s="254" t="s">
        <v>731</v>
      </c>
      <c r="D563" s="238" t="s">
        <v>581</v>
      </c>
      <c r="E563" s="239">
        <v>2.5627800000000001</v>
      </c>
      <c r="F563" s="240"/>
      <c r="G563" s="241">
        <f>ROUND(E563*F563,2)</f>
        <v>0</v>
      </c>
      <c r="H563" s="240"/>
      <c r="I563" s="241">
        <f>ROUND(E563*H563,2)</f>
        <v>0</v>
      </c>
      <c r="J563" s="240"/>
      <c r="K563" s="241">
        <f>ROUND(E563*J563,2)</f>
        <v>0</v>
      </c>
      <c r="L563" s="241">
        <v>12</v>
      </c>
      <c r="M563" s="241">
        <f>G563*(1+L563/100)</f>
        <v>0</v>
      </c>
      <c r="N563" s="239">
        <v>0</v>
      </c>
      <c r="O563" s="239">
        <f>ROUND(E563*N563,2)</f>
        <v>0</v>
      </c>
      <c r="P563" s="239">
        <v>0</v>
      </c>
      <c r="Q563" s="239">
        <f>ROUND(E563*P563,2)</f>
        <v>0</v>
      </c>
      <c r="R563" s="241" t="s">
        <v>722</v>
      </c>
      <c r="S563" s="241" t="s">
        <v>315</v>
      </c>
      <c r="T563" s="242" t="s">
        <v>315</v>
      </c>
      <c r="U563" s="224">
        <v>1.1559999999999999</v>
      </c>
      <c r="V563" s="224">
        <f>ROUND(E563*U563,2)</f>
        <v>2.96</v>
      </c>
      <c r="W563" s="224"/>
      <c r="X563" s="224" t="s">
        <v>582</v>
      </c>
      <c r="Y563" s="224" t="s">
        <v>317</v>
      </c>
      <c r="Z563" s="214"/>
      <c r="AA563" s="214"/>
      <c r="AB563" s="214"/>
      <c r="AC563" s="214"/>
      <c r="AD563" s="214"/>
      <c r="AE563" s="214"/>
      <c r="AF563" s="214"/>
      <c r="AG563" s="214" t="s">
        <v>732</v>
      </c>
      <c r="AH563" s="214"/>
      <c r="AI563" s="214"/>
      <c r="AJ563" s="214"/>
      <c r="AK563" s="214"/>
      <c r="AL563" s="214"/>
      <c r="AM563" s="214"/>
      <c r="AN563" s="214"/>
      <c r="AO563" s="214"/>
      <c r="AP563" s="214"/>
      <c r="AQ563" s="214"/>
      <c r="AR563" s="214"/>
      <c r="AS563" s="214"/>
      <c r="AT563" s="214"/>
      <c r="AU563" s="214"/>
      <c r="AV563" s="214"/>
      <c r="AW563" s="214"/>
      <c r="AX563" s="214"/>
      <c r="AY563" s="214"/>
      <c r="AZ563" s="214"/>
      <c r="BA563" s="214"/>
      <c r="BB563" s="214"/>
      <c r="BC563" s="214"/>
      <c r="BD563" s="214"/>
      <c r="BE563" s="214"/>
      <c r="BF563" s="214"/>
      <c r="BG563" s="214"/>
      <c r="BH563" s="214"/>
    </row>
    <row r="564" spans="1:60" outlineLevel="2" x14ac:dyDescent="0.2">
      <c r="A564" s="221"/>
      <c r="B564" s="222"/>
      <c r="C564" s="267" t="s">
        <v>608</v>
      </c>
      <c r="D564" s="266"/>
      <c r="E564" s="266"/>
      <c r="F564" s="266"/>
      <c r="G564" s="266"/>
      <c r="H564" s="224"/>
      <c r="I564" s="224"/>
      <c r="J564" s="224"/>
      <c r="K564" s="224"/>
      <c r="L564" s="224"/>
      <c r="M564" s="224"/>
      <c r="N564" s="223"/>
      <c r="O564" s="223"/>
      <c r="P564" s="223"/>
      <c r="Q564" s="223"/>
      <c r="R564" s="224"/>
      <c r="S564" s="224"/>
      <c r="T564" s="224"/>
      <c r="U564" s="224"/>
      <c r="V564" s="224"/>
      <c r="W564" s="224"/>
      <c r="X564" s="224"/>
      <c r="Y564" s="224"/>
      <c r="Z564" s="214"/>
      <c r="AA564" s="214"/>
      <c r="AB564" s="214"/>
      <c r="AC564" s="214"/>
      <c r="AD564" s="214"/>
      <c r="AE564" s="214"/>
      <c r="AF564" s="214"/>
      <c r="AG564" s="214" t="s">
        <v>369</v>
      </c>
      <c r="AH564" s="214"/>
      <c r="AI564" s="214"/>
      <c r="AJ564" s="214"/>
      <c r="AK564" s="214"/>
      <c r="AL564" s="214"/>
      <c r="AM564" s="214"/>
      <c r="AN564" s="214"/>
      <c r="AO564" s="214"/>
      <c r="AP564" s="214"/>
      <c r="AQ564" s="214"/>
      <c r="AR564" s="214"/>
      <c r="AS564" s="214"/>
      <c r="AT564" s="214"/>
      <c r="AU564" s="214"/>
      <c r="AV564" s="214"/>
      <c r="AW564" s="214"/>
      <c r="AX564" s="214"/>
      <c r="AY564" s="214"/>
      <c r="AZ564" s="214"/>
      <c r="BA564" s="214"/>
      <c r="BB564" s="214"/>
      <c r="BC564" s="214"/>
      <c r="BD564" s="214"/>
      <c r="BE564" s="214"/>
      <c r="BF564" s="214"/>
      <c r="BG564" s="214"/>
      <c r="BH564" s="214"/>
    </row>
    <row r="565" spans="1:60" x14ac:dyDescent="0.2">
      <c r="A565" s="229" t="s">
        <v>310</v>
      </c>
      <c r="B565" s="230" t="s">
        <v>248</v>
      </c>
      <c r="C565" s="253" t="s">
        <v>249</v>
      </c>
      <c r="D565" s="231"/>
      <c r="E565" s="232"/>
      <c r="F565" s="233"/>
      <c r="G565" s="233">
        <f>SUMIF(AG566:AG625,"&lt;&gt;NOR",G566:G625)</f>
        <v>0</v>
      </c>
      <c r="H565" s="233"/>
      <c r="I565" s="233">
        <f>SUM(I566:I625)</f>
        <v>0</v>
      </c>
      <c r="J565" s="233"/>
      <c r="K565" s="233">
        <f>SUM(K566:K625)</f>
        <v>0</v>
      </c>
      <c r="L565" s="233"/>
      <c r="M565" s="233">
        <f>SUM(M566:M625)</f>
        <v>0</v>
      </c>
      <c r="N565" s="232"/>
      <c r="O565" s="232">
        <f>SUM(O566:O625)</f>
        <v>0.16</v>
      </c>
      <c r="P565" s="232"/>
      <c r="Q565" s="232">
        <f>SUM(Q566:Q625)</f>
        <v>0</v>
      </c>
      <c r="R565" s="233"/>
      <c r="S565" s="233"/>
      <c r="T565" s="234"/>
      <c r="U565" s="228"/>
      <c r="V565" s="228">
        <f>SUM(V566:V625)</f>
        <v>24.970000000000002</v>
      </c>
      <c r="W565" s="228"/>
      <c r="X565" s="228"/>
      <c r="Y565" s="228"/>
      <c r="AG565" t="s">
        <v>311</v>
      </c>
    </row>
    <row r="566" spans="1:60" outlineLevel="1" x14ac:dyDescent="0.2">
      <c r="A566" s="236">
        <v>124</v>
      </c>
      <c r="B566" s="237" t="s">
        <v>733</v>
      </c>
      <c r="C566" s="254" t="s">
        <v>734</v>
      </c>
      <c r="D566" s="238" t="s">
        <v>375</v>
      </c>
      <c r="E566" s="239">
        <v>6</v>
      </c>
      <c r="F566" s="240"/>
      <c r="G566" s="241">
        <f>ROUND(E566*F566,2)</f>
        <v>0</v>
      </c>
      <c r="H566" s="240"/>
      <c r="I566" s="241">
        <f>ROUND(E566*H566,2)</f>
        <v>0</v>
      </c>
      <c r="J566" s="240"/>
      <c r="K566" s="241">
        <f>ROUND(E566*J566,2)</f>
        <v>0</v>
      </c>
      <c r="L566" s="241">
        <v>12</v>
      </c>
      <c r="M566" s="241">
        <f>G566*(1+L566/100)</f>
        <v>0</v>
      </c>
      <c r="N566" s="239">
        <v>2.0000000000000002E-5</v>
      </c>
      <c r="O566" s="239">
        <f>ROUND(E566*N566,2)</f>
        <v>0</v>
      </c>
      <c r="P566" s="239">
        <v>0</v>
      </c>
      <c r="Q566" s="239">
        <f>ROUND(E566*P566,2)</f>
        <v>0</v>
      </c>
      <c r="R566" s="241" t="s">
        <v>735</v>
      </c>
      <c r="S566" s="241" t="s">
        <v>315</v>
      </c>
      <c r="T566" s="242" t="s">
        <v>315</v>
      </c>
      <c r="U566" s="224">
        <v>4.0199999999999996</v>
      </c>
      <c r="V566" s="224">
        <f>ROUND(E566*U566,2)</f>
        <v>24.12</v>
      </c>
      <c r="W566" s="224"/>
      <c r="X566" s="224" t="s">
        <v>336</v>
      </c>
      <c r="Y566" s="224" t="s">
        <v>317</v>
      </c>
      <c r="Z566" s="214"/>
      <c r="AA566" s="214"/>
      <c r="AB566" s="214"/>
      <c r="AC566" s="214"/>
      <c r="AD566" s="214"/>
      <c r="AE566" s="214"/>
      <c r="AF566" s="214"/>
      <c r="AG566" s="214" t="s">
        <v>337</v>
      </c>
      <c r="AH566" s="214"/>
      <c r="AI566" s="214"/>
      <c r="AJ566" s="214"/>
      <c r="AK566" s="214"/>
      <c r="AL566" s="214"/>
      <c r="AM566" s="214"/>
      <c r="AN566" s="214"/>
      <c r="AO566" s="214"/>
      <c r="AP566" s="214"/>
      <c r="AQ566" s="214"/>
      <c r="AR566" s="214"/>
      <c r="AS566" s="214"/>
      <c r="AT566" s="214"/>
      <c r="AU566" s="214"/>
      <c r="AV566" s="214"/>
      <c r="AW566" s="214"/>
      <c r="AX566" s="214"/>
      <c r="AY566" s="214"/>
      <c r="AZ566" s="214"/>
      <c r="BA566" s="214"/>
      <c r="BB566" s="214"/>
      <c r="BC566" s="214"/>
      <c r="BD566" s="214"/>
      <c r="BE566" s="214"/>
      <c r="BF566" s="214"/>
      <c r="BG566" s="214"/>
      <c r="BH566" s="214"/>
    </row>
    <row r="567" spans="1:60" outlineLevel="2" x14ac:dyDescent="0.2">
      <c r="A567" s="221"/>
      <c r="B567" s="222"/>
      <c r="C567" s="268" t="s">
        <v>736</v>
      </c>
      <c r="D567" s="262"/>
      <c r="E567" s="263"/>
      <c r="F567" s="224"/>
      <c r="G567" s="224"/>
      <c r="H567" s="224"/>
      <c r="I567" s="224"/>
      <c r="J567" s="224"/>
      <c r="K567" s="224"/>
      <c r="L567" s="224"/>
      <c r="M567" s="224"/>
      <c r="N567" s="223"/>
      <c r="O567" s="223"/>
      <c r="P567" s="223"/>
      <c r="Q567" s="223"/>
      <c r="R567" s="224"/>
      <c r="S567" s="224"/>
      <c r="T567" s="224"/>
      <c r="U567" s="224"/>
      <c r="V567" s="224"/>
      <c r="W567" s="224"/>
      <c r="X567" s="224"/>
      <c r="Y567" s="224"/>
      <c r="Z567" s="214"/>
      <c r="AA567" s="214"/>
      <c r="AB567" s="214"/>
      <c r="AC567" s="214"/>
      <c r="AD567" s="214"/>
      <c r="AE567" s="214"/>
      <c r="AF567" s="214"/>
      <c r="AG567" s="214" t="s">
        <v>371</v>
      </c>
      <c r="AH567" s="214">
        <v>0</v>
      </c>
      <c r="AI567" s="214"/>
      <c r="AJ567" s="214"/>
      <c r="AK567" s="214"/>
      <c r="AL567" s="214"/>
      <c r="AM567" s="214"/>
      <c r="AN567" s="214"/>
      <c r="AO567" s="214"/>
      <c r="AP567" s="214"/>
      <c r="AQ567" s="214"/>
      <c r="AR567" s="214"/>
      <c r="AS567" s="214"/>
      <c r="AT567" s="214"/>
      <c r="AU567" s="214"/>
      <c r="AV567" s="214"/>
      <c r="AW567" s="214"/>
      <c r="AX567" s="214"/>
      <c r="AY567" s="214"/>
      <c r="AZ567" s="214"/>
      <c r="BA567" s="214"/>
      <c r="BB567" s="214"/>
      <c r="BC567" s="214"/>
      <c r="BD567" s="214"/>
      <c r="BE567" s="214"/>
      <c r="BF567" s="214"/>
      <c r="BG567" s="214"/>
      <c r="BH567" s="214"/>
    </row>
    <row r="568" spans="1:60" outlineLevel="3" x14ac:dyDescent="0.2">
      <c r="A568" s="221"/>
      <c r="B568" s="222"/>
      <c r="C568" s="268" t="s">
        <v>1768</v>
      </c>
      <c r="D568" s="262"/>
      <c r="E568" s="263">
        <v>3</v>
      </c>
      <c r="F568" s="224"/>
      <c r="G568" s="224"/>
      <c r="H568" s="224"/>
      <c r="I568" s="224"/>
      <c r="J568" s="224"/>
      <c r="K568" s="224"/>
      <c r="L568" s="224"/>
      <c r="M568" s="224"/>
      <c r="N568" s="223"/>
      <c r="O568" s="223"/>
      <c r="P568" s="223"/>
      <c r="Q568" s="223"/>
      <c r="R568" s="224"/>
      <c r="S568" s="224"/>
      <c r="T568" s="224"/>
      <c r="U568" s="224"/>
      <c r="V568" s="224"/>
      <c r="W568" s="224"/>
      <c r="X568" s="224"/>
      <c r="Y568" s="224"/>
      <c r="Z568" s="214"/>
      <c r="AA568" s="214"/>
      <c r="AB568" s="214"/>
      <c r="AC568" s="214"/>
      <c r="AD568" s="214"/>
      <c r="AE568" s="214"/>
      <c r="AF568" s="214"/>
      <c r="AG568" s="214" t="s">
        <v>371</v>
      </c>
      <c r="AH568" s="214">
        <v>0</v>
      </c>
      <c r="AI568" s="214"/>
      <c r="AJ568" s="214"/>
      <c r="AK568" s="214"/>
      <c r="AL568" s="214"/>
      <c r="AM568" s="214"/>
      <c r="AN568" s="214"/>
      <c r="AO568" s="214"/>
      <c r="AP568" s="214"/>
      <c r="AQ568" s="214"/>
      <c r="AR568" s="214"/>
      <c r="AS568" s="214"/>
      <c r="AT568" s="214"/>
      <c r="AU568" s="214"/>
      <c r="AV568" s="214"/>
      <c r="AW568" s="214"/>
      <c r="AX568" s="214"/>
      <c r="AY568" s="214"/>
      <c r="AZ568" s="214"/>
      <c r="BA568" s="214"/>
      <c r="BB568" s="214"/>
      <c r="BC568" s="214"/>
      <c r="BD568" s="214"/>
      <c r="BE568" s="214"/>
      <c r="BF568" s="214"/>
      <c r="BG568" s="214"/>
      <c r="BH568" s="214"/>
    </row>
    <row r="569" spans="1:60" outlineLevel="3" x14ac:dyDescent="0.2">
      <c r="A569" s="221"/>
      <c r="B569" s="222"/>
      <c r="C569" s="268" t="s">
        <v>1769</v>
      </c>
      <c r="D569" s="262"/>
      <c r="E569" s="263">
        <v>2</v>
      </c>
      <c r="F569" s="224"/>
      <c r="G569" s="224"/>
      <c r="H569" s="224"/>
      <c r="I569" s="224"/>
      <c r="J569" s="224"/>
      <c r="K569" s="224"/>
      <c r="L569" s="224"/>
      <c r="M569" s="224"/>
      <c r="N569" s="223"/>
      <c r="O569" s="223"/>
      <c r="P569" s="223"/>
      <c r="Q569" s="223"/>
      <c r="R569" s="224"/>
      <c r="S569" s="224"/>
      <c r="T569" s="224"/>
      <c r="U569" s="224"/>
      <c r="V569" s="224"/>
      <c r="W569" s="224"/>
      <c r="X569" s="224"/>
      <c r="Y569" s="224"/>
      <c r="Z569" s="214"/>
      <c r="AA569" s="214"/>
      <c r="AB569" s="214"/>
      <c r="AC569" s="214"/>
      <c r="AD569" s="214"/>
      <c r="AE569" s="214"/>
      <c r="AF569" s="214"/>
      <c r="AG569" s="214" t="s">
        <v>371</v>
      </c>
      <c r="AH569" s="214">
        <v>0</v>
      </c>
      <c r="AI569" s="214"/>
      <c r="AJ569" s="214"/>
      <c r="AK569" s="214"/>
      <c r="AL569" s="214"/>
      <c r="AM569" s="214"/>
      <c r="AN569" s="214"/>
      <c r="AO569" s="214"/>
      <c r="AP569" s="214"/>
      <c r="AQ569" s="214"/>
      <c r="AR569" s="214"/>
      <c r="AS569" s="214"/>
      <c r="AT569" s="214"/>
      <c r="AU569" s="214"/>
      <c r="AV569" s="214"/>
      <c r="AW569" s="214"/>
      <c r="AX569" s="214"/>
      <c r="AY569" s="214"/>
      <c r="AZ569" s="214"/>
      <c r="BA569" s="214"/>
      <c r="BB569" s="214"/>
      <c r="BC569" s="214"/>
      <c r="BD569" s="214"/>
      <c r="BE569" s="214"/>
      <c r="BF569" s="214"/>
      <c r="BG569" s="214"/>
      <c r="BH569" s="214"/>
    </row>
    <row r="570" spans="1:60" outlineLevel="3" x14ac:dyDescent="0.2">
      <c r="A570" s="221"/>
      <c r="B570" s="222"/>
      <c r="C570" s="268" t="s">
        <v>1770</v>
      </c>
      <c r="D570" s="262"/>
      <c r="E570" s="263">
        <v>1</v>
      </c>
      <c r="F570" s="224"/>
      <c r="G570" s="224"/>
      <c r="H570" s="224"/>
      <c r="I570" s="224"/>
      <c r="J570" s="224"/>
      <c r="K570" s="224"/>
      <c r="L570" s="224"/>
      <c r="M570" s="224"/>
      <c r="N570" s="223"/>
      <c r="O570" s="223"/>
      <c r="P570" s="223"/>
      <c r="Q570" s="223"/>
      <c r="R570" s="224"/>
      <c r="S570" s="224"/>
      <c r="T570" s="224"/>
      <c r="U570" s="224"/>
      <c r="V570" s="224"/>
      <c r="W570" s="224"/>
      <c r="X570" s="224"/>
      <c r="Y570" s="224"/>
      <c r="Z570" s="214"/>
      <c r="AA570" s="214"/>
      <c r="AB570" s="214"/>
      <c r="AC570" s="214"/>
      <c r="AD570" s="214"/>
      <c r="AE570" s="214"/>
      <c r="AF570" s="214"/>
      <c r="AG570" s="214" t="s">
        <v>371</v>
      </c>
      <c r="AH570" s="214">
        <v>0</v>
      </c>
      <c r="AI570" s="214"/>
      <c r="AJ570" s="214"/>
      <c r="AK570" s="214"/>
      <c r="AL570" s="214"/>
      <c r="AM570" s="214"/>
      <c r="AN570" s="214"/>
      <c r="AO570" s="214"/>
      <c r="AP570" s="214"/>
      <c r="AQ570" s="214"/>
      <c r="AR570" s="214"/>
      <c r="AS570" s="214"/>
      <c r="AT570" s="214"/>
      <c r="AU570" s="214"/>
      <c r="AV570" s="214"/>
      <c r="AW570" s="214"/>
      <c r="AX570" s="214"/>
      <c r="AY570" s="214"/>
      <c r="AZ570" s="214"/>
      <c r="BA570" s="214"/>
      <c r="BB570" s="214"/>
      <c r="BC570" s="214"/>
      <c r="BD570" s="214"/>
      <c r="BE570" s="214"/>
      <c r="BF570" s="214"/>
      <c r="BG570" s="214"/>
      <c r="BH570" s="214"/>
    </row>
    <row r="571" spans="1:60" ht="22.5" outlineLevel="1" x14ac:dyDescent="0.2">
      <c r="A571" s="236">
        <v>125</v>
      </c>
      <c r="B571" s="237" t="s">
        <v>740</v>
      </c>
      <c r="C571" s="254" t="s">
        <v>741</v>
      </c>
      <c r="D571" s="238" t="s">
        <v>375</v>
      </c>
      <c r="E571" s="239">
        <v>2</v>
      </c>
      <c r="F571" s="240"/>
      <c r="G571" s="241">
        <f>ROUND(E571*F571,2)</f>
        <v>0</v>
      </c>
      <c r="H571" s="240"/>
      <c r="I571" s="241">
        <f>ROUND(E571*H571,2)</f>
        <v>0</v>
      </c>
      <c r="J571" s="240"/>
      <c r="K571" s="241">
        <f>ROUND(E571*J571,2)</f>
        <v>0</v>
      </c>
      <c r="L571" s="241">
        <v>12</v>
      </c>
      <c r="M571" s="241">
        <f>G571*(1+L571/100)</f>
        <v>0</v>
      </c>
      <c r="N571" s="239">
        <v>2.5000000000000001E-2</v>
      </c>
      <c r="O571" s="239">
        <f>ROUND(E571*N571,2)</f>
        <v>0.05</v>
      </c>
      <c r="P571" s="239">
        <v>0</v>
      </c>
      <c r="Q571" s="239">
        <f>ROUND(E571*P571,2)</f>
        <v>0</v>
      </c>
      <c r="R571" s="241" t="s">
        <v>428</v>
      </c>
      <c r="S571" s="241" t="s">
        <v>315</v>
      </c>
      <c r="T571" s="242" t="s">
        <v>315</v>
      </c>
      <c r="U571" s="224">
        <v>0</v>
      </c>
      <c r="V571" s="224">
        <f>ROUND(E571*U571,2)</f>
        <v>0</v>
      </c>
      <c r="W571" s="224"/>
      <c r="X571" s="224" t="s">
        <v>429</v>
      </c>
      <c r="Y571" s="224" t="s">
        <v>317</v>
      </c>
      <c r="Z571" s="214"/>
      <c r="AA571" s="214"/>
      <c r="AB571" s="214"/>
      <c r="AC571" s="214"/>
      <c r="AD571" s="214"/>
      <c r="AE571" s="214"/>
      <c r="AF571" s="214"/>
      <c r="AG571" s="214" t="s">
        <v>430</v>
      </c>
      <c r="AH571" s="214"/>
      <c r="AI571" s="214"/>
      <c r="AJ571" s="214"/>
      <c r="AK571" s="214"/>
      <c r="AL571" s="214"/>
      <c r="AM571" s="214"/>
      <c r="AN571" s="214"/>
      <c r="AO571" s="214"/>
      <c r="AP571" s="214"/>
      <c r="AQ571" s="214"/>
      <c r="AR571" s="214"/>
      <c r="AS571" s="214"/>
      <c r="AT571" s="214"/>
      <c r="AU571" s="214"/>
      <c r="AV571" s="214"/>
      <c r="AW571" s="214"/>
      <c r="AX571" s="214"/>
      <c r="AY571" s="214"/>
      <c r="AZ571" s="214"/>
      <c r="BA571" s="214"/>
      <c r="BB571" s="214"/>
      <c r="BC571" s="214"/>
      <c r="BD571" s="214"/>
      <c r="BE571" s="214"/>
      <c r="BF571" s="214"/>
      <c r="BG571" s="214"/>
      <c r="BH571" s="214"/>
    </row>
    <row r="572" spans="1:60" outlineLevel="2" x14ac:dyDescent="0.2">
      <c r="A572" s="221"/>
      <c r="B572" s="222"/>
      <c r="C572" s="268" t="s">
        <v>1769</v>
      </c>
      <c r="D572" s="262"/>
      <c r="E572" s="263">
        <v>2</v>
      </c>
      <c r="F572" s="224"/>
      <c r="G572" s="224"/>
      <c r="H572" s="224"/>
      <c r="I572" s="224"/>
      <c r="J572" s="224"/>
      <c r="K572" s="224"/>
      <c r="L572" s="224"/>
      <c r="M572" s="224"/>
      <c r="N572" s="223"/>
      <c r="O572" s="223"/>
      <c r="P572" s="223"/>
      <c r="Q572" s="223"/>
      <c r="R572" s="224"/>
      <c r="S572" s="224"/>
      <c r="T572" s="224"/>
      <c r="U572" s="224"/>
      <c r="V572" s="224"/>
      <c r="W572" s="224"/>
      <c r="X572" s="224"/>
      <c r="Y572" s="224"/>
      <c r="Z572" s="214"/>
      <c r="AA572" s="214"/>
      <c r="AB572" s="214"/>
      <c r="AC572" s="214"/>
      <c r="AD572" s="214"/>
      <c r="AE572" s="214"/>
      <c r="AF572" s="214"/>
      <c r="AG572" s="214" t="s">
        <v>371</v>
      </c>
      <c r="AH572" s="214">
        <v>0</v>
      </c>
      <c r="AI572" s="214"/>
      <c r="AJ572" s="214"/>
      <c r="AK572" s="214"/>
      <c r="AL572" s="214"/>
      <c r="AM572" s="214"/>
      <c r="AN572" s="214"/>
      <c r="AO572" s="214"/>
      <c r="AP572" s="214"/>
      <c r="AQ572" s="214"/>
      <c r="AR572" s="214"/>
      <c r="AS572" s="214"/>
      <c r="AT572" s="214"/>
      <c r="AU572" s="214"/>
      <c r="AV572" s="214"/>
      <c r="AW572" s="214"/>
      <c r="AX572" s="214"/>
      <c r="AY572" s="214"/>
      <c r="AZ572" s="214"/>
      <c r="BA572" s="214"/>
      <c r="BB572" s="214"/>
      <c r="BC572" s="214"/>
      <c r="BD572" s="214"/>
      <c r="BE572" s="214"/>
      <c r="BF572" s="214"/>
      <c r="BG572" s="214"/>
      <c r="BH572" s="214"/>
    </row>
    <row r="573" spans="1:60" ht="22.5" outlineLevel="1" x14ac:dyDescent="0.2">
      <c r="A573" s="236">
        <v>126</v>
      </c>
      <c r="B573" s="237" t="s">
        <v>742</v>
      </c>
      <c r="C573" s="254" t="s">
        <v>743</v>
      </c>
      <c r="D573" s="238" t="s">
        <v>375</v>
      </c>
      <c r="E573" s="239">
        <v>3</v>
      </c>
      <c r="F573" s="240"/>
      <c r="G573" s="241">
        <f>ROUND(E573*F573,2)</f>
        <v>0</v>
      </c>
      <c r="H573" s="240"/>
      <c r="I573" s="241">
        <f>ROUND(E573*H573,2)</f>
        <v>0</v>
      </c>
      <c r="J573" s="240"/>
      <c r="K573" s="241">
        <f>ROUND(E573*J573,2)</f>
        <v>0</v>
      </c>
      <c r="L573" s="241">
        <v>12</v>
      </c>
      <c r="M573" s="241">
        <f>G573*(1+L573/100)</f>
        <v>0</v>
      </c>
      <c r="N573" s="239">
        <v>2.5000000000000001E-2</v>
      </c>
      <c r="O573" s="239">
        <f>ROUND(E573*N573,2)</f>
        <v>0.08</v>
      </c>
      <c r="P573" s="239">
        <v>0</v>
      </c>
      <c r="Q573" s="239">
        <f>ROUND(E573*P573,2)</f>
        <v>0</v>
      </c>
      <c r="R573" s="241" t="s">
        <v>428</v>
      </c>
      <c r="S573" s="241" t="s">
        <v>315</v>
      </c>
      <c r="T573" s="242" t="s">
        <v>315</v>
      </c>
      <c r="U573" s="224">
        <v>0</v>
      </c>
      <c r="V573" s="224">
        <f>ROUND(E573*U573,2)</f>
        <v>0</v>
      </c>
      <c r="W573" s="224"/>
      <c r="X573" s="224" t="s">
        <v>429</v>
      </c>
      <c r="Y573" s="224" t="s">
        <v>317</v>
      </c>
      <c r="Z573" s="214"/>
      <c r="AA573" s="214"/>
      <c r="AB573" s="214"/>
      <c r="AC573" s="214"/>
      <c r="AD573" s="214"/>
      <c r="AE573" s="214"/>
      <c r="AF573" s="214"/>
      <c r="AG573" s="214" t="s">
        <v>430</v>
      </c>
      <c r="AH573" s="214"/>
      <c r="AI573" s="214"/>
      <c r="AJ573" s="214"/>
      <c r="AK573" s="214"/>
      <c r="AL573" s="214"/>
      <c r="AM573" s="214"/>
      <c r="AN573" s="214"/>
      <c r="AO573" s="214"/>
      <c r="AP573" s="214"/>
      <c r="AQ573" s="214"/>
      <c r="AR573" s="214"/>
      <c r="AS573" s="214"/>
      <c r="AT573" s="214"/>
      <c r="AU573" s="214"/>
      <c r="AV573" s="214"/>
      <c r="AW573" s="214"/>
      <c r="AX573" s="214"/>
      <c r="AY573" s="214"/>
      <c r="AZ573" s="214"/>
      <c r="BA573" s="214"/>
      <c r="BB573" s="214"/>
      <c r="BC573" s="214"/>
      <c r="BD573" s="214"/>
      <c r="BE573" s="214"/>
      <c r="BF573" s="214"/>
      <c r="BG573" s="214"/>
      <c r="BH573" s="214"/>
    </row>
    <row r="574" spans="1:60" outlineLevel="2" x14ac:dyDescent="0.2">
      <c r="A574" s="221"/>
      <c r="B574" s="222"/>
      <c r="C574" s="268" t="s">
        <v>1768</v>
      </c>
      <c r="D574" s="262"/>
      <c r="E574" s="263">
        <v>3</v>
      </c>
      <c r="F574" s="224"/>
      <c r="G574" s="224"/>
      <c r="H574" s="224"/>
      <c r="I574" s="224"/>
      <c r="J574" s="224"/>
      <c r="K574" s="224"/>
      <c r="L574" s="224"/>
      <c r="M574" s="224"/>
      <c r="N574" s="223"/>
      <c r="O574" s="223"/>
      <c r="P574" s="223"/>
      <c r="Q574" s="223"/>
      <c r="R574" s="224"/>
      <c r="S574" s="224"/>
      <c r="T574" s="224"/>
      <c r="U574" s="224"/>
      <c r="V574" s="224"/>
      <c r="W574" s="224"/>
      <c r="X574" s="224"/>
      <c r="Y574" s="224"/>
      <c r="Z574" s="214"/>
      <c r="AA574" s="214"/>
      <c r="AB574" s="214"/>
      <c r="AC574" s="214"/>
      <c r="AD574" s="214"/>
      <c r="AE574" s="214"/>
      <c r="AF574" s="214"/>
      <c r="AG574" s="214" t="s">
        <v>371</v>
      </c>
      <c r="AH574" s="214">
        <v>0</v>
      </c>
      <c r="AI574" s="214"/>
      <c r="AJ574" s="214"/>
      <c r="AK574" s="214"/>
      <c r="AL574" s="214"/>
      <c r="AM574" s="214"/>
      <c r="AN574" s="214"/>
      <c r="AO574" s="214"/>
      <c r="AP574" s="214"/>
      <c r="AQ574" s="214"/>
      <c r="AR574" s="214"/>
      <c r="AS574" s="214"/>
      <c r="AT574" s="214"/>
      <c r="AU574" s="214"/>
      <c r="AV574" s="214"/>
      <c r="AW574" s="214"/>
      <c r="AX574" s="214"/>
      <c r="AY574" s="214"/>
      <c r="AZ574" s="214"/>
      <c r="BA574" s="214"/>
      <c r="BB574" s="214"/>
      <c r="BC574" s="214"/>
      <c r="BD574" s="214"/>
      <c r="BE574" s="214"/>
      <c r="BF574" s="214"/>
      <c r="BG574" s="214"/>
      <c r="BH574" s="214"/>
    </row>
    <row r="575" spans="1:60" ht="22.5" outlineLevel="1" x14ac:dyDescent="0.2">
      <c r="A575" s="236">
        <v>127</v>
      </c>
      <c r="B575" s="237" t="s">
        <v>744</v>
      </c>
      <c r="C575" s="254" t="s">
        <v>745</v>
      </c>
      <c r="D575" s="238" t="s">
        <v>375</v>
      </c>
      <c r="E575" s="239">
        <v>1</v>
      </c>
      <c r="F575" s="240"/>
      <c r="G575" s="241">
        <f>ROUND(E575*F575,2)</f>
        <v>0</v>
      </c>
      <c r="H575" s="240"/>
      <c r="I575" s="241">
        <f>ROUND(E575*H575,2)</f>
        <v>0</v>
      </c>
      <c r="J575" s="240"/>
      <c r="K575" s="241">
        <f>ROUND(E575*J575,2)</f>
        <v>0</v>
      </c>
      <c r="L575" s="241">
        <v>12</v>
      </c>
      <c r="M575" s="241">
        <f>G575*(1+L575/100)</f>
        <v>0</v>
      </c>
      <c r="N575" s="239">
        <v>2.5000000000000001E-2</v>
      </c>
      <c r="O575" s="239">
        <f>ROUND(E575*N575,2)</f>
        <v>0.03</v>
      </c>
      <c r="P575" s="239">
        <v>0</v>
      </c>
      <c r="Q575" s="239">
        <f>ROUND(E575*P575,2)</f>
        <v>0</v>
      </c>
      <c r="R575" s="241" t="s">
        <v>428</v>
      </c>
      <c r="S575" s="241" t="s">
        <v>315</v>
      </c>
      <c r="T575" s="242" t="s">
        <v>315</v>
      </c>
      <c r="U575" s="224">
        <v>0</v>
      </c>
      <c r="V575" s="224">
        <f>ROUND(E575*U575,2)</f>
        <v>0</v>
      </c>
      <c r="W575" s="224"/>
      <c r="X575" s="224" t="s">
        <v>429</v>
      </c>
      <c r="Y575" s="224" t="s">
        <v>317</v>
      </c>
      <c r="Z575" s="214"/>
      <c r="AA575" s="214"/>
      <c r="AB575" s="214"/>
      <c r="AC575" s="214"/>
      <c r="AD575" s="214"/>
      <c r="AE575" s="214"/>
      <c r="AF575" s="214"/>
      <c r="AG575" s="214" t="s">
        <v>430</v>
      </c>
      <c r="AH575" s="214"/>
      <c r="AI575" s="214"/>
      <c r="AJ575" s="214"/>
      <c r="AK575" s="214"/>
      <c r="AL575" s="214"/>
      <c r="AM575" s="214"/>
      <c r="AN575" s="214"/>
      <c r="AO575" s="214"/>
      <c r="AP575" s="214"/>
      <c r="AQ575" s="214"/>
      <c r="AR575" s="214"/>
      <c r="AS575" s="214"/>
      <c r="AT575" s="214"/>
      <c r="AU575" s="214"/>
      <c r="AV575" s="214"/>
      <c r="AW575" s="214"/>
      <c r="AX575" s="214"/>
      <c r="AY575" s="214"/>
      <c r="AZ575" s="214"/>
      <c r="BA575" s="214"/>
      <c r="BB575" s="214"/>
      <c r="BC575" s="214"/>
      <c r="BD575" s="214"/>
      <c r="BE575" s="214"/>
      <c r="BF575" s="214"/>
      <c r="BG575" s="214"/>
      <c r="BH575" s="214"/>
    </row>
    <row r="576" spans="1:60" outlineLevel="2" x14ac:dyDescent="0.2">
      <c r="A576" s="221"/>
      <c r="B576" s="222"/>
      <c r="C576" s="268" t="s">
        <v>1770</v>
      </c>
      <c r="D576" s="262"/>
      <c r="E576" s="263">
        <v>1</v>
      </c>
      <c r="F576" s="224"/>
      <c r="G576" s="224"/>
      <c r="H576" s="224"/>
      <c r="I576" s="224"/>
      <c r="J576" s="224"/>
      <c r="K576" s="224"/>
      <c r="L576" s="224"/>
      <c r="M576" s="224"/>
      <c r="N576" s="223"/>
      <c r="O576" s="223"/>
      <c r="P576" s="223"/>
      <c r="Q576" s="223"/>
      <c r="R576" s="224"/>
      <c r="S576" s="224"/>
      <c r="T576" s="224"/>
      <c r="U576" s="224"/>
      <c r="V576" s="224"/>
      <c r="W576" s="224"/>
      <c r="X576" s="224"/>
      <c r="Y576" s="224"/>
      <c r="Z576" s="214"/>
      <c r="AA576" s="214"/>
      <c r="AB576" s="214"/>
      <c r="AC576" s="214"/>
      <c r="AD576" s="214"/>
      <c r="AE576" s="214"/>
      <c r="AF576" s="214"/>
      <c r="AG576" s="214" t="s">
        <v>371</v>
      </c>
      <c r="AH576" s="214">
        <v>0</v>
      </c>
      <c r="AI576" s="214"/>
      <c r="AJ576" s="214"/>
      <c r="AK576" s="214"/>
      <c r="AL576" s="214"/>
      <c r="AM576" s="214"/>
      <c r="AN576" s="214"/>
      <c r="AO576" s="214"/>
      <c r="AP576" s="214"/>
      <c r="AQ576" s="214"/>
      <c r="AR576" s="214"/>
      <c r="AS576" s="214"/>
      <c r="AT576" s="214"/>
      <c r="AU576" s="214"/>
      <c r="AV576" s="214"/>
      <c r="AW576" s="214"/>
      <c r="AX576" s="214"/>
      <c r="AY576" s="214"/>
      <c r="AZ576" s="214"/>
      <c r="BA576" s="214"/>
      <c r="BB576" s="214"/>
      <c r="BC576" s="214"/>
      <c r="BD576" s="214"/>
      <c r="BE576" s="214"/>
      <c r="BF576" s="214"/>
      <c r="BG576" s="214"/>
      <c r="BH576" s="214"/>
    </row>
    <row r="577" spans="1:60" ht="22.5" outlineLevel="1" x14ac:dyDescent="0.2">
      <c r="A577" s="236">
        <v>128</v>
      </c>
      <c r="B577" s="237" t="s">
        <v>747</v>
      </c>
      <c r="C577" s="254" t="s">
        <v>1771</v>
      </c>
      <c r="D577" s="238" t="s">
        <v>375</v>
      </c>
      <c r="E577" s="239">
        <v>1</v>
      </c>
      <c r="F577" s="240"/>
      <c r="G577" s="241">
        <f>ROUND(E577*F577,2)</f>
        <v>0</v>
      </c>
      <c r="H577" s="240"/>
      <c r="I577" s="241">
        <f>ROUND(E577*H577,2)</f>
        <v>0</v>
      </c>
      <c r="J577" s="240"/>
      <c r="K577" s="241">
        <f>ROUND(E577*J577,2)</f>
        <v>0</v>
      </c>
      <c r="L577" s="241">
        <v>12</v>
      </c>
      <c r="M577" s="241">
        <f>G577*(1+L577/100)</f>
        <v>0</v>
      </c>
      <c r="N577" s="239">
        <v>0</v>
      </c>
      <c r="O577" s="239">
        <f>ROUND(E577*N577,2)</f>
        <v>0</v>
      </c>
      <c r="P577" s="239">
        <v>0</v>
      </c>
      <c r="Q577" s="239">
        <f>ROUND(E577*P577,2)</f>
        <v>0</v>
      </c>
      <c r="R577" s="241"/>
      <c r="S577" s="241" t="s">
        <v>331</v>
      </c>
      <c r="T577" s="242" t="s">
        <v>316</v>
      </c>
      <c r="U577" s="224">
        <v>0</v>
      </c>
      <c r="V577" s="224">
        <f>ROUND(E577*U577,2)</f>
        <v>0</v>
      </c>
      <c r="W577" s="224"/>
      <c r="X577" s="224" t="s">
        <v>336</v>
      </c>
      <c r="Y577" s="224" t="s">
        <v>317</v>
      </c>
      <c r="Z577" s="214"/>
      <c r="AA577" s="214"/>
      <c r="AB577" s="214"/>
      <c r="AC577" s="214"/>
      <c r="AD577" s="214"/>
      <c r="AE577" s="214"/>
      <c r="AF577" s="214"/>
      <c r="AG577" s="214" t="s">
        <v>367</v>
      </c>
      <c r="AH577" s="214"/>
      <c r="AI577" s="214"/>
      <c r="AJ577" s="214"/>
      <c r="AK577" s="214"/>
      <c r="AL577" s="214"/>
      <c r="AM577" s="214"/>
      <c r="AN577" s="214"/>
      <c r="AO577" s="214"/>
      <c r="AP577" s="214"/>
      <c r="AQ577" s="214"/>
      <c r="AR577" s="214"/>
      <c r="AS577" s="214"/>
      <c r="AT577" s="214"/>
      <c r="AU577" s="214"/>
      <c r="AV577" s="214"/>
      <c r="AW577" s="214"/>
      <c r="AX577" s="214"/>
      <c r="AY577" s="214"/>
      <c r="AZ577" s="214"/>
      <c r="BA577" s="214"/>
      <c r="BB577" s="214"/>
      <c r="BC577" s="214"/>
      <c r="BD577" s="214"/>
      <c r="BE577" s="214"/>
      <c r="BF577" s="214"/>
      <c r="BG577" s="214"/>
      <c r="BH577" s="214"/>
    </row>
    <row r="578" spans="1:60" outlineLevel="2" x14ac:dyDescent="0.2">
      <c r="A578" s="221"/>
      <c r="B578" s="222"/>
      <c r="C578" s="255" t="s">
        <v>956</v>
      </c>
      <c r="D578" s="243"/>
      <c r="E578" s="243"/>
      <c r="F578" s="243"/>
      <c r="G578" s="243"/>
      <c r="H578" s="224"/>
      <c r="I578" s="224"/>
      <c r="J578" s="224"/>
      <c r="K578" s="224"/>
      <c r="L578" s="224"/>
      <c r="M578" s="224"/>
      <c r="N578" s="223"/>
      <c r="O578" s="223"/>
      <c r="P578" s="223"/>
      <c r="Q578" s="223"/>
      <c r="R578" s="224"/>
      <c r="S578" s="224"/>
      <c r="T578" s="224"/>
      <c r="U578" s="224"/>
      <c r="V578" s="224"/>
      <c r="W578" s="224"/>
      <c r="X578" s="224"/>
      <c r="Y578" s="224"/>
      <c r="Z578" s="214"/>
      <c r="AA578" s="214"/>
      <c r="AB578" s="214"/>
      <c r="AC578" s="214"/>
      <c r="AD578" s="214"/>
      <c r="AE578" s="214"/>
      <c r="AF578" s="214"/>
      <c r="AG578" s="214" t="s">
        <v>320</v>
      </c>
      <c r="AH578" s="214"/>
      <c r="AI578" s="214"/>
      <c r="AJ578" s="214"/>
      <c r="AK578" s="214"/>
      <c r="AL578" s="214"/>
      <c r="AM578" s="214"/>
      <c r="AN578" s="214"/>
      <c r="AO578" s="214"/>
      <c r="AP578" s="214"/>
      <c r="AQ578" s="214"/>
      <c r="AR578" s="214"/>
      <c r="AS578" s="214"/>
      <c r="AT578" s="214"/>
      <c r="AU578" s="214"/>
      <c r="AV578" s="214"/>
      <c r="AW578" s="214"/>
      <c r="AX578" s="214"/>
      <c r="AY578" s="214"/>
      <c r="AZ578" s="214"/>
      <c r="BA578" s="214"/>
      <c r="BB578" s="214"/>
      <c r="BC578" s="214"/>
      <c r="BD578" s="214"/>
      <c r="BE578" s="214"/>
      <c r="BF578" s="214"/>
      <c r="BG578" s="214"/>
      <c r="BH578" s="214"/>
    </row>
    <row r="579" spans="1:60" outlineLevel="3" x14ac:dyDescent="0.2">
      <c r="A579" s="221"/>
      <c r="B579" s="222"/>
      <c r="C579" s="258" t="s">
        <v>957</v>
      </c>
      <c r="D579" s="252"/>
      <c r="E579" s="252"/>
      <c r="F579" s="252"/>
      <c r="G579" s="252"/>
      <c r="H579" s="224"/>
      <c r="I579" s="224"/>
      <c r="J579" s="224"/>
      <c r="K579" s="224"/>
      <c r="L579" s="224"/>
      <c r="M579" s="224"/>
      <c r="N579" s="223"/>
      <c r="O579" s="223"/>
      <c r="P579" s="223"/>
      <c r="Q579" s="223"/>
      <c r="R579" s="224"/>
      <c r="S579" s="224"/>
      <c r="T579" s="224"/>
      <c r="U579" s="224"/>
      <c r="V579" s="224"/>
      <c r="W579" s="224"/>
      <c r="X579" s="224"/>
      <c r="Y579" s="224"/>
      <c r="Z579" s="214"/>
      <c r="AA579" s="214"/>
      <c r="AB579" s="214"/>
      <c r="AC579" s="214"/>
      <c r="AD579" s="214"/>
      <c r="AE579" s="214"/>
      <c r="AF579" s="214"/>
      <c r="AG579" s="214" t="s">
        <v>320</v>
      </c>
      <c r="AH579" s="214"/>
      <c r="AI579" s="214"/>
      <c r="AJ579" s="214"/>
      <c r="AK579" s="214"/>
      <c r="AL579" s="214"/>
      <c r="AM579" s="214"/>
      <c r="AN579" s="214"/>
      <c r="AO579" s="214"/>
      <c r="AP579" s="214"/>
      <c r="AQ579" s="214"/>
      <c r="AR579" s="214"/>
      <c r="AS579" s="214"/>
      <c r="AT579" s="214"/>
      <c r="AU579" s="214"/>
      <c r="AV579" s="214"/>
      <c r="AW579" s="214"/>
      <c r="AX579" s="214"/>
      <c r="AY579" s="214"/>
      <c r="AZ579" s="214"/>
      <c r="BA579" s="214"/>
      <c r="BB579" s="214"/>
      <c r="BC579" s="214"/>
      <c r="BD579" s="214"/>
      <c r="BE579" s="214"/>
      <c r="BF579" s="214"/>
      <c r="BG579" s="214"/>
      <c r="BH579" s="214"/>
    </row>
    <row r="580" spans="1:60" outlineLevel="3" x14ac:dyDescent="0.2">
      <c r="A580" s="221"/>
      <c r="B580" s="222"/>
      <c r="C580" s="258" t="s">
        <v>1772</v>
      </c>
      <c r="D580" s="252"/>
      <c r="E580" s="252"/>
      <c r="F580" s="252"/>
      <c r="G580" s="252"/>
      <c r="H580" s="224"/>
      <c r="I580" s="224"/>
      <c r="J580" s="224"/>
      <c r="K580" s="224"/>
      <c r="L580" s="224"/>
      <c r="M580" s="224"/>
      <c r="N580" s="223"/>
      <c r="O580" s="223"/>
      <c r="P580" s="223"/>
      <c r="Q580" s="223"/>
      <c r="R580" s="224"/>
      <c r="S580" s="224"/>
      <c r="T580" s="224"/>
      <c r="U580" s="224"/>
      <c r="V580" s="224"/>
      <c r="W580" s="224"/>
      <c r="X580" s="224"/>
      <c r="Y580" s="224"/>
      <c r="Z580" s="214"/>
      <c r="AA580" s="214"/>
      <c r="AB580" s="214"/>
      <c r="AC580" s="214"/>
      <c r="AD580" s="214"/>
      <c r="AE580" s="214"/>
      <c r="AF580" s="214"/>
      <c r="AG580" s="214" t="s">
        <v>320</v>
      </c>
      <c r="AH580" s="214"/>
      <c r="AI580" s="214"/>
      <c r="AJ580" s="214"/>
      <c r="AK580" s="214"/>
      <c r="AL580" s="214"/>
      <c r="AM580" s="214"/>
      <c r="AN580" s="214"/>
      <c r="AO580" s="214"/>
      <c r="AP580" s="214"/>
      <c r="AQ580" s="214"/>
      <c r="AR580" s="214"/>
      <c r="AS580" s="214"/>
      <c r="AT580" s="214"/>
      <c r="AU580" s="214"/>
      <c r="AV580" s="214"/>
      <c r="AW580" s="214"/>
      <c r="AX580" s="214"/>
      <c r="AY580" s="214"/>
      <c r="AZ580" s="214"/>
      <c r="BA580" s="214"/>
      <c r="BB580" s="214"/>
      <c r="BC580" s="214"/>
      <c r="BD580" s="214"/>
      <c r="BE580" s="214"/>
      <c r="BF580" s="214"/>
      <c r="BG580" s="214"/>
      <c r="BH580" s="214"/>
    </row>
    <row r="581" spans="1:60" outlineLevel="3" x14ac:dyDescent="0.2">
      <c r="A581" s="221"/>
      <c r="B581" s="222"/>
      <c r="C581" s="258" t="s">
        <v>750</v>
      </c>
      <c r="D581" s="252"/>
      <c r="E581" s="252"/>
      <c r="F581" s="252"/>
      <c r="G581" s="252"/>
      <c r="H581" s="224"/>
      <c r="I581" s="224"/>
      <c r="J581" s="224"/>
      <c r="K581" s="224"/>
      <c r="L581" s="224"/>
      <c r="M581" s="224"/>
      <c r="N581" s="223"/>
      <c r="O581" s="223"/>
      <c r="P581" s="223"/>
      <c r="Q581" s="223"/>
      <c r="R581" s="224"/>
      <c r="S581" s="224"/>
      <c r="T581" s="224"/>
      <c r="U581" s="224"/>
      <c r="V581" s="224"/>
      <c r="W581" s="224"/>
      <c r="X581" s="224"/>
      <c r="Y581" s="224"/>
      <c r="Z581" s="214"/>
      <c r="AA581" s="214"/>
      <c r="AB581" s="214"/>
      <c r="AC581" s="214"/>
      <c r="AD581" s="214"/>
      <c r="AE581" s="214"/>
      <c r="AF581" s="214"/>
      <c r="AG581" s="214" t="s">
        <v>320</v>
      </c>
      <c r="AH581" s="214"/>
      <c r="AI581" s="214"/>
      <c r="AJ581" s="214"/>
      <c r="AK581" s="214"/>
      <c r="AL581" s="214"/>
      <c r="AM581" s="214"/>
      <c r="AN581" s="214"/>
      <c r="AO581" s="214"/>
      <c r="AP581" s="214"/>
      <c r="AQ581" s="214"/>
      <c r="AR581" s="214"/>
      <c r="AS581" s="214"/>
      <c r="AT581" s="214"/>
      <c r="AU581" s="214"/>
      <c r="AV581" s="214"/>
      <c r="AW581" s="214"/>
      <c r="AX581" s="214"/>
      <c r="AY581" s="214"/>
      <c r="AZ581" s="214"/>
      <c r="BA581" s="214"/>
      <c r="BB581" s="214"/>
      <c r="BC581" s="214"/>
      <c r="BD581" s="214"/>
      <c r="BE581" s="214"/>
      <c r="BF581" s="214"/>
      <c r="BG581" s="214"/>
      <c r="BH581" s="214"/>
    </row>
    <row r="582" spans="1:60" outlineLevel="3" x14ac:dyDescent="0.2">
      <c r="A582" s="221"/>
      <c r="B582" s="222"/>
      <c r="C582" s="258" t="s">
        <v>751</v>
      </c>
      <c r="D582" s="252"/>
      <c r="E582" s="252"/>
      <c r="F582" s="252"/>
      <c r="G582" s="252"/>
      <c r="H582" s="224"/>
      <c r="I582" s="224"/>
      <c r="J582" s="224"/>
      <c r="K582" s="224"/>
      <c r="L582" s="224"/>
      <c r="M582" s="224"/>
      <c r="N582" s="223"/>
      <c r="O582" s="223"/>
      <c r="P582" s="223"/>
      <c r="Q582" s="223"/>
      <c r="R582" s="224"/>
      <c r="S582" s="224"/>
      <c r="T582" s="224"/>
      <c r="U582" s="224"/>
      <c r="V582" s="224"/>
      <c r="W582" s="224"/>
      <c r="X582" s="224"/>
      <c r="Y582" s="224"/>
      <c r="Z582" s="214"/>
      <c r="AA582" s="214"/>
      <c r="AB582" s="214"/>
      <c r="AC582" s="214"/>
      <c r="AD582" s="214"/>
      <c r="AE582" s="214"/>
      <c r="AF582" s="214"/>
      <c r="AG582" s="214" t="s">
        <v>320</v>
      </c>
      <c r="AH582" s="214"/>
      <c r="AI582" s="214"/>
      <c r="AJ582" s="214"/>
      <c r="AK582" s="214"/>
      <c r="AL582" s="214"/>
      <c r="AM582" s="214"/>
      <c r="AN582" s="214"/>
      <c r="AO582" s="214"/>
      <c r="AP582" s="214"/>
      <c r="AQ582" s="214"/>
      <c r="AR582" s="214"/>
      <c r="AS582" s="214"/>
      <c r="AT582" s="214"/>
      <c r="AU582" s="214"/>
      <c r="AV582" s="214"/>
      <c r="AW582" s="214"/>
      <c r="AX582" s="214"/>
      <c r="AY582" s="214"/>
      <c r="AZ582" s="214"/>
      <c r="BA582" s="214"/>
      <c r="BB582" s="214"/>
      <c r="BC582" s="214"/>
      <c r="BD582" s="214"/>
      <c r="BE582" s="214"/>
      <c r="BF582" s="214"/>
      <c r="BG582" s="214"/>
      <c r="BH582" s="214"/>
    </row>
    <row r="583" spans="1:60" outlineLevel="3" x14ac:dyDescent="0.2">
      <c r="A583" s="221"/>
      <c r="B583" s="222"/>
      <c r="C583" s="258" t="s">
        <v>958</v>
      </c>
      <c r="D583" s="252"/>
      <c r="E583" s="252"/>
      <c r="F583" s="252"/>
      <c r="G583" s="252"/>
      <c r="H583" s="224"/>
      <c r="I583" s="224"/>
      <c r="J583" s="224"/>
      <c r="K583" s="224"/>
      <c r="L583" s="224"/>
      <c r="M583" s="224"/>
      <c r="N583" s="223"/>
      <c r="O583" s="223"/>
      <c r="P583" s="223"/>
      <c r="Q583" s="223"/>
      <c r="R583" s="224"/>
      <c r="S583" s="224"/>
      <c r="T583" s="224"/>
      <c r="U583" s="224"/>
      <c r="V583" s="224"/>
      <c r="W583" s="224"/>
      <c r="X583" s="224"/>
      <c r="Y583" s="224"/>
      <c r="Z583" s="214"/>
      <c r="AA583" s="214"/>
      <c r="AB583" s="214"/>
      <c r="AC583" s="214"/>
      <c r="AD583" s="214"/>
      <c r="AE583" s="214"/>
      <c r="AF583" s="214"/>
      <c r="AG583" s="214" t="s">
        <v>320</v>
      </c>
      <c r="AH583" s="214"/>
      <c r="AI583" s="214"/>
      <c r="AJ583" s="214"/>
      <c r="AK583" s="214"/>
      <c r="AL583" s="214"/>
      <c r="AM583" s="214"/>
      <c r="AN583" s="214"/>
      <c r="AO583" s="214"/>
      <c r="AP583" s="214"/>
      <c r="AQ583" s="214"/>
      <c r="AR583" s="214"/>
      <c r="AS583" s="214"/>
      <c r="AT583" s="214"/>
      <c r="AU583" s="214"/>
      <c r="AV583" s="214"/>
      <c r="AW583" s="214"/>
      <c r="AX583" s="214"/>
      <c r="AY583" s="214"/>
      <c r="AZ583" s="214"/>
      <c r="BA583" s="214"/>
      <c r="BB583" s="214"/>
      <c r="BC583" s="214"/>
      <c r="BD583" s="214"/>
      <c r="BE583" s="214"/>
      <c r="BF583" s="214"/>
      <c r="BG583" s="214"/>
      <c r="BH583" s="214"/>
    </row>
    <row r="584" spans="1:60" outlineLevel="3" x14ac:dyDescent="0.2">
      <c r="A584" s="221"/>
      <c r="B584" s="222"/>
      <c r="C584" s="258" t="s">
        <v>752</v>
      </c>
      <c r="D584" s="252"/>
      <c r="E584" s="252"/>
      <c r="F584" s="252"/>
      <c r="G584" s="252"/>
      <c r="H584" s="224"/>
      <c r="I584" s="224"/>
      <c r="J584" s="224"/>
      <c r="K584" s="224"/>
      <c r="L584" s="224"/>
      <c r="M584" s="224"/>
      <c r="N584" s="223"/>
      <c r="O584" s="223"/>
      <c r="P584" s="223"/>
      <c r="Q584" s="223"/>
      <c r="R584" s="224"/>
      <c r="S584" s="224"/>
      <c r="T584" s="224"/>
      <c r="U584" s="224"/>
      <c r="V584" s="224"/>
      <c r="W584" s="224"/>
      <c r="X584" s="224"/>
      <c r="Y584" s="224"/>
      <c r="Z584" s="214"/>
      <c r="AA584" s="214"/>
      <c r="AB584" s="214"/>
      <c r="AC584" s="214"/>
      <c r="AD584" s="214"/>
      <c r="AE584" s="214"/>
      <c r="AF584" s="214"/>
      <c r="AG584" s="214" t="s">
        <v>320</v>
      </c>
      <c r="AH584" s="214"/>
      <c r="AI584" s="214"/>
      <c r="AJ584" s="214"/>
      <c r="AK584" s="214"/>
      <c r="AL584" s="214"/>
      <c r="AM584" s="214"/>
      <c r="AN584" s="214"/>
      <c r="AO584" s="214"/>
      <c r="AP584" s="214"/>
      <c r="AQ584" s="214"/>
      <c r="AR584" s="214"/>
      <c r="AS584" s="214"/>
      <c r="AT584" s="214"/>
      <c r="AU584" s="214"/>
      <c r="AV584" s="214"/>
      <c r="AW584" s="214"/>
      <c r="AX584" s="214"/>
      <c r="AY584" s="214"/>
      <c r="AZ584" s="214"/>
      <c r="BA584" s="214"/>
      <c r="BB584" s="214"/>
      <c r="BC584" s="214"/>
      <c r="BD584" s="214"/>
      <c r="BE584" s="214"/>
      <c r="BF584" s="214"/>
      <c r="BG584" s="214"/>
      <c r="BH584" s="214"/>
    </row>
    <row r="585" spans="1:60" outlineLevel="3" x14ac:dyDescent="0.2">
      <c r="A585" s="221"/>
      <c r="B585" s="222"/>
      <c r="C585" s="257" t="s">
        <v>354</v>
      </c>
      <c r="D585" s="225"/>
      <c r="E585" s="226"/>
      <c r="F585" s="227"/>
      <c r="G585" s="227"/>
      <c r="H585" s="224"/>
      <c r="I585" s="224"/>
      <c r="J585" s="224"/>
      <c r="K585" s="224"/>
      <c r="L585" s="224"/>
      <c r="M585" s="224"/>
      <c r="N585" s="223"/>
      <c r="O585" s="223"/>
      <c r="P585" s="223"/>
      <c r="Q585" s="223"/>
      <c r="R585" s="224"/>
      <c r="S585" s="224"/>
      <c r="T585" s="224"/>
      <c r="U585" s="224"/>
      <c r="V585" s="224"/>
      <c r="W585" s="224"/>
      <c r="X585" s="224"/>
      <c r="Y585" s="224"/>
      <c r="Z585" s="214"/>
      <c r="AA585" s="214"/>
      <c r="AB585" s="214"/>
      <c r="AC585" s="214"/>
      <c r="AD585" s="214"/>
      <c r="AE585" s="214"/>
      <c r="AF585" s="214"/>
      <c r="AG585" s="214" t="s">
        <v>320</v>
      </c>
      <c r="AH585" s="214"/>
      <c r="AI585" s="214"/>
      <c r="AJ585" s="214"/>
      <c r="AK585" s="214"/>
      <c r="AL585" s="214"/>
      <c r="AM585" s="214"/>
      <c r="AN585" s="214"/>
      <c r="AO585" s="214"/>
      <c r="AP585" s="214"/>
      <c r="AQ585" s="214"/>
      <c r="AR585" s="214"/>
      <c r="AS585" s="214"/>
      <c r="AT585" s="214"/>
      <c r="AU585" s="214"/>
      <c r="AV585" s="214"/>
      <c r="AW585" s="214"/>
      <c r="AX585" s="214"/>
      <c r="AY585" s="214"/>
      <c r="AZ585" s="214"/>
      <c r="BA585" s="214"/>
      <c r="BB585" s="214"/>
      <c r="BC585" s="214"/>
      <c r="BD585" s="214"/>
      <c r="BE585" s="214"/>
      <c r="BF585" s="214"/>
      <c r="BG585" s="214"/>
      <c r="BH585" s="214"/>
    </row>
    <row r="586" spans="1:60" outlineLevel="3" x14ac:dyDescent="0.2">
      <c r="A586" s="221"/>
      <c r="B586" s="222"/>
      <c r="C586" s="258" t="s">
        <v>753</v>
      </c>
      <c r="D586" s="252"/>
      <c r="E586" s="252"/>
      <c r="F586" s="252"/>
      <c r="G586" s="252"/>
      <c r="H586" s="224"/>
      <c r="I586" s="224"/>
      <c r="J586" s="224"/>
      <c r="K586" s="224"/>
      <c r="L586" s="224"/>
      <c r="M586" s="224"/>
      <c r="N586" s="223"/>
      <c r="O586" s="223"/>
      <c r="P586" s="223"/>
      <c r="Q586" s="223"/>
      <c r="R586" s="224"/>
      <c r="S586" s="224"/>
      <c r="T586" s="224"/>
      <c r="U586" s="224"/>
      <c r="V586" s="224"/>
      <c r="W586" s="224"/>
      <c r="X586" s="224"/>
      <c r="Y586" s="224"/>
      <c r="Z586" s="214"/>
      <c r="AA586" s="214"/>
      <c r="AB586" s="214"/>
      <c r="AC586" s="214"/>
      <c r="AD586" s="214"/>
      <c r="AE586" s="214"/>
      <c r="AF586" s="214"/>
      <c r="AG586" s="214" t="s">
        <v>320</v>
      </c>
      <c r="AH586" s="214"/>
      <c r="AI586" s="214"/>
      <c r="AJ586" s="214"/>
      <c r="AK586" s="214"/>
      <c r="AL586" s="214"/>
      <c r="AM586" s="214"/>
      <c r="AN586" s="214"/>
      <c r="AO586" s="214"/>
      <c r="AP586" s="214"/>
      <c r="AQ586" s="214"/>
      <c r="AR586" s="214"/>
      <c r="AS586" s="214"/>
      <c r="AT586" s="214"/>
      <c r="AU586" s="214"/>
      <c r="AV586" s="214"/>
      <c r="AW586" s="214"/>
      <c r="AX586" s="214"/>
      <c r="AY586" s="214"/>
      <c r="AZ586" s="214"/>
      <c r="BA586" s="214"/>
      <c r="BB586" s="214"/>
      <c r="BC586" s="214"/>
      <c r="BD586" s="214"/>
      <c r="BE586" s="214"/>
      <c r="BF586" s="214"/>
      <c r="BG586" s="214"/>
      <c r="BH586" s="214"/>
    </row>
    <row r="587" spans="1:60" outlineLevel="2" x14ac:dyDescent="0.2">
      <c r="A587" s="221"/>
      <c r="B587" s="222"/>
      <c r="C587" s="268" t="s">
        <v>759</v>
      </c>
      <c r="D587" s="262"/>
      <c r="E587" s="263">
        <v>1</v>
      </c>
      <c r="F587" s="224"/>
      <c r="G587" s="224"/>
      <c r="H587" s="224"/>
      <c r="I587" s="224"/>
      <c r="J587" s="224"/>
      <c r="K587" s="224"/>
      <c r="L587" s="224"/>
      <c r="M587" s="224"/>
      <c r="N587" s="223"/>
      <c r="O587" s="223"/>
      <c r="P587" s="223"/>
      <c r="Q587" s="223"/>
      <c r="R587" s="224"/>
      <c r="S587" s="224"/>
      <c r="T587" s="224"/>
      <c r="U587" s="224"/>
      <c r="V587" s="224"/>
      <c r="W587" s="224"/>
      <c r="X587" s="224"/>
      <c r="Y587" s="224"/>
      <c r="Z587" s="214"/>
      <c r="AA587" s="214"/>
      <c r="AB587" s="214"/>
      <c r="AC587" s="214"/>
      <c r="AD587" s="214"/>
      <c r="AE587" s="214"/>
      <c r="AF587" s="214"/>
      <c r="AG587" s="214" t="s">
        <v>371</v>
      </c>
      <c r="AH587" s="214">
        <v>0</v>
      </c>
      <c r="AI587" s="214"/>
      <c r="AJ587" s="214"/>
      <c r="AK587" s="214"/>
      <c r="AL587" s="214"/>
      <c r="AM587" s="214"/>
      <c r="AN587" s="214"/>
      <c r="AO587" s="214"/>
      <c r="AP587" s="214"/>
      <c r="AQ587" s="214"/>
      <c r="AR587" s="214"/>
      <c r="AS587" s="214"/>
      <c r="AT587" s="214"/>
      <c r="AU587" s="214"/>
      <c r="AV587" s="214"/>
      <c r="AW587" s="214"/>
      <c r="AX587" s="214"/>
      <c r="AY587" s="214"/>
      <c r="AZ587" s="214"/>
      <c r="BA587" s="214"/>
      <c r="BB587" s="214"/>
      <c r="BC587" s="214"/>
      <c r="BD587" s="214"/>
      <c r="BE587" s="214"/>
      <c r="BF587" s="214"/>
      <c r="BG587" s="214"/>
      <c r="BH587" s="214"/>
    </row>
    <row r="588" spans="1:60" ht="22.5" outlineLevel="1" x14ac:dyDescent="0.2">
      <c r="A588" s="236">
        <v>129</v>
      </c>
      <c r="B588" s="237" t="s">
        <v>755</v>
      </c>
      <c r="C588" s="254" t="s">
        <v>756</v>
      </c>
      <c r="D588" s="238" t="s">
        <v>375</v>
      </c>
      <c r="E588" s="239">
        <v>3</v>
      </c>
      <c r="F588" s="240"/>
      <c r="G588" s="241">
        <f>ROUND(E588*F588,2)</f>
        <v>0</v>
      </c>
      <c r="H588" s="240"/>
      <c r="I588" s="241">
        <f>ROUND(E588*H588,2)</f>
        <v>0</v>
      </c>
      <c r="J588" s="240"/>
      <c r="K588" s="241">
        <f>ROUND(E588*J588,2)</f>
        <v>0</v>
      </c>
      <c r="L588" s="241">
        <v>12</v>
      </c>
      <c r="M588" s="241">
        <f>G588*(1+L588/100)</f>
        <v>0</v>
      </c>
      <c r="N588" s="239">
        <v>0</v>
      </c>
      <c r="O588" s="239">
        <f>ROUND(E588*N588,2)</f>
        <v>0</v>
      </c>
      <c r="P588" s="239">
        <v>0</v>
      </c>
      <c r="Q588" s="239">
        <f>ROUND(E588*P588,2)</f>
        <v>0</v>
      </c>
      <c r="R588" s="241"/>
      <c r="S588" s="241" t="s">
        <v>331</v>
      </c>
      <c r="T588" s="242" t="s">
        <v>316</v>
      </c>
      <c r="U588" s="224">
        <v>0</v>
      </c>
      <c r="V588" s="224">
        <f>ROUND(E588*U588,2)</f>
        <v>0</v>
      </c>
      <c r="W588" s="224"/>
      <c r="X588" s="224" t="s">
        <v>336</v>
      </c>
      <c r="Y588" s="224" t="s">
        <v>317</v>
      </c>
      <c r="Z588" s="214"/>
      <c r="AA588" s="214"/>
      <c r="AB588" s="214"/>
      <c r="AC588" s="214"/>
      <c r="AD588" s="214"/>
      <c r="AE588" s="214"/>
      <c r="AF588" s="214"/>
      <c r="AG588" s="214" t="s">
        <v>367</v>
      </c>
      <c r="AH588" s="214"/>
      <c r="AI588" s="214"/>
      <c r="AJ588" s="214"/>
      <c r="AK588" s="214"/>
      <c r="AL588" s="214"/>
      <c r="AM588" s="214"/>
      <c r="AN588" s="214"/>
      <c r="AO588" s="214"/>
      <c r="AP588" s="214"/>
      <c r="AQ588" s="214"/>
      <c r="AR588" s="214"/>
      <c r="AS588" s="214"/>
      <c r="AT588" s="214"/>
      <c r="AU588" s="214"/>
      <c r="AV588" s="214"/>
      <c r="AW588" s="214"/>
      <c r="AX588" s="214"/>
      <c r="AY588" s="214"/>
      <c r="AZ588" s="214"/>
      <c r="BA588" s="214"/>
      <c r="BB588" s="214"/>
      <c r="BC588" s="214"/>
      <c r="BD588" s="214"/>
      <c r="BE588" s="214"/>
      <c r="BF588" s="214"/>
      <c r="BG588" s="214"/>
      <c r="BH588" s="214"/>
    </row>
    <row r="589" spans="1:60" outlineLevel="2" x14ac:dyDescent="0.2">
      <c r="A589" s="221"/>
      <c r="B589" s="222"/>
      <c r="C589" s="255" t="s">
        <v>757</v>
      </c>
      <c r="D589" s="243"/>
      <c r="E589" s="243"/>
      <c r="F589" s="243"/>
      <c r="G589" s="243"/>
      <c r="H589" s="224"/>
      <c r="I589" s="224"/>
      <c r="J589" s="224"/>
      <c r="K589" s="224"/>
      <c r="L589" s="224"/>
      <c r="M589" s="224"/>
      <c r="N589" s="223"/>
      <c r="O589" s="223"/>
      <c r="P589" s="223"/>
      <c r="Q589" s="223"/>
      <c r="R589" s="224"/>
      <c r="S589" s="224"/>
      <c r="T589" s="224"/>
      <c r="U589" s="224"/>
      <c r="V589" s="224"/>
      <c r="W589" s="224"/>
      <c r="X589" s="224"/>
      <c r="Y589" s="224"/>
      <c r="Z589" s="214"/>
      <c r="AA589" s="214"/>
      <c r="AB589" s="214"/>
      <c r="AC589" s="214"/>
      <c r="AD589" s="214"/>
      <c r="AE589" s="214"/>
      <c r="AF589" s="214"/>
      <c r="AG589" s="214" t="s">
        <v>320</v>
      </c>
      <c r="AH589" s="214"/>
      <c r="AI589" s="214"/>
      <c r="AJ589" s="214"/>
      <c r="AK589" s="214"/>
      <c r="AL589" s="214"/>
      <c r="AM589" s="214"/>
      <c r="AN589" s="214"/>
      <c r="AO589" s="214"/>
      <c r="AP589" s="214"/>
      <c r="AQ589" s="214"/>
      <c r="AR589" s="214"/>
      <c r="AS589" s="214"/>
      <c r="AT589" s="214"/>
      <c r="AU589" s="214"/>
      <c r="AV589" s="214"/>
      <c r="AW589" s="214"/>
      <c r="AX589" s="214"/>
      <c r="AY589" s="214"/>
      <c r="AZ589" s="214"/>
      <c r="BA589" s="214"/>
      <c r="BB589" s="214"/>
      <c r="BC589" s="214"/>
      <c r="BD589" s="214"/>
      <c r="BE589" s="214"/>
      <c r="BF589" s="214"/>
      <c r="BG589" s="214"/>
      <c r="BH589" s="214"/>
    </row>
    <row r="590" spans="1:60" outlineLevel="3" x14ac:dyDescent="0.2">
      <c r="A590" s="221"/>
      <c r="B590" s="222"/>
      <c r="C590" s="258" t="s">
        <v>1869</v>
      </c>
      <c r="D590" s="252"/>
      <c r="E590" s="252"/>
      <c r="F590" s="252"/>
      <c r="G590" s="252"/>
      <c r="H590" s="224"/>
      <c r="I590" s="224"/>
      <c r="J590" s="224"/>
      <c r="K590" s="224"/>
      <c r="L590" s="224"/>
      <c r="M590" s="224"/>
      <c r="N590" s="223"/>
      <c r="O590" s="223"/>
      <c r="P590" s="223"/>
      <c r="Q590" s="223"/>
      <c r="R590" s="224"/>
      <c r="S590" s="224"/>
      <c r="T590" s="224"/>
      <c r="U590" s="224"/>
      <c r="V590" s="224"/>
      <c r="W590" s="224"/>
      <c r="X590" s="224"/>
      <c r="Y590" s="224"/>
      <c r="Z590" s="214"/>
      <c r="AA590" s="214"/>
      <c r="AB590" s="214"/>
      <c r="AC590" s="214"/>
      <c r="AD590" s="214"/>
      <c r="AE590" s="214"/>
      <c r="AF590" s="214"/>
      <c r="AG590" s="214" t="s">
        <v>320</v>
      </c>
      <c r="AH590" s="214"/>
      <c r="AI590" s="214"/>
      <c r="AJ590" s="214"/>
      <c r="AK590" s="214"/>
      <c r="AL590" s="214"/>
      <c r="AM590" s="214"/>
      <c r="AN590" s="214"/>
      <c r="AO590" s="214"/>
      <c r="AP590" s="214"/>
      <c r="AQ590" s="214"/>
      <c r="AR590" s="214"/>
      <c r="AS590" s="214"/>
      <c r="AT590" s="214"/>
      <c r="AU590" s="214"/>
      <c r="AV590" s="214"/>
      <c r="AW590" s="214"/>
      <c r="AX590" s="214"/>
      <c r="AY590" s="214"/>
      <c r="AZ590" s="214"/>
      <c r="BA590" s="214"/>
      <c r="BB590" s="214"/>
      <c r="BC590" s="214"/>
      <c r="BD590" s="214"/>
      <c r="BE590" s="214"/>
      <c r="BF590" s="214"/>
      <c r="BG590" s="214"/>
      <c r="BH590" s="214"/>
    </row>
    <row r="591" spans="1:60" outlineLevel="3" x14ac:dyDescent="0.2">
      <c r="A591" s="221"/>
      <c r="B591" s="222"/>
      <c r="C591" s="258" t="s">
        <v>1773</v>
      </c>
      <c r="D591" s="252"/>
      <c r="E591" s="252"/>
      <c r="F591" s="252"/>
      <c r="G591" s="252"/>
      <c r="H591" s="224"/>
      <c r="I591" s="224"/>
      <c r="J591" s="224"/>
      <c r="K591" s="224"/>
      <c r="L591" s="224"/>
      <c r="M591" s="224"/>
      <c r="N591" s="223"/>
      <c r="O591" s="223"/>
      <c r="P591" s="223"/>
      <c r="Q591" s="223"/>
      <c r="R591" s="224"/>
      <c r="S591" s="224"/>
      <c r="T591" s="224"/>
      <c r="U591" s="224"/>
      <c r="V591" s="224"/>
      <c r="W591" s="224"/>
      <c r="X591" s="224"/>
      <c r="Y591" s="224"/>
      <c r="Z591" s="214"/>
      <c r="AA591" s="214"/>
      <c r="AB591" s="214"/>
      <c r="AC591" s="214"/>
      <c r="AD591" s="214"/>
      <c r="AE591" s="214"/>
      <c r="AF591" s="214"/>
      <c r="AG591" s="214" t="s">
        <v>320</v>
      </c>
      <c r="AH591" s="214"/>
      <c r="AI591" s="214"/>
      <c r="AJ591" s="214"/>
      <c r="AK591" s="214"/>
      <c r="AL591" s="214"/>
      <c r="AM591" s="214"/>
      <c r="AN591" s="214"/>
      <c r="AO591" s="214"/>
      <c r="AP591" s="214"/>
      <c r="AQ591" s="214"/>
      <c r="AR591" s="214"/>
      <c r="AS591" s="214"/>
      <c r="AT591" s="214"/>
      <c r="AU591" s="214"/>
      <c r="AV591" s="214"/>
      <c r="AW591" s="214"/>
      <c r="AX591" s="214"/>
      <c r="AY591" s="214"/>
      <c r="AZ591" s="214"/>
      <c r="BA591" s="214"/>
      <c r="BB591" s="214"/>
      <c r="BC591" s="214"/>
      <c r="BD591" s="214"/>
      <c r="BE591" s="214"/>
      <c r="BF591" s="214"/>
      <c r="BG591" s="214"/>
      <c r="BH591" s="214"/>
    </row>
    <row r="592" spans="1:60" outlineLevel="3" x14ac:dyDescent="0.2">
      <c r="A592" s="221"/>
      <c r="B592" s="222"/>
      <c r="C592" s="257" t="s">
        <v>354</v>
      </c>
      <c r="D592" s="225"/>
      <c r="E592" s="226"/>
      <c r="F592" s="227"/>
      <c r="G592" s="227"/>
      <c r="H592" s="224"/>
      <c r="I592" s="224"/>
      <c r="J592" s="224"/>
      <c r="K592" s="224"/>
      <c r="L592" s="224"/>
      <c r="M592" s="224"/>
      <c r="N592" s="223"/>
      <c r="O592" s="223"/>
      <c r="P592" s="223"/>
      <c r="Q592" s="223"/>
      <c r="R592" s="224"/>
      <c r="S592" s="224"/>
      <c r="T592" s="224"/>
      <c r="U592" s="224"/>
      <c r="V592" s="224"/>
      <c r="W592" s="224"/>
      <c r="X592" s="224"/>
      <c r="Y592" s="224"/>
      <c r="Z592" s="214"/>
      <c r="AA592" s="214"/>
      <c r="AB592" s="214"/>
      <c r="AC592" s="214"/>
      <c r="AD592" s="214"/>
      <c r="AE592" s="214"/>
      <c r="AF592" s="214"/>
      <c r="AG592" s="214" t="s">
        <v>320</v>
      </c>
      <c r="AH592" s="214"/>
      <c r="AI592" s="214"/>
      <c r="AJ592" s="214"/>
      <c r="AK592" s="214"/>
      <c r="AL592" s="214"/>
      <c r="AM592" s="214"/>
      <c r="AN592" s="214"/>
      <c r="AO592" s="214"/>
      <c r="AP592" s="214"/>
      <c r="AQ592" s="214"/>
      <c r="AR592" s="214"/>
      <c r="AS592" s="214"/>
      <c r="AT592" s="214"/>
      <c r="AU592" s="214"/>
      <c r="AV592" s="214"/>
      <c r="AW592" s="214"/>
      <c r="AX592" s="214"/>
      <c r="AY592" s="214"/>
      <c r="AZ592" s="214"/>
      <c r="BA592" s="214"/>
      <c r="BB592" s="214"/>
      <c r="BC592" s="214"/>
      <c r="BD592" s="214"/>
      <c r="BE592" s="214"/>
      <c r="BF592" s="214"/>
      <c r="BG592" s="214"/>
      <c r="BH592" s="214"/>
    </row>
    <row r="593" spans="1:60" outlineLevel="3" x14ac:dyDescent="0.2">
      <c r="A593" s="221"/>
      <c r="B593" s="222"/>
      <c r="C593" s="258" t="s">
        <v>753</v>
      </c>
      <c r="D593" s="252"/>
      <c r="E593" s="252"/>
      <c r="F593" s="252"/>
      <c r="G593" s="252"/>
      <c r="H593" s="224"/>
      <c r="I593" s="224"/>
      <c r="J593" s="224"/>
      <c r="K593" s="224"/>
      <c r="L593" s="224"/>
      <c r="M593" s="224"/>
      <c r="N593" s="223"/>
      <c r="O593" s="223"/>
      <c r="P593" s="223"/>
      <c r="Q593" s="223"/>
      <c r="R593" s="224"/>
      <c r="S593" s="224"/>
      <c r="T593" s="224"/>
      <c r="U593" s="224"/>
      <c r="V593" s="224"/>
      <c r="W593" s="224"/>
      <c r="X593" s="224"/>
      <c r="Y593" s="224"/>
      <c r="Z593" s="214"/>
      <c r="AA593" s="214"/>
      <c r="AB593" s="214"/>
      <c r="AC593" s="214"/>
      <c r="AD593" s="214"/>
      <c r="AE593" s="214"/>
      <c r="AF593" s="214"/>
      <c r="AG593" s="214" t="s">
        <v>320</v>
      </c>
      <c r="AH593" s="214"/>
      <c r="AI593" s="214"/>
      <c r="AJ593" s="214"/>
      <c r="AK593" s="214"/>
      <c r="AL593" s="214"/>
      <c r="AM593" s="214"/>
      <c r="AN593" s="214"/>
      <c r="AO593" s="214"/>
      <c r="AP593" s="214"/>
      <c r="AQ593" s="214"/>
      <c r="AR593" s="214"/>
      <c r="AS593" s="214"/>
      <c r="AT593" s="214"/>
      <c r="AU593" s="214"/>
      <c r="AV593" s="214"/>
      <c r="AW593" s="214"/>
      <c r="AX593" s="214"/>
      <c r="AY593" s="214"/>
      <c r="AZ593" s="214"/>
      <c r="BA593" s="214"/>
      <c r="BB593" s="214"/>
      <c r="BC593" s="214"/>
      <c r="BD593" s="214"/>
      <c r="BE593" s="214"/>
      <c r="BF593" s="214"/>
      <c r="BG593" s="214"/>
      <c r="BH593" s="214"/>
    </row>
    <row r="594" spans="1:60" outlineLevel="2" x14ac:dyDescent="0.2">
      <c r="A594" s="221"/>
      <c r="B594" s="222"/>
      <c r="C594" s="268" t="s">
        <v>1774</v>
      </c>
      <c r="D594" s="262"/>
      <c r="E594" s="263"/>
      <c r="F594" s="224"/>
      <c r="G594" s="224"/>
      <c r="H594" s="224"/>
      <c r="I594" s="224"/>
      <c r="J594" s="224"/>
      <c r="K594" s="224"/>
      <c r="L594" s="224"/>
      <c r="M594" s="224"/>
      <c r="N594" s="223"/>
      <c r="O594" s="223"/>
      <c r="P594" s="223"/>
      <c r="Q594" s="223"/>
      <c r="R594" s="224"/>
      <c r="S594" s="224"/>
      <c r="T594" s="224"/>
      <c r="U594" s="224"/>
      <c r="V594" s="224"/>
      <c r="W594" s="224"/>
      <c r="X594" s="224"/>
      <c r="Y594" s="224"/>
      <c r="Z594" s="214"/>
      <c r="AA594" s="214"/>
      <c r="AB594" s="214"/>
      <c r="AC594" s="214"/>
      <c r="AD594" s="214"/>
      <c r="AE594" s="214"/>
      <c r="AF594" s="214"/>
      <c r="AG594" s="214" t="s">
        <v>371</v>
      </c>
      <c r="AH594" s="214">
        <v>0</v>
      </c>
      <c r="AI594" s="214"/>
      <c r="AJ594" s="214"/>
      <c r="AK594" s="214"/>
      <c r="AL594" s="214"/>
      <c r="AM594" s="214"/>
      <c r="AN594" s="214"/>
      <c r="AO594" s="214"/>
      <c r="AP594" s="214"/>
      <c r="AQ594" s="214"/>
      <c r="AR594" s="214"/>
      <c r="AS594" s="214"/>
      <c r="AT594" s="214"/>
      <c r="AU594" s="214"/>
      <c r="AV594" s="214"/>
      <c r="AW594" s="214"/>
      <c r="AX594" s="214"/>
      <c r="AY594" s="214"/>
      <c r="AZ594" s="214"/>
      <c r="BA594" s="214"/>
      <c r="BB594" s="214"/>
      <c r="BC594" s="214"/>
      <c r="BD594" s="214"/>
      <c r="BE594" s="214"/>
      <c r="BF594" s="214"/>
      <c r="BG594" s="214"/>
      <c r="BH594" s="214"/>
    </row>
    <row r="595" spans="1:60" outlineLevel="3" x14ac:dyDescent="0.2">
      <c r="A595" s="221"/>
      <c r="B595" s="222"/>
      <c r="C595" s="268" t="s">
        <v>1775</v>
      </c>
      <c r="D595" s="262"/>
      <c r="E595" s="263">
        <v>2</v>
      </c>
      <c r="F595" s="224"/>
      <c r="G595" s="224"/>
      <c r="H595" s="224"/>
      <c r="I595" s="224"/>
      <c r="J595" s="224"/>
      <c r="K595" s="224"/>
      <c r="L595" s="224"/>
      <c r="M595" s="224"/>
      <c r="N595" s="223"/>
      <c r="O595" s="223"/>
      <c r="P595" s="223"/>
      <c r="Q595" s="223"/>
      <c r="R595" s="224"/>
      <c r="S595" s="224"/>
      <c r="T595" s="224"/>
      <c r="U595" s="224"/>
      <c r="V595" s="224"/>
      <c r="W595" s="224"/>
      <c r="X595" s="224"/>
      <c r="Y595" s="224"/>
      <c r="Z595" s="214"/>
      <c r="AA595" s="214"/>
      <c r="AB595" s="214"/>
      <c r="AC595" s="214"/>
      <c r="AD595" s="214"/>
      <c r="AE595" s="214"/>
      <c r="AF595" s="214"/>
      <c r="AG595" s="214" t="s">
        <v>371</v>
      </c>
      <c r="AH595" s="214">
        <v>0</v>
      </c>
      <c r="AI595" s="214"/>
      <c r="AJ595" s="214"/>
      <c r="AK595" s="214"/>
      <c r="AL595" s="214"/>
      <c r="AM595" s="214"/>
      <c r="AN595" s="214"/>
      <c r="AO595" s="214"/>
      <c r="AP595" s="214"/>
      <c r="AQ595" s="214"/>
      <c r="AR595" s="214"/>
      <c r="AS595" s="214"/>
      <c r="AT595" s="214"/>
      <c r="AU595" s="214"/>
      <c r="AV595" s="214"/>
      <c r="AW595" s="214"/>
      <c r="AX595" s="214"/>
      <c r="AY595" s="214"/>
      <c r="AZ595" s="214"/>
      <c r="BA595" s="214"/>
      <c r="BB595" s="214"/>
      <c r="BC595" s="214"/>
      <c r="BD595" s="214"/>
      <c r="BE595" s="214"/>
      <c r="BF595" s="214"/>
      <c r="BG595" s="214"/>
      <c r="BH595" s="214"/>
    </row>
    <row r="596" spans="1:60" outlineLevel="3" x14ac:dyDescent="0.2">
      <c r="A596" s="221"/>
      <c r="B596" s="222"/>
      <c r="C596" s="268" t="s">
        <v>1776</v>
      </c>
      <c r="D596" s="262"/>
      <c r="E596" s="263">
        <v>1</v>
      </c>
      <c r="F596" s="224"/>
      <c r="G596" s="224"/>
      <c r="H596" s="224"/>
      <c r="I596" s="224"/>
      <c r="J596" s="224"/>
      <c r="K596" s="224"/>
      <c r="L596" s="224"/>
      <c r="M596" s="224"/>
      <c r="N596" s="223"/>
      <c r="O596" s="223"/>
      <c r="P596" s="223"/>
      <c r="Q596" s="223"/>
      <c r="R596" s="224"/>
      <c r="S596" s="224"/>
      <c r="T596" s="224"/>
      <c r="U596" s="224"/>
      <c r="V596" s="224"/>
      <c r="W596" s="224"/>
      <c r="X596" s="224"/>
      <c r="Y596" s="224"/>
      <c r="Z596" s="214"/>
      <c r="AA596" s="214"/>
      <c r="AB596" s="214"/>
      <c r="AC596" s="214"/>
      <c r="AD596" s="214"/>
      <c r="AE596" s="214"/>
      <c r="AF596" s="214"/>
      <c r="AG596" s="214" t="s">
        <v>371</v>
      </c>
      <c r="AH596" s="214">
        <v>0</v>
      </c>
      <c r="AI596" s="214"/>
      <c r="AJ596" s="214"/>
      <c r="AK596" s="214"/>
      <c r="AL596" s="214"/>
      <c r="AM596" s="214"/>
      <c r="AN596" s="214"/>
      <c r="AO596" s="214"/>
      <c r="AP596" s="214"/>
      <c r="AQ596" s="214"/>
      <c r="AR596" s="214"/>
      <c r="AS596" s="214"/>
      <c r="AT596" s="214"/>
      <c r="AU596" s="214"/>
      <c r="AV596" s="214"/>
      <c r="AW596" s="214"/>
      <c r="AX596" s="214"/>
      <c r="AY596" s="214"/>
      <c r="AZ596" s="214"/>
      <c r="BA596" s="214"/>
      <c r="BB596" s="214"/>
      <c r="BC596" s="214"/>
      <c r="BD596" s="214"/>
      <c r="BE596" s="214"/>
      <c r="BF596" s="214"/>
      <c r="BG596" s="214"/>
      <c r="BH596" s="214"/>
    </row>
    <row r="597" spans="1:60" ht="22.5" outlineLevel="1" x14ac:dyDescent="0.2">
      <c r="A597" s="236">
        <v>130</v>
      </c>
      <c r="B597" s="237" t="s">
        <v>760</v>
      </c>
      <c r="C597" s="254" t="s">
        <v>1777</v>
      </c>
      <c r="D597" s="238" t="s">
        <v>375</v>
      </c>
      <c r="E597" s="239">
        <v>2</v>
      </c>
      <c r="F597" s="240"/>
      <c r="G597" s="241">
        <f>ROUND(E597*F597,2)</f>
        <v>0</v>
      </c>
      <c r="H597" s="240"/>
      <c r="I597" s="241">
        <f>ROUND(E597*H597,2)</f>
        <v>0</v>
      </c>
      <c r="J597" s="240"/>
      <c r="K597" s="241">
        <f>ROUND(E597*J597,2)</f>
        <v>0</v>
      </c>
      <c r="L597" s="241">
        <v>12</v>
      </c>
      <c r="M597" s="241">
        <f>G597*(1+L597/100)</f>
        <v>0</v>
      </c>
      <c r="N597" s="239">
        <v>0</v>
      </c>
      <c r="O597" s="239">
        <f>ROUND(E597*N597,2)</f>
        <v>0</v>
      </c>
      <c r="P597" s="239">
        <v>0</v>
      </c>
      <c r="Q597" s="239">
        <f>ROUND(E597*P597,2)</f>
        <v>0</v>
      </c>
      <c r="R597" s="241"/>
      <c r="S597" s="241" t="s">
        <v>331</v>
      </c>
      <c r="T597" s="242" t="s">
        <v>316</v>
      </c>
      <c r="U597" s="224">
        <v>0</v>
      </c>
      <c r="V597" s="224">
        <f>ROUND(E597*U597,2)</f>
        <v>0</v>
      </c>
      <c r="W597" s="224"/>
      <c r="X597" s="224" t="s">
        <v>336</v>
      </c>
      <c r="Y597" s="224" t="s">
        <v>317</v>
      </c>
      <c r="Z597" s="214"/>
      <c r="AA597" s="214"/>
      <c r="AB597" s="214"/>
      <c r="AC597" s="214"/>
      <c r="AD597" s="214"/>
      <c r="AE597" s="214"/>
      <c r="AF597" s="214"/>
      <c r="AG597" s="214" t="s">
        <v>367</v>
      </c>
      <c r="AH597" s="214"/>
      <c r="AI597" s="214"/>
      <c r="AJ597" s="214"/>
      <c r="AK597" s="214"/>
      <c r="AL597" s="214"/>
      <c r="AM597" s="214"/>
      <c r="AN597" s="214"/>
      <c r="AO597" s="214"/>
      <c r="AP597" s="214"/>
      <c r="AQ597" s="214"/>
      <c r="AR597" s="214"/>
      <c r="AS597" s="214"/>
      <c r="AT597" s="214"/>
      <c r="AU597" s="214"/>
      <c r="AV597" s="214"/>
      <c r="AW597" s="214"/>
      <c r="AX597" s="214"/>
      <c r="AY597" s="214"/>
      <c r="AZ597" s="214"/>
      <c r="BA597" s="214"/>
      <c r="BB597" s="214"/>
      <c r="BC597" s="214"/>
      <c r="BD597" s="214"/>
      <c r="BE597" s="214"/>
      <c r="BF597" s="214"/>
      <c r="BG597" s="214"/>
      <c r="BH597" s="214"/>
    </row>
    <row r="598" spans="1:60" outlineLevel="2" x14ac:dyDescent="0.2">
      <c r="A598" s="221"/>
      <c r="B598" s="222"/>
      <c r="C598" s="255" t="s">
        <v>762</v>
      </c>
      <c r="D598" s="243"/>
      <c r="E598" s="243"/>
      <c r="F598" s="243"/>
      <c r="G598" s="243"/>
      <c r="H598" s="224"/>
      <c r="I598" s="224"/>
      <c r="J598" s="224"/>
      <c r="K598" s="224"/>
      <c r="L598" s="224"/>
      <c r="M598" s="224"/>
      <c r="N598" s="223"/>
      <c r="O598" s="223"/>
      <c r="P598" s="223"/>
      <c r="Q598" s="223"/>
      <c r="R598" s="224"/>
      <c r="S598" s="224"/>
      <c r="T598" s="224"/>
      <c r="U598" s="224"/>
      <c r="V598" s="224"/>
      <c r="W598" s="224"/>
      <c r="X598" s="224"/>
      <c r="Y598" s="224"/>
      <c r="Z598" s="214"/>
      <c r="AA598" s="214"/>
      <c r="AB598" s="214"/>
      <c r="AC598" s="214"/>
      <c r="AD598" s="214"/>
      <c r="AE598" s="214"/>
      <c r="AF598" s="214"/>
      <c r="AG598" s="214" t="s">
        <v>320</v>
      </c>
      <c r="AH598" s="214"/>
      <c r="AI598" s="214"/>
      <c r="AJ598" s="214"/>
      <c r="AK598" s="214"/>
      <c r="AL598" s="214"/>
      <c r="AM598" s="214"/>
      <c r="AN598" s="214"/>
      <c r="AO598" s="214"/>
      <c r="AP598" s="214"/>
      <c r="AQ598" s="214"/>
      <c r="AR598" s="214"/>
      <c r="AS598" s="214"/>
      <c r="AT598" s="214"/>
      <c r="AU598" s="214"/>
      <c r="AV598" s="214"/>
      <c r="AW598" s="214"/>
      <c r="AX598" s="214"/>
      <c r="AY598" s="214"/>
      <c r="AZ598" s="214"/>
      <c r="BA598" s="214"/>
      <c r="BB598" s="214"/>
      <c r="BC598" s="214"/>
      <c r="BD598" s="214"/>
      <c r="BE598" s="214"/>
      <c r="BF598" s="214"/>
      <c r="BG598" s="214"/>
      <c r="BH598" s="214"/>
    </row>
    <row r="599" spans="1:60" outlineLevel="3" x14ac:dyDescent="0.2">
      <c r="A599" s="221"/>
      <c r="B599" s="222"/>
      <c r="C599" s="258" t="s">
        <v>1292</v>
      </c>
      <c r="D599" s="252"/>
      <c r="E599" s="252"/>
      <c r="F599" s="252"/>
      <c r="G599" s="252"/>
      <c r="H599" s="224"/>
      <c r="I599" s="224"/>
      <c r="J599" s="224"/>
      <c r="K599" s="224"/>
      <c r="L599" s="224"/>
      <c r="M599" s="224"/>
      <c r="N599" s="223"/>
      <c r="O599" s="223"/>
      <c r="P599" s="223"/>
      <c r="Q599" s="223"/>
      <c r="R599" s="224"/>
      <c r="S599" s="224"/>
      <c r="T599" s="224"/>
      <c r="U599" s="224"/>
      <c r="V599" s="224"/>
      <c r="W599" s="224"/>
      <c r="X599" s="224"/>
      <c r="Y599" s="224"/>
      <c r="Z599" s="214"/>
      <c r="AA599" s="214"/>
      <c r="AB599" s="214"/>
      <c r="AC599" s="214"/>
      <c r="AD599" s="214"/>
      <c r="AE599" s="214"/>
      <c r="AF599" s="214"/>
      <c r="AG599" s="214" t="s">
        <v>320</v>
      </c>
      <c r="AH599" s="214"/>
      <c r="AI599" s="214"/>
      <c r="AJ599" s="214"/>
      <c r="AK599" s="214"/>
      <c r="AL599" s="214"/>
      <c r="AM599" s="214"/>
      <c r="AN599" s="214"/>
      <c r="AO599" s="214"/>
      <c r="AP599" s="214"/>
      <c r="AQ599" s="214"/>
      <c r="AR599" s="214"/>
      <c r="AS599" s="214"/>
      <c r="AT599" s="214"/>
      <c r="AU599" s="214"/>
      <c r="AV599" s="214"/>
      <c r="AW599" s="214"/>
      <c r="AX599" s="214"/>
      <c r="AY599" s="214"/>
      <c r="AZ599" s="214"/>
      <c r="BA599" s="214"/>
      <c r="BB599" s="214"/>
      <c r="BC599" s="214"/>
      <c r="BD599" s="214"/>
      <c r="BE599" s="214"/>
      <c r="BF599" s="214"/>
      <c r="BG599" s="214"/>
      <c r="BH599" s="214"/>
    </row>
    <row r="600" spans="1:60" outlineLevel="3" x14ac:dyDescent="0.2">
      <c r="A600" s="221"/>
      <c r="B600" s="222"/>
      <c r="C600" s="258" t="s">
        <v>1778</v>
      </c>
      <c r="D600" s="252"/>
      <c r="E600" s="252"/>
      <c r="F600" s="252"/>
      <c r="G600" s="252"/>
      <c r="H600" s="224"/>
      <c r="I600" s="224"/>
      <c r="J600" s="224"/>
      <c r="K600" s="224"/>
      <c r="L600" s="224"/>
      <c r="M600" s="224"/>
      <c r="N600" s="223"/>
      <c r="O600" s="223"/>
      <c r="P600" s="223"/>
      <c r="Q600" s="223"/>
      <c r="R600" s="224"/>
      <c r="S600" s="224"/>
      <c r="T600" s="224"/>
      <c r="U600" s="224"/>
      <c r="V600" s="224"/>
      <c r="W600" s="224"/>
      <c r="X600" s="224"/>
      <c r="Y600" s="224"/>
      <c r="Z600" s="214"/>
      <c r="AA600" s="214"/>
      <c r="AB600" s="214"/>
      <c r="AC600" s="214"/>
      <c r="AD600" s="214"/>
      <c r="AE600" s="214"/>
      <c r="AF600" s="214"/>
      <c r="AG600" s="214" t="s">
        <v>320</v>
      </c>
      <c r="AH600" s="214"/>
      <c r="AI600" s="214"/>
      <c r="AJ600" s="214"/>
      <c r="AK600" s="214"/>
      <c r="AL600" s="214"/>
      <c r="AM600" s="214"/>
      <c r="AN600" s="214"/>
      <c r="AO600" s="214"/>
      <c r="AP600" s="214"/>
      <c r="AQ600" s="214"/>
      <c r="AR600" s="214"/>
      <c r="AS600" s="214"/>
      <c r="AT600" s="214"/>
      <c r="AU600" s="214"/>
      <c r="AV600" s="214"/>
      <c r="AW600" s="214"/>
      <c r="AX600" s="214"/>
      <c r="AY600" s="214"/>
      <c r="AZ600" s="214"/>
      <c r="BA600" s="214"/>
      <c r="BB600" s="214"/>
      <c r="BC600" s="214"/>
      <c r="BD600" s="214"/>
      <c r="BE600" s="214"/>
      <c r="BF600" s="214"/>
      <c r="BG600" s="214"/>
      <c r="BH600" s="214"/>
    </row>
    <row r="601" spans="1:60" outlineLevel="3" x14ac:dyDescent="0.2">
      <c r="A601" s="221"/>
      <c r="B601" s="222"/>
      <c r="C601" s="257" t="s">
        <v>354</v>
      </c>
      <c r="D601" s="225"/>
      <c r="E601" s="226"/>
      <c r="F601" s="227"/>
      <c r="G601" s="227"/>
      <c r="H601" s="224"/>
      <c r="I601" s="224"/>
      <c r="J601" s="224"/>
      <c r="K601" s="224"/>
      <c r="L601" s="224"/>
      <c r="M601" s="224"/>
      <c r="N601" s="223"/>
      <c r="O601" s="223"/>
      <c r="P601" s="223"/>
      <c r="Q601" s="223"/>
      <c r="R601" s="224"/>
      <c r="S601" s="224"/>
      <c r="T601" s="224"/>
      <c r="U601" s="224"/>
      <c r="V601" s="224"/>
      <c r="W601" s="224"/>
      <c r="X601" s="224"/>
      <c r="Y601" s="224"/>
      <c r="Z601" s="214"/>
      <c r="AA601" s="214"/>
      <c r="AB601" s="214"/>
      <c r="AC601" s="214"/>
      <c r="AD601" s="214"/>
      <c r="AE601" s="214"/>
      <c r="AF601" s="214"/>
      <c r="AG601" s="214" t="s">
        <v>320</v>
      </c>
      <c r="AH601" s="214"/>
      <c r="AI601" s="214"/>
      <c r="AJ601" s="214"/>
      <c r="AK601" s="214"/>
      <c r="AL601" s="214"/>
      <c r="AM601" s="214"/>
      <c r="AN601" s="214"/>
      <c r="AO601" s="214"/>
      <c r="AP601" s="214"/>
      <c r="AQ601" s="214"/>
      <c r="AR601" s="214"/>
      <c r="AS601" s="214"/>
      <c r="AT601" s="214"/>
      <c r="AU601" s="214"/>
      <c r="AV601" s="214"/>
      <c r="AW601" s="214"/>
      <c r="AX601" s="214"/>
      <c r="AY601" s="214"/>
      <c r="AZ601" s="214"/>
      <c r="BA601" s="214"/>
      <c r="BB601" s="214"/>
      <c r="BC601" s="214"/>
      <c r="BD601" s="214"/>
      <c r="BE601" s="214"/>
      <c r="BF601" s="214"/>
      <c r="BG601" s="214"/>
      <c r="BH601" s="214"/>
    </row>
    <row r="602" spans="1:60" outlineLevel="3" x14ac:dyDescent="0.2">
      <c r="A602" s="221"/>
      <c r="B602" s="222"/>
      <c r="C602" s="258" t="s">
        <v>753</v>
      </c>
      <c r="D602" s="252"/>
      <c r="E602" s="252"/>
      <c r="F602" s="252"/>
      <c r="G602" s="252"/>
      <c r="H602" s="224"/>
      <c r="I602" s="224"/>
      <c r="J602" s="224"/>
      <c r="K602" s="224"/>
      <c r="L602" s="224"/>
      <c r="M602" s="224"/>
      <c r="N602" s="223"/>
      <c r="O602" s="223"/>
      <c r="P602" s="223"/>
      <c r="Q602" s="223"/>
      <c r="R602" s="224"/>
      <c r="S602" s="224"/>
      <c r="T602" s="224"/>
      <c r="U602" s="224"/>
      <c r="V602" s="224"/>
      <c r="W602" s="224"/>
      <c r="X602" s="224"/>
      <c r="Y602" s="224"/>
      <c r="Z602" s="214"/>
      <c r="AA602" s="214"/>
      <c r="AB602" s="214"/>
      <c r="AC602" s="214"/>
      <c r="AD602" s="214"/>
      <c r="AE602" s="214"/>
      <c r="AF602" s="214"/>
      <c r="AG602" s="214" t="s">
        <v>320</v>
      </c>
      <c r="AH602" s="214"/>
      <c r="AI602" s="214"/>
      <c r="AJ602" s="214"/>
      <c r="AK602" s="214"/>
      <c r="AL602" s="214"/>
      <c r="AM602" s="214"/>
      <c r="AN602" s="214"/>
      <c r="AO602" s="214"/>
      <c r="AP602" s="214"/>
      <c r="AQ602" s="214"/>
      <c r="AR602" s="214"/>
      <c r="AS602" s="214"/>
      <c r="AT602" s="214"/>
      <c r="AU602" s="214"/>
      <c r="AV602" s="214"/>
      <c r="AW602" s="214"/>
      <c r="AX602" s="214"/>
      <c r="AY602" s="214"/>
      <c r="AZ602" s="214"/>
      <c r="BA602" s="214"/>
      <c r="BB602" s="214"/>
      <c r="BC602" s="214"/>
      <c r="BD602" s="214"/>
      <c r="BE602" s="214"/>
      <c r="BF602" s="214"/>
      <c r="BG602" s="214"/>
      <c r="BH602" s="214"/>
    </row>
    <row r="603" spans="1:60" outlineLevel="2" x14ac:dyDescent="0.2">
      <c r="A603" s="221"/>
      <c r="B603" s="222"/>
      <c r="C603" s="268" t="s">
        <v>1779</v>
      </c>
      <c r="D603" s="262"/>
      <c r="E603" s="263"/>
      <c r="F603" s="224"/>
      <c r="G603" s="224"/>
      <c r="H603" s="224"/>
      <c r="I603" s="224"/>
      <c r="J603" s="224"/>
      <c r="K603" s="224"/>
      <c r="L603" s="224"/>
      <c r="M603" s="224"/>
      <c r="N603" s="223"/>
      <c r="O603" s="223"/>
      <c r="P603" s="223"/>
      <c r="Q603" s="223"/>
      <c r="R603" s="224"/>
      <c r="S603" s="224"/>
      <c r="T603" s="224"/>
      <c r="U603" s="224"/>
      <c r="V603" s="224"/>
      <c r="W603" s="224"/>
      <c r="X603" s="224"/>
      <c r="Y603" s="224"/>
      <c r="Z603" s="214"/>
      <c r="AA603" s="214"/>
      <c r="AB603" s="214"/>
      <c r="AC603" s="214"/>
      <c r="AD603" s="214"/>
      <c r="AE603" s="214"/>
      <c r="AF603" s="214"/>
      <c r="AG603" s="214" t="s">
        <v>371</v>
      </c>
      <c r="AH603" s="214">
        <v>0</v>
      </c>
      <c r="AI603" s="214"/>
      <c r="AJ603" s="214"/>
      <c r="AK603" s="214"/>
      <c r="AL603" s="214"/>
      <c r="AM603" s="214"/>
      <c r="AN603" s="214"/>
      <c r="AO603" s="214"/>
      <c r="AP603" s="214"/>
      <c r="AQ603" s="214"/>
      <c r="AR603" s="214"/>
      <c r="AS603" s="214"/>
      <c r="AT603" s="214"/>
      <c r="AU603" s="214"/>
      <c r="AV603" s="214"/>
      <c r="AW603" s="214"/>
      <c r="AX603" s="214"/>
      <c r="AY603" s="214"/>
      <c r="AZ603" s="214"/>
      <c r="BA603" s="214"/>
      <c r="BB603" s="214"/>
      <c r="BC603" s="214"/>
      <c r="BD603" s="214"/>
      <c r="BE603" s="214"/>
      <c r="BF603" s="214"/>
      <c r="BG603" s="214"/>
      <c r="BH603" s="214"/>
    </row>
    <row r="604" spans="1:60" outlineLevel="3" x14ac:dyDescent="0.2">
      <c r="A604" s="221"/>
      <c r="B604" s="222"/>
      <c r="C604" s="268" t="s">
        <v>1780</v>
      </c>
      <c r="D604" s="262"/>
      <c r="E604" s="263">
        <v>1</v>
      </c>
      <c r="F604" s="224"/>
      <c r="G604" s="224"/>
      <c r="H604" s="224"/>
      <c r="I604" s="224"/>
      <c r="J604" s="224"/>
      <c r="K604" s="224"/>
      <c r="L604" s="224"/>
      <c r="M604" s="224"/>
      <c r="N604" s="223"/>
      <c r="O604" s="223"/>
      <c r="P604" s="223"/>
      <c r="Q604" s="223"/>
      <c r="R604" s="224"/>
      <c r="S604" s="224"/>
      <c r="T604" s="224"/>
      <c r="U604" s="224"/>
      <c r="V604" s="224"/>
      <c r="W604" s="224"/>
      <c r="X604" s="224"/>
      <c r="Y604" s="224"/>
      <c r="Z604" s="214"/>
      <c r="AA604" s="214"/>
      <c r="AB604" s="214"/>
      <c r="AC604" s="214"/>
      <c r="AD604" s="214"/>
      <c r="AE604" s="214"/>
      <c r="AF604" s="214"/>
      <c r="AG604" s="214" t="s">
        <v>371</v>
      </c>
      <c r="AH604" s="214">
        <v>0</v>
      </c>
      <c r="AI604" s="214"/>
      <c r="AJ604" s="214"/>
      <c r="AK604" s="214"/>
      <c r="AL604" s="214"/>
      <c r="AM604" s="214"/>
      <c r="AN604" s="214"/>
      <c r="AO604" s="214"/>
      <c r="AP604" s="214"/>
      <c r="AQ604" s="214"/>
      <c r="AR604" s="214"/>
      <c r="AS604" s="214"/>
      <c r="AT604" s="214"/>
      <c r="AU604" s="214"/>
      <c r="AV604" s="214"/>
      <c r="AW604" s="214"/>
      <c r="AX604" s="214"/>
      <c r="AY604" s="214"/>
      <c r="AZ604" s="214"/>
      <c r="BA604" s="214"/>
      <c r="BB604" s="214"/>
      <c r="BC604" s="214"/>
      <c r="BD604" s="214"/>
      <c r="BE604" s="214"/>
      <c r="BF604" s="214"/>
      <c r="BG604" s="214"/>
      <c r="BH604" s="214"/>
    </row>
    <row r="605" spans="1:60" outlineLevel="3" x14ac:dyDescent="0.2">
      <c r="A605" s="221"/>
      <c r="B605" s="222"/>
      <c r="C605" s="268" t="s">
        <v>1776</v>
      </c>
      <c r="D605" s="262"/>
      <c r="E605" s="263">
        <v>1</v>
      </c>
      <c r="F605" s="224"/>
      <c r="G605" s="224"/>
      <c r="H605" s="224"/>
      <c r="I605" s="224"/>
      <c r="J605" s="224"/>
      <c r="K605" s="224"/>
      <c r="L605" s="224"/>
      <c r="M605" s="224"/>
      <c r="N605" s="223"/>
      <c r="O605" s="223"/>
      <c r="P605" s="223"/>
      <c r="Q605" s="223"/>
      <c r="R605" s="224"/>
      <c r="S605" s="224"/>
      <c r="T605" s="224"/>
      <c r="U605" s="224"/>
      <c r="V605" s="224"/>
      <c r="W605" s="224"/>
      <c r="X605" s="224"/>
      <c r="Y605" s="224"/>
      <c r="Z605" s="214"/>
      <c r="AA605" s="214"/>
      <c r="AB605" s="214"/>
      <c r="AC605" s="214"/>
      <c r="AD605" s="214"/>
      <c r="AE605" s="214"/>
      <c r="AF605" s="214"/>
      <c r="AG605" s="214" t="s">
        <v>371</v>
      </c>
      <c r="AH605" s="214">
        <v>0</v>
      </c>
      <c r="AI605" s="214"/>
      <c r="AJ605" s="214"/>
      <c r="AK605" s="214"/>
      <c r="AL605" s="214"/>
      <c r="AM605" s="214"/>
      <c r="AN605" s="214"/>
      <c r="AO605" s="214"/>
      <c r="AP605" s="214"/>
      <c r="AQ605" s="214"/>
      <c r="AR605" s="214"/>
      <c r="AS605" s="214"/>
      <c r="AT605" s="214"/>
      <c r="AU605" s="214"/>
      <c r="AV605" s="214"/>
      <c r="AW605" s="214"/>
      <c r="AX605" s="214"/>
      <c r="AY605" s="214"/>
      <c r="AZ605" s="214"/>
      <c r="BA605" s="214"/>
      <c r="BB605" s="214"/>
      <c r="BC605" s="214"/>
      <c r="BD605" s="214"/>
      <c r="BE605" s="214"/>
      <c r="BF605" s="214"/>
      <c r="BG605" s="214"/>
      <c r="BH605" s="214"/>
    </row>
    <row r="606" spans="1:60" ht="22.5" outlineLevel="1" x14ac:dyDescent="0.2">
      <c r="A606" s="236">
        <v>131</v>
      </c>
      <c r="B606" s="237" t="s">
        <v>765</v>
      </c>
      <c r="C606" s="254" t="s">
        <v>1781</v>
      </c>
      <c r="D606" s="238" t="s">
        <v>375</v>
      </c>
      <c r="E606" s="239">
        <v>1</v>
      </c>
      <c r="F606" s="240"/>
      <c r="G606" s="241">
        <f>ROUND(E606*F606,2)</f>
        <v>0</v>
      </c>
      <c r="H606" s="240"/>
      <c r="I606" s="241">
        <f>ROUND(E606*H606,2)</f>
        <v>0</v>
      </c>
      <c r="J606" s="240"/>
      <c r="K606" s="241">
        <f>ROUND(E606*J606,2)</f>
        <v>0</v>
      </c>
      <c r="L606" s="241">
        <v>12</v>
      </c>
      <c r="M606" s="241">
        <f>G606*(1+L606/100)</f>
        <v>0</v>
      </c>
      <c r="N606" s="239">
        <v>0</v>
      </c>
      <c r="O606" s="239">
        <f>ROUND(E606*N606,2)</f>
        <v>0</v>
      </c>
      <c r="P606" s="239">
        <v>0</v>
      </c>
      <c r="Q606" s="239">
        <f>ROUND(E606*P606,2)</f>
        <v>0</v>
      </c>
      <c r="R606" s="241"/>
      <c r="S606" s="241" t="s">
        <v>331</v>
      </c>
      <c r="T606" s="242" t="s">
        <v>316</v>
      </c>
      <c r="U606" s="224">
        <v>0</v>
      </c>
      <c r="V606" s="224">
        <f>ROUND(E606*U606,2)</f>
        <v>0</v>
      </c>
      <c r="W606" s="224"/>
      <c r="X606" s="224" t="s">
        <v>336</v>
      </c>
      <c r="Y606" s="224" t="s">
        <v>317</v>
      </c>
      <c r="Z606" s="214"/>
      <c r="AA606" s="214"/>
      <c r="AB606" s="214"/>
      <c r="AC606" s="214"/>
      <c r="AD606" s="214"/>
      <c r="AE606" s="214"/>
      <c r="AF606" s="214"/>
      <c r="AG606" s="214" t="s">
        <v>367</v>
      </c>
      <c r="AH606" s="214"/>
      <c r="AI606" s="214"/>
      <c r="AJ606" s="214"/>
      <c r="AK606" s="214"/>
      <c r="AL606" s="214"/>
      <c r="AM606" s="214"/>
      <c r="AN606" s="214"/>
      <c r="AO606" s="214"/>
      <c r="AP606" s="214"/>
      <c r="AQ606" s="214"/>
      <c r="AR606" s="214"/>
      <c r="AS606" s="214"/>
      <c r="AT606" s="214"/>
      <c r="AU606" s="214"/>
      <c r="AV606" s="214"/>
      <c r="AW606" s="214"/>
      <c r="AX606" s="214"/>
      <c r="AY606" s="214"/>
      <c r="AZ606" s="214"/>
      <c r="BA606" s="214"/>
      <c r="BB606" s="214"/>
      <c r="BC606" s="214"/>
      <c r="BD606" s="214"/>
      <c r="BE606" s="214"/>
      <c r="BF606" s="214"/>
      <c r="BG606" s="214"/>
      <c r="BH606" s="214"/>
    </row>
    <row r="607" spans="1:60" outlineLevel="2" x14ac:dyDescent="0.2">
      <c r="A607" s="221"/>
      <c r="B607" s="222"/>
      <c r="C607" s="255" t="s">
        <v>1782</v>
      </c>
      <c r="D607" s="243"/>
      <c r="E607" s="243"/>
      <c r="F607" s="243"/>
      <c r="G607" s="243"/>
      <c r="H607" s="224"/>
      <c r="I607" s="224"/>
      <c r="J607" s="224"/>
      <c r="K607" s="224"/>
      <c r="L607" s="224"/>
      <c r="M607" s="224"/>
      <c r="N607" s="223"/>
      <c r="O607" s="223"/>
      <c r="P607" s="223"/>
      <c r="Q607" s="223"/>
      <c r="R607" s="224"/>
      <c r="S607" s="224"/>
      <c r="T607" s="224"/>
      <c r="U607" s="224"/>
      <c r="V607" s="224"/>
      <c r="W607" s="224"/>
      <c r="X607" s="224"/>
      <c r="Y607" s="224"/>
      <c r="Z607" s="214"/>
      <c r="AA607" s="214"/>
      <c r="AB607" s="214"/>
      <c r="AC607" s="214"/>
      <c r="AD607" s="214"/>
      <c r="AE607" s="214"/>
      <c r="AF607" s="214"/>
      <c r="AG607" s="214" t="s">
        <v>320</v>
      </c>
      <c r="AH607" s="214"/>
      <c r="AI607" s="214"/>
      <c r="AJ607" s="214"/>
      <c r="AK607" s="214"/>
      <c r="AL607" s="214"/>
      <c r="AM607" s="214"/>
      <c r="AN607" s="214"/>
      <c r="AO607" s="214"/>
      <c r="AP607" s="214"/>
      <c r="AQ607" s="214"/>
      <c r="AR607" s="214"/>
      <c r="AS607" s="214"/>
      <c r="AT607" s="214"/>
      <c r="AU607" s="214"/>
      <c r="AV607" s="214"/>
      <c r="AW607" s="214"/>
      <c r="AX607" s="214"/>
      <c r="AY607" s="214"/>
      <c r="AZ607" s="214"/>
      <c r="BA607" s="214"/>
      <c r="BB607" s="214"/>
      <c r="BC607" s="214"/>
      <c r="BD607" s="214"/>
      <c r="BE607" s="214"/>
      <c r="BF607" s="214"/>
      <c r="BG607" s="214"/>
      <c r="BH607" s="214"/>
    </row>
    <row r="608" spans="1:60" outlineLevel="3" x14ac:dyDescent="0.2">
      <c r="A608" s="221"/>
      <c r="B608" s="222"/>
      <c r="C608" s="258" t="s">
        <v>1869</v>
      </c>
      <c r="D608" s="252"/>
      <c r="E608" s="252"/>
      <c r="F608" s="252"/>
      <c r="G608" s="252"/>
      <c r="H608" s="224"/>
      <c r="I608" s="224"/>
      <c r="J608" s="224"/>
      <c r="K608" s="224"/>
      <c r="L608" s="224"/>
      <c r="M608" s="224"/>
      <c r="N608" s="223"/>
      <c r="O608" s="223"/>
      <c r="P608" s="223"/>
      <c r="Q608" s="223"/>
      <c r="R608" s="224"/>
      <c r="S608" s="224"/>
      <c r="T608" s="224"/>
      <c r="U608" s="224"/>
      <c r="V608" s="224"/>
      <c r="W608" s="224"/>
      <c r="X608" s="224"/>
      <c r="Y608" s="224"/>
      <c r="Z608" s="214"/>
      <c r="AA608" s="214"/>
      <c r="AB608" s="214"/>
      <c r="AC608" s="214"/>
      <c r="AD608" s="214"/>
      <c r="AE608" s="214"/>
      <c r="AF608" s="214"/>
      <c r="AG608" s="214" t="s">
        <v>320</v>
      </c>
      <c r="AH608" s="214"/>
      <c r="AI608" s="214"/>
      <c r="AJ608" s="214"/>
      <c r="AK608" s="214"/>
      <c r="AL608" s="214"/>
      <c r="AM608" s="214"/>
      <c r="AN608" s="214"/>
      <c r="AO608" s="214"/>
      <c r="AP608" s="214"/>
      <c r="AQ608" s="214"/>
      <c r="AR608" s="214"/>
      <c r="AS608" s="214"/>
      <c r="AT608" s="214"/>
      <c r="AU608" s="214"/>
      <c r="AV608" s="214"/>
      <c r="AW608" s="214"/>
      <c r="AX608" s="214"/>
      <c r="AY608" s="214"/>
      <c r="AZ608" s="214"/>
      <c r="BA608" s="214"/>
      <c r="BB608" s="214"/>
      <c r="BC608" s="214"/>
      <c r="BD608" s="214"/>
      <c r="BE608" s="214"/>
      <c r="BF608" s="214"/>
      <c r="BG608" s="214"/>
      <c r="BH608" s="214"/>
    </row>
    <row r="609" spans="1:60" outlineLevel="3" x14ac:dyDescent="0.2">
      <c r="A609" s="221"/>
      <c r="B609" s="222"/>
      <c r="C609" s="258" t="s">
        <v>1870</v>
      </c>
      <c r="D609" s="252"/>
      <c r="E609" s="252"/>
      <c r="F609" s="252"/>
      <c r="G609" s="252"/>
      <c r="H609" s="224"/>
      <c r="I609" s="224"/>
      <c r="J609" s="224"/>
      <c r="K609" s="224"/>
      <c r="L609" s="224"/>
      <c r="M609" s="224"/>
      <c r="N609" s="223"/>
      <c r="O609" s="223"/>
      <c r="P609" s="223"/>
      <c r="Q609" s="223"/>
      <c r="R609" s="224"/>
      <c r="S609" s="224"/>
      <c r="T609" s="224"/>
      <c r="U609" s="224"/>
      <c r="V609" s="224"/>
      <c r="W609" s="224"/>
      <c r="X609" s="224"/>
      <c r="Y609" s="224"/>
      <c r="Z609" s="214"/>
      <c r="AA609" s="214"/>
      <c r="AB609" s="214"/>
      <c r="AC609" s="214"/>
      <c r="AD609" s="214"/>
      <c r="AE609" s="214"/>
      <c r="AF609" s="214"/>
      <c r="AG609" s="214" t="s">
        <v>320</v>
      </c>
      <c r="AH609" s="214"/>
      <c r="AI609" s="214"/>
      <c r="AJ609" s="214"/>
      <c r="AK609" s="214"/>
      <c r="AL609" s="214"/>
      <c r="AM609" s="214"/>
      <c r="AN609" s="214"/>
      <c r="AO609" s="214"/>
      <c r="AP609" s="214"/>
      <c r="AQ609" s="214"/>
      <c r="AR609" s="214"/>
      <c r="AS609" s="214"/>
      <c r="AT609" s="214"/>
      <c r="AU609" s="214"/>
      <c r="AV609" s="214"/>
      <c r="AW609" s="214"/>
      <c r="AX609" s="214"/>
      <c r="AY609" s="214"/>
      <c r="AZ609" s="214"/>
      <c r="BA609" s="214"/>
      <c r="BB609" s="214"/>
      <c r="BC609" s="214"/>
      <c r="BD609" s="214"/>
      <c r="BE609" s="214"/>
      <c r="BF609" s="214"/>
      <c r="BG609" s="214"/>
      <c r="BH609" s="214"/>
    </row>
    <row r="610" spans="1:60" outlineLevel="3" x14ac:dyDescent="0.2">
      <c r="A610" s="221"/>
      <c r="B610" s="222"/>
      <c r="C610" s="258" t="s">
        <v>1181</v>
      </c>
      <c r="D610" s="252"/>
      <c r="E610" s="252"/>
      <c r="F610" s="252"/>
      <c r="G610" s="252"/>
      <c r="H610" s="224"/>
      <c r="I610" s="224"/>
      <c r="J610" s="224"/>
      <c r="K610" s="224"/>
      <c r="L610" s="224"/>
      <c r="M610" s="224"/>
      <c r="N610" s="223"/>
      <c r="O610" s="223"/>
      <c r="P610" s="223"/>
      <c r="Q610" s="223"/>
      <c r="R610" s="224"/>
      <c r="S610" s="224"/>
      <c r="T610" s="224"/>
      <c r="U610" s="224"/>
      <c r="V610" s="224"/>
      <c r="W610" s="224"/>
      <c r="X610" s="224"/>
      <c r="Y610" s="224"/>
      <c r="Z610" s="214"/>
      <c r="AA610" s="214"/>
      <c r="AB610" s="214"/>
      <c r="AC610" s="214"/>
      <c r="AD610" s="214"/>
      <c r="AE610" s="214"/>
      <c r="AF610" s="214"/>
      <c r="AG610" s="214" t="s">
        <v>320</v>
      </c>
      <c r="AH610" s="214"/>
      <c r="AI610" s="214"/>
      <c r="AJ610" s="214"/>
      <c r="AK610" s="214"/>
      <c r="AL610" s="214"/>
      <c r="AM610" s="214"/>
      <c r="AN610" s="214"/>
      <c r="AO610" s="214"/>
      <c r="AP610" s="214"/>
      <c r="AQ610" s="214"/>
      <c r="AR610" s="214"/>
      <c r="AS610" s="214"/>
      <c r="AT610" s="214"/>
      <c r="AU610" s="214"/>
      <c r="AV610" s="214"/>
      <c r="AW610" s="214"/>
      <c r="AX610" s="214"/>
      <c r="AY610" s="214"/>
      <c r="AZ610" s="214"/>
      <c r="BA610" s="214"/>
      <c r="BB610" s="214"/>
      <c r="BC610" s="214"/>
      <c r="BD610" s="214"/>
      <c r="BE610" s="214"/>
      <c r="BF610" s="214"/>
      <c r="BG610" s="214"/>
      <c r="BH610" s="214"/>
    </row>
    <row r="611" spans="1:60" outlineLevel="3" x14ac:dyDescent="0.2">
      <c r="A611" s="221"/>
      <c r="B611" s="222"/>
      <c r="C611" s="257" t="s">
        <v>354</v>
      </c>
      <c r="D611" s="225"/>
      <c r="E611" s="226"/>
      <c r="F611" s="227"/>
      <c r="G611" s="227"/>
      <c r="H611" s="224"/>
      <c r="I611" s="224"/>
      <c r="J611" s="224"/>
      <c r="K611" s="224"/>
      <c r="L611" s="224"/>
      <c r="M611" s="224"/>
      <c r="N611" s="223"/>
      <c r="O611" s="223"/>
      <c r="P611" s="223"/>
      <c r="Q611" s="223"/>
      <c r="R611" s="224"/>
      <c r="S611" s="224"/>
      <c r="T611" s="224"/>
      <c r="U611" s="224"/>
      <c r="V611" s="224"/>
      <c r="W611" s="224"/>
      <c r="X611" s="224"/>
      <c r="Y611" s="224"/>
      <c r="Z611" s="214"/>
      <c r="AA611" s="214"/>
      <c r="AB611" s="214"/>
      <c r="AC611" s="214"/>
      <c r="AD611" s="214"/>
      <c r="AE611" s="214"/>
      <c r="AF611" s="214"/>
      <c r="AG611" s="214" t="s">
        <v>320</v>
      </c>
      <c r="AH611" s="214"/>
      <c r="AI611" s="214"/>
      <c r="AJ611" s="214"/>
      <c r="AK611" s="214"/>
      <c r="AL611" s="214"/>
      <c r="AM611" s="214"/>
      <c r="AN611" s="214"/>
      <c r="AO611" s="214"/>
      <c r="AP611" s="214"/>
      <c r="AQ611" s="214"/>
      <c r="AR611" s="214"/>
      <c r="AS611" s="214"/>
      <c r="AT611" s="214"/>
      <c r="AU611" s="214"/>
      <c r="AV611" s="214"/>
      <c r="AW611" s="214"/>
      <c r="AX611" s="214"/>
      <c r="AY611" s="214"/>
      <c r="AZ611" s="214"/>
      <c r="BA611" s="214"/>
      <c r="BB611" s="214"/>
      <c r="BC611" s="214"/>
      <c r="BD611" s="214"/>
      <c r="BE611" s="214"/>
      <c r="BF611" s="214"/>
      <c r="BG611" s="214"/>
      <c r="BH611" s="214"/>
    </row>
    <row r="612" spans="1:60" outlineLevel="3" x14ac:dyDescent="0.2">
      <c r="A612" s="221"/>
      <c r="B612" s="222"/>
      <c r="C612" s="258" t="s">
        <v>753</v>
      </c>
      <c r="D612" s="252"/>
      <c r="E612" s="252"/>
      <c r="F612" s="252"/>
      <c r="G612" s="252"/>
      <c r="H612" s="224"/>
      <c r="I612" s="224"/>
      <c r="J612" s="224"/>
      <c r="K612" s="224"/>
      <c r="L612" s="224"/>
      <c r="M612" s="224"/>
      <c r="N612" s="223"/>
      <c r="O612" s="223"/>
      <c r="P612" s="223"/>
      <c r="Q612" s="223"/>
      <c r="R612" s="224"/>
      <c r="S612" s="224"/>
      <c r="T612" s="224"/>
      <c r="U612" s="224"/>
      <c r="V612" s="224"/>
      <c r="W612" s="224"/>
      <c r="X612" s="224"/>
      <c r="Y612" s="224"/>
      <c r="Z612" s="214"/>
      <c r="AA612" s="214"/>
      <c r="AB612" s="214"/>
      <c r="AC612" s="214"/>
      <c r="AD612" s="214"/>
      <c r="AE612" s="214"/>
      <c r="AF612" s="214"/>
      <c r="AG612" s="214" t="s">
        <v>320</v>
      </c>
      <c r="AH612" s="214"/>
      <c r="AI612" s="214"/>
      <c r="AJ612" s="214"/>
      <c r="AK612" s="214"/>
      <c r="AL612" s="214"/>
      <c r="AM612" s="214"/>
      <c r="AN612" s="214"/>
      <c r="AO612" s="214"/>
      <c r="AP612" s="214"/>
      <c r="AQ612" s="214"/>
      <c r="AR612" s="214"/>
      <c r="AS612" s="214"/>
      <c r="AT612" s="214"/>
      <c r="AU612" s="214"/>
      <c r="AV612" s="214"/>
      <c r="AW612" s="214"/>
      <c r="AX612" s="214"/>
      <c r="AY612" s="214"/>
      <c r="AZ612" s="214"/>
      <c r="BA612" s="214"/>
      <c r="BB612" s="214"/>
      <c r="BC612" s="214"/>
      <c r="BD612" s="214"/>
      <c r="BE612" s="214"/>
      <c r="BF612" s="214"/>
      <c r="BG612" s="214"/>
      <c r="BH612" s="214"/>
    </row>
    <row r="613" spans="1:60" outlineLevel="2" x14ac:dyDescent="0.2">
      <c r="A613" s="221"/>
      <c r="B613" s="222"/>
      <c r="C613" s="268" t="s">
        <v>1783</v>
      </c>
      <c r="D613" s="262"/>
      <c r="E613" s="263">
        <v>1</v>
      </c>
      <c r="F613" s="224"/>
      <c r="G613" s="224"/>
      <c r="H613" s="224"/>
      <c r="I613" s="224"/>
      <c r="J613" s="224"/>
      <c r="K613" s="224"/>
      <c r="L613" s="224"/>
      <c r="M613" s="224"/>
      <c r="N613" s="223"/>
      <c r="O613" s="223"/>
      <c r="P613" s="223"/>
      <c r="Q613" s="223"/>
      <c r="R613" s="224"/>
      <c r="S613" s="224"/>
      <c r="T613" s="224"/>
      <c r="U613" s="224"/>
      <c r="V613" s="224"/>
      <c r="W613" s="224"/>
      <c r="X613" s="224"/>
      <c r="Y613" s="224"/>
      <c r="Z613" s="214"/>
      <c r="AA613" s="214"/>
      <c r="AB613" s="214"/>
      <c r="AC613" s="214"/>
      <c r="AD613" s="214"/>
      <c r="AE613" s="214"/>
      <c r="AF613" s="214"/>
      <c r="AG613" s="214" t="s">
        <v>371</v>
      </c>
      <c r="AH613" s="214">
        <v>0</v>
      </c>
      <c r="AI613" s="214"/>
      <c r="AJ613" s="214"/>
      <c r="AK613" s="214"/>
      <c r="AL613" s="214"/>
      <c r="AM613" s="214"/>
      <c r="AN613" s="214"/>
      <c r="AO613" s="214"/>
      <c r="AP613" s="214"/>
      <c r="AQ613" s="214"/>
      <c r="AR613" s="214"/>
      <c r="AS613" s="214"/>
      <c r="AT613" s="214"/>
      <c r="AU613" s="214"/>
      <c r="AV613" s="214"/>
      <c r="AW613" s="214"/>
      <c r="AX613" s="214"/>
      <c r="AY613" s="214"/>
      <c r="AZ613" s="214"/>
      <c r="BA613" s="214"/>
      <c r="BB613" s="214"/>
      <c r="BC613" s="214"/>
      <c r="BD613" s="214"/>
      <c r="BE613" s="214"/>
      <c r="BF613" s="214"/>
      <c r="BG613" s="214"/>
      <c r="BH613" s="214"/>
    </row>
    <row r="614" spans="1:60" outlineLevel="1" x14ac:dyDescent="0.2">
      <c r="A614" s="236">
        <v>132</v>
      </c>
      <c r="B614" s="237" t="s">
        <v>1196</v>
      </c>
      <c r="C614" s="254" t="s">
        <v>1197</v>
      </c>
      <c r="D614" s="238" t="s">
        <v>379</v>
      </c>
      <c r="E614" s="239">
        <v>11.589</v>
      </c>
      <c r="F614" s="240"/>
      <c r="G614" s="241">
        <f>ROUND(E614*F614,2)</f>
        <v>0</v>
      </c>
      <c r="H614" s="240"/>
      <c r="I614" s="241">
        <f>ROUND(E614*H614,2)</f>
        <v>0</v>
      </c>
      <c r="J614" s="240"/>
      <c r="K614" s="241">
        <f>ROUND(E614*J614,2)</f>
        <v>0</v>
      </c>
      <c r="L614" s="241">
        <v>12</v>
      </c>
      <c r="M614" s="241">
        <f>G614*(1+L614/100)</f>
        <v>0</v>
      </c>
      <c r="N614" s="239">
        <v>0</v>
      </c>
      <c r="O614" s="239">
        <f>ROUND(E614*N614,2)</f>
        <v>0</v>
      </c>
      <c r="P614" s="239">
        <v>0</v>
      </c>
      <c r="Q614" s="239">
        <f>ROUND(E614*P614,2)</f>
        <v>0</v>
      </c>
      <c r="R614" s="241"/>
      <c r="S614" s="241" t="s">
        <v>331</v>
      </c>
      <c r="T614" s="242" t="s">
        <v>316</v>
      </c>
      <c r="U614" s="224">
        <v>0</v>
      </c>
      <c r="V614" s="224">
        <f>ROUND(E614*U614,2)</f>
        <v>0</v>
      </c>
      <c r="W614" s="224"/>
      <c r="X614" s="224" t="s">
        <v>336</v>
      </c>
      <c r="Y614" s="224" t="s">
        <v>317</v>
      </c>
      <c r="Z614" s="214"/>
      <c r="AA614" s="214"/>
      <c r="AB614" s="214"/>
      <c r="AC614" s="214"/>
      <c r="AD614" s="214"/>
      <c r="AE614" s="214"/>
      <c r="AF614" s="214"/>
      <c r="AG614" s="214" t="s">
        <v>367</v>
      </c>
      <c r="AH614" s="214"/>
      <c r="AI614" s="214"/>
      <c r="AJ614" s="214"/>
      <c r="AK614" s="214"/>
      <c r="AL614" s="214"/>
      <c r="AM614" s="214"/>
      <c r="AN614" s="214"/>
      <c r="AO614" s="214"/>
      <c r="AP614" s="214"/>
      <c r="AQ614" s="214"/>
      <c r="AR614" s="214"/>
      <c r="AS614" s="214"/>
      <c r="AT614" s="214"/>
      <c r="AU614" s="214"/>
      <c r="AV614" s="214"/>
      <c r="AW614" s="214"/>
      <c r="AX614" s="214"/>
      <c r="AY614" s="214"/>
      <c r="AZ614" s="214"/>
      <c r="BA614" s="214"/>
      <c r="BB614" s="214"/>
      <c r="BC614" s="214"/>
      <c r="BD614" s="214"/>
      <c r="BE614" s="214"/>
      <c r="BF614" s="214"/>
      <c r="BG614" s="214"/>
      <c r="BH614" s="214"/>
    </row>
    <row r="615" spans="1:60" outlineLevel="2" x14ac:dyDescent="0.2">
      <c r="A615" s="221"/>
      <c r="B615" s="222"/>
      <c r="C615" s="268" t="s">
        <v>1784</v>
      </c>
      <c r="D615" s="262"/>
      <c r="E615" s="263">
        <v>8.36</v>
      </c>
      <c r="F615" s="224"/>
      <c r="G615" s="224"/>
      <c r="H615" s="224"/>
      <c r="I615" s="224"/>
      <c r="J615" s="224"/>
      <c r="K615" s="224"/>
      <c r="L615" s="224"/>
      <c r="M615" s="224"/>
      <c r="N615" s="223"/>
      <c r="O615" s="223"/>
      <c r="P615" s="223"/>
      <c r="Q615" s="223"/>
      <c r="R615" s="224"/>
      <c r="S615" s="224"/>
      <c r="T615" s="224"/>
      <c r="U615" s="224"/>
      <c r="V615" s="224"/>
      <c r="W615" s="224"/>
      <c r="X615" s="224"/>
      <c r="Y615" s="224"/>
      <c r="Z615" s="214"/>
      <c r="AA615" s="214"/>
      <c r="AB615" s="214"/>
      <c r="AC615" s="214"/>
      <c r="AD615" s="214"/>
      <c r="AE615" s="214"/>
      <c r="AF615" s="214"/>
      <c r="AG615" s="214" t="s">
        <v>371</v>
      </c>
      <c r="AH615" s="214">
        <v>0</v>
      </c>
      <c r="AI615" s="214"/>
      <c r="AJ615" s="214"/>
      <c r="AK615" s="214"/>
      <c r="AL615" s="214"/>
      <c r="AM615" s="214"/>
      <c r="AN615" s="214"/>
      <c r="AO615" s="214"/>
      <c r="AP615" s="214"/>
      <c r="AQ615" s="214"/>
      <c r="AR615" s="214"/>
      <c r="AS615" s="214"/>
      <c r="AT615" s="214"/>
      <c r="AU615" s="214"/>
      <c r="AV615" s="214"/>
      <c r="AW615" s="214"/>
      <c r="AX615" s="214"/>
      <c r="AY615" s="214"/>
      <c r="AZ615" s="214"/>
      <c r="BA615" s="214"/>
      <c r="BB615" s="214"/>
      <c r="BC615" s="214"/>
      <c r="BD615" s="214"/>
      <c r="BE615" s="214"/>
      <c r="BF615" s="214"/>
      <c r="BG615" s="214"/>
      <c r="BH615" s="214"/>
    </row>
    <row r="616" spans="1:60" outlineLevel="3" x14ac:dyDescent="0.2">
      <c r="A616" s="221"/>
      <c r="B616" s="222"/>
      <c r="C616" s="268" t="s">
        <v>1603</v>
      </c>
      <c r="D616" s="262"/>
      <c r="E616" s="263">
        <v>3.0070000000000001</v>
      </c>
      <c r="F616" s="224"/>
      <c r="G616" s="224"/>
      <c r="H616" s="224"/>
      <c r="I616" s="224"/>
      <c r="J616" s="224"/>
      <c r="K616" s="224"/>
      <c r="L616" s="224"/>
      <c r="M616" s="224"/>
      <c r="N616" s="223"/>
      <c r="O616" s="223"/>
      <c r="P616" s="223"/>
      <c r="Q616" s="223"/>
      <c r="R616" s="224"/>
      <c r="S616" s="224"/>
      <c r="T616" s="224"/>
      <c r="U616" s="224"/>
      <c r="V616" s="224"/>
      <c r="W616" s="224"/>
      <c r="X616" s="224"/>
      <c r="Y616" s="224"/>
      <c r="Z616" s="214"/>
      <c r="AA616" s="214"/>
      <c r="AB616" s="214"/>
      <c r="AC616" s="214"/>
      <c r="AD616" s="214"/>
      <c r="AE616" s="214"/>
      <c r="AF616" s="214"/>
      <c r="AG616" s="214" t="s">
        <v>371</v>
      </c>
      <c r="AH616" s="214">
        <v>0</v>
      </c>
      <c r="AI616" s="214"/>
      <c r="AJ616" s="214"/>
      <c r="AK616" s="214"/>
      <c r="AL616" s="214"/>
      <c r="AM616" s="214"/>
      <c r="AN616" s="214"/>
      <c r="AO616" s="214"/>
      <c r="AP616" s="214"/>
      <c r="AQ616" s="214"/>
      <c r="AR616" s="214"/>
      <c r="AS616" s="214"/>
      <c r="AT616" s="214"/>
      <c r="AU616" s="214"/>
      <c r="AV616" s="214"/>
      <c r="AW616" s="214"/>
      <c r="AX616" s="214"/>
      <c r="AY616" s="214"/>
      <c r="AZ616" s="214"/>
      <c r="BA616" s="214"/>
      <c r="BB616" s="214"/>
      <c r="BC616" s="214"/>
      <c r="BD616" s="214"/>
      <c r="BE616" s="214"/>
      <c r="BF616" s="214"/>
      <c r="BG616" s="214"/>
      <c r="BH616" s="214"/>
    </row>
    <row r="617" spans="1:60" outlineLevel="3" x14ac:dyDescent="0.2">
      <c r="A617" s="221"/>
      <c r="B617" s="222"/>
      <c r="C617" s="268" t="s">
        <v>1604</v>
      </c>
      <c r="D617" s="262"/>
      <c r="E617" s="263">
        <v>0.222</v>
      </c>
      <c r="F617" s="224"/>
      <c r="G617" s="224"/>
      <c r="H617" s="224"/>
      <c r="I617" s="224"/>
      <c r="J617" s="224"/>
      <c r="K617" s="224"/>
      <c r="L617" s="224"/>
      <c r="M617" s="224"/>
      <c r="N617" s="223"/>
      <c r="O617" s="223"/>
      <c r="P617" s="223"/>
      <c r="Q617" s="223"/>
      <c r="R617" s="224"/>
      <c r="S617" s="224"/>
      <c r="T617" s="224"/>
      <c r="U617" s="224"/>
      <c r="V617" s="224"/>
      <c r="W617" s="224"/>
      <c r="X617" s="224"/>
      <c r="Y617" s="224"/>
      <c r="Z617" s="214"/>
      <c r="AA617" s="214"/>
      <c r="AB617" s="214"/>
      <c r="AC617" s="214"/>
      <c r="AD617" s="214"/>
      <c r="AE617" s="214"/>
      <c r="AF617" s="214"/>
      <c r="AG617" s="214" t="s">
        <v>371</v>
      </c>
      <c r="AH617" s="214">
        <v>0</v>
      </c>
      <c r="AI617" s="214"/>
      <c r="AJ617" s="214"/>
      <c r="AK617" s="214"/>
      <c r="AL617" s="214"/>
      <c r="AM617" s="214"/>
      <c r="AN617" s="214"/>
      <c r="AO617" s="214"/>
      <c r="AP617" s="214"/>
      <c r="AQ617" s="214"/>
      <c r="AR617" s="214"/>
      <c r="AS617" s="214"/>
      <c r="AT617" s="214"/>
      <c r="AU617" s="214"/>
      <c r="AV617" s="214"/>
      <c r="AW617" s="214"/>
      <c r="AX617" s="214"/>
      <c r="AY617" s="214"/>
      <c r="AZ617" s="214"/>
      <c r="BA617" s="214"/>
      <c r="BB617" s="214"/>
      <c r="BC617" s="214"/>
      <c r="BD617" s="214"/>
      <c r="BE617" s="214"/>
      <c r="BF617" s="214"/>
      <c r="BG617" s="214"/>
      <c r="BH617" s="214"/>
    </row>
    <row r="618" spans="1:60" outlineLevel="1" x14ac:dyDescent="0.2">
      <c r="A618" s="236">
        <v>133</v>
      </c>
      <c r="B618" s="237" t="s">
        <v>769</v>
      </c>
      <c r="C618" s="254" t="s">
        <v>770</v>
      </c>
      <c r="D618" s="238" t="s">
        <v>375</v>
      </c>
      <c r="E618" s="239">
        <v>1</v>
      </c>
      <c r="F618" s="240"/>
      <c r="G618" s="241">
        <f>ROUND(E618*F618,2)</f>
        <v>0</v>
      </c>
      <c r="H618" s="240"/>
      <c r="I618" s="241">
        <f>ROUND(E618*H618,2)</f>
        <v>0</v>
      </c>
      <c r="J618" s="240"/>
      <c r="K618" s="241">
        <f>ROUND(E618*J618,2)</f>
        <v>0</v>
      </c>
      <c r="L618" s="241">
        <v>12</v>
      </c>
      <c r="M618" s="241">
        <f>G618*(1+L618/100)</f>
        <v>0</v>
      </c>
      <c r="N618" s="239">
        <v>1.0000000000000001E-5</v>
      </c>
      <c r="O618" s="239">
        <f>ROUND(E618*N618,2)</f>
        <v>0</v>
      </c>
      <c r="P618" s="239">
        <v>0</v>
      </c>
      <c r="Q618" s="239">
        <f>ROUND(E618*P618,2)</f>
        <v>0</v>
      </c>
      <c r="R618" s="241" t="s">
        <v>735</v>
      </c>
      <c r="S618" s="241" t="s">
        <v>315</v>
      </c>
      <c r="T618" s="242" t="s">
        <v>315</v>
      </c>
      <c r="U618" s="224">
        <v>0.26</v>
      </c>
      <c r="V618" s="224">
        <f>ROUND(E618*U618,2)</f>
        <v>0.26</v>
      </c>
      <c r="W618" s="224"/>
      <c r="X618" s="224" t="s">
        <v>336</v>
      </c>
      <c r="Y618" s="224" t="s">
        <v>317</v>
      </c>
      <c r="Z618" s="214"/>
      <c r="AA618" s="214"/>
      <c r="AB618" s="214"/>
      <c r="AC618" s="214"/>
      <c r="AD618" s="214"/>
      <c r="AE618" s="214"/>
      <c r="AF618" s="214"/>
      <c r="AG618" s="214" t="s">
        <v>367</v>
      </c>
      <c r="AH618" s="214"/>
      <c r="AI618" s="214"/>
      <c r="AJ618" s="214"/>
      <c r="AK618" s="214"/>
      <c r="AL618" s="214"/>
      <c r="AM618" s="214"/>
      <c r="AN618" s="214"/>
      <c r="AO618" s="214"/>
      <c r="AP618" s="214"/>
      <c r="AQ618" s="214"/>
      <c r="AR618" s="214"/>
      <c r="AS618" s="214"/>
      <c r="AT618" s="214"/>
      <c r="AU618" s="214"/>
      <c r="AV618" s="214"/>
      <c r="AW618" s="214"/>
      <c r="AX618" s="214"/>
      <c r="AY618" s="214"/>
      <c r="AZ618" s="214"/>
      <c r="BA618" s="214"/>
      <c r="BB618" s="214"/>
      <c r="BC618" s="214"/>
      <c r="BD618" s="214"/>
      <c r="BE618" s="214"/>
      <c r="BF618" s="214"/>
      <c r="BG618" s="214"/>
      <c r="BH618" s="214"/>
    </row>
    <row r="619" spans="1:60" outlineLevel="2" x14ac:dyDescent="0.2">
      <c r="A619" s="221"/>
      <c r="B619" s="222"/>
      <c r="C619" s="268" t="s">
        <v>1785</v>
      </c>
      <c r="D619" s="262"/>
      <c r="E619" s="263"/>
      <c r="F619" s="224"/>
      <c r="G619" s="224"/>
      <c r="H619" s="224"/>
      <c r="I619" s="224"/>
      <c r="J619" s="224"/>
      <c r="K619" s="224"/>
      <c r="L619" s="224"/>
      <c r="M619" s="224"/>
      <c r="N619" s="223"/>
      <c r="O619" s="223"/>
      <c r="P619" s="223"/>
      <c r="Q619" s="223"/>
      <c r="R619" s="224"/>
      <c r="S619" s="224"/>
      <c r="T619" s="224"/>
      <c r="U619" s="224"/>
      <c r="V619" s="224"/>
      <c r="W619" s="224"/>
      <c r="X619" s="224"/>
      <c r="Y619" s="224"/>
      <c r="Z619" s="214"/>
      <c r="AA619" s="214"/>
      <c r="AB619" s="214"/>
      <c r="AC619" s="214"/>
      <c r="AD619" s="214"/>
      <c r="AE619" s="214"/>
      <c r="AF619" s="214"/>
      <c r="AG619" s="214" t="s">
        <v>371</v>
      </c>
      <c r="AH619" s="214">
        <v>0</v>
      </c>
      <c r="AI619" s="214"/>
      <c r="AJ619" s="214"/>
      <c r="AK619" s="214"/>
      <c r="AL619" s="214"/>
      <c r="AM619" s="214"/>
      <c r="AN619" s="214"/>
      <c r="AO619" s="214"/>
      <c r="AP619" s="214"/>
      <c r="AQ619" s="214"/>
      <c r="AR619" s="214"/>
      <c r="AS619" s="214"/>
      <c r="AT619" s="214"/>
      <c r="AU619" s="214"/>
      <c r="AV619" s="214"/>
      <c r="AW619" s="214"/>
      <c r="AX619" s="214"/>
      <c r="AY619" s="214"/>
      <c r="AZ619" s="214"/>
      <c r="BA619" s="214"/>
      <c r="BB619" s="214"/>
      <c r="BC619" s="214"/>
      <c r="BD619" s="214"/>
      <c r="BE619" s="214"/>
      <c r="BF619" s="214"/>
      <c r="BG619" s="214"/>
      <c r="BH619" s="214"/>
    </row>
    <row r="620" spans="1:60" outlineLevel="3" x14ac:dyDescent="0.2">
      <c r="A620" s="221"/>
      <c r="B620" s="222"/>
      <c r="C620" s="268" t="s">
        <v>1786</v>
      </c>
      <c r="D620" s="262"/>
      <c r="E620" s="263"/>
      <c r="F620" s="224"/>
      <c r="G620" s="224"/>
      <c r="H620" s="224"/>
      <c r="I620" s="224"/>
      <c r="J620" s="224"/>
      <c r="K620" s="224"/>
      <c r="L620" s="224"/>
      <c r="M620" s="224"/>
      <c r="N620" s="223"/>
      <c r="O620" s="223"/>
      <c r="P620" s="223"/>
      <c r="Q620" s="223"/>
      <c r="R620" s="224"/>
      <c r="S620" s="224"/>
      <c r="T620" s="224"/>
      <c r="U620" s="224"/>
      <c r="V620" s="224"/>
      <c r="W620" s="224"/>
      <c r="X620" s="224"/>
      <c r="Y620" s="224"/>
      <c r="Z620" s="214"/>
      <c r="AA620" s="214"/>
      <c r="AB620" s="214"/>
      <c r="AC620" s="214"/>
      <c r="AD620" s="214"/>
      <c r="AE620" s="214"/>
      <c r="AF620" s="214"/>
      <c r="AG620" s="214" t="s">
        <v>371</v>
      </c>
      <c r="AH620" s="214">
        <v>0</v>
      </c>
      <c r="AI620" s="214"/>
      <c r="AJ620" s="214"/>
      <c r="AK620" s="214"/>
      <c r="AL620" s="214"/>
      <c r="AM620" s="214"/>
      <c r="AN620" s="214"/>
      <c r="AO620" s="214"/>
      <c r="AP620" s="214"/>
      <c r="AQ620" s="214"/>
      <c r="AR620" s="214"/>
      <c r="AS620" s="214"/>
      <c r="AT620" s="214"/>
      <c r="AU620" s="214"/>
      <c r="AV620" s="214"/>
      <c r="AW620" s="214"/>
      <c r="AX620" s="214"/>
      <c r="AY620" s="214"/>
      <c r="AZ620" s="214"/>
      <c r="BA620" s="214"/>
      <c r="BB620" s="214"/>
      <c r="BC620" s="214"/>
      <c r="BD620" s="214"/>
      <c r="BE620" s="214"/>
      <c r="BF620" s="214"/>
      <c r="BG620" s="214"/>
      <c r="BH620" s="214"/>
    </row>
    <row r="621" spans="1:60" outlineLevel="3" x14ac:dyDescent="0.2">
      <c r="A621" s="221"/>
      <c r="B621" s="222"/>
      <c r="C621" s="268" t="s">
        <v>179</v>
      </c>
      <c r="D621" s="262"/>
      <c r="E621" s="263">
        <v>1</v>
      </c>
      <c r="F621" s="224"/>
      <c r="G621" s="224"/>
      <c r="H621" s="224"/>
      <c r="I621" s="224"/>
      <c r="J621" s="224"/>
      <c r="K621" s="224"/>
      <c r="L621" s="224"/>
      <c r="M621" s="224"/>
      <c r="N621" s="223"/>
      <c r="O621" s="223"/>
      <c r="P621" s="223"/>
      <c r="Q621" s="223"/>
      <c r="R621" s="224"/>
      <c r="S621" s="224"/>
      <c r="T621" s="224"/>
      <c r="U621" s="224"/>
      <c r="V621" s="224"/>
      <c r="W621" s="224"/>
      <c r="X621" s="224"/>
      <c r="Y621" s="224"/>
      <c r="Z621" s="214"/>
      <c r="AA621" s="214"/>
      <c r="AB621" s="214"/>
      <c r="AC621" s="214"/>
      <c r="AD621" s="214"/>
      <c r="AE621" s="214"/>
      <c r="AF621" s="214"/>
      <c r="AG621" s="214" t="s">
        <v>371</v>
      </c>
      <c r="AH621" s="214">
        <v>0</v>
      </c>
      <c r="AI621" s="214"/>
      <c r="AJ621" s="214"/>
      <c r="AK621" s="214"/>
      <c r="AL621" s="214"/>
      <c r="AM621" s="214"/>
      <c r="AN621" s="214"/>
      <c r="AO621" s="214"/>
      <c r="AP621" s="214"/>
      <c r="AQ621" s="214"/>
      <c r="AR621" s="214"/>
      <c r="AS621" s="214"/>
      <c r="AT621" s="214"/>
      <c r="AU621" s="214"/>
      <c r="AV621" s="214"/>
      <c r="AW621" s="214"/>
      <c r="AX621" s="214"/>
      <c r="AY621" s="214"/>
      <c r="AZ621" s="214"/>
      <c r="BA621" s="214"/>
      <c r="BB621" s="214"/>
      <c r="BC621" s="214"/>
      <c r="BD621" s="214"/>
      <c r="BE621" s="214"/>
      <c r="BF621" s="214"/>
      <c r="BG621" s="214"/>
      <c r="BH621" s="214"/>
    </row>
    <row r="622" spans="1:60" outlineLevel="1" x14ac:dyDescent="0.2">
      <c r="A622" s="245">
        <v>134</v>
      </c>
      <c r="B622" s="246" t="s">
        <v>1175</v>
      </c>
      <c r="C622" s="256" t="s">
        <v>1176</v>
      </c>
      <c r="D622" s="247" t="s">
        <v>375</v>
      </c>
      <c r="E622" s="248">
        <v>1</v>
      </c>
      <c r="F622" s="249"/>
      <c r="G622" s="250">
        <f>ROUND(E622*F622,2)</f>
        <v>0</v>
      </c>
      <c r="H622" s="249"/>
      <c r="I622" s="250">
        <f>ROUND(E622*H622,2)</f>
        <v>0</v>
      </c>
      <c r="J622" s="249"/>
      <c r="K622" s="250">
        <f>ROUND(E622*J622,2)</f>
        <v>0</v>
      </c>
      <c r="L622" s="250">
        <v>12</v>
      </c>
      <c r="M622" s="250">
        <f>G622*(1+L622/100)</f>
        <v>0</v>
      </c>
      <c r="N622" s="248">
        <v>9.6000000000000002E-4</v>
      </c>
      <c r="O622" s="248">
        <f>ROUND(E622*N622,2)</f>
        <v>0</v>
      </c>
      <c r="P622" s="248">
        <v>0</v>
      </c>
      <c r="Q622" s="248">
        <f>ROUND(E622*P622,2)</f>
        <v>0</v>
      </c>
      <c r="R622" s="250" t="s">
        <v>428</v>
      </c>
      <c r="S622" s="250" t="s">
        <v>1177</v>
      </c>
      <c r="T622" s="251" t="s">
        <v>1177</v>
      </c>
      <c r="U622" s="224">
        <v>0</v>
      </c>
      <c r="V622" s="224">
        <f>ROUND(E622*U622,2)</f>
        <v>0</v>
      </c>
      <c r="W622" s="224"/>
      <c r="X622" s="224" t="s">
        <v>429</v>
      </c>
      <c r="Y622" s="224" t="s">
        <v>317</v>
      </c>
      <c r="Z622" s="214"/>
      <c r="AA622" s="214"/>
      <c r="AB622" s="214"/>
      <c r="AC622" s="214"/>
      <c r="AD622" s="214"/>
      <c r="AE622" s="214"/>
      <c r="AF622" s="214"/>
      <c r="AG622" s="214" t="s">
        <v>728</v>
      </c>
      <c r="AH622" s="214"/>
      <c r="AI622" s="214"/>
      <c r="AJ622" s="214"/>
      <c r="AK622" s="214"/>
      <c r="AL622" s="214"/>
      <c r="AM622" s="214"/>
      <c r="AN622" s="214"/>
      <c r="AO622" s="214"/>
      <c r="AP622" s="214"/>
      <c r="AQ622" s="214"/>
      <c r="AR622" s="214"/>
      <c r="AS622" s="214"/>
      <c r="AT622" s="214"/>
      <c r="AU622" s="214"/>
      <c r="AV622" s="214"/>
      <c r="AW622" s="214"/>
      <c r="AX622" s="214"/>
      <c r="AY622" s="214"/>
      <c r="AZ622" s="214"/>
      <c r="BA622" s="214"/>
      <c r="BB622" s="214"/>
      <c r="BC622" s="214"/>
      <c r="BD622" s="214"/>
      <c r="BE622" s="214"/>
      <c r="BF622" s="214"/>
      <c r="BG622" s="214"/>
      <c r="BH622" s="214"/>
    </row>
    <row r="623" spans="1:60" outlineLevel="1" x14ac:dyDescent="0.2">
      <c r="A623" s="245">
        <v>135</v>
      </c>
      <c r="B623" s="246" t="s">
        <v>1194</v>
      </c>
      <c r="C623" s="256" t="s">
        <v>1195</v>
      </c>
      <c r="D623" s="247" t="s">
        <v>375</v>
      </c>
      <c r="E623" s="248">
        <v>2</v>
      </c>
      <c r="F623" s="249"/>
      <c r="G623" s="250">
        <f>ROUND(E623*F623,2)</f>
        <v>0</v>
      </c>
      <c r="H623" s="249"/>
      <c r="I623" s="250">
        <f>ROUND(E623*H623,2)</f>
        <v>0</v>
      </c>
      <c r="J623" s="249"/>
      <c r="K623" s="250">
        <f>ROUND(E623*J623,2)</f>
        <v>0</v>
      </c>
      <c r="L623" s="250">
        <v>12</v>
      </c>
      <c r="M623" s="250">
        <f>G623*(1+L623/100)</f>
        <v>0</v>
      </c>
      <c r="N623" s="248">
        <v>0</v>
      </c>
      <c r="O623" s="248">
        <f>ROUND(E623*N623,2)</f>
        <v>0</v>
      </c>
      <c r="P623" s="248">
        <v>1.8E-3</v>
      </c>
      <c r="Q623" s="248">
        <f>ROUND(E623*P623,2)</f>
        <v>0</v>
      </c>
      <c r="R623" s="250" t="s">
        <v>735</v>
      </c>
      <c r="S623" s="250" t="s">
        <v>315</v>
      </c>
      <c r="T623" s="251" t="s">
        <v>315</v>
      </c>
      <c r="U623" s="224">
        <v>0.11</v>
      </c>
      <c r="V623" s="224">
        <f>ROUND(E623*U623,2)</f>
        <v>0.22</v>
      </c>
      <c r="W623" s="224"/>
      <c r="X623" s="224" t="s">
        <v>336</v>
      </c>
      <c r="Y623" s="224" t="s">
        <v>317</v>
      </c>
      <c r="Z623" s="214"/>
      <c r="AA623" s="214"/>
      <c r="AB623" s="214"/>
      <c r="AC623" s="214"/>
      <c r="AD623" s="214"/>
      <c r="AE623" s="214"/>
      <c r="AF623" s="214"/>
      <c r="AG623" s="214" t="s">
        <v>337</v>
      </c>
      <c r="AH623" s="214"/>
      <c r="AI623" s="214"/>
      <c r="AJ623" s="214"/>
      <c r="AK623" s="214"/>
      <c r="AL623" s="214"/>
      <c r="AM623" s="214"/>
      <c r="AN623" s="214"/>
      <c r="AO623" s="214"/>
      <c r="AP623" s="214"/>
      <c r="AQ623" s="214"/>
      <c r="AR623" s="214"/>
      <c r="AS623" s="214"/>
      <c r="AT623" s="214"/>
      <c r="AU623" s="214"/>
      <c r="AV623" s="214"/>
      <c r="AW623" s="214"/>
      <c r="AX623" s="214"/>
      <c r="AY623" s="214"/>
      <c r="AZ623" s="214"/>
      <c r="BA623" s="214"/>
      <c r="BB623" s="214"/>
      <c r="BC623" s="214"/>
      <c r="BD623" s="214"/>
      <c r="BE623" s="214"/>
      <c r="BF623" s="214"/>
      <c r="BG623" s="214"/>
      <c r="BH623" s="214"/>
    </row>
    <row r="624" spans="1:60" outlineLevel="1" x14ac:dyDescent="0.2">
      <c r="A624" s="236">
        <v>136</v>
      </c>
      <c r="B624" s="237" t="s">
        <v>1469</v>
      </c>
      <c r="C624" s="254" t="s">
        <v>1470</v>
      </c>
      <c r="D624" s="238" t="s">
        <v>581</v>
      </c>
      <c r="E624" s="239">
        <v>0.15109</v>
      </c>
      <c r="F624" s="240"/>
      <c r="G624" s="241">
        <f>ROUND(E624*F624,2)</f>
        <v>0</v>
      </c>
      <c r="H624" s="240"/>
      <c r="I624" s="241">
        <f>ROUND(E624*H624,2)</f>
        <v>0</v>
      </c>
      <c r="J624" s="240"/>
      <c r="K624" s="241">
        <f>ROUND(E624*J624,2)</f>
        <v>0</v>
      </c>
      <c r="L624" s="241">
        <v>12</v>
      </c>
      <c r="M624" s="241">
        <f>G624*(1+L624/100)</f>
        <v>0</v>
      </c>
      <c r="N624" s="239">
        <v>0</v>
      </c>
      <c r="O624" s="239">
        <f>ROUND(E624*N624,2)</f>
        <v>0</v>
      </c>
      <c r="P624" s="239">
        <v>0</v>
      </c>
      <c r="Q624" s="239">
        <f>ROUND(E624*P624,2)</f>
        <v>0</v>
      </c>
      <c r="R624" s="241" t="s">
        <v>735</v>
      </c>
      <c r="S624" s="241" t="s">
        <v>315</v>
      </c>
      <c r="T624" s="242" t="s">
        <v>315</v>
      </c>
      <c r="U624" s="224">
        <v>2.4209999999999998</v>
      </c>
      <c r="V624" s="224">
        <f>ROUND(E624*U624,2)</f>
        <v>0.37</v>
      </c>
      <c r="W624" s="224"/>
      <c r="X624" s="224" t="s">
        <v>582</v>
      </c>
      <c r="Y624" s="224" t="s">
        <v>317</v>
      </c>
      <c r="Z624" s="214"/>
      <c r="AA624" s="214"/>
      <c r="AB624" s="214"/>
      <c r="AC624" s="214"/>
      <c r="AD624" s="214"/>
      <c r="AE624" s="214"/>
      <c r="AF624" s="214"/>
      <c r="AG624" s="214" t="s">
        <v>583</v>
      </c>
      <c r="AH624" s="214"/>
      <c r="AI624" s="214"/>
      <c r="AJ624" s="214"/>
      <c r="AK624" s="214"/>
      <c r="AL624" s="214"/>
      <c r="AM624" s="214"/>
      <c r="AN624" s="214"/>
      <c r="AO624" s="214"/>
      <c r="AP624" s="214"/>
      <c r="AQ624" s="214"/>
      <c r="AR624" s="214"/>
      <c r="AS624" s="214"/>
      <c r="AT624" s="214"/>
      <c r="AU624" s="214"/>
      <c r="AV624" s="214"/>
      <c r="AW624" s="214"/>
      <c r="AX624" s="214"/>
      <c r="AY624" s="214"/>
      <c r="AZ624" s="214"/>
      <c r="BA624" s="214"/>
      <c r="BB624" s="214"/>
      <c r="BC624" s="214"/>
      <c r="BD624" s="214"/>
      <c r="BE624" s="214"/>
      <c r="BF624" s="214"/>
      <c r="BG624" s="214"/>
      <c r="BH624" s="214"/>
    </row>
    <row r="625" spans="1:60" outlineLevel="2" x14ac:dyDescent="0.2">
      <c r="A625" s="221"/>
      <c r="B625" s="222"/>
      <c r="C625" s="267" t="s">
        <v>608</v>
      </c>
      <c r="D625" s="266"/>
      <c r="E625" s="266"/>
      <c r="F625" s="266"/>
      <c r="G625" s="266"/>
      <c r="H625" s="224"/>
      <c r="I625" s="224"/>
      <c r="J625" s="224"/>
      <c r="K625" s="224"/>
      <c r="L625" s="224"/>
      <c r="M625" s="224"/>
      <c r="N625" s="223"/>
      <c r="O625" s="223"/>
      <c r="P625" s="223"/>
      <c r="Q625" s="223"/>
      <c r="R625" s="224"/>
      <c r="S625" s="224"/>
      <c r="T625" s="224"/>
      <c r="U625" s="224"/>
      <c r="V625" s="224"/>
      <c r="W625" s="224"/>
      <c r="X625" s="224"/>
      <c r="Y625" s="224"/>
      <c r="Z625" s="214"/>
      <c r="AA625" s="214"/>
      <c r="AB625" s="214"/>
      <c r="AC625" s="214"/>
      <c r="AD625" s="214"/>
      <c r="AE625" s="214"/>
      <c r="AF625" s="214"/>
      <c r="AG625" s="214" t="s">
        <v>369</v>
      </c>
      <c r="AH625" s="214"/>
      <c r="AI625" s="214"/>
      <c r="AJ625" s="214"/>
      <c r="AK625" s="214"/>
      <c r="AL625" s="214"/>
      <c r="AM625" s="214"/>
      <c r="AN625" s="214"/>
      <c r="AO625" s="214"/>
      <c r="AP625" s="214"/>
      <c r="AQ625" s="214"/>
      <c r="AR625" s="214"/>
      <c r="AS625" s="214"/>
      <c r="AT625" s="214"/>
      <c r="AU625" s="214"/>
      <c r="AV625" s="214"/>
      <c r="AW625" s="214"/>
      <c r="AX625" s="214"/>
      <c r="AY625" s="214"/>
      <c r="AZ625" s="214"/>
      <c r="BA625" s="214"/>
      <c r="BB625" s="214"/>
      <c r="BC625" s="214"/>
      <c r="BD625" s="214"/>
      <c r="BE625" s="214"/>
      <c r="BF625" s="214"/>
      <c r="BG625" s="214"/>
      <c r="BH625" s="214"/>
    </row>
    <row r="626" spans="1:60" x14ac:dyDescent="0.2">
      <c r="A626" s="229" t="s">
        <v>310</v>
      </c>
      <c r="B626" s="230" t="s">
        <v>252</v>
      </c>
      <c r="C626" s="253" t="s">
        <v>253</v>
      </c>
      <c r="D626" s="231"/>
      <c r="E626" s="232"/>
      <c r="F626" s="233"/>
      <c r="G626" s="233">
        <f>SUMIF(AG627:AG656,"&lt;&gt;NOR",G627:G656)</f>
        <v>0</v>
      </c>
      <c r="H626" s="233"/>
      <c r="I626" s="233">
        <f>SUM(I627:I656)</f>
        <v>0</v>
      </c>
      <c r="J626" s="233"/>
      <c r="K626" s="233">
        <f>SUM(K627:K656)</f>
        <v>0</v>
      </c>
      <c r="L626" s="233"/>
      <c r="M626" s="233">
        <f>SUM(M627:M656)</f>
        <v>0</v>
      </c>
      <c r="N626" s="232"/>
      <c r="O626" s="232">
        <f>SUM(O627:O656)</f>
        <v>0.25</v>
      </c>
      <c r="P626" s="232"/>
      <c r="Q626" s="232">
        <f>SUM(Q627:Q656)</f>
        <v>0</v>
      </c>
      <c r="R626" s="233"/>
      <c r="S626" s="233"/>
      <c r="T626" s="234"/>
      <c r="U626" s="228"/>
      <c r="V626" s="228">
        <f>SUM(V627:V656)</f>
        <v>10.510000000000002</v>
      </c>
      <c r="W626" s="228"/>
      <c r="X626" s="228"/>
      <c r="Y626" s="228"/>
      <c r="AG626" t="s">
        <v>311</v>
      </c>
    </row>
    <row r="627" spans="1:60" ht="22.5" outlineLevel="1" x14ac:dyDescent="0.2">
      <c r="A627" s="236">
        <v>137</v>
      </c>
      <c r="B627" s="237" t="s">
        <v>784</v>
      </c>
      <c r="C627" s="254" t="s">
        <v>785</v>
      </c>
      <c r="D627" s="238" t="s">
        <v>379</v>
      </c>
      <c r="E627" s="239">
        <v>6.07</v>
      </c>
      <c r="F627" s="240"/>
      <c r="G627" s="241">
        <f>ROUND(E627*F627,2)</f>
        <v>0</v>
      </c>
      <c r="H627" s="240"/>
      <c r="I627" s="241">
        <f>ROUND(E627*H627,2)</f>
        <v>0</v>
      </c>
      <c r="J627" s="240"/>
      <c r="K627" s="241">
        <f>ROUND(E627*J627,2)</f>
        <v>0</v>
      </c>
      <c r="L627" s="241">
        <v>12</v>
      </c>
      <c r="M627" s="241">
        <f>G627*(1+L627/100)</f>
        <v>0</v>
      </c>
      <c r="N627" s="239">
        <v>0</v>
      </c>
      <c r="O627" s="239">
        <f>ROUND(E627*N627,2)</f>
        <v>0</v>
      </c>
      <c r="P627" s="239">
        <v>0</v>
      </c>
      <c r="Q627" s="239">
        <f>ROUND(E627*P627,2)</f>
        <v>0</v>
      </c>
      <c r="R627" s="241" t="s">
        <v>786</v>
      </c>
      <c r="S627" s="241" t="s">
        <v>315</v>
      </c>
      <c r="T627" s="242" t="s">
        <v>315</v>
      </c>
      <c r="U627" s="224">
        <v>0.02</v>
      </c>
      <c r="V627" s="224">
        <f>ROUND(E627*U627,2)</f>
        <v>0.12</v>
      </c>
      <c r="W627" s="224"/>
      <c r="X627" s="224" t="s">
        <v>336</v>
      </c>
      <c r="Y627" s="224" t="s">
        <v>317</v>
      </c>
      <c r="Z627" s="214"/>
      <c r="AA627" s="214"/>
      <c r="AB627" s="214"/>
      <c r="AC627" s="214"/>
      <c r="AD627" s="214"/>
      <c r="AE627" s="214"/>
      <c r="AF627" s="214"/>
      <c r="AG627" s="214" t="s">
        <v>337</v>
      </c>
      <c r="AH627" s="214"/>
      <c r="AI627" s="214"/>
      <c r="AJ627" s="214"/>
      <c r="AK627" s="214"/>
      <c r="AL627" s="214"/>
      <c r="AM627" s="214"/>
      <c r="AN627" s="214"/>
      <c r="AO627" s="214"/>
      <c r="AP627" s="214"/>
      <c r="AQ627" s="214"/>
      <c r="AR627" s="214"/>
      <c r="AS627" s="214"/>
      <c r="AT627" s="214"/>
      <c r="AU627" s="214"/>
      <c r="AV627" s="214"/>
      <c r="AW627" s="214"/>
      <c r="AX627" s="214"/>
      <c r="AY627" s="214"/>
      <c r="AZ627" s="214"/>
      <c r="BA627" s="214"/>
      <c r="BB627" s="214"/>
      <c r="BC627" s="214"/>
      <c r="BD627" s="214"/>
      <c r="BE627" s="214"/>
      <c r="BF627" s="214"/>
      <c r="BG627" s="214"/>
      <c r="BH627" s="214"/>
    </row>
    <row r="628" spans="1:60" outlineLevel="2" x14ac:dyDescent="0.2">
      <c r="A628" s="221"/>
      <c r="B628" s="222"/>
      <c r="C628" s="268" t="s">
        <v>1787</v>
      </c>
      <c r="D628" s="262"/>
      <c r="E628" s="263">
        <v>6.07</v>
      </c>
      <c r="F628" s="224"/>
      <c r="G628" s="224"/>
      <c r="H628" s="224"/>
      <c r="I628" s="224"/>
      <c r="J628" s="224"/>
      <c r="K628" s="224"/>
      <c r="L628" s="224"/>
      <c r="M628" s="224"/>
      <c r="N628" s="223"/>
      <c r="O628" s="223"/>
      <c r="P628" s="223"/>
      <c r="Q628" s="223"/>
      <c r="R628" s="224"/>
      <c r="S628" s="224"/>
      <c r="T628" s="224"/>
      <c r="U628" s="224"/>
      <c r="V628" s="224"/>
      <c r="W628" s="224"/>
      <c r="X628" s="224"/>
      <c r="Y628" s="224"/>
      <c r="Z628" s="214"/>
      <c r="AA628" s="214"/>
      <c r="AB628" s="214"/>
      <c r="AC628" s="214"/>
      <c r="AD628" s="214"/>
      <c r="AE628" s="214"/>
      <c r="AF628" s="214"/>
      <c r="AG628" s="214" t="s">
        <v>371</v>
      </c>
      <c r="AH628" s="214">
        <v>5</v>
      </c>
      <c r="AI628" s="214"/>
      <c r="AJ628" s="214"/>
      <c r="AK628" s="214"/>
      <c r="AL628" s="214"/>
      <c r="AM628" s="214"/>
      <c r="AN628" s="214"/>
      <c r="AO628" s="214"/>
      <c r="AP628" s="214"/>
      <c r="AQ628" s="214"/>
      <c r="AR628" s="214"/>
      <c r="AS628" s="214"/>
      <c r="AT628" s="214"/>
      <c r="AU628" s="214"/>
      <c r="AV628" s="214"/>
      <c r="AW628" s="214"/>
      <c r="AX628" s="214"/>
      <c r="AY628" s="214"/>
      <c r="AZ628" s="214"/>
      <c r="BA628" s="214"/>
      <c r="BB628" s="214"/>
      <c r="BC628" s="214"/>
      <c r="BD628" s="214"/>
      <c r="BE628" s="214"/>
      <c r="BF628" s="214"/>
      <c r="BG628" s="214"/>
      <c r="BH628" s="214"/>
    </row>
    <row r="629" spans="1:60" ht="22.5" outlineLevel="1" x14ac:dyDescent="0.2">
      <c r="A629" s="236">
        <v>138</v>
      </c>
      <c r="B629" s="237" t="s">
        <v>787</v>
      </c>
      <c r="C629" s="254" t="s">
        <v>788</v>
      </c>
      <c r="D629" s="238" t="s">
        <v>379</v>
      </c>
      <c r="E629" s="239">
        <v>6.07</v>
      </c>
      <c r="F629" s="240"/>
      <c r="G629" s="241">
        <f>ROUND(E629*F629,2)</f>
        <v>0</v>
      </c>
      <c r="H629" s="240"/>
      <c r="I629" s="241">
        <f>ROUND(E629*H629,2)</f>
        <v>0</v>
      </c>
      <c r="J629" s="240"/>
      <c r="K629" s="241">
        <f>ROUND(E629*J629,2)</f>
        <v>0</v>
      </c>
      <c r="L629" s="241">
        <v>12</v>
      </c>
      <c r="M629" s="241">
        <f>G629*(1+L629/100)</f>
        <v>0</v>
      </c>
      <c r="N629" s="239">
        <v>0</v>
      </c>
      <c r="O629" s="239">
        <f>ROUND(E629*N629,2)</f>
        <v>0</v>
      </c>
      <c r="P629" s="239">
        <v>0</v>
      </c>
      <c r="Q629" s="239">
        <f>ROUND(E629*P629,2)</f>
        <v>0</v>
      </c>
      <c r="R629" s="241" t="s">
        <v>786</v>
      </c>
      <c r="S629" s="241" t="s">
        <v>315</v>
      </c>
      <c r="T629" s="242" t="s">
        <v>315</v>
      </c>
      <c r="U629" s="224">
        <v>0.26</v>
      </c>
      <c r="V629" s="224">
        <f>ROUND(E629*U629,2)</f>
        <v>1.58</v>
      </c>
      <c r="W629" s="224"/>
      <c r="X629" s="224" t="s">
        <v>336</v>
      </c>
      <c r="Y629" s="224" t="s">
        <v>317</v>
      </c>
      <c r="Z629" s="214"/>
      <c r="AA629" s="214"/>
      <c r="AB629" s="214"/>
      <c r="AC629" s="214"/>
      <c r="AD629" s="214"/>
      <c r="AE629" s="214"/>
      <c r="AF629" s="214"/>
      <c r="AG629" s="214" t="s">
        <v>337</v>
      </c>
      <c r="AH629" s="214"/>
      <c r="AI629" s="214"/>
      <c r="AJ629" s="214"/>
      <c r="AK629" s="214"/>
      <c r="AL629" s="214"/>
      <c r="AM629" s="214"/>
      <c r="AN629" s="214"/>
      <c r="AO629" s="214"/>
      <c r="AP629" s="214"/>
      <c r="AQ629" s="214"/>
      <c r="AR629" s="214"/>
      <c r="AS629" s="214"/>
      <c r="AT629" s="214"/>
      <c r="AU629" s="214"/>
      <c r="AV629" s="214"/>
      <c r="AW629" s="214"/>
      <c r="AX629" s="214"/>
      <c r="AY629" s="214"/>
      <c r="AZ629" s="214"/>
      <c r="BA629" s="214"/>
      <c r="BB629" s="214"/>
      <c r="BC629" s="214"/>
      <c r="BD629" s="214"/>
      <c r="BE629" s="214"/>
      <c r="BF629" s="214"/>
      <c r="BG629" s="214"/>
      <c r="BH629" s="214"/>
    </row>
    <row r="630" spans="1:60" outlineLevel="2" x14ac:dyDescent="0.2">
      <c r="A630" s="221"/>
      <c r="B630" s="222"/>
      <c r="C630" s="268" t="s">
        <v>1787</v>
      </c>
      <c r="D630" s="262"/>
      <c r="E630" s="263">
        <v>6.07</v>
      </c>
      <c r="F630" s="224"/>
      <c r="G630" s="224"/>
      <c r="H630" s="224"/>
      <c r="I630" s="224"/>
      <c r="J630" s="224"/>
      <c r="K630" s="224"/>
      <c r="L630" s="224"/>
      <c r="M630" s="224"/>
      <c r="N630" s="223"/>
      <c r="O630" s="223"/>
      <c r="P630" s="223"/>
      <c r="Q630" s="223"/>
      <c r="R630" s="224"/>
      <c r="S630" s="224"/>
      <c r="T630" s="224"/>
      <c r="U630" s="224"/>
      <c r="V630" s="224"/>
      <c r="W630" s="224"/>
      <c r="X630" s="224"/>
      <c r="Y630" s="224"/>
      <c r="Z630" s="214"/>
      <c r="AA630" s="214"/>
      <c r="AB630" s="214"/>
      <c r="AC630" s="214"/>
      <c r="AD630" s="214"/>
      <c r="AE630" s="214"/>
      <c r="AF630" s="214"/>
      <c r="AG630" s="214" t="s">
        <v>371</v>
      </c>
      <c r="AH630" s="214">
        <v>5</v>
      </c>
      <c r="AI630" s="214"/>
      <c r="AJ630" s="214"/>
      <c r="AK630" s="214"/>
      <c r="AL630" s="214"/>
      <c r="AM630" s="214"/>
      <c r="AN630" s="214"/>
      <c r="AO630" s="214"/>
      <c r="AP630" s="214"/>
      <c r="AQ630" s="214"/>
      <c r="AR630" s="214"/>
      <c r="AS630" s="214"/>
      <c r="AT630" s="214"/>
      <c r="AU630" s="214"/>
      <c r="AV630" s="214"/>
      <c r="AW630" s="214"/>
      <c r="AX630" s="214"/>
      <c r="AY630" s="214"/>
      <c r="AZ630" s="214"/>
      <c r="BA630" s="214"/>
      <c r="BB630" s="214"/>
      <c r="BC630" s="214"/>
      <c r="BD630" s="214"/>
      <c r="BE630" s="214"/>
      <c r="BF630" s="214"/>
      <c r="BG630" s="214"/>
      <c r="BH630" s="214"/>
    </row>
    <row r="631" spans="1:60" outlineLevel="1" x14ac:dyDescent="0.2">
      <c r="A631" s="236">
        <v>139</v>
      </c>
      <c r="B631" s="237" t="s">
        <v>794</v>
      </c>
      <c r="C631" s="254" t="s">
        <v>795</v>
      </c>
      <c r="D631" s="238" t="s">
        <v>379</v>
      </c>
      <c r="E631" s="239">
        <v>6.07</v>
      </c>
      <c r="F631" s="240"/>
      <c r="G631" s="241">
        <f>ROUND(E631*F631,2)</f>
        <v>0</v>
      </c>
      <c r="H631" s="240"/>
      <c r="I631" s="241">
        <f>ROUND(E631*H631,2)</f>
        <v>0</v>
      </c>
      <c r="J631" s="240"/>
      <c r="K631" s="241">
        <f>ROUND(E631*J631,2)</f>
        <v>0</v>
      </c>
      <c r="L631" s="241">
        <v>12</v>
      </c>
      <c r="M631" s="241">
        <f>G631*(1+L631/100)</f>
        <v>0</v>
      </c>
      <c r="N631" s="239">
        <v>2.1000000000000001E-4</v>
      </c>
      <c r="O631" s="239">
        <f>ROUND(E631*N631,2)</f>
        <v>0</v>
      </c>
      <c r="P631" s="239">
        <v>0</v>
      </c>
      <c r="Q631" s="239">
        <f>ROUND(E631*P631,2)</f>
        <v>0</v>
      </c>
      <c r="R631" s="241" t="s">
        <v>786</v>
      </c>
      <c r="S631" s="241" t="s">
        <v>315</v>
      </c>
      <c r="T631" s="242" t="s">
        <v>315</v>
      </c>
      <c r="U631" s="224">
        <v>0.05</v>
      </c>
      <c r="V631" s="224">
        <f>ROUND(E631*U631,2)</f>
        <v>0.3</v>
      </c>
      <c r="W631" s="224"/>
      <c r="X631" s="224" t="s">
        <v>336</v>
      </c>
      <c r="Y631" s="224" t="s">
        <v>317</v>
      </c>
      <c r="Z631" s="214"/>
      <c r="AA631" s="214"/>
      <c r="AB631" s="214"/>
      <c r="AC631" s="214"/>
      <c r="AD631" s="214"/>
      <c r="AE631" s="214"/>
      <c r="AF631" s="214"/>
      <c r="AG631" s="214" t="s">
        <v>337</v>
      </c>
      <c r="AH631" s="214"/>
      <c r="AI631" s="214"/>
      <c r="AJ631" s="214"/>
      <c r="AK631" s="214"/>
      <c r="AL631" s="214"/>
      <c r="AM631" s="214"/>
      <c r="AN631" s="214"/>
      <c r="AO631" s="214"/>
      <c r="AP631" s="214"/>
      <c r="AQ631" s="214"/>
      <c r="AR631" s="214"/>
      <c r="AS631" s="214"/>
      <c r="AT631" s="214"/>
      <c r="AU631" s="214"/>
      <c r="AV631" s="214"/>
      <c r="AW631" s="214"/>
      <c r="AX631" s="214"/>
      <c r="AY631" s="214"/>
      <c r="AZ631" s="214"/>
      <c r="BA631" s="214"/>
      <c r="BB631" s="214"/>
      <c r="BC631" s="214"/>
      <c r="BD631" s="214"/>
      <c r="BE631" s="214"/>
      <c r="BF631" s="214"/>
      <c r="BG631" s="214"/>
      <c r="BH631" s="214"/>
    </row>
    <row r="632" spans="1:60" outlineLevel="2" x14ac:dyDescent="0.2">
      <c r="A632" s="221"/>
      <c r="B632" s="222"/>
      <c r="C632" s="255" t="s">
        <v>796</v>
      </c>
      <c r="D632" s="243"/>
      <c r="E632" s="243"/>
      <c r="F632" s="243"/>
      <c r="G632" s="243"/>
      <c r="H632" s="224"/>
      <c r="I632" s="224"/>
      <c r="J632" s="224"/>
      <c r="K632" s="224"/>
      <c r="L632" s="224"/>
      <c r="M632" s="224"/>
      <c r="N632" s="223"/>
      <c r="O632" s="223"/>
      <c r="P632" s="223"/>
      <c r="Q632" s="223"/>
      <c r="R632" s="224"/>
      <c r="S632" s="224"/>
      <c r="T632" s="224"/>
      <c r="U632" s="224"/>
      <c r="V632" s="224"/>
      <c r="W632" s="224"/>
      <c r="X632" s="224"/>
      <c r="Y632" s="224"/>
      <c r="Z632" s="214"/>
      <c r="AA632" s="214"/>
      <c r="AB632" s="214"/>
      <c r="AC632" s="214"/>
      <c r="AD632" s="214"/>
      <c r="AE632" s="214"/>
      <c r="AF632" s="214"/>
      <c r="AG632" s="214" t="s">
        <v>320</v>
      </c>
      <c r="AH632" s="214"/>
      <c r="AI632" s="214"/>
      <c r="AJ632" s="214"/>
      <c r="AK632" s="214"/>
      <c r="AL632" s="214"/>
      <c r="AM632" s="214"/>
      <c r="AN632" s="214"/>
      <c r="AO632" s="214"/>
      <c r="AP632" s="214"/>
      <c r="AQ632" s="214"/>
      <c r="AR632" s="214"/>
      <c r="AS632" s="214"/>
      <c r="AT632" s="214"/>
      <c r="AU632" s="214"/>
      <c r="AV632" s="214"/>
      <c r="AW632" s="214"/>
      <c r="AX632" s="214"/>
      <c r="AY632" s="214"/>
      <c r="AZ632" s="214"/>
      <c r="BA632" s="214"/>
      <c r="BB632" s="214"/>
      <c r="BC632" s="214"/>
      <c r="BD632" s="214"/>
      <c r="BE632" s="214"/>
      <c r="BF632" s="214"/>
      <c r="BG632" s="214"/>
      <c r="BH632" s="214"/>
    </row>
    <row r="633" spans="1:60" outlineLevel="2" x14ac:dyDescent="0.2">
      <c r="A633" s="221"/>
      <c r="B633" s="222"/>
      <c r="C633" s="268" t="s">
        <v>1787</v>
      </c>
      <c r="D633" s="262"/>
      <c r="E633" s="263">
        <v>6.07</v>
      </c>
      <c r="F633" s="224"/>
      <c r="G633" s="224"/>
      <c r="H633" s="224"/>
      <c r="I633" s="224"/>
      <c r="J633" s="224"/>
      <c r="K633" s="224"/>
      <c r="L633" s="224"/>
      <c r="M633" s="224"/>
      <c r="N633" s="223"/>
      <c r="O633" s="223"/>
      <c r="P633" s="223"/>
      <c r="Q633" s="223"/>
      <c r="R633" s="224"/>
      <c r="S633" s="224"/>
      <c r="T633" s="224"/>
      <c r="U633" s="224"/>
      <c r="V633" s="224"/>
      <c r="W633" s="224"/>
      <c r="X633" s="224"/>
      <c r="Y633" s="224"/>
      <c r="Z633" s="214"/>
      <c r="AA633" s="214"/>
      <c r="AB633" s="214"/>
      <c r="AC633" s="214"/>
      <c r="AD633" s="214"/>
      <c r="AE633" s="214"/>
      <c r="AF633" s="214"/>
      <c r="AG633" s="214" t="s">
        <v>371</v>
      </c>
      <c r="AH633" s="214">
        <v>5</v>
      </c>
      <c r="AI633" s="214"/>
      <c r="AJ633" s="214"/>
      <c r="AK633" s="214"/>
      <c r="AL633" s="214"/>
      <c r="AM633" s="214"/>
      <c r="AN633" s="214"/>
      <c r="AO633" s="214"/>
      <c r="AP633" s="214"/>
      <c r="AQ633" s="214"/>
      <c r="AR633" s="214"/>
      <c r="AS633" s="214"/>
      <c r="AT633" s="214"/>
      <c r="AU633" s="214"/>
      <c r="AV633" s="214"/>
      <c r="AW633" s="214"/>
      <c r="AX633" s="214"/>
      <c r="AY633" s="214"/>
      <c r="AZ633" s="214"/>
      <c r="BA633" s="214"/>
      <c r="BB633" s="214"/>
      <c r="BC633" s="214"/>
      <c r="BD633" s="214"/>
      <c r="BE633" s="214"/>
      <c r="BF633" s="214"/>
      <c r="BG633" s="214"/>
      <c r="BH633" s="214"/>
    </row>
    <row r="634" spans="1:60" ht="22.5" outlineLevel="1" x14ac:dyDescent="0.2">
      <c r="A634" s="236">
        <v>140</v>
      </c>
      <c r="B634" s="237" t="s">
        <v>797</v>
      </c>
      <c r="C634" s="254" t="s">
        <v>798</v>
      </c>
      <c r="D634" s="238" t="s">
        <v>379</v>
      </c>
      <c r="E634" s="239">
        <v>6.07</v>
      </c>
      <c r="F634" s="240"/>
      <c r="G634" s="241">
        <f>ROUND(E634*F634,2)</f>
        <v>0</v>
      </c>
      <c r="H634" s="240"/>
      <c r="I634" s="241">
        <f>ROUND(E634*H634,2)</f>
        <v>0</v>
      </c>
      <c r="J634" s="240"/>
      <c r="K634" s="241">
        <f>ROUND(E634*J634,2)</f>
        <v>0</v>
      </c>
      <c r="L634" s="241">
        <v>12</v>
      </c>
      <c r="M634" s="241">
        <f>G634*(1+L634/100)</f>
        <v>0</v>
      </c>
      <c r="N634" s="239">
        <v>5.0400000000000002E-3</v>
      </c>
      <c r="O634" s="239">
        <f>ROUND(E634*N634,2)</f>
        <v>0.03</v>
      </c>
      <c r="P634" s="239">
        <v>0</v>
      </c>
      <c r="Q634" s="239">
        <f>ROUND(E634*P634,2)</f>
        <v>0</v>
      </c>
      <c r="R634" s="241" t="s">
        <v>786</v>
      </c>
      <c r="S634" s="241" t="s">
        <v>315</v>
      </c>
      <c r="T634" s="242" t="s">
        <v>315</v>
      </c>
      <c r="U634" s="224">
        <v>0.98</v>
      </c>
      <c r="V634" s="224">
        <f>ROUND(E634*U634,2)</f>
        <v>5.95</v>
      </c>
      <c r="W634" s="224"/>
      <c r="X634" s="224" t="s">
        <v>336</v>
      </c>
      <c r="Y634" s="224" t="s">
        <v>317</v>
      </c>
      <c r="Z634" s="214"/>
      <c r="AA634" s="214"/>
      <c r="AB634" s="214"/>
      <c r="AC634" s="214"/>
      <c r="AD634" s="214"/>
      <c r="AE634" s="214"/>
      <c r="AF634" s="214"/>
      <c r="AG634" s="214" t="s">
        <v>337</v>
      </c>
      <c r="AH634" s="214"/>
      <c r="AI634" s="214"/>
      <c r="AJ634" s="214"/>
      <c r="AK634" s="214"/>
      <c r="AL634" s="214"/>
      <c r="AM634" s="214"/>
      <c r="AN634" s="214"/>
      <c r="AO634" s="214"/>
      <c r="AP634" s="214"/>
      <c r="AQ634" s="214"/>
      <c r="AR634" s="214"/>
      <c r="AS634" s="214"/>
      <c r="AT634" s="214"/>
      <c r="AU634" s="214"/>
      <c r="AV634" s="214"/>
      <c r="AW634" s="214"/>
      <c r="AX634" s="214"/>
      <c r="AY634" s="214"/>
      <c r="AZ634" s="214"/>
      <c r="BA634" s="214"/>
      <c r="BB634" s="214"/>
      <c r="BC634" s="214"/>
      <c r="BD634" s="214"/>
      <c r="BE634" s="214"/>
      <c r="BF634" s="214"/>
      <c r="BG634" s="214"/>
      <c r="BH634" s="214"/>
    </row>
    <row r="635" spans="1:60" outlineLevel="2" x14ac:dyDescent="0.2">
      <c r="A635" s="221"/>
      <c r="B635" s="222"/>
      <c r="C635" s="268" t="s">
        <v>1345</v>
      </c>
      <c r="D635" s="262"/>
      <c r="E635" s="263"/>
      <c r="F635" s="224"/>
      <c r="G635" s="224"/>
      <c r="H635" s="224"/>
      <c r="I635" s="224"/>
      <c r="J635" s="224"/>
      <c r="K635" s="224"/>
      <c r="L635" s="224"/>
      <c r="M635" s="224"/>
      <c r="N635" s="223"/>
      <c r="O635" s="223"/>
      <c r="P635" s="223"/>
      <c r="Q635" s="223"/>
      <c r="R635" s="224"/>
      <c r="S635" s="224"/>
      <c r="T635" s="224"/>
      <c r="U635" s="224"/>
      <c r="V635" s="224"/>
      <c r="W635" s="224"/>
      <c r="X635" s="224"/>
      <c r="Y635" s="224"/>
      <c r="Z635" s="214"/>
      <c r="AA635" s="214"/>
      <c r="AB635" s="214"/>
      <c r="AC635" s="214"/>
      <c r="AD635" s="214"/>
      <c r="AE635" s="214"/>
      <c r="AF635" s="214"/>
      <c r="AG635" s="214" t="s">
        <v>371</v>
      </c>
      <c r="AH635" s="214">
        <v>0</v>
      </c>
      <c r="AI635" s="214"/>
      <c r="AJ635" s="214"/>
      <c r="AK635" s="214"/>
      <c r="AL635" s="214"/>
      <c r="AM635" s="214"/>
      <c r="AN635" s="214"/>
      <c r="AO635" s="214"/>
      <c r="AP635" s="214"/>
      <c r="AQ635" s="214"/>
      <c r="AR635" s="214"/>
      <c r="AS635" s="214"/>
      <c r="AT635" s="214"/>
      <c r="AU635" s="214"/>
      <c r="AV635" s="214"/>
      <c r="AW635" s="214"/>
      <c r="AX635" s="214"/>
      <c r="AY635" s="214"/>
      <c r="AZ635" s="214"/>
      <c r="BA635" s="214"/>
      <c r="BB635" s="214"/>
      <c r="BC635" s="214"/>
      <c r="BD635" s="214"/>
      <c r="BE635" s="214"/>
      <c r="BF635" s="214"/>
      <c r="BG635" s="214"/>
      <c r="BH635" s="214"/>
    </row>
    <row r="636" spans="1:60" outlineLevel="3" x14ac:dyDescent="0.2">
      <c r="A636" s="221"/>
      <c r="B636" s="222"/>
      <c r="C636" s="268" t="s">
        <v>1568</v>
      </c>
      <c r="D636" s="262"/>
      <c r="E636" s="263">
        <v>0.92</v>
      </c>
      <c r="F636" s="224"/>
      <c r="G636" s="224"/>
      <c r="H636" s="224"/>
      <c r="I636" s="224"/>
      <c r="J636" s="224"/>
      <c r="K636" s="224"/>
      <c r="L636" s="224"/>
      <c r="M636" s="224"/>
      <c r="N636" s="223"/>
      <c r="O636" s="223"/>
      <c r="P636" s="223"/>
      <c r="Q636" s="223"/>
      <c r="R636" s="224"/>
      <c r="S636" s="224"/>
      <c r="T636" s="224"/>
      <c r="U636" s="224"/>
      <c r="V636" s="224"/>
      <c r="W636" s="224"/>
      <c r="X636" s="224"/>
      <c r="Y636" s="224"/>
      <c r="Z636" s="214"/>
      <c r="AA636" s="214"/>
      <c r="AB636" s="214"/>
      <c r="AC636" s="214"/>
      <c r="AD636" s="214"/>
      <c r="AE636" s="214"/>
      <c r="AF636" s="214"/>
      <c r="AG636" s="214" t="s">
        <v>371</v>
      </c>
      <c r="AH636" s="214">
        <v>0</v>
      </c>
      <c r="AI636" s="214"/>
      <c r="AJ636" s="214"/>
      <c r="AK636" s="214"/>
      <c r="AL636" s="214"/>
      <c r="AM636" s="214"/>
      <c r="AN636" s="214"/>
      <c r="AO636" s="214"/>
      <c r="AP636" s="214"/>
      <c r="AQ636" s="214"/>
      <c r="AR636" s="214"/>
      <c r="AS636" s="214"/>
      <c r="AT636" s="214"/>
      <c r="AU636" s="214"/>
      <c r="AV636" s="214"/>
      <c r="AW636" s="214"/>
      <c r="AX636" s="214"/>
      <c r="AY636" s="214"/>
      <c r="AZ636" s="214"/>
      <c r="BA636" s="214"/>
      <c r="BB636" s="214"/>
      <c r="BC636" s="214"/>
      <c r="BD636" s="214"/>
      <c r="BE636" s="214"/>
      <c r="BF636" s="214"/>
      <c r="BG636" s="214"/>
      <c r="BH636" s="214"/>
    </row>
    <row r="637" spans="1:60" outlineLevel="3" x14ac:dyDescent="0.2">
      <c r="A637" s="221"/>
      <c r="B637" s="222"/>
      <c r="C637" s="268" t="s">
        <v>1573</v>
      </c>
      <c r="D637" s="262"/>
      <c r="E637" s="263">
        <v>3.39</v>
      </c>
      <c r="F637" s="224"/>
      <c r="G637" s="224"/>
      <c r="H637" s="224"/>
      <c r="I637" s="224"/>
      <c r="J637" s="224"/>
      <c r="K637" s="224"/>
      <c r="L637" s="224"/>
      <c r="M637" s="224"/>
      <c r="N637" s="223"/>
      <c r="O637" s="223"/>
      <c r="P637" s="223"/>
      <c r="Q637" s="223"/>
      <c r="R637" s="224"/>
      <c r="S637" s="224"/>
      <c r="T637" s="224"/>
      <c r="U637" s="224"/>
      <c r="V637" s="224"/>
      <c r="W637" s="224"/>
      <c r="X637" s="224"/>
      <c r="Y637" s="224"/>
      <c r="Z637" s="214"/>
      <c r="AA637" s="214"/>
      <c r="AB637" s="214"/>
      <c r="AC637" s="214"/>
      <c r="AD637" s="214"/>
      <c r="AE637" s="214"/>
      <c r="AF637" s="214"/>
      <c r="AG637" s="214" t="s">
        <v>371</v>
      </c>
      <c r="AH637" s="214">
        <v>0</v>
      </c>
      <c r="AI637" s="214"/>
      <c r="AJ637" s="214"/>
      <c r="AK637" s="214"/>
      <c r="AL637" s="214"/>
      <c r="AM637" s="214"/>
      <c r="AN637" s="214"/>
      <c r="AO637" s="214"/>
      <c r="AP637" s="214"/>
      <c r="AQ637" s="214"/>
      <c r="AR637" s="214"/>
      <c r="AS637" s="214"/>
      <c r="AT637" s="214"/>
      <c r="AU637" s="214"/>
      <c r="AV637" s="214"/>
      <c r="AW637" s="214"/>
      <c r="AX637" s="214"/>
      <c r="AY637" s="214"/>
      <c r="AZ637" s="214"/>
      <c r="BA637" s="214"/>
      <c r="BB637" s="214"/>
      <c r="BC637" s="214"/>
      <c r="BD637" s="214"/>
      <c r="BE637" s="214"/>
      <c r="BF637" s="214"/>
      <c r="BG637" s="214"/>
      <c r="BH637" s="214"/>
    </row>
    <row r="638" spans="1:60" outlineLevel="3" x14ac:dyDescent="0.2">
      <c r="A638" s="221"/>
      <c r="B638" s="222"/>
      <c r="C638" s="268" t="s">
        <v>1574</v>
      </c>
      <c r="D638" s="262"/>
      <c r="E638" s="263">
        <v>1.76</v>
      </c>
      <c r="F638" s="224"/>
      <c r="G638" s="224"/>
      <c r="H638" s="224"/>
      <c r="I638" s="224"/>
      <c r="J638" s="224"/>
      <c r="K638" s="224"/>
      <c r="L638" s="224"/>
      <c r="M638" s="224"/>
      <c r="N638" s="223"/>
      <c r="O638" s="223"/>
      <c r="P638" s="223"/>
      <c r="Q638" s="223"/>
      <c r="R638" s="224"/>
      <c r="S638" s="224"/>
      <c r="T638" s="224"/>
      <c r="U638" s="224"/>
      <c r="V638" s="224"/>
      <c r="W638" s="224"/>
      <c r="X638" s="224"/>
      <c r="Y638" s="224"/>
      <c r="Z638" s="214"/>
      <c r="AA638" s="214"/>
      <c r="AB638" s="214"/>
      <c r="AC638" s="214"/>
      <c r="AD638" s="214"/>
      <c r="AE638" s="214"/>
      <c r="AF638" s="214"/>
      <c r="AG638" s="214" t="s">
        <v>371</v>
      </c>
      <c r="AH638" s="214">
        <v>0</v>
      </c>
      <c r="AI638" s="214"/>
      <c r="AJ638" s="214"/>
      <c r="AK638" s="214"/>
      <c r="AL638" s="214"/>
      <c r="AM638" s="214"/>
      <c r="AN638" s="214"/>
      <c r="AO638" s="214"/>
      <c r="AP638" s="214"/>
      <c r="AQ638" s="214"/>
      <c r="AR638" s="214"/>
      <c r="AS638" s="214"/>
      <c r="AT638" s="214"/>
      <c r="AU638" s="214"/>
      <c r="AV638" s="214"/>
      <c r="AW638" s="214"/>
      <c r="AX638" s="214"/>
      <c r="AY638" s="214"/>
      <c r="AZ638" s="214"/>
      <c r="BA638" s="214"/>
      <c r="BB638" s="214"/>
      <c r="BC638" s="214"/>
      <c r="BD638" s="214"/>
      <c r="BE638" s="214"/>
      <c r="BF638" s="214"/>
      <c r="BG638" s="214"/>
      <c r="BH638" s="214"/>
    </row>
    <row r="639" spans="1:60" outlineLevel="1" x14ac:dyDescent="0.2">
      <c r="A639" s="236">
        <v>141</v>
      </c>
      <c r="B639" s="237" t="s">
        <v>800</v>
      </c>
      <c r="C639" s="254" t="s">
        <v>801</v>
      </c>
      <c r="D639" s="238" t="s">
        <v>403</v>
      </c>
      <c r="E639" s="239">
        <v>16.98</v>
      </c>
      <c r="F639" s="240"/>
      <c r="G639" s="241">
        <f>ROUND(E639*F639,2)</f>
        <v>0</v>
      </c>
      <c r="H639" s="240"/>
      <c r="I639" s="241">
        <f>ROUND(E639*H639,2)</f>
        <v>0</v>
      </c>
      <c r="J639" s="240"/>
      <c r="K639" s="241">
        <f>ROUND(E639*J639,2)</f>
        <v>0</v>
      </c>
      <c r="L639" s="241">
        <v>12</v>
      </c>
      <c r="M639" s="241">
        <f>G639*(1+L639/100)</f>
        <v>0</v>
      </c>
      <c r="N639" s="239">
        <v>4.0000000000000003E-5</v>
      </c>
      <c r="O639" s="239">
        <f>ROUND(E639*N639,2)</f>
        <v>0</v>
      </c>
      <c r="P639" s="239">
        <v>0</v>
      </c>
      <c r="Q639" s="239">
        <f>ROUND(E639*P639,2)</f>
        <v>0</v>
      </c>
      <c r="R639" s="241" t="s">
        <v>786</v>
      </c>
      <c r="S639" s="241" t="s">
        <v>315</v>
      </c>
      <c r="T639" s="242" t="s">
        <v>315</v>
      </c>
      <c r="U639" s="224">
        <v>7.0000000000000007E-2</v>
      </c>
      <c r="V639" s="224">
        <f>ROUND(E639*U639,2)</f>
        <v>1.19</v>
      </c>
      <c r="W639" s="224"/>
      <c r="X639" s="224" t="s">
        <v>336</v>
      </c>
      <c r="Y639" s="224" t="s">
        <v>317</v>
      </c>
      <c r="Z639" s="214"/>
      <c r="AA639" s="214"/>
      <c r="AB639" s="214"/>
      <c r="AC639" s="214"/>
      <c r="AD639" s="214"/>
      <c r="AE639" s="214"/>
      <c r="AF639" s="214"/>
      <c r="AG639" s="214" t="s">
        <v>337</v>
      </c>
      <c r="AH639" s="214"/>
      <c r="AI639" s="214"/>
      <c r="AJ639" s="214"/>
      <c r="AK639" s="214"/>
      <c r="AL639" s="214"/>
      <c r="AM639" s="214"/>
      <c r="AN639" s="214"/>
      <c r="AO639" s="214"/>
      <c r="AP639" s="214"/>
      <c r="AQ639" s="214"/>
      <c r="AR639" s="214"/>
      <c r="AS639" s="214"/>
      <c r="AT639" s="214"/>
      <c r="AU639" s="214"/>
      <c r="AV639" s="214"/>
      <c r="AW639" s="214"/>
      <c r="AX639" s="214"/>
      <c r="AY639" s="214"/>
      <c r="AZ639" s="214"/>
      <c r="BA639" s="214"/>
      <c r="BB639" s="214"/>
      <c r="BC639" s="214"/>
      <c r="BD639" s="214"/>
      <c r="BE639" s="214"/>
      <c r="BF639" s="214"/>
      <c r="BG639" s="214"/>
      <c r="BH639" s="214"/>
    </row>
    <row r="640" spans="1:60" outlineLevel="2" x14ac:dyDescent="0.2">
      <c r="A640" s="221"/>
      <c r="B640" s="222"/>
      <c r="C640" s="255" t="s">
        <v>802</v>
      </c>
      <c r="D640" s="243"/>
      <c r="E640" s="243"/>
      <c r="F640" s="243"/>
      <c r="G640" s="243"/>
      <c r="H640" s="224"/>
      <c r="I640" s="224"/>
      <c r="J640" s="224"/>
      <c r="K640" s="224"/>
      <c r="L640" s="224"/>
      <c r="M640" s="224"/>
      <c r="N640" s="223"/>
      <c r="O640" s="223"/>
      <c r="P640" s="223"/>
      <c r="Q640" s="223"/>
      <c r="R640" s="224"/>
      <c r="S640" s="224"/>
      <c r="T640" s="224"/>
      <c r="U640" s="224"/>
      <c r="V640" s="224"/>
      <c r="W640" s="224"/>
      <c r="X640" s="224"/>
      <c r="Y640" s="224"/>
      <c r="Z640" s="214"/>
      <c r="AA640" s="214"/>
      <c r="AB640" s="214"/>
      <c r="AC640" s="214"/>
      <c r="AD640" s="214"/>
      <c r="AE640" s="214"/>
      <c r="AF640" s="214"/>
      <c r="AG640" s="214" t="s">
        <v>320</v>
      </c>
      <c r="AH640" s="214"/>
      <c r="AI640" s="214"/>
      <c r="AJ640" s="214"/>
      <c r="AK640" s="214"/>
      <c r="AL640" s="214"/>
      <c r="AM640" s="214"/>
      <c r="AN640" s="214"/>
      <c r="AO640" s="214"/>
      <c r="AP640" s="214"/>
      <c r="AQ640" s="214"/>
      <c r="AR640" s="214"/>
      <c r="AS640" s="214"/>
      <c r="AT640" s="214"/>
      <c r="AU640" s="214"/>
      <c r="AV640" s="214"/>
      <c r="AW640" s="214"/>
      <c r="AX640" s="214"/>
      <c r="AY640" s="214"/>
      <c r="AZ640" s="214"/>
      <c r="BA640" s="214"/>
      <c r="BB640" s="214"/>
      <c r="BC640" s="214"/>
      <c r="BD640" s="214"/>
      <c r="BE640" s="214"/>
      <c r="BF640" s="214"/>
      <c r="BG640" s="214"/>
      <c r="BH640" s="214"/>
    </row>
    <row r="641" spans="1:60" outlineLevel="2" x14ac:dyDescent="0.2">
      <c r="A641" s="221"/>
      <c r="B641" s="222"/>
      <c r="C641" s="268" t="s">
        <v>1345</v>
      </c>
      <c r="D641" s="262"/>
      <c r="E641" s="263"/>
      <c r="F641" s="224"/>
      <c r="G641" s="224"/>
      <c r="H641" s="224"/>
      <c r="I641" s="224"/>
      <c r="J641" s="224"/>
      <c r="K641" s="224"/>
      <c r="L641" s="224"/>
      <c r="M641" s="224"/>
      <c r="N641" s="223"/>
      <c r="O641" s="223"/>
      <c r="P641" s="223"/>
      <c r="Q641" s="223"/>
      <c r="R641" s="224"/>
      <c r="S641" s="224"/>
      <c r="T641" s="224"/>
      <c r="U641" s="224"/>
      <c r="V641" s="224"/>
      <c r="W641" s="224"/>
      <c r="X641" s="224"/>
      <c r="Y641" s="224"/>
      <c r="Z641" s="214"/>
      <c r="AA641" s="214"/>
      <c r="AB641" s="214"/>
      <c r="AC641" s="214"/>
      <c r="AD641" s="214"/>
      <c r="AE641" s="214"/>
      <c r="AF641" s="214"/>
      <c r="AG641" s="214" t="s">
        <v>371</v>
      </c>
      <c r="AH641" s="214">
        <v>0</v>
      </c>
      <c r="AI641" s="214"/>
      <c r="AJ641" s="214"/>
      <c r="AK641" s="214"/>
      <c r="AL641" s="214"/>
      <c r="AM641" s="214"/>
      <c r="AN641" s="214"/>
      <c r="AO641" s="214"/>
      <c r="AP641" s="214"/>
      <c r="AQ641" s="214"/>
      <c r="AR641" s="214"/>
      <c r="AS641" s="214"/>
      <c r="AT641" s="214"/>
      <c r="AU641" s="214"/>
      <c r="AV641" s="214"/>
      <c r="AW641" s="214"/>
      <c r="AX641" s="214"/>
      <c r="AY641" s="214"/>
      <c r="AZ641" s="214"/>
      <c r="BA641" s="214"/>
      <c r="BB641" s="214"/>
      <c r="BC641" s="214"/>
      <c r="BD641" s="214"/>
      <c r="BE641" s="214"/>
      <c r="BF641" s="214"/>
      <c r="BG641" s="214"/>
      <c r="BH641" s="214"/>
    </row>
    <row r="642" spans="1:60" outlineLevel="3" x14ac:dyDescent="0.2">
      <c r="A642" s="221"/>
      <c r="B642" s="222"/>
      <c r="C642" s="268" t="s">
        <v>1788</v>
      </c>
      <c r="D642" s="262"/>
      <c r="E642" s="263">
        <v>3.9</v>
      </c>
      <c r="F642" s="224"/>
      <c r="G642" s="224"/>
      <c r="H642" s="224"/>
      <c r="I642" s="224"/>
      <c r="J642" s="224"/>
      <c r="K642" s="224"/>
      <c r="L642" s="224"/>
      <c r="M642" s="224"/>
      <c r="N642" s="223"/>
      <c r="O642" s="223"/>
      <c r="P642" s="223"/>
      <c r="Q642" s="223"/>
      <c r="R642" s="224"/>
      <c r="S642" s="224"/>
      <c r="T642" s="224"/>
      <c r="U642" s="224"/>
      <c r="V642" s="224"/>
      <c r="W642" s="224"/>
      <c r="X642" s="224"/>
      <c r="Y642" s="224"/>
      <c r="Z642" s="214"/>
      <c r="AA642" s="214"/>
      <c r="AB642" s="214"/>
      <c r="AC642" s="214"/>
      <c r="AD642" s="214"/>
      <c r="AE642" s="214"/>
      <c r="AF642" s="214"/>
      <c r="AG642" s="214" t="s">
        <v>371</v>
      </c>
      <c r="AH642" s="214">
        <v>0</v>
      </c>
      <c r="AI642" s="214"/>
      <c r="AJ642" s="214"/>
      <c r="AK642" s="214"/>
      <c r="AL642" s="214"/>
      <c r="AM642" s="214"/>
      <c r="AN642" s="214"/>
      <c r="AO642" s="214"/>
      <c r="AP642" s="214"/>
      <c r="AQ642" s="214"/>
      <c r="AR642" s="214"/>
      <c r="AS642" s="214"/>
      <c r="AT642" s="214"/>
      <c r="AU642" s="214"/>
      <c r="AV642" s="214"/>
      <c r="AW642" s="214"/>
      <c r="AX642" s="214"/>
      <c r="AY642" s="214"/>
      <c r="AZ642" s="214"/>
      <c r="BA642" s="214"/>
      <c r="BB642" s="214"/>
      <c r="BC642" s="214"/>
      <c r="BD642" s="214"/>
      <c r="BE642" s="214"/>
      <c r="BF642" s="214"/>
      <c r="BG642" s="214"/>
      <c r="BH642" s="214"/>
    </row>
    <row r="643" spans="1:60" outlineLevel="3" x14ac:dyDescent="0.2">
      <c r="A643" s="221"/>
      <c r="B643" s="222"/>
      <c r="C643" s="268" t="s">
        <v>1580</v>
      </c>
      <c r="D643" s="262"/>
      <c r="E643" s="263">
        <v>7.38</v>
      </c>
      <c r="F643" s="224"/>
      <c r="G643" s="224"/>
      <c r="H643" s="224"/>
      <c r="I643" s="224"/>
      <c r="J643" s="224"/>
      <c r="K643" s="224"/>
      <c r="L643" s="224"/>
      <c r="M643" s="224"/>
      <c r="N643" s="223"/>
      <c r="O643" s="223"/>
      <c r="P643" s="223"/>
      <c r="Q643" s="223"/>
      <c r="R643" s="224"/>
      <c r="S643" s="224"/>
      <c r="T643" s="224"/>
      <c r="U643" s="224"/>
      <c r="V643" s="224"/>
      <c r="W643" s="224"/>
      <c r="X643" s="224"/>
      <c r="Y643" s="224"/>
      <c r="Z643" s="214"/>
      <c r="AA643" s="214"/>
      <c r="AB643" s="214"/>
      <c r="AC643" s="214"/>
      <c r="AD643" s="214"/>
      <c r="AE643" s="214"/>
      <c r="AF643" s="214"/>
      <c r="AG643" s="214" t="s">
        <v>371</v>
      </c>
      <c r="AH643" s="214">
        <v>0</v>
      </c>
      <c r="AI643" s="214"/>
      <c r="AJ643" s="214"/>
      <c r="AK643" s="214"/>
      <c r="AL643" s="214"/>
      <c r="AM643" s="214"/>
      <c r="AN643" s="214"/>
      <c r="AO643" s="214"/>
      <c r="AP643" s="214"/>
      <c r="AQ643" s="214"/>
      <c r="AR643" s="214"/>
      <c r="AS643" s="214"/>
      <c r="AT643" s="214"/>
      <c r="AU643" s="214"/>
      <c r="AV643" s="214"/>
      <c r="AW643" s="214"/>
      <c r="AX643" s="214"/>
      <c r="AY643" s="214"/>
      <c r="AZ643" s="214"/>
      <c r="BA643" s="214"/>
      <c r="BB643" s="214"/>
      <c r="BC643" s="214"/>
      <c r="BD643" s="214"/>
      <c r="BE643" s="214"/>
      <c r="BF643" s="214"/>
      <c r="BG643" s="214"/>
      <c r="BH643" s="214"/>
    </row>
    <row r="644" spans="1:60" outlineLevel="3" x14ac:dyDescent="0.2">
      <c r="A644" s="221"/>
      <c r="B644" s="222"/>
      <c r="C644" s="268" t="s">
        <v>1581</v>
      </c>
      <c r="D644" s="262"/>
      <c r="E644" s="263">
        <v>5.7</v>
      </c>
      <c r="F644" s="224"/>
      <c r="G644" s="224"/>
      <c r="H644" s="224"/>
      <c r="I644" s="224"/>
      <c r="J644" s="224"/>
      <c r="K644" s="224"/>
      <c r="L644" s="224"/>
      <c r="M644" s="224"/>
      <c r="N644" s="223"/>
      <c r="O644" s="223"/>
      <c r="P644" s="223"/>
      <c r="Q644" s="223"/>
      <c r="R644" s="224"/>
      <c r="S644" s="224"/>
      <c r="T644" s="224"/>
      <c r="U644" s="224"/>
      <c r="V644" s="224"/>
      <c r="W644" s="224"/>
      <c r="X644" s="224"/>
      <c r="Y644" s="224"/>
      <c r="Z644" s="214"/>
      <c r="AA644" s="214"/>
      <c r="AB644" s="214"/>
      <c r="AC644" s="214"/>
      <c r="AD644" s="214"/>
      <c r="AE644" s="214"/>
      <c r="AF644" s="214"/>
      <c r="AG644" s="214" t="s">
        <v>371</v>
      </c>
      <c r="AH644" s="214">
        <v>0</v>
      </c>
      <c r="AI644" s="214"/>
      <c r="AJ644" s="214"/>
      <c r="AK644" s="214"/>
      <c r="AL644" s="214"/>
      <c r="AM644" s="214"/>
      <c r="AN644" s="214"/>
      <c r="AO644" s="214"/>
      <c r="AP644" s="214"/>
      <c r="AQ644" s="214"/>
      <c r="AR644" s="214"/>
      <c r="AS644" s="214"/>
      <c r="AT644" s="214"/>
      <c r="AU644" s="214"/>
      <c r="AV644" s="214"/>
      <c r="AW644" s="214"/>
      <c r="AX644" s="214"/>
      <c r="AY644" s="214"/>
      <c r="AZ644" s="214"/>
      <c r="BA644" s="214"/>
      <c r="BB644" s="214"/>
      <c r="BC644" s="214"/>
      <c r="BD644" s="214"/>
      <c r="BE644" s="214"/>
      <c r="BF644" s="214"/>
      <c r="BG644" s="214"/>
      <c r="BH644" s="214"/>
    </row>
    <row r="645" spans="1:60" ht="33.75" outlineLevel="1" x14ac:dyDescent="0.2">
      <c r="A645" s="236">
        <v>142</v>
      </c>
      <c r="B645" s="237" t="s">
        <v>1204</v>
      </c>
      <c r="C645" s="254" t="s">
        <v>1205</v>
      </c>
      <c r="D645" s="238" t="s">
        <v>403</v>
      </c>
      <c r="E645" s="239">
        <v>7</v>
      </c>
      <c r="F645" s="240"/>
      <c r="G645" s="241">
        <f>ROUND(E645*F645,2)</f>
        <v>0</v>
      </c>
      <c r="H645" s="240"/>
      <c r="I645" s="241">
        <f>ROUND(E645*H645,2)</f>
        <v>0</v>
      </c>
      <c r="J645" s="240"/>
      <c r="K645" s="241">
        <f>ROUND(E645*J645,2)</f>
        <v>0</v>
      </c>
      <c r="L645" s="241">
        <v>12</v>
      </c>
      <c r="M645" s="241">
        <f>G645*(1+L645/100)</f>
        <v>0</v>
      </c>
      <c r="N645" s="239">
        <v>4.4000000000000002E-4</v>
      </c>
      <c r="O645" s="239">
        <f>ROUND(E645*N645,2)</f>
        <v>0</v>
      </c>
      <c r="P645" s="239">
        <v>0</v>
      </c>
      <c r="Q645" s="239">
        <f>ROUND(E645*P645,2)</f>
        <v>0</v>
      </c>
      <c r="R645" s="241" t="s">
        <v>786</v>
      </c>
      <c r="S645" s="241" t="s">
        <v>315</v>
      </c>
      <c r="T645" s="242" t="s">
        <v>315</v>
      </c>
      <c r="U645" s="224">
        <v>0.15</v>
      </c>
      <c r="V645" s="224">
        <f>ROUND(E645*U645,2)</f>
        <v>1.05</v>
      </c>
      <c r="W645" s="224"/>
      <c r="X645" s="224" t="s">
        <v>336</v>
      </c>
      <c r="Y645" s="224" t="s">
        <v>317</v>
      </c>
      <c r="Z645" s="214"/>
      <c r="AA645" s="214"/>
      <c r="AB645" s="214"/>
      <c r="AC645" s="214"/>
      <c r="AD645" s="214"/>
      <c r="AE645" s="214"/>
      <c r="AF645" s="214"/>
      <c r="AG645" s="214" t="s">
        <v>337</v>
      </c>
      <c r="AH645" s="214"/>
      <c r="AI645" s="214"/>
      <c r="AJ645" s="214"/>
      <c r="AK645" s="214"/>
      <c r="AL645" s="214"/>
      <c r="AM645" s="214"/>
      <c r="AN645" s="214"/>
      <c r="AO645" s="214"/>
      <c r="AP645" s="214"/>
      <c r="AQ645" s="214"/>
      <c r="AR645" s="214"/>
      <c r="AS645" s="214"/>
      <c r="AT645" s="214"/>
      <c r="AU645" s="214"/>
      <c r="AV645" s="214"/>
      <c r="AW645" s="214"/>
      <c r="AX645" s="214"/>
      <c r="AY645" s="214"/>
      <c r="AZ645" s="214"/>
      <c r="BA645" s="214"/>
      <c r="BB645" s="214"/>
      <c r="BC645" s="214"/>
      <c r="BD645" s="214"/>
      <c r="BE645" s="214"/>
      <c r="BF645" s="214"/>
      <c r="BG645" s="214"/>
      <c r="BH645" s="214"/>
    </row>
    <row r="646" spans="1:60" outlineLevel="2" x14ac:dyDescent="0.2">
      <c r="A646" s="221"/>
      <c r="B646" s="222"/>
      <c r="C646" s="268" t="s">
        <v>1789</v>
      </c>
      <c r="D646" s="262"/>
      <c r="E646" s="263">
        <v>7</v>
      </c>
      <c r="F646" s="224"/>
      <c r="G646" s="224"/>
      <c r="H646" s="224"/>
      <c r="I646" s="224"/>
      <c r="J646" s="224"/>
      <c r="K646" s="224"/>
      <c r="L646" s="224"/>
      <c r="M646" s="224"/>
      <c r="N646" s="223"/>
      <c r="O646" s="223"/>
      <c r="P646" s="223"/>
      <c r="Q646" s="223"/>
      <c r="R646" s="224"/>
      <c r="S646" s="224"/>
      <c r="T646" s="224"/>
      <c r="U646" s="224"/>
      <c r="V646" s="224"/>
      <c r="W646" s="224"/>
      <c r="X646" s="224"/>
      <c r="Y646" s="224"/>
      <c r="Z646" s="214"/>
      <c r="AA646" s="214"/>
      <c r="AB646" s="214"/>
      <c r="AC646" s="214"/>
      <c r="AD646" s="214"/>
      <c r="AE646" s="214"/>
      <c r="AF646" s="214"/>
      <c r="AG646" s="214" t="s">
        <v>371</v>
      </c>
      <c r="AH646" s="214">
        <v>0</v>
      </c>
      <c r="AI646" s="214"/>
      <c r="AJ646" s="214"/>
      <c r="AK646" s="214"/>
      <c r="AL646" s="214"/>
      <c r="AM646" s="214"/>
      <c r="AN646" s="214"/>
      <c r="AO646" s="214"/>
      <c r="AP646" s="214"/>
      <c r="AQ646" s="214"/>
      <c r="AR646" s="214"/>
      <c r="AS646" s="214"/>
      <c r="AT646" s="214"/>
      <c r="AU646" s="214"/>
      <c r="AV646" s="214"/>
      <c r="AW646" s="214"/>
      <c r="AX646" s="214"/>
      <c r="AY646" s="214"/>
      <c r="AZ646" s="214"/>
      <c r="BA646" s="214"/>
      <c r="BB646" s="214"/>
      <c r="BC646" s="214"/>
      <c r="BD646" s="214"/>
      <c r="BE646" s="214"/>
      <c r="BF646" s="214"/>
      <c r="BG646" s="214"/>
      <c r="BH646" s="214"/>
    </row>
    <row r="647" spans="1:60" ht="22.5" outlineLevel="1" x14ac:dyDescent="0.2">
      <c r="A647" s="236">
        <v>143</v>
      </c>
      <c r="B647" s="237" t="s">
        <v>809</v>
      </c>
      <c r="C647" s="254" t="s">
        <v>810</v>
      </c>
      <c r="D647" s="238" t="s">
        <v>811</v>
      </c>
      <c r="E647" s="239">
        <v>103.19</v>
      </c>
      <c r="F647" s="240"/>
      <c r="G647" s="241">
        <f>ROUND(E647*F647,2)</f>
        <v>0</v>
      </c>
      <c r="H647" s="240"/>
      <c r="I647" s="241">
        <f>ROUND(E647*H647,2)</f>
        <v>0</v>
      </c>
      <c r="J647" s="240"/>
      <c r="K647" s="241">
        <f>ROUND(E647*J647,2)</f>
        <v>0</v>
      </c>
      <c r="L647" s="241">
        <v>12</v>
      </c>
      <c r="M647" s="241">
        <f>G647*(1+L647/100)</f>
        <v>0</v>
      </c>
      <c r="N647" s="239">
        <v>1E-3</v>
      </c>
      <c r="O647" s="239">
        <f>ROUND(E647*N647,2)</f>
        <v>0.1</v>
      </c>
      <c r="P647" s="239">
        <v>0</v>
      </c>
      <c r="Q647" s="239">
        <f>ROUND(E647*P647,2)</f>
        <v>0</v>
      </c>
      <c r="R647" s="241" t="s">
        <v>428</v>
      </c>
      <c r="S647" s="241" t="s">
        <v>315</v>
      </c>
      <c r="T647" s="242" t="s">
        <v>315</v>
      </c>
      <c r="U647" s="224">
        <v>0</v>
      </c>
      <c r="V647" s="224">
        <f>ROUND(E647*U647,2)</f>
        <v>0</v>
      </c>
      <c r="W647" s="224"/>
      <c r="X647" s="224" t="s">
        <v>429</v>
      </c>
      <c r="Y647" s="224" t="s">
        <v>317</v>
      </c>
      <c r="Z647" s="214"/>
      <c r="AA647" s="214"/>
      <c r="AB647" s="214"/>
      <c r="AC647" s="214"/>
      <c r="AD647" s="214"/>
      <c r="AE647" s="214"/>
      <c r="AF647" s="214"/>
      <c r="AG647" s="214" t="s">
        <v>430</v>
      </c>
      <c r="AH647" s="214"/>
      <c r="AI647" s="214"/>
      <c r="AJ647" s="214"/>
      <c r="AK647" s="214"/>
      <c r="AL647" s="214"/>
      <c r="AM647" s="214"/>
      <c r="AN647" s="214"/>
      <c r="AO647" s="214"/>
      <c r="AP647" s="214"/>
      <c r="AQ647" s="214"/>
      <c r="AR647" s="214"/>
      <c r="AS647" s="214"/>
      <c r="AT647" s="214"/>
      <c r="AU647" s="214"/>
      <c r="AV647" s="214"/>
      <c r="AW647" s="214"/>
      <c r="AX647" s="214"/>
      <c r="AY647" s="214"/>
      <c r="AZ647" s="214"/>
      <c r="BA647" s="214"/>
      <c r="BB647" s="214"/>
      <c r="BC647" s="214"/>
      <c r="BD647" s="214"/>
      <c r="BE647" s="214"/>
      <c r="BF647" s="214"/>
      <c r="BG647" s="214"/>
      <c r="BH647" s="214"/>
    </row>
    <row r="648" spans="1:60" outlineLevel="2" x14ac:dyDescent="0.2">
      <c r="A648" s="221"/>
      <c r="B648" s="222"/>
      <c r="C648" s="255" t="s">
        <v>1207</v>
      </c>
      <c r="D648" s="243"/>
      <c r="E648" s="243"/>
      <c r="F648" s="243"/>
      <c r="G648" s="243"/>
      <c r="H648" s="224"/>
      <c r="I648" s="224"/>
      <c r="J648" s="224"/>
      <c r="K648" s="224"/>
      <c r="L648" s="224"/>
      <c r="M648" s="224"/>
      <c r="N648" s="223"/>
      <c r="O648" s="223"/>
      <c r="P648" s="223"/>
      <c r="Q648" s="223"/>
      <c r="R648" s="224"/>
      <c r="S648" s="224"/>
      <c r="T648" s="224"/>
      <c r="U648" s="224"/>
      <c r="V648" s="224"/>
      <c r="W648" s="224"/>
      <c r="X648" s="224"/>
      <c r="Y648" s="224"/>
      <c r="Z648" s="214"/>
      <c r="AA648" s="214"/>
      <c r="AB648" s="214"/>
      <c r="AC648" s="214"/>
      <c r="AD648" s="214"/>
      <c r="AE648" s="214"/>
      <c r="AF648" s="214"/>
      <c r="AG648" s="214" t="s">
        <v>320</v>
      </c>
      <c r="AH648" s="214"/>
      <c r="AI648" s="214"/>
      <c r="AJ648" s="214"/>
      <c r="AK648" s="214"/>
      <c r="AL648" s="214"/>
      <c r="AM648" s="214"/>
      <c r="AN648" s="214"/>
      <c r="AO648" s="214"/>
      <c r="AP648" s="214"/>
      <c r="AQ648" s="214"/>
      <c r="AR648" s="214"/>
      <c r="AS648" s="214"/>
      <c r="AT648" s="214"/>
      <c r="AU648" s="214"/>
      <c r="AV648" s="214"/>
      <c r="AW648" s="214"/>
      <c r="AX648" s="214"/>
      <c r="AY648" s="214"/>
      <c r="AZ648" s="214"/>
      <c r="BA648" s="244" t="str">
        <f>C648</f>
        <v>Jednosložková samonivelační podlahová hmota s vlákny na bázi cementu a modifikujících přísad pro vnitřní použití.</v>
      </c>
      <c r="BB648" s="214"/>
      <c r="BC648" s="214"/>
      <c r="BD648" s="214"/>
      <c r="BE648" s="214"/>
      <c r="BF648" s="214"/>
      <c r="BG648" s="214"/>
      <c r="BH648" s="214"/>
    </row>
    <row r="649" spans="1:60" outlineLevel="3" x14ac:dyDescent="0.2">
      <c r="A649" s="221"/>
      <c r="B649" s="222"/>
      <c r="C649" s="258" t="s">
        <v>1293</v>
      </c>
      <c r="D649" s="252"/>
      <c r="E649" s="252"/>
      <c r="F649" s="252"/>
      <c r="G649" s="252"/>
      <c r="H649" s="224"/>
      <c r="I649" s="224"/>
      <c r="J649" s="224"/>
      <c r="K649" s="224"/>
      <c r="L649" s="224"/>
      <c r="M649" s="224"/>
      <c r="N649" s="223"/>
      <c r="O649" s="223"/>
      <c r="P649" s="223"/>
      <c r="Q649" s="223"/>
      <c r="R649" s="224"/>
      <c r="S649" s="224"/>
      <c r="T649" s="224"/>
      <c r="U649" s="224"/>
      <c r="V649" s="224"/>
      <c r="W649" s="224"/>
      <c r="X649" s="224"/>
      <c r="Y649" s="224"/>
      <c r="Z649" s="214"/>
      <c r="AA649" s="214"/>
      <c r="AB649" s="214"/>
      <c r="AC649" s="214"/>
      <c r="AD649" s="214"/>
      <c r="AE649" s="214"/>
      <c r="AF649" s="214"/>
      <c r="AG649" s="214" t="s">
        <v>320</v>
      </c>
      <c r="AH649" s="214"/>
      <c r="AI649" s="214"/>
      <c r="AJ649" s="214"/>
      <c r="AK649" s="214"/>
      <c r="AL649" s="214"/>
      <c r="AM649" s="214"/>
      <c r="AN649" s="214"/>
      <c r="AO649" s="214"/>
      <c r="AP649" s="214"/>
      <c r="AQ649" s="214"/>
      <c r="AR649" s="214"/>
      <c r="AS649" s="214"/>
      <c r="AT649" s="214"/>
      <c r="AU649" s="214"/>
      <c r="AV649" s="214"/>
      <c r="AW649" s="214"/>
      <c r="AX649" s="214"/>
      <c r="AY649" s="214"/>
      <c r="AZ649" s="214"/>
      <c r="BA649" s="214"/>
      <c r="BB649" s="214"/>
      <c r="BC649" s="214"/>
      <c r="BD649" s="214"/>
      <c r="BE649" s="214"/>
      <c r="BF649" s="214"/>
      <c r="BG649" s="214"/>
      <c r="BH649" s="214"/>
    </row>
    <row r="650" spans="1:60" outlineLevel="3" x14ac:dyDescent="0.2">
      <c r="A650" s="221"/>
      <c r="B650" s="222"/>
      <c r="C650" s="258" t="s">
        <v>1208</v>
      </c>
      <c r="D650" s="252"/>
      <c r="E650" s="252"/>
      <c r="F650" s="252"/>
      <c r="G650" s="252"/>
      <c r="H650" s="224"/>
      <c r="I650" s="224"/>
      <c r="J650" s="224"/>
      <c r="K650" s="224"/>
      <c r="L650" s="224"/>
      <c r="M650" s="224"/>
      <c r="N650" s="223"/>
      <c r="O650" s="223"/>
      <c r="P650" s="223"/>
      <c r="Q650" s="223"/>
      <c r="R650" s="224"/>
      <c r="S650" s="224"/>
      <c r="T650" s="224"/>
      <c r="U650" s="224"/>
      <c r="V650" s="224"/>
      <c r="W650" s="224"/>
      <c r="X650" s="224"/>
      <c r="Y650" s="224"/>
      <c r="Z650" s="214"/>
      <c r="AA650" s="214"/>
      <c r="AB650" s="214"/>
      <c r="AC650" s="214"/>
      <c r="AD650" s="214"/>
      <c r="AE650" s="214"/>
      <c r="AF650" s="214"/>
      <c r="AG650" s="214" t="s">
        <v>320</v>
      </c>
      <c r="AH650" s="214"/>
      <c r="AI650" s="214"/>
      <c r="AJ650" s="214"/>
      <c r="AK650" s="214"/>
      <c r="AL650" s="214"/>
      <c r="AM650" s="214"/>
      <c r="AN650" s="214"/>
      <c r="AO650" s="214"/>
      <c r="AP650" s="214"/>
      <c r="AQ650" s="214"/>
      <c r="AR650" s="214"/>
      <c r="AS650" s="214"/>
      <c r="AT650" s="214"/>
      <c r="AU650" s="214"/>
      <c r="AV650" s="214"/>
      <c r="AW650" s="214"/>
      <c r="AX650" s="214"/>
      <c r="AY650" s="214"/>
      <c r="AZ650" s="214"/>
      <c r="BA650" s="214"/>
      <c r="BB650" s="214"/>
      <c r="BC650" s="214"/>
      <c r="BD650" s="214"/>
      <c r="BE650" s="214"/>
      <c r="BF650" s="214"/>
      <c r="BG650" s="214"/>
      <c r="BH650" s="214"/>
    </row>
    <row r="651" spans="1:60" outlineLevel="2" x14ac:dyDescent="0.2">
      <c r="A651" s="221"/>
      <c r="B651" s="222"/>
      <c r="C651" s="268" t="s">
        <v>1790</v>
      </c>
      <c r="D651" s="262"/>
      <c r="E651" s="263">
        <v>103.19</v>
      </c>
      <c r="F651" s="224"/>
      <c r="G651" s="224"/>
      <c r="H651" s="224"/>
      <c r="I651" s="224"/>
      <c r="J651" s="224"/>
      <c r="K651" s="224"/>
      <c r="L651" s="224"/>
      <c r="M651" s="224"/>
      <c r="N651" s="223"/>
      <c r="O651" s="223"/>
      <c r="P651" s="223"/>
      <c r="Q651" s="223"/>
      <c r="R651" s="224"/>
      <c r="S651" s="224"/>
      <c r="T651" s="224"/>
      <c r="U651" s="224"/>
      <c r="V651" s="224"/>
      <c r="W651" s="224"/>
      <c r="X651" s="224"/>
      <c r="Y651" s="224"/>
      <c r="Z651" s="214"/>
      <c r="AA651" s="214"/>
      <c r="AB651" s="214"/>
      <c r="AC651" s="214"/>
      <c r="AD651" s="214"/>
      <c r="AE651" s="214"/>
      <c r="AF651" s="214"/>
      <c r="AG651" s="214" t="s">
        <v>371</v>
      </c>
      <c r="AH651" s="214">
        <v>0</v>
      </c>
      <c r="AI651" s="214"/>
      <c r="AJ651" s="214"/>
      <c r="AK651" s="214"/>
      <c r="AL651" s="214"/>
      <c r="AM651" s="214"/>
      <c r="AN651" s="214"/>
      <c r="AO651" s="214"/>
      <c r="AP651" s="214"/>
      <c r="AQ651" s="214"/>
      <c r="AR651" s="214"/>
      <c r="AS651" s="214"/>
      <c r="AT651" s="214"/>
      <c r="AU651" s="214"/>
      <c r="AV651" s="214"/>
      <c r="AW651" s="214"/>
      <c r="AX651" s="214"/>
      <c r="AY651" s="214"/>
      <c r="AZ651" s="214"/>
      <c r="BA651" s="214"/>
      <c r="BB651" s="214"/>
      <c r="BC651" s="214"/>
      <c r="BD651" s="214"/>
      <c r="BE651" s="214"/>
      <c r="BF651" s="214"/>
      <c r="BG651" s="214"/>
      <c r="BH651" s="214"/>
    </row>
    <row r="652" spans="1:60" ht="22.5" outlineLevel="1" x14ac:dyDescent="0.2">
      <c r="A652" s="236">
        <v>144</v>
      </c>
      <c r="B652" s="237" t="s">
        <v>805</v>
      </c>
      <c r="C652" s="254" t="s">
        <v>806</v>
      </c>
      <c r="D652" s="238" t="s">
        <v>379</v>
      </c>
      <c r="E652" s="239">
        <v>6.6769999999999996</v>
      </c>
      <c r="F652" s="240"/>
      <c r="G652" s="241">
        <f>ROUND(E652*F652,2)</f>
        <v>0</v>
      </c>
      <c r="H652" s="240"/>
      <c r="I652" s="241">
        <f>ROUND(E652*H652,2)</f>
        <v>0</v>
      </c>
      <c r="J652" s="240"/>
      <c r="K652" s="241">
        <f>ROUND(E652*J652,2)</f>
        <v>0</v>
      </c>
      <c r="L652" s="241">
        <v>12</v>
      </c>
      <c r="M652" s="241">
        <f>G652*(1+L652/100)</f>
        <v>0</v>
      </c>
      <c r="N652" s="239">
        <v>1.7399999999999999E-2</v>
      </c>
      <c r="O652" s="239">
        <f>ROUND(E652*N652,2)</f>
        <v>0.12</v>
      </c>
      <c r="P652" s="239">
        <v>0</v>
      </c>
      <c r="Q652" s="239">
        <f>ROUND(E652*P652,2)</f>
        <v>0</v>
      </c>
      <c r="R652" s="241" t="s">
        <v>428</v>
      </c>
      <c r="S652" s="241" t="s">
        <v>315</v>
      </c>
      <c r="T652" s="242" t="s">
        <v>670</v>
      </c>
      <c r="U652" s="224">
        <v>0</v>
      </c>
      <c r="V652" s="224">
        <f>ROUND(E652*U652,2)</f>
        <v>0</v>
      </c>
      <c r="W652" s="224"/>
      <c r="X652" s="224" t="s">
        <v>429</v>
      </c>
      <c r="Y652" s="224" t="s">
        <v>317</v>
      </c>
      <c r="Z652" s="214"/>
      <c r="AA652" s="214"/>
      <c r="AB652" s="214"/>
      <c r="AC652" s="214"/>
      <c r="AD652" s="214"/>
      <c r="AE652" s="214"/>
      <c r="AF652" s="214"/>
      <c r="AG652" s="214" t="s">
        <v>430</v>
      </c>
      <c r="AH652" s="214"/>
      <c r="AI652" s="214"/>
      <c r="AJ652" s="214"/>
      <c r="AK652" s="214"/>
      <c r="AL652" s="214"/>
      <c r="AM652" s="214"/>
      <c r="AN652" s="214"/>
      <c r="AO652" s="214"/>
      <c r="AP652" s="214"/>
      <c r="AQ652" s="214"/>
      <c r="AR652" s="214"/>
      <c r="AS652" s="214"/>
      <c r="AT652" s="214"/>
      <c r="AU652" s="214"/>
      <c r="AV652" s="214"/>
      <c r="AW652" s="214"/>
      <c r="AX652" s="214"/>
      <c r="AY652" s="214"/>
      <c r="AZ652" s="214"/>
      <c r="BA652" s="214"/>
      <c r="BB652" s="214"/>
      <c r="BC652" s="214"/>
      <c r="BD652" s="214"/>
      <c r="BE652" s="214"/>
      <c r="BF652" s="214"/>
      <c r="BG652" s="214"/>
      <c r="BH652" s="214"/>
    </row>
    <row r="653" spans="1:60" outlineLevel="2" x14ac:dyDescent="0.2">
      <c r="A653" s="221"/>
      <c r="B653" s="222"/>
      <c r="C653" s="255" t="s">
        <v>807</v>
      </c>
      <c r="D653" s="243"/>
      <c r="E653" s="243"/>
      <c r="F653" s="243"/>
      <c r="G653" s="243"/>
      <c r="H653" s="224"/>
      <c r="I653" s="224"/>
      <c r="J653" s="224"/>
      <c r="K653" s="224"/>
      <c r="L653" s="224"/>
      <c r="M653" s="224"/>
      <c r="N653" s="223"/>
      <c r="O653" s="223"/>
      <c r="P653" s="223"/>
      <c r="Q653" s="223"/>
      <c r="R653" s="224"/>
      <c r="S653" s="224"/>
      <c r="T653" s="224"/>
      <c r="U653" s="224"/>
      <c r="V653" s="224"/>
      <c r="W653" s="224"/>
      <c r="X653" s="224"/>
      <c r="Y653" s="224"/>
      <c r="Z653" s="214"/>
      <c r="AA653" s="214"/>
      <c r="AB653" s="214"/>
      <c r="AC653" s="214"/>
      <c r="AD653" s="214"/>
      <c r="AE653" s="214"/>
      <c r="AF653" s="214"/>
      <c r="AG653" s="214" t="s">
        <v>320</v>
      </c>
      <c r="AH653" s="214"/>
      <c r="AI653" s="214"/>
      <c r="AJ653" s="214"/>
      <c r="AK653" s="214"/>
      <c r="AL653" s="214"/>
      <c r="AM653" s="214"/>
      <c r="AN653" s="214"/>
      <c r="AO653" s="214"/>
      <c r="AP653" s="214"/>
      <c r="AQ653" s="214"/>
      <c r="AR653" s="214"/>
      <c r="AS653" s="214"/>
      <c r="AT653" s="214"/>
      <c r="AU653" s="214"/>
      <c r="AV653" s="214"/>
      <c r="AW653" s="214"/>
      <c r="AX653" s="214"/>
      <c r="AY653" s="214"/>
      <c r="AZ653" s="214"/>
      <c r="BA653" s="214"/>
      <c r="BB653" s="214"/>
      <c r="BC653" s="214"/>
      <c r="BD653" s="214"/>
      <c r="BE653" s="214"/>
      <c r="BF653" s="214"/>
      <c r="BG653" s="214"/>
      <c r="BH653" s="214"/>
    </row>
    <row r="654" spans="1:60" outlineLevel="2" x14ac:dyDescent="0.2">
      <c r="A654" s="221"/>
      <c r="B654" s="222"/>
      <c r="C654" s="268" t="s">
        <v>1791</v>
      </c>
      <c r="D654" s="262"/>
      <c r="E654" s="263">
        <v>6.6769999999999996</v>
      </c>
      <c r="F654" s="224"/>
      <c r="G654" s="224"/>
      <c r="H654" s="224"/>
      <c r="I654" s="224"/>
      <c r="J654" s="224"/>
      <c r="K654" s="224"/>
      <c r="L654" s="224"/>
      <c r="M654" s="224"/>
      <c r="N654" s="223"/>
      <c r="O654" s="223"/>
      <c r="P654" s="223"/>
      <c r="Q654" s="223"/>
      <c r="R654" s="224"/>
      <c r="S654" s="224"/>
      <c r="T654" s="224"/>
      <c r="U654" s="224"/>
      <c r="V654" s="224"/>
      <c r="W654" s="224"/>
      <c r="X654" s="224"/>
      <c r="Y654" s="224"/>
      <c r="Z654" s="214"/>
      <c r="AA654" s="214"/>
      <c r="AB654" s="214"/>
      <c r="AC654" s="214"/>
      <c r="AD654" s="214"/>
      <c r="AE654" s="214"/>
      <c r="AF654" s="214"/>
      <c r="AG654" s="214" t="s">
        <v>371</v>
      </c>
      <c r="AH654" s="214">
        <v>0</v>
      </c>
      <c r="AI654" s="214"/>
      <c r="AJ654" s="214"/>
      <c r="AK654" s="214"/>
      <c r="AL654" s="214"/>
      <c r="AM654" s="214"/>
      <c r="AN654" s="214"/>
      <c r="AO654" s="214"/>
      <c r="AP654" s="214"/>
      <c r="AQ654" s="214"/>
      <c r="AR654" s="214"/>
      <c r="AS654" s="214"/>
      <c r="AT654" s="214"/>
      <c r="AU654" s="214"/>
      <c r="AV654" s="214"/>
      <c r="AW654" s="214"/>
      <c r="AX654" s="214"/>
      <c r="AY654" s="214"/>
      <c r="AZ654" s="214"/>
      <c r="BA654" s="214"/>
      <c r="BB654" s="214"/>
      <c r="BC654" s="214"/>
      <c r="BD654" s="214"/>
      <c r="BE654" s="214"/>
      <c r="BF654" s="214"/>
      <c r="BG654" s="214"/>
      <c r="BH654" s="214"/>
    </row>
    <row r="655" spans="1:60" outlineLevel="1" x14ac:dyDescent="0.2">
      <c r="A655" s="236">
        <v>145</v>
      </c>
      <c r="B655" s="237" t="s">
        <v>1476</v>
      </c>
      <c r="C655" s="254" t="s">
        <v>1477</v>
      </c>
      <c r="D655" s="238" t="s">
        <v>581</v>
      </c>
      <c r="E655" s="239">
        <v>0.255</v>
      </c>
      <c r="F655" s="240"/>
      <c r="G655" s="241">
        <f>ROUND(E655*F655,2)</f>
        <v>0</v>
      </c>
      <c r="H655" s="240"/>
      <c r="I655" s="241">
        <f>ROUND(E655*H655,2)</f>
        <v>0</v>
      </c>
      <c r="J655" s="240"/>
      <c r="K655" s="241">
        <f>ROUND(E655*J655,2)</f>
        <v>0</v>
      </c>
      <c r="L655" s="241">
        <v>12</v>
      </c>
      <c r="M655" s="241">
        <f>G655*(1+L655/100)</f>
        <v>0</v>
      </c>
      <c r="N655" s="239">
        <v>0</v>
      </c>
      <c r="O655" s="239">
        <f>ROUND(E655*N655,2)</f>
        <v>0</v>
      </c>
      <c r="P655" s="239">
        <v>0</v>
      </c>
      <c r="Q655" s="239">
        <f>ROUND(E655*P655,2)</f>
        <v>0</v>
      </c>
      <c r="R655" s="241" t="s">
        <v>786</v>
      </c>
      <c r="S655" s="241" t="s">
        <v>315</v>
      </c>
      <c r="T655" s="242" t="s">
        <v>315</v>
      </c>
      <c r="U655" s="224">
        <v>1.2649999999999999</v>
      </c>
      <c r="V655" s="224">
        <f>ROUND(E655*U655,2)</f>
        <v>0.32</v>
      </c>
      <c r="W655" s="224"/>
      <c r="X655" s="224" t="s">
        <v>582</v>
      </c>
      <c r="Y655" s="224" t="s">
        <v>317</v>
      </c>
      <c r="Z655" s="214"/>
      <c r="AA655" s="214"/>
      <c r="AB655" s="214"/>
      <c r="AC655" s="214"/>
      <c r="AD655" s="214"/>
      <c r="AE655" s="214"/>
      <c r="AF655" s="214"/>
      <c r="AG655" s="214" t="s">
        <v>583</v>
      </c>
      <c r="AH655" s="214"/>
      <c r="AI655" s="214"/>
      <c r="AJ655" s="214"/>
      <c r="AK655" s="214"/>
      <c r="AL655" s="214"/>
      <c r="AM655" s="214"/>
      <c r="AN655" s="214"/>
      <c r="AO655" s="214"/>
      <c r="AP655" s="214"/>
      <c r="AQ655" s="214"/>
      <c r="AR655" s="214"/>
      <c r="AS655" s="214"/>
      <c r="AT655" s="214"/>
      <c r="AU655" s="214"/>
      <c r="AV655" s="214"/>
      <c r="AW655" s="214"/>
      <c r="AX655" s="214"/>
      <c r="AY655" s="214"/>
      <c r="AZ655" s="214"/>
      <c r="BA655" s="214"/>
      <c r="BB655" s="214"/>
      <c r="BC655" s="214"/>
      <c r="BD655" s="214"/>
      <c r="BE655" s="214"/>
      <c r="BF655" s="214"/>
      <c r="BG655" s="214"/>
      <c r="BH655" s="214"/>
    </row>
    <row r="656" spans="1:60" outlineLevel="2" x14ac:dyDescent="0.2">
      <c r="A656" s="221"/>
      <c r="B656" s="222"/>
      <c r="C656" s="267" t="s">
        <v>608</v>
      </c>
      <c r="D656" s="266"/>
      <c r="E656" s="266"/>
      <c r="F656" s="266"/>
      <c r="G656" s="266"/>
      <c r="H656" s="224"/>
      <c r="I656" s="224"/>
      <c r="J656" s="224"/>
      <c r="K656" s="224"/>
      <c r="L656" s="224"/>
      <c r="M656" s="224"/>
      <c r="N656" s="223"/>
      <c r="O656" s="223"/>
      <c r="P656" s="223"/>
      <c r="Q656" s="223"/>
      <c r="R656" s="224"/>
      <c r="S656" s="224"/>
      <c r="T656" s="224"/>
      <c r="U656" s="224"/>
      <c r="V656" s="224"/>
      <c r="W656" s="224"/>
      <c r="X656" s="224"/>
      <c r="Y656" s="224"/>
      <c r="Z656" s="214"/>
      <c r="AA656" s="214"/>
      <c r="AB656" s="214"/>
      <c r="AC656" s="214"/>
      <c r="AD656" s="214"/>
      <c r="AE656" s="214"/>
      <c r="AF656" s="214"/>
      <c r="AG656" s="214" t="s">
        <v>369</v>
      </c>
      <c r="AH656" s="214"/>
      <c r="AI656" s="214"/>
      <c r="AJ656" s="214"/>
      <c r="AK656" s="214"/>
      <c r="AL656" s="214"/>
      <c r="AM656" s="214"/>
      <c r="AN656" s="214"/>
      <c r="AO656" s="214"/>
      <c r="AP656" s="214"/>
      <c r="AQ656" s="214"/>
      <c r="AR656" s="214"/>
      <c r="AS656" s="214"/>
      <c r="AT656" s="214"/>
      <c r="AU656" s="214"/>
      <c r="AV656" s="214"/>
      <c r="AW656" s="214"/>
      <c r="AX656" s="214"/>
      <c r="AY656" s="214"/>
      <c r="AZ656" s="214"/>
      <c r="BA656" s="214"/>
      <c r="BB656" s="214"/>
      <c r="BC656" s="214"/>
      <c r="BD656" s="214"/>
      <c r="BE656" s="214"/>
      <c r="BF656" s="214"/>
      <c r="BG656" s="214"/>
      <c r="BH656" s="214"/>
    </row>
    <row r="657" spans="1:60" x14ac:dyDescent="0.2">
      <c r="A657" s="229" t="s">
        <v>310</v>
      </c>
      <c r="B657" s="230" t="s">
        <v>256</v>
      </c>
      <c r="C657" s="253" t="s">
        <v>257</v>
      </c>
      <c r="D657" s="231"/>
      <c r="E657" s="232"/>
      <c r="F657" s="233"/>
      <c r="G657" s="233">
        <f>SUMIF(AG658:AG666,"&lt;&gt;NOR",G658:G666)</f>
        <v>0</v>
      </c>
      <c r="H657" s="233"/>
      <c r="I657" s="233">
        <f>SUM(I658:I666)</f>
        <v>0</v>
      </c>
      <c r="J657" s="233"/>
      <c r="K657" s="233">
        <f>SUM(K658:K666)</f>
        <v>0</v>
      </c>
      <c r="L657" s="233"/>
      <c r="M657" s="233">
        <f>SUM(M658:M666)</f>
        <v>0</v>
      </c>
      <c r="N657" s="232"/>
      <c r="O657" s="232">
        <f>SUM(O658:O666)</f>
        <v>0</v>
      </c>
      <c r="P657" s="232"/>
      <c r="Q657" s="232">
        <f>SUM(Q658:Q666)</f>
        <v>0.88</v>
      </c>
      <c r="R657" s="233"/>
      <c r="S657" s="233"/>
      <c r="T657" s="234"/>
      <c r="U657" s="228"/>
      <c r="V657" s="228">
        <f>SUM(V658:V666)</f>
        <v>14.16</v>
      </c>
      <c r="W657" s="228"/>
      <c r="X657" s="228"/>
      <c r="Y657" s="228"/>
      <c r="AG657" t="s">
        <v>311</v>
      </c>
    </row>
    <row r="658" spans="1:60" outlineLevel="1" x14ac:dyDescent="0.2">
      <c r="A658" s="236">
        <v>146</v>
      </c>
      <c r="B658" s="237" t="s">
        <v>1213</v>
      </c>
      <c r="C658" s="254" t="s">
        <v>1214</v>
      </c>
      <c r="D658" s="238" t="s">
        <v>379</v>
      </c>
      <c r="E658" s="239">
        <v>22.61</v>
      </c>
      <c r="F658" s="240"/>
      <c r="G658" s="241">
        <f>ROUND(E658*F658,2)</f>
        <v>0</v>
      </c>
      <c r="H658" s="240"/>
      <c r="I658" s="241">
        <f>ROUND(E658*H658,2)</f>
        <v>0</v>
      </c>
      <c r="J658" s="240"/>
      <c r="K658" s="241">
        <f>ROUND(E658*J658,2)</f>
        <v>0</v>
      </c>
      <c r="L658" s="241">
        <v>12</v>
      </c>
      <c r="M658" s="241">
        <f>G658*(1+L658/100)</f>
        <v>0</v>
      </c>
      <c r="N658" s="239">
        <v>0</v>
      </c>
      <c r="O658" s="239">
        <f>ROUND(E658*N658,2)</f>
        <v>0</v>
      </c>
      <c r="P658" s="239">
        <v>0.02</v>
      </c>
      <c r="Q658" s="239">
        <f>ROUND(E658*P658,2)</f>
        <v>0.45</v>
      </c>
      <c r="R658" s="241" t="s">
        <v>817</v>
      </c>
      <c r="S658" s="241" t="s">
        <v>315</v>
      </c>
      <c r="T658" s="242" t="s">
        <v>315</v>
      </c>
      <c r="U658" s="224">
        <v>0.24</v>
      </c>
      <c r="V658" s="224">
        <f>ROUND(E658*U658,2)</f>
        <v>5.43</v>
      </c>
      <c r="W658" s="224"/>
      <c r="X658" s="224" t="s">
        <v>336</v>
      </c>
      <c r="Y658" s="224" t="s">
        <v>317</v>
      </c>
      <c r="Z658" s="214"/>
      <c r="AA658" s="214"/>
      <c r="AB658" s="214"/>
      <c r="AC658" s="214"/>
      <c r="AD658" s="214"/>
      <c r="AE658" s="214"/>
      <c r="AF658" s="214"/>
      <c r="AG658" s="214" t="s">
        <v>367</v>
      </c>
      <c r="AH658" s="214"/>
      <c r="AI658" s="214"/>
      <c r="AJ658" s="214"/>
      <c r="AK658" s="214"/>
      <c r="AL658" s="214"/>
      <c r="AM658" s="214"/>
      <c r="AN658" s="214"/>
      <c r="AO658" s="214"/>
      <c r="AP658" s="214"/>
      <c r="AQ658" s="214"/>
      <c r="AR658" s="214"/>
      <c r="AS658" s="214"/>
      <c r="AT658" s="214"/>
      <c r="AU658" s="214"/>
      <c r="AV658" s="214"/>
      <c r="AW658" s="214"/>
      <c r="AX658" s="214"/>
      <c r="AY658" s="214"/>
      <c r="AZ658" s="214"/>
      <c r="BA658" s="214"/>
      <c r="BB658" s="214"/>
      <c r="BC658" s="214"/>
      <c r="BD658" s="214"/>
      <c r="BE658" s="214"/>
      <c r="BF658" s="214"/>
      <c r="BG658" s="214"/>
      <c r="BH658" s="214"/>
    </row>
    <row r="659" spans="1:60" outlineLevel="2" x14ac:dyDescent="0.2">
      <c r="A659" s="221"/>
      <c r="B659" s="222"/>
      <c r="C659" s="268" t="s">
        <v>536</v>
      </c>
      <c r="D659" s="262"/>
      <c r="E659" s="263"/>
      <c r="F659" s="224"/>
      <c r="G659" s="224"/>
      <c r="H659" s="224"/>
      <c r="I659" s="224"/>
      <c r="J659" s="224"/>
      <c r="K659" s="224"/>
      <c r="L659" s="224"/>
      <c r="M659" s="224"/>
      <c r="N659" s="223"/>
      <c r="O659" s="223"/>
      <c r="P659" s="223"/>
      <c r="Q659" s="223"/>
      <c r="R659" s="224"/>
      <c r="S659" s="224"/>
      <c r="T659" s="224"/>
      <c r="U659" s="224"/>
      <c r="V659" s="224"/>
      <c r="W659" s="224"/>
      <c r="X659" s="224"/>
      <c r="Y659" s="224"/>
      <c r="Z659" s="214"/>
      <c r="AA659" s="214"/>
      <c r="AB659" s="214"/>
      <c r="AC659" s="214"/>
      <c r="AD659" s="214"/>
      <c r="AE659" s="214"/>
      <c r="AF659" s="214"/>
      <c r="AG659" s="214" t="s">
        <v>371</v>
      </c>
      <c r="AH659" s="214">
        <v>0</v>
      </c>
      <c r="AI659" s="214"/>
      <c r="AJ659" s="214"/>
      <c r="AK659" s="214"/>
      <c r="AL659" s="214"/>
      <c r="AM659" s="214"/>
      <c r="AN659" s="214"/>
      <c r="AO659" s="214"/>
      <c r="AP659" s="214"/>
      <c r="AQ659" s="214"/>
      <c r="AR659" s="214"/>
      <c r="AS659" s="214"/>
      <c r="AT659" s="214"/>
      <c r="AU659" s="214"/>
      <c r="AV659" s="214"/>
      <c r="AW659" s="214"/>
      <c r="AX659" s="214"/>
      <c r="AY659" s="214"/>
      <c r="AZ659" s="214"/>
      <c r="BA659" s="214"/>
      <c r="BB659" s="214"/>
      <c r="BC659" s="214"/>
      <c r="BD659" s="214"/>
      <c r="BE659" s="214"/>
      <c r="BF659" s="214"/>
      <c r="BG659" s="214"/>
      <c r="BH659" s="214"/>
    </row>
    <row r="660" spans="1:60" outlineLevel="3" x14ac:dyDescent="0.2">
      <c r="A660" s="221"/>
      <c r="B660" s="222"/>
      <c r="C660" s="268" t="s">
        <v>1689</v>
      </c>
      <c r="D660" s="262"/>
      <c r="E660" s="263">
        <v>22.61</v>
      </c>
      <c r="F660" s="224"/>
      <c r="G660" s="224"/>
      <c r="H660" s="224"/>
      <c r="I660" s="224"/>
      <c r="J660" s="224"/>
      <c r="K660" s="224"/>
      <c r="L660" s="224"/>
      <c r="M660" s="224"/>
      <c r="N660" s="223"/>
      <c r="O660" s="223"/>
      <c r="P660" s="223"/>
      <c r="Q660" s="223"/>
      <c r="R660" s="224"/>
      <c r="S660" s="224"/>
      <c r="T660" s="224"/>
      <c r="U660" s="224"/>
      <c r="V660" s="224"/>
      <c r="W660" s="224"/>
      <c r="X660" s="224"/>
      <c r="Y660" s="224"/>
      <c r="Z660" s="214"/>
      <c r="AA660" s="214"/>
      <c r="AB660" s="214"/>
      <c r="AC660" s="214"/>
      <c r="AD660" s="214"/>
      <c r="AE660" s="214"/>
      <c r="AF660" s="214"/>
      <c r="AG660" s="214" t="s">
        <v>371</v>
      </c>
      <c r="AH660" s="214">
        <v>0</v>
      </c>
      <c r="AI660" s="214"/>
      <c r="AJ660" s="214"/>
      <c r="AK660" s="214"/>
      <c r="AL660" s="214"/>
      <c r="AM660" s="214"/>
      <c r="AN660" s="214"/>
      <c r="AO660" s="214"/>
      <c r="AP660" s="214"/>
      <c r="AQ660" s="214"/>
      <c r="AR660" s="214"/>
      <c r="AS660" s="214"/>
      <c r="AT660" s="214"/>
      <c r="AU660" s="214"/>
      <c r="AV660" s="214"/>
      <c r="AW660" s="214"/>
      <c r="AX660" s="214"/>
      <c r="AY660" s="214"/>
      <c r="AZ660" s="214"/>
      <c r="BA660" s="214"/>
      <c r="BB660" s="214"/>
      <c r="BC660" s="214"/>
      <c r="BD660" s="214"/>
      <c r="BE660" s="214"/>
      <c r="BF660" s="214"/>
      <c r="BG660" s="214"/>
      <c r="BH660" s="214"/>
    </row>
    <row r="661" spans="1:60" outlineLevel="1" x14ac:dyDescent="0.2">
      <c r="A661" s="236">
        <v>147</v>
      </c>
      <c r="B661" s="237" t="s">
        <v>1215</v>
      </c>
      <c r="C661" s="254" t="s">
        <v>1216</v>
      </c>
      <c r="D661" s="238" t="s">
        <v>379</v>
      </c>
      <c r="E661" s="239">
        <v>48.51</v>
      </c>
      <c r="F661" s="240"/>
      <c r="G661" s="241">
        <f>ROUND(E661*F661,2)</f>
        <v>0</v>
      </c>
      <c r="H661" s="240"/>
      <c r="I661" s="241">
        <f>ROUND(E661*H661,2)</f>
        <v>0</v>
      </c>
      <c r="J661" s="240"/>
      <c r="K661" s="241">
        <f>ROUND(E661*J661,2)</f>
        <v>0</v>
      </c>
      <c r="L661" s="241">
        <v>12</v>
      </c>
      <c r="M661" s="241">
        <f>G661*(1+L661/100)</f>
        <v>0</v>
      </c>
      <c r="N661" s="239">
        <v>0</v>
      </c>
      <c r="O661" s="239">
        <f>ROUND(E661*N661,2)</f>
        <v>0</v>
      </c>
      <c r="P661" s="239">
        <v>8.9499999999999996E-3</v>
      </c>
      <c r="Q661" s="239">
        <f>ROUND(E661*P661,2)</f>
        <v>0.43</v>
      </c>
      <c r="R661" s="241" t="s">
        <v>817</v>
      </c>
      <c r="S661" s="241" t="s">
        <v>315</v>
      </c>
      <c r="T661" s="242" t="s">
        <v>315</v>
      </c>
      <c r="U661" s="224">
        <v>0.18</v>
      </c>
      <c r="V661" s="224">
        <f>ROUND(E661*U661,2)</f>
        <v>8.73</v>
      </c>
      <c r="W661" s="224"/>
      <c r="X661" s="224" t="s">
        <v>336</v>
      </c>
      <c r="Y661" s="224" t="s">
        <v>317</v>
      </c>
      <c r="Z661" s="214"/>
      <c r="AA661" s="214"/>
      <c r="AB661" s="214"/>
      <c r="AC661" s="214"/>
      <c r="AD661" s="214"/>
      <c r="AE661" s="214"/>
      <c r="AF661" s="214"/>
      <c r="AG661" s="214" t="s">
        <v>367</v>
      </c>
      <c r="AH661" s="214"/>
      <c r="AI661" s="214"/>
      <c r="AJ661" s="214"/>
      <c r="AK661" s="214"/>
      <c r="AL661" s="214"/>
      <c r="AM661" s="214"/>
      <c r="AN661" s="214"/>
      <c r="AO661" s="214"/>
      <c r="AP661" s="214"/>
      <c r="AQ661" s="214"/>
      <c r="AR661" s="214"/>
      <c r="AS661" s="214"/>
      <c r="AT661" s="214"/>
      <c r="AU661" s="214"/>
      <c r="AV661" s="214"/>
      <c r="AW661" s="214"/>
      <c r="AX661" s="214"/>
      <c r="AY661" s="214"/>
      <c r="AZ661" s="214"/>
      <c r="BA661" s="214"/>
      <c r="BB661" s="214"/>
      <c r="BC661" s="214"/>
      <c r="BD661" s="214"/>
      <c r="BE661" s="214"/>
      <c r="BF661" s="214"/>
      <c r="BG661" s="214"/>
      <c r="BH661" s="214"/>
    </row>
    <row r="662" spans="1:60" outlineLevel="2" x14ac:dyDescent="0.2">
      <c r="A662" s="221"/>
      <c r="B662" s="222"/>
      <c r="C662" s="267" t="s">
        <v>1217</v>
      </c>
      <c r="D662" s="266"/>
      <c r="E662" s="266"/>
      <c r="F662" s="266"/>
      <c r="G662" s="266"/>
      <c r="H662" s="224"/>
      <c r="I662" s="224"/>
      <c r="J662" s="224"/>
      <c r="K662" s="224"/>
      <c r="L662" s="224"/>
      <c r="M662" s="224"/>
      <c r="N662" s="223"/>
      <c r="O662" s="223"/>
      <c r="P662" s="223"/>
      <c r="Q662" s="223"/>
      <c r="R662" s="224"/>
      <c r="S662" s="224"/>
      <c r="T662" s="224"/>
      <c r="U662" s="224"/>
      <c r="V662" s="224"/>
      <c r="W662" s="224"/>
      <c r="X662" s="224"/>
      <c r="Y662" s="224"/>
      <c r="Z662" s="214"/>
      <c r="AA662" s="214"/>
      <c r="AB662" s="214"/>
      <c r="AC662" s="214"/>
      <c r="AD662" s="214"/>
      <c r="AE662" s="214"/>
      <c r="AF662" s="214"/>
      <c r="AG662" s="214" t="s">
        <v>369</v>
      </c>
      <c r="AH662" s="214"/>
      <c r="AI662" s="214"/>
      <c r="AJ662" s="214"/>
      <c r="AK662" s="214"/>
      <c r="AL662" s="214"/>
      <c r="AM662" s="214"/>
      <c r="AN662" s="214"/>
      <c r="AO662" s="214"/>
      <c r="AP662" s="214"/>
      <c r="AQ662" s="214"/>
      <c r="AR662" s="214"/>
      <c r="AS662" s="214"/>
      <c r="AT662" s="214"/>
      <c r="AU662" s="214"/>
      <c r="AV662" s="214"/>
      <c r="AW662" s="214"/>
      <c r="AX662" s="214"/>
      <c r="AY662" s="214"/>
      <c r="AZ662" s="214"/>
      <c r="BA662" s="214"/>
      <c r="BB662" s="214"/>
      <c r="BC662" s="214"/>
      <c r="BD662" s="214"/>
      <c r="BE662" s="214"/>
      <c r="BF662" s="214"/>
      <c r="BG662" s="214"/>
      <c r="BH662" s="214"/>
    </row>
    <row r="663" spans="1:60" outlineLevel="2" x14ac:dyDescent="0.2">
      <c r="A663" s="221"/>
      <c r="B663" s="222"/>
      <c r="C663" s="268" t="s">
        <v>536</v>
      </c>
      <c r="D663" s="262"/>
      <c r="E663" s="263"/>
      <c r="F663" s="224"/>
      <c r="G663" s="224"/>
      <c r="H663" s="224"/>
      <c r="I663" s="224"/>
      <c r="J663" s="224"/>
      <c r="K663" s="224"/>
      <c r="L663" s="224"/>
      <c r="M663" s="224"/>
      <c r="N663" s="223"/>
      <c r="O663" s="223"/>
      <c r="P663" s="223"/>
      <c r="Q663" s="223"/>
      <c r="R663" s="224"/>
      <c r="S663" s="224"/>
      <c r="T663" s="224"/>
      <c r="U663" s="224"/>
      <c r="V663" s="224"/>
      <c r="W663" s="224"/>
      <c r="X663" s="224"/>
      <c r="Y663" s="224"/>
      <c r="Z663" s="214"/>
      <c r="AA663" s="214"/>
      <c r="AB663" s="214"/>
      <c r="AC663" s="214"/>
      <c r="AD663" s="214"/>
      <c r="AE663" s="214"/>
      <c r="AF663" s="214"/>
      <c r="AG663" s="214" t="s">
        <v>371</v>
      </c>
      <c r="AH663" s="214">
        <v>0</v>
      </c>
      <c r="AI663" s="214"/>
      <c r="AJ663" s="214"/>
      <c r="AK663" s="214"/>
      <c r="AL663" s="214"/>
      <c r="AM663" s="214"/>
      <c r="AN663" s="214"/>
      <c r="AO663" s="214"/>
      <c r="AP663" s="214"/>
      <c r="AQ663" s="214"/>
      <c r="AR663" s="214"/>
      <c r="AS663" s="214"/>
      <c r="AT663" s="214"/>
      <c r="AU663" s="214"/>
      <c r="AV663" s="214"/>
      <c r="AW663" s="214"/>
      <c r="AX663" s="214"/>
      <c r="AY663" s="214"/>
      <c r="AZ663" s="214"/>
      <c r="BA663" s="214"/>
      <c r="BB663" s="214"/>
      <c r="BC663" s="214"/>
      <c r="BD663" s="214"/>
      <c r="BE663" s="214"/>
      <c r="BF663" s="214"/>
      <c r="BG663" s="214"/>
      <c r="BH663" s="214"/>
    </row>
    <row r="664" spans="1:60" outlineLevel="3" x14ac:dyDescent="0.2">
      <c r="A664" s="221"/>
      <c r="B664" s="222"/>
      <c r="C664" s="268" t="s">
        <v>1687</v>
      </c>
      <c r="D664" s="262"/>
      <c r="E664" s="263">
        <v>18.86</v>
      </c>
      <c r="F664" s="224"/>
      <c r="G664" s="224"/>
      <c r="H664" s="224"/>
      <c r="I664" s="224"/>
      <c r="J664" s="224"/>
      <c r="K664" s="224"/>
      <c r="L664" s="224"/>
      <c r="M664" s="224"/>
      <c r="N664" s="223"/>
      <c r="O664" s="223"/>
      <c r="P664" s="223"/>
      <c r="Q664" s="223"/>
      <c r="R664" s="224"/>
      <c r="S664" s="224"/>
      <c r="T664" s="224"/>
      <c r="U664" s="224"/>
      <c r="V664" s="224"/>
      <c r="W664" s="224"/>
      <c r="X664" s="224"/>
      <c r="Y664" s="224"/>
      <c r="Z664" s="214"/>
      <c r="AA664" s="214"/>
      <c r="AB664" s="214"/>
      <c r="AC664" s="214"/>
      <c r="AD664" s="214"/>
      <c r="AE664" s="214"/>
      <c r="AF664" s="214"/>
      <c r="AG664" s="214" t="s">
        <v>371</v>
      </c>
      <c r="AH664" s="214">
        <v>0</v>
      </c>
      <c r="AI664" s="214"/>
      <c r="AJ664" s="214"/>
      <c r="AK664" s="214"/>
      <c r="AL664" s="214"/>
      <c r="AM664" s="214"/>
      <c r="AN664" s="214"/>
      <c r="AO664" s="214"/>
      <c r="AP664" s="214"/>
      <c r="AQ664" s="214"/>
      <c r="AR664" s="214"/>
      <c r="AS664" s="214"/>
      <c r="AT664" s="214"/>
      <c r="AU664" s="214"/>
      <c r="AV664" s="214"/>
      <c r="AW664" s="214"/>
      <c r="AX664" s="214"/>
      <c r="AY664" s="214"/>
      <c r="AZ664" s="214"/>
      <c r="BA664" s="214"/>
      <c r="BB664" s="214"/>
      <c r="BC664" s="214"/>
      <c r="BD664" s="214"/>
      <c r="BE664" s="214"/>
      <c r="BF664" s="214"/>
      <c r="BG664" s="214"/>
      <c r="BH664" s="214"/>
    </row>
    <row r="665" spans="1:60" outlineLevel="3" x14ac:dyDescent="0.2">
      <c r="A665" s="221"/>
      <c r="B665" s="222"/>
      <c r="C665" s="268" t="s">
        <v>1690</v>
      </c>
      <c r="D665" s="262"/>
      <c r="E665" s="263">
        <v>24.71</v>
      </c>
      <c r="F665" s="224"/>
      <c r="G665" s="224"/>
      <c r="H665" s="224"/>
      <c r="I665" s="224"/>
      <c r="J665" s="224"/>
      <c r="K665" s="224"/>
      <c r="L665" s="224"/>
      <c r="M665" s="224"/>
      <c r="N665" s="223"/>
      <c r="O665" s="223"/>
      <c r="P665" s="223"/>
      <c r="Q665" s="223"/>
      <c r="R665" s="224"/>
      <c r="S665" s="224"/>
      <c r="T665" s="224"/>
      <c r="U665" s="224"/>
      <c r="V665" s="224"/>
      <c r="W665" s="224"/>
      <c r="X665" s="224"/>
      <c r="Y665" s="224"/>
      <c r="Z665" s="214"/>
      <c r="AA665" s="214"/>
      <c r="AB665" s="214"/>
      <c r="AC665" s="214"/>
      <c r="AD665" s="214"/>
      <c r="AE665" s="214"/>
      <c r="AF665" s="214"/>
      <c r="AG665" s="214" t="s">
        <v>371</v>
      </c>
      <c r="AH665" s="214">
        <v>0</v>
      </c>
      <c r="AI665" s="214"/>
      <c r="AJ665" s="214"/>
      <c r="AK665" s="214"/>
      <c r="AL665" s="214"/>
      <c r="AM665" s="214"/>
      <c r="AN665" s="214"/>
      <c r="AO665" s="214"/>
      <c r="AP665" s="214"/>
      <c r="AQ665" s="214"/>
      <c r="AR665" s="214"/>
      <c r="AS665" s="214"/>
      <c r="AT665" s="214"/>
      <c r="AU665" s="214"/>
      <c r="AV665" s="214"/>
      <c r="AW665" s="214"/>
      <c r="AX665" s="214"/>
      <c r="AY665" s="214"/>
      <c r="AZ665" s="214"/>
      <c r="BA665" s="214"/>
      <c r="BB665" s="214"/>
      <c r="BC665" s="214"/>
      <c r="BD665" s="214"/>
      <c r="BE665" s="214"/>
      <c r="BF665" s="214"/>
      <c r="BG665" s="214"/>
      <c r="BH665" s="214"/>
    </row>
    <row r="666" spans="1:60" outlineLevel="3" x14ac:dyDescent="0.2">
      <c r="A666" s="221"/>
      <c r="B666" s="222"/>
      <c r="C666" s="268" t="s">
        <v>1691</v>
      </c>
      <c r="D666" s="262"/>
      <c r="E666" s="263">
        <v>4.9400000000000004</v>
      </c>
      <c r="F666" s="224"/>
      <c r="G666" s="224"/>
      <c r="H666" s="224"/>
      <c r="I666" s="224"/>
      <c r="J666" s="224"/>
      <c r="K666" s="224"/>
      <c r="L666" s="224"/>
      <c r="M666" s="224"/>
      <c r="N666" s="223"/>
      <c r="O666" s="223"/>
      <c r="P666" s="223"/>
      <c r="Q666" s="223"/>
      <c r="R666" s="224"/>
      <c r="S666" s="224"/>
      <c r="T666" s="224"/>
      <c r="U666" s="224"/>
      <c r="V666" s="224"/>
      <c r="W666" s="224"/>
      <c r="X666" s="224"/>
      <c r="Y666" s="224"/>
      <c r="Z666" s="214"/>
      <c r="AA666" s="214"/>
      <c r="AB666" s="214"/>
      <c r="AC666" s="214"/>
      <c r="AD666" s="214"/>
      <c r="AE666" s="214"/>
      <c r="AF666" s="214"/>
      <c r="AG666" s="214" t="s">
        <v>371</v>
      </c>
      <c r="AH666" s="214">
        <v>0</v>
      </c>
      <c r="AI666" s="214"/>
      <c r="AJ666" s="214"/>
      <c r="AK666" s="214"/>
      <c r="AL666" s="214"/>
      <c r="AM666" s="214"/>
      <c r="AN666" s="214"/>
      <c r="AO666" s="214"/>
      <c r="AP666" s="214"/>
      <c r="AQ666" s="214"/>
      <c r="AR666" s="214"/>
      <c r="AS666" s="214"/>
      <c r="AT666" s="214"/>
      <c r="AU666" s="214"/>
      <c r="AV666" s="214"/>
      <c r="AW666" s="214"/>
      <c r="AX666" s="214"/>
      <c r="AY666" s="214"/>
      <c r="AZ666" s="214"/>
      <c r="BA666" s="214"/>
      <c r="BB666" s="214"/>
      <c r="BC666" s="214"/>
      <c r="BD666" s="214"/>
      <c r="BE666" s="214"/>
      <c r="BF666" s="214"/>
      <c r="BG666" s="214"/>
      <c r="BH666" s="214"/>
    </row>
    <row r="667" spans="1:60" x14ac:dyDescent="0.2">
      <c r="A667" s="229" t="s">
        <v>310</v>
      </c>
      <c r="B667" s="230" t="s">
        <v>258</v>
      </c>
      <c r="C667" s="253" t="s">
        <v>259</v>
      </c>
      <c r="D667" s="231"/>
      <c r="E667" s="232"/>
      <c r="F667" s="233"/>
      <c r="G667" s="233">
        <f>SUMIF(AG668:AG715,"&lt;&gt;NOR",G668:G715)</f>
        <v>0</v>
      </c>
      <c r="H667" s="233"/>
      <c r="I667" s="233">
        <f>SUM(I668:I715)</f>
        <v>0</v>
      </c>
      <c r="J667" s="233"/>
      <c r="K667" s="233">
        <f>SUM(K668:K715)</f>
        <v>0</v>
      </c>
      <c r="L667" s="233"/>
      <c r="M667" s="233">
        <f>SUM(M668:M715)</f>
        <v>0</v>
      </c>
      <c r="N667" s="232"/>
      <c r="O667" s="232">
        <f>SUM(O668:O715)</f>
        <v>0.35000000000000003</v>
      </c>
      <c r="P667" s="232"/>
      <c r="Q667" s="232">
        <f>SUM(Q668:Q715)</f>
        <v>0.14000000000000001</v>
      </c>
      <c r="R667" s="233"/>
      <c r="S667" s="233"/>
      <c r="T667" s="234"/>
      <c r="U667" s="228"/>
      <c r="V667" s="228">
        <f>SUM(V668:V715)</f>
        <v>64.660000000000011</v>
      </c>
      <c r="W667" s="228"/>
      <c r="X667" s="228"/>
      <c r="Y667" s="228"/>
      <c r="AG667" t="s">
        <v>311</v>
      </c>
    </row>
    <row r="668" spans="1:60" outlineLevel="1" x14ac:dyDescent="0.2">
      <c r="A668" s="236">
        <v>148</v>
      </c>
      <c r="B668" s="237" t="s">
        <v>823</v>
      </c>
      <c r="C668" s="254" t="s">
        <v>824</v>
      </c>
      <c r="D668" s="238" t="s">
        <v>379</v>
      </c>
      <c r="E668" s="239">
        <v>88.74</v>
      </c>
      <c r="F668" s="240"/>
      <c r="G668" s="241">
        <f>ROUND(E668*F668,2)</f>
        <v>0</v>
      </c>
      <c r="H668" s="240"/>
      <c r="I668" s="241">
        <f>ROUND(E668*H668,2)</f>
        <v>0</v>
      </c>
      <c r="J668" s="240"/>
      <c r="K668" s="241">
        <f>ROUND(E668*J668,2)</f>
        <v>0</v>
      </c>
      <c r="L668" s="241">
        <v>12</v>
      </c>
      <c r="M668" s="241">
        <f>G668*(1+L668/100)</f>
        <v>0</v>
      </c>
      <c r="N668" s="239">
        <v>0</v>
      </c>
      <c r="O668" s="239">
        <f>ROUND(E668*N668,2)</f>
        <v>0</v>
      </c>
      <c r="P668" s="239">
        <v>0</v>
      </c>
      <c r="Q668" s="239">
        <f>ROUND(E668*P668,2)</f>
        <v>0</v>
      </c>
      <c r="R668" s="241" t="s">
        <v>817</v>
      </c>
      <c r="S668" s="241" t="s">
        <v>315</v>
      </c>
      <c r="T668" s="242" t="s">
        <v>315</v>
      </c>
      <c r="U668" s="224">
        <v>1.6E-2</v>
      </c>
      <c r="V668" s="224">
        <f>ROUND(E668*U668,2)</f>
        <v>1.42</v>
      </c>
      <c r="W668" s="224"/>
      <c r="X668" s="224" t="s">
        <v>336</v>
      </c>
      <c r="Y668" s="224" t="s">
        <v>317</v>
      </c>
      <c r="Z668" s="214"/>
      <c r="AA668" s="214"/>
      <c r="AB668" s="214"/>
      <c r="AC668" s="214"/>
      <c r="AD668" s="214"/>
      <c r="AE668" s="214"/>
      <c r="AF668" s="214"/>
      <c r="AG668" s="214" t="s">
        <v>337</v>
      </c>
      <c r="AH668" s="214"/>
      <c r="AI668" s="214"/>
      <c r="AJ668" s="214"/>
      <c r="AK668" s="214"/>
      <c r="AL668" s="214"/>
      <c r="AM668" s="214"/>
      <c r="AN668" s="214"/>
      <c r="AO668" s="214"/>
      <c r="AP668" s="214"/>
      <c r="AQ668" s="214"/>
      <c r="AR668" s="214"/>
      <c r="AS668" s="214"/>
      <c r="AT668" s="214"/>
      <c r="AU668" s="214"/>
      <c r="AV668" s="214"/>
      <c r="AW668" s="214"/>
      <c r="AX668" s="214"/>
      <c r="AY668" s="214"/>
      <c r="AZ668" s="214"/>
      <c r="BA668" s="214"/>
      <c r="BB668" s="214"/>
      <c r="BC668" s="214"/>
      <c r="BD668" s="214"/>
      <c r="BE668" s="214"/>
      <c r="BF668" s="214"/>
      <c r="BG668" s="214"/>
      <c r="BH668" s="214"/>
    </row>
    <row r="669" spans="1:60" outlineLevel="2" x14ac:dyDescent="0.2">
      <c r="A669" s="221"/>
      <c r="B669" s="222"/>
      <c r="C669" s="267" t="s">
        <v>825</v>
      </c>
      <c r="D669" s="266"/>
      <c r="E669" s="266"/>
      <c r="F669" s="266"/>
      <c r="G669" s="266"/>
      <c r="H669" s="224"/>
      <c r="I669" s="224"/>
      <c r="J669" s="224"/>
      <c r="K669" s="224"/>
      <c r="L669" s="224"/>
      <c r="M669" s="224"/>
      <c r="N669" s="223"/>
      <c r="O669" s="223"/>
      <c r="P669" s="223"/>
      <c r="Q669" s="223"/>
      <c r="R669" s="224"/>
      <c r="S669" s="224"/>
      <c r="T669" s="224"/>
      <c r="U669" s="224"/>
      <c r="V669" s="224"/>
      <c r="W669" s="224"/>
      <c r="X669" s="224"/>
      <c r="Y669" s="224"/>
      <c r="Z669" s="214"/>
      <c r="AA669" s="214"/>
      <c r="AB669" s="214"/>
      <c r="AC669" s="214"/>
      <c r="AD669" s="214"/>
      <c r="AE669" s="214"/>
      <c r="AF669" s="214"/>
      <c r="AG669" s="214" t="s">
        <v>369</v>
      </c>
      <c r="AH669" s="214"/>
      <c r="AI669" s="214"/>
      <c r="AJ669" s="214"/>
      <c r="AK669" s="214"/>
      <c r="AL669" s="214"/>
      <c r="AM669" s="214"/>
      <c r="AN669" s="214"/>
      <c r="AO669" s="214"/>
      <c r="AP669" s="214"/>
      <c r="AQ669" s="214"/>
      <c r="AR669" s="214"/>
      <c r="AS669" s="214"/>
      <c r="AT669" s="214"/>
      <c r="AU669" s="214"/>
      <c r="AV669" s="214"/>
      <c r="AW669" s="214"/>
      <c r="AX669" s="214"/>
      <c r="AY669" s="214"/>
      <c r="AZ669" s="214"/>
      <c r="BA669" s="214"/>
      <c r="BB669" s="214"/>
      <c r="BC669" s="214"/>
      <c r="BD669" s="214"/>
      <c r="BE669" s="214"/>
      <c r="BF669" s="214"/>
      <c r="BG669" s="214"/>
      <c r="BH669" s="214"/>
    </row>
    <row r="670" spans="1:60" outlineLevel="2" x14ac:dyDescent="0.2">
      <c r="A670" s="221"/>
      <c r="B670" s="222"/>
      <c r="C670" s="268" t="s">
        <v>1792</v>
      </c>
      <c r="D670" s="262"/>
      <c r="E670" s="263">
        <v>88.74</v>
      </c>
      <c r="F670" s="224"/>
      <c r="G670" s="224"/>
      <c r="H670" s="224"/>
      <c r="I670" s="224"/>
      <c r="J670" s="224"/>
      <c r="K670" s="224"/>
      <c r="L670" s="224"/>
      <c r="M670" s="224"/>
      <c r="N670" s="223"/>
      <c r="O670" s="223"/>
      <c r="P670" s="223"/>
      <c r="Q670" s="223"/>
      <c r="R670" s="224"/>
      <c r="S670" s="224"/>
      <c r="T670" s="224"/>
      <c r="U670" s="224"/>
      <c r="V670" s="224"/>
      <c r="W670" s="224"/>
      <c r="X670" s="224"/>
      <c r="Y670" s="224"/>
      <c r="Z670" s="214"/>
      <c r="AA670" s="214"/>
      <c r="AB670" s="214"/>
      <c r="AC670" s="214"/>
      <c r="AD670" s="214"/>
      <c r="AE670" s="214"/>
      <c r="AF670" s="214"/>
      <c r="AG670" s="214" t="s">
        <v>371</v>
      </c>
      <c r="AH670" s="214">
        <v>5</v>
      </c>
      <c r="AI670" s="214"/>
      <c r="AJ670" s="214"/>
      <c r="AK670" s="214"/>
      <c r="AL670" s="214"/>
      <c r="AM670" s="214"/>
      <c r="AN670" s="214"/>
      <c r="AO670" s="214"/>
      <c r="AP670" s="214"/>
      <c r="AQ670" s="214"/>
      <c r="AR670" s="214"/>
      <c r="AS670" s="214"/>
      <c r="AT670" s="214"/>
      <c r="AU670" s="214"/>
      <c r="AV670" s="214"/>
      <c r="AW670" s="214"/>
      <c r="AX670" s="214"/>
      <c r="AY670" s="214"/>
      <c r="AZ670" s="214"/>
      <c r="BA670" s="214"/>
      <c r="BB670" s="214"/>
      <c r="BC670" s="214"/>
      <c r="BD670" s="214"/>
      <c r="BE670" s="214"/>
      <c r="BF670" s="214"/>
      <c r="BG670" s="214"/>
      <c r="BH670" s="214"/>
    </row>
    <row r="671" spans="1:60" outlineLevel="1" x14ac:dyDescent="0.2">
      <c r="A671" s="236">
        <v>149</v>
      </c>
      <c r="B671" s="237" t="s">
        <v>827</v>
      </c>
      <c r="C671" s="254" t="s">
        <v>828</v>
      </c>
      <c r="D671" s="238" t="s">
        <v>379</v>
      </c>
      <c r="E671" s="239">
        <v>88.74</v>
      </c>
      <c r="F671" s="240"/>
      <c r="G671" s="241">
        <f>ROUND(E671*F671,2)</f>
        <v>0</v>
      </c>
      <c r="H671" s="240"/>
      <c r="I671" s="241">
        <f>ROUND(E671*H671,2)</f>
        <v>0</v>
      </c>
      <c r="J671" s="240"/>
      <c r="K671" s="241">
        <f>ROUND(E671*J671,2)</f>
        <v>0</v>
      </c>
      <c r="L671" s="241">
        <v>12</v>
      </c>
      <c r="M671" s="241">
        <f>G671*(1+L671/100)</f>
        <v>0</v>
      </c>
      <c r="N671" s="239">
        <v>0</v>
      </c>
      <c r="O671" s="239">
        <f>ROUND(E671*N671,2)</f>
        <v>0</v>
      </c>
      <c r="P671" s="239">
        <v>0</v>
      </c>
      <c r="Q671" s="239">
        <f>ROUND(E671*P671,2)</f>
        <v>0</v>
      </c>
      <c r="R671" s="241" t="s">
        <v>817</v>
      </c>
      <c r="S671" s="241" t="s">
        <v>315</v>
      </c>
      <c r="T671" s="242" t="s">
        <v>315</v>
      </c>
      <c r="U671" s="224">
        <v>4.5999999999999999E-2</v>
      </c>
      <c r="V671" s="224">
        <f>ROUND(E671*U671,2)</f>
        <v>4.08</v>
      </c>
      <c r="W671" s="224"/>
      <c r="X671" s="224" t="s">
        <v>336</v>
      </c>
      <c r="Y671" s="224" t="s">
        <v>317</v>
      </c>
      <c r="Z671" s="214"/>
      <c r="AA671" s="214"/>
      <c r="AB671" s="214"/>
      <c r="AC671" s="214"/>
      <c r="AD671" s="214"/>
      <c r="AE671" s="214"/>
      <c r="AF671" s="214"/>
      <c r="AG671" s="214" t="s">
        <v>337</v>
      </c>
      <c r="AH671" s="214"/>
      <c r="AI671" s="214"/>
      <c r="AJ671" s="214"/>
      <c r="AK671" s="214"/>
      <c r="AL671" s="214"/>
      <c r="AM671" s="214"/>
      <c r="AN671" s="214"/>
      <c r="AO671" s="214"/>
      <c r="AP671" s="214"/>
      <c r="AQ671" s="214"/>
      <c r="AR671" s="214"/>
      <c r="AS671" s="214"/>
      <c r="AT671" s="214"/>
      <c r="AU671" s="214"/>
      <c r="AV671" s="214"/>
      <c r="AW671" s="214"/>
      <c r="AX671" s="214"/>
      <c r="AY671" s="214"/>
      <c r="AZ671" s="214"/>
      <c r="BA671" s="214"/>
      <c r="BB671" s="214"/>
      <c r="BC671" s="214"/>
      <c r="BD671" s="214"/>
      <c r="BE671" s="214"/>
      <c r="BF671" s="214"/>
      <c r="BG671" s="214"/>
      <c r="BH671" s="214"/>
    </row>
    <row r="672" spans="1:60" outlineLevel="2" x14ac:dyDescent="0.2">
      <c r="A672" s="221"/>
      <c r="B672" s="222"/>
      <c r="C672" s="267" t="s">
        <v>825</v>
      </c>
      <c r="D672" s="266"/>
      <c r="E672" s="266"/>
      <c r="F672" s="266"/>
      <c r="G672" s="266"/>
      <c r="H672" s="224"/>
      <c r="I672" s="224"/>
      <c r="J672" s="224"/>
      <c r="K672" s="224"/>
      <c r="L672" s="224"/>
      <c r="M672" s="224"/>
      <c r="N672" s="223"/>
      <c r="O672" s="223"/>
      <c r="P672" s="223"/>
      <c r="Q672" s="223"/>
      <c r="R672" s="224"/>
      <c r="S672" s="224"/>
      <c r="T672" s="224"/>
      <c r="U672" s="224"/>
      <c r="V672" s="224"/>
      <c r="W672" s="224"/>
      <c r="X672" s="224"/>
      <c r="Y672" s="224"/>
      <c r="Z672" s="214"/>
      <c r="AA672" s="214"/>
      <c r="AB672" s="214"/>
      <c r="AC672" s="214"/>
      <c r="AD672" s="214"/>
      <c r="AE672" s="214"/>
      <c r="AF672" s="214"/>
      <c r="AG672" s="214" t="s">
        <v>369</v>
      </c>
      <c r="AH672" s="214"/>
      <c r="AI672" s="214"/>
      <c r="AJ672" s="214"/>
      <c r="AK672" s="214"/>
      <c r="AL672" s="214"/>
      <c r="AM672" s="214"/>
      <c r="AN672" s="214"/>
      <c r="AO672" s="214"/>
      <c r="AP672" s="214"/>
      <c r="AQ672" s="214"/>
      <c r="AR672" s="214"/>
      <c r="AS672" s="214"/>
      <c r="AT672" s="214"/>
      <c r="AU672" s="214"/>
      <c r="AV672" s="214"/>
      <c r="AW672" s="214"/>
      <c r="AX672" s="214"/>
      <c r="AY672" s="214"/>
      <c r="AZ672" s="214"/>
      <c r="BA672" s="214"/>
      <c r="BB672" s="214"/>
      <c r="BC672" s="214"/>
      <c r="BD672" s="214"/>
      <c r="BE672" s="214"/>
      <c r="BF672" s="214"/>
      <c r="BG672" s="214"/>
      <c r="BH672" s="214"/>
    </row>
    <row r="673" spans="1:60" outlineLevel="2" x14ac:dyDescent="0.2">
      <c r="A673" s="221"/>
      <c r="B673" s="222"/>
      <c r="C673" s="268" t="s">
        <v>1792</v>
      </c>
      <c r="D673" s="262"/>
      <c r="E673" s="263">
        <v>88.74</v>
      </c>
      <c r="F673" s="224"/>
      <c r="G673" s="224"/>
      <c r="H673" s="224"/>
      <c r="I673" s="224"/>
      <c r="J673" s="224"/>
      <c r="K673" s="224"/>
      <c r="L673" s="224"/>
      <c r="M673" s="224"/>
      <c r="N673" s="223"/>
      <c r="O673" s="223"/>
      <c r="P673" s="223"/>
      <c r="Q673" s="223"/>
      <c r="R673" s="224"/>
      <c r="S673" s="224"/>
      <c r="T673" s="224"/>
      <c r="U673" s="224"/>
      <c r="V673" s="224"/>
      <c r="W673" s="224"/>
      <c r="X673" s="224"/>
      <c r="Y673" s="224"/>
      <c r="Z673" s="214"/>
      <c r="AA673" s="214"/>
      <c r="AB673" s="214"/>
      <c r="AC673" s="214"/>
      <c r="AD673" s="214"/>
      <c r="AE673" s="214"/>
      <c r="AF673" s="214"/>
      <c r="AG673" s="214" t="s">
        <v>371</v>
      </c>
      <c r="AH673" s="214">
        <v>5</v>
      </c>
      <c r="AI673" s="214"/>
      <c r="AJ673" s="214"/>
      <c r="AK673" s="214"/>
      <c r="AL673" s="214"/>
      <c r="AM673" s="214"/>
      <c r="AN673" s="214"/>
      <c r="AO673" s="214"/>
      <c r="AP673" s="214"/>
      <c r="AQ673" s="214"/>
      <c r="AR673" s="214"/>
      <c r="AS673" s="214"/>
      <c r="AT673" s="214"/>
      <c r="AU673" s="214"/>
      <c r="AV673" s="214"/>
      <c r="AW673" s="214"/>
      <c r="AX673" s="214"/>
      <c r="AY673" s="214"/>
      <c r="AZ673" s="214"/>
      <c r="BA673" s="214"/>
      <c r="BB673" s="214"/>
      <c r="BC673" s="214"/>
      <c r="BD673" s="214"/>
      <c r="BE673" s="214"/>
      <c r="BF673" s="214"/>
      <c r="BG673" s="214"/>
      <c r="BH673" s="214"/>
    </row>
    <row r="674" spans="1:60" ht="22.5" outlineLevel="1" x14ac:dyDescent="0.2">
      <c r="A674" s="236">
        <v>150</v>
      </c>
      <c r="B674" s="237" t="s">
        <v>1793</v>
      </c>
      <c r="C674" s="254" t="s">
        <v>1794</v>
      </c>
      <c r="D674" s="238" t="s">
        <v>379</v>
      </c>
      <c r="E674" s="239">
        <v>40.380000000000003</v>
      </c>
      <c r="F674" s="240"/>
      <c r="G674" s="241">
        <f>ROUND(E674*F674,2)</f>
        <v>0</v>
      </c>
      <c r="H674" s="240"/>
      <c r="I674" s="241">
        <f>ROUND(E674*H674,2)</f>
        <v>0</v>
      </c>
      <c r="J674" s="240"/>
      <c r="K674" s="241">
        <f>ROUND(E674*J674,2)</f>
        <v>0</v>
      </c>
      <c r="L674" s="241">
        <v>12</v>
      </c>
      <c r="M674" s="241">
        <f>G674*(1+L674/100)</f>
        <v>0</v>
      </c>
      <c r="N674" s="239">
        <v>0</v>
      </c>
      <c r="O674" s="239">
        <f>ROUND(E674*N674,2)</f>
        <v>0</v>
      </c>
      <c r="P674" s="239">
        <v>3.5000000000000001E-3</v>
      </c>
      <c r="Q674" s="239">
        <f>ROUND(E674*P674,2)</f>
        <v>0.14000000000000001</v>
      </c>
      <c r="R674" s="241" t="s">
        <v>817</v>
      </c>
      <c r="S674" s="241" t="s">
        <v>315</v>
      </c>
      <c r="T674" s="242" t="s">
        <v>315</v>
      </c>
      <c r="U674" s="224">
        <v>0.12</v>
      </c>
      <c r="V674" s="224">
        <f>ROUND(E674*U674,2)</f>
        <v>4.8499999999999996</v>
      </c>
      <c r="W674" s="224"/>
      <c r="X674" s="224" t="s">
        <v>336</v>
      </c>
      <c r="Y674" s="224" t="s">
        <v>317</v>
      </c>
      <c r="Z674" s="214"/>
      <c r="AA674" s="214"/>
      <c r="AB674" s="214"/>
      <c r="AC674" s="214"/>
      <c r="AD674" s="214"/>
      <c r="AE674" s="214"/>
      <c r="AF674" s="214"/>
      <c r="AG674" s="214" t="s">
        <v>367</v>
      </c>
      <c r="AH674" s="214"/>
      <c r="AI674" s="214"/>
      <c r="AJ674" s="214"/>
      <c r="AK674" s="214"/>
      <c r="AL674" s="214"/>
      <c r="AM674" s="214"/>
      <c r="AN674" s="214"/>
      <c r="AO674" s="214"/>
      <c r="AP674" s="214"/>
      <c r="AQ674" s="214"/>
      <c r="AR674" s="214"/>
      <c r="AS674" s="214"/>
      <c r="AT674" s="214"/>
      <c r="AU674" s="214"/>
      <c r="AV674" s="214"/>
      <c r="AW674" s="214"/>
      <c r="AX674" s="214"/>
      <c r="AY674" s="214"/>
      <c r="AZ674" s="214"/>
      <c r="BA674" s="214"/>
      <c r="BB674" s="214"/>
      <c r="BC674" s="214"/>
      <c r="BD674" s="214"/>
      <c r="BE674" s="214"/>
      <c r="BF674" s="214"/>
      <c r="BG674" s="214"/>
      <c r="BH674" s="214"/>
    </row>
    <row r="675" spans="1:60" outlineLevel="2" x14ac:dyDescent="0.2">
      <c r="A675" s="221"/>
      <c r="B675" s="222"/>
      <c r="C675" s="268" t="s">
        <v>536</v>
      </c>
      <c r="D675" s="262"/>
      <c r="E675" s="263"/>
      <c r="F675" s="224"/>
      <c r="G675" s="224"/>
      <c r="H675" s="224"/>
      <c r="I675" s="224"/>
      <c r="J675" s="224"/>
      <c r="K675" s="224"/>
      <c r="L675" s="224"/>
      <c r="M675" s="224"/>
      <c r="N675" s="223"/>
      <c r="O675" s="223"/>
      <c r="P675" s="223"/>
      <c r="Q675" s="223"/>
      <c r="R675" s="224"/>
      <c r="S675" s="224"/>
      <c r="T675" s="224"/>
      <c r="U675" s="224"/>
      <c r="V675" s="224"/>
      <c r="W675" s="224"/>
      <c r="X675" s="224"/>
      <c r="Y675" s="224"/>
      <c r="Z675" s="214"/>
      <c r="AA675" s="214"/>
      <c r="AB675" s="214"/>
      <c r="AC675" s="214"/>
      <c r="AD675" s="214"/>
      <c r="AE675" s="214"/>
      <c r="AF675" s="214"/>
      <c r="AG675" s="214" t="s">
        <v>371</v>
      </c>
      <c r="AH675" s="214">
        <v>0</v>
      </c>
      <c r="AI675" s="214"/>
      <c r="AJ675" s="214"/>
      <c r="AK675" s="214"/>
      <c r="AL675" s="214"/>
      <c r="AM675" s="214"/>
      <c r="AN675" s="214"/>
      <c r="AO675" s="214"/>
      <c r="AP675" s="214"/>
      <c r="AQ675" s="214"/>
      <c r="AR675" s="214"/>
      <c r="AS675" s="214"/>
      <c r="AT675" s="214"/>
      <c r="AU675" s="214"/>
      <c r="AV675" s="214"/>
      <c r="AW675" s="214"/>
      <c r="AX675" s="214"/>
      <c r="AY675" s="214"/>
      <c r="AZ675" s="214"/>
      <c r="BA675" s="214"/>
      <c r="BB675" s="214"/>
      <c r="BC675" s="214"/>
      <c r="BD675" s="214"/>
      <c r="BE675" s="214"/>
      <c r="BF675" s="214"/>
      <c r="BG675" s="214"/>
      <c r="BH675" s="214"/>
    </row>
    <row r="676" spans="1:60" outlineLevel="3" x14ac:dyDescent="0.2">
      <c r="A676" s="221"/>
      <c r="B676" s="222"/>
      <c r="C676" s="268" t="s">
        <v>1690</v>
      </c>
      <c r="D676" s="262"/>
      <c r="E676" s="263">
        <v>24.71</v>
      </c>
      <c r="F676" s="224"/>
      <c r="G676" s="224"/>
      <c r="H676" s="224"/>
      <c r="I676" s="224"/>
      <c r="J676" s="224"/>
      <c r="K676" s="224"/>
      <c r="L676" s="224"/>
      <c r="M676" s="224"/>
      <c r="N676" s="223"/>
      <c r="O676" s="223"/>
      <c r="P676" s="223"/>
      <c r="Q676" s="223"/>
      <c r="R676" s="224"/>
      <c r="S676" s="224"/>
      <c r="T676" s="224"/>
      <c r="U676" s="224"/>
      <c r="V676" s="224"/>
      <c r="W676" s="224"/>
      <c r="X676" s="224"/>
      <c r="Y676" s="224"/>
      <c r="Z676" s="214"/>
      <c r="AA676" s="214"/>
      <c r="AB676" s="214"/>
      <c r="AC676" s="214"/>
      <c r="AD676" s="214"/>
      <c r="AE676" s="214"/>
      <c r="AF676" s="214"/>
      <c r="AG676" s="214" t="s">
        <v>371</v>
      </c>
      <c r="AH676" s="214">
        <v>0</v>
      </c>
      <c r="AI676" s="214"/>
      <c r="AJ676" s="214"/>
      <c r="AK676" s="214"/>
      <c r="AL676" s="214"/>
      <c r="AM676" s="214"/>
      <c r="AN676" s="214"/>
      <c r="AO676" s="214"/>
      <c r="AP676" s="214"/>
      <c r="AQ676" s="214"/>
      <c r="AR676" s="214"/>
      <c r="AS676" s="214"/>
      <c r="AT676" s="214"/>
      <c r="AU676" s="214"/>
      <c r="AV676" s="214"/>
      <c r="AW676" s="214"/>
      <c r="AX676" s="214"/>
      <c r="AY676" s="214"/>
      <c r="AZ676" s="214"/>
      <c r="BA676" s="214"/>
      <c r="BB676" s="214"/>
      <c r="BC676" s="214"/>
      <c r="BD676" s="214"/>
      <c r="BE676" s="214"/>
      <c r="BF676" s="214"/>
      <c r="BG676" s="214"/>
      <c r="BH676" s="214"/>
    </row>
    <row r="677" spans="1:60" outlineLevel="3" x14ac:dyDescent="0.2">
      <c r="A677" s="221"/>
      <c r="B677" s="222"/>
      <c r="C677" s="268" t="s">
        <v>1688</v>
      </c>
      <c r="D677" s="262"/>
      <c r="E677" s="263">
        <v>15.67</v>
      </c>
      <c r="F677" s="224"/>
      <c r="G677" s="224"/>
      <c r="H677" s="224"/>
      <c r="I677" s="224"/>
      <c r="J677" s="224"/>
      <c r="K677" s="224"/>
      <c r="L677" s="224"/>
      <c r="M677" s="224"/>
      <c r="N677" s="223"/>
      <c r="O677" s="223"/>
      <c r="P677" s="223"/>
      <c r="Q677" s="223"/>
      <c r="R677" s="224"/>
      <c r="S677" s="224"/>
      <c r="T677" s="224"/>
      <c r="U677" s="224"/>
      <c r="V677" s="224"/>
      <c r="W677" s="224"/>
      <c r="X677" s="224"/>
      <c r="Y677" s="224"/>
      <c r="Z677" s="214"/>
      <c r="AA677" s="214"/>
      <c r="AB677" s="214"/>
      <c r="AC677" s="214"/>
      <c r="AD677" s="214"/>
      <c r="AE677" s="214"/>
      <c r="AF677" s="214"/>
      <c r="AG677" s="214" t="s">
        <v>371</v>
      </c>
      <c r="AH677" s="214">
        <v>0</v>
      </c>
      <c r="AI677" s="214"/>
      <c r="AJ677" s="214"/>
      <c r="AK677" s="214"/>
      <c r="AL677" s="214"/>
      <c r="AM677" s="214"/>
      <c r="AN677" s="214"/>
      <c r="AO677" s="214"/>
      <c r="AP677" s="214"/>
      <c r="AQ677" s="214"/>
      <c r="AR677" s="214"/>
      <c r="AS677" s="214"/>
      <c r="AT677" s="214"/>
      <c r="AU677" s="214"/>
      <c r="AV677" s="214"/>
      <c r="AW677" s="214"/>
      <c r="AX677" s="214"/>
      <c r="AY677" s="214"/>
      <c r="AZ677" s="214"/>
      <c r="BA677" s="214"/>
      <c r="BB677" s="214"/>
      <c r="BC677" s="214"/>
      <c r="BD677" s="214"/>
      <c r="BE677" s="214"/>
      <c r="BF677" s="214"/>
      <c r="BG677" s="214"/>
      <c r="BH677" s="214"/>
    </row>
    <row r="678" spans="1:60" outlineLevel="1" x14ac:dyDescent="0.2">
      <c r="A678" s="236">
        <v>151</v>
      </c>
      <c r="B678" s="237" t="s">
        <v>829</v>
      </c>
      <c r="C678" s="254" t="s">
        <v>830</v>
      </c>
      <c r="D678" s="238" t="s">
        <v>379</v>
      </c>
      <c r="E678" s="239">
        <v>88.74</v>
      </c>
      <c r="F678" s="240"/>
      <c r="G678" s="241">
        <f>ROUND(E678*F678,2)</f>
        <v>0</v>
      </c>
      <c r="H678" s="240"/>
      <c r="I678" s="241">
        <f>ROUND(E678*H678,2)</f>
        <v>0</v>
      </c>
      <c r="J678" s="240"/>
      <c r="K678" s="241">
        <f>ROUND(E678*J678,2)</f>
        <v>0</v>
      </c>
      <c r="L678" s="241">
        <v>12</v>
      </c>
      <c r="M678" s="241">
        <f>G678*(1+L678/100)</f>
        <v>0</v>
      </c>
      <c r="N678" s="239">
        <v>0</v>
      </c>
      <c r="O678" s="239">
        <f>ROUND(E678*N678,2)</f>
        <v>0</v>
      </c>
      <c r="P678" s="239">
        <v>0</v>
      </c>
      <c r="Q678" s="239">
        <f>ROUND(E678*P678,2)</f>
        <v>0</v>
      </c>
      <c r="R678" s="241" t="s">
        <v>817</v>
      </c>
      <c r="S678" s="241" t="s">
        <v>315</v>
      </c>
      <c r="T678" s="242" t="s">
        <v>315</v>
      </c>
      <c r="U678" s="224">
        <v>0.02</v>
      </c>
      <c r="V678" s="224">
        <f>ROUND(E678*U678,2)</f>
        <v>1.77</v>
      </c>
      <c r="W678" s="224"/>
      <c r="X678" s="224" t="s">
        <v>336</v>
      </c>
      <c r="Y678" s="224" t="s">
        <v>317</v>
      </c>
      <c r="Z678" s="214"/>
      <c r="AA678" s="214"/>
      <c r="AB678" s="214"/>
      <c r="AC678" s="214"/>
      <c r="AD678" s="214"/>
      <c r="AE678" s="214"/>
      <c r="AF678" s="214"/>
      <c r="AG678" s="214" t="s">
        <v>337</v>
      </c>
      <c r="AH678" s="214"/>
      <c r="AI678" s="214"/>
      <c r="AJ678" s="214"/>
      <c r="AK678" s="214"/>
      <c r="AL678" s="214"/>
      <c r="AM678" s="214"/>
      <c r="AN678" s="214"/>
      <c r="AO678" s="214"/>
      <c r="AP678" s="214"/>
      <c r="AQ678" s="214"/>
      <c r="AR678" s="214"/>
      <c r="AS678" s="214"/>
      <c r="AT678" s="214"/>
      <c r="AU678" s="214"/>
      <c r="AV678" s="214"/>
      <c r="AW678" s="214"/>
      <c r="AX678" s="214"/>
      <c r="AY678" s="214"/>
      <c r="AZ678" s="214"/>
      <c r="BA678" s="214"/>
      <c r="BB678" s="214"/>
      <c r="BC678" s="214"/>
      <c r="BD678" s="214"/>
      <c r="BE678" s="214"/>
      <c r="BF678" s="214"/>
      <c r="BG678" s="214"/>
      <c r="BH678" s="214"/>
    </row>
    <row r="679" spans="1:60" outlineLevel="2" x14ac:dyDescent="0.2">
      <c r="A679" s="221"/>
      <c r="B679" s="222"/>
      <c r="C679" s="268" t="s">
        <v>1792</v>
      </c>
      <c r="D679" s="262"/>
      <c r="E679" s="263">
        <v>88.74</v>
      </c>
      <c r="F679" s="224"/>
      <c r="G679" s="224"/>
      <c r="H679" s="224"/>
      <c r="I679" s="224"/>
      <c r="J679" s="224"/>
      <c r="K679" s="224"/>
      <c r="L679" s="224"/>
      <c r="M679" s="224"/>
      <c r="N679" s="223"/>
      <c r="O679" s="223"/>
      <c r="P679" s="223"/>
      <c r="Q679" s="223"/>
      <c r="R679" s="224"/>
      <c r="S679" s="224"/>
      <c r="T679" s="224"/>
      <c r="U679" s="224"/>
      <c r="V679" s="224"/>
      <c r="W679" s="224"/>
      <c r="X679" s="224"/>
      <c r="Y679" s="224"/>
      <c r="Z679" s="214"/>
      <c r="AA679" s="214"/>
      <c r="AB679" s="214"/>
      <c r="AC679" s="214"/>
      <c r="AD679" s="214"/>
      <c r="AE679" s="214"/>
      <c r="AF679" s="214"/>
      <c r="AG679" s="214" t="s">
        <v>371</v>
      </c>
      <c r="AH679" s="214">
        <v>5</v>
      </c>
      <c r="AI679" s="214"/>
      <c r="AJ679" s="214"/>
      <c r="AK679" s="214"/>
      <c r="AL679" s="214"/>
      <c r="AM679" s="214"/>
      <c r="AN679" s="214"/>
      <c r="AO679" s="214"/>
      <c r="AP679" s="214"/>
      <c r="AQ679" s="214"/>
      <c r="AR679" s="214"/>
      <c r="AS679" s="214"/>
      <c r="AT679" s="214"/>
      <c r="AU679" s="214"/>
      <c r="AV679" s="214"/>
      <c r="AW679" s="214"/>
      <c r="AX679" s="214"/>
      <c r="AY679" s="214"/>
      <c r="AZ679" s="214"/>
      <c r="BA679" s="214"/>
      <c r="BB679" s="214"/>
      <c r="BC679" s="214"/>
      <c r="BD679" s="214"/>
      <c r="BE679" s="214"/>
      <c r="BF679" s="214"/>
      <c r="BG679" s="214"/>
      <c r="BH679" s="214"/>
    </row>
    <row r="680" spans="1:60" ht="22.5" outlineLevel="1" x14ac:dyDescent="0.2">
      <c r="A680" s="236">
        <v>152</v>
      </c>
      <c r="B680" s="237" t="s">
        <v>831</v>
      </c>
      <c r="C680" s="254" t="s">
        <v>832</v>
      </c>
      <c r="D680" s="238" t="s">
        <v>379</v>
      </c>
      <c r="E680" s="239">
        <v>91.402199999999993</v>
      </c>
      <c r="F680" s="240"/>
      <c r="G680" s="241">
        <f>ROUND(E680*F680,2)</f>
        <v>0</v>
      </c>
      <c r="H680" s="240"/>
      <c r="I680" s="241">
        <f>ROUND(E680*H680,2)</f>
        <v>0</v>
      </c>
      <c r="J680" s="240"/>
      <c r="K680" s="241">
        <f>ROUND(E680*J680,2)</f>
        <v>0</v>
      </c>
      <c r="L680" s="241">
        <v>12</v>
      </c>
      <c r="M680" s="241">
        <f>G680*(1+L680/100)</f>
        <v>0</v>
      </c>
      <c r="N680" s="239">
        <v>2.0000000000000001E-4</v>
      </c>
      <c r="O680" s="239">
        <f>ROUND(E680*N680,2)</f>
        <v>0.02</v>
      </c>
      <c r="P680" s="239">
        <v>0</v>
      </c>
      <c r="Q680" s="239">
        <f>ROUND(E680*P680,2)</f>
        <v>0</v>
      </c>
      <c r="R680" s="241" t="s">
        <v>428</v>
      </c>
      <c r="S680" s="241" t="s">
        <v>315</v>
      </c>
      <c r="T680" s="242" t="s">
        <v>315</v>
      </c>
      <c r="U680" s="224">
        <v>0</v>
      </c>
      <c r="V680" s="224">
        <f>ROUND(E680*U680,2)</f>
        <v>0</v>
      </c>
      <c r="W680" s="224"/>
      <c r="X680" s="224" t="s">
        <v>429</v>
      </c>
      <c r="Y680" s="224" t="s">
        <v>317</v>
      </c>
      <c r="Z680" s="214"/>
      <c r="AA680" s="214"/>
      <c r="AB680" s="214"/>
      <c r="AC680" s="214"/>
      <c r="AD680" s="214"/>
      <c r="AE680" s="214"/>
      <c r="AF680" s="214"/>
      <c r="AG680" s="214" t="s">
        <v>430</v>
      </c>
      <c r="AH680" s="214"/>
      <c r="AI680" s="214"/>
      <c r="AJ680" s="214"/>
      <c r="AK680" s="214"/>
      <c r="AL680" s="214"/>
      <c r="AM680" s="214"/>
      <c r="AN680" s="214"/>
      <c r="AO680" s="214"/>
      <c r="AP680" s="214"/>
      <c r="AQ680" s="214"/>
      <c r="AR680" s="214"/>
      <c r="AS680" s="214"/>
      <c r="AT680" s="214"/>
      <c r="AU680" s="214"/>
      <c r="AV680" s="214"/>
      <c r="AW680" s="214"/>
      <c r="AX680" s="214"/>
      <c r="AY680" s="214"/>
      <c r="AZ680" s="214"/>
      <c r="BA680" s="214"/>
      <c r="BB680" s="214"/>
      <c r="BC680" s="214"/>
      <c r="BD680" s="214"/>
      <c r="BE680" s="214"/>
      <c r="BF680" s="214"/>
      <c r="BG680" s="214"/>
      <c r="BH680" s="214"/>
    </row>
    <row r="681" spans="1:60" outlineLevel="2" x14ac:dyDescent="0.2">
      <c r="A681" s="221"/>
      <c r="B681" s="222"/>
      <c r="C681" s="268" t="s">
        <v>833</v>
      </c>
      <c r="D681" s="262"/>
      <c r="E681" s="263"/>
      <c r="F681" s="224"/>
      <c r="G681" s="224"/>
      <c r="H681" s="224"/>
      <c r="I681" s="224"/>
      <c r="J681" s="224"/>
      <c r="K681" s="224"/>
      <c r="L681" s="224"/>
      <c r="M681" s="224"/>
      <c r="N681" s="223"/>
      <c r="O681" s="223"/>
      <c r="P681" s="223"/>
      <c r="Q681" s="223"/>
      <c r="R681" s="224"/>
      <c r="S681" s="224"/>
      <c r="T681" s="224"/>
      <c r="U681" s="224"/>
      <c r="V681" s="224"/>
      <c r="W681" s="224"/>
      <c r="X681" s="224"/>
      <c r="Y681" s="224"/>
      <c r="Z681" s="214"/>
      <c r="AA681" s="214"/>
      <c r="AB681" s="214"/>
      <c r="AC681" s="214"/>
      <c r="AD681" s="214"/>
      <c r="AE681" s="214"/>
      <c r="AF681" s="214"/>
      <c r="AG681" s="214" t="s">
        <v>371</v>
      </c>
      <c r="AH681" s="214">
        <v>0</v>
      </c>
      <c r="AI681" s="214"/>
      <c r="AJ681" s="214"/>
      <c r="AK681" s="214"/>
      <c r="AL681" s="214"/>
      <c r="AM681" s="214"/>
      <c r="AN681" s="214"/>
      <c r="AO681" s="214"/>
      <c r="AP681" s="214"/>
      <c r="AQ681" s="214"/>
      <c r="AR681" s="214"/>
      <c r="AS681" s="214"/>
      <c r="AT681" s="214"/>
      <c r="AU681" s="214"/>
      <c r="AV681" s="214"/>
      <c r="AW681" s="214"/>
      <c r="AX681" s="214"/>
      <c r="AY681" s="214"/>
      <c r="AZ681" s="214"/>
      <c r="BA681" s="214"/>
      <c r="BB681" s="214"/>
      <c r="BC681" s="214"/>
      <c r="BD681" s="214"/>
      <c r="BE681" s="214"/>
      <c r="BF681" s="214"/>
      <c r="BG681" s="214"/>
      <c r="BH681" s="214"/>
    </row>
    <row r="682" spans="1:60" outlineLevel="3" x14ac:dyDescent="0.2">
      <c r="A682" s="221"/>
      <c r="B682" s="222"/>
      <c r="C682" s="268" t="s">
        <v>1795</v>
      </c>
      <c r="D682" s="262"/>
      <c r="E682" s="263">
        <v>91.402199999999993</v>
      </c>
      <c r="F682" s="224"/>
      <c r="G682" s="224"/>
      <c r="H682" s="224"/>
      <c r="I682" s="224"/>
      <c r="J682" s="224"/>
      <c r="K682" s="224"/>
      <c r="L682" s="224"/>
      <c r="M682" s="224"/>
      <c r="N682" s="223"/>
      <c r="O682" s="223"/>
      <c r="P682" s="223"/>
      <c r="Q682" s="223"/>
      <c r="R682" s="224"/>
      <c r="S682" s="224"/>
      <c r="T682" s="224"/>
      <c r="U682" s="224"/>
      <c r="V682" s="224"/>
      <c r="W682" s="224"/>
      <c r="X682" s="224"/>
      <c r="Y682" s="224"/>
      <c r="Z682" s="214"/>
      <c r="AA682" s="214"/>
      <c r="AB682" s="214"/>
      <c r="AC682" s="214"/>
      <c r="AD682" s="214"/>
      <c r="AE682" s="214"/>
      <c r="AF682" s="214"/>
      <c r="AG682" s="214" t="s">
        <v>371</v>
      </c>
      <c r="AH682" s="214">
        <v>5</v>
      </c>
      <c r="AI682" s="214"/>
      <c r="AJ682" s="214"/>
      <c r="AK682" s="214"/>
      <c r="AL682" s="214"/>
      <c r="AM682" s="214"/>
      <c r="AN682" s="214"/>
      <c r="AO682" s="214"/>
      <c r="AP682" s="214"/>
      <c r="AQ682" s="214"/>
      <c r="AR682" s="214"/>
      <c r="AS682" s="214"/>
      <c r="AT682" s="214"/>
      <c r="AU682" s="214"/>
      <c r="AV682" s="214"/>
      <c r="AW682" s="214"/>
      <c r="AX682" s="214"/>
      <c r="AY682" s="214"/>
      <c r="AZ682" s="214"/>
      <c r="BA682" s="214"/>
      <c r="BB682" s="214"/>
      <c r="BC682" s="214"/>
      <c r="BD682" s="214"/>
      <c r="BE682" s="214"/>
      <c r="BF682" s="214"/>
      <c r="BG682" s="214"/>
      <c r="BH682" s="214"/>
    </row>
    <row r="683" spans="1:60" ht="22.5" outlineLevel="1" x14ac:dyDescent="0.2">
      <c r="A683" s="236">
        <v>153</v>
      </c>
      <c r="B683" s="237" t="s">
        <v>835</v>
      </c>
      <c r="C683" s="254" t="s">
        <v>836</v>
      </c>
      <c r="D683" s="238" t="s">
        <v>403</v>
      </c>
      <c r="E683" s="239">
        <v>79.64</v>
      </c>
      <c r="F683" s="240"/>
      <c r="G683" s="241">
        <f>ROUND(E683*F683,2)</f>
        <v>0</v>
      </c>
      <c r="H683" s="240"/>
      <c r="I683" s="241">
        <f>ROUND(E683*H683,2)</f>
        <v>0</v>
      </c>
      <c r="J683" s="240"/>
      <c r="K683" s="241">
        <f>ROUND(E683*J683,2)</f>
        <v>0</v>
      </c>
      <c r="L683" s="241">
        <v>12</v>
      </c>
      <c r="M683" s="241">
        <f>G683*(1+L683/100)</f>
        <v>0</v>
      </c>
      <c r="N683" s="239">
        <v>3.0000000000000001E-5</v>
      </c>
      <c r="O683" s="239">
        <f>ROUND(E683*N683,2)</f>
        <v>0</v>
      </c>
      <c r="P683" s="239">
        <v>0</v>
      </c>
      <c r="Q683" s="239">
        <f>ROUND(E683*P683,2)</f>
        <v>0</v>
      </c>
      <c r="R683" s="241" t="s">
        <v>817</v>
      </c>
      <c r="S683" s="241" t="s">
        <v>315</v>
      </c>
      <c r="T683" s="242" t="s">
        <v>315</v>
      </c>
      <c r="U683" s="224">
        <v>0.14000000000000001</v>
      </c>
      <c r="V683" s="224">
        <f>ROUND(E683*U683,2)</f>
        <v>11.15</v>
      </c>
      <c r="W683" s="224"/>
      <c r="X683" s="224" t="s">
        <v>336</v>
      </c>
      <c r="Y683" s="224" t="s">
        <v>317</v>
      </c>
      <c r="Z683" s="214"/>
      <c r="AA683" s="214"/>
      <c r="AB683" s="214"/>
      <c r="AC683" s="214"/>
      <c r="AD683" s="214"/>
      <c r="AE683" s="214"/>
      <c r="AF683" s="214"/>
      <c r="AG683" s="214" t="s">
        <v>337</v>
      </c>
      <c r="AH683" s="214"/>
      <c r="AI683" s="214"/>
      <c r="AJ683" s="214"/>
      <c r="AK683" s="214"/>
      <c r="AL683" s="214"/>
      <c r="AM683" s="214"/>
      <c r="AN683" s="214"/>
      <c r="AO683" s="214"/>
      <c r="AP683" s="214"/>
      <c r="AQ683" s="214"/>
      <c r="AR683" s="214"/>
      <c r="AS683" s="214"/>
      <c r="AT683" s="214"/>
      <c r="AU683" s="214"/>
      <c r="AV683" s="214"/>
      <c r="AW683" s="214"/>
      <c r="AX683" s="214"/>
      <c r="AY683" s="214"/>
      <c r="AZ683" s="214"/>
      <c r="BA683" s="214"/>
      <c r="BB683" s="214"/>
      <c r="BC683" s="214"/>
      <c r="BD683" s="214"/>
      <c r="BE683" s="214"/>
      <c r="BF683" s="214"/>
      <c r="BG683" s="214"/>
      <c r="BH683" s="214"/>
    </row>
    <row r="684" spans="1:60" outlineLevel="2" x14ac:dyDescent="0.2">
      <c r="A684" s="221"/>
      <c r="B684" s="222"/>
      <c r="C684" s="268" t="s">
        <v>991</v>
      </c>
      <c r="D684" s="262"/>
      <c r="E684" s="263"/>
      <c r="F684" s="224"/>
      <c r="G684" s="224"/>
      <c r="H684" s="224"/>
      <c r="I684" s="224"/>
      <c r="J684" s="224"/>
      <c r="K684" s="224"/>
      <c r="L684" s="224"/>
      <c r="M684" s="224"/>
      <c r="N684" s="223"/>
      <c r="O684" s="223"/>
      <c r="P684" s="223"/>
      <c r="Q684" s="223"/>
      <c r="R684" s="224"/>
      <c r="S684" s="224"/>
      <c r="T684" s="224"/>
      <c r="U684" s="224"/>
      <c r="V684" s="224"/>
      <c r="W684" s="224"/>
      <c r="X684" s="224"/>
      <c r="Y684" s="224"/>
      <c r="Z684" s="214"/>
      <c r="AA684" s="214"/>
      <c r="AB684" s="214"/>
      <c r="AC684" s="214"/>
      <c r="AD684" s="214"/>
      <c r="AE684" s="214"/>
      <c r="AF684" s="214"/>
      <c r="AG684" s="214" t="s">
        <v>371</v>
      </c>
      <c r="AH684" s="214">
        <v>0</v>
      </c>
      <c r="AI684" s="214"/>
      <c r="AJ684" s="214"/>
      <c r="AK684" s="214"/>
      <c r="AL684" s="214"/>
      <c r="AM684" s="214"/>
      <c r="AN684" s="214"/>
      <c r="AO684" s="214"/>
      <c r="AP684" s="214"/>
      <c r="AQ684" s="214"/>
      <c r="AR684" s="214"/>
      <c r="AS684" s="214"/>
      <c r="AT684" s="214"/>
      <c r="AU684" s="214"/>
      <c r="AV684" s="214"/>
      <c r="AW684" s="214"/>
      <c r="AX684" s="214"/>
      <c r="AY684" s="214"/>
      <c r="AZ684" s="214"/>
      <c r="BA684" s="214"/>
      <c r="BB684" s="214"/>
      <c r="BC684" s="214"/>
      <c r="BD684" s="214"/>
      <c r="BE684" s="214"/>
      <c r="BF684" s="214"/>
      <c r="BG684" s="214"/>
      <c r="BH684" s="214"/>
    </row>
    <row r="685" spans="1:60" outlineLevel="3" x14ac:dyDescent="0.2">
      <c r="A685" s="221"/>
      <c r="B685" s="222"/>
      <c r="C685" s="268" t="s">
        <v>1796</v>
      </c>
      <c r="D685" s="262"/>
      <c r="E685" s="263">
        <v>25.34</v>
      </c>
      <c r="F685" s="224"/>
      <c r="G685" s="224"/>
      <c r="H685" s="224"/>
      <c r="I685" s="224"/>
      <c r="J685" s="224"/>
      <c r="K685" s="224"/>
      <c r="L685" s="224"/>
      <c r="M685" s="224"/>
      <c r="N685" s="223"/>
      <c r="O685" s="223"/>
      <c r="P685" s="223"/>
      <c r="Q685" s="223"/>
      <c r="R685" s="224"/>
      <c r="S685" s="224"/>
      <c r="T685" s="224"/>
      <c r="U685" s="224"/>
      <c r="V685" s="224"/>
      <c r="W685" s="224"/>
      <c r="X685" s="224"/>
      <c r="Y685" s="224"/>
      <c r="Z685" s="214"/>
      <c r="AA685" s="214"/>
      <c r="AB685" s="214"/>
      <c r="AC685" s="214"/>
      <c r="AD685" s="214"/>
      <c r="AE685" s="214"/>
      <c r="AF685" s="214"/>
      <c r="AG685" s="214" t="s">
        <v>371</v>
      </c>
      <c r="AH685" s="214">
        <v>0</v>
      </c>
      <c r="AI685" s="214"/>
      <c r="AJ685" s="214"/>
      <c r="AK685" s="214"/>
      <c r="AL685" s="214"/>
      <c r="AM685" s="214"/>
      <c r="AN685" s="214"/>
      <c r="AO685" s="214"/>
      <c r="AP685" s="214"/>
      <c r="AQ685" s="214"/>
      <c r="AR685" s="214"/>
      <c r="AS685" s="214"/>
      <c r="AT685" s="214"/>
      <c r="AU685" s="214"/>
      <c r="AV685" s="214"/>
      <c r="AW685" s="214"/>
      <c r="AX685" s="214"/>
      <c r="AY685" s="214"/>
      <c r="AZ685" s="214"/>
      <c r="BA685" s="214"/>
      <c r="BB685" s="214"/>
      <c r="BC685" s="214"/>
      <c r="BD685" s="214"/>
      <c r="BE685" s="214"/>
      <c r="BF685" s="214"/>
      <c r="BG685" s="214"/>
      <c r="BH685" s="214"/>
    </row>
    <row r="686" spans="1:60" outlineLevel="3" x14ac:dyDescent="0.2">
      <c r="A686" s="221"/>
      <c r="B686" s="222"/>
      <c r="C686" s="268" t="s">
        <v>1797</v>
      </c>
      <c r="D686" s="262"/>
      <c r="E686" s="263">
        <v>-8.51</v>
      </c>
      <c r="F686" s="224"/>
      <c r="G686" s="224"/>
      <c r="H686" s="224"/>
      <c r="I686" s="224"/>
      <c r="J686" s="224"/>
      <c r="K686" s="224"/>
      <c r="L686" s="224"/>
      <c r="M686" s="224"/>
      <c r="N686" s="223"/>
      <c r="O686" s="223"/>
      <c r="P686" s="223"/>
      <c r="Q686" s="223"/>
      <c r="R686" s="224"/>
      <c r="S686" s="224"/>
      <c r="T686" s="224"/>
      <c r="U686" s="224"/>
      <c r="V686" s="224"/>
      <c r="W686" s="224"/>
      <c r="X686" s="224"/>
      <c r="Y686" s="224"/>
      <c r="Z686" s="214"/>
      <c r="AA686" s="214"/>
      <c r="AB686" s="214"/>
      <c r="AC686" s="214"/>
      <c r="AD686" s="214"/>
      <c r="AE686" s="214"/>
      <c r="AF686" s="214"/>
      <c r="AG686" s="214" t="s">
        <v>371</v>
      </c>
      <c r="AH686" s="214">
        <v>0</v>
      </c>
      <c r="AI686" s="214"/>
      <c r="AJ686" s="214"/>
      <c r="AK686" s="214"/>
      <c r="AL686" s="214"/>
      <c r="AM686" s="214"/>
      <c r="AN686" s="214"/>
      <c r="AO686" s="214"/>
      <c r="AP686" s="214"/>
      <c r="AQ686" s="214"/>
      <c r="AR686" s="214"/>
      <c r="AS686" s="214"/>
      <c r="AT686" s="214"/>
      <c r="AU686" s="214"/>
      <c r="AV686" s="214"/>
      <c r="AW686" s="214"/>
      <c r="AX686" s="214"/>
      <c r="AY686" s="214"/>
      <c r="AZ686" s="214"/>
      <c r="BA686" s="214"/>
      <c r="BB686" s="214"/>
      <c r="BC686" s="214"/>
      <c r="BD686" s="214"/>
      <c r="BE686" s="214"/>
      <c r="BF686" s="214"/>
      <c r="BG686" s="214"/>
      <c r="BH686" s="214"/>
    </row>
    <row r="687" spans="1:60" outlineLevel="3" x14ac:dyDescent="0.2">
      <c r="A687" s="221"/>
      <c r="B687" s="222"/>
      <c r="C687" s="268" t="s">
        <v>1798</v>
      </c>
      <c r="D687" s="262"/>
      <c r="E687" s="263">
        <v>13.01</v>
      </c>
      <c r="F687" s="224"/>
      <c r="G687" s="224"/>
      <c r="H687" s="224"/>
      <c r="I687" s="224"/>
      <c r="J687" s="224"/>
      <c r="K687" s="224"/>
      <c r="L687" s="224"/>
      <c r="M687" s="224"/>
      <c r="N687" s="223"/>
      <c r="O687" s="223"/>
      <c r="P687" s="223"/>
      <c r="Q687" s="223"/>
      <c r="R687" s="224"/>
      <c r="S687" s="224"/>
      <c r="T687" s="224"/>
      <c r="U687" s="224"/>
      <c r="V687" s="224"/>
      <c r="W687" s="224"/>
      <c r="X687" s="224"/>
      <c r="Y687" s="224"/>
      <c r="Z687" s="214"/>
      <c r="AA687" s="214"/>
      <c r="AB687" s="214"/>
      <c r="AC687" s="214"/>
      <c r="AD687" s="214"/>
      <c r="AE687" s="214"/>
      <c r="AF687" s="214"/>
      <c r="AG687" s="214" t="s">
        <v>371</v>
      </c>
      <c r="AH687" s="214">
        <v>0</v>
      </c>
      <c r="AI687" s="214"/>
      <c r="AJ687" s="214"/>
      <c r="AK687" s="214"/>
      <c r="AL687" s="214"/>
      <c r="AM687" s="214"/>
      <c r="AN687" s="214"/>
      <c r="AO687" s="214"/>
      <c r="AP687" s="214"/>
      <c r="AQ687" s="214"/>
      <c r="AR687" s="214"/>
      <c r="AS687" s="214"/>
      <c r="AT687" s="214"/>
      <c r="AU687" s="214"/>
      <c r="AV687" s="214"/>
      <c r="AW687" s="214"/>
      <c r="AX687" s="214"/>
      <c r="AY687" s="214"/>
      <c r="AZ687" s="214"/>
      <c r="BA687" s="214"/>
      <c r="BB687" s="214"/>
      <c r="BC687" s="214"/>
      <c r="BD687" s="214"/>
      <c r="BE687" s="214"/>
      <c r="BF687" s="214"/>
      <c r="BG687" s="214"/>
      <c r="BH687" s="214"/>
    </row>
    <row r="688" spans="1:60" outlineLevel="3" x14ac:dyDescent="0.2">
      <c r="A688" s="221"/>
      <c r="B688" s="222"/>
      <c r="C688" s="268" t="s">
        <v>1799</v>
      </c>
      <c r="D688" s="262"/>
      <c r="E688" s="263">
        <v>0.2</v>
      </c>
      <c r="F688" s="224"/>
      <c r="G688" s="224"/>
      <c r="H688" s="224"/>
      <c r="I688" s="224"/>
      <c r="J688" s="224"/>
      <c r="K688" s="224"/>
      <c r="L688" s="224"/>
      <c r="M688" s="224"/>
      <c r="N688" s="223"/>
      <c r="O688" s="223"/>
      <c r="P688" s="223"/>
      <c r="Q688" s="223"/>
      <c r="R688" s="224"/>
      <c r="S688" s="224"/>
      <c r="T688" s="224"/>
      <c r="U688" s="224"/>
      <c r="V688" s="224"/>
      <c r="W688" s="224"/>
      <c r="X688" s="224"/>
      <c r="Y688" s="224"/>
      <c r="Z688" s="214"/>
      <c r="AA688" s="214"/>
      <c r="AB688" s="214"/>
      <c r="AC688" s="214"/>
      <c r="AD688" s="214"/>
      <c r="AE688" s="214"/>
      <c r="AF688" s="214"/>
      <c r="AG688" s="214" t="s">
        <v>371</v>
      </c>
      <c r="AH688" s="214">
        <v>0</v>
      </c>
      <c r="AI688" s="214"/>
      <c r="AJ688" s="214"/>
      <c r="AK688" s="214"/>
      <c r="AL688" s="214"/>
      <c r="AM688" s="214"/>
      <c r="AN688" s="214"/>
      <c r="AO688" s="214"/>
      <c r="AP688" s="214"/>
      <c r="AQ688" s="214"/>
      <c r="AR688" s="214"/>
      <c r="AS688" s="214"/>
      <c r="AT688" s="214"/>
      <c r="AU688" s="214"/>
      <c r="AV688" s="214"/>
      <c r="AW688" s="214"/>
      <c r="AX688" s="214"/>
      <c r="AY688" s="214"/>
      <c r="AZ688" s="214"/>
      <c r="BA688" s="214"/>
      <c r="BB688" s="214"/>
      <c r="BC688" s="214"/>
      <c r="BD688" s="214"/>
      <c r="BE688" s="214"/>
      <c r="BF688" s="214"/>
      <c r="BG688" s="214"/>
      <c r="BH688" s="214"/>
    </row>
    <row r="689" spans="1:60" outlineLevel="3" x14ac:dyDescent="0.2">
      <c r="A689" s="221"/>
      <c r="B689" s="222"/>
      <c r="C689" s="268" t="s">
        <v>1800</v>
      </c>
      <c r="D689" s="262"/>
      <c r="E689" s="263">
        <v>-1.25</v>
      </c>
      <c r="F689" s="224"/>
      <c r="G689" s="224"/>
      <c r="H689" s="224"/>
      <c r="I689" s="224"/>
      <c r="J689" s="224"/>
      <c r="K689" s="224"/>
      <c r="L689" s="224"/>
      <c r="M689" s="224"/>
      <c r="N689" s="223"/>
      <c r="O689" s="223"/>
      <c r="P689" s="223"/>
      <c r="Q689" s="223"/>
      <c r="R689" s="224"/>
      <c r="S689" s="224"/>
      <c r="T689" s="224"/>
      <c r="U689" s="224"/>
      <c r="V689" s="224"/>
      <c r="W689" s="224"/>
      <c r="X689" s="224"/>
      <c r="Y689" s="224"/>
      <c r="Z689" s="214"/>
      <c r="AA689" s="214"/>
      <c r="AB689" s="214"/>
      <c r="AC689" s="214"/>
      <c r="AD689" s="214"/>
      <c r="AE689" s="214"/>
      <c r="AF689" s="214"/>
      <c r="AG689" s="214" t="s">
        <v>371</v>
      </c>
      <c r="AH689" s="214">
        <v>0</v>
      </c>
      <c r="AI689" s="214"/>
      <c r="AJ689" s="214"/>
      <c r="AK689" s="214"/>
      <c r="AL689" s="214"/>
      <c r="AM689" s="214"/>
      <c r="AN689" s="214"/>
      <c r="AO689" s="214"/>
      <c r="AP689" s="214"/>
      <c r="AQ689" s="214"/>
      <c r="AR689" s="214"/>
      <c r="AS689" s="214"/>
      <c r="AT689" s="214"/>
      <c r="AU689" s="214"/>
      <c r="AV689" s="214"/>
      <c r="AW689" s="214"/>
      <c r="AX689" s="214"/>
      <c r="AY689" s="214"/>
      <c r="AZ689" s="214"/>
      <c r="BA689" s="214"/>
      <c r="BB689" s="214"/>
      <c r="BC689" s="214"/>
      <c r="BD689" s="214"/>
      <c r="BE689" s="214"/>
      <c r="BF689" s="214"/>
      <c r="BG689" s="214"/>
      <c r="BH689" s="214"/>
    </row>
    <row r="690" spans="1:60" outlineLevel="3" x14ac:dyDescent="0.2">
      <c r="A690" s="221"/>
      <c r="B690" s="222"/>
      <c r="C690" s="268" t="s">
        <v>1577</v>
      </c>
      <c r="D690" s="262"/>
      <c r="E690" s="263">
        <v>19.03</v>
      </c>
      <c r="F690" s="224"/>
      <c r="G690" s="224"/>
      <c r="H690" s="224"/>
      <c r="I690" s="224"/>
      <c r="J690" s="224"/>
      <c r="K690" s="224"/>
      <c r="L690" s="224"/>
      <c r="M690" s="224"/>
      <c r="N690" s="223"/>
      <c r="O690" s="223"/>
      <c r="P690" s="223"/>
      <c r="Q690" s="223"/>
      <c r="R690" s="224"/>
      <c r="S690" s="224"/>
      <c r="T690" s="224"/>
      <c r="U690" s="224"/>
      <c r="V690" s="224"/>
      <c r="W690" s="224"/>
      <c r="X690" s="224"/>
      <c r="Y690" s="224"/>
      <c r="Z690" s="214"/>
      <c r="AA690" s="214"/>
      <c r="AB690" s="214"/>
      <c r="AC690" s="214"/>
      <c r="AD690" s="214"/>
      <c r="AE690" s="214"/>
      <c r="AF690" s="214"/>
      <c r="AG690" s="214" t="s">
        <v>371</v>
      </c>
      <c r="AH690" s="214">
        <v>0</v>
      </c>
      <c r="AI690" s="214"/>
      <c r="AJ690" s="214"/>
      <c r="AK690" s="214"/>
      <c r="AL690" s="214"/>
      <c r="AM690" s="214"/>
      <c r="AN690" s="214"/>
      <c r="AO690" s="214"/>
      <c r="AP690" s="214"/>
      <c r="AQ690" s="214"/>
      <c r="AR690" s="214"/>
      <c r="AS690" s="214"/>
      <c r="AT690" s="214"/>
      <c r="AU690" s="214"/>
      <c r="AV690" s="214"/>
      <c r="AW690" s="214"/>
      <c r="AX690" s="214"/>
      <c r="AY690" s="214"/>
      <c r="AZ690" s="214"/>
      <c r="BA690" s="214"/>
      <c r="BB690" s="214"/>
      <c r="BC690" s="214"/>
      <c r="BD690" s="214"/>
      <c r="BE690" s="214"/>
      <c r="BF690" s="214"/>
      <c r="BG690" s="214"/>
      <c r="BH690" s="214"/>
    </row>
    <row r="691" spans="1:60" outlineLevel="3" x14ac:dyDescent="0.2">
      <c r="A691" s="221"/>
      <c r="B691" s="222"/>
      <c r="C691" s="268" t="s">
        <v>1801</v>
      </c>
      <c r="D691" s="262"/>
      <c r="E691" s="263">
        <v>-0.8</v>
      </c>
      <c r="F691" s="224"/>
      <c r="G691" s="224"/>
      <c r="H691" s="224"/>
      <c r="I691" s="224"/>
      <c r="J691" s="224"/>
      <c r="K691" s="224"/>
      <c r="L691" s="224"/>
      <c r="M691" s="224"/>
      <c r="N691" s="223"/>
      <c r="O691" s="223"/>
      <c r="P691" s="223"/>
      <c r="Q691" s="223"/>
      <c r="R691" s="224"/>
      <c r="S691" s="224"/>
      <c r="T691" s="224"/>
      <c r="U691" s="224"/>
      <c r="V691" s="224"/>
      <c r="W691" s="224"/>
      <c r="X691" s="224"/>
      <c r="Y691" s="224"/>
      <c r="Z691" s="214"/>
      <c r="AA691" s="214"/>
      <c r="AB691" s="214"/>
      <c r="AC691" s="214"/>
      <c r="AD691" s="214"/>
      <c r="AE691" s="214"/>
      <c r="AF691" s="214"/>
      <c r="AG691" s="214" t="s">
        <v>371</v>
      </c>
      <c r="AH691" s="214">
        <v>0</v>
      </c>
      <c r="AI691" s="214"/>
      <c r="AJ691" s="214"/>
      <c r="AK691" s="214"/>
      <c r="AL691" s="214"/>
      <c r="AM691" s="214"/>
      <c r="AN691" s="214"/>
      <c r="AO691" s="214"/>
      <c r="AP691" s="214"/>
      <c r="AQ691" s="214"/>
      <c r="AR691" s="214"/>
      <c r="AS691" s="214"/>
      <c r="AT691" s="214"/>
      <c r="AU691" s="214"/>
      <c r="AV691" s="214"/>
      <c r="AW691" s="214"/>
      <c r="AX691" s="214"/>
      <c r="AY691" s="214"/>
      <c r="AZ691" s="214"/>
      <c r="BA691" s="214"/>
      <c r="BB691" s="214"/>
      <c r="BC691" s="214"/>
      <c r="BD691" s="214"/>
      <c r="BE691" s="214"/>
      <c r="BF691" s="214"/>
      <c r="BG691" s="214"/>
      <c r="BH691" s="214"/>
    </row>
    <row r="692" spans="1:60" outlineLevel="3" x14ac:dyDescent="0.2">
      <c r="A692" s="221"/>
      <c r="B692" s="222"/>
      <c r="C692" s="268" t="s">
        <v>1802</v>
      </c>
      <c r="D692" s="262"/>
      <c r="E692" s="263">
        <v>0.8</v>
      </c>
      <c r="F692" s="224"/>
      <c r="G692" s="224"/>
      <c r="H692" s="224"/>
      <c r="I692" s="224"/>
      <c r="J692" s="224"/>
      <c r="K692" s="224"/>
      <c r="L692" s="224"/>
      <c r="M692" s="224"/>
      <c r="N692" s="223"/>
      <c r="O692" s="223"/>
      <c r="P692" s="223"/>
      <c r="Q692" s="223"/>
      <c r="R692" s="224"/>
      <c r="S692" s="224"/>
      <c r="T692" s="224"/>
      <c r="U692" s="224"/>
      <c r="V692" s="224"/>
      <c r="W692" s="224"/>
      <c r="X692" s="224"/>
      <c r="Y692" s="224"/>
      <c r="Z692" s="214"/>
      <c r="AA692" s="214"/>
      <c r="AB692" s="214"/>
      <c r="AC692" s="214"/>
      <c r="AD692" s="214"/>
      <c r="AE692" s="214"/>
      <c r="AF692" s="214"/>
      <c r="AG692" s="214" t="s">
        <v>371</v>
      </c>
      <c r="AH692" s="214">
        <v>0</v>
      </c>
      <c r="AI692" s="214"/>
      <c r="AJ692" s="214"/>
      <c r="AK692" s="214"/>
      <c r="AL692" s="214"/>
      <c r="AM692" s="214"/>
      <c r="AN692" s="214"/>
      <c r="AO692" s="214"/>
      <c r="AP692" s="214"/>
      <c r="AQ692" s="214"/>
      <c r="AR692" s="214"/>
      <c r="AS692" s="214"/>
      <c r="AT692" s="214"/>
      <c r="AU692" s="214"/>
      <c r="AV692" s="214"/>
      <c r="AW692" s="214"/>
      <c r="AX692" s="214"/>
      <c r="AY692" s="214"/>
      <c r="AZ692" s="214"/>
      <c r="BA692" s="214"/>
      <c r="BB692" s="214"/>
      <c r="BC692" s="214"/>
      <c r="BD692" s="214"/>
      <c r="BE692" s="214"/>
      <c r="BF692" s="214"/>
      <c r="BG692" s="214"/>
      <c r="BH692" s="214"/>
    </row>
    <row r="693" spans="1:60" outlineLevel="3" x14ac:dyDescent="0.2">
      <c r="A693" s="221"/>
      <c r="B693" s="222"/>
      <c r="C693" s="268" t="s">
        <v>1578</v>
      </c>
      <c r="D693" s="262"/>
      <c r="E693" s="263">
        <v>19.734999999999999</v>
      </c>
      <c r="F693" s="224"/>
      <c r="G693" s="224"/>
      <c r="H693" s="224"/>
      <c r="I693" s="224"/>
      <c r="J693" s="224"/>
      <c r="K693" s="224"/>
      <c r="L693" s="224"/>
      <c r="M693" s="224"/>
      <c r="N693" s="223"/>
      <c r="O693" s="223"/>
      <c r="P693" s="223"/>
      <c r="Q693" s="223"/>
      <c r="R693" s="224"/>
      <c r="S693" s="224"/>
      <c r="T693" s="224"/>
      <c r="U693" s="224"/>
      <c r="V693" s="224"/>
      <c r="W693" s="224"/>
      <c r="X693" s="224"/>
      <c r="Y693" s="224"/>
      <c r="Z693" s="214"/>
      <c r="AA693" s="214"/>
      <c r="AB693" s="214"/>
      <c r="AC693" s="214"/>
      <c r="AD693" s="214"/>
      <c r="AE693" s="214"/>
      <c r="AF693" s="214"/>
      <c r="AG693" s="214" t="s">
        <v>371</v>
      </c>
      <c r="AH693" s="214">
        <v>0</v>
      </c>
      <c r="AI693" s="214"/>
      <c r="AJ693" s="214"/>
      <c r="AK693" s="214"/>
      <c r="AL693" s="214"/>
      <c r="AM693" s="214"/>
      <c r="AN693" s="214"/>
      <c r="AO693" s="214"/>
      <c r="AP693" s="214"/>
      <c r="AQ693" s="214"/>
      <c r="AR693" s="214"/>
      <c r="AS693" s="214"/>
      <c r="AT693" s="214"/>
      <c r="AU693" s="214"/>
      <c r="AV693" s="214"/>
      <c r="AW693" s="214"/>
      <c r="AX693" s="214"/>
      <c r="AY693" s="214"/>
      <c r="AZ693" s="214"/>
      <c r="BA693" s="214"/>
      <c r="BB693" s="214"/>
      <c r="BC693" s="214"/>
      <c r="BD693" s="214"/>
      <c r="BE693" s="214"/>
      <c r="BF693" s="214"/>
      <c r="BG693" s="214"/>
      <c r="BH693" s="214"/>
    </row>
    <row r="694" spans="1:60" outlineLevel="3" x14ac:dyDescent="0.2">
      <c r="A694" s="221"/>
      <c r="B694" s="222"/>
      <c r="C694" s="268" t="s">
        <v>1802</v>
      </c>
      <c r="D694" s="262"/>
      <c r="E694" s="263">
        <v>0.8</v>
      </c>
      <c r="F694" s="224"/>
      <c r="G694" s="224"/>
      <c r="H694" s="224"/>
      <c r="I694" s="224"/>
      <c r="J694" s="224"/>
      <c r="K694" s="224"/>
      <c r="L694" s="224"/>
      <c r="M694" s="224"/>
      <c r="N694" s="223"/>
      <c r="O694" s="223"/>
      <c r="P694" s="223"/>
      <c r="Q694" s="223"/>
      <c r="R694" s="224"/>
      <c r="S694" s="224"/>
      <c r="T694" s="224"/>
      <c r="U694" s="224"/>
      <c r="V694" s="224"/>
      <c r="W694" s="224"/>
      <c r="X694" s="224"/>
      <c r="Y694" s="224"/>
      <c r="Z694" s="214"/>
      <c r="AA694" s="214"/>
      <c r="AB694" s="214"/>
      <c r="AC694" s="214"/>
      <c r="AD694" s="214"/>
      <c r="AE694" s="214"/>
      <c r="AF694" s="214"/>
      <c r="AG694" s="214" t="s">
        <v>371</v>
      </c>
      <c r="AH694" s="214">
        <v>0</v>
      </c>
      <c r="AI694" s="214"/>
      <c r="AJ694" s="214"/>
      <c r="AK694" s="214"/>
      <c r="AL694" s="214"/>
      <c r="AM694" s="214"/>
      <c r="AN694" s="214"/>
      <c r="AO694" s="214"/>
      <c r="AP694" s="214"/>
      <c r="AQ694" s="214"/>
      <c r="AR694" s="214"/>
      <c r="AS694" s="214"/>
      <c r="AT694" s="214"/>
      <c r="AU694" s="214"/>
      <c r="AV694" s="214"/>
      <c r="AW694" s="214"/>
      <c r="AX694" s="214"/>
      <c r="AY694" s="214"/>
      <c r="AZ694" s="214"/>
      <c r="BA694" s="214"/>
      <c r="BB694" s="214"/>
      <c r="BC694" s="214"/>
      <c r="BD694" s="214"/>
      <c r="BE694" s="214"/>
      <c r="BF694" s="214"/>
      <c r="BG694" s="214"/>
      <c r="BH694" s="214"/>
    </row>
    <row r="695" spans="1:60" outlineLevel="3" x14ac:dyDescent="0.2">
      <c r="A695" s="221"/>
      <c r="B695" s="222"/>
      <c r="C695" s="268" t="s">
        <v>1801</v>
      </c>
      <c r="D695" s="262"/>
      <c r="E695" s="263">
        <v>-0.8</v>
      </c>
      <c r="F695" s="224"/>
      <c r="G695" s="224"/>
      <c r="H695" s="224"/>
      <c r="I695" s="224"/>
      <c r="J695" s="224"/>
      <c r="K695" s="224"/>
      <c r="L695" s="224"/>
      <c r="M695" s="224"/>
      <c r="N695" s="223"/>
      <c r="O695" s="223"/>
      <c r="P695" s="223"/>
      <c r="Q695" s="223"/>
      <c r="R695" s="224"/>
      <c r="S695" s="224"/>
      <c r="T695" s="224"/>
      <c r="U695" s="224"/>
      <c r="V695" s="224"/>
      <c r="W695" s="224"/>
      <c r="X695" s="224"/>
      <c r="Y695" s="224"/>
      <c r="Z695" s="214"/>
      <c r="AA695" s="214"/>
      <c r="AB695" s="214"/>
      <c r="AC695" s="214"/>
      <c r="AD695" s="214"/>
      <c r="AE695" s="214"/>
      <c r="AF695" s="214"/>
      <c r="AG695" s="214" t="s">
        <v>371</v>
      </c>
      <c r="AH695" s="214">
        <v>0</v>
      </c>
      <c r="AI695" s="214"/>
      <c r="AJ695" s="214"/>
      <c r="AK695" s="214"/>
      <c r="AL695" s="214"/>
      <c r="AM695" s="214"/>
      <c r="AN695" s="214"/>
      <c r="AO695" s="214"/>
      <c r="AP695" s="214"/>
      <c r="AQ695" s="214"/>
      <c r="AR695" s="214"/>
      <c r="AS695" s="214"/>
      <c r="AT695" s="214"/>
      <c r="AU695" s="214"/>
      <c r="AV695" s="214"/>
      <c r="AW695" s="214"/>
      <c r="AX695" s="214"/>
      <c r="AY695" s="214"/>
      <c r="AZ695" s="214"/>
      <c r="BA695" s="214"/>
      <c r="BB695" s="214"/>
      <c r="BC695" s="214"/>
      <c r="BD695" s="214"/>
      <c r="BE695" s="214"/>
      <c r="BF695" s="214"/>
      <c r="BG695" s="214"/>
      <c r="BH695" s="214"/>
    </row>
    <row r="696" spans="1:60" outlineLevel="3" x14ac:dyDescent="0.2">
      <c r="A696" s="221"/>
      <c r="B696" s="222"/>
      <c r="C696" s="268" t="s">
        <v>1803</v>
      </c>
      <c r="D696" s="262"/>
      <c r="E696" s="263">
        <v>12.984999999999999</v>
      </c>
      <c r="F696" s="224"/>
      <c r="G696" s="224"/>
      <c r="H696" s="224"/>
      <c r="I696" s="224"/>
      <c r="J696" s="224"/>
      <c r="K696" s="224"/>
      <c r="L696" s="224"/>
      <c r="M696" s="224"/>
      <c r="N696" s="223"/>
      <c r="O696" s="223"/>
      <c r="P696" s="223"/>
      <c r="Q696" s="223"/>
      <c r="R696" s="224"/>
      <c r="S696" s="224"/>
      <c r="T696" s="224"/>
      <c r="U696" s="224"/>
      <c r="V696" s="224"/>
      <c r="W696" s="224"/>
      <c r="X696" s="224"/>
      <c r="Y696" s="224"/>
      <c r="Z696" s="214"/>
      <c r="AA696" s="214"/>
      <c r="AB696" s="214"/>
      <c r="AC696" s="214"/>
      <c r="AD696" s="214"/>
      <c r="AE696" s="214"/>
      <c r="AF696" s="214"/>
      <c r="AG696" s="214" t="s">
        <v>371</v>
      </c>
      <c r="AH696" s="214">
        <v>0</v>
      </c>
      <c r="AI696" s="214"/>
      <c r="AJ696" s="214"/>
      <c r="AK696" s="214"/>
      <c r="AL696" s="214"/>
      <c r="AM696" s="214"/>
      <c r="AN696" s="214"/>
      <c r="AO696" s="214"/>
      <c r="AP696" s="214"/>
      <c r="AQ696" s="214"/>
      <c r="AR696" s="214"/>
      <c r="AS696" s="214"/>
      <c r="AT696" s="214"/>
      <c r="AU696" s="214"/>
      <c r="AV696" s="214"/>
      <c r="AW696" s="214"/>
      <c r="AX696" s="214"/>
      <c r="AY696" s="214"/>
      <c r="AZ696" s="214"/>
      <c r="BA696" s="214"/>
      <c r="BB696" s="214"/>
      <c r="BC696" s="214"/>
      <c r="BD696" s="214"/>
      <c r="BE696" s="214"/>
      <c r="BF696" s="214"/>
      <c r="BG696" s="214"/>
      <c r="BH696" s="214"/>
    </row>
    <row r="697" spans="1:60" outlineLevel="3" x14ac:dyDescent="0.2">
      <c r="A697" s="221"/>
      <c r="B697" s="222"/>
      <c r="C697" s="268" t="s">
        <v>1804</v>
      </c>
      <c r="D697" s="262"/>
      <c r="E697" s="263">
        <v>-0.9</v>
      </c>
      <c r="F697" s="224"/>
      <c r="G697" s="224"/>
      <c r="H697" s="224"/>
      <c r="I697" s="224"/>
      <c r="J697" s="224"/>
      <c r="K697" s="224"/>
      <c r="L697" s="224"/>
      <c r="M697" s="224"/>
      <c r="N697" s="223"/>
      <c r="O697" s="223"/>
      <c r="P697" s="223"/>
      <c r="Q697" s="223"/>
      <c r="R697" s="224"/>
      <c r="S697" s="224"/>
      <c r="T697" s="224"/>
      <c r="U697" s="224"/>
      <c r="V697" s="224"/>
      <c r="W697" s="224"/>
      <c r="X697" s="224"/>
      <c r="Y697" s="224"/>
      <c r="Z697" s="214"/>
      <c r="AA697" s="214"/>
      <c r="AB697" s="214"/>
      <c r="AC697" s="214"/>
      <c r="AD697" s="214"/>
      <c r="AE697" s="214"/>
      <c r="AF697" s="214"/>
      <c r="AG697" s="214" t="s">
        <v>371</v>
      </c>
      <c r="AH697" s="214">
        <v>0</v>
      </c>
      <c r="AI697" s="214"/>
      <c r="AJ697" s="214"/>
      <c r="AK697" s="214"/>
      <c r="AL697" s="214"/>
      <c r="AM697" s="214"/>
      <c r="AN697" s="214"/>
      <c r="AO697" s="214"/>
      <c r="AP697" s="214"/>
      <c r="AQ697" s="214"/>
      <c r="AR697" s="214"/>
      <c r="AS697" s="214"/>
      <c r="AT697" s="214"/>
      <c r="AU697" s="214"/>
      <c r="AV697" s="214"/>
      <c r="AW697" s="214"/>
      <c r="AX697" s="214"/>
      <c r="AY697" s="214"/>
      <c r="AZ697" s="214"/>
      <c r="BA697" s="214"/>
      <c r="BB697" s="214"/>
      <c r="BC697" s="214"/>
      <c r="BD697" s="214"/>
      <c r="BE697" s="214"/>
      <c r="BF697" s="214"/>
      <c r="BG697" s="214"/>
      <c r="BH697" s="214"/>
    </row>
    <row r="698" spans="1:60" ht="22.5" outlineLevel="1" x14ac:dyDescent="0.2">
      <c r="A698" s="236">
        <v>154</v>
      </c>
      <c r="B698" s="237" t="s">
        <v>841</v>
      </c>
      <c r="C698" s="254" t="s">
        <v>842</v>
      </c>
      <c r="D698" s="238" t="s">
        <v>379</v>
      </c>
      <c r="E698" s="239">
        <v>88.74</v>
      </c>
      <c r="F698" s="240"/>
      <c r="G698" s="241">
        <f>ROUND(E698*F698,2)</f>
        <v>0</v>
      </c>
      <c r="H698" s="240"/>
      <c r="I698" s="241">
        <f>ROUND(E698*H698,2)</f>
        <v>0</v>
      </c>
      <c r="J698" s="240"/>
      <c r="K698" s="241">
        <f>ROUND(E698*J698,2)</f>
        <v>0</v>
      </c>
      <c r="L698" s="241">
        <v>12</v>
      </c>
      <c r="M698" s="241">
        <f>G698*(1+L698/100)</f>
        <v>0</v>
      </c>
      <c r="N698" s="239">
        <v>2.4000000000000001E-4</v>
      </c>
      <c r="O698" s="239">
        <f>ROUND(E698*N698,2)</f>
        <v>0.02</v>
      </c>
      <c r="P698" s="239">
        <v>0</v>
      </c>
      <c r="Q698" s="239">
        <f>ROUND(E698*P698,2)</f>
        <v>0</v>
      </c>
      <c r="R698" s="241" t="s">
        <v>817</v>
      </c>
      <c r="S698" s="241" t="s">
        <v>315</v>
      </c>
      <c r="T698" s="242" t="s">
        <v>315</v>
      </c>
      <c r="U698" s="224">
        <v>0.45</v>
      </c>
      <c r="V698" s="224">
        <f>ROUND(E698*U698,2)</f>
        <v>39.93</v>
      </c>
      <c r="W698" s="224"/>
      <c r="X698" s="224" t="s">
        <v>336</v>
      </c>
      <c r="Y698" s="224" t="s">
        <v>317</v>
      </c>
      <c r="Z698" s="214"/>
      <c r="AA698" s="214"/>
      <c r="AB698" s="214"/>
      <c r="AC698" s="214"/>
      <c r="AD698" s="214"/>
      <c r="AE698" s="214"/>
      <c r="AF698" s="214"/>
      <c r="AG698" s="214" t="s">
        <v>337</v>
      </c>
      <c r="AH698" s="214"/>
      <c r="AI698" s="214"/>
      <c r="AJ698" s="214"/>
      <c r="AK698" s="214"/>
      <c r="AL698" s="214"/>
      <c r="AM698" s="214"/>
      <c r="AN698" s="214"/>
      <c r="AO698" s="214"/>
      <c r="AP698" s="214"/>
      <c r="AQ698" s="214"/>
      <c r="AR698" s="214"/>
      <c r="AS698" s="214"/>
      <c r="AT698" s="214"/>
      <c r="AU698" s="214"/>
      <c r="AV698" s="214"/>
      <c r="AW698" s="214"/>
      <c r="AX698" s="214"/>
      <c r="AY698" s="214"/>
      <c r="AZ698" s="214"/>
      <c r="BA698" s="214"/>
      <c r="BB698" s="214"/>
      <c r="BC698" s="214"/>
      <c r="BD698" s="214"/>
      <c r="BE698" s="214"/>
      <c r="BF698" s="214"/>
      <c r="BG698" s="214"/>
      <c r="BH698" s="214"/>
    </row>
    <row r="699" spans="1:60" outlineLevel="2" x14ac:dyDescent="0.2">
      <c r="A699" s="221"/>
      <c r="B699" s="222"/>
      <c r="C699" s="268" t="s">
        <v>1805</v>
      </c>
      <c r="D699" s="262"/>
      <c r="E699" s="263"/>
      <c r="F699" s="224"/>
      <c r="G699" s="224"/>
      <c r="H699" s="224"/>
      <c r="I699" s="224"/>
      <c r="J699" s="224"/>
      <c r="K699" s="224"/>
      <c r="L699" s="224"/>
      <c r="M699" s="224"/>
      <c r="N699" s="223"/>
      <c r="O699" s="223"/>
      <c r="P699" s="223"/>
      <c r="Q699" s="223"/>
      <c r="R699" s="224"/>
      <c r="S699" s="224"/>
      <c r="T699" s="224"/>
      <c r="U699" s="224"/>
      <c r="V699" s="224"/>
      <c r="W699" s="224"/>
      <c r="X699" s="224"/>
      <c r="Y699" s="224"/>
      <c r="Z699" s="214"/>
      <c r="AA699" s="214"/>
      <c r="AB699" s="214"/>
      <c r="AC699" s="214"/>
      <c r="AD699" s="214"/>
      <c r="AE699" s="214"/>
      <c r="AF699" s="214"/>
      <c r="AG699" s="214" t="s">
        <v>371</v>
      </c>
      <c r="AH699" s="214">
        <v>0</v>
      </c>
      <c r="AI699" s="214"/>
      <c r="AJ699" s="214"/>
      <c r="AK699" s="214"/>
      <c r="AL699" s="214"/>
      <c r="AM699" s="214"/>
      <c r="AN699" s="214"/>
      <c r="AO699" s="214"/>
      <c r="AP699" s="214"/>
      <c r="AQ699" s="214"/>
      <c r="AR699" s="214"/>
      <c r="AS699" s="214"/>
      <c r="AT699" s="214"/>
      <c r="AU699" s="214"/>
      <c r="AV699" s="214"/>
      <c r="AW699" s="214"/>
      <c r="AX699" s="214"/>
      <c r="AY699" s="214"/>
      <c r="AZ699" s="214"/>
      <c r="BA699" s="214"/>
      <c r="BB699" s="214"/>
      <c r="BC699" s="214"/>
      <c r="BD699" s="214"/>
      <c r="BE699" s="214"/>
      <c r="BF699" s="214"/>
      <c r="BG699" s="214"/>
      <c r="BH699" s="214"/>
    </row>
    <row r="700" spans="1:60" outlineLevel="3" x14ac:dyDescent="0.2">
      <c r="A700" s="221"/>
      <c r="B700" s="222"/>
      <c r="C700" s="268" t="s">
        <v>381</v>
      </c>
      <c r="D700" s="262"/>
      <c r="E700" s="263"/>
      <c r="F700" s="224"/>
      <c r="G700" s="224"/>
      <c r="H700" s="224"/>
      <c r="I700" s="224"/>
      <c r="J700" s="224"/>
      <c r="K700" s="224"/>
      <c r="L700" s="224"/>
      <c r="M700" s="224"/>
      <c r="N700" s="223"/>
      <c r="O700" s="223"/>
      <c r="P700" s="223"/>
      <c r="Q700" s="223"/>
      <c r="R700" s="224"/>
      <c r="S700" s="224"/>
      <c r="T700" s="224"/>
      <c r="U700" s="224"/>
      <c r="V700" s="224"/>
      <c r="W700" s="224"/>
      <c r="X700" s="224"/>
      <c r="Y700" s="224"/>
      <c r="Z700" s="214"/>
      <c r="AA700" s="214"/>
      <c r="AB700" s="214"/>
      <c r="AC700" s="214"/>
      <c r="AD700" s="214"/>
      <c r="AE700" s="214"/>
      <c r="AF700" s="214"/>
      <c r="AG700" s="214" t="s">
        <v>371</v>
      </c>
      <c r="AH700" s="214">
        <v>0</v>
      </c>
      <c r="AI700" s="214"/>
      <c r="AJ700" s="214"/>
      <c r="AK700" s="214"/>
      <c r="AL700" s="214"/>
      <c r="AM700" s="214"/>
      <c r="AN700" s="214"/>
      <c r="AO700" s="214"/>
      <c r="AP700" s="214"/>
      <c r="AQ700" s="214"/>
      <c r="AR700" s="214"/>
      <c r="AS700" s="214"/>
      <c r="AT700" s="214"/>
      <c r="AU700" s="214"/>
      <c r="AV700" s="214"/>
      <c r="AW700" s="214"/>
      <c r="AX700" s="214"/>
      <c r="AY700" s="214"/>
      <c r="AZ700" s="214"/>
      <c r="BA700" s="214"/>
      <c r="BB700" s="214"/>
      <c r="BC700" s="214"/>
      <c r="BD700" s="214"/>
      <c r="BE700" s="214"/>
      <c r="BF700" s="214"/>
      <c r="BG700" s="214"/>
      <c r="BH700" s="214"/>
    </row>
    <row r="701" spans="1:60" outlineLevel="3" x14ac:dyDescent="0.2">
      <c r="A701" s="221"/>
      <c r="B701" s="222"/>
      <c r="C701" s="268" t="s">
        <v>1567</v>
      </c>
      <c r="D701" s="262"/>
      <c r="E701" s="263">
        <v>12.97</v>
      </c>
      <c r="F701" s="224"/>
      <c r="G701" s="224"/>
      <c r="H701" s="224"/>
      <c r="I701" s="224"/>
      <c r="J701" s="224"/>
      <c r="K701" s="224"/>
      <c r="L701" s="224"/>
      <c r="M701" s="224"/>
      <c r="N701" s="223"/>
      <c r="O701" s="223"/>
      <c r="P701" s="223"/>
      <c r="Q701" s="223"/>
      <c r="R701" s="224"/>
      <c r="S701" s="224"/>
      <c r="T701" s="224"/>
      <c r="U701" s="224"/>
      <c r="V701" s="224"/>
      <c r="W701" s="224"/>
      <c r="X701" s="224"/>
      <c r="Y701" s="224"/>
      <c r="Z701" s="214"/>
      <c r="AA701" s="214"/>
      <c r="AB701" s="214"/>
      <c r="AC701" s="214"/>
      <c r="AD701" s="214"/>
      <c r="AE701" s="214"/>
      <c r="AF701" s="214"/>
      <c r="AG701" s="214" t="s">
        <v>371</v>
      </c>
      <c r="AH701" s="214">
        <v>0</v>
      </c>
      <c r="AI701" s="214"/>
      <c r="AJ701" s="214"/>
      <c r="AK701" s="214"/>
      <c r="AL701" s="214"/>
      <c r="AM701" s="214"/>
      <c r="AN701" s="214"/>
      <c r="AO701" s="214"/>
      <c r="AP701" s="214"/>
      <c r="AQ701" s="214"/>
      <c r="AR701" s="214"/>
      <c r="AS701" s="214"/>
      <c r="AT701" s="214"/>
      <c r="AU701" s="214"/>
      <c r="AV701" s="214"/>
      <c r="AW701" s="214"/>
      <c r="AX701" s="214"/>
      <c r="AY701" s="214"/>
      <c r="AZ701" s="214"/>
      <c r="BA701" s="214"/>
      <c r="BB701" s="214"/>
      <c r="BC701" s="214"/>
      <c r="BD701" s="214"/>
      <c r="BE701" s="214"/>
      <c r="BF701" s="214"/>
      <c r="BG701" s="214"/>
      <c r="BH701" s="214"/>
    </row>
    <row r="702" spans="1:60" outlineLevel="3" x14ac:dyDescent="0.2">
      <c r="A702" s="221"/>
      <c r="B702" s="222"/>
      <c r="C702" s="268" t="s">
        <v>1572</v>
      </c>
      <c r="D702" s="262"/>
      <c r="E702" s="263">
        <v>15.68</v>
      </c>
      <c r="F702" s="224"/>
      <c r="G702" s="224"/>
      <c r="H702" s="224"/>
      <c r="I702" s="224"/>
      <c r="J702" s="224"/>
      <c r="K702" s="224"/>
      <c r="L702" s="224"/>
      <c r="M702" s="224"/>
      <c r="N702" s="223"/>
      <c r="O702" s="223"/>
      <c r="P702" s="223"/>
      <c r="Q702" s="223"/>
      <c r="R702" s="224"/>
      <c r="S702" s="224"/>
      <c r="T702" s="224"/>
      <c r="U702" s="224"/>
      <c r="V702" s="224"/>
      <c r="W702" s="224"/>
      <c r="X702" s="224"/>
      <c r="Y702" s="224"/>
      <c r="Z702" s="214"/>
      <c r="AA702" s="214"/>
      <c r="AB702" s="214"/>
      <c r="AC702" s="214"/>
      <c r="AD702" s="214"/>
      <c r="AE702" s="214"/>
      <c r="AF702" s="214"/>
      <c r="AG702" s="214" t="s">
        <v>371</v>
      </c>
      <c r="AH702" s="214">
        <v>0</v>
      </c>
      <c r="AI702" s="214"/>
      <c r="AJ702" s="214"/>
      <c r="AK702" s="214"/>
      <c r="AL702" s="214"/>
      <c r="AM702" s="214"/>
      <c r="AN702" s="214"/>
      <c r="AO702" s="214"/>
      <c r="AP702" s="214"/>
      <c r="AQ702" s="214"/>
      <c r="AR702" s="214"/>
      <c r="AS702" s="214"/>
      <c r="AT702" s="214"/>
      <c r="AU702" s="214"/>
      <c r="AV702" s="214"/>
      <c r="AW702" s="214"/>
      <c r="AX702" s="214"/>
      <c r="AY702" s="214"/>
      <c r="AZ702" s="214"/>
      <c r="BA702" s="214"/>
      <c r="BB702" s="214"/>
      <c r="BC702" s="214"/>
      <c r="BD702" s="214"/>
      <c r="BE702" s="214"/>
      <c r="BF702" s="214"/>
      <c r="BG702" s="214"/>
      <c r="BH702" s="214"/>
    </row>
    <row r="703" spans="1:60" outlineLevel="3" x14ac:dyDescent="0.2">
      <c r="A703" s="221"/>
      <c r="B703" s="222"/>
      <c r="C703" s="268" t="s">
        <v>1569</v>
      </c>
      <c r="D703" s="262"/>
      <c r="E703" s="263">
        <v>23.07</v>
      </c>
      <c r="F703" s="224"/>
      <c r="G703" s="224"/>
      <c r="H703" s="224"/>
      <c r="I703" s="224"/>
      <c r="J703" s="224"/>
      <c r="K703" s="224"/>
      <c r="L703" s="224"/>
      <c r="M703" s="224"/>
      <c r="N703" s="223"/>
      <c r="O703" s="223"/>
      <c r="P703" s="223"/>
      <c r="Q703" s="223"/>
      <c r="R703" s="224"/>
      <c r="S703" s="224"/>
      <c r="T703" s="224"/>
      <c r="U703" s="224"/>
      <c r="V703" s="224"/>
      <c r="W703" s="224"/>
      <c r="X703" s="224"/>
      <c r="Y703" s="224"/>
      <c r="Z703" s="214"/>
      <c r="AA703" s="214"/>
      <c r="AB703" s="214"/>
      <c r="AC703" s="214"/>
      <c r="AD703" s="214"/>
      <c r="AE703" s="214"/>
      <c r="AF703" s="214"/>
      <c r="AG703" s="214" t="s">
        <v>371</v>
      </c>
      <c r="AH703" s="214">
        <v>0</v>
      </c>
      <c r="AI703" s="214"/>
      <c r="AJ703" s="214"/>
      <c r="AK703" s="214"/>
      <c r="AL703" s="214"/>
      <c r="AM703" s="214"/>
      <c r="AN703" s="214"/>
      <c r="AO703" s="214"/>
      <c r="AP703" s="214"/>
      <c r="AQ703" s="214"/>
      <c r="AR703" s="214"/>
      <c r="AS703" s="214"/>
      <c r="AT703" s="214"/>
      <c r="AU703" s="214"/>
      <c r="AV703" s="214"/>
      <c r="AW703" s="214"/>
      <c r="AX703" s="214"/>
      <c r="AY703" s="214"/>
      <c r="AZ703" s="214"/>
      <c r="BA703" s="214"/>
      <c r="BB703" s="214"/>
      <c r="BC703" s="214"/>
      <c r="BD703" s="214"/>
      <c r="BE703" s="214"/>
      <c r="BF703" s="214"/>
      <c r="BG703" s="214"/>
      <c r="BH703" s="214"/>
    </row>
    <row r="704" spans="1:60" outlineLevel="3" x14ac:dyDescent="0.2">
      <c r="A704" s="221"/>
      <c r="B704" s="222"/>
      <c r="C704" s="268" t="s">
        <v>1570</v>
      </c>
      <c r="D704" s="262"/>
      <c r="E704" s="263">
        <v>24.7</v>
      </c>
      <c r="F704" s="224"/>
      <c r="G704" s="224"/>
      <c r="H704" s="224"/>
      <c r="I704" s="224"/>
      <c r="J704" s="224"/>
      <c r="K704" s="224"/>
      <c r="L704" s="224"/>
      <c r="M704" s="224"/>
      <c r="N704" s="223"/>
      <c r="O704" s="223"/>
      <c r="P704" s="223"/>
      <c r="Q704" s="223"/>
      <c r="R704" s="224"/>
      <c r="S704" s="224"/>
      <c r="T704" s="224"/>
      <c r="U704" s="224"/>
      <c r="V704" s="224"/>
      <c r="W704" s="224"/>
      <c r="X704" s="224"/>
      <c r="Y704" s="224"/>
      <c r="Z704" s="214"/>
      <c r="AA704" s="214"/>
      <c r="AB704" s="214"/>
      <c r="AC704" s="214"/>
      <c r="AD704" s="214"/>
      <c r="AE704" s="214"/>
      <c r="AF704" s="214"/>
      <c r="AG704" s="214" t="s">
        <v>371</v>
      </c>
      <c r="AH704" s="214">
        <v>0</v>
      </c>
      <c r="AI704" s="214"/>
      <c r="AJ704" s="214"/>
      <c r="AK704" s="214"/>
      <c r="AL704" s="214"/>
      <c r="AM704" s="214"/>
      <c r="AN704" s="214"/>
      <c r="AO704" s="214"/>
      <c r="AP704" s="214"/>
      <c r="AQ704" s="214"/>
      <c r="AR704" s="214"/>
      <c r="AS704" s="214"/>
      <c r="AT704" s="214"/>
      <c r="AU704" s="214"/>
      <c r="AV704" s="214"/>
      <c r="AW704" s="214"/>
      <c r="AX704" s="214"/>
      <c r="AY704" s="214"/>
      <c r="AZ704" s="214"/>
      <c r="BA704" s="214"/>
      <c r="BB704" s="214"/>
      <c r="BC704" s="214"/>
      <c r="BD704" s="214"/>
      <c r="BE704" s="214"/>
      <c r="BF704" s="214"/>
      <c r="BG704" s="214"/>
      <c r="BH704" s="214"/>
    </row>
    <row r="705" spans="1:60" outlineLevel="3" x14ac:dyDescent="0.2">
      <c r="A705" s="221"/>
      <c r="B705" s="222"/>
      <c r="C705" s="268" t="s">
        <v>1571</v>
      </c>
      <c r="D705" s="262"/>
      <c r="E705" s="263">
        <v>12.32</v>
      </c>
      <c r="F705" s="224"/>
      <c r="G705" s="224"/>
      <c r="H705" s="224"/>
      <c r="I705" s="224"/>
      <c r="J705" s="224"/>
      <c r="K705" s="224"/>
      <c r="L705" s="224"/>
      <c r="M705" s="224"/>
      <c r="N705" s="223"/>
      <c r="O705" s="223"/>
      <c r="P705" s="223"/>
      <c r="Q705" s="223"/>
      <c r="R705" s="224"/>
      <c r="S705" s="224"/>
      <c r="T705" s="224"/>
      <c r="U705" s="224"/>
      <c r="V705" s="224"/>
      <c r="W705" s="224"/>
      <c r="X705" s="224"/>
      <c r="Y705" s="224"/>
      <c r="Z705" s="214"/>
      <c r="AA705" s="214"/>
      <c r="AB705" s="214"/>
      <c r="AC705" s="214"/>
      <c r="AD705" s="214"/>
      <c r="AE705" s="214"/>
      <c r="AF705" s="214"/>
      <c r="AG705" s="214" t="s">
        <v>371</v>
      </c>
      <c r="AH705" s="214">
        <v>0</v>
      </c>
      <c r="AI705" s="214"/>
      <c r="AJ705" s="214"/>
      <c r="AK705" s="214"/>
      <c r="AL705" s="214"/>
      <c r="AM705" s="214"/>
      <c r="AN705" s="214"/>
      <c r="AO705" s="214"/>
      <c r="AP705" s="214"/>
      <c r="AQ705" s="214"/>
      <c r="AR705" s="214"/>
      <c r="AS705" s="214"/>
      <c r="AT705" s="214"/>
      <c r="AU705" s="214"/>
      <c r="AV705" s="214"/>
      <c r="AW705" s="214"/>
      <c r="AX705" s="214"/>
      <c r="AY705" s="214"/>
      <c r="AZ705" s="214"/>
      <c r="BA705" s="214"/>
      <c r="BB705" s="214"/>
      <c r="BC705" s="214"/>
      <c r="BD705" s="214"/>
      <c r="BE705" s="214"/>
      <c r="BF705" s="214"/>
      <c r="BG705" s="214"/>
      <c r="BH705" s="214"/>
    </row>
    <row r="706" spans="1:60" ht="33.75" outlineLevel="1" x14ac:dyDescent="0.2">
      <c r="A706" s="236">
        <v>155</v>
      </c>
      <c r="B706" s="237" t="s">
        <v>843</v>
      </c>
      <c r="C706" s="254" t="s">
        <v>844</v>
      </c>
      <c r="D706" s="238" t="s">
        <v>379</v>
      </c>
      <c r="E706" s="239">
        <v>91.402199999999993</v>
      </c>
      <c r="F706" s="240"/>
      <c r="G706" s="241">
        <f>ROUND(E706*F706,2)</f>
        <v>0</v>
      </c>
      <c r="H706" s="240"/>
      <c r="I706" s="241">
        <f>ROUND(E706*H706,2)</f>
        <v>0</v>
      </c>
      <c r="J706" s="240"/>
      <c r="K706" s="241">
        <f>ROUND(E706*J706,2)</f>
        <v>0</v>
      </c>
      <c r="L706" s="241">
        <v>12</v>
      </c>
      <c r="M706" s="241">
        <f>G706*(1+L706/100)</f>
        <v>0</v>
      </c>
      <c r="N706" s="239">
        <v>3.0000000000000001E-3</v>
      </c>
      <c r="O706" s="239">
        <f>ROUND(E706*N706,2)</f>
        <v>0.27</v>
      </c>
      <c r="P706" s="239">
        <v>0</v>
      </c>
      <c r="Q706" s="239">
        <f>ROUND(E706*P706,2)</f>
        <v>0</v>
      </c>
      <c r="R706" s="241" t="s">
        <v>428</v>
      </c>
      <c r="S706" s="241" t="s">
        <v>315</v>
      </c>
      <c r="T706" s="242" t="s">
        <v>315</v>
      </c>
      <c r="U706" s="224">
        <v>0</v>
      </c>
      <c r="V706" s="224">
        <f>ROUND(E706*U706,2)</f>
        <v>0</v>
      </c>
      <c r="W706" s="224"/>
      <c r="X706" s="224" t="s">
        <v>429</v>
      </c>
      <c r="Y706" s="224" t="s">
        <v>317</v>
      </c>
      <c r="Z706" s="214"/>
      <c r="AA706" s="214"/>
      <c r="AB706" s="214"/>
      <c r="AC706" s="214"/>
      <c r="AD706" s="214"/>
      <c r="AE706" s="214"/>
      <c r="AF706" s="214"/>
      <c r="AG706" s="214" t="s">
        <v>430</v>
      </c>
      <c r="AH706" s="214"/>
      <c r="AI706" s="214"/>
      <c r="AJ706" s="214"/>
      <c r="AK706" s="214"/>
      <c r="AL706" s="214"/>
      <c r="AM706" s="214"/>
      <c r="AN706" s="214"/>
      <c r="AO706" s="214"/>
      <c r="AP706" s="214"/>
      <c r="AQ706" s="214"/>
      <c r="AR706" s="214"/>
      <c r="AS706" s="214"/>
      <c r="AT706" s="214"/>
      <c r="AU706" s="214"/>
      <c r="AV706" s="214"/>
      <c r="AW706" s="214"/>
      <c r="AX706" s="214"/>
      <c r="AY706" s="214"/>
      <c r="AZ706" s="214"/>
      <c r="BA706" s="214"/>
      <c r="BB706" s="214"/>
      <c r="BC706" s="214"/>
      <c r="BD706" s="214"/>
      <c r="BE706" s="214"/>
      <c r="BF706" s="214"/>
      <c r="BG706" s="214"/>
      <c r="BH706" s="214"/>
    </row>
    <row r="707" spans="1:60" outlineLevel="2" x14ac:dyDescent="0.2">
      <c r="A707" s="221"/>
      <c r="B707" s="222"/>
      <c r="C707" s="255" t="s">
        <v>807</v>
      </c>
      <c r="D707" s="243"/>
      <c r="E707" s="243"/>
      <c r="F707" s="243"/>
      <c r="G707" s="243"/>
      <c r="H707" s="224"/>
      <c r="I707" s="224"/>
      <c r="J707" s="224"/>
      <c r="K707" s="224"/>
      <c r="L707" s="224"/>
      <c r="M707" s="224"/>
      <c r="N707" s="223"/>
      <c r="O707" s="223"/>
      <c r="P707" s="223"/>
      <c r="Q707" s="223"/>
      <c r="R707" s="224"/>
      <c r="S707" s="224"/>
      <c r="T707" s="224"/>
      <c r="U707" s="224"/>
      <c r="V707" s="224"/>
      <c r="W707" s="224"/>
      <c r="X707" s="224"/>
      <c r="Y707" s="224"/>
      <c r="Z707" s="214"/>
      <c r="AA707" s="214"/>
      <c r="AB707" s="214"/>
      <c r="AC707" s="214"/>
      <c r="AD707" s="214"/>
      <c r="AE707" s="214"/>
      <c r="AF707" s="214"/>
      <c r="AG707" s="214" t="s">
        <v>320</v>
      </c>
      <c r="AH707" s="214"/>
      <c r="AI707" s="214"/>
      <c r="AJ707" s="214"/>
      <c r="AK707" s="214"/>
      <c r="AL707" s="214"/>
      <c r="AM707" s="214"/>
      <c r="AN707" s="214"/>
      <c r="AO707" s="214"/>
      <c r="AP707" s="214"/>
      <c r="AQ707" s="214"/>
      <c r="AR707" s="214"/>
      <c r="AS707" s="214"/>
      <c r="AT707" s="214"/>
      <c r="AU707" s="214"/>
      <c r="AV707" s="214"/>
      <c r="AW707" s="214"/>
      <c r="AX707" s="214"/>
      <c r="AY707" s="214"/>
      <c r="AZ707" s="214"/>
      <c r="BA707" s="214"/>
      <c r="BB707" s="214"/>
      <c r="BC707" s="214"/>
      <c r="BD707" s="214"/>
      <c r="BE707" s="214"/>
      <c r="BF707" s="214"/>
      <c r="BG707" s="214"/>
      <c r="BH707" s="214"/>
    </row>
    <row r="708" spans="1:60" outlineLevel="2" x14ac:dyDescent="0.2">
      <c r="A708" s="221"/>
      <c r="B708" s="222"/>
      <c r="C708" s="268" t="s">
        <v>1806</v>
      </c>
      <c r="D708" s="262"/>
      <c r="E708" s="263">
        <v>91.402199999999993</v>
      </c>
      <c r="F708" s="224"/>
      <c r="G708" s="224"/>
      <c r="H708" s="224"/>
      <c r="I708" s="224"/>
      <c r="J708" s="224"/>
      <c r="K708" s="224"/>
      <c r="L708" s="224"/>
      <c r="M708" s="224"/>
      <c r="N708" s="223"/>
      <c r="O708" s="223"/>
      <c r="P708" s="223"/>
      <c r="Q708" s="223"/>
      <c r="R708" s="224"/>
      <c r="S708" s="224"/>
      <c r="T708" s="224"/>
      <c r="U708" s="224"/>
      <c r="V708" s="224"/>
      <c r="W708" s="224"/>
      <c r="X708" s="224"/>
      <c r="Y708" s="224"/>
      <c r="Z708" s="214"/>
      <c r="AA708" s="214"/>
      <c r="AB708" s="214"/>
      <c r="AC708" s="214"/>
      <c r="AD708" s="214"/>
      <c r="AE708" s="214"/>
      <c r="AF708" s="214"/>
      <c r="AG708" s="214" t="s">
        <v>371</v>
      </c>
      <c r="AH708" s="214">
        <v>0</v>
      </c>
      <c r="AI708" s="214"/>
      <c r="AJ708" s="214"/>
      <c r="AK708" s="214"/>
      <c r="AL708" s="214"/>
      <c r="AM708" s="214"/>
      <c r="AN708" s="214"/>
      <c r="AO708" s="214"/>
      <c r="AP708" s="214"/>
      <c r="AQ708" s="214"/>
      <c r="AR708" s="214"/>
      <c r="AS708" s="214"/>
      <c r="AT708" s="214"/>
      <c r="AU708" s="214"/>
      <c r="AV708" s="214"/>
      <c r="AW708" s="214"/>
      <c r="AX708" s="214"/>
      <c r="AY708" s="214"/>
      <c r="AZ708" s="214"/>
      <c r="BA708" s="214"/>
      <c r="BB708" s="214"/>
      <c r="BC708" s="214"/>
      <c r="BD708" s="214"/>
      <c r="BE708" s="214"/>
      <c r="BF708" s="214"/>
      <c r="BG708" s="214"/>
      <c r="BH708" s="214"/>
    </row>
    <row r="709" spans="1:60" outlineLevel="1" x14ac:dyDescent="0.2">
      <c r="A709" s="236">
        <v>156</v>
      </c>
      <c r="B709" s="237" t="s">
        <v>846</v>
      </c>
      <c r="C709" s="254" t="s">
        <v>847</v>
      </c>
      <c r="D709" s="238" t="s">
        <v>403</v>
      </c>
      <c r="E709" s="239">
        <v>81.232799999999997</v>
      </c>
      <c r="F709" s="240"/>
      <c r="G709" s="241">
        <f>ROUND(E709*F709,2)</f>
        <v>0</v>
      </c>
      <c r="H709" s="240"/>
      <c r="I709" s="241">
        <f>ROUND(E709*H709,2)</f>
        <v>0</v>
      </c>
      <c r="J709" s="240"/>
      <c r="K709" s="241">
        <f>ROUND(E709*J709,2)</f>
        <v>0</v>
      </c>
      <c r="L709" s="241">
        <v>12</v>
      </c>
      <c r="M709" s="241">
        <f>G709*(1+L709/100)</f>
        <v>0</v>
      </c>
      <c r="N709" s="239">
        <v>2.9999999999999997E-4</v>
      </c>
      <c r="O709" s="239">
        <f>ROUND(E709*N709,2)</f>
        <v>0.02</v>
      </c>
      <c r="P709" s="239">
        <v>0</v>
      </c>
      <c r="Q709" s="239">
        <f>ROUND(E709*P709,2)</f>
        <v>0</v>
      </c>
      <c r="R709" s="241" t="s">
        <v>428</v>
      </c>
      <c r="S709" s="241" t="s">
        <v>315</v>
      </c>
      <c r="T709" s="242" t="s">
        <v>315</v>
      </c>
      <c r="U709" s="224">
        <v>0</v>
      </c>
      <c r="V709" s="224">
        <f>ROUND(E709*U709,2)</f>
        <v>0</v>
      </c>
      <c r="W709" s="224"/>
      <c r="X709" s="224" t="s">
        <v>429</v>
      </c>
      <c r="Y709" s="224" t="s">
        <v>317</v>
      </c>
      <c r="Z709" s="214"/>
      <c r="AA709" s="214"/>
      <c r="AB709" s="214"/>
      <c r="AC709" s="214"/>
      <c r="AD709" s="214"/>
      <c r="AE709" s="214"/>
      <c r="AF709" s="214"/>
      <c r="AG709" s="214" t="s">
        <v>430</v>
      </c>
      <c r="AH709" s="214"/>
      <c r="AI709" s="214"/>
      <c r="AJ709" s="214"/>
      <c r="AK709" s="214"/>
      <c r="AL709" s="214"/>
      <c r="AM709" s="214"/>
      <c r="AN709" s="214"/>
      <c r="AO709" s="214"/>
      <c r="AP709" s="214"/>
      <c r="AQ709" s="214"/>
      <c r="AR709" s="214"/>
      <c r="AS709" s="214"/>
      <c r="AT709" s="214"/>
      <c r="AU709" s="214"/>
      <c r="AV709" s="214"/>
      <c r="AW709" s="214"/>
      <c r="AX709" s="214"/>
      <c r="AY709" s="214"/>
      <c r="AZ709" s="214"/>
      <c r="BA709" s="214"/>
      <c r="BB709" s="214"/>
      <c r="BC709" s="214"/>
      <c r="BD709" s="214"/>
      <c r="BE709" s="214"/>
      <c r="BF709" s="214"/>
      <c r="BG709" s="214"/>
      <c r="BH709" s="214"/>
    </row>
    <row r="710" spans="1:60" outlineLevel="2" x14ac:dyDescent="0.2">
      <c r="A710" s="221"/>
      <c r="B710" s="222"/>
      <c r="C710" s="268" t="s">
        <v>1807</v>
      </c>
      <c r="D710" s="262"/>
      <c r="E710" s="263">
        <v>81.232799999999997</v>
      </c>
      <c r="F710" s="224"/>
      <c r="G710" s="224"/>
      <c r="H710" s="224"/>
      <c r="I710" s="224"/>
      <c r="J710" s="224"/>
      <c r="K710" s="224"/>
      <c r="L710" s="224"/>
      <c r="M710" s="224"/>
      <c r="N710" s="223"/>
      <c r="O710" s="223"/>
      <c r="P710" s="223"/>
      <c r="Q710" s="223"/>
      <c r="R710" s="224"/>
      <c r="S710" s="224"/>
      <c r="T710" s="224"/>
      <c r="U710" s="224"/>
      <c r="V710" s="224"/>
      <c r="W710" s="224"/>
      <c r="X710" s="224"/>
      <c r="Y710" s="224"/>
      <c r="Z710" s="214"/>
      <c r="AA710" s="214"/>
      <c r="AB710" s="214"/>
      <c r="AC710" s="214"/>
      <c r="AD710" s="214"/>
      <c r="AE710" s="214"/>
      <c r="AF710" s="214"/>
      <c r="AG710" s="214" t="s">
        <v>371</v>
      </c>
      <c r="AH710" s="214">
        <v>0</v>
      </c>
      <c r="AI710" s="214"/>
      <c r="AJ710" s="214"/>
      <c r="AK710" s="214"/>
      <c r="AL710" s="214"/>
      <c r="AM710" s="214"/>
      <c r="AN710" s="214"/>
      <c r="AO710" s="214"/>
      <c r="AP710" s="214"/>
      <c r="AQ710" s="214"/>
      <c r="AR710" s="214"/>
      <c r="AS710" s="214"/>
      <c r="AT710" s="214"/>
      <c r="AU710" s="214"/>
      <c r="AV710" s="214"/>
      <c r="AW710" s="214"/>
      <c r="AX710" s="214"/>
      <c r="AY710" s="214"/>
      <c r="AZ710" s="214"/>
      <c r="BA710" s="214"/>
      <c r="BB710" s="214"/>
      <c r="BC710" s="214"/>
      <c r="BD710" s="214"/>
      <c r="BE710" s="214"/>
      <c r="BF710" s="214"/>
      <c r="BG710" s="214"/>
      <c r="BH710" s="214"/>
    </row>
    <row r="711" spans="1:60" ht="22.5" outlineLevel="1" x14ac:dyDescent="0.2">
      <c r="A711" s="245">
        <v>157</v>
      </c>
      <c r="B711" s="246" t="s">
        <v>1808</v>
      </c>
      <c r="C711" s="256" t="s">
        <v>1809</v>
      </c>
      <c r="D711" s="247" t="s">
        <v>403</v>
      </c>
      <c r="E711" s="248">
        <v>7</v>
      </c>
      <c r="F711" s="249"/>
      <c r="G711" s="250">
        <f>ROUND(E711*F711,2)</f>
        <v>0</v>
      </c>
      <c r="H711" s="249"/>
      <c r="I711" s="250">
        <f>ROUND(E711*H711,2)</f>
        <v>0</v>
      </c>
      <c r="J711" s="249"/>
      <c r="K711" s="250">
        <f>ROUND(E711*J711,2)</f>
        <v>0</v>
      </c>
      <c r="L711" s="250">
        <v>12</v>
      </c>
      <c r="M711" s="250">
        <f>G711*(1+L711/100)</f>
        <v>0</v>
      </c>
      <c r="N711" s="248">
        <v>3.6999999999999999E-4</v>
      </c>
      <c r="O711" s="248">
        <f>ROUND(E711*N711,2)</f>
        <v>0</v>
      </c>
      <c r="P711" s="248">
        <v>0</v>
      </c>
      <c r="Q711" s="248">
        <f>ROUND(E711*P711,2)</f>
        <v>0</v>
      </c>
      <c r="R711" s="250" t="s">
        <v>817</v>
      </c>
      <c r="S711" s="250" t="s">
        <v>315</v>
      </c>
      <c r="T711" s="251" t="s">
        <v>315</v>
      </c>
      <c r="U711" s="224">
        <v>0.152</v>
      </c>
      <c r="V711" s="224">
        <f>ROUND(E711*U711,2)</f>
        <v>1.06</v>
      </c>
      <c r="W711" s="224"/>
      <c r="X711" s="224" t="s">
        <v>336</v>
      </c>
      <c r="Y711" s="224" t="s">
        <v>317</v>
      </c>
      <c r="Z711" s="214"/>
      <c r="AA711" s="214"/>
      <c r="AB711" s="214"/>
      <c r="AC711" s="214"/>
      <c r="AD711" s="214"/>
      <c r="AE711" s="214"/>
      <c r="AF711" s="214"/>
      <c r="AG711" s="214" t="s">
        <v>337</v>
      </c>
      <c r="AH711" s="214"/>
      <c r="AI711" s="214"/>
      <c r="AJ711" s="214"/>
      <c r="AK711" s="214"/>
      <c r="AL711" s="214"/>
      <c r="AM711" s="214"/>
      <c r="AN711" s="214"/>
      <c r="AO711" s="214"/>
      <c r="AP711" s="214"/>
      <c r="AQ711" s="214"/>
      <c r="AR711" s="214"/>
      <c r="AS711" s="214"/>
      <c r="AT711" s="214"/>
      <c r="AU711" s="214"/>
      <c r="AV711" s="214"/>
      <c r="AW711" s="214"/>
      <c r="AX711" s="214"/>
      <c r="AY711" s="214"/>
      <c r="AZ711" s="214"/>
      <c r="BA711" s="214"/>
      <c r="BB711" s="214"/>
      <c r="BC711" s="214"/>
      <c r="BD711" s="214"/>
      <c r="BE711" s="214"/>
      <c r="BF711" s="214"/>
      <c r="BG711" s="214"/>
      <c r="BH711" s="214"/>
    </row>
    <row r="712" spans="1:60" ht="22.5" outlineLevel="1" x14ac:dyDescent="0.2">
      <c r="A712" s="236">
        <v>158</v>
      </c>
      <c r="B712" s="237" t="s">
        <v>852</v>
      </c>
      <c r="C712" s="254" t="s">
        <v>853</v>
      </c>
      <c r="D712" s="238" t="s">
        <v>811</v>
      </c>
      <c r="E712" s="239">
        <v>17.748000000000001</v>
      </c>
      <c r="F712" s="240"/>
      <c r="G712" s="241">
        <f>ROUND(E712*F712,2)</f>
        <v>0</v>
      </c>
      <c r="H712" s="240"/>
      <c r="I712" s="241">
        <f>ROUND(E712*H712,2)</f>
        <v>0</v>
      </c>
      <c r="J712" s="240"/>
      <c r="K712" s="241">
        <f>ROUND(E712*J712,2)</f>
        <v>0</v>
      </c>
      <c r="L712" s="241">
        <v>12</v>
      </c>
      <c r="M712" s="241">
        <f>G712*(1+L712/100)</f>
        <v>0</v>
      </c>
      <c r="N712" s="239">
        <v>1E-3</v>
      </c>
      <c r="O712" s="239">
        <f>ROUND(E712*N712,2)</f>
        <v>0.02</v>
      </c>
      <c r="P712" s="239">
        <v>0</v>
      </c>
      <c r="Q712" s="239">
        <f>ROUND(E712*P712,2)</f>
        <v>0</v>
      </c>
      <c r="R712" s="241" t="s">
        <v>428</v>
      </c>
      <c r="S712" s="241" t="s">
        <v>315</v>
      </c>
      <c r="T712" s="242" t="s">
        <v>315</v>
      </c>
      <c r="U712" s="224">
        <v>0</v>
      </c>
      <c r="V712" s="224">
        <f>ROUND(E712*U712,2)</f>
        <v>0</v>
      </c>
      <c r="W712" s="224"/>
      <c r="X712" s="224" t="s">
        <v>429</v>
      </c>
      <c r="Y712" s="224" t="s">
        <v>317</v>
      </c>
      <c r="Z712" s="214"/>
      <c r="AA712" s="214"/>
      <c r="AB712" s="214"/>
      <c r="AC712" s="214"/>
      <c r="AD712" s="214"/>
      <c r="AE712" s="214"/>
      <c r="AF712" s="214"/>
      <c r="AG712" s="214" t="s">
        <v>430</v>
      </c>
      <c r="AH712" s="214"/>
      <c r="AI712" s="214"/>
      <c r="AJ712" s="214"/>
      <c r="AK712" s="214"/>
      <c r="AL712" s="214"/>
      <c r="AM712" s="214"/>
      <c r="AN712" s="214"/>
      <c r="AO712" s="214"/>
      <c r="AP712" s="214"/>
      <c r="AQ712" s="214"/>
      <c r="AR712" s="214"/>
      <c r="AS712" s="214"/>
      <c r="AT712" s="214"/>
      <c r="AU712" s="214"/>
      <c r="AV712" s="214"/>
      <c r="AW712" s="214"/>
      <c r="AX712" s="214"/>
      <c r="AY712" s="214"/>
      <c r="AZ712" s="214"/>
      <c r="BA712" s="214"/>
      <c r="BB712" s="214"/>
      <c r="BC712" s="214"/>
      <c r="BD712" s="214"/>
      <c r="BE712" s="214"/>
      <c r="BF712" s="214"/>
      <c r="BG712" s="214"/>
      <c r="BH712" s="214"/>
    </row>
    <row r="713" spans="1:60" outlineLevel="2" x14ac:dyDescent="0.2">
      <c r="A713" s="221"/>
      <c r="B713" s="222"/>
      <c r="C713" s="268" t="s">
        <v>1810</v>
      </c>
      <c r="D713" s="262"/>
      <c r="E713" s="263">
        <v>17.748000000000001</v>
      </c>
      <c r="F713" s="224"/>
      <c r="G713" s="224"/>
      <c r="H713" s="224"/>
      <c r="I713" s="224"/>
      <c r="J713" s="224"/>
      <c r="K713" s="224"/>
      <c r="L713" s="224"/>
      <c r="M713" s="224"/>
      <c r="N713" s="223"/>
      <c r="O713" s="223"/>
      <c r="P713" s="223"/>
      <c r="Q713" s="223"/>
      <c r="R713" s="224"/>
      <c r="S713" s="224"/>
      <c r="T713" s="224"/>
      <c r="U713" s="224"/>
      <c r="V713" s="224"/>
      <c r="W713" s="224"/>
      <c r="X713" s="224"/>
      <c r="Y713" s="224"/>
      <c r="Z713" s="214"/>
      <c r="AA713" s="214"/>
      <c r="AB713" s="214"/>
      <c r="AC713" s="214"/>
      <c r="AD713" s="214"/>
      <c r="AE713" s="214"/>
      <c r="AF713" s="214"/>
      <c r="AG713" s="214" t="s">
        <v>371</v>
      </c>
      <c r="AH713" s="214">
        <v>0</v>
      </c>
      <c r="AI713" s="214"/>
      <c r="AJ713" s="214"/>
      <c r="AK713" s="214"/>
      <c r="AL713" s="214"/>
      <c r="AM713" s="214"/>
      <c r="AN713" s="214"/>
      <c r="AO713" s="214"/>
      <c r="AP713" s="214"/>
      <c r="AQ713" s="214"/>
      <c r="AR713" s="214"/>
      <c r="AS713" s="214"/>
      <c r="AT713" s="214"/>
      <c r="AU713" s="214"/>
      <c r="AV713" s="214"/>
      <c r="AW713" s="214"/>
      <c r="AX713" s="214"/>
      <c r="AY713" s="214"/>
      <c r="AZ713" s="214"/>
      <c r="BA713" s="214"/>
      <c r="BB713" s="214"/>
      <c r="BC713" s="214"/>
      <c r="BD713" s="214"/>
      <c r="BE713" s="214"/>
      <c r="BF713" s="214"/>
      <c r="BG713" s="214"/>
      <c r="BH713" s="214"/>
    </row>
    <row r="714" spans="1:60" outlineLevel="1" x14ac:dyDescent="0.2">
      <c r="A714" s="236">
        <v>159</v>
      </c>
      <c r="B714" s="237" t="s">
        <v>1487</v>
      </c>
      <c r="C714" s="254" t="s">
        <v>1488</v>
      </c>
      <c r="D714" s="238" t="s">
        <v>581</v>
      </c>
      <c r="E714" s="239">
        <v>0.36087999999999998</v>
      </c>
      <c r="F714" s="240"/>
      <c r="G714" s="241">
        <f>ROUND(E714*F714,2)</f>
        <v>0</v>
      </c>
      <c r="H714" s="240"/>
      <c r="I714" s="241">
        <f>ROUND(E714*H714,2)</f>
        <v>0</v>
      </c>
      <c r="J714" s="240"/>
      <c r="K714" s="241">
        <f>ROUND(E714*J714,2)</f>
        <v>0</v>
      </c>
      <c r="L714" s="241">
        <v>12</v>
      </c>
      <c r="M714" s="241">
        <f>G714*(1+L714/100)</f>
        <v>0</v>
      </c>
      <c r="N714" s="239">
        <v>0</v>
      </c>
      <c r="O714" s="239">
        <f>ROUND(E714*N714,2)</f>
        <v>0</v>
      </c>
      <c r="P714" s="239">
        <v>0</v>
      </c>
      <c r="Q714" s="239">
        <f>ROUND(E714*P714,2)</f>
        <v>0</v>
      </c>
      <c r="R714" s="241" t="s">
        <v>817</v>
      </c>
      <c r="S714" s="241" t="s">
        <v>315</v>
      </c>
      <c r="T714" s="242" t="s">
        <v>315</v>
      </c>
      <c r="U714" s="224">
        <v>1.1020000000000001</v>
      </c>
      <c r="V714" s="224">
        <f>ROUND(E714*U714,2)</f>
        <v>0.4</v>
      </c>
      <c r="W714" s="224"/>
      <c r="X714" s="224" t="s">
        <v>582</v>
      </c>
      <c r="Y714" s="224" t="s">
        <v>317</v>
      </c>
      <c r="Z714" s="214"/>
      <c r="AA714" s="214"/>
      <c r="AB714" s="214"/>
      <c r="AC714" s="214"/>
      <c r="AD714" s="214"/>
      <c r="AE714" s="214"/>
      <c r="AF714" s="214"/>
      <c r="AG714" s="214" t="s">
        <v>583</v>
      </c>
      <c r="AH714" s="214"/>
      <c r="AI714" s="214"/>
      <c r="AJ714" s="214"/>
      <c r="AK714" s="214"/>
      <c r="AL714" s="214"/>
      <c r="AM714" s="214"/>
      <c r="AN714" s="214"/>
      <c r="AO714" s="214"/>
      <c r="AP714" s="214"/>
      <c r="AQ714" s="214"/>
      <c r="AR714" s="214"/>
      <c r="AS714" s="214"/>
      <c r="AT714" s="214"/>
      <c r="AU714" s="214"/>
      <c r="AV714" s="214"/>
      <c r="AW714" s="214"/>
      <c r="AX714" s="214"/>
      <c r="AY714" s="214"/>
      <c r="AZ714" s="214"/>
      <c r="BA714" s="214"/>
      <c r="BB714" s="214"/>
      <c r="BC714" s="214"/>
      <c r="BD714" s="214"/>
      <c r="BE714" s="214"/>
      <c r="BF714" s="214"/>
      <c r="BG714" s="214"/>
      <c r="BH714" s="214"/>
    </row>
    <row r="715" spans="1:60" outlineLevel="2" x14ac:dyDescent="0.2">
      <c r="A715" s="221"/>
      <c r="B715" s="222"/>
      <c r="C715" s="267" t="s">
        <v>692</v>
      </c>
      <c r="D715" s="266"/>
      <c r="E715" s="266"/>
      <c r="F715" s="266"/>
      <c r="G715" s="266"/>
      <c r="H715" s="224"/>
      <c r="I715" s="224"/>
      <c r="J715" s="224"/>
      <c r="K715" s="224"/>
      <c r="L715" s="224"/>
      <c r="M715" s="224"/>
      <c r="N715" s="223"/>
      <c r="O715" s="223"/>
      <c r="P715" s="223"/>
      <c r="Q715" s="223"/>
      <c r="R715" s="224"/>
      <c r="S715" s="224"/>
      <c r="T715" s="224"/>
      <c r="U715" s="224"/>
      <c r="V715" s="224"/>
      <c r="W715" s="224"/>
      <c r="X715" s="224"/>
      <c r="Y715" s="224"/>
      <c r="Z715" s="214"/>
      <c r="AA715" s="214"/>
      <c r="AB715" s="214"/>
      <c r="AC715" s="214"/>
      <c r="AD715" s="214"/>
      <c r="AE715" s="214"/>
      <c r="AF715" s="214"/>
      <c r="AG715" s="214" t="s">
        <v>369</v>
      </c>
      <c r="AH715" s="214"/>
      <c r="AI715" s="214"/>
      <c r="AJ715" s="214"/>
      <c r="AK715" s="214"/>
      <c r="AL715" s="214"/>
      <c r="AM715" s="214"/>
      <c r="AN715" s="214"/>
      <c r="AO715" s="214"/>
      <c r="AP715" s="214"/>
      <c r="AQ715" s="214"/>
      <c r="AR715" s="214"/>
      <c r="AS715" s="214"/>
      <c r="AT715" s="214"/>
      <c r="AU715" s="214"/>
      <c r="AV715" s="214"/>
      <c r="AW715" s="214"/>
      <c r="AX715" s="214"/>
      <c r="AY715" s="214"/>
      <c r="AZ715" s="214"/>
      <c r="BA715" s="214"/>
      <c r="BB715" s="214"/>
      <c r="BC715" s="214"/>
      <c r="BD715" s="214"/>
      <c r="BE715" s="214"/>
      <c r="BF715" s="214"/>
      <c r="BG715" s="214"/>
      <c r="BH715" s="214"/>
    </row>
    <row r="716" spans="1:60" x14ac:dyDescent="0.2">
      <c r="A716" s="229" t="s">
        <v>310</v>
      </c>
      <c r="B716" s="230" t="s">
        <v>260</v>
      </c>
      <c r="C716" s="253" t="s">
        <v>261</v>
      </c>
      <c r="D716" s="231"/>
      <c r="E716" s="232"/>
      <c r="F716" s="233"/>
      <c r="G716" s="233">
        <f>SUMIF(AG717:AG727,"&lt;&gt;NOR",G717:G727)</f>
        <v>0</v>
      </c>
      <c r="H716" s="233"/>
      <c r="I716" s="233">
        <f>SUM(I717:I727)</f>
        <v>0</v>
      </c>
      <c r="J716" s="233"/>
      <c r="K716" s="233">
        <f>SUM(K717:K727)</f>
        <v>0</v>
      </c>
      <c r="L716" s="233"/>
      <c r="M716" s="233">
        <f>SUM(M717:M727)</f>
        <v>0</v>
      </c>
      <c r="N716" s="232"/>
      <c r="O716" s="232">
        <f>SUM(O717:O727)</f>
        <v>0.89999999999999991</v>
      </c>
      <c r="P716" s="232"/>
      <c r="Q716" s="232">
        <f>SUM(Q717:Q727)</f>
        <v>0</v>
      </c>
      <c r="R716" s="233"/>
      <c r="S716" s="233"/>
      <c r="T716" s="234"/>
      <c r="U716" s="228"/>
      <c r="V716" s="228">
        <f>SUM(V717:V727)</f>
        <v>35.28</v>
      </c>
      <c r="W716" s="228"/>
      <c r="X716" s="228"/>
      <c r="Y716" s="228"/>
      <c r="AG716" t="s">
        <v>311</v>
      </c>
    </row>
    <row r="717" spans="1:60" outlineLevel="1" x14ac:dyDescent="0.2">
      <c r="A717" s="236">
        <v>160</v>
      </c>
      <c r="B717" s="237" t="s">
        <v>857</v>
      </c>
      <c r="C717" s="254" t="s">
        <v>858</v>
      </c>
      <c r="D717" s="238" t="s">
        <v>379</v>
      </c>
      <c r="E717" s="239">
        <v>33.866</v>
      </c>
      <c r="F717" s="240"/>
      <c r="G717" s="241">
        <f>ROUND(E717*F717,2)</f>
        <v>0</v>
      </c>
      <c r="H717" s="240"/>
      <c r="I717" s="241">
        <f>ROUND(E717*H717,2)</f>
        <v>0</v>
      </c>
      <c r="J717" s="240"/>
      <c r="K717" s="241">
        <f>ROUND(E717*J717,2)</f>
        <v>0</v>
      </c>
      <c r="L717" s="241">
        <v>12</v>
      </c>
      <c r="M717" s="241">
        <f>G717*(1+L717/100)</f>
        <v>0</v>
      </c>
      <c r="N717" s="239">
        <v>2.1000000000000001E-4</v>
      </c>
      <c r="O717" s="239">
        <f>ROUND(E717*N717,2)</f>
        <v>0.01</v>
      </c>
      <c r="P717" s="239">
        <v>0</v>
      </c>
      <c r="Q717" s="239">
        <f>ROUND(E717*P717,2)</f>
        <v>0</v>
      </c>
      <c r="R717" s="241" t="s">
        <v>786</v>
      </c>
      <c r="S717" s="241" t="s">
        <v>315</v>
      </c>
      <c r="T717" s="242" t="s">
        <v>315</v>
      </c>
      <c r="U717" s="224">
        <v>0.05</v>
      </c>
      <c r="V717" s="224">
        <f>ROUND(E717*U717,2)</f>
        <v>1.69</v>
      </c>
      <c r="W717" s="224"/>
      <c r="X717" s="224" t="s">
        <v>336</v>
      </c>
      <c r="Y717" s="224" t="s">
        <v>317</v>
      </c>
      <c r="Z717" s="214"/>
      <c r="AA717" s="214"/>
      <c r="AB717" s="214"/>
      <c r="AC717" s="214"/>
      <c r="AD717" s="214"/>
      <c r="AE717" s="214"/>
      <c r="AF717" s="214"/>
      <c r="AG717" s="214" t="s">
        <v>337</v>
      </c>
      <c r="AH717" s="214"/>
      <c r="AI717" s="214"/>
      <c r="AJ717" s="214"/>
      <c r="AK717" s="214"/>
      <c r="AL717" s="214"/>
      <c r="AM717" s="214"/>
      <c r="AN717" s="214"/>
      <c r="AO717" s="214"/>
      <c r="AP717" s="214"/>
      <c r="AQ717" s="214"/>
      <c r="AR717" s="214"/>
      <c r="AS717" s="214"/>
      <c r="AT717" s="214"/>
      <c r="AU717" s="214"/>
      <c r="AV717" s="214"/>
      <c r="AW717" s="214"/>
      <c r="AX717" s="214"/>
      <c r="AY717" s="214"/>
      <c r="AZ717" s="214"/>
      <c r="BA717" s="214"/>
      <c r="BB717" s="214"/>
      <c r="BC717" s="214"/>
      <c r="BD717" s="214"/>
      <c r="BE717" s="214"/>
      <c r="BF717" s="214"/>
      <c r="BG717" s="214"/>
      <c r="BH717" s="214"/>
    </row>
    <row r="718" spans="1:60" outlineLevel="2" x14ac:dyDescent="0.2">
      <c r="A718" s="221"/>
      <c r="B718" s="222"/>
      <c r="C718" s="255" t="s">
        <v>1231</v>
      </c>
      <c r="D718" s="243"/>
      <c r="E718" s="243"/>
      <c r="F718" s="243"/>
      <c r="G718" s="243"/>
      <c r="H718" s="224"/>
      <c r="I718" s="224"/>
      <c r="J718" s="224"/>
      <c r="K718" s="224"/>
      <c r="L718" s="224"/>
      <c r="M718" s="224"/>
      <c r="N718" s="223"/>
      <c r="O718" s="223"/>
      <c r="P718" s="223"/>
      <c r="Q718" s="223"/>
      <c r="R718" s="224"/>
      <c r="S718" s="224"/>
      <c r="T718" s="224"/>
      <c r="U718" s="224"/>
      <c r="V718" s="224"/>
      <c r="W718" s="224"/>
      <c r="X718" s="224"/>
      <c r="Y718" s="224"/>
      <c r="Z718" s="214"/>
      <c r="AA718" s="214"/>
      <c r="AB718" s="214"/>
      <c r="AC718" s="214"/>
      <c r="AD718" s="214"/>
      <c r="AE718" s="214"/>
      <c r="AF718" s="214"/>
      <c r="AG718" s="214" t="s">
        <v>320</v>
      </c>
      <c r="AH718" s="214"/>
      <c r="AI718" s="214"/>
      <c r="AJ718" s="214"/>
      <c r="AK718" s="214"/>
      <c r="AL718" s="214"/>
      <c r="AM718" s="214"/>
      <c r="AN718" s="214"/>
      <c r="AO718" s="214"/>
      <c r="AP718" s="214"/>
      <c r="AQ718" s="214"/>
      <c r="AR718" s="214"/>
      <c r="AS718" s="214"/>
      <c r="AT718" s="214"/>
      <c r="AU718" s="214"/>
      <c r="AV718" s="214"/>
      <c r="AW718" s="214"/>
      <c r="AX718" s="214"/>
      <c r="AY718" s="214"/>
      <c r="AZ718" s="214"/>
      <c r="BA718" s="214"/>
      <c r="BB718" s="214"/>
      <c r="BC718" s="214"/>
      <c r="BD718" s="214"/>
      <c r="BE718" s="214"/>
      <c r="BF718" s="214"/>
      <c r="BG718" s="214"/>
      <c r="BH718" s="214"/>
    </row>
    <row r="719" spans="1:60" outlineLevel="2" x14ac:dyDescent="0.2">
      <c r="A719" s="221"/>
      <c r="B719" s="222"/>
      <c r="C719" s="268" t="s">
        <v>1811</v>
      </c>
      <c r="D719" s="262"/>
      <c r="E719" s="263">
        <v>33.866</v>
      </c>
      <c r="F719" s="224"/>
      <c r="G719" s="224"/>
      <c r="H719" s="224"/>
      <c r="I719" s="224"/>
      <c r="J719" s="224"/>
      <c r="K719" s="224"/>
      <c r="L719" s="224"/>
      <c r="M719" s="224"/>
      <c r="N719" s="223"/>
      <c r="O719" s="223"/>
      <c r="P719" s="223"/>
      <c r="Q719" s="223"/>
      <c r="R719" s="224"/>
      <c r="S719" s="224"/>
      <c r="T719" s="224"/>
      <c r="U719" s="224"/>
      <c r="V719" s="224"/>
      <c r="W719" s="224"/>
      <c r="X719" s="224"/>
      <c r="Y719" s="224"/>
      <c r="Z719" s="214"/>
      <c r="AA719" s="214"/>
      <c r="AB719" s="214"/>
      <c r="AC719" s="214"/>
      <c r="AD719" s="214"/>
      <c r="AE719" s="214"/>
      <c r="AF719" s="214"/>
      <c r="AG719" s="214" t="s">
        <v>371</v>
      </c>
      <c r="AH719" s="214">
        <v>5</v>
      </c>
      <c r="AI719" s="214"/>
      <c r="AJ719" s="214"/>
      <c r="AK719" s="214"/>
      <c r="AL719" s="214"/>
      <c r="AM719" s="214"/>
      <c r="AN719" s="214"/>
      <c r="AO719" s="214"/>
      <c r="AP719" s="214"/>
      <c r="AQ719" s="214"/>
      <c r="AR719" s="214"/>
      <c r="AS719" s="214"/>
      <c r="AT719" s="214"/>
      <c r="AU719" s="214"/>
      <c r="AV719" s="214"/>
      <c r="AW719" s="214"/>
      <c r="AX719" s="214"/>
      <c r="AY719" s="214"/>
      <c r="AZ719" s="214"/>
      <c r="BA719" s="214"/>
      <c r="BB719" s="214"/>
      <c r="BC719" s="214"/>
      <c r="BD719" s="214"/>
      <c r="BE719" s="214"/>
      <c r="BF719" s="214"/>
      <c r="BG719" s="214"/>
      <c r="BH719" s="214"/>
    </row>
    <row r="720" spans="1:60" ht="22.5" outlineLevel="1" x14ac:dyDescent="0.2">
      <c r="A720" s="236">
        <v>161</v>
      </c>
      <c r="B720" s="237" t="s">
        <v>860</v>
      </c>
      <c r="C720" s="254" t="s">
        <v>861</v>
      </c>
      <c r="D720" s="238" t="s">
        <v>379</v>
      </c>
      <c r="E720" s="239">
        <v>33.866</v>
      </c>
      <c r="F720" s="240"/>
      <c r="G720" s="241">
        <f>ROUND(E720*F720,2)</f>
        <v>0</v>
      </c>
      <c r="H720" s="240"/>
      <c r="I720" s="241">
        <f>ROUND(E720*H720,2)</f>
        <v>0</v>
      </c>
      <c r="J720" s="240"/>
      <c r="K720" s="241">
        <f>ROUND(E720*J720,2)</f>
        <v>0</v>
      </c>
      <c r="L720" s="241">
        <v>12</v>
      </c>
      <c r="M720" s="241">
        <f>G720*(1+L720/100)</f>
        <v>0</v>
      </c>
      <c r="N720" s="239">
        <v>5.2399999999999999E-3</v>
      </c>
      <c r="O720" s="239">
        <f>ROUND(E720*N720,2)</f>
        <v>0.18</v>
      </c>
      <c r="P720" s="239">
        <v>0</v>
      </c>
      <c r="Q720" s="239">
        <f>ROUND(E720*P720,2)</f>
        <v>0</v>
      </c>
      <c r="R720" s="241" t="s">
        <v>786</v>
      </c>
      <c r="S720" s="241" t="s">
        <v>315</v>
      </c>
      <c r="T720" s="242" t="s">
        <v>315</v>
      </c>
      <c r="U720" s="224">
        <v>0.95840000000000003</v>
      </c>
      <c r="V720" s="224">
        <f>ROUND(E720*U720,2)</f>
        <v>32.46</v>
      </c>
      <c r="W720" s="224"/>
      <c r="X720" s="224" t="s">
        <v>336</v>
      </c>
      <c r="Y720" s="224" t="s">
        <v>317</v>
      </c>
      <c r="Z720" s="214"/>
      <c r="AA720" s="214"/>
      <c r="AB720" s="214"/>
      <c r="AC720" s="214"/>
      <c r="AD720" s="214"/>
      <c r="AE720" s="214"/>
      <c r="AF720" s="214"/>
      <c r="AG720" s="214" t="s">
        <v>367</v>
      </c>
      <c r="AH720" s="214"/>
      <c r="AI720" s="214"/>
      <c r="AJ720" s="214"/>
      <c r="AK720" s="214"/>
      <c r="AL720" s="214"/>
      <c r="AM720" s="214"/>
      <c r="AN720" s="214"/>
      <c r="AO720" s="214"/>
      <c r="AP720" s="214"/>
      <c r="AQ720" s="214"/>
      <c r="AR720" s="214"/>
      <c r="AS720" s="214"/>
      <c r="AT720" s="214"/>
      <c r="AU720" s="214"/>
      <c r="AV720" s="214"/>
      <c r="AW720" s="214"/>
      <c r="AX720" s="214"/>
      <c r="AY720" s="214"/>
      <c r="AZ720" s="214"/>
      <c r="BA720" s="214"/>
      <c r="BB720" s="214"/>
      <c r="BC720" s="214"/>
      <c r="BD720" s="214"/>
      <c r="BE720" s="214"/>
      <c r="BF720" s="214"/>
      <c r="BG720" s="214"/>
      <c r="BH720" s="214"/>
    </row>
    <row r="721" spans="1:60" outlineLevel="2" x14ac:dyDescent="0.2">
      <c r="A721" s="221"/>
      <c r="B721" s="222"/>
      <c r="C721" s="268" t="s">
        <v>991</v>
      </c>
      <c r="D721" s="262"/>
      <c r="E721" s="263"/>
      <c r="F721" s="224"/>
      <c r="G721" s="224"/>
      <c r="H721" s="224"/>
      <c r="I721" s="224"/>
      <c r="J721" s="224"/>
      <c r="K721" s="224"/>
      <c r="L721" s="224"/>
      <c r="M721" s="224"/>
      <c r="N721" s="223"/>
      <c r="O721" s="223"/>
      <c r="P721" s="223"/>
      <c r="Q721" s="223"/>
      <c r="R721" s="224"/>
      <c r="S721" s="224"/>
      <c r="T721" s="224"/>
      <c r="U721" s="224"/>
      <c r="V721" s="224"/>
      <c r="W721" s="224"/>
      <c r="X721" s="224"/>
      <c r="Y721" s="224"/>
      <c r="Z721" s="214"/>
      <c r="AA721" s="214"/>
      <c r="AB721" s="214"/>
      <c r="AC721" s="214"/>
      <c r="AD721" s="214"/>
      <c r="AE721" s="214"/>
      <c r="AF721" s="214"/>
      <c r="AG721" s="214" t="s">
        <v>371</v>
      </c>
      <c r="AH721" s="214">
        <v>0</v>
      </c>
      <c r="AI721" s="214"/>
      <c r="AJ721" s="214"/>
      <c r="AK721" s="214"/>
      <c r="AL721" s="214"/>
      <c r="AM721" s="214"/>
      <c r="AN721" s="214"/>
      <c r="AO721" s="214"/>
      <c r="AP721" s="214"/>
      <c r="AQ721" s="214"/>
      <c r="AR721" s="214"/>
      <c r="AS721" s="214"/>
      <c r="AT721" s="214"/>
      <c r="AU721" s="214"/>
      <c r="AV721" s="214"/>
      <c r="AW721" s="214"/>
      <c r="AX721" s="214"/>
      <c r="AY721" s="214"/>
      <c r="AZ721" s="214"/>
      <c r="BA721" s="214"/>
      <c r="BB721" s="214"/>
      <c r="BC721" s="214"/>
      <c r="BD721" s="214"/>
      <c r="BE721" s="214"/>
      <c r="BF721" s="214"/>
      <c r="BG721" s="214"/>
      <c r="BH721" s="214"/>
    </row>
    <row r="722" spans="1:60" outlineLevel="3" x14ac:dyDescent="0.2">
      <c r="A722" s="221"/>
      <c r="B722" s="222"/>
      <c r="C722" s="268" t="s">
        <v>1812</v>
      </c>
      <c r="D722" s="262"/>
      <c r="E722" s="263">
        <v>19.285</v>
      </c>
      <c r="F722" s="224"/>
      <c r="G722" s="224"/>
      <c r="H722" s="224"/>
      <c r="I722" s="224"/>
      <c r="J722" s="224"/>
      <c r="K722" s="224"/>
      <c r="L722" s="224"/>
      <c r="M722" s="224"/>
      <c r="N722" s="223"/>
      <c r="O722" s="223"/>
      <c r="P722" s="223"/>
      <c r="Q722" s="223"/>
      <c r="R722" s="224"/>
      <c r="S722" s="224"/>
      <c r="T722" s="224"/>
      <c r="U722" s="224"/>
      <c r="V722" s="224"/>
      <c r="W722" s="224"/>
      <c r="X722" s="224"/>
      <c r="Y722" s="224"/>
      <c r="Z722" s="214"/>
      <c r="AA722" s="214"/>
      <c r="AB722" s="214"/>
      <c r="AC722" s="214"/>
      <c r="AD722" s="214"/>
      <c r="AE722" s="214"/>
      <c r="AF722" s="214"/>
      <c r="AG722" s="214" t="s">
        <v>371</v>
      </c>
      <c r="AH722" s="214">
        <v>0</v>
      </c>
      <c r="AI722" s="214"/>
      <c r="AJ722" s="214"/>
      <c r="AK722" s="214"/>
      <c r="AL722" s="214"/>
      <c r="AM722" s="214"/>
      <c r="AN722" s="214"/>
      <c r="AO722" s="214"/>
      <c r="AP722" s="214"/>
      <c r="AQ722" s="214"/>
      <c r="AR722" s="214"/>
      <c r="AS722" s="214"/>
      <c r="AT722" s="214"/>
      <c r="AU722" s="214"/>
      <c r="AV722" s="214"/>
      <c r="AW722" s="214"/>
      <c r="AX722" s="214"/>
      <c r="AY722" s="214"/>
      <c r="AZ722" s="214"/>
      <c r="BA722" s="214"/>
      <c r="BB722" s="214"/>
      <c r="BC722" s="214"/>
      <c r="BD722" s="214"/>
      <c r="BE722" s="214"/>
      <c r="BF722" s="214"/>
      <c r="BG722" s="214"/>
      <c r="BH722" s="214"/>
    </row>
    <row r="723" spans="1:60" outlineLevel="3" x14ac:dyDescent="0.2">
      <c r="A723" s="221"/>
      <c r="B723" s="222"/>
      <c r="C723" s="268" t="s">
        <v>1813</v>
      </c>
      <c r="D723" s="262"/>
      <c r="E723" s="263">
        <v>14.581</v>
      </c>
      <c r="F723" s="224"/>
      <c r="G723" s="224"/>
      <c r="H723" s="224"/>
      <c r="I723" s="224"/>
      <c r="J723" s="224"/>
      <c r="K723" s="224"/>
      <c r="L723" s="224"/>
      <c r="M723" s="224"/>
      <c r="N723" s="223"/>
      <c r="O723" s="223"/>
      <c r="P723" s="223"/>
      <c r="Q723" s="223"/>
      <c r="R723" s="224"/>
      <c r="S723" s="224"/>
      <c r="T723" s="224"/>
      <c r="U723" s="224"/>
      <c r="V723" s="224"/>
      <c r="W723" s="224"/>
      <c r="X723" s="224"/>
      <c r="Y723" s="224"/>
      <c r="Z723" s="214"/>
      <c r="AA723" s="214"/>
      <c r="AB723" s="214"/>
      <c r="AC723" s="214"/>
      <c r="AD723" s="214"/>
      <c r="AE723" s="214"/>
      <c r="AF723" s="214"/>
      <c r="AG723" s="214" t="s">
        <v>371</v>
      </c>
      <c r="AH723" s="214">
        <v>0</v>
      </c>
      <c r="AI723" s="214"/>
      <c r="AJ723" s="214"/>
      <c r="AK723" s="214"/>
      <c r="AL723" s="214"/>
      <c r="AM723" s="214"/>
      <c r="AN723" s="214"/>
      <c r="AO723" s="214"/>
      <c r="AP723" s="214"/>
      <c r="AQ723" s="214"/>
      <c r="AR723" s="214"/>
      <c r="AS723" s="214"/>
      <c r="AT723" s="214"/>
      <c r="AU723" s="214"/>
      <c r="AV723" s="214"/>
      <c r="AW723" s="214"/>
      <c r="AX723" s="214"/>
      <c r="AY723" s="214"/>
      <c r="AZ723" s="214"/>
      <c r="BA723" s="214"/>
      <c r="BB723" s="214"/>
      <c r="BC723" s="214"/>
      <c r="BD723" s="214"/>
      <c r="BE723" s="214"/>
      <c r="BF723" s="214"/>
      <c r="BG723" s="214"/>
      <c r="BH723" s="214"/>
    </row>
    <row r="724" spans="1:60" ht="22.5" outlineLevel="1" x14ac:dyDescent="0.2">
      <c r="A724" s="236">
        <v>162</v>
      </c>
      <c r="B724" s="237" t="s">
        <v>865</v>
      </c>
      <c r="C724" s="254" t="s">
        <v>866</v>
      </c>
      <c r="D724" s="238" t="s">
        <v>379</v>
      </c>
      <c r="E724" s="239">
        <v>37.252600000000001</v>
      </c>
      <c r="F724" s="240"/>
      <c r="G724" s="241">
        <f>ROUND(E724*F724,2)</f>
        <v>0</v>
      </c>
      <c r="H724" s="240"/>
      <c r="I724" s="241">
        <f>ROUND(E724*H724,2)</f>
        <v>0</v>
      </c>
      <c r="J724" s="240"/>
      <c r="K724" s="241">
        <f>ROUND(E724*J724,2)</f>
        <v>0</v>
      </c>
      <c r="L724" s="241">
        <v>12</v>
      </c>
      <c r="M724" s="241">
        <f>G724*(1+L724/100)</f>
        <v>0</v>
      </c>
      <c r="N724" s="239">
        <v>1.9E-2</v>
      </c>
      <c r="O724" s="239">
        <f>ROUND(E724*N724,2)</f>
        <v>0.71</v>
      </c>
      <c r="P724" s="239">
        <v>0</v>
      </c>
      <c r="Q724" s="239">
        <f>ROUND(E724*P724,2)</f>
        <v>0</v>
      </c>
      <c r="R724" s="241" t="s">
        <v>428</v>
      </c>
      <c r="S724" s="241" t="s">
        <v>315</v>
      </c>
      <c r="T724" s="242" t="s">
        <v>315</v>
      </c>
      <c r="U724" s="224">
        <v>0</v>
      </c>
      <c r="V724" s="224">
        <f>ROUND(E724*U724,2)</f>
        <v>0</v>
      </c>
      <c r="W724" s="224"/>
      <c r="X724" s="224" t="s">
        <v>429</v>
      </c>
      <c r="Y724" s="224" t="s">
        <v>317</v>
      </c>
      <c r="Z724" s="214"/>
      <c r="AA724" s="214"/>
      <c r="AB724" s="214"/>
      <c r="AC724" s="214"/>
      <c r="AD724" s="214"/>
      <c r="AE724" s="214"/>
      <c r="AF724" s="214"/>
      <c r="AG724" s="214" t="s">
        <v>728</v>
      </c>
      <c r="AH724" s="214"/>
      <c r="AI724" s="214"/>
      <c r="AJ724" s="214"/>
      <c r="AK724" s="214"/>
      <c r="AL724" s="214"/>
      <c r="AM724" s="214"/>
      <c r="AN724" s="214"/>
      <c r="AO724" s="214"/>
      <c r="AP724" s="214"/>
      <c r="AQ724" s="214"/>
      <c r="AR724" s="214"/>
      <c r="AS724" s="214"/>
      <c r="AT724" s="214"/>
      <c r="AU724" s="214"/>
      <c r="AV724" s="214"/>
      <c r="AW724" s="214"/>
      <c r="AX724" s="214"/>
      <c r="AY724" s="214"/>
      <c r="AZ724" s="214"/>
      <c r="BA724" s="214"/>
      <c r="BB724" s="214"/>
      <c r="BC724" s="214"/>
      <c r="BD724" s="214"/>
      <c r="BE724" s="214"/>
      <c r="BF724" s="214"/>
      <c r="BG724" s="214"/>
      <c r="BH724" s="214"/>
    </row>
    <row r="725" spans="1:60" outlineLevel="2" x14ac:dyDescent="0.2">
      <c r="A725" s="221"/>
      <c r="B725" s="222"/>
      <c r="C725" s="255" t="s">
        <v>807</v>
      </c>
      <c r="D725" s="243"/>
      <c r="E725" s="243"/>
      <c r="F725" s="243"/>
      <c r="G725" s="243"/>
      <c r="H725" s="224"/>
      <c r="I725" s="224"/>
      <c r="J725" s="224"/>
      <c r="K725" s="224"/>
      <c r="L725" s="224"/>
      <c r="M725" s="224"/>
      <c r="N725" s="223"/>
      <c r="O725" s="223"/>
      <c r="P725" s="223"/>
      <c r="Q725" s="223"/>
      <c r="R725" s="224"/>
      <c r="S725" s="224"/>
      <c r="T725" s="224"/>
      <c r="U725" s="224"/>
      <c r="V725" s="224"/>
      <c r="W725" s="224"/>
      <c r="X725" s="224"/>
      <c r="Y725" s="224"/>
      <c r="Z725" s="214"/>
      <c r="AA725" s="214"/>
      <c r="AB725" s="214"/>
      <c r="AC725" s="214"/>
      <c r="AD725" s="214"/>
      <c r="AE725" s="214"/>
      <c r="AF725" s="214"/>
      <c r="AG725" s="214" t="s">
        <v>320</v>
      </c>
      <c r="AH725" s="214"/>
      <c r="AI725" s="214"/>
      <c r="AJ725" s="214"/>
      <c r="AK725" s="214"/>
      <c r="AL725" s="214"/>
      <c r="AM725" s="214"/>
      <c r="AN725" s="214"/>
      <c r="AO725" s="214"/>
      <c r="AP725" s="214"/>
      <c r="AQ725" s="214"/>
      <c r="AR725" s="214"/>
      <c r="AS725" s="214"/>
      <c r="AT725" s="214"/>
      <c r="AU725" s="214"/>
      <c r="AV725" s="214"/>
      <c r="AW725" s="214"/>
      <c r="AX725" s="214"/>
      <c r="AY725" s="214"/>
      <c r="AZ725" s="214"/>
      <c r="BA725" s="214"/>
      <c r="BB725" s="214"/>
      <c r="BC725" s="214"/>
      <c r="BD725" s="214"/>
      <c r="BE725" s="214"/>
      <c r="BF725" s="214"/>
      <c r="BG725" s="214"/>
      <c r="BH725" s="214"/>
    </row>
    <row r="726" spans="1:60" outlineLevel="2" x14ac:dyDescent="0.2">
      <c r="A726" s="221"/>
      <c r="B726" s="222"/>
      <c r="C726" s="268" t="s">
        <v>1814</v>
      </c>
      <c r="D726" s="262"/>
      <c r="E726" s="263">
        <v>37.252600000000001</v>
      </c>
      <c r="F726" s="224"/>
      <c r="G726" s="224"/>
      <c r="H726" s="224"/>
      <c r="I726" s="224"/>
      <c r="J726" s="224"/>
      <c r="K726" s="224"/>
      <c r="L726" s="224"/>
      <c r="M726" s="224"/>
      <c r="N726" s="223"/>
      <c r="O726" s="223"/>
      <c r="P726" s="223"/>
      <c r="Q726" s="223"/>
      <c r="R726" s="224"/>
      <c r="S726" s="224"/>
      <c r="T726" s="224"/>
      <c r="U726" s="224"/>
      <c r="V726" s="224"/>
      <c r="W726" s="224"/>
      <c r="X726" s="224"/>
      <c r="Y726" s="224"/>
      <c r="Z726" s="214"/>
      <c r="AA726" s="214"/>
      <c r="AB726" s="214"/>
      <c r="AC726" s="214"/>
      <c r="AD726" s="214"/>
      <c r="AE726" s="214"/>
      <c r="AF726" s="214"/>
      <c r="AG726" s="214" t="s">
        <v>371</v>
      </c>
      <c r="AH726" s="214">
        <v>0</v>
      </c>
      <c r="AI726" s="214"/>
      <c r="AJ726" s="214"/>
      <c r="AK726" s="214"/>
      <c r="AL726" s="214"/>
      <c r="AM726" s="214"/>
      <c r="AN726" s="214"/>
      <c r="AO726" s="214"/>
      <c r="AP726" s="214"/>
      <c r="AQ726" s="214"/>
      <c r="AR726" s="214"/>
      <c r="AS726" s="214"/>
      <c r="AT726" s="214"/>
      <c r="AU726" s="214"/>
      <c r="AV726" s="214"/>
      <c r="AW726" s="214"/>
      <c r="AX726" s="214"/>
      <c r="AY726" s="214"/>
      <c r="AZ726" s="214"/>
      <c r="BA726" s="214"/>
      <c r="BB726" s="214"/>
      <c r="BC726" s="214"/>
      <c r="BD726" s="214"/>
      <c r="BE726" s="214"/>
      <c r="BF726" s="214"/>
      <c r="BG726" s="214"/>
      <c r="BH726" s="214"/>
    </row>
    <row r="727" spans="1:60" outlineLevel="1" x14ac:dyDescent="0.2">
      <c r="A727" s="245">
        <v>163</v>
      </c>
      <c r="B727" s="246" t="s">
        <v>1493</v>
      </c>
      <c r="C727" s="256" t="s">
        <v>1494</v>
      </c>
      <c r="D727" s="247" t="s">
        <v>581</v>
      </c>
      <c r="E727" s="248">
        <v>0.89237</v>
      </c>
      <c r="F727" s="249"/>
      <c r="G727" s="250">
        <f>ROUND(E727*F727,2)</f>
        <v>0</v>
      </c>
      <c r="H727" s="249"/>
      <c r="I727" s="250">
        <f>ROUND(E727*H727,2)</f>
        <v>0</v>
      </c>
      <c r="J727" s="249"/>
      <c r="K727" s="250">
        <f>ROUND(E727*J727,2)</f>
        <v>0</v>
      </c>
      <c r="L727" s="250">
        <v>12</v>
      </c>
      <c r="M727" s="250">
        <f>G727*(1+L727/100)</f>
        <v>0</v>
      </c>
      <c r="N727" s="248">
        <v>0</v>
      </c>
      <c r="O727" s="248">
        <f>ROUND(E727*N727,2)</f>
        <v>0</v>
      </c>
      <c r="P727" s="248">
        <v>0</v>
      </c>
      <c r="Q727" s="248">
        <f>ROUND(E727*P727,2)</f>
        <v>0</v>
      </c>
      <c r="R727" s="250" t="s">
        <v>786</v>
      </c>
      <c r="S727" s="250" t="s">
        <v>315</v>
      </c>
      <c r="T727" s="251" t="s">
        <v>315</v>
      </c>
      <c r="U727" s="224">
        <v>1.2649999999999999</v>
      </c>
      <c r="V727" s="224">
        <f>ROUND(E727*U727,2)</f>
        <v>1.1299999999999999</v>
      </c>
      <c r="W727" s="224"/>
      <c r="X727" s="224" t="s">
        <v>582</v>
      </c>
      <c r="Y727" s="224" t="s">
        <v>317</v>
      </c>
      <c r="Z727" s="214"/>
      <c r="AA727" s="214"/>
      <c r="AB727" s="214"/>
      <c r="AC727" s="214"/>
      <c r="AD727" s="214"/>
      <c r="AE727" s="214"/>
      <c r="AF727" s="214"/>
      <c r="AG727" s="214" t="s">
        <v>1236</v>
      </c>
      <c r="AH727" s="214"/>
      <c r="AI727" s="214"/>
      <c r="AJ727" s="214"/>
      <c r="AK727" s="214"/>
      <c r="AL727" s="214"/>
      <c r="AM727" s="214"/>
      <c r="AN727" s="214"/>
      <c r="AO727" s="214"/>
      <c r="AP727" s="214"/>
      <c r="AQ727" s="214"/>
      <c r="AR727" s="214"/>
      <c r="AS727" s="214"/>
      <c r="AT727" s="214"/>
      <c r="AU727" s="214"/>
      <c r="AV727" s="214"/>
      <c r="AW727" s="214"/>
      <c r="AX727" s="214"/>
      <c r="AY727" s="214"/>
      <c r="AZ727" s="214"/>
      <c r="BA727" s="214"/>
      <c r="BB727" s="214"/>
      <c r="BC727" s="214"/>
      <c r="BD727" s="214"/>
      <c r="BE727" s="214"/>
      <c r="BF727" s="214"/>
      <c r="BG727" s="214"/>
      <c r="BH727" s="214"/>
    </row>
    <row r="728" spans="1:60" x14ac:dyDescent="0.2">
      <c r="A728" s="229" t="s">
        <v>310</v>
      </c>
      <c r="B728" s="230" t="s">
        <v>264</v>
      </c>
      <c r="C728" s="253" t="s">
        <v>265</v>
      </c>
      <c r="D728" s="231"/>
      <c r="E728" s="232"/>
      <c r="F728" s="233"/>
      <c r="G728" s="233">
        <f>SUMIF(AG729:AG797,"&lt;&gt;NOR",G729:G797)</f>
        <v>0</v>
      </c>
      <c r="H728" s="233"/>
      <c r="I728" s="233">
        <f>SUM(I729:I797)</f>
        <v>0</v>
      </c>
      <c r="J728" s="233"/>
      <c r="K728" s="233">
        <f>SUM(K729:K797)</f>
        <v>0</v>
      </c>
      <c r="L728" s="233"/>
      <c r="M728" s="233">
        <f>SUM(M729:M797)</f>
        <v>0</v>
      </c>
      <c r="N728" s="232"/>
      <c r="O728" s="232">
        <f>SUM(O729:O797)</f>
        <v>0.17</v>
      </c>
      <c r="P728" s="232"/>
      <c r="Q728" s="232">
        <f>SUM(Q729:Q797)</f>
        <v>0.1</v>
      </c>
      <c r="R728" s="233"/>
      <c r="S728" s="233"/>
      <c r="T728" s="234"/>
      <c r="U728" s="228"/>
      <c r="V728" s="228">
        <f>SUM(V729:V797)</f>
        <v>58.31</v>
      </c>
      <c r="W728" s="228"/>
      <c r="X728" s="228"/>
      <c r="Y728" s="228"/>
      <c r="AG728" t="s">
        <v>311</v>
      </c>
    </row>
    <row r="729" spans="1:60" outlineLevel="1" x14ac:dyDescent="0.2">
      <c r="A729" s="236">
        <v>164</v>
      </c>
      <c r="B729" s="237" t="s">
        <v>887</v>
      </c>
      <c r="C729" s="254" t="s">
        <v>888</v>
      </c>
      <c r="D729" s="238" t="s">
        <v>379</v>
      </c>
      <c r="E729" s="239">
        <v>342.81970000000001</v>
      </c>
      <c r="F729" s="240"/>
      <c r="G729" s="241">
        <f>ROUND(E729*F729,2)</f>
        <v>0</v>
      </c>
      <c r="H729" s="240"/>
      <c r="I729" s="241">
        <f>ROUND(E729*H729,2)</f>
        <v>0</v>
      </c>
      <c r="J729" s="240"/>
      <c r="K729" s="241">
        <f>ROUND(E729*J729,2)</f>
        <v>0</v>
      </c>
      <c r="L729" s="241">
        <v>12</v>
      </c>
      <c r="M729" s="241">
        <f>G729*(1+L729/100)</f>
        <v>0</v>
      </c>
      <c r="N729" s="239">
        <v>0</v>
      </c>
      <c r="O729" s="239">
        <f>ROUND(E729*N729,2)</f>
        <v>0</v>
      </c>
      <c r="P729" s="239">
        <v>0</v>
      </c>
      <c r="Q729" s="239">
        <f>ROUND(E729*P729,2)</f>
        <v>0</v>
      </c>
      <c r="R729" s="241" t="s">
        <v>877</v>
      </c>
      <c r="S729" s="241" t="s">
        <v>315</v>
      </c>
      <c r="T729" s="242" t="s">
        <v>315</v>
      </c>
      <c r="U729" s="224">
        <v>0.01</v>
      </c>
      <c r="V729" s="224">
        <f>ROUND(E729*U729,2)</f>
        <v>3.43</v>
      </c>
      <c r="W729" s="224"/>
      <c r="X729" s="224" t="s">
        <v>336</v>
      </c>
      <c r="Y729" s="224" t="s">
        <v>317</v>
      </c>
      <c r="Z729" s="214"/>
      <c r="AA729" s="214"/>
      <c r="AB729" s="214"/>
      <c r="AC729" s="214"/>
      <c r="AD729" s="214"/>
      <c r="AE729" s="214"/>
      <c r="AF729" s="214"/>
      <c r="AG729" s="214" t="s">
        <v>367</v>
      </c>
      <c r="AH729" s="214"/>
      <c r="AI729" s="214"/>
      <c r="AJ729" s="214"/>
      <c r="AK729" s="214"/>
      <c r="AL729" s="214"/>
      <c r="AM729" s="214"/>
      <c r="AN729" s="214"/>
      <c r="AO729" s="214"/>
      <c r="AP729" s="214"/>
      <c r="AQ729" s="214"/>
      <c r="AR729" s="214"/>
      <c r="AS729" s="214"/>
      <c r="AT729" s="214"/>
      <c r="AU729" s="214"/>
      <c r="AV729" s="214"/>
      <c r="AW729" s="214"/>
      <c r="AX729" s="214"/>
      <c r="AY729" s="214"/>
      <c r="AZ729" s="214"/>
      <c r="BA729" s="214"/>
      <c r="BB729" s="214"/>
      <c r="BC729" s="214"/>
      <c r="BD729" s="214"/>
      <c r="BE729" s="214"/>
      <c r="BF729" s="214"/>
      <c r="BG729" s="214"/>
      <c r="BH729" s="214"/>
    </row>
    <row r="730" spans="1:60" outlineLevel="2" x14ac:dyDescent="0.2">
      <c r="A730" s="221"/>
      <c r="B730" s="222"/>
      <c r="C730" s="268" t="s">
        <v>1815</v>
      </c>
      <c r="D730" s="262"/>
      <c r="E730" s="263">
        <v>342.81970000000001</v>
      </c>
      <c r="F730" s="224"/>
      <c r="G730" s="224"/>
      <c r="H730" s="224"/>
      <c r="I730" s="224"/>
      <c r="J730" s="224"/>
      <c r="K730" s="224"/>
      <c r="L730" s="224"/>
      <c r="M730" s="224"/>
      <c r="N730" s="223"/>
      <c r="O730" s="223"/>
      <c r="P730" s="223"/>
      <c r="Q730" s="223"/>
      <c r="R730" s="224"/>
      <c r="S730" s="224"/>
      <c r="T730" s="224"/>
      <c r="U730" s="224"/>
      <c r="V730" s="224"/>
      <c r="W730" s="224"/>
      <c r="X730" s="224"/>
      <c r="Y730" s="224"/>
      <c r="Z730" s="214"/>
      <c r="AA730" s="214"/>
      <c r="AB730" s="214"/>
      <c r="AC730" s="214"/>
      <c r="AD730" s="214"/>
      <c r="AE730" s="214"/>
      <c r="AF730" s="214"/>
      <c r="AG730" s="214" t="s">
        <v>371</v>
      </c>
      <c r="AH730" s="214">
        <v>5</v>
      </c>
      <c r="AI730" s="214"/>
      <c r="AJ730" s="214"/>
      <c r="AK730" s="214"/>
      <c r="AL730" s="214"/>
      <c r="AM730" s="214"/>
      <c r="AN730" s="214"/>
      <c r="AO730" s="214"/>
      <c r="AP730" s="214"/>
      <c r="AQ730" s="214"/>
      <c r="AR730" s="214"/>
      <c r="AS730" s="214"/>
      <c r="AT730" s="214"/>
      <c r="AU730" s="214"/>
      <c r="AV730" s="214"/>
      <c r="AW730" s="214"/>
      <c r="AX730" s="214"/>
      <c r="AY730" s="214"/>
      <c r="AZ730" s="214"/>
      <c r="BA730" s="214"/>
      <c r="BB730" s="214"/>
      <c r="BC730" s="214"/>
      <c r="BD730" s="214"/>
      <c r="BE730" s="214"/>
      <c r="BF730" s="214"/>
      <c r="BG730" s="214"/>
      <c r="BH730" s="214"/>
    </row>
    <row r="731" spans="1:60" outlineLevel="1" x14ac:dyDescent="0.2">
      <c r="A731" s="236">
        <v>165</v>
      </c>
      <c r="B731" s="237" t="s">
        <v>881</v>
      </c>
      <c r="C731" s="254" t="s">
        <v>882</v>
      </c>
      <c r="D731" s="238" t="s">
        <v>379</v>
      </c>
      <c r="E731" s="239">
        <v>23.811800000000002</v>
      </c>
      <c r="F731" s="240"/>
      <c r="G731" s="241">
        <f>ROUND(E731*F731,2)</f>
        <v>0</v>
      </c>
      <c r="H731" s="240"/>
      <c r="I731" s="241">
        <f>ROUND(E731*H731,2)</f>
        <v>0</v>
      </c>
      <c r="J731" s="240"/>
      <c r="K731" s="241">
        <f>ROUND(E731*J731,2)</f>
        <v>0</v>
      </c>
      <c r="L731" s="241">
        <v>12</v>
      </c>
      <c r="M731" s="241">
        <f>G731*(1+L731/100)</f>
        <v>0</v>
      </c>
      <c r="N731" s="239">
        <v>1.0000000000000001E-5</v>
      </c>
      <c r="O731" s="239">
        <f>ROUND(E731*N731,2)</f>
        <v>0</v>
      </c>
      <c r="P731" s="239">
        <v>0</v>
      </c>
      <c r="Q731" s="239">
        <f>ROUND(E731*P731,2)</f>
        <v>0</v>
      </c>
      <c r="R731" s="241" t="s">
        <v>877</v>
      </c>
      <c r="S731" s="241" t="s">
        <v>315</v>
      </c>
      <c r="T731" s="242" t="s">
        <v>315</v>
      </c>
      <c r="U731" s="224">
        <v>0.03</v>
      </c>
      <c r="V731" s="224">
        <f>ROUND(E731*U731,2)</f>
        <v>0.71</v>
      </c>
      <c r="W731" s="224"/>
      <c r="X731" s="224" t="s">
        <v>336</v>
      </c>
      <c r="Y731" s="224" t="s">
        <v>317</v>
      </c>
      <c r="Z731" s="214"/>
      <c r="AA731" s="214"/>
      <c r="AB731" s="214"/>
      <c r="AC731" s="214"/>
      <c r="AD731" s="214"/>
      <c r="AE731" s="214"/>
      <c r="AF731" s="214"/>
      <c r="AG731" s="214" t="s">
        <v>367</v>
      </c>
      <c r="AH731" s="214"/>
      <c r="AI731" s="214"/>
      <c r="AJ731" s="214"/>
      <c r="AK731" s="214"/>
      <c r="AL731" s="214"/>
      <c r="AM731" s="214"/>
      <c r="AN731" s="214"/>
      <c r="AO731" s="214"/>
      <c r="AP731" s="214"/>
      <c r="AQ731" s="214"/>
      <c r="AR731" s="214"/>
      <c r="AS731" s="214"/>
      <c r="AT731" s="214"/>
      <c r="AU731" s="214"/>
      <c r="AV731" s="214"/>
      <c r="AW731" s="214"/>
      <c r="AX731" s="214"/>
      <c r="AY731" s="214"/>
      <c r="AZ731" s="214"/>
      <c r="BA731" s="214"/>
      <c r="BB731" s="214"/>
      <c r="BC731" s="214"/>
      <c r="BD731" s="214"/>
      <c r="BE731" s="214"/>
      <c r="BF731" s="214"/>
      <c r="BG731" s="214"/>
      <c r="BH731" s="214"/>
    </row>
    <row r="732" spans="1:60" outlineLevel="2" x14ac:dyDescent="0.2">
      <c r="A732" s="221"/>
      <c r="B732" s="222"/>
      <c r="C732" s="268" t="s">
        <v>1602</v>
      </c>
      <c r="D732" s="262"/>
      <c r="E732" s="263">
        <v>8.36</v>
      </c>
      <c r="F732" s="224"/>
      <c r="G732" s="224"/>
      <c r="H732" s="224"/>
      <c r="I732" s="224"/>
      <c r="J732" s="224"/>
      <c r="K732" s="224"/>
      <c r="L732" s="224"/>
      <c r="M732" s="224"/>
      <c r="N732" s="223"/>
      <c r="O732" s="223"/>
      <c r="P732" s="223"/>
      <c r="Q732" s="223"/>
      <c r="R732" s="224"/>
      <c r="S732" s="224"/>
      <c r="T732" s="224"/>
      <c r="U732" s="224"/>
      <c r="V732" s="224"/>
      <c r="W732" s="224"/>
      <c r="X732" s="224"/>
      <c r="Y732" s="224"/>
      <c r="Z732" s="214"/>
      <c r="AA732" s="214"/>
      <c r="AB732" s="214"/>
      <c r="AC732" s="214"/>
      <c r="AD732" s="214"/>
      <c r="AE732" s="214"/>
      <c r="AF732" s="214"/>
      <c r="AG732" s="214" t="s">
        <v>371</v>
      </c>
      <c r="AH732" s="214">
        <v>0</v>
      </c>
      <c r="AI732" s="214"/>
      <c r="AJ732" s="214"/>
      <c r="AK732" s="214"/>
      <c r="AL732" s="214"/>
      <c r="AM732" s="214"/>
      <c r="AN732" s="214"/>
      <c r="AO732" s="214"/>
      <c r="AP732" s="214"/>
      <c r="AQ732" s="214"/>
      <c r="AR732" s="214"/>
      <c r="AS732" s="214"/>
      <c r="AT732" s="214"/>
      <c r="AU732" s="214"/>
      <c r="AV732" s="214"/>
      <c r="AW732" s="214"/>
      <c r="AX732" s="214"/>
      <c r="AY732" s="214"/>
      <c r="AZ732" s="214"/>
      <c r="BA732" s="214"/>
      <c r="BB732" s="214"/>
      <c r="BC732" s="214"/>
      <c r="BD732" s="214"/>
      <c r="BE732" s="214"/>
      <c r="BF732" s="214"/>
      <c r="BG732" s="214"/>
      <c r="BH732" s="214"/>
    </row>
    <row r="733" spans="1:60" outlineLevel="3" x14ac:dyDescent="0.2">
      <c r="A733" s="221"/>
      <c r="B733" s="222"/>
      <c r="C733" s="268" t="s">
        <v>1603</v>
      </c>
      <c r="D733" s="262"/>
      <c r="E733" s="263">
        <v>3.0070000000000001</v>
      </c>
      <c r="F733" s="224"/>
      <c r="G733" s="224"/>
      <c r="H733" s="224"/>
      <c r="I733" s="224"/>
      <c r="J733" s="224"/>
      <c r="K733" s="224"/>
      <c r="L733" s="224"/>
      <c r="M733" s="224"/>
      <c r="N733" s="223"/>
      <c r="O733" s="223"/>
      <c r="P733" s="223"/>
      <c r="Q733" s="223"/>
      <c r="R733" s="224"/>
      <c r="S733" s="224"/>
      <c r="T733" s="224"/>
      <c r="U733" s="224"/>
      <c r="V733" s="224"/>
      <c r="W733" s="224"/>
      <c r="X733" s="224"/>
      <c r="Y733" s="224"/>
      <c r="Z733" s="214"/>
      <c r="AA733" s="214"/>
      <c r="AB733" s="214"/>
      <c r="AC733" s="214"/>
      <c r="AD733" s="214"/>
      <c r="AE733" s="214"/>
      <c r="AF733" s="214"/>
      <c r="AG733" s="214" t="s">
        <v>371</v>
      </c>
      <c r="AH733" s="214">
        <v>0</v>
      </c>
      <c r="AI733" s="214"/>
      <c r="AJ733" s="214"/>
      <c r="AK733" s="214"/>
      <c r="AL733" s="214"/>
      <c r="AM733" s="214"/>
      <c r="AN733" s="214"/>
      <c r="AO733" s="214"/>
      <c r="AP733" s="214"/>
      <c r="AQ733" s="214"/>
      <c r="AR733" s="214"/>
      <c r="AS733" s="214"/>
      <c r="AT733" s="214"/>
      <c r="AU733" s="214"/>
      <c r="AV733" s="214"/>
      <c r="AW733" s="214"/>
      <c r="AX733" s="214"/>
      <c r="AY733" s="214"/>
      <c r="AZ733" s="214"/>
      <c r="BA733" s="214"/>
      <c r="BB733" s="214"/>
      <c r="BC733" s="214"/>
      <c r="BD733" s="214"/>
      <c r="BE733" s="214"/>
      <c r="BF733" s="214"/>
      <c r="BG733" s="214"/>
      <c r="BH733" s="214"/>
    </row>
    <row r="734" spans="1:60" outlineLevel="3" x14ac:dyDescent="0.2">
      <c r="A734" s="221"/>
      <c r="B734" s="222"/>
      <c r="C734" s="268" t="s">
        <v>1604</v>
      </c>
      <c r="D734" s="262"/>
      <c r="E734" s="263">
        <v>0.222</v>
      </c>
      <c r="F734" s="224"/>
      <c r="G734" s="224"/>
      <c r="H734" s="224"/>
      <c r="I734" s="224"/>
      <c r="J734" s="224"/>
      <c r="K734" s="224"/>
      <c r="L734" s="224"/>
      <c r="M734" s="224"/>
      <c r="N734" s="223"/>
      <c r="O734" s="223"/>
      <c r="P734" s="223"/>
      <c r="Q734" s="223"/>
      <c r="R734" s="224"/>
      <c r="S734" s="224"/>
      <c r="T734" s="224"/>
      <c r="U734" s="224"/>
      <c r="V734" s="224"/>
      <c r="W734" s="224"/>
      <c r="X734" s="224"/>
      <c r="Y734" s="224"/>
      <c r="Z734" s="214"/>
      <c r="AA734" s="214"/>
      <c r="AB734" s="214"/>
      <c r="AC734" s="214"/>
      <c r="AD734" s="214"/>
      <c r="AE734" s="214"/>
      <c r="AF734" s="214"/>
      <c r="AG734" s="214" t="s">
        <v>371</v>
      </c>
      <c r="AH734" s="214">
        <v>0</v>
      </c>
      <c r="AI734" s="214"/>
      <c r="AJ734" s="214"/>
      <c r="AK734" s="214"/>
      <c r="AL734" s="214"/>
      <c r="AM734" s="214"/>
      <c r="AN734" s="214"/>
      <c r="AO734" s="214"/>
      <c r="AP734" s="214"/>
      <c r="AQ734" s="214"/>
      <c r="AR734" s="214"/>
      <c r="AS734" s="214"/>
      <c r="AT734" s="214"/>
      <c r="AU734" s="214"/>
      <c r="AV734" s="214"/>
      <c r="AW734" s="214"/>
      <c r="AX734" s="214"/>
      <c r="AY734" s="214"/>
      <c r="AZ734" s="214"/>
      <c r="BA734" s="214"/>
      <c r="BB734" s="214"/>
      <c r="BC734" s="214"/>
      <c r="BD734" s="214"/>
      <c r="BE734" s="214"/>
      <c r="BF734" s="214"/>
      <c r="BG734" s="214"/>
      <c r="BH734" s="214"/>
    </row>
    <row r="735" spans="1:60" outlineLevel="3" x14ac:dyDescent="0.2">
      <c r="A735" s="221"/>
      <c r="B735" s="222"/>
      <c r="C735" s="268" t="s">
        <v>1605</v>
      </c>
      <c r="D735" s="262"/>
      <c r="E735" s="263">
        <v>1.1819999999999999</v>
      </c>
      <c r="F735" s="224"/>
      <c r="G735" s="224"/>
      <c r="H735" s="224"/>
      <c r="I735" s="224"/>
      <c r="J735" s="224"/>
      <c r="K735" s="224"/>
      <c r="L735" s="224"/>
      <c r="M735" s="224"/>
      <c r="N735" s="223"/>
      <c r="O735" s="223"/>
      <c r="P735" s="223"/>
      <c r="Q735" s="223"/>
      <c r="R735" s="224"/>
      <c r="S735" s="224"/>
      <c r="T735" s="224"/>
      <c r="U735" s="224"/>
      <c r="V735" s="224"/>
      <c r="W735" s="224"/>
      <c r="X735" s="224"/>
      <c r="Y735" s="224"/>
      <c r="Z735" s="214"/>
      <c r="AA735" s="214"/>
      <c r="AB735" s="214"/>
      <c r="AC735" s="214"/>
      <c r="AD735" s="214"/>
      <c r="AE735" s="214"/>
      <c r="AF735" s="214"/>
      <c r="AG735" s="214" t="s">
        <v>371</v>
      </c>
      <c r="AH735" s="214">
        <v>0</v>
      </c>
      <c r="AI735" s="214"/>
      <c r="AJ735" s="214"/>
      <c r="AK735" s="214"/>
      <c r="AL735" s="214"/>
      <c r="AM735" s="214"/>
      <c r="AN735" s="214"/>
      <c r="AO735" s="214"/>
      <c r="AP735" s="214"/>
      <c r="AQ735" s="214"/>
      <c r="AR735" s="214"/>
      <c r="AS735" s="214"/>
      <c r="AT735" s="214"/>
      <c r="AU735" s="214"/>
      <c r="AV735" s="214"/>
      <c r="AW735" s="214"/>
      <c r="AX735" s="214"/>
      <c r="AY735" s="214"/>
      <c r="AZ735" s="214"/>
      <c r="BA735" s="214"/>
      <c r="BB735" s="214"/>
      <c r="BC735" s="214"/>
      <c r="BD735" s="214"/>
      <c r="BE735" s="214"/>
      <c r="BF735" s="214"/>
      <c r="BG735" s="214"/>
      <c r="BH735" s="214"/>
    </row>
    <row r="736" spans="1:60" outlineLevel="3" x14ac:dyDescent="0.2">
      <c r="A736" s="221"/>
      <c r="B736" s="222"/>
      <c r="C736" s="268" t="s">
        <v>1337</v>
      </c>
      <c r="D736" s="262"/>
      <c r="E736" s="263">
        <v>2.758</v>
      </c>
      <c r="F736" s="224"/>
      <c r="G736" s="224"/>
      <c r="H736" s="224"/>
      <c r="I736" s="224"/>
      <c r="J736" s="224"/>
      <c r="K736" s="224"/>
      <c r="L736" s="224"/>
      <c r="M736" s="224"/>
      <c r="N736" s="223"/>
      <c r="O736" s="223"/>
      <c r="P736" s="223"/>
      <c r="Q736" s="223"/>
      <c r="R736" s="224"/>
      <c r="S736" s="224"/>
      <c r="T736" s="224"/>
      <c r="U736" s="224"/>
      <c r="V736" s="224"/>
      <c r="W736" s="224"/>
      <c r="X736" s="224"/>
      <c r="Y736" s="224"/>
      <c r="Z736" s="214"/>
      <c r="AA736" s="214"/>
      <c r="AB736" s="214"/>
      <c r="AC736" s="214"/>
      <c r="AD736" s="214"/>
      <c r="AE736" s="214"/>
      <c r="AF736" s="214"/>
      <c r="AG736" s="214" t="s">
        <v>371</v>
      </c>
      <c r="AH736" s="214">
        <v>0</v>
      </c>
      <c r="AI736" s="214"/>
      <c r="AJ736" s="214"/>
      <c r="AK736" s="214"/>
      <c r="AL736" s="214"/>
      <c r="AM736" s="214"/>
      <c r="AN736" s="214"/>
      <c r="AO736" s="214"/>
      <c r="AP736" s="214"/>
      <c r="AQ736" s="214"/>
      <c r="AR736" s="214"/>
      <c r="AS736" s="214"/>
      <c r="AT736" s="214"/>
      <c r="AU736" s="214"/>
      <c r="AV736" s="214"/>
      <c r="AW736" s="214"/>
      <c r="AX736" s="214"/>
      <c r="AY736" s="214"/>
      <c r="AZ736" s="214"/>
      <c r="BA736" s="214"/>
      <c r="BB736" s="214"/>
      <c r="BC736" s="214"/>
      <c r="BD736" s="214"/>
      <c r="BE736" s="214"/>
      <c r="BF736" s="214"/>
      <c r="BG736" s="214"/>
      <c r="BH736" s="214"/>
    </row>
    <row r="737" spans="1:60" outlineLevel="3" x14ac:dyDescent="0.2">
      <c r="A737" s="221"/>
      <c r="B737" s="222"/>
      <c r="C737" s="268" t="s">
        <v>1606</v>
      </c>
      <c r="D737" s="262"/>
      <c r="E737" s="263">
        <v>4.7279999999999998</v>
      </c>
      <c r="F737" s="224"/>
      <c r="G737" s="224"/>
      <c r="H737" s="224"/>
      <c r="I737" s="224"/>
      <c r="J737" s="224"/>
      <c r="K737" s="224"/>
      <c r="L737" s="224"/>
      <c r="M737" s="224"/>
      <c r="N737" s="223"/>
      <c r="O737" s="223"/>
      <c r="P737" s="223"/>
      <c r="Q737" s="223"/>
      <c r="R737" s="224"/>
      <c r="S737" s="224"/>
      <c r="T737" s="224"/>
      <c r="U737" s="224"/>
      <c r="V737" s="224"/>
      <c r="W737" s="224"/>
      <c r="X737" s="224"/>
      <c r="Y737" s="224"/>
      <c r="Z737" s="214"/>
      <c r="AA737" s="214"/>
      <c r="AB737" s="214"/>
      <c r="AC737" s="214"/>
      <c r="AD737" s="214"/>
      <c r="AE737" s="214"/>
      <c r="AF737" s="214"/>
      <c r="AG737" s="214" t="s">
        <v>371</v>
      </c>
      <c r="AH737" s="214">
        <v>0</v>
      </c>
      <c r="AI737" s="214"/>
      <c r="AJ737" s="214"/>
      <c r="AK737" s="214"/>
      <c r="AL737" s="214"/>
      <c r="AM737" s="214"/>
      <c r="AN737" s="214"/>
      <c r="AO737" s="214"/>
      <c r="AP737" s="214"/>
      <c r="AQ737" s="214"/>
      <c r="AR737" s="214"/>
      <c r="AS737" s="214"/>
      <c r="AT737" s="214"/>
      <c r="AU737" s="214"/>
      <c r="AV737" s="214"/>
      <c r="AW737" s="214"/>
      <c r="AX737" s="214"/>
      <c r="AY737" s="214"/>
      <c r="AZ737" s="214"/>
      <c r="BA737" s="214"/>
      <c r="BB737" s="214"/>
      <c r="BC737" s="214"/>
      <c r="BD737" s="214"/>
      <c r="BE737" s="214"/>
      <c r="BF737" s="214"/>
      <c r="BG737" s="214"/>
      <c r="BH737" s="214"/>
    </row>
    <row r="738" spans="1:60" outlineLevel="3" x14ac:dyDescent="0.2">
      <c r="A738" s="221"/>
      <c r="B738" s="222"/>
      <c r="C738" s="268" t="s">
        <v>1335</v>
      </c>
      <c r="D738" s="262"/>
      <c r="E738" s="263">
        <v>1.6548</v>
      </c>
      <c r="F738" s="224"/>
      <c r="G738" s="224"/>
      <c r="H738" s="224"/>
      <c r="I738" s="224"/>
      <c r="J738" s="224"/>
      <c r="K738" s="224"/>
      <c r="L738" s="224"/>
      <c r="M738" s="224"/>
      <c r="N738" s="223"/>
      <c r="O738" s="223"/>
      <c r="P738" s="223"/>
      <c r="Q738" s="223"/>
      <c r="R738" s="224"/>
      <c r="S738" s="224"/>
      <c r="T738" s="224"/>
      <c r="U738" s="224"/>
      <c r="V738" s="224"/>
      <c r="W738" s="224"/>
      <c r="X738" s="224"/>
      <c r="Y738" s="224"/>
      <c r="Z738" s="214"/>
      <c r="AA738" s="214"/>
      <c r="AB738" s="214"/>
      <c r="AC738" s="214"/>
      <c r="AD738" s="214"/>
      <c r="AE738" s="214"/>
      <c r="AF738" s="214"/>
      <c r="AG738" s="214" t="s">
        <v>371</v>
      </c>
      <c r="AH738" s="214">
        <v>0</v>
      </c>
      <c r="AI738" s="214"/>
      <c r="AJ738" s="214"/>
      <c r="AK738" s="214"/>
      <c r="AL738" s="214"/>
      <c r="AM738" s="214"/>
      <c r="AN738" s="214"/>
      <c r="AO738" s="214"/>
      <c r="AP738" s="214"/>
      <c r="AQ738" s="214"/>
      <c r="AR738" s="214"/>
      <c r="AS738" s="214"/>
      <c r="AT738" s="214"/>
      <c r="AU738" s="214"/>
      <c r="AV738" s="214"/>
      <c r="AW738" s="214"/>
      <c r="AX738" s="214"/>
      <c r="AY738" s="214"/>
      <c r="AZ738" s="214"/>
      <c r="BA738" s="214"/>
      <c r="BB738" s="214"/>
      <c r="BC738" s="214"/>
      <c r="BD738" s="214"/>
      <c r="BE738" s="214"/>
      <c r="BF738" s="214"/>
      <c r="BG738" s="214"/>
      <c r="BH738" s="214"/>
    </row>
    <row r="739" spans="1:60" outlineLevel="3" x14ac:dyDescent="0.2">
      <c r="A739" s="221"/>
      <c r="B739" s="222"/>
      <c r="C739" s="268" t="s">
        <v>1607</v>
      </c>
      <c r="D739" s="262"/>
      <c r="E739" s="263">
        <v>1.9</v>
      </c>
      <c r="F739" s="224"/>
      <c r="G739" s="224"/>
      <c r="H739" s="224"/>
      <c r="I739" s="224"/>
      <c r="J739" s="224"/>
      <c r="K739" s="224"/>
      <c r="L739" s="224"/>
      <c r="M739" s="224"/>
      <c r="N739" s="223"/>
      <c r="O739" s="223"/>
      <c r="P739" s="223"/>
      <c r="Q739" s="223"/>
      <c r="R739" s="224"/>
      <c r="S739" s="224"/>
      <c r="T739" s="224"/>
      <c r="U739" s="224"/>
      <c r="V739" s="224"/>
      <c r="W739" s="224"/>
      <c r="X739" s="224"/>
      <c r="Y739" s="224"/>
      <c r="Z739" s="214"/>
      <c r="AA739" s="214"/>
      <c r="AB739" s="214"/>
      <c r="AC739" s="214"/>
      <c r="AD739" s="214"/>
      <c r="AE739" s="214"/>
      <c r="AF739" s="214"/>
      <c r="AG739" s="214" t="s">
        <v>371</v>
      </c>
      <c r="AH739" s="214">
        <v>0</v>
      </c>
      <c r="AI739" s="214"/>
      <c r="AJ739" s="214"/>
      <c r="AK739" s="214"/>
      <c r="AL739" s="214"/>
      <c r="AM739" s="214"/>
      <c r="AN739" s="214"/>
      <c r="AO739" s="214"/>
      <c r="AP739" s="214"/>
      <c r="AQ739" s="214"/>
      <c r="AR739" s="214"/>
      <c r="AS739" s="214"/>
      <c r="AT739" s="214"/>
      <c r="AU739" s="214"/>
      <c r="AV739" s="214"/>
      <c r="AW739" s="214"/>
      <c r="AX739" s="214"/>
      <c r="AY739" s="214"/>
      <c r="AZ739" s="214"/>
      <c r="BA739" s="214"/>
      <c r="BB739" s="214"/>
      <c r="BC739" s="214"/>
      <c r="BD739" s="214"/>
      <c r="BE739" s="214"/>
      <c r="BF739" s="214"/>
      <c r="BG739" s="214"/>
      <c r="BH739" s="214"/>
    </row>
    <row r="740" spans="1:60" outlineLevel="1" x14ac:dyDescent="0.2">
      <c r="A740" s="236">
        <v>166</v>
      </c>
      <c r="B740" s="237" t="s">
        <v>885</v>
      </c>
      <c r="C740" s="254" t="s">
        <v>886</v>
      </c>
      <c r="D740" s="238" t="s">
        <v>379</v>
      </c>
      <c r="E740" s="239">
        <v>94.81</v>
      </c>
      <c r="F740" s="240"/>
      <c r="G740" s="241">
        <f>ROUND(E740*F740,2)</f>
        <v>0</v>
      </c>
      <c r="H740" s="240"/>
      <c r="I740" s="241">
        <f>ROUND(E740*H740,2)</f>
        <v>0</v>
      </c>
      <c r="J740" s="240"/>
      <c r="K740" s="241">
        <f>ROUND(E740*J740,2)</f>
        <v>0</v>
      </c>
      <c r="L740" s="241">
        <v>12</v>
      </c>
      <c r="M740" s="241">
        <f>G740*(1+L740/100)</f>
        <v>0</v>
      </c>
      <c r="N740" s="239">
        <v>3.5E-4</v>
      </c>
      <c r="O740" s="239">
        <f>ROUND(E740*N740,2)</f>
        <v>0.03</v>
      </c>
      <c r="P740" s="239">
        <v>0</v>
      </c>
      <c r="Q740" s="239">
        <f>ROUND(E740*P740,2)</f>
        <v>0</v>
      </c>
      <c r="R740" s="241" t="s">
        <v>877</v>
      </c>
      <c r="S740" s="241" t="s">
        <v>315</v>
      </c>
      <c r="T740" s="242" t="s">
        <v>315</v>
      </c>
      <c r="U740" s="224">
        <v>0.01</v>
      </c>
      <c r="V740" s="224">
        <f>ROUND(E740*U740,2)</f>
        <v>0.95</v>
      </c>
      <c r="W740" s="224"/>
      <c r="X740" s="224" t="s">
        <v>336</v>
      </c>
      <c r="Y740" s="224" t="s">
        <v>317</v>
      </c>
      <c r="Z740" s="214"/>
      <c r="AA740" s="214"/>
      <c r="AB740" s="214"/>
      <c r="AC740" s="214"/>
      <c r="AD740" s="214"/>
      <c r="AE740" s="214"/>
      <c r="AF740" s="214"/>
      <c r="AG740" s="214" t="s">
        <v>367</v>
      </c>
      <c r="AH740" s="214"/>
      <c r="AI740" s="214"/>
      <c r="AJ740" s="214"/>
      <c r="AK740" s="214"/>
      <c r="AL740" s="214"/>
      <c r="AM740" s="214"/>
      <c r="AN740" s="214"/>
      <c r="AO740" s="214"/>
      <c r="AP740" s="214"/>
      <c r="AQ740" s="214"/>
      <c r="AR740" s="214"/>
      <c r="AS740" s="214"/>
      <c r="AT740" s="214"/>
      <c r="AU740" s="214"/>
      <c r="AV740" s="214"/>
      <c r="AW740" s="214"/>
      <c r="AX740" s="214"/>
      <c r="AY740" s="214"/>
      <c r="AZ740" s="214"/>
      <c r="BA740" s="214"/>
      <c r="BB740" s="214"/>
      <c r="BC740" s="214"/>
      <c r="BD740" s="214"/>
      <c r="BE740" s="214"/>
      <c r="BF740" s="214"/>
      <c r="BG740" s="214"/>
      <c r="BH740" s="214"/>
    </row>
    <row r="741" spans="1:60" outlineLevel="2" x14ac:dyDescent="0.2">
      <c r="A741" s="221"/>
      <c r="B741" s="222"/>
      <c r="C741" s="268" t="s">
        <v>1566</v>
      </c>
      <c r="D741" s="262"/>
      <c r="E741" s="263"/>
      <c r="F741" s="224"/>
      <c r="G741" s="224"/>
      <c r="H741" s="224"/>
      <c r="I741" s="224"/>
      <c r="J741" s="224"/>
      <c r="K741" s="224"/>
      <c r="L741" s="224"/>
      <c r="M741" s="224"/>
      <c r="N741" s="223"/>
      <c r="O741" s="223"/>
      <c r="P741" s="223"/>
      <c r="Q741" s="223"/>
      <c r="R741" s="224"/>
      <c r="S741" s="224"/>
      <c r="T741" s="224"/>
      <c r="U741" s="224"/>
      <c r="V741" s="224"/>
      <c r="W741" s="224"/>
      <c r="X741" s="224"/>
      <c r="Y741" s="224"/>
      <c r="Z741" s="214"/>
      <c r="AA741" s="214"/>
      <c r="AB741" s="214"/>
      <c r="AC741" s="214"/>
      <c r="AD741" s="214"/>
      <c r="AE741" s="214"/>
      <c r="AF741" s="214"/>
      <c r="AG741" s="214" t="s">
        <v>371</v>
      </c>
      <c r="AH741" s="214">
        <v>0</v>
      </c>
      <c r="AI741" s="214"/>
      <c r="AJ741" s="214"/>
      <c r="AK741" s="214"/>
      <c r="AL741" s="214"/>
      <c r="AM741" s="214"/>
      <c r="AN741" s="214"/>
      <c r="AO741" s="214"/>
      <c r="AP741" s="214"/>
      <c r="AQ741" s="214"/>
      <c r="AR741" s="214"/>
      <c r="AS741" s="214"/>
      <c r="AT741" s="214"/>
      <c r="AU741" s="214"/>
      <c r="AV741" s="214"/>
      <c r="AW741" s="214"/>
      <c r="AX741" s="214"/>
      <c r="AY741" s="214"/>
      <c r="AZ741" s="214"/>
      <c r="BA741" s="214"/>
      <c r="BB741" s="214"/>
      <c r="BC741" s="214"/>
      <c r="BD741" s="214"/>
      <c r="BE741" s="214"/>
      <c r="BF741" s="214"/>
      <c r="BG741" s="214"/>
      <c r="BH741" s="214"/>
    </row>
    <row r="742" spans="1:60" outlineLevel="3" x14ac:dyDescent="0.2">
      <c r="A742" s="221"/>
      <c r="B742" s="222"/>
      <c r="C742" s="268" t="s">
        <v>1567</v>
      </c>
      <c r="D742" s="262"/>
      <c r="E742" s="263">
        <v>12.97</v>
      </c>
      <c r="F742" s="224"/>
      <c r="G742" s="224"/>
      <c r="H742" s="224"/>
      <c r="I742" s="224"/>
      <c r="J742" s="224"/>
      <c r="K742" s="224"/>
      <c r="L742" s="224"/>
      <c r="M742" s="224"/>
      <c r="N742" s="223"/>
      <c r="O742" s="223"/>
      <c r="P742" s="223"/>
      <c r="Q742" s="223"/>
      <c r="R742" s="224"/>
      <c r="S742" s="224"/>
      <c r="T742" s="224"/>
      <c r="U742" s="224"/>
      <c r="V742" s="224"/>
      <c r="W742" s="224"/>
      <c r="X742" s="224"/>
      <c r="Y742" s="224"/>
      <c r="Z742" s="214"/>
      <c r="AA742" s="214"/>
      <c r="AB742" s="214"/>
      <c r="AC742" s="214"/>
      <c r="AD742" s="214"/>
      <c r="AE742" s="214"/>
      <c r="AF742" s="214"/>
      <c r="AG742" s="214" t="s">
        <v>371</v>
      </c>
      <c r="AH742" s="214">
        <v>0</v>
      </c>
      <c r="AI742" s="214"/>
      <c r="AJ742" s="214"/>
      <c r="AK742" s="214"/>
      <c r="AL742" s="214"/>
      <c r="AM742" s="214"/>
      <c r="AN742" s="214"/>
      <c r="AO742" s="214"/>
      <c r="AP742" s="214"/>
      <c r="AQ742" s="214"/>
      <c r="AR742" s="214"/>
      <c r="AS742" s="214"/>
      <c r="AT742" s="214"/>
      <c r="AU742" s="214"/>
      <c r="AV742" s="214"/>
      <c r="AW742" s="214"/>
      <c r="AX742" s="214"/>
      <c r="AY742" s="214"/>
      <c r="AZ742" s="214"/>
      <c r="BA742" s="214"/>
      <c r="BB742" s="214"/>
      <c r="BC742" s="214"/>
      <c r="BD742" s="214"/>
      <c r="BE742" s="214"/>
      <c r="BF742" s="214"/>
      <c r="BG742" s="214"/>
      <c r="BH742" s="214"/>
    </row>
    <row r="743" spans="1:60" outlineLevel="3" x14ac:dyDescent="0.2">
      <c r="A743" s="221"/>
      <c r="B743" s="222"/>
      <c r="C743" s="268" t="s">
        <v>1572</v>
      </c>
      <c r="D743" s="262"/>
      <c r="E743" s="263">
        <v>15.68</v>
      </c>
      <c r="F743" s="224"/>
      <c r="G743" s="224"/>
      <c r="H743" s="224"/>
      <c r="I743" s="224"/>
      <c r="J743" s="224"/>
      <c r="K743" s="224"/>
      <c r="L743" s="224"/>
      <c r="M743" s="224"/>
      <c r="N743" s="223"/>
      <c r="O743" s="223"/>
      <c r="P743" s="223"/>
      <c r="Q743" s="223"/>
      <c r="R743" s="224"/>
      <c r="S743" s="224"/>
      <c r="T743" s="224"/>
      <c r="U743" s="224"/>
      <c r="V743" s="224"/>
      <c r="W743" s="224"/>
      <c r="X743" s="224"/>
      <c r="Y743" s="224"/>
      <c r="Z743" s="214"/>
      <c r="AA743" s="214"/>
      <c r="AB743" s="214"/>
      <c r="AC743" s="214"/>
      <c r="AD743" s="214"/>
      <c r="AE743" s="214"/>
      <c r="AF743" s="214"/>
      <c r="AG743" s="214" t="s">
        <v>371</v>
      </c>
      <c r="AH743" s="214">
        <v>0</v>
      </c>
      <c r="AI743" s="214"/>
      <c r="AJ743" s="214"/>
      <c r="AK743" s="214"/>
      <c r="AL743" s="214"/>
      <c r="AM743" s="214"/>
      <c r="AN743" s="214"/>
      <c r="AO743" s="214"/>
      <c r="AP743" s="214"/>
      <c r="AQ743" s="214"/>
      <c r="AR743" s="214"/>
      <c r="AS743" s="214"/>
      <c r="AT743" s="214"/>
      <c r="AU743" s="214"/>
      <c r="AV743" s="214"/>
      <c r="AW743" s="214"/>
      <c r="AX743" s="214"/>
      <c r="AY743" s="214"/>
      <c r="AZ743" s="214"/>
      <c r="BA743" s="214"/>
      <c r="BB743" s="214"/>
      <c r="BC743" s="214"/>
      <c r="BD743" s="214"/>
      <c r="BE743" s="214"/>
      <c r="BF743" s="214"/>
      <c r="BG743" s="214"/>
      <c r="BH743" s="214"/>
    </row>
    <row r="744" spans="1:60" outlineLevel="3" x14ac:dyDescent="0.2">
      <c r="A744" s="221"/>
      <c r="B744" s="222"/>
      <c r="C744" s="268" t="s">
        <v>1568</v>
      </c>
      <c r="D744" s="262"/>
      <c r="E744" s="263">
        <v>0.92</v>
      </c>
      <c r="F744" s="224"/>
      <c r="G744" s="224"/>
      <c r="H744" s="224"/>
      <c r="I744" s="224"/>
      <c r="J744" s="224"/>
      <c r="K744" s="224"/>
      <c r="L744" s="224"/>
      <c r="M744" s="224"/>
      <c r="N744" s="223"/>
      <c r="O744" s="223"/>
      <c r="P744" s="223"/>
      <c r="Q744" s="223"/>
      <c r="R744" s="224"/>
      <c r="S744" s="224"/>
      <c r="T744" s="224"/>
      <c r="U744" s="224"/>
      <c r="V744" s="224"/>
      <c r="W744" s="224"/>
      <c r="X744" s="224"/>
      <c r="Y744" s="224"/>
      <c r="Z744" s="214"/>
      <c r="AA744" s="214"/>
      <c r="AB744" s="214"/>
      <c r="AC744" s="214"/>
      <c r="AD744" s="214"/>
      <c r="AE744" s="214"/>
      <c r="AF744" s="214"/>
      <c r="AG744" s="214" t="s">
        <v>371</v>
      </c>
      <c r="AH744" s="214">
        <v>0</v>
      </c>
      <c r="AI744" s="214"/>
      <c r="AJ744" s="214"/>
      <c r="AK744" s="214"/>
      <c r="AL744" s="214"/>
      <c r="AM744" s="214"/>
      <c r="AN744" s="214"/>
      <c r="AO744" s="214"/>
      <c r="AP744" s="214"/>
      <c r="AQ744" s="214"/>
      <c r="AR744" s="214"/>
      <c r="AS744" s="214"/>
      <c r="AT744" s="214"/>
      <c r="AU744" s="214"/>
      <c r="AV744" s="214"/>
      <c r="AW744" s="214"/>
      <c r="AX744" s="214"/>
      <c r="AY744" s="214"/>
      <c r="AZ744" s="214"/>
      <c r="BA744" s="214"/>
      <c r="BB744" s="214"/>
      <c r="BC744" s="214"/>
      <c r="BD744" s="214"/>
      <c r="BE744" s="214"/>
      <c r="BF744" s="214"/>
      <c r="BG744" s="214"/>
      <c r="BH744" s="214"/>
    </row>
    <row r="745" spans="1:60" outlineLevel="3" x14ac:dyDescent="0.2">
      <c r="A745" s="221"/>
      <c r="B745" s="222"/>
      <c r="C745" s="268" t="s">
        <v>1569</v>
      </c>
      <c r="D745" s="262"/>
      <c r="E745" s="263">
        <v>23.07</v>
      </c>
      <c r="F745" s="224"/>
      <c r="G745" s="224"/>
      <c r="H745" s="224"/>
      <c r="I745" s="224"/>
      <c r="J745" s="224"/>
      <c r="K745" s="224"/>
      <c r="L745" s="224"/>
      <c r="M745" s="224"/>
      <c r="N745" s="223"/>
      <c r="O745" s="223"/>
      <c r="P745" s="223"/>
      <c r="Q745" s="223"/>
      <c r="R745" s="224"/>
      <c r="S745" s="224"/>
      <c r="T745" s="224"/>
      <c r="U745" s="224"/>
      <c r="V745" s="224"/>
      <c r="W745" s="224"/>
      <c r="X745" s="224"/>
      <c r="Y745" s="224"/>
      <c r="Z745" s="214"/>
      <c r="AA745" s="214"/>
      <c r="AB745" s="214"/>
      <c r="AC745" s="214"/>
      <c r="AD745" s="214"/>
      <c r="AE745" s="214"/>
      <c r="AF745" s="214"/>
      <c r="AG745" s="214" t="s">
        <v>371</v>
      </c>
      <c r="AH745" s="214">
        <v>0</v>
      </c>
      <c r="AI745" s="214"/>
      <c r="AJ745" s="214"/>
      <c r="AK745" s="214"/>
      <c r="AL745" s="214"/>
      <c r="AM745" s="214"/>
      <c r="AN745" s="214"/>
      <c r="AO745" s="214"/>
      <c r="AP745" s="214"/>
      <c r="AQ745" s="214"/>
      <c r="AR745" s="214"/>
      <c r="AS745" s="214"/>
      <c r="AT745" s="214"/>
      <c r="AU745" s="214"/>
      <c r="AV745" s="214"/>
      <c r="AW745" s="214"/>
      <c r="AX745" s="214"/>
      <c r="AY745" s="214"/>
      <c r="AZ745" s="214"/>
      <c r="BA745" s="214"/>
      <c r="BB745" s="214"/>
      <c r="BC745" s="214"/>
      <c r="BD745" s="214"/>
      <c r="BE745" s="214"/>
      <c r="BF745" s="214"/>
      <c r="BG745" s="214"/>
      <c r="BH745" s="214"/>
    </row>
    <row r="746" spans="1:60" outlineLevel="3" x14ac:dyDescent="0.2">
      <c r="A746" s="221"/>
      <c r="B746" s="222"/>
      <c r="C746" s="268" t="s">
        <v>1570</v>
      </c>
      <c r="D746" s="262"/>
      <c r="E746" s="263">
        <v>24.7</v>
      </c>
      <c r="F746" s="224"/>
      <c r="G746" s="224"/>
      <c r="H746" s="224"/>
      <c r="I746" s="224"/>
      <c r="J746" s="224"/>
      <c r="K746" s="224"/>
      <c r="L746" s="224"/>
      <c r="M746" s="224"/>
      <c r="N746" s="223"/>
      <c r="O746" s="223"/>
      <c r="P746" s="223"/>
      <c r="Q746" s="223"/>
      <c r="R746" s="224"/>
      <c r="S746" s="224"/>
      <c r="T746" s="224"/>
      <c r="U746" s="224"/>
      <c r="V746" s="224"/>
      <c r="W746" s="224"/>
      <c r="X746" s="224"/>
      <c r="Y746" s="224"/>
      <c r="Z746" s="214"/>
      <c r="AA746" s="214"/>
      <c r="AB746" s="214"/>
      <c r="AC746" s="214"/>
      <c r="AD746" s="214"/>
      <c r="AE746" s="214"/>
      <c r="AF746" s="214"/>
      <c r="AG746" s="214" t="s">
        <v>371</v>
      </c>
      <c r="AH746" s="214">
        <v>0</v>
      </c>
      <c r="AI746" s="214"/>
      <c r="AJ746" s="214"/>
      <c r="AK746" s="214"/>
      <c r="AL746" s="214"/>
      <c r="AM746" s="214"/>
      <c r="AN746" s="214"/>
      <c r="AO746" s="214"/>
      <c r="AP746" s="214"/>
      <c r="AQ746" s="214"/>
      <c r="AR746" s="214"/>
      <c r="AS746" s="214"/>
      <c r="AT746" s="214"/>
      <c r="AU746" s="214"/>
      <c r="AV746" s="214"/>
      <c r="AW746" s="214"/>
      <c r="AX746" s="214"/>
      <c r="AY746" s="214"/>
      <c r="AZ746" s="214"/>
      <c r="BA746" s="214"/>
      <c r="BB746" s="214"/>
      <c r="BC746" s="214"/>
      <c r="BD746" s="214"/>
      <c r="BE746" s="214"/>
      <c r="BF746" s="214"/>
      <c r="BG746" s="214"/>
      <c r="BH746" s="214"/>
    </row>
    <row r="747" spans="1:60" outlineLevel="3" x14ac:dyDescent="0.2">
      <c r="A747" s="221"/>
      <c r="B747" s="222"/>
      <c r="C747" s="268" t="s">
        <v>1571</v>
      </c>
      <c r="D747" s="262"/>
      <c r="E747" s="263">
        <v>12.32</v>
      </c>
      <c r="F747" s="224"/>
      <c r="G747" s="224"/>
      <c r="H747" s="224"/>
      <c r="I747" s="224"/>
      <c r="J747" s="224"/>
      <c r="K747" s="224"/>
      <c r="L747" s="224"/>
      <c r="M747" s="224"/>
      <c r="N747" s="223"/>
      <c r="O747" s="223"/>
      <c r="P747" s="223"/>
      <c r="Q747" s="223"/>
      <c r="R747" s="224"/>
      <c r="S747" s="224"/>
      <c r="T747" s="224"/>
      <c r="U747" s="224"/>
      <c r="V747" s="224"/>
      <c r="W747" s="224"/>
      <c r="X747" s="224"/>
      <c r="Y747" s="224"/>
      <c r="Z747" s="214"/>
      <c r="AA747" s="214"/>
      <c r="AB747" s="214"/>
      <c r="AC747" s="214"/>
      <c r="AD747" s="214"/>
      <c r="AE747" s="214"/>
      <c r="AF747" s="214"/>
      <c r="AG747" s="214" t="s">
        <v>371</v>
      </c>
      <c r="AH747" s="214">
        <v>0</v>
      </c>
      <c r="AI747" s="214"/>
      <c r="AJ747" s="214"/>
      <c r="AK747" s="214"/>
      <c r="AL747" s="214"/>
      <c r="AM747" s="214"/>
      <c r="AN747" s="214"/>
      <c r="AO747" s="214"/>
      <c r="AP747" s="214"/>
      <c r="AQ747" s="214"/>
      <c r="AR747" s="214"/>
      <c r="AS747" s="214"/>
      <c r="AT747" s="214"/>
      <c r="AU747" s="214"/>
      <c r="AV747" s="214"/>
      <c r="AW747" s="214"/>
      <c r="AX747" s="214"/>
      <c r="AY747" s="214"/>
      <c r="AZ747" s="214"/>
      <c r="BA747" s="214"/>
      <c r="BB747" s="214"/>
      <c r="BC747" s="214"/>
      <c r="BD747" s="214"/>
      <c r="BE747" s="214"/>
      <c r="BF747" s="214"/>
      <c r="BG747" s="214"/>
      <c r="BH747" s="214"/>
    </row>
    <row r="748" spans="1:60" outlineLevel="3" x14ac:dyDescent="0.2">
      <c r="A748" s="221"/>
      <c r="B748" s="222"/>
      <c r="C748" s="268" t="s">
        <v>1573</v>
      </c>
      <c r="D748" s="262"/>
      <c r="E748" s="263">
        <v>3.39</v>
      </c>
      <c r="F748" s="224"/>
      <c r="G748" s="224"/>
      <c r="H748" s="224"/>
      <c r="I748" s="224"/>
      <c r="J748" s="224"/>
      <c r="K748" s="224"/>
      <c r="L748" s="224"/>
      <c r="M748" s="224"/>
      <c r="N748" s="223"/>
      <c r="O748" s="223"/>
      <c r="P748" s="223"/>
      <c r="Q748" s="223"/>
      <c r="R748" s="224"/>
      <c r="S748" s="224"/>
      <c r="T748" s="224"/>
      <c r="U748" s="224"/>
      <c r="V748" s="224"/>
      <c r="W748" s="224"/>
      <c r="X748" s="224"/>
      <c r="Y748" s="224"/>
      <c r="Z748" s="214"/>
      <c r="AA748" s="214"/>
      <c r="AB748" s="214"/>
      <c r="AC748" s="214"/>
      <c r="AD748" s="214"/>
      <c r="AE748" s="214"/>
      <c r="AF748" s="214"/>
      <c r="AG748" s="214" t="s">
        <v>371</v>
      </c>
      <c r="AH748" s="214">
        <v>0</v>
      </c>
      <c r="AI748" s="214"/>
      <c r="AJ748" s="214"/>
      <c r="AK748" s="214"/>
      <c r="AL748" s="214"/>
      <c r="AM748" s="214"/>
      <c r="AN748" s="214"/>
      <c r="AO748" s="214"/>
      <c r="AP748" s="214"/>
      <c r="AQ748" s="214"/>
      <c r="AR748" s="214"/>
      <c r="AS748" s="214"/>
      <c r="AT748" s="214"/>
      <c r="AU748" s="214"/>
      <c r="AV748" s="214"/>
      <c r="AW748" s="214"/>
      <c r="AX748" s="214"/>
      <c r="AY748" s="214"/>
      <c r="AZ748" s="214"/>
      <c r="BA748" s="214"/>
      <c r="BB748" s="214"/>
      <c r="BC748" s="214"/>
      <c r="BD748" s="214"/>
      <c r="BE748" s="214"/>
      <c r="BF748" s="214"/>
      <c r="BG748" s="214"/>
      <c r="BH748" s="214"/>
    </row>
    <row r="749" spans="1:60" outlineLevel="3" x14ac:dyDescent="0.2">
      <c r="A749" s="221"/>
      <c r="B749" s="222"/>
      <c r="C749" s="268" t="s">
        <v>1574</v>
      </c>
      <c r="D749" s="262"/>
      <c r="E749" s="263">
        <v>1.76</v>
      </c>
      <c r="F749" s="224"/>
      <c r="G749" s="224"/>
      <c r="H749" s="224"/>
      <c r="I749" s="224"/>
      <c r="J749" s="224"/>
      <c r="K749" s="224"/>
      <c r="L749" s="224"/>
      <c r="M749" s="224"/>
      <c r="N749" s="223"/>
      <c r="O749" s="223"/>
      <c r="P749" s="223"/>
      <c r="Q749" s="223"/>
      <c r="R749" s="224"/>
      <c r="S749" s="224"/>
      <c r="T749" s="224"/>
      <c r="U749" s="224"/>
      <c r="V749" s="224"/>
      <c r="W749" s="224"/>
      <c r="X749" s="224"/>
      <c r="Y749" s="224"/>
      <c r="Z749" s="214"/>
      <c r="AA749" s="214"/>
      <c r="AB749" s="214"/>
      <c r="AC749" s="214"/>
      <c r="AD749" s="214"/>
      <c r="AE749" s="214"/>
      <c r="AF749" s="214"/>
      <c r="AG749" s="214" t="s">
        <v>371</v>
      </c>
      <c r="AH749" s="214">
        <v>0</v>
      </c>
      <c r="AI749" s="214"/>
      <c r="AJ749" s="214"/>
      <c r="AK749" s="214"/>
      <c r="AL749" s="214"/>
      <c r="AM749" s="214"/>
      <c r="AN749" s="214"/>
      <c r="AO749" s="214"/>
      <c r="AP749" s="214"/>
      <c r="AQ749" s="214"/>
      <c r="AR749" s="214"/>
      <c r="AS749" s="214"/>
      <c r="AT749" s="214"/>
      <c r="AU749" s="214"/>
      <c r="AV749" s="214"/>
      <c r="AW749" s="214"/>
      <c r="AX749" s="214"/>
      <c r="AY749" s="214"/>
      <c r="AZ749" s="214"/>
      <c r="BA749" s="214"/>
      <c r="BB749" s="214"/>
      <c r="BC749" s="214"/>
      <c r="BD749" s="214"/>
      <c r="BE749" s="214"/>
      <c r="BF749" s="214"/>
      <c r="BG749" s="214"/>
      <c r="BH749" s="214"/>
    </row>
    <row r="750" spans="1:60" outlineLevel="1" x14ac:dyDescent="0.2">
      <c r="A750" s="236">
        <v>167</v>
      </c>
      <c r="B750" s="237" t="s">
        <v>875</v>
      </c>
      <c r="C750" s="254" t="s">
        <v>876</v>
      </c>
      <c r="D750" s="238" t="s">
        <v>379</v>
      </c>
      <c r="E750" s="239">
        <v>108.17165</v>
      </c>
      <c r="F750" s="240"/>
      <c r="G750" s="241">
        <f>ROUND(E750*F750,2)</f>
        <v>0</v>
      </c>
      <c r="H750" s="240"/>
      <c r="I750" s="241">
        <f>ROUND(E750*H750,2)</f>
        <v>0</v>
      </c>
      <c r="J750" s="240"/>
      <c r="K750" s="241">
        <f>ROUND(E750*J750,2)</f>
        <v>0</v>
      </c>
      <c r="L750" s="241">
        <v>12</v>
      </c>
      <c r="M750" s="241">
        <f>G750*(1+L750/100)</f>
        <v>0</v>
      </c>
      <c r="N750" s="239">
        <v>0</v>
      </c>
      <c r="O750" s="239">
        <f>ROUND(E750*N750,2)</f>
        <v>0</v>
      </c>
      <c r="P750" s="239">
        <v>8.9999999999999998E-4</v>
      </c>
      <c r="Q750" s="239">
        <f>ROUND(E750*P750,2)</f>
        <v>0.1</v>
      </c>
      <c r="R750" s="241" t="s">
        <v>877</v>
      </c>
      <c r="S750" s="241" t="s">
        <v>315</v>
      </c>
      <c r="T750" s="242" t="s">
        <v>315</v>
      </c>
      <c r="U750" s="224">
        <v>0.08</v>
      </c>
      <c r="V750" s="224">
        <f>ROUND(E750*U750,2)</f>
        <v>8.65</v>
      </c>
      <c r="W750" s="224"/>
      <c r="X750" s="224" t="s">
        <v>336</v>
      </c>
      <c r="Y750" s="224" t="s">
        <v>317</v>
      </c>
      <c r="Z750" s="214"/>
      <c r="AA750" s="214"/>
      <c r="AB750" s="214"/>
      <c r="AC750" s="214"/>
      <c r="AD750" s="214"/>
      <c r="AE750" s="214"/>
      <c r="AF750" s="214"/>
      <c r="AG750" s="214" t="s">
        <v>367</v>
      </c>
      <c r="AH750" s="214"/>
      <c r="AI750" s="214"/>
      <c r="AJ750" s="214"/>
      <c r="AK750" s="214"/>
      <c r="AL750" s="214"/>
      <c r="AM750" s="214"/>
      <c r="AN750" s="214"/>
      <c r="AO750" s="214"/>
      <c r="AP750" s="214"/>
      <c r="AQ750" s="214"/>
      <c r="AR750" s="214"/>
      <c r="AS750" s="214"/>
      <c r="AT750" s="214"/>
      <c r="AU750" s="214"/>
      <c r="AV750" s="214"/>
      <c r="AW750" s="214"/>
      <c r="AX750" s="214"/>
      <c r="AY750" s="214"/>
      <c r="AZ750" s="214"/>
      <c r="BA750" s="214"/>
      <c r="BB750" s="214"/>
      <c r="BC750" s="214"/>
      <c r="BD750" s="214"/>
      <c r="BE750" s="214"/>
      <c r="BF750" s="214"/>
      <c r="BG750" s="214"/>
      <c r="BH750" s="214"/>
    </row>
    <row r="751" spans="1:60" outlineLevel="2" x14ac:dyDescent="0.2">
      <c r="A751" s="221"/>
      <c r="B751" s="222"/>
      <c r="C751" s="268" t="s">
        <v>991</v>
      </c>
      <c r="D751" s="262"/>
      <c r="E751" s="263"/>
      <c r="F751" s="224"/>
      <c r="G751" s="224"/>
      <c r="H751" s="224"/>
      <c r="I751" s="224"/>
      <c r="J751" s="224"/>
      <c r="K751" s="224"/>
      <c r="L751" s="224"/>
      <c r="M751" s="224"/>
      <c r="N751" s="223"/>
      <c r="O751" s="223"/>
      <c r="P751" s="223"/>
      <c r="Q751" s="223"/>
      <c r="R751" s="224"/>
      <c r="S751" s="224"/>
      <c r="T751" s="224"/>
      <c r="U751" s="224"/>
      <c r="V751" s="224"/>
      <c r="W751" s="224"/>
      <c r="X751" s="224"/>
      <c r="Y751" s="224"/>
      <c r="Z751" s="214"/>
      <c r="AA751" s="214"/>
      <c r="AB751" s="214"/>
      <c r="AC751" s="214"/>
      <c r="AD751" s="214"/>
      <c r="AE751" s="214"/>
      <c r="AF751" s="214"/>
      <c r="AG751" s="214" t="s">
        <v>371</v>
      </c>
      <c r="AH751" s="214">
        <v>0</v>
      </c>
      <c r="AI751" s="214"/>
      <c r="AJ751" s="214"/>
      <c r="AK751" s="214"/>
      <c r="AL751" s="214"/>
      <c r="AM751" s="214"/>
      <c r="AN751" s="214"/>
      <c r="AO751" s="214"/>
      <c r="AP751" s="214"/>
      <c r="AQ751" s="214"/>
      <c r="AR751" s="214"/>
      <c r="AS751" s="214"/>
      <c r="AT751" s="214"/>
      <c r="AU751" s="214"/>
      <c r="AV751" s="214"/>
      <c r="AW751" s="214"/>
      <c r="AX751" s="214"/>
      <c r="AY751" s="214"/>
      <c r="AZ751" s="214"/>
      <c r="BA751" s="214"/>
      <c r="BB751" s="214"/>
      <c r="BC751" s="214"/>
      <c r="BD751" s="214"/>
      <c r="BE751" s="214"/>
      <c r="BF751" s="214"/>
      <c r="BG751" s="214"/>
      <c r="BH751" s="214"/>
    </row>
    <row r="752" spans="1:60" outlineLevel="3" x14ac:dyDescent="0.2">
      <c r="A752" s="221"/>
      <c r="B752" s="222"/>
      <c r="C752" s="268" t="s">
        <v>1007</v>
      </c>
      <c r="D752" s="262"/>
      <c r="E752" s="263"/>
      <c r="F752" s="224"/>
      <c r="G752" s="224"/>
      <c r="H752" s="224"/>
      <c r="I752" s="224"/>
      <c r="J752" s="224"/>
      <c r="K752" s="224"/>
      <c r="L752" s="224"/>
      <c r="M752" s="224"/>
      <c r="N752" s="223"/>
      <c r="O752" s="223"/>
      <c r="P752" s="223"/>
      <c r="Q752" s="223"/>
      <c r="R752" s="224"/>
      <c r="S752" s="224"/>
      <c r="T752" s="224"/>
      <c r="U752" s="224"/>
      <c r="V752" s="224"/>
      <c r="W752" s="224"/>
      <c r="X752" s="224"/>
      <c r="Y752" s="224"/>
      <c r="Z752" s="214"/>
      <c r="AA752" s="214"/>
      <c r="AB752" s="214"/>
      <c r="AC752" s="214"/>
      <c r="AD752" s="214"/>
      <c r="AE752" s="214"/>
      <c r="AF752" s="214"/>
      <c r="AG752" s="214" t="s">
        <v>371</v>
      </c>
      <c r="AH752" s="214">
        <v>0</v>
      </c>
      <c r="AI752" s="214"/>
      <c r="AJ752" s="214"/>
      <c r="AK752" s="214"/>
      <c r="AL752" s="214"/>
      <c r="AM752" s="214"/>
      <c r="AN752" s="214"/>
      <c r="AO752" s="214"/>
      <c r="AP752" s="214"/>
      <c r="AQ752" s="214"/>
      <c r="AR752" s="214"/>
      <c r="AS752" s="214"/>
      <c r="AT752" s="214"/>
      <c r="AU752" s="214"/>
      <c r="AV752" s="214"/>
      <c r="AW752" s="214"/>
      <c r="AX752" s="214"/>
      <c r="AY752" s="214"/>
      <c r="AZ752" s="214"/>
      <c r="BA752" s="214"/>
      <c r="BB752" s="214"/>
      <c r="BC752" s="214"/>
      <c r="BD752" s="214"/>
      <c r="BE752" s="214"/>
      <c r="BF752" s="214"/>
      <c r="BG752" s="214"/>
      <c r="BH752" s="214"/>
    </row>
    <row r="753" spans="1:60" outlineLevel="3" x14ac:dyDescent="0.2">
      <c r="A753" s="221"/>
      <c r="B753" s="222"/>
      <c r="C753" s="269" t="s">
        <v>480</v>
      </c>
      <c r="D753" s="264"/>
      <c r="E753" s="265"/>
      <c r="F753" s="224"/>
      <c r="G753" s="224"/>
      <c r="H753" s="224"/>
      <c r="I753" s="224"/>
      <c r="J753" s="224"/>
      <c r="K753" s="224"/>
      <c r="L753" s="224"/>
      <c r="M753" s="224"/>
      <c r="N753" s="223"/>
      <c r="O753" s="223"/>
      <c r="P753" s="223"/>
      <c r="Q753" s="223"/>
      <c r="R753" s="224"/>
      <c r="S753" s="224"/>
      <c r="T753" s="224"/>
      <c r="U753" s="224"/>
      <c r="V753" s="224"/>
      <c r="W753" s="224"/>
      <c r="X753" s="224"/>
      <c r="Y753" s="224"/>
      <c r="Z753" s="214"/>
      <c r="AA753" s="214"/>
      <c r="AB753" s="214"/>
      <c r="AC753" s="214"/>
      <c r="AD753" s="214"/>
      <c r="AE753" s="214"/>
      <c r="AF753" s="214"/>
      <c r="AG753" s="214" t="s">
        <v>371</v>
      </c>
      <c r="AH753" s="214"/>
      <c r="AI753" s="214"/>
      <c r="AJ753" s="214"/>
      <c r="AK753" s="214"/>
      <c r="AL753" s="214"/>
      <c r="AM753" s="214"/>
      <c r="AN753" s="214"/>
      <c r="AO753" s="214"/>
      <c r="AP753" s="214"/>
      <c r="AQ753" s="214"/>
      <c r="AR753" s="214"/>
      <c r="AS753" s="214"/>
      <c r="AT753" s="214"/>
      <c r="AU753" s="214"/>
      <c r="AV753" s="214"/>
      <c r="AW753" s="214"/>
      <c r="AX753" s="214"/>
      <c r="AY753" s="214"/>
      <c r="AZ753" s="214"/>
      <c r="BA753" s="214"/>
      <c r="BB753" s="214"/>
      <c r="BC753" s="214"/>
      <c r="BD753" s="214"/>
      <c r="BE753" s="214"/>
      <c r="BF753" s="214"/>
      <c r="BG753" s="214"/>
      <c r="BH753" s="214"/>
    </row>
    <row r="754" spans="1:60" outlineLevel="3" x14ac:dyDescent="0.2">
      <c r="A754" s="221"/>
      <c r="B754" s="222"/>
      <c r="C754" s="270" t="s">
        <v>1816</v>
      </c>
      <c r="D754" s="264"/>
      <c r="E754" s="265">
        <v>53.045000000000002</v>
      </c>
      <c r="F754" s="224"/>
      <c r="G754" s="224"/>
      <c r="H754" s="224"/>
      <c r="I754" s="224"/>
      <c r="J754" s="224"/>
      <c r="K754" s="224"/>
      <c r="L754" s="224"/>
      <c r="M754" s="224"/>
      <c r="N754" s="223"/>
      <c r="O754" s="223"/>
      <c r="P754" s="223"/>
      <c r="Q754" s="223"/>
      <c r="R754" s="224"/>
      <c r="S754" s="224"/>
      <c r="T754" s="224"/>
      <c r="U754" s="224"/>
      <c r="V754" s="224"/>
      <c r="W754" s="224"/>
      <c r="X754" s="224"/>
      <c r="Y754" s="224"/>
      <c r="Z754" s="214"/>
      <c r="AA754" s="214"/>
      <c r="AB754" s="214"/>
      <c r="AC754" s="214"/>
      <c r="AD754" s="214"/>
      <c r="AE754" s="214"/>
      <c r="AF754" s="214"/>
      <c r="AG754" s="214" t="s">
        <v>371</v>
      </c>
      <c r="AH754" s="214">
        <v>2</v>
      </c>
      <c r="AI754" s="214"/>
      <c r="AJ754" s="214"/>
      <c r="AK754" s="214"/>
      <c r="AL754" s="214"/>
      <c r="AM754" s="214"/>
      <c r="AN754" s="214"/>
      <c r="AO754" s="214"/>
      <c r="AP754" s="214"/>
      <c r="AQ754" s="214"/>
      <c r="AR754" s="214"/>
      <c r="AS754" s="214"/>
      <c r="AT754" s="214"/>
      <c r="AU754" s="214"/>
      <c r="AV754" s="214"/>
      <c r="AW754" s="214"/>
      <c r="AX754" s="214"/>
      <c r="AY754" s="214"/>
      <c r="AZ754" s="214"/>
      <c r="BA754" s="214"/>
      <c r="BB754" s="214"/>
      <c r="BC754" s="214"/>
      <c r="BD754" s="214"/>
      <c r="BE754" s="214"/>
      <c r="BF754" s="214"/>
      <c r="BG754" s="214"/>
      <c r="BH754" s="214"/>
    </row>
    <row r="755" spans="1:60" outlineLevel="3" x14ac:dyDescent="0.2">
      <c r="A755" s="221"/>
      <c r="B755" s="222"/>
      <c r="C755" s="270" t="s">
        <v>1817</v>
      </c>
      <c r="D755" s="264"/>
      <c r="E755" s="265">
        <v>-10.0898</v>
      </c>
      <c r="F755" s="224"/>
      <c r="G755" s="224"/>
      <c r="H755" s="224"/>
      <c r="I755" s="224"/>
      <c r="J755" s="224"/>
      <c r="K755" s="224"/>
      <c r="L755" s="224"/>
      <c r="M755" s="224"/>
      <c r="N755" s="223"/>
      <c r="O755" s="223"/>
      <c r="P755" s="223"/>
      <c r="Q755" s="223"/>
      <c r="R755" s="224"/>
      <c r="S755" s="224"/>
      <c r="T755" s="224"/>
      <c r="U755" s="224"/>
      <c r="V755" s="224"/>
      <c r="W755" s="224"/>
      <c r="X755" s="224"/>
      <c r="Y755" s="224"/>
      <c r="Z755" s="214"/>
      <c r="AA755" s="214"/>
      <c r="AB755" s="214"/>
      <c r="AC755" s="214"/>
      <c r="AD755" s="214"/>
      <c r="AE755" s="214"/>
      <c r="AF755" s="214"/>
      <c r="AG755" s="214" t="s">
        <v>371</v>
      </c>
      <c r="AH755" s="214">
        <v>2</v>
      </c>
      <c r="AI755" s="214"/>
      <c r="AJ755" s="214"/>
      <c r="AK755" s="214"/>
      <c r="AL755" s="214"/>
      <c r="AM755" s="214"/>
      <c r="AN755" s="214"/>
      <c r="AO755" s="214"/>
      <c r="AP755" s="214"/>
      <c r="AQ755" s="214"/>
      <c r="AR755" s="214"/>
      <c r="AS755" s="214"/>
      <c r="AT755" s="214"/>
      <c r="AU755" s="214"/>
      <c r="AV755" s="214"/>
      <c r="AW755" s="214"/>
      <c r="AX755" s="214"/>
      <c r="AY755" s="214"/>
      <c r="AZ755" s="214"/>
      <c r="BA755" s="214"/>
      <c r="BB755" s="214"/>
      <c r="BC755" s="214"/>
      <c r="BD755" s="214"/>
      <c r="BE755" s="214"/>
      <c r="BF755" s="214"/>
      <c r="BG755" s="214"/>
      <c r="BH755" s="214"/>
    </row>
    <row r="756" spans="1:60" outlineLevel="3" x14ac:dyDescent="0.2">
      <c r="A756" s="221"/>
      <c r="B756" s="222"/>
      <c r="C756" s="270" t="s">
        <v>1818</v>
      </c>
      <c r="D756" s="264"/>
      <c r="E756" s="265">
        <v>-3.5059999999999998</v>
      </c>
      <c r="F756" s="224"/>
      <c r="G756" s="224"/>
      <c r="H756" s="224"/>
      <c r="I756" s="224"/>
      <c r="J756" s="224"/>
      <c r="K756" s="224"/>
      <c r="L756" s="224"/>
      <c r="M756" s="224"/>
      <c r="N756" s="223"/>
      <c r="O756" s="223"/>
      <c r="P756" s="223"/>
      <c r="Q756" s="223"/>
      <c r="R756" s="224"/>
      <c r="S756" s="224"/>
      <c r="T756" s="224"/>
      <c r="U756" s="224"/>
      <c r="V756" s="224"/>
      <c r="W756" s="224"/>
      <c r="X756" s="224"/>
      <c r="Y756" s="224"/>
      <c r="Z756" s="214"/>
      <c r="AA756" s="214"/>
      <c r="AB756" s="214"/>
      <c r="AC756" s="214"/>
      <c r="AD756" s="214"/>
      <c r="AE756" s="214"/>
      <c r="AF756" s="214"/>
      <c r="AG756" s="214" t="s">
        <v>371</v>
      </c>
      <c r="AH756" s="214">
        <v>2</v>
      </c>
      <c r="AI756" s="214"/>
      <c r="AJ756" s="214"/>
      <c r="AK756" s="214"/>
      <c r="AL756" s="214"/>
      <c r="AM756" s="214"/>
      <c r="AN756" s="214"/>
      <c r="AO756" s="214"/>
      <c r="AP756" s="214"/>
      <c r="AQ756" s="214"/>
      <c r="AR756" s="214"/>
      <c r="AS756" s="214"/>
      <c r="AT756" s="214"/>
      <c r="AU756" s="214"/>
      <c r="AV756" s="214"/>
      <c r="AW756" s="214"/>
      <c r="AX756" s="214"/>
      <c r="AY756" s="214"/>
      <c r="AZ756" s="214"/>
      <c r="BA756" s="214"/>
      <c r="BB756" s="214"/>
      <c r="BC756" s="214"/>
      <c r="BD756" s="214"/>
      <c r="BE756" s="214"/>
      <c r="BF756" s="214"/>
      <c r="BG756" s="214"/>
      <c r="BH756" s="214"/>
    </row>
    <row r="757" spans="1:60" outlineLevel="3" x14ac:dyDescent="0.2">
      <c r="A757" s="221"/>
      <c r="B757" s="222"/>
      <c r="C757" s="270" t="s">
        <v>1819</v>
      </c>
      <c r="D757" s="264"/>
      <c r="E757" s="265">
        <v>39.03</v>
      </c>
      <c r="F757" s="224"/>
      <c r="G757" s="224"/>
      <c r="H757" s="224"/>
      <c r="I757" s="224"/>
      <c r="J757" s="224"/>
      <c r="K757" s="224"/>
      <c r="L757" s="224"/>
      <c r="M757" s="224"/>
      <c r="N757" s="223"/>
      <c r="O757" s="223"/>
      <c r="P757" s="223"/>
      <c r="Q757" s="223"/>
      <c r="R757" s="224"/>
      <c r="S757" s="224"/>
      <c r="T757" s="224"/>
      <c r="U757" s="224"/>
      <c r="V757" s="224"/>
      <c r="W757" s="224"/>
      <c r="X757" s="224"/>
      <c r="Y757" s="224"/>
      <c r="Z757" s="214"/>
      <c r="AA757" s="214"/>
      <c r="AB757" s="214"/>
      <c r="AC757" s="214"/>
      <c r="AD757" s="214"/>
      <c r="AE757" s="214"/>
      <c r="AF757" s="214"/>
      <c r="AG757" s="214" t="s">
        <v>371</v>
      </c>
      <c r="AH757" s="214">
        <v>2</v>
      </c>
      <c r="AI757" s="214"/>
      <c r="AJ757" s="214"/>
      <c r="AK757" s="214"/>
      <c r="AL757" s="214"/>
      <c r="AM757" s="214"/>
      <c r="AN757" s="214"/>
      <c r="AO757" s="214"/>
      <c r="AP757" s="214"/>
      <c r="AQ757" s="214"/>
      <c r="AR757" s="214"/>
      <c r="AS757" s="214"/>
      <c r="AT757" s="214"/>
      <c r="AU757" s="214"/>
      <c r="AV757" s="214"/>
      <c r="AW757" s="214"/>
      <c r="AX757" s="214"/>
      <c r="AY757" s="214"/>
      <c r="AZ757" s="214"/>
      <c r="BA757" s="214"/>
      <c r="BB757" s="214"/>
      <c r="BC757" s="214"/>
      <c r="BD757" s="214"/>
      <c r="BE757" s="214"/>
      <c r="BF757" s="214"/>
      <c r="BG757" s="214"/>
      <c r="BH757" s="214"/>
    </row>
    <row r="758" spans="1:60" outlineLevel="3" x14ac:dyDescent="0.2">
      <c r="A758" s="221"/>
      <c r="B758" s="222"/>
      <c r="C758" s="270" t="s">
        <v>1820</v>
      </c>
      <c r="D758" s="264"/>
      <c r="E758" s="265">
        <v>1.9035</v>
      </c>
      <c r="F758" s="224"/>
      <c r="G758" s="224"/>
      <c r="H758" s="224"/>
      <c r="I758" s="224"/>
      <c r="J758" s="224"/>
      <c r="K758" s="224"/>
      <c r="L758" s="224"/>
      <c r="M758" s="224"/>
      <c r="N758" s="223"/>
      <c r="O758" s="223"/>
      <c r="P758" s="223"/>
      <c r="Q758" s="223"/>
      <c r="R758" s="224"/>
      <c r="S758" s="224"/>
      <c r="T758" s="224"/>
      <c r="U758" s="224"/>
      <c r="V758" s="224"/>
      <c r="W758" s="224"/>
      <c r="X758" s="224"/>
      <c r="Y758" s="224"/>
      <c r="Z758" s="214"/>
      <c r="AA758" s="214"/>
      <c r="AB758" s="214"/>
      <c r="AC758" s="214"/>
      <c r="AD758" s="214"/>
      <c r="AE758" s="214"/>
      <c r="AF758" s="214"/>
      <c r="AG758" s="214" t="s">
        <v>371</v>
      </c>
      <c r="AH758" s="214">
        <v>2</v>
      </c>
      <c r="AI758" s="214"/>
      <c r="AJ758" s="214"/>
      <c r="AK758" s="214"/>
      <c r="AL758" s="214"/>
      <c r="AM758" s="214"/>
      <c r="AN758" s="214"/>
      <c r="AO758" s="214"/>
      <c r="AP758" s="214"/>
      <c r="AQ758" s="214"/>
      <c r="AR758" s="214"/>
      <c r="AS758" s="214"/>
      <c r="AT758" s="214"/>
      <c r="AU758" s="214"/>
      <c r="AV758" s="214"/>
      <c r="AW758" s="214"/>
      <c r="AX758" s="214"/>
      <c r="AY758" s="214"/>
      <c r="AZ758" s="214"/>
      <c r="BA758" s="214"/>
      <c r="BB758" s="214"/>
      <c r="BC758" s="214"/>
      <c r="BD758" s="214"/>
      <c r="BE758" s="214"/>
      <c r="BF758" s="214"/>
      <c r="BG758" s="214"/>
      <c r="BH758" s="214"/>
    </row>
    <row r="759" spans="1:60" outlineLevel="3" x14ac:dyDescent="0.2">
      <c r="A759" s="221"/>
      <c r="B759" s="222"/>
      <c r="C759" s="270" t="s">
        <v>1821</v>
      </c>
      <c r="D759" s="264"/>
      <c r="E759" s="265">
        <v>-3.0070000000000001</v>
      </c>
      <c r="F759" s="224"/>
      <c r="G759" s="224"/>
      <c r="H759" s="224"/>
      <c r="I759" s="224"/>
      <c r="J759" s="224"/>
      <c r="K759" s="224"/>
      <c r="L759" s="224"/>
      <c r="M759" s="224"/>
      <c r="N759" s="223"/>
      <c r="O759" s="223"/>
      <c r="P759" s="223"/>
      <c r="Q759" s="223"/>
      <c r="R759" s="224"/>
      <c r="S759" s="224"/>
      <c r="T759" s="224"/>
      <c r="U759" s="224"/>
      <c r="V759" s="224"/>
      <c r="W759" s="224"/>
      <c r="X759" s="224"/>
      <c r="Y759" s="224"/>
      <c r="Z759" s="214"/>
      <c r="AA759" s="214"/>
      <c r="AB759" s="214"/>
      <c r="AC759" s="214"/>
      <c r="AD759" s="214"/>
      <c r="AE759" s="214"/>
      <c r="AF759" s="214"/>
      <c r="AG759" s="214" t="s">
        <v>371</v>
      </c>
      <c r="AH759" s="214">
        <v>2</v>
      </c>
      <c r="AI759" s="214"/>
      <c r="AJ759" s="214"/>
      <c r="AK759" s="214"/>
      <c r="AL759" s="214"/>
      <c r="AM759" s="214"/>
      <c r="AN759" s="214"/>
      <c r="AO759" s="214"/>
      <c r="AP759" s="214"/>
      <c r="AQ759" s="214"/>
      <c r="AR759" s="214"/>
      <c r="AS759" s="214"/>
      <c r="AT759" s="214"/>
      <c r="AU759" s="214"/>
      <c r="AV759" s="214"/>
      <c r="AW759" s="214"/>
      <c r="AX759" s="214"/>
      <c r="AY759" s="214"/>
      <c r="AZ759" s="214"/>
      <c r="BA759" s="214"/>
      <c r="BB759" s="214"/>
      <c r="BC759" s="214"/>
      <c r="BD759" s="214"/>
      <c r="BE759" s="214"/>
      <c r="BF759" s="214"/>
      <c r="BG759" s="214"/>
      <c r="BH759" s="214"/>
    </row>
    <row r="760" spans="1:60" outlineLevel="3" x14ac:dyDescent="0.2">
      <c r="A760" s="221"/>
      <c r="B760" s="222"/>
      <c r="C760" s="270" t="s">
        <v>1822</v>
      </c>
      <c r="D760" s="264"/>
      <c r="E760" s="265">
        <v>57.09</v>
      </c>
      <c r="F760" s="224"/>
      <c r="G760" s="224"/>
      <c r="H760" s="224"/>
      <c r="I760" s="224"/>
      <c r="J760" s="224"/>
      <c r="K760" s="224"/>
      <c r="L760" s="224"/>
      <c r="M760" s="224"/>
      <c r="N760" s="223"/>
      <c r="O760" s="223"/>
      <c r="P760" s="223"/>
      <c r="Q760" s="223"/>
      <c r="R760" s="224"/>
      <c r="S760" s="224"/>
      <c r="T760" s="224"/>
      <c r="U760" s="224"/>
      <c r="V760" s="224"/>
      <c r="W760" s="224"/>
      <c r="X760" s="224"/>
      <c r="Y760" s="224"/>
      <c r="Z760" s="214"/>
      <c r="AA760" s="214"/>
      <c r="AB760" s="214"/>
      <c r="AC760" s="214"/>
      <c r="AD760" s="214"/>
      <c r="AE760" s="214"/>
      <c r="AF760" s="214"/>
      <c r="AG760" s="214" t="s">
        <v>371</v>
      </c>
      <c r="AH760" s="214">
        <v>2</v>
      </c>
      <c r="AI760" s="214"/>
      <c r="AJ760" s="214"/>
      <c r="AK760" s="214"/>
      <c r="AL760" s="214"/>
      <c r="AM760" s="214"/>
      <c r="AN760" s="214"/>
      <c r="AO760" s="214"/>
      <c r="AP760" s="214"/>
      <c r="AQ760" s="214"/>
      <c r="AR760" s="214"/>
      <c r="AS760" s="214"/>
      <c r="AT760" s="214"/>
      <c r="AU760" s="214"/>
      <c r="AV760" s="214"/>
      <c r="AW760" s="214"/>
      <c r="AX760" s="214"/>
      <c r="AY760" s="214"/>
      <c r="AZ760" s="214"/>
      <c r="BA760" s="214"/>
      <c r="BB760" s="214"/>
      <c r="BC760" s="214"/>
      <c r="BD760" s="214"/>
      <c r="BE760" s="214"/>
      <c r="BF760" s="214"/>
      <c r="BG760" s="214"/>
      <c r="BH760" s="214"/>
    </row>
    <row r="761" spans="1:60" outlineLevel="3" x14ac:dyDescent="0.2">
      <c r="A761" s="221"/>
      <c r="B761" s="222"/>
      <c r="C761" s="270" t="s">
        <v>1823</v>
      </c>
      <c r="D761" s="264"/>
      <c r="E761" s="265">
        <v>-6.0712000000000002</v>
      </c>
      <c r="F761" s="224"/>
      <c r="G761" s="224"/>
      <c r="H761" s="224"/>
      <c r="I761" s="224"/>
      <c r="J761" s="224"/>
      <c r="K761" s="224"/>
      <c r="L761" s="224"/>
      <c r="M761" s="224"/>
      <c r="N761" s="223"/>
      <c r="O761" s="223"/>
      <c r="P761" s="223"/>
      <c r="Q761" s="223"/>
      <c r="R761" s="224"/>
      <c r="S761" s="224"/>
      <c r="T761" s="224"/>
      <c r="U761" s="224"/>
      <c r="V761" s="224"/>
      <c r="W761" s="224"/>
      <c r="X761" s="224"/>
      <c r="Y761" s="224"/>
      <c r="Z761" s="214"/>
      <c r="AA761" s="214"/>
      <c r="AB761" s="214"/>
      <c r="AC761" s="214"/>
      <c r="AD761" s="214"/>
      <c r="AE761" s="214"/>
      <c r="AF761" s="214"/>
      <c r="AG761" s="214" t="s">
        <v>371</v>
      </c>
      <c r="AH761" s="214">
        <v>2</v>
      </c>
      <c r="AI761" s="214"/>
      <c r="AJ761" s="214"/>
      <c r="AK761" s="214"/>
      <c r="AL761" s="214"/>
      <c r="AM761" s="214"/>
      <c r="AN761" s="214"/>
      <c r="AO761" s="214"/>
      <c r="AP761" s="214"/>
      <c r="AQ761" s="214"/>
      <c r="AR761" s="214"/>
      <c r="AS761" s="214"/>
      <c r="AT761" s="214"/>
      <c r="AU761" s="214"/>
      <c r="AV761" s="214"/>
      <c r="AW761" s="214"/>
      <c r="AX761" s="214"/>
      <c r="AY761" s="214"/>
      <c r="AZ761" s="214"/>
      <c r="BA761" s="214"/>
      <c r="BB761" s="214"/>
      <c r="BC761" s="214"/>
      <c r="BD761" s="214"/>
      <c r="BE761" s="214"/>
      <c r="BF761" s="214"/>
      <c r="BG761" s="214"/>
      <c r="BH761" s="214"/>
    </row>
    <row r="762" spans="1:60" outlineLevel="3" x14ac:dyDescent="0.2">
      <c r="A762" s="221"/>
      <c r="B762" s="222"/>
      <c r="C762" s="270" t="s">
        <v>1824</v>
      </c>
      <c r="D762" s="264"/>
      <c r="E762" s="265">
        <v>-2.06</v>
      </c>
      <c r="F762" s="224"/>
      <c r="G762" s="224"/>
      <c r="H762" s="224"/>
      <c r="I762" s="224"/>
      <c r="J762" s="224"/>
      <c r="K762" s="224"/>
      <c r="L762" s="224"/>
      <c r="M762" s="224"/>
      <c r="N762" s="223"/>
      <c r="O762" s="223"/>
      <c r="P762" s="223"/>
      <c r="Q762" s="223"/>
      <c r="R762" s="224"/>
      <c r="S762" s="224"/>
      <c r="T762" s="224"/>
      <c r="U762" s="224"/>
      <c r="V762" s="224"/>
      <c r="W762" s="224"/>
      <c r="X762" s="224"/>
      <c r="Y762" s="224"/>
      <c r="Z762" s="214"/>
      <c r="AA762" s="214"/>
      <c r="AB762" s="214"/>
      <c r="AC762" s="214"/>
      <c r="AD762" s="214"/>
      <c r="AE762" s="214"/>
      <c r="AF762" s="214"/>
      <c r="AG762" s="214" t="s">
        <v>371</v>
      </c>
      <c r="AH762" s="214">
        <v>2</v>
      </c>
      <c r="AI762" s="214"/>
      <c r="AJ762" s="214"/>
      <c r="AK762" s="214"/>
      <c r="AL762" s="214"/>
      <c r="AM762" s="214"/>
      <c r="AN762" s="214"/>
      <c r="AO762" s="214"/>
      <c r="AP762" s="214"/>
      <c r="AQ762" s="214"/>
      <c r="AR762" s="214"/>
      <c r="AS762" s="214"/>
      <c r="AT762" s="214"/>
      <c r="AU762" s="214"/>
      <c r="AV762" s="214"/>
      <c r="AW762" s="214"/>
      <c r="AX762" s="214"/>
      <c r="AY762" s="214"/>
      <c r="AZ762" s="214"/>
      <c r="BA762" s="214"/>
      <c r="BB762" s="214"/>
      <c r="BC762" s="214"/>
      <c r="BD762" s="214"/>
      <c r="BE762" s="214"/>
      <c r="BF762" s="214"/>
      <c r="BG762" s="214"/>
      <c r="BH762" s="214"/>
    </row>
    <row r="763" spans="1:60" outlineLevel="3" x14ac:dyDescent="0.2">
      <c r="A763" s="221"/>
      <c r="B763" s="222"/>
      <c r="C763" s="270" t="s">
        <v>1825</v>
      </c>
      <c r="D763" s="264"/>
      <c r="E763" s="265">
        <v>5.2</v>
      </c>
      <c r="F763" s="224"/>
      <c r="G763" s="224"/>
      <c r="H763" s="224"/>
      <c r="I763" s="224"/>
      <c r="J763" s="224"/>
      <c r="K763" s="224"/>
      <c r="L763" s="224"/>
      <c r="M763" s="224"/>
      <c r="N763" s="223"/>
      <c r="O763" s="223"/>
      <c r="P763" s="223"/>
      <c r="Q763" s="223"/>
      <c r="R763" s="224"/>
      <c r="S763" s="224"/>
      <c r="T763" s="224"/>
      <c r="U763" s="224"/>
      <c r="V763" s="224"/>
      <c r="W763" s="224"/>
      <c r="X763" s="224"/>
      <c r="Y763" s="224"/>
      <c r="Z763" s="214"/>
      <c r="AA763" s="214"/>
      <c r="AB763" s="214"/>
      <c r="AC763" s="214"/>
      <c r="AD763" s="214"/>
      <c r="AE763" s="214"/>
      <c r="AF763" s="214"/>
      <c r="AG763" s="214" t="s">
        <v>371</v>
      </c>
      <c r="AH763" s="214">
        <v>2</v>
      </c>
      <c r="AI763" s="214"/>
      <c r="AJ763" s="214"/>
      <c r="AK763" s="214"/>
      <c r="AL763" s="214"/>
      <c r="AM763" s="214"/>
      <c r="AN763" s="214"/>
      <c r="AO763" s="214"/>
      <c r="AP763" s="214"/>
      <c r="AQ763" s="214"/>
      <c r="AR763" s="214"/>
      <c r="AS763" s="214"/>
      <c r="AT763" s="214"/>
      <c r="AU763" s="214"/>
      <c r="AV763" s="214"/>
      <c r="AW763" s="214"/>
      <c r="AX763" s="214"/>
      <c r="AY763" s="214"/>
      <c r="AZ763" s="214"/>
      <c r="BA763" s="214"/>
      <c r="BB763" s="214"/>
      <c r="BC763" s="214"/>
      <c r="BD763" s="214"/>
      <c r="BE763" s="214"/>
      <c r="BF763" s="214"/>
      <c r="BG763" s="214"/>
      <c r="BH763" s="214"/>
    </row>
    <row r="764" spans="1:60" outlineLevel="3" x14ac:dyDescent="0.2">
      <c r="A764" s="221"/>
      <c r="B764" s="222"/>
      <c r="C764" s="270" t="s">
        <v>1826</v>
      </c>
      <c r="D764" s="264"/>
      <c r="E764" s="265">
        <v>59.204999999999998</v>
      </c>
      <c r="F764" s="224"/>
      <c r="G764" s="224"/>
      <c r="H764" s="224"/>
      <c r="I764" s="224"/>
      <c r="J764" s="224"/>
      <c r="K764" s="224"/>
      <c r="L764" s="224"/>
      <c r="M764" s="224"/>
      <c r="N764" s="223"/>
      <c r="O764" s="223"/>
      <c r="P764" s="223"/>
      <c r="Q764" s="223"/>
      <c r="R764" s="224"/>
      <c r="S764" s="224"/>
      <c r="T764" s="224"/>
      <c r="U764" s="224"/>
      <c r="V764" s="224"/>
      <c r="W764" s="224"/>
      <c r="X764" s="224"/>
      <c r="Y764" s="224"/>
      <c r="Z764" s="214"/>
      <c r="AA764" s="214"/>
      <c r="AB764" s="214"/>
      <c r="AC764" s="214"/>
      <c r="AD764" s="214"/>
      <c r="AE764" s="214"/>
      <c r="AF764" s="214"/>
      <c r="AG764" s="214" t="s">
        <v>371</v>
      </c>
      <c r="AH764" s="214">
        <v>2</v>
      </c>
      <c r="AI764" s="214"/>
      <c r="AJ764" s="214"/>
      <c r="AK764" s="214"/>
      <c r="AL764" s="214"/>
      <c r="AM764" s="214"/>
      <c r="AN764" s="214"/>
      <c r="AO764" s="214"/>
      <c r="AP764" s="214"/>
      <c r="AQ764" s="214"/>
      <c r="AR764" s="214"/>
      <c r="AS764" s="214"/>
      <c r="AT764" s="214"/>
      <c r="AU764" s="214"/>
      <c r="AV764" s="214"/>
      <c r="AW764" s="214"/>
      <c r="AX764" s="214"/>
      <c r="AY764" s="214"/>
      <c r="AZ764" s="214"/>
      <c r="BA764" s="214"/>
      <c r="BB764" s="214"/>
      <c r="BC764" s="214"/>
      <c r="BD764" s="214"/>
      <c r="BE764" s="214"/>
      <c r="BF764" s="214"/>
      <c r="BG764" s="214"/>
      <c r="BH764" s="214"/>
    </row>
    <row r="765" spans="1:60" outlineLevel="3" x14ac:dyDescent="0.2">
      <c r="A765" s="221"/>
      <c r="B765" s="222"/>
      <c r="C765" s="270" t="s">
        <v>1827</v>
      </c>
      <c r="D765" s="264"/>
      <c r="E765" s="265">
        <v>4.5599999999999996</v>
      </c>
      <c r="F765" s="224"/>
      <c r="G765" s="224"/>
      <c r="H765" s="224"/>
      <c r="I765" s="224"/>
      <c r="J765" s="224"/>
      <c r="K765" s="224"/>
      <c r="L765" s="224"/>
      <c r="M765" s="224"/>
      <c r="N765" s="223"/>
      <c r="O765" s="223"/>
      <c r="P765" s="223"/>
      <c r="Q765" s="223"/>
      <c r="R765" s="224"/>
      <c r="S765" s="224"/>
      <c r="T765" s="224"/>
      <c r="U765" s="224"/>
      <c r="V765" s="224"/>
      <c r="W765" s="224"/>
      <c r="X765" s="224"/>
      <c r="Y765" s="224"/>
      <c r="Z765" s="214"/>
      <c r="AA765" s="214"/>
      <c r="AB765" s="214"/>
      <c r="AC765" s="214"/>
      <c r="AD765" s="214"/>
      <c r="AE765" s="214"/>
      <c r="AF765" s="214"/>
      <c r="AG765" s="214" t="s">
        <v>371</v>
      </c>
      <c r="AH765" s="214">
        <v>2</v>
      </c>
      <c r="AI765" s="214"/>
      <c r="AJ765" s="214"/>
      <c r="AK765" s="214"/>
      <c r="AL765" s="214"/>
      <c r="AM765" s="214"/>
      <c r="AN765" s="214"/>
      <c r="AO765" s="214"/>
      <c r="AP765" s="214"/>
      <c r="AQ765" s="214"/>
      <c r="AR765" s="214"/>
      <c r="AS765" s="214"/>
      <c r="AT765" s="214"/>
      <c r="AU765" s="214"/>
      <c r="AV765" s="214"/>
      <c r="AW765" s="214"/>
      <c r="AX765" s="214"/>
      <c r="AY765" s="214"/>
      <c r="AZ765" s="214"/>
      <c r="BA765" s="214"/>
      <c r="BB765" s="214"/>
      <c r="BC765" s="214"/>
      <c r="BD765" s="214"/>
      <c r="BE765" s="214"/>
      <c r="BF765" s="214"/>
      <c r="BG765" s="214"/>
      <c r="BH765" s="214"/>
    </row>
    <row r="766" spans="1:60" outlineLevel="3" x14ac:dyDescent="0.2">
      <c r="A766" s="221"/>
      <c r="B766" s="222"/>
      <c r="C766" s="270" t="s">
        <v>1823</v>
      </c>
      <c r="D766" s="264"/>
      <c r="E766" s="265">
        <v>-6.0712000000000002</v>
      </c>
      <c r="F766" s="224"/>
      <c r="G766" s="224"/>
      <c r="H766" s="224"/>
      <c r="I766" s="224"/>
      <c r="J766" s="224"/>
      <c r="K766" s="224"/>
      <c r="L766" s="224"/>
      <c r="M766" s="224"/>
      <c r="N766" s="223"/>
      <c r="O766" s="223"/>
      <c r="P766" s="223"/>
      <c r="Q766" s="223"/>
      <c r="R766" s="224"/>
      <c r="S766" s="224"/>
      <c r="T766" s="224"/>
      <c r="U766" s="224"/>
      <c r="V766" s="224"/>
      <c r="W766" s="224"/>
      <c r="X766" s="224"/>
      <c r="Y766" s="224"/>
      <c r="Z766" s="214"/>
      <c r="AA766" s="214"/>
      <c r="AB766" s="214"/>
      <c r="AC766" s="214"/>
      <c r="AD766" s="214"/>
      <c r="AE766" s="214"/>
      <c r="AF766" s="214"/>
      <c r="AG766" s="214" t="s">
        <v>371</v>
      </c>
      <c r="AH766" s="214">
        <v>2</v>
      </c>
      <c r="AI766" s="214"/>
      <c r="AJ766" s="214"/>
      <c r="AK766" s="214"/>
      <c r="AL766" s="214"/>
      <c r="AM766" s="214"/>
      <c r="AN766" s="214"/>
      <c r="AO766" s="214"/>
      <c r="AP766" s="214"/>
      <c r="AQ766" s="214"/>
      <c r="AR766" s="214"/>
      <c r="AS766" s="214"/>
      <c r="AT766" s="214"/>
      <c r="AU766" s="214"/>
      <c r="AV766" s="214"/>
      <c r="AW766" s="214"/>
      <c r="AX766" s="214"/>
      <c r="AY766" s="214"/>
      <c r="AZ766" s="214"/>
      <c r="BA766" s="214"/>
      <c r="BB766" s="214"/>
      <c r="BC766" s="214"/>
      <c r="BD766" s="214"/>
      <c r="BE766" s="214"/>
      <c r="BF766" s="214"/>
      <c r="BG766" s="214"/>
      <c r="BH766" s="214"/>
    </row>
    <row r="767" spans="1:60" outlineLevel="3" x14ac:dyDescent="0.2">
      <c r="A767" s="221"/>
      <c r="B767" s="222"/>
      <c r="C767" s="270" t="s">
        <v>1828</v>
      </c>
      <c r="D767" s="264"/>
      <c r="E767" s="265">
        <v>-3.58</v>
      </c>
      <c r="F767" s="224"/>
      <c r="G767" s="224"/>
      <c r="H767" s="224"/>
      <c r="I767" s="224"/>
      <c r="J767" s="224"/>
      <c r="K767" s="224"/>
      <c r="L767" s="224"/>
      <c r="M767" s="224"/>
      <c r="N767" s="223"/>
      <c r="O767" s="223"/>
      <c r="P767" s="223"/>
      <c r="Q767" s="223"/>
      <c r="R767" s="224"/>
      <c r="S767" s="224"/>
      <c r="T767" s="224"/>
      <c r="U767" s="224"/>
      <c r="V767" s="224"/>
      <c r="W767" s="224"/>
      <c r="X767" s="224"/>
      <c r="Y767" s="224"/>
      <c r="Z767" s="214"/>
      <c r="AA767" s="214"/>
      <c r="AB767" s="214"/>
      <c r="AC767" s="214"/>
      <c r="AD767" s="214"/>
      <c r="AE767" s="214"/>
      <c r="AF767" s="214"/>
      <c r="AG767" s="214" t="s">
        <v>371</v>
      </c>
      <c r="AH767" s="214">
        <v>2</v>
      </c>
      <c r="AI767" s="214"/>
      <c r="AJ767" s="214"/>
      <c r="AK767" s="214"/>
      <c r="AL767" s="214"/>
      <c r="AM767" s="214"/>
      <c r="AN767" s="214"/>
      <c r="AO767" s="214"/>
      <c r="AP767" s="214"/>
      <c r="AQ767" s="214"/>
      <c r="AR767" s="214"/>
      <c r="AS767" s="214"/>
      <c r="AT767" s="214"/>
      <c r="AU767" s="214"/>
      <c r="AV767" s="214"/>
      <c r="AW767" s="214"/>
      <c r="AX767" s="214"/>
      <c r="AY767" s="214"/>
      <c r="AZ767" s="214"/>
      <c r="BA767" s="214"/>
      <c r="BB767" s="214"/>
      <c r="BC767" s="214"/>
      <c r="BD767" s="214"/>
      <c r="BE767" s="214"/>
      <c r="BF767" s="214"/>
      <c r="BG767" s="214"/>
      <c r="BH767" s="214"/>
    </row>
    <row r="768" spans="1:60" outlineLevel="3" x14ac:dyDescent="0.2">
      <c r="A768" s="221"/>
      <c r="B768" s="222"/>
      <c r="C768" s="270" t="s">
        <v>1829</v>
      </c>
      <c r="D768" s="264"/>
      <c r="E768" s="265">
        <v>38.954999999999998</v>
      </c>
      <c r="F768" s="224"/>
      <c r="G768" s="224"/>
      <c r="H768" s="224"/>
      <c r="I768" s="224"/>
      <c r="J768" s="224"/>
      <c r="K768" s="224"/>
      <c r="L768" s="224"/>
      <c r="M768" s="224"/>
      <c r="N768" s="223"/>
      <c r="O768" s="223"/>
      <c r="P768" s="223"/>
      <c r="Q768" s="223"/>
      <c r="R768" s="224"/>
      <c r="S768" s="224"/>
      <c r="T768" s="224"/>
      <c r="U768" s="224"/>
      <c r="V768" s="224"/>
      <c r="W768" s="224"/>
      <c r="X768" s="224"/>
      <c r="Y768" s="224"/>
      <c r="Z768" s="214"/>
      <c r="AA768" s="214"/>
      <c r="AB768" s="214"/>
      <c r="AC768" s="214"/>
      <c r="AD768" s="214"/>
      <c r="AE768" s="214"/>
      <c r="AF768" s="214"/>
      <c r="AG768" s="214" t="s">
        <v>371</v>
      </c>
      <c r="AH768" s="214">
        <v>2</v>
      </c>
      <c r="AI768" s="214"/>
      <c r="AJ768" s="214"/>
      <c r="AK768" s="214"/>
      <c r="AL768" s="214"/>
      <c r="AM768" s="214"/>
      <c r="AN768" s="214"/>
      <c r="AO768" s="214"/>
      <c r="AP768" s="214"/>
      <c r="AQ768" s="214"/>
      <c r="AR768" s="214"/>
      <c r="AS768" s="214"/>
      <c r="AT768" s="214"/>
      <c r="AU768" s="214"/>
      <c r="AV768" s="214"/>
      <c r="AW768" s="214"/>
      <c r="AX768" s="214"/>
      <c r="AY768" s="214"/>
      <c r="AZ768" s="214"/>
      <c r="BA768" s="214"/>
      <c r="BB768" s="214"/>
      <c r="BC768" s="214"/>
      <c r="BD768" s="214"/>
      <c r="BE768" s="214"/>
      <c r="BF768" s="214"/>
      <c r="BG768" s="214"/>
      <c r="BH768" s="214"/>
    </row>
    <row r="769" spans="1:60" outlineLevel="3" x14ac:dyDescent="0.2">
      <c r="A769" s="221"/>
      <c r="B769" s="222"/>
      <c r="C769" s="270" t="s">
        <v>1830</v>
      </c>
      <c r="D769" s="264"/>
      <c r="E769" s="265">
        <v>-3.7</v>
      </c>
      <c r="F769" s="224"/>
      <c r="G769" s="224"/>
      <c r="H769" s="224"/>
      <c r="I769" s="224"/>
      <c r="J769" s="224"/>
      <c r="K769" s="224"/>
      <c r="L769" s="224"/>
      <c r="M769" s="224"/>
      <c r="N769" s="223"/>
      <c r="O769" s="223"/>
      <c r="P769" s="223"/>
      <c r="Q769" s="223"/>
      <c r="R769" s="224"/>
      <c r="S769" s="224"/>
      <c r="T769" s="224"/>
      <c r="U769" s="224"/>
      <c r="V769" s="224"/>
      <c r="W769" s="224"/>
      <c r="X769" s="224"/>
      <c r="Y769" s="224"/>
      <c r="Z769" s="214"/>
      <c r="AA769" s="214"/>
      <c r="AB769" s="214"/>
      <c r="AC769" s="214"/>
      <c r="AD769" s="214"/>
      <c r="AE769" s="214"/>
      <c r="AF769" s="214"/>
      <c r="AG769" s="214" t="s">
        <v>371</v>
      </c>
      <c r="AH769" s="214">
        <v>2</v>
      </c>
      <c r="AI769" s="214"/>
      <c r="AJ769" s="214"/>
      <c r="AK769" s="214"/>
      <c r="AL769" s="214"/>
      <c r="AM769" s="214"/>
      <c r="AN769" s="214"/>
      <c r="AO769" s="214"/>
      <c r="AP769" s="214"/>
      <c r="AQ769" s="214"/>
      <c r="AR769" s="214"/>
      <c r="AS769" s="214"/>
      <c r="AT769" s="214"/>
      <c r="AU769" s="214"/>
      <c r="AV769" s="214"/>
      <c r="AW769" s="214"/>
      <c r="AX769" s="214"/>
      <c r="AY769" s="214"/>
      <c r="AZ769" s="214"/>
      <c r="BA769" s="214"/>
      <c r="BB769" s="214"/>
      <c r="BC769" s="214"/>
      <c r="BD769" s="214"/>
      <c r="BE769" s="214"/>
      <c r="BF769" s="214"/>
      <c r="BG769" s="214"/>
      <c r="BH769" s="214"/>
    </row>
    <row r="770" spans="1:60" outlineLevel="3" x14ac:dyDescent="0.2">
      <c r="A770" s="221"/>
      <c r="B770" s="222"/>
      <c r="C770" s="270" t="s">
        <v>1831</v>
      </c>
      <c r="D770" s="264"/>
      <c r="E770" s="265">
        <v>-4.5599999999999996</v>
      </c>
      <c r="F770" s="224"/>
      <c r="G770" s="224"/>
      <c r="H770" s="224"/>
      <c r="I770" s="224"/>
      <c r="J770" s="224"/>
      <c r="K770" s="224"/>
      <c r="L770" s="224"/>
      <c r="M770" s="224"/>
      <c r="N770" s="223"/>
      <c r="O770" s="223"/>
      <c r="P770" s="223"/>
      <c r="Q770" s="223"/>
      <c r="R770" s="224"/>
      <c r="S770" s="224"/>
      <c r="T770" s="224"/>
      <c r="U770" s="224"/>
      <c r="V770" s="224"/>
      <c r="W770" s="224"/>
      <c r="X770" s="224"/>
      <c r="Y770" s="224"/>
      <c r="Z770" s="214"/>
      <c r="AA770" s="214"/>
      <c r="AB770" s="214"/>
      <c r="AC770" s="214"/>
      <c r="AD770" s="214"/>
      <c r="AE770" s="214"/>
      <c r="AF770" s="214"/>
      <c r="AG770" s="214" t="s">
        <v>371</v>
      </c>
      <c r="AH770" s="214">
        <v>2</v>
      </c>
      <c r="AI770" s="214"/>
      <c r="AJ770" s="214"/>
      <c r="AK770" s="214"/>
      <c r="AL770" s="214"/>
      <c r="AM770" s="214"/>
      <c r="AN770" s="214"/>
      <c r="AO770" s="214"/>
      <c r="AP770" s="214"/>
      <c r="AQ770" s="214"/>
      <c r="AR770" s="214"/>
      <c r="AS770" s="214"/>
      <c r="AT770" s="214"/>
      <c r="AU770" s="214"/>
      <c r="AV770" s="214"/>
      <c r="AW770" s="214"/>
      <c r="AX770" s="214"/>
      <c r="AY770" s="214"/>
      <c r="AZ770" s="214"/>
      <c r="BA770" s="214"/>
      <c r="BB770" s="214"/>
      <c r="BC770" s="214"/>
      <c r="BD770" s="214"/>
      <c r="BE770" s="214"/>
      <c r="BF770" s="214"/>
      <c r="BG770" s="214"/>
      <c r="BH770" s="214"/>
    </row>
    <row r="771" spans="1:60" outlineLevel="3" x14ac:dyDescent="0.2">
      <c r="A771" s="221"/>
      <c r="B771" s="222"/>
      <c r="C771" s="269" t="s">
        <v>483</v>
      </c>
      <c r="D771" s="264"/>
      <c r="E771" s="265"/>
      <c r="F771" s="224"/>
      <c r="G771" s="224"/>
      <c r="H771" s="224"/>
      <c r="I771" s="224"/>
      <c r="J771" s="224"/>
      <c r="K771" s="224"/>
      <c r="L771" s="224"/>
      <c r="M771" s="224"/>
      <c r="N771" s="223"/>
      <c r="O771" s="223"/>
      <c r="P771" s="223"/>
      <c r="Q771" s="223"/>
      <c r="R771" s="224"/>
      <c r="S771" s="224"/>
      <c r="T771" s="224"/>
      <c r="U771" s="224"/>
      <c r="V771" s="224"/>
      <c r="W771" s="224"/>
      <c r="X771" s="224"/>
      <c r="Y771" s="224"/>
      <c r="Z771" s="214"/>
      <c r="AA771" s="214"/>
      <c r="AB771" s="214"/>
      <c r="AC771" s="214"/>
      <c r="AD771" s="214"/>
      <c r="AE771" s="214"/>
      <c r="AF771" s="214"/>
      <c r="AG771" s="214" t="s">
        <v>371</v>
      </c>
      <c r="AH771" s="214"/>
      <c r="AI771" s="214"/>
      <c r="AJ771" s="214"/>
      <c r="AK771" s="214"/>
      <c r="AL771" s="214"/>
      <c r="AM771" s="214"/>
      <c r="AN771" s="214"/>
      <c r="AO771" s="214"/>
      <c r="AP771" s="214"/>
      <c r="AQ771" s="214"/>
      <c r="AR771" s="214"/>
      <c r="AS771" s="214"/>
      <c r="AT771" s="214"/>
      <c r="AU771" s="214"/>
      <c r="AV771" s="214"/>
      <c r="AW771" s="214"/>
      <c r="AX771" s="214"/>
      <c r="AY771" s="214"/>
      <c r="AZ771" s="214"/>
      <c r="BA771" s="214"/>
      <c r="BB771" s="214"/>
      <c r="BC771" s="214"/>
      <c r="BD771" s="214"/>
      <c r="BE771" s="214"/>
      <c r="BF771" s="214"/>
      <c r="BG771" s="214"/>
      <c r="BH771" s="214"/>
    </row>
    <row r="772" spans="1:60" outlineLevel="3" x14ac:dyDescent="0.2">
      <c r="A772" s="221"/>
      <c r="B772" s="222"/>
      <c r="C772" s="268" t="s">
        <v>1832</v>
      </c>
      <c r="D772" s="262"/>
      <c r="E772" s="263">
        <v>108.17165</v>
      </c>
      <c r="F772" s="224"/>
      <c r="G772" s="224"/>
      <c r="H772" s="224"/>
      <c r="I772" s="224"/>
      <c r="J772" s="224"/>
      <c r="K772" s="224"/>
      <c r="L772" s="224"/>
      <c r="M772" s="224"/>
      <c r="N772" s="223"/>
      <c r="O772" s="223"/>
      <c r="P772" s="223"/>
      <c r="Q772" s="223"/>
      <c r="R772" s="224"/>
      <c r="S772" s="224"/>
      <c r="T772" s="224"/>
      <c r="U772" s="224"/>
      <c r="V772" s="224"/>
      <c r="W772" s="224"/>
      <c r="X772" s="224"/>
      <c r="Y772" s="224"/>
      <c r="Z772" s="214"/>
      <c r="AA772" s="214"/>
      <c r="AB772" s="214"/>
      <c r="AC772" s="214"/>
      <c r="AD772" s="214"/>
      <c r="AE772" s="214"/>
      <c r="AF772" s="214"/>
      <c r="AG772" s="214" t="s">
        <v>371</v>
      </c>
      <c r="AH772" s="214">
        <v>0</v>
      </c>
      <c r="AI772" s="214"/>
      <c r="AJ772" s="214"/>
      <c r="AK772" s="214"/>
      <c r="AL772" s="214"/>
      <c r="AM772" s="214"/>
      <c r="AN772" s="214"/>
      <c r="AO772" s="214"/>
      <c r="AP772" s="214"/>
      <c r="AQ772" s="214"/>
      <c r="AR772" s="214"/>
      <c r="AS772" s="214"/>
      <c r="AT772" s="214"/>
      <c r="AU772" s="214"/>
      <c r="AV772" s="214"/>
      <c r="AW772" s="214"/>
      <c r="AX772" s="214"/>
      <c r="AY772" s="214"/>
      <c r="AZ772" s="214"/>
      <c r="BA772" s="214"/>
      <c r="BB772" s="214"/>
      <c r="BC772" s="214"/>
      <c r="BD772" s="214"/>
      <c r="BE772" s="214"/>
      <c r="BF772" s="214"/>
      <c r="BG772" s="214"/>
      <c r="BH772" s="214"/>
    </row>
    <row r="773" spans="1:60" outlineLevel="1" x14ac:dyDescent="0.2">
      <c r="A773" s="236">
        <v>168</v>
      </c>
      <c r="B773" s="237" t="s">
        <v>900</v>
      </c>
      <c r="C773" s="254" t="s">
        <v>901</v>
      </c>
      <c r="D773" s="238" t="s">
        <v>379</v>
      </c>
      <c r="E773" s="239">
        <v>342.81970000000001</v>
      </c>
      <c r="F773" s="240"/>
      <c r="G773" s="241">
        <f>ROUND(E773*F773,2)</f>
        <v>0</v>
      </c>
      <c r="H773" s="240"/>
      <c r="I773" s="241">
        <f>ROUND(E773*H773,2)</f>
        <v>0</v>
      </c>
      <c r="J773" s="240"/>
      <c r="K773" s="241">
        <f>ROUND(E773*J773,2)</f>
        <v>0</v>
      </c>
      <c r="L773" s="241">
        <v>12</v>
      </c>
      <c r="M773" s="241">
        <f>G773*(1+L773/100)</f>
        <v>0</v>
      </c>
      <c r="N773" s="239">
        <v>4.2000000000000002E-4</v>
      </c>
      <c r="O773" s="239">
        <f>ROUND(E773*N773,2)</f>
        <v>0.14000000000000001</v>
      </c>
      <c r="P773" s="239">
        <v>0</v>
      </c>
      <c r="Q773" s="239">
        <f>ROUND(E773*P773,2)</f>
        <v>0</v>
      </c>
      <c r="R773" s="241" t="s">
        <v>587</v>
      </c>
      <c r="S773" s="241" t="s">
        <v>315</v>
      </c>
      <c r="T773" s="242" t="s">
        <v>315</v>
      </c>
      <c r="U773" s="224">
        <v>0.13</v>
      </c>
      <c r="V773" s="224">
        <f>ROUND(E773*U773,2)</f>
        <v>44.57</v>
      </c>
      <c r="W773" s="224"/>
      <c r="X773" s="224" t="s">
        <v>588</v>
      </c>
      <c r="Y773" s="224" t="s">
        <v>317</v>
      </c>
      <c r="Z773" s="214"/>
      <c r="AA773" s="214"/>
      <c r="AB773" s="214"/>
      <c r="AC773" s="214"/>
      <c r="AD773" s="214"/>
      <c r="AE773" s="214"/>
      <c r="AF773" s="214"/>
      <c r="AG773" s="214" t="s">
        <v>601</v>
      </c>
      <c r="AH773" s="214"/>
      <c r="AI773" s="214"/>
      <c r="AJ773" s="214"/>
      <c r="AK773" s="214"/>
      <c r="AL773" s="214"/>
      <c r="AM773" s="214"/>
      <c r="AN773" s="214"/>
      <c r="AO773" s="214"/>
      <c r="AP773" s="214"/>
      <c r="AQ773" s="214"/>
      <c r="AR773" s="214"/>
      <c r="AS773" s="214"/>
      <c r="AT773" s="214"/>
      <c r="AU773" s="214"/>
      <c r="AV773" s="214"/>
      <c r="AW773" s="214"/>
      <c r="AX773" s="214"/>
      <c r="AY773" s="214"/>
      <c r="AZ773" s="214"/>
      <c r="BA773" s="214"/>
      <c r="BB773" s="214"/>
      <c r="BC773" s="214"/>
      <c r="BD773" s="214"/>
      <c r="BE773" s="214"/>
      <c r="BF773" s="214"/>
      <c r="BG773" s="214"/>
      <c r="BH773" s="214"/>
    </row>
    <row r="774" spans="1:60" outlineLevel="2" x14ac:dyDescent="0.2">
      <c r="A774" s="221"/>
      <c r="B774" s="222"/>
      <c r="C774" s="268" t="s">
        <v>991</v>
      </c>
      <c r="D774" s="262"/>
      <c r="E774" s="263"/>
      <c r="F774" s="224"/>
      <c r="G774" s="224"/>
      <c r="H774" s="224"/>
      <c r="I774" s="224"/>
      <c r="J774" s="224"/>
      <c r="K774" s="224"/>
      <c r="L774" s="224"/>
      <c r="M774" s="224"/>
      <c r="N774" s="223"/>
      <c r="O774" s="223"/>
      <c r="P774" s="223"/>
      <c r="Q774" s="223"/>
      <c r="R774" s="224"/>
      <c r="S774" s="224"/>
      <c r="T774" s="224"/>
      <c r="U774" s="224"/>
      <c r="V774" s="224"/>
      <c r="W774" s="224"/>
      <c r="X774" s="224"/>
      <c r="Y774" s="224"/>
      <c r="Z774" s="214"/>
      <c r="AA774" s="214"/>
      <c r="AB774" s="214"/>
      <c r="AC774" s="214"/>
      <c r="AD774" s="214"/>
      <c r="AE774" s="214"/>
      <c r="AF774" s="214"/>
      <c r="AG774" s="214" t="s">
        <v>371</v>
      </c>
      <c r="AH774" s="214">
        <v>0</v>
      </c>
      <c r="AI774" s="214"/>
      <c r="AJ774" s="214"/>
      <c r="AK774" s="214"/>
      <c r="AL774" s="214"/>
      <c r="AM774" s="214"/>
      <c r="AN774" s="214"/>
      <c r="AO774" s="214"/>
      <c r="AP774" s="214"/>
      <c r="AQ774" s="214"/>
      <c r="AR774" s="214"/>
      <c r="AS774" s="214"/>
      <c r="AT774" s="214"/>
      <c r="AU774" s="214"/>
      <c r="AV774" s="214"/>
      <c r="AW774" s="214"/>
      <c r="AX774" s="214"/>
      <c r="AY774" s="214"/>
      <c r="AZ774" s="214"/>
      <c r="BA774" s="214"/>
      <c r="BB774" s="214"/>
      <c r="BC774" s="214"/>
      <c r="BD774" s="214"/>
      <c r="BE774" s="214"/>
      <c r="BF774" s="214"/>
      <c r="BG774" s="214"/>
      <c r="BH774" s="214"/>
    </row>
    <row r="775" spans="1:60" outlineLevel="3" x14ac:dyDescent="0.2">
      <c r="A775" s="221"/>
      <c r="B775" s="222"/>
      <c r="C775" s="268" t="s">
        <v>905</v>
      </c>
      <c r="D775" s="262"/>
      <c r="E775" s="263"/>
      <c r="F775" s="224"/>
      <c r="G775" s="224"/>
      <c r="H775" s="224"/>
      <c r="I775" s="224"/>
      <c r="J775" s="224"/>
      <c r="K775" s="224"/>
      <c r="L775" s="224"/>
      <c r="M775" s="224"/>
      <c r="N775" s="223"/>
      <c r="O775" s="223"/>
      <c r="P775" s="223"/>
      <c r="Q775" s="223"/>
      <c r="R775" s="224"/>
      <c r="S775" s="224"/>
      <c r="T775" s="224"/>
      <c r="U775" s="224"/>
      <c r="V775" s="224"/>
      <c r="W775" s="224"/>
      <c r="X775" s="224"/>
      <c r="Y775" s="224"/>
      <c r="Z775" s="214"/>
      <c r="AA775" s="214"/>
      <c r="AB775" s="214"/>
      <c r="AC775" s="214"/>
      <c r="AD775" s="214"/>
      <c r="AE775" s="214"/>
      <c r="AF775" s="214"/>
      <c r="AG775" s="214" t="s">
        <v>371</v>
      </c>
      <c r="AH775" s="214">
        <v>0</v>
      </c>
      <c r="AI775" s="214"/>
      <c r="AJ775" s="214"/>
      <c r="AK775" s="214"/>
      <c r="AL775" s="214"/>
      <c r="AM775" s="214"/>
      <c r="AN775" s="214"/>
      <c r="AO775" s="214"/>
      <c r="AP775" s="214"/>
      <c r="AQ775" s="214"/>
      <c r="AR775" s="214"/>
      <c r="AS775" s="214"/>
      <c r="AT775" s="214"/>
      <c r="AU775" s="214"/>
      <c r="AV775" s="214"/>
      <c r="AW775" s="214"/>
      <c r="AX775" s="214"/>
      <c r="AY775" s="214"/>
      <c r="AZ775" s="214"/>
      <c r="BA775" s="214"/>
      <c r="BB775" s="214"/>
      <c r="BC775" s="214"/>
      <c r="BD775" s="214"/>
      <c r="BE775" s="214"/>
      <c r="BF775" s="214"/>
      <c r="BG775" s="214"/>
      <c r="BH775" s="214"/>
    </row>
    <row r="776" spans="1:60" outlineLevel="3" x14ac:dyDescent="0.2">
      <c r="A776" s="221"/>
      <c r="B776" s="222"/>
      <c r="C776" s="268" t="s">
        <v>1567</v>
      </c>
      <c r="D776" s="262"/>
      <c r="E776" s="263">
        <v>12.97</v>
      </c>
      <c r="F776" s="224"/>
      <c r="G776" s="224"/>
      <c r="H776" s="224"/>
      <c r="I776" s="224"/>
      <c r="J776" s="224"/>
      <c r="K776" s="224"/>
      <c r="L776" s="224"/>
      <c r="M776" s="224"/>
      <c r="N776" s="223"/>
      <c r="O776" s="223"/>
      <c r="P776" s="223"/>
      <c r="Q776" s="223"/>
      <c r="R776" s="224"/>
      <c r="S776" s="224"/>
      <c r="T776" s="224"/>
      <c r="U776" s="224"/>
      <c r="V776" s="224"/>
      <c r="W776" s="224"/>
      <c r="X776" s="224"/>
      <c r="Y776" s="224"/>
      <c r="Z776" s="214"/>
      <c r="AA776" s="214"/>
      <c r="AB776" s="214"/>
      <c r="AC776" s="214"/>
      <c r="AD776" s="214"/>
      <c r="AE776" s="214"/>
      <c r="AF776" s="214"/>
      <c r="AG776" s="214" t="s">
        <v>371</v>
      </c>
      <c r="AH776" s="214">
        <v>0</v>
      </c>
      <c r="AI776" s="214"/>
      <c r="AJ776" s="214"/>
      <c r="AK776" s="214"/>
      <c r="AL776" s="214"/>
      <c r="AM776" s="214"/>
      <c r="AN776" s="214"/>
      <c r="AO776" s="214"/>
      <c r="AP776" s="214"/>
      <c r="AQ776" s="214"/>
      <c r="AR776" s="214"/>
      <c r="AS776" s="214"/>
      <c r="AT776" s="214"/>
      <c r="AU776" s="214"/>
      <c r="AV776" s="214"/>
      <c r="AW776" s="214"/>
      <c r="AX776" s="214"/>
      <c r="AY776" s="214"/>
      <c r="AZ776" s="214"/>
      <c r="BA776" s="214"/>
      <c r="BB776" s="214"/>
      <c r="BC776" s="214"/>
      <c r="BD776" s="214"/>
      <c r="BE776" s="214"/>
      <c r="BF776" s="214"/>
      <c r="BG776" s="214"/>
      <c r="BH776" s="214"/>
    </row>
    <row r="777" spans="1:60" outlineLevel="3" x14ac:dyDescent="0.2">
      <c r="A777" s="221"/>
      <c r="B777" s="222"/>
      <c r="C777" s="268" t="s">
        <v>1572</v>
      </c>
      <c r="D777" s="262"/>
      <c r="E777" s="263">
        <v>15.68</v>
      </c>
      <c r="F777" s="224"/>
      <c r="G777" s="224"/>
      <c r="H777" s="224"/>
      <c r="I777" s="224"/>
      <c r="J777" s="224"/>
      <c r="K777" s="224"/>
      <c r="L777" s="224"/>
      <c r="M777" s="224"/>
      <c r="N777" s="223"/>
      <c r="O777" s="223"/>
      <c r="P777" s="223"/>
      <c r="Q777" s="223"/>
      <c r="R777" s="224"/>
      <c r="S777" s="224"/>
      <c r="T777" s="224"/>
      <c r="U777" s="224"/>
      <c r="V777" s="224"/>
      <c r="W777" s="224"/>
      <c r="X777" s="224"/>
      <c r="Y777" s="224"/>
      <c r="Z777" s="214"/>
      <c r="AA777" s="214"/>
      <c r="AB777" s="214"/>
      <c r="AC777" s="214"/>
      <c r="AD777" s="214"/>
      <c r="AE777" s="214"/>
      <c r="AF777" s="214"/>
      <c r="AG777" s="214" t="s">
        <v>371</v>
      </c>
      <c r="AH777" s="214">
        <v>0</v>
      </c>
      <c r="AI777" s="214"/>
      <c r="AJ777" s="214"/>
      <c r="AK777" s="214"/>
      <c r="AL777" s="214"/>
      <c r="AM777" s="214"/>
      <c r="AN777" s="214"/>
      <c r="AO777" s="214"/>
      <c r="AP777" s="214"/>
      <c r="AQ777" s="214"/>
      <c r="AR777" s="214"/>
      <c r="AS777" s="214"/>
      <c r="AT777" s="214"/>
      <c r="AU777" s="214"/>
      <c r="AV777" s="214"/>
      <c r="AW777" s="214"/>
      <c r="AX777" s="214"/>
      <c r="AY777" s="214"/>
      <c r="AZ777" s="214"/>
      <c r="BA777" s="214"/>
      <c r="BB777" s="214"/>
      <c r="BC777" s="214"/>
      <c r="BD777" s="214"/>
      <c r="BE777" s="214"/>
      <c r="BF777" s="214"/>
      <c r="BG777" s="214"/>
      <c r="BH777" s="214"/>
    </row>
    <row r="778" spans="1:60" outlineLevel="3" x14ac:dyDescent="0.2">
      <c r="A778" s="221"/>
      <c r="B778" s="222"/>
      <c r="C778" s="268" t="s">
        <v>1568</v>
      </c>
      <c r="D778" s="262"/>
      <c r="E778" s="263">
        <v>0.92</v>
      </c>
      <c r="F778" s="224"/>
      <c r="G778" s="224"/>
      <c r="H778" s="224"/>
      <c r="I778" s="224"/>
      <c r="J778" s="224"/>
      <c r="K778" s="224"/>
      <c r="L778" s="224"/>
      <c r="M778" s="224"/>
      <c r="N778" s="223"/>
      <c r="O778" s="223"/>
      <c r="P778" s="223"/>
      <c r="Q778" s="223"/>
      <c r="R778" s="224"/>
      <c r="S778" s="224"/>
      <c r="T778" s="224"/>
      <c r="U778" s="224"/>
      <c r="V778" s="224"/>
      <c r="W778" s="224"/>
      <c r="X778" s="224"/>
      <c r="Y778" s="224"/>
      <c r="Z778" s="214"/>
      <c r="AA778" s="214"/>
      <c r="AB778" s="214"/>
      <c r="AC778" s="214"/>
      <c r="AD778" s="214"/>
      <c r="AE778" s="214"/>
      <c r="AF778" s="214"/>
      <c r="AG778" s="214" t="s">
        <v>371</v>
      </c>
      <c r="AH778" s="214">
        <v>0</v>
      </c>
      <c r="AI778" s="214"/>
      <c r="AJ778" s="214"/>
      <c r="AK778" s="214"/>
      <c r="AL778" s="214"/>
      <c r="AM778" s="214"/>
      <c r="AN778" s="214"/>
      <c r="AO778" s="214"/>
      <c r="AP778" s="214"/>
      <c r="AQ778" s="214"/>
      <c r="AR778" s="214"/>
      <c r="AS778" s="214"/>
      <c r="AT778" s="214"/>
      <c r="AU778" s="214"/>
      <c r="AV778" s="214"/>
      <c r="AW778" s="214"/>
      <c r="AX778" s="214"/>
      <c r="AY778" s="214"/>
      <c r="AZ778" s="214"/>
      <c r="BA778" s="214"/>
      <c r="BB778" s="214"/>
      <c r="BC778" s="214"/>
      <c r="BD778" s="214"/>
      <c r="BE778" s="214"/>
      <c r="BF778" s="214"/>
      <c r="BG778" s="214"/>
      <c r="BH778" s="214"/>
    </row>
    <row r="779" spans="1:60" outlineLevel="3" x14ac:dyDescent="0.2">
      <c r="A779" s="221"/>
      <c r="B779" s="222"/>
      <c r="C779" s="268" t="s">
        <v>1569</v>
      </c>
      <c r="D779" s="262"/>
      <c r="E779" s="263">
        <v>23.07</v>
      </c>
      <c r="F779" s="224"/>
      <c r="G779" s="224"/>
      <c r="H779" s="224"/>
      <c r="I779" s="224"/>
      <c r="J779" s="224"/>
      <c r="K779" s="224"/>
      <c r="L779" s="224"/>
      <c r="M779" s="224"/>
      <c r="N779" s="223"/>
      <c r="O779" s="223"/>
      <c r="P779" s="223"/>
      <c r="Q779" s="223"/>
      <c r="R779" s="224"/>
      <c r="S779" s="224"/>
      <c r="T779" s="224"/>
      <c r="U779" s="224"/>
      <c r="V779" s="224"/>
      <c r="W779" s="224"/>
      <c r="X779" s="224"/>
      <c r="Y779" s="224"/>
      <c r="Z779" s="214"/>
      <c r="AA779" s="214"/>
      <c r="AB779" s="214"/>
      <c r="AC779" s="214"/>
      <c r="AD779" s="214"/>
      <c r="AE779" s="214"/>
      <c r="AF779" s="214"/>
      <c r="AG779" s="214" t="s">
        <v>371</v>
      </c>
      <c r="AH779" s="214">
        <v>0</v>
      </c>
      <c r="AI779" s="214"/>
      <c r="AJ779" s="214"/>
      <c r="AK779" s="214"/>
      <c r="AL779" s="214"/>
      <c r="AM779" s="214"/>
      <c r="AN779" s="214"/>
      <c r="AO779" s="214"/>
      <c r="AP779" s="214"/>
      <c r="AQ779" s="214"/>
      <c r="AR779" s="214"/>
      <c r="AS779" s="214"/>
      <c r="AT779" s="214"/>
      <c r="AU779" s="214"/>
      <c r="AV779" s="214"/>
      <c r="AW779" s="214"/>
      <c r="AX779" s="214"/>
      <c r="AY779" s="214"/>
      <c r="AZ779" s="214"/>
      <c r="BA779" s="214"/>
      <c r="BB779" s="214"/>
      <c r="BC779" s="214"/>
      <c r="BD779" s="214"/>
      <c r="BE779" s="214"/>
      <c r="BF779" s="214"/>
      <c r="BG779" s="214"/>
      <c r="BH779" s="214"/>
    </row>
    <row r="780" spans="1:60" outlineLevel="3" x14ac:dyDescent="0.2">
      <c r="A780" s="221"/>
      <c r="B780" s="222"/>
      <c r="C780" s="268" t="s">
        <v>1570</v>
      </c>
      <c r="D780" s="262"/>
      <c r="E780" s="263">
        <v>24.7</v>
      </c>
      <c r="F780" s="224"/>
      <c r="G780" s="224"/>
      <c r="H780" s="224"/>
      <c r="I780" s="224"/>
      <c r="J780" s="224"/>
      <c r="K780" s="224"/>
      <c r="L780" s="224"/>
      <c r="M780" s="224"/>
      <c r="N780" s="223"/>
      <c r="O780" s="223"/>
      <c r="P780" s="223"/>
      <c r="Q780" s="223"/>
      <c r="R780" s="224"/>
      <c r="S780" s="224"/>
      <c r="T780" s="224"/>
      <c r="U780" s="224"/>
      <c r="V780" s="224"/>
      <c r="W780" s="224"/>
      <c r="X780" s="224"/>
      <c r="Y780" s="224"/>
      <c r="Z780" s="214"/>
      <c r="AA780" s="214"/>
      <c r="AB780" s="214"/>
      <c r="AC780" s="214"/>
      <c r="AD780" s="214"/>
      <c r="AE780" s="214"/>
      <c r="AF780" s="214"/>
      <c r="AG780" s="214" t="s">
        <v>371</v>
      </c>
      <c r="AH780" s="214">
        <v>0</v>
      </c>
      <c r="AI780" s="214"/>
      <c r="AJ780" s="214"/>
      <c r="AK780" s="214"/>
      <c r="AL780" s="214"/>
      <c r="AM780" s="214"/>
      <c r="AN780" s="214"/>
      <c r="AO780" s="214"/>
      <c r="AP780" s="214"/>
      <c r="AQ780" s="214"/>
      <c r="AR780" s="214"/>
      <c r="AS780" s="214"/>
      <c r="AT780" s="214"/>
      <c r="AU780" s="214"/>
      <c r="AV780" s="214"/>
      <c r="AW780" s="214"/>
      <c r="AX780" s="214"/>
      <c r="AY780" s="214"/>
      <c r="AZ780" s="214"/>
      <c r="BA780" s="214"/>
      <c r="BB780" s="214"/>
      <c r="BC780" s="214"/>
      <c r="BD780" s="214"/>
      <c r="BE780" s="214"/>
      <c r="BF780" s="214"/>
      <c r="BG780" s="214"/>
      <c r="BH780" s="214"/>
    </row>
    <row r="781" spans="1:60" outlineLevel="3" x14ac:dyDescent="0.2">
      <c r="A781" s="221"/>
      <c r="B781" s="222"/>
      <c r="C781" s="268" t="s">
        <v>1571</v>
      </c>
      <c r="D781" s="262"/>
      <c r="E781" s="263">
        <v>12.32</v>
      </c>
      <c r="F781" s="224"/>
      <c r="G781" s="224"/>
      <c r="H781" s="224"/>
      <c r="I781" s="224"/>
      <c r="J781" s="224"/>
      <c r="K781" s="224"/>
      <c r="L781" s="224"/>
      <c r="M781" s="224"/>
      <c r="N781" s="223"/>
      <c r="O781" s="223"/>
      <c r="P781" s="223"/>
      <c r="Q781" s="223"/>
      <c r="R781" s="224"/>
      <c r="S781" s="224"/>
      <c r="T781" s="224"/>
      <c r="U781" s="224"/>
      <c r="V781" s="224"/>
      <c r="W781" s="224"/>
      <c r="X781" s="224"/>
      <c r="Y781" s="224"/>
      <c r="Z781" s="214"/>
      <c r="AA781" s="214"/>
      <c r="AB781" s="214"/>
      <c r="AC781" s="214"/>
      <c r="AD781" s="214"/>
      <c r="AE781" s="214"/>
      <c r="AF781" s="214"/>
      <c r="AG781" s="214" t="s">
        <v>371</v>
      </c>
      <c r="AH781" s="214">
        <v>0</v>
      </c>
      <c r="AI781" s="214"/>
      <c r="AJ781" s="214"/>
      <c r="AK781" s="214"/>
      <c r="AL781" s="214"/>
      <c r="AM781" s="214"/>
      <c r="AN781" s="214"/>
      <c r="AO781" s="214"/>
      <c r="AP781" s="214"/>
      <c r="AQ781" s="214"/>
      <c r="AR781" s="214"/>
      <c r="AS781" s="214"/>
      <c r="AT781" s="214"/>
      <c r="AU781" s="214"/>
      <c r="AV781" s="214"/>
      <c r="AW781" s="214"/>
      <c r="AX781" s="214"/>
      <c r="AY781" s="214"/>
      <c r="AZ781" s="214"/>
      <c r="BA781" s="214"/>
      <c r="BB781" s="214"/>
      <c r="BC781" s="214"/>
      <c r="BD781" s="214"/>
      <c r="BE781" s="214"/>
      <c r="BF781" s="214"/>
      <c r="BG781" s="214"/>
      <c r="BH781" s="214"/>
    </row>
    <row r="782" spans="1:60" outlineLevel="3" x14ac:dyDescent="0.2">
      <c r="A782" s="221"/>
      <c r="B782" s="222"/>
      <c r="C782" s="268" t="s">
        <v>1573</v>
      </c>
      <c r="D782" s="262"/>
      <c r="E782" s="263">
        <v>3.39</v>
      </c>
      <c r="F782" s="224"/>
      <c r="G782" s="224"/>
      <c r="H782" s="224"/>
      <c r="I782" s="224"/>
      <c r="J782" s="224"/>
      <c r="K782" s="224"/>
      <c r="L782" s="224"/>
      <c r="M782" s="224"/>
      <c r="N782" s="223"/>
      <c r="O782" s="223"/>
      <c r="P782" s="223"/>
      <c r="Q782" s="223"/>
      <c r="R782" s="224"/>
      <c r="S782" s="224"/>
      <c r="T782" s="224"/>
      <c r="U782" s="224"/>
      <c r="V782" s="224"/>
      <c r="W782" s="224"/>
      <c r="X782" s="224"/>
      <c r="Y782" s="224"/>
      <c r="Z782" s="214"/>
      <c r="AA782" s="214"/>
      <c r="AB782" s="214"/>
      <c r="AC782" s="214"/>
      <c r="AD782" s="214"/>
      <c r="AE782" s="214"/>
      <c r="AF782" s="214"/>
      <c r="AG782" s="214" t="s">
        <v>371</v>
      </c>
      <c r="AH782" s="214">
        <v>0</v>
      </c>
      <c r="AI782" s="214"/>
      <c r="AJ782" s="214"/>
      <c r="AK782" s="214"/>
      <c r="AL782" s="214"/>
      <c r="AM782" s="214"/>
      <c r="AN782" s="214"/>
      <c r="AO782" s="214"/>
      <c r="AP782" s="214"/>
      <c r="AQ782" s="214"/>
      <c r="AR782" s="214"/>
      <c r="AS782" s="214"/>
      <c r="AT782" s="214"/>
      <c r="AU782" s="214"/>
      <c r="AV782" s="214"/>
      <c r="AW782" s="214"/>
      <c r="AX782" s="214"/>
      <c r="AY782" s="214"/>
      <c r="AZ782" s="214"/>
      <c r="BA782" s="214"/>
      <c r="BB782" s="214"/>
      <c r="BC782" s="214"/>
      <c r="BD782" s="214"/>
      <c r="BE782" s="214"/>
      <c r="BF782" s="214"/>
      <c r="BG782" s="214"/>
      <c r="BH782" s="214"/>
    </row>
    <row r="783" spans="1:60" outlineLevel="3" x14ac:dyDescent="0.2">
      <c r="A783" s="221"/>
      <c r="B783" s="222"/>
      <c r="C783" s="268" t="s">
        <v>1574</v>
      </c>
      <c r="D783" s="262"/>
      <c r="E783" s="263">
        <v>1.76</v>
      </c>
      <c r="F783" s="224"/>
      <c r="G783" s="224"/>
      <c r="H783" s="224"/>
      <c r="I783" s="224"/>
      <c r="J783" s="224"/>
      <c r="K783" s="224"/>
      <c r="L783" s="224"/>
      <c r="M783" s="224"/>
      <c r="N783" s="223"/>
      <c r="O783" s="223"/>
      <c r="P783" s="223"/>
      <c r="Q783" s="223"/>
      <c r="R783" s="224"/>
      <c r="S783" s="224"/>
      <c r="T783" s="224"/>
      <c r="U783" s="224"/>
      <c r="V783" s="224"/>
      <c r="W783" s="224"/>
      <c r="X783" s="224"/>
      <c r="Y783" s="224"/>
      <c r="Z783" s="214"/>
      <c r="AA783" s="214"/>
      <c r="AB783" s="214"/>
      <c r="AC783" s="214"/>
      <c r="AD783" s="214"/>
      <c r="AE783" s="214"/>
      <c r="AF783" s="214"/>
      <c r="AG783" s="214" t="s">
        <v>371</v>
      </c>
      <c r="AH783" s="214">
        <v>0</v>
      </c>
      <c r="AI783" s="214"/>
      <c r="AJ783" s="214"/>
      <c r="AK783" s="214"/>
      <c r="AL783" s="214"/>
      <c r="AM783" s="214"/>
      <c r="AN783" s="214"/>
      <c r="AO783" s="214"/>
      <c r="AP783" s="214"/>
      <c r="AQ783" s="214"/>
      <c r="AR783" s="214"/>
      <c r="AS783" s="214"/>
      <c r="AT783" s="214"/>
      <c r="AU783" s="214"/>
      <c r="AV783" s="214"/>
      <c r="AW783" s="214"/>
      <c r="AX783" s="214"/>
      <c r="AY783" s="214"/>
      <c r="AZ783" s="214"/>
      <c r="BA783" s="214"/>
      <c r="BB783" s="214"/>
      <c r="BC783" s="214"/>
      <c r="BD783" s="214"/>
      <c r="BE783" s="214"/>
      <c r="BF783" s="214"/>
      <c r="BG783" s="214"/>
      <c r="BH783" s="214"/>
    </row>
    <row r="784" spans="1:60" outlineLevel="3" x14ac:dyDescent="0.2">
      <c r="A784" s="221"/>
      <c r="B784" s="222"/>
      <c r="C784" s="268" t="s">
        <v>878</v>
      </c>
      <c r="D784" s="262"/>
      <c r="E784" s="263"/>
      <c r="F784" s="224"/>
      <c r="G784" s="224"/>
      <c r="H784" s="224"/>
      <c r="I784" s="224"/>
      <c r="J784" s="224"/>
      <c r="K784" s="224"/>
      <c r="L784" s="224"/>
      <c r="M784" s="224"/>
      <c r="N784" s="223"/>
      <c r="O784" s="223"/>
      <c r="P784" s="223"/>
      <c r="Q784" s="223"/>
      <c r="R784" s="224"/>
      <c r="S784" s="224"/>
      <c r="T784" s="224"/>
      <c r="U784" s="224"/>
      <c r="V784" s="224"/>
      <c r="W784" s="224"/>
      <c r="X784" s="224"/>
      <c r="Y784" s="224"/>
      <c r="Z784" s="214"/>
      <c r="AA784" s="214"/>
      <c r="AB784" s="214"/>
      <c r="AC784" s="214"/>
      <c r="AD784" s="214"/>
      <c r="AE784" s="214"/>
      <c r="AF784" s="214"/>
      <c r="AG784" s="214" t="s">
        <v>371</v>
      </c>
      <c r="AH784" s="214">
        <v>0</v>
      </c>
      <c r="AI784" s="214"/>
      <c r="AJ784" s="214"/>
      <c r="AK784" s="214"/>
      <c r="AL784" s="214"/>
      <c r="AM784" s="214"/>
      <c r="AN784" s="214"/>
      <c r="AO784" s="214"/>
      <c r="AP784" s="214"/>
      <c r="AQ784" s="214"/>
      <c r="AR784" s="214"/>
      <c r="AS784" s="214"/>
      <c r="AT784" s="214"/>
      <c r="AU784" s="214"/>
      <c r="AV784" s="214"/>
      <c r="AW784" s="214"/>
      <c r="AX784" s="214"/>
      <c r="AY784" s="214"/>
      <c r="AZ784" s="214"/>
      <c r="BA784" s="214"/>
      <c r="BB784" s="214"/>
      <c r="BC784" s="214"/>
      <c r="BD784" s="214"/>
      <c r="BE784" s="214"/>
      <c r="BF784" s="214"/>
      <c r="BG784" s="214"/>
      <c r="BH784" s="214"/>
    </row>
    <row r="785" spans="1:60" ht="22.5" outlineLevel="3" x14ac:dyDescent="0.2">
      <c r="A785" s="221"/>
      <c r="B785" s="222"/>
      <c r="C785" s="268" t="s">
        <v>1833</v>
      </c>
      <c r="D785" s="262"/>
      <c r="E785" s="263">
        <v>64.590999999999994</v>
      </c>
      <c r="F785" s="224"/>
      <c r="G785" s="224"/>
      <c r="H785" s="224"/>
      <c r="I785" s="224"/>
      <c r="J785" s="224"/>
      <c r="K785" s="224"/>
      <c r="L785" s="224"/>
      <c r="M785" s="224"/>
      <c r="N785" s="223"/>
      <c r="O785" s="223"/>
      <c r="P785" s="223"/>
      <c r="Q785" s="223"/>
      <c r="R785" s="224"/>
      <c r="S785" s="224"/>
      <c r="T785" s="224"/>
      <c r="U785" s="224"/>
      <c r="V785" s="224"/>
      <c r="W785" s="224"/>
      <c r="X785" s="224"/>
      <c r="Y785" s="224"/>
      <c r="Z785" s="214"/>
      <c r="AA785" s="214"/>
      <c r="AB785" s="214"/>
      <c r="AC785" s="214"/>
      <c r="AD785" s="214"/>
      <c r="AE785" s="214"/>
      <c r="AF785" s="214"/>
      <c r="AG785" s="214" t="s">
        <v>371</v>
      </c>
      <c r="AH785" s="214">
        <v>0</v>
      </c>
      <c r="AI785" s="214"/>
      <c r="AJ785" s="214"/>
      <c r="AK785" s="214"/>
      <c r="AL785" s="214"/>
      <c r="AM785" s="214"/>
      <c r="AN785" s="214"/>
      <c r="AO785" s="214"/>
      <c r="AP785" s="214"/>
      <c r="AQ785" s="214"/>
      <c r="AR785" s="214"/>
      <c r="AS785" s="214"/>
      <c r="AT785" s="214"/>
      <c r="AU785" s="214"/>
      <c r="AV785" s="214"/>
      <c r="AW785" s="214"/>
      <c r="AX785" s="214"/>
      <c r="AY785" s="214"/>
      <c r="AZ785" s="214"/>
      <c r="BA785" s="214"/>
      <c r="BB785" s="214"/>
      <c r="BC785" s="214"/>
      <c r="BD785" s="214"/>
      <c r="BE785" s="214"/>
      <c r="BF785" s="214"/>
      <c r="BG785" s="214"/>
      <c r="BH785" s="214"/>
    </row>
    <row r="786" spans="1:60" outlineLevel="3" x14ac:dyDescent="0.2">
      <c r="A786" s="221"/>
      <c r="B786" s="222"/>
      <c r="C786" s="268" t="s">
        <v>1592</v>
      </c>
      <c r="D786" s="262"/>
      <c r="E786" s="263">
        <v>-12.847799999999999</v>
      </c>
      <c r="F786" s="224"/>
      <c r="G786" s="224"/>
      <c r="H786" s="224"/>
      <c r="I786" s="224"/>
      <c r="J786" s="224"/>
      <c r="K786" s="224"/>
      <c r="L786" s="224"/>
      <c r="M786" s="224"/>
      <c r="N786" s="223"/>
      <c r="O786" s="223"/>
      <c r="P786" s="223"/>
      <c r="Q786" s="223"/>
      <c r="R786" s="224"/>
      <c r="S786" s="224"/>
      <c r="T786" s="224"/>
      <c r="U786" s="224"/>
      <c r="V786" s="224"/>
      <c r="W786" s="224"/>
      <c r="X786" s="224"/>
      <c r="Y786" s="224"/>
      <c r="Z786" s="214"/>
      <c r="AA786" s="214"/>
      <c r="AB786" s="214"/>
      <c r="AC786" s="214"/>
      <c r="AD786" s="214"/>
      <c r="AE786" s="214"/>
      <c r="AF786" s="214"/>
      <c r="AG786" s="214" t="s">
        <v>371</v>
      </c>
      <c r="AH786" s="214">
        <v>0</v>
      </c>
      <c r="AI786" s="214"/>
      <c r="AJ786" s="214"/>
      <c r="AK786" s="214"/>
      <c r="AL786" s="214"/>
      <c r="AM786" s="214"/>
      <c r="AN786" s="214"/>
      <c r="AO786" s="214"/>
      <c r="AP786" s="214"/>
      <c r="AQ786" s="214"/>
      <c r="AR786" s="214"/>
      <c r="AS786" s="214"/>
      <c r="AT786" s="214"/>
      <c r="AU786" s="214"/>
      <c r="AV786" s="214"/>
      <c r="AW786" s="214"/>
      <c r="AX786" s="214"/>
      <c r="AY786" s="214"/>
      <c r="AZ786" s="214"/>
      <c r="BA786" s="214"/>
      <c r="BB786" s="214"/>
      <c r="BC786" s="214"/>
      <c r="BD786" s="214"/>
      <c r="BE786" s="214"/>
      <c r="BF786" s="214"/>
      <c r="BG786" s="214"/>
      <c r="BH786" s="214"/>
    </row>
    <row r="787" spans="1:60" outlineLevel="3" x14ac:dyDescent="0.2">
      <c r="A787" s="221"/>
      <c r="B787" s="222"/>
      <c r="C787" s="268" t="s">
        <v>1834</v>
      </c>
      <c r="D787" s="262"/>
      <c r="E787" s="263">
        <v>50.590499999999999</v>
      </c>
      <c r="F787" s="224"/>
      <c r="G787" s="224"/>
      <c r="H787" s="224"/>
      <c r="I787" s="224"/>
      <c r="J787" s="224"/>
      <c r="K787" s="224"/>
      <c r="L787" s="224"/>
      <c r="M787" s="224"/>
      <c r="N787" s="223"/>
      <c r="O787" s="223"/>
      <c r="P787" s="223"/>
      <c r="Q787" s="223"/>
      <c r="R787" s="224"/>
      <c r="S787" s="224"/>
      <c r="T787" s="224"/>
      <c r="U787" s="224"/>
      <c r="V787" s="224"/>
      <c r="W787" s="224"/>
      <c r="X787" s="224"/>
      <c r="Y787" s="224"/>
      <c r="Z787" s="214"/>
      <c r="AA787" s="214"/>
      <c r="AB787" s="214"/>
      <c r="AC787" s="214"/>
      <c r="AD787" s="214"/>
      <c r="AE787" s="214"/>
      <c r="AF787" s="214"/>
      <c r="AG787" s="214" t="s">
        <v>371</v>
      </c>
      <c r="AH787" s="214">
        <v>0</v>
      </c>
      <c r="AI787" s="214"/>
      <c r="AJ787" s="214"/>
      <c r="AK787" s="214"/>
      <c r="AL787" s="214"/>
      <c r="AM787" s="214"/>
      <c r="AN787" s="214"/>
      <c r="AO787" s="214"/>
      <c r="AP787" s="214"/>
      <c r="AQ787" s="214"/>
      <c r="AR787" s="214"/>
      <c r="AS787" s="214"/>
      <c r="AT787" s="214"/>
      <c r="AU787" s="214"/>
      <c r="AV787" s="214"/>
      <c r="AW787" s="214"/>
      <c r="AX787" s="214"/>
      <c r="AY787" s="214"/>
      <c r="AZ787" s="214"/>
      <c r="BA787" s="214"/>
      <c r="BB787" s="214"/>
      <c r="BC787" s="214"/>
      <c r="BD787" s="214"/>
      <c r="BE787" s="214"/>
      <c r="BF787" s="214"/>
      <c r="BG787" s="214"/>
      <c r="BH787" s="214"/>
    </row>
    <row r="788" spans="1:60" outlineLevel="3" x14ac:dyDescent="0.2">
      <c r="A788" s="221"/>
      <c r="B788" s="222"/>
      <c r="C788" s="268" t="s">
        <v>1594</v>
      </c>
      <c r="D788" s="262"/>
      <c r="E788" s="263">
        <v>1.9035</v>
      </c>
      <c r="F788" s="224"/>
      <c r="G788" s="224"/>
      <c r="H788" s="224"/>
      <c r="I788" s="224"/>
      <c r="J788" s="224"/>
      <c r="K788" s="224"/>
      <c r="L788" s="224"/>
      <c r="M788" s="224"/>
      <c r="N788" s="223"/>
      <c r="O788" s="223"/>
      <c r="P788" s="223"/>
      <c r="Q788" s="223"/>
      <c r="R788" s="224"/>
      <c r="S788" s="224"/>
      <c r="T788" s="224"/>
      <c r="U788" s="224"/>
      <c r="V788" s="224"/>
      <c r="W788" s="224"/>
      <c r="X788" s="224"/>
      <c r="Y788" s="224"/>
      <c r="Z788" s="214"/>
      <c r="AA788" s="214"/>
      <c r="AB788" s="214"/>
      <c r="AC788" s="214"/>
      <c r="AD788" s="214"/>
      <c r="AE788" s="214"/>
      <c r="AF788" s="214"/>
      <c r="AG788" s="214" t="s">
        <v>371</v>
      </c>
      <c r="AH788" s="214">
        <v>0</v>
      </c>
      <c r="AI788" s="214"/>
      <c r="AJ788" s="214"/>
      <c r="AK788" s="214"/>
      <c r="AL788" s="214"/>
      <c r="AM788" s="214"/>
      <c r="AN788" s="214"/>
      <c r="AO788" s="214"/>
      <c r="AP788" s="214"/>
      <c r="AQ788" s="214"/>
      <c r="AR788" s="214"/>
      <c r="AS788" s="214"/>
      <c r="AT788" s="214"/>
      <c r="AU788" s="214"/>
      <c r="AV788" s="214"/>
      <c r="AW788" s="214"/>
      <c r="AX788" s="214"/>
      <c r="AY788" s="214"/>
      <c r="AZ788" s="214"/>
      <c r="BA788" s="214"/>
      <c r="BB788" s="214"/>
      <c r="BC788" s="214"/>
      <c r="BD788" s="214"/>
      <c r="BE788" s="214"/>
      <c r="BF788" s="214"/>
      <c r="BG788" s="214"/>
      <c r="BH788" s="214"/>
    </row>
    <row r="789" spans="1:60" outlineLevel="3" x14ac:dyDescent="0.2">
      <c r="A789" s="221"/>
      <c r="B789" s="222"/>
      <c r="C789" s="268" t="s">
        <v>1595</v>
      </c>
      <c r="D789" s="262"/>
      <c r="E789" s="263">
        <v>-5.6319999999999997</v>
      </c>
      <c r="F789" s="224"/>
      <c r="G789" s="224"/>
      <c r="H789" s="224"/>
      <c r="I789" s="224"/>
      <c r="J789" s="224"/>
      <c r="K789" s="224"/>
      <c r="L789" s="224"/>
      <c r="M789" s="224"/>
      <c r="N789" s="223"/>
      <c r="O789" s="223"/>
      <c r="P789" s="223"/>
      <c r="Q789" s="223"/>
      <c r="R789" s="224"/>
      <c r="S789" s="224"/>
      <c r="T789" s="224"/>
      <c r="U789" s="224"/>
      <c r="V789" s="224"/>
      <c r="W789" s="224"/>
      <c r="X789" s="224"/>
      <c r="Y789" s="224"/>
      <c r="Z789" s="214"/>
      <c r="AA789" s="214"/>
      <c r="AB789" s="214"/>
      <c r="AC789" s="214"/>
      <c r="AD789" s="214"/>
      <c r="AE789" s="214"/>
      <c r="AF789" s="214"/>
      <c r="AG789" s="214" t="s">
        <v>371</v>
      </c>
      <c r="AH789" s="214">
        <v>0</v>
      </c>
      <c r="AI789" s="214"/>
      <c r="AJ789" s="214"/>
      <c r="AK789" s="214"/>
      <c r="AL789" s="214"/>
      <c r="AM789" s="214"/>
      <c r="AN789" s="214"/>
      <c r="AO789" s="214"/>
      <c r="AP789" s="214"/>
      <c r="AQ789" s="214"/>
      <c r="AR789" s="214"/>
      <c r="AS789" s="214"/>
      <c r="AT789" s="214"/>
      <c r="AU789" s="214"/>
      <c r="AV789" s="214"/>
      <c r="AW789" s="214"/>
      <c r="AX789" s="214"/>
      <c r="AY789" s="214"/>
      <c r="AZ789" s="214"/>
      <c r="BA789" s="214"/>
      <c r="BB789" s="214"/>
      <c r="BC789" s="214"/>
      <c r="BD789" s="214"/>
      <c r="BE789" s="214"/>
      <c r="BF789" s="214"/>
      <c r="BG789" s="214"/>
      <c r="BH789" s="214"/>
    </row>
    <row r="790" spans="1:60" outlineLevel="3" x14ac:dyDescent="0.2">
      <c r="A790" s="221"/>
      <c r="B790" s="222"/>
      <c r="C790" s="268" t="s">
        <v>1835</v>
      </c>
      <c r="D790" s="262"/>
      <c r="E790" s="263">
        <v>55.186999999999998</v>
      </c>
      <c r="F790" s="224"/>
      <c r="G790" s="224"/>
      <c r="H790" s="224"/>
      <c r="I790" s="224"/>
      <c r="J790" s="224"/>
      <c r="K790" s="224"/>
      <c r="L790" s="224"/>
      <c r="M790" s="224"/>
      <c r="N790" s="223"/>
      <c r="O790" s="223"/>
      <c r="P790" s="223"/>
      <c r="Q790" s="223"/>
      <c r="R790" s="224"/>
      <c r="S790" s="224"/>
      <c r="T790" s="224"/>
      <c r="U790" s="224"/>
      <c r="V790" s="224"/>
      <c r="W790" s="224"/>
      <c r="X790" s="224"/>
      <c r="Y790" s="224"/>
      <c r="Z790" s="214"/>
      <c r="AA790" s="214"/>
      <c r="AB790" s="214"/>
      <c r="AC790" s="214"/>
      <c r="AD790" s="214"/>
      <c r="AE790" s="214"/>
      <c r="AF790" s="214"/>
      <c r="AG790" s="214" t="s">
        <v>371</v>
      </c>
      <c r="AH790" s="214">
        <v>0</v>
      </c>
      <c r="AI790" s="214"/>
      <c r="AJ790" s="214"/>
      <c r="AK790" s="214"/>
      <c r="AL790" s="214"/>
      <c r="AM790" s="214"/>
      <c r="AN790" s="214"/>
      <c r="AO790" s="214"/>
      <c r="AP790" s="214"/>
      <c r="AQ790" s="214"/>
      <c r="AR790" s="214"/>
      <c r="AS790" s="214"/>
      <c r="AT790" s="214"/>
      <c r="AU790" s="214"/>
      <c r="AV790" s="214"/>
      <c r="AW790" s="214"/>
      <c r="AX790" s="214"/>
      <c r="AY790" s="214"/>
      <c r="AZ790" s="214"/>
      <c r="BA790" s="214"/>
      <c r="BB790" s="214"/>
      <c r="BC790" s="214"/>
      <c r="BD790" s="214"/>
      <c r="BE790" s="214"/>
      <c r="BF790" s="214"/>
      <c r="BG790" s="214"/>
      <c r="BH790" s="214"/>
    </row>
    <row r="791" spans="1:60" outlineLevel="3" x14ac:dyDescent="0.2">
      <c r="A791" s="221"/>
      <c r="B791" s="222"/>
      <c r="C791" s="268" t="s">
        <v>568</v>
      </c>
      <c r="D791" s="262"/>
      <c r="E791" s="263">
        <v>-5.7560000000000002</v>
      </c>
      <c r="F791" s="224"/>
      <c r="G791" s="224"/>
      <c r="H791" s="224"/>
      <c r="I791" s="224"/>
      <c r="J791" s="224"/>
      <c r="K791" s="224"/>
      <c r="L791" s="224"/>
      <c r="M791" s="224"/>
      <c r="N791" s="223"/>
      <c r="O791" s="223"/>
      <c r="P791" s="223"/>
      <c r="Q791" s="223"/>
      <c r="R791" s="224"/>
      <c r="S791" s="224"/>
      <c r="T791" s="224"/>
      <c r="U791" s="224"/>
      <c r="V791" s="224"/>
      <c r="W791" s="224"/>
      <c r="X791" s="224"/>
      <c r="Y791" s="224"/>
      <c r="Z791" s="214"/>
      <c r="AA791" s="214"/>
      <c r="AB791" s="214"/>
      <c r="AC791" s="214"/>
      <c r="AD791" s="214"/>
      <c r="AE791" s="214"/>
      <c r="AF791" s="214"/>
      <c r="AG791" s="214" t="s">
        <v>371</v>
      </c>
      <c r="AH791" s="214">
        <v>0</v>
      </c>
      <c r="AI791" s="214"/>
      <c r="AJ791" s="214"/>
      <c r="AK791" s="214"/>
      <c r="AL791" s="214"/>
      <c r="AM791" s="214"/>
      <c r="AN791" s="214"/>
      <c r="AO791" s="214"/>
      <c r="AP791" s="214"/>
      <c r="AQ791" s="214"/>
      <c r="AR791" s="214"/>
      <c r="AS791" s="214"/>
      <c r="AT791" s="214"/>
      <c r="AU791" s="214"/>
      <c r="AV791" s="214"/>
      <c r="AW791" s="214"/>
      <c r="AX791" s="214"/>
      <c r="AY791" s="214"/>
      <c r="AZ791" s="214"/>
      <c r="BA791" s="214"/>
      <c r="BB791" s="214"/>
      <c r="BC791" s="214"/>
      <c r="BD791" s="214"/>
      <c r="BE791" s="214"/>
      <c r="BF791" s="214"/>
      <c r="BG791" s="214"/>
      <c r="BH791" s="214"/>
    </row>
    <row r="792" spans="1:60" outlineLevel="3" x14ac:dyDescent="0.2">
      <c r="A792" s="221"/>
      <c r="B792" s="222"/>
      <c r="C792" s="268" t="s">
        <v>1597</v>
      </c>
      <c r="D792" s="262"/>
      <c r="E792" s="263">
        <v>11.08</v>
      </c>
      <c r="F792" s="224"/>
      <c r="G792" s="224"/>
      <c r="H792" s="224"/>
      <c r="I792" s="224"/>
      <c r="J792" s="224"/>
      <c r="K792" s="224"/>
      <c r="L792" s="224"/>
      <c r="M792" s="224"/>
      <c r="N792" s="223"/>
      <c r="O792" s="223"/>
      <c r="P792" s="223"/>
      <c r="Q792" s="223"/>
      <c r="R792" s="224"/>
      <c r="S792" s="224"/>
      <c r="T792" s="224"/>
      <c r="U792" s="224"/>
      <c r="V792" s="224"/>
      <c r="W792" s="224"/>
      <c r="X792" s="224"/>
      <c r="Y792" s="224"/>
      <c r="Z792" s="214"/>
      <c r="AA792" s="214"/>
      <c r="AB792" s="214"/>
      <c r="AC792" s="214"/>
      <c r="AD792" s="214"/>
      <c r="AE792" s="214"/>
      <c r="AF792" s="214"/>
      <c r="AG792" s="214" t="s">
        <v>371</v>
      </c>
      <c r="AH792" s="214">
        <v>0</v>
      </c>
      <c r="AI792" s="214"/>
      <c r="AJ792" s="214"/>
      <c r="AK792" s="214"/>
      <c r="AL792" s="214"/>
      <c r="AM792" s="214"/>
      <c r="AN792" s="214"/>
      <c r="AO792" s="214"/>
      <c r="AP792" s="214"/>
      <c r="AQ792" s="214"/>
      <c r="AR792" s="214"/>
      <c r="AS792" s="214"/>
      <c r="AT792" s="214"/>
      <c r="AU792" s="214"/>
      <c r="AV792" s="214"/>
      <c r="AW792" s="214"/>
      <c r="AX792" s="214"/>
      <c r="AY792" s="214"/>
      <c r="AZ792" s="214"/>
      <c r="BA792" s="214"/>
      <c r="BB792" s="214"/>
      <c r="BC792" s="214"/>
      <c r="BD792" s="214"/>
      <c r="BE792" s="214"/>
      <c r="BF792" s="214"/>
      <c r="BG792" s="214"/>
      <c r="BH792" s="214"/>
    </row>
    <row r="793" spans="1:60" outlineLevel="3" x14ac:dyDescent="0.2">
      <c r="A793" s="221"/>
      <c r="B793" s="222"/>
      <c r="C793" s="268" t="s">
        <v>1836</v>
      </c>
      <c r="D793" s="262"/>
      <c r="E793" s="263">
        <v>57.231499999999997</v>
      </c>
      <c r="F793" s="224"/>
      <c r="G793" s="224"/>
      <c r="H793" s="224"/>
      <c r="I793" s="224"/>
      <c r="J793" s="224"/>
      <c r="K793" s="224"/>
      <c r="L793" s="224"/>
      <c r="M793" s="224"/>
      <c r="N793" s="223"/>
      <c r="O793" s="223"/>
      <c r="P793" s="223"/>
      <c r="Q793" s="223"/>
      <c r="R793" s="224"/>
      <c r="S793" s="224"/>
      <c r="T793" s="224"/>
      <c r="U793" s="224"/>
      <c r="V793" s="224"/>
      <c r="W793" s="224"/>
      <c r="X793" s="224"/>
      <c r="Y793" s="224"/>
      <c r="Z793" s="214"/>
      <c r="AA793" s="214"/>
      <c r="AB793" s="214"/>
      <c r="AC793" s="214"/>
      <c r="AD793" s="214"/>
      <c r="AE793" s="214"/>
      <c r="AF793" s="214"/>
      <c r="AG793" s="214" t="s">
        <v>371</v>
      </c>
      <c r="AH793" s="214">
        <v>0</v>
      </c>
      <c r="AI793" s="214"/>
      <c r="AJ793" s="214"/>
      <c r="AK793" s="214"/>
      <c r="AL793" s="214"/>
      <c r="AM793" s="214"/>
      <c r="AN793" s="214"/>
      <c r="AO793" s="214"/>
      <c r="AP793" s="214"/>
      <c r="AQ793" s="214"/>
      <c r="AR793" s="214"/>
      <c r="AS793" s="214"/>
      <c r="AT793" s="214"/>
      <c r="AU793" s="214"/>
      <c r="AV793" s="214"/>
      <c r="AW793" s="214"/>
      <c r="AX793" s="214"/>
      <c r="AY793" s="214"/>
      <c r="AZ793" s="214"/>
      <c r="BA793" s="214"/>
      <c r="BB793" s="214"/>
      <c r="BC793" s="214"/>
      <c r="BD793" s="214"/>
      <c r="BE793" s="214"/>
      <c r="BF793" s="214"/>
      <c r="BG793" s="214"/>
      <c r="BH793" s="214"/>
    </row>
    <row r="794" spans="1:60" outlineLevel="3" x14ac:dyDescent="0.2">
      <c r="A794" s="221"/>
      <c r="B794" s="222"/>
      <c r="C794" s="268" t="s">
        <v>1599</v>
      </c>
      <c r="D794" s="262"/>
      <c r="E794" s="263">
        <v>4.5599999999999996</v>
      </c>
      <c r="F794" s="224"/>
      <c r="G794" s="224"/>
      <c r="H794" s="224"/>
      <c r="I794" s="224"/>
      <c r="J794" s="224"/>
      <c r="K794" s="224"/>
      <c r="L794" s="224"/>
      <c r="M794" s="224"/>
      <c r="N794" s="223"/>
      <c r="O794" s="223"/>
      <c r="P794" s="223"/>
      <c r="Q794" s="223"/>
      <c r="R794" s="224"/>
      <c r="S794" s="224"/>
      <c r="T794" s="224"/>
      <c r="U794" s="224"/>
      <c r="V794" s="224"/>
      <c r="W794" s="224"/>
      <c r="X794" s="224"/>
      <c r="Y794" s="224"/>
      <c r="Z794" s="214"/>
      <c r="AA794" s="214"/>
      <c r="AB794" s="214"/>
      <c r="AC794" s="214"/>
      <c r="AD794" s="214"/>
      <c r="AE794" s="214"/>
      <c r="AF794" s="214"/>
      <c r="AG794" s="214" t="s">
        <v>371</v>
      </c>
      <c r="AH794" s="214">
        <v>0</v>
      </c>
      <c r="AI794" s="214"/>
      <c r="AJ794" s="214"/>
      <c r="AK794" s="214"/>
      <c r="AL794" s="214"/>
      <c r="AM794" s="214"/>
      <c r="AN794" s="214"/>
      <c r="AO794" s="214"/>
      <c r="AP794" s="214"/>
      <c r="AQ794" s="214"/>
      <c r="AR794" s="214"/>
      <c r="AS794" s="214"/>
      <c r="AT794" s="214"/>
      <c r="AU794" s="214"/>
      <c r="AV794" s="214"/>
      <c r="AW794" s="214"/>
      <c r="AX794" s="214"/>
      <c r="AY794" s="214"/>
      <c r="AZ794" s="214"/>
      <c r="BA794" s="214"/>
      <c r="BB794" s="214"/>
      <c r="BC794" s="214"/>
      <c r="BD794" s="214"/>
      <c r="BE794" s="214"/>
      <c r="BF794" s="214"/>
      <c r="BG794" s="214"/>
      <c r="BH794" s="214"/>
    </row>
    <row r="795" spans="1:60" outlineLevel="3" x14ac:dyDescent="0.2">
      <c r="A795" s="221"/>
      <c r="B795" s="222"/>
      <c r="C795" s="268" t="s">
        <v>568</v>
      </c>
      <c r="D795" s="262"/>
      <c r="E795" s="263">
        <v>-5.7560000000000002</v>
      </c>
      <c r="F795" s="224"/>
      <c r="G795" s="224"/>
      <c r="H795" s="224"/>
      <c r="I795" s="224"/>
      <c r="J795" s="224"/>
      <c r="K795" s="224"/>
      <c r="L795" s="224"/>
      <c r="M795" s="224"/>
      <c r="N795" s="223"/>
      <c r="O795" s="223"/>
      <c r="P795" s="223"/>
      <c r="Q795" s="223"/>
      <c r="R795" s="224"/>
      <c r="S795" s="224"/>
      <c r="T795" s="224"/>
      <c r="U795" s="224"/>
      <c r="V795" s="224"/>
      <c r="W795" s="224"/>
      <c r="X795" s="224"/>
      <c r="Y795" s="224"/>
      <c r="Z795" s="214"/>
      <c r="AA795" s="214"/>
      <c r="AB795" s="214"/>
      <c r="AC795" s="214"/>
      <c r="AD795" s="214"/>
      <c r="AE795" s="214"/>
      <c r="AF795" s="214"/>
      <c r="AG795" s="214" t="s">
        <v>371</v>
      </c>
      <c r="AH795" s="214">
        <v>0</v>
      </c>
      <c r="AI795" s="214"/>
      <c r="AJ795" s="214"/>
      <c r="AK795" s="214"/>
      <c r="AL795" s="214"/>
      <c r="AM795" s="214"/>
      <c r="AN795" s="214"/>
      <c r="AO795" s="214"/>
      <c r="AP795" s="214"/>
      <c r="AQ795" s="214"/>
      <c r="AR795" s="214"/>
      <c r="AS795" s="214"/>
      <c r="AT795" s="214"/>
      <c r="AU795" s="214"/>
      <c r="AV795" s="214"/>
      <c r="AW795" s="214"/>
      <c r="AX795" s="214"/>
      <c r="AY795" s="214"/>
      <c r="AZ795" s="214"/>
      <c r="BA795" s="214"/>
      <c r="BB795" s="214"/>
      <c r="BC795" s="214"/>
      <c r="BD795" s="214"/>
      <c r="BE795" s="214"/>
      <c r="BF795" s="214"/>
      <c r="BG795" s="214"/>
      <c r="BH795" s="214"/>
    </row>
    <row r="796" spans="1:60" outlineLevel="3" x14ac:dyDescent="0.2">
      <c r="A796" s="221"/>
      <c r="B796" s="222"/>
      <c r="C796" s="268" t="s">
        <v>1837</v>
      </c>
      <c r="D796" s="262"/>
      <c r="E796" s="263">
        <v>36.357999999999997</v>
      </c>
      <c r="F796" s="224"/>
      <c r="G796" s="224"/>
      <c r="H796" s="224"/>
      <c r="I796" s="224"/>
      <c r="J796" s="224"/>
      <c r="K796" s="224"/>
      <c r="L796" s="224"/>
      <c r="M796" s="224"/>
      <c r="N796" s="223"/>
      <c r="O796" s="223"/>
      <c r="P796" s="223"/>
      <c r="Q796" s="223"/>
      <c r="R796" s="224"/>
      <c r="S796" s="224"/>
      <c r="T796" s="224"/>
      <c r="U796" s="224"/>
      <c r="V796" s="224"/>
      <c r="W796" s="224"/>
      <c r="X796" s="224"/>
      <c r="Y796" s="224"/>
      <c r="Z796" s="214"/>
      <c r="AA796" s="214"/>
      <c r="AB796" s="214"/>
      <c r="AC796" s="214"/>
      <c r="AD796" s="214"/>
      <c r="AE796" s="214"/>
      <c r="AF796" s="214"/>
      <c r="AG796" s="214" t="s">
        <v>371</v>
      </c>
      <c r="AH796" s="214">
        <v>0</v>
      </c>
      <c r="AI796" s="214"/>
      <c r="AJ796" s="214"/>
      <c r="AK796" s="214"/>
      <c r="AL796" s="214"/>
      <c r="AM796" s="214"/>
      <c r="AN796" s="214"/>
      <c r="AO796" s="214"/>
      <c r="AP796" s="214"/>
      <c r="AQ796" s="214"/>
      <c r="AR796" s="214"/>
      <c r="AS796" s="214"/>
      <c r="AT796" s="214"/>
      <c r="AU796" s="214"/>
      <c r="AV796" s="214"/>
      <c r="AW796" s="214"/>
      <c r="AX796" s="214"/>
      <c r="AY796" s="214"/>
      <c r="AZ796" s="214"/>
      <c r="BA796" s="214"/>
      <c r="BB796" s="214"/>
      <c r="BC796" s="214"/>
      <c r="BD796" s="214"/>
      <c r="BE796" s="214"/>
      <c r="BF796" s="214"/>
      <c r="BG796" s="214"/>
      <c r="BH796" s="214"/>
    </row>
    <row r="797" spans="1:60" outlineLevel="3" x14ac:dyDescent="0.2">
      <c r="A797" s="221"/>
      <c r="B797" s="222"/>
      <c r="C797" s="268" t="s">
        <v>1601</v>
      </c>
      <c r="D797" s="262"/>
      <c r="E797" s="263">
        <v>-3.5</v>
      </c>
      <c r="F797" s="224"/>
      <c r="G797" s="224"/>
      <c r="H797" s="224"/>
      <c r="I797" s="224"/>
      <c r="J797" s="224"/>
      <c r="K797" s="224"/>
      <c r="L797" s="224"/>
      <c r="M797" s="224"/>
      <c r="N797" s="223"/>
      <c r="O797" s="223"/>
      <c r="P797" s="223"/>
      <c r="Q797" s="223"/>
      <c r="R797" s="224"/>
      <c r="S797" s="224"/>
      <c r="T797" s="224"/>
      <c r="U797" s="224"/>
      <c r="V797" s="224"/>
      <c r="W797" s="224"/>
      <c r="X797" s="224"/>
      <c r="Y797" s="224"/>
      <c r="Z797" s="214"/>
      <c r="AA797" s="214"/>
      <c r="AB797" s="214"/>
      <c r="AC797" s="214"/>
      <c r="AD797" s="214"/>
      <c r="AE797" s="214"/>
      <c r="AF797" s="214"/>
      <c r="AG797" s="214" t="s">
        <v>371</v>
      </c>
      <c r="AH797" s="214">
        <v>0</v>
      </c>
      <c r="AI797" s="214"/>
      <c r="AJ797" s="214"/>
      <c r="AK797" s="214"/>
      <c r="AL797" s="214"/>
      <c r="AM797" s="214"/>
      <c r="AN797" s="214"/>
      <c r="AO797" s="214"/>
      <c r="AP797" s="214"/>
      <c r="AQ797" s="214"/>
      <c r="AR797" s="214"/>
      <c r="AS797" s="214"/>
      <c r="AT797" s="214"/>
      <c r="AU797" s="214"/>
      <c r="AV797" s="214"/>
      <c r="AW797" s="214"/>
      <c r="AX797" s="214"/>
      <c r="AY797" s="214"/>
      <c r="AZ797" s="214"/>
      <c r="BA797" s="214"/>
      <c r="BB797" s="214"/>
      <c r="BC797" s="214"/>
      <c r="BD797" s="214"/>
      <c r="BE797" s="214"/>
      <c r="BF797" s="214"/>
      <c r="BG797" s="214"/>
      <c r="BH797" s="214"/>
    </row>
    <row r="798" spans="1:60" x14ac:dyDescent="0.2">
      <c r="A798" s="229" t="s">
        <v>310</v>
      </c>
      <c r="B798" s="230" t="s">
        <v>270</v>
      </c>
      <c r="C798" s="253" t="s">
        <v>271</v>
      </c>
      <c r="D798" s="231"/>
      <c r="E798" s="232"/>
      <c r="F798" s="233"/>
      <c r="G798" s="233">
        <f>SUMIF(AG799:AG799,"&lt;&gt;NOR",G799:G799)</f>
        <v>0</v>
      </c>
      <c r="H798" s="233"/>
      <c r="I798" s="233">
        <f>SUM(I799:I799)</f>
        <v>0</v>
      </c>
      <c r="J798" s="233"/>
      <c r="K798" s="233">
        <f>SUM(K799:K799)</f>
        <v>0</v>
      </c>
      <c r="L798" s="233"/>
      <c r="M798" s="233">
        <f>SUM(M799:M799)</f>
        <v>0</v>
      </c>
      <c r="N798" s="232"/>
      <c r="O798" s="232">
        <f>SUM(O799:O799)</f>
        <v>0</v>
      </c>
      <c r="P798" s="232"/>
      <c r="Q798" s="232">
        <f>SUM(Q799:Q799)</f>
        <v>0</v>
      </c>
      <c r="R798" s="233"/>
      <c r="S798" s="233"/>
      <c r="T798" s="234"/>
      <c r="U798" s="228"/>
      <c r="V798" s="228">
        <f>SUM(V799:V799)</f>
        <v>0</v>
      </c>
      <c r="W798" s="228"/>
      <c r="X798" s="228"/>
      <c r="Y798" s="228"/>
      <c r="AG798" t="s">
        <v>311</v>
      </c>
    </row>
    <row r="799" spans="1:60" outlineLevel="1" x14ac:dyDescent="0.2">
      <c r="A799" s="245">
        <v>169</v>
      </c>
      <c r="B799" s="246" t="s">
        <v>906</v>
      </c>
      <c r="C799" s="256" t="s">
        <v>907</v>
      </c>
      <c r="D799" s="247" t="s">
        <v>330</v>
      </c>
      <c r="E799" s="248">
        <v>1</v>
      </c>
      <c r="F799" s="249"/>
      <c r="G799" s="250">
        <f>ROUND(E799*F799,2)</f>
        <v>0</v>
      </c>
      <c r="H799" s="249"/>
      <c r="I799" s="250">
        <f>ROUND(E799*H799,2)</f>
        <v>0</v>
      </c>
      <c r="J799" s="249"/>
      <c r="K799" s="250">
        <f>ROUND(E799*J799,2)</f>
        <v>0</v>
      </c>
      <c r="L799" s="250">
        <v>12</v>
      </c>
      <c r="M799" s="250">
        <f>G799*(1+L799/100)</f>
        <v>0</v>
      </c>
      <c r="N799" s="248">
        <v>0</v>
      </c>
      <c r="O799" s="248">
        <f>ROUND(E799*N799,2)</f>
        <v>0</v>
      </c>
      <c r="P799" s="248">
        <v>0</v>
      </c>
      <c r="Q799" s="248">
        <f>ROUND(E799*P799,2)</f>
        <v>0</v>
      </c>
      <c r="R799" s="250"/>
      <c r="S799" s="250" t="s">
        <v>331</v>
      </c>
      <c r="T799" s="251" t="s">
        <v>316</v>
      </c>
      <c r="U799" s="224">
        <v>0</v>
      </c>
      <c r="V799" s="224">
        <f>ROUND(E799*U799,2)</f>
        <v>0</v>
      </c>
      <c r="W799" s="224"/>
      <c r="X799" s="224" t="s">
        <v>336</v>
      </c>
      <c r="Y799" s="224" t="s">
        <v>317</v>
      </c>
      <c r="Z799" s="214"/>
      <c r="AA799" s="214"/>
      <c r="AB799" s="214"/>
      <c r="AC799" s="214"/>
      <c r="AD799" s="214"/>
      <c r="AE799" s="214"/>
      <c r="AF799" s="214"/>
      <c r="AG799" s="214" t="s">
        <v>337</v>
      </c>
      <c r="AH799" s="214"/>
      <c r="AI799" s="214"/>
      <c r="AJ799" s="214"/>
      <c r="AK799" s="214"/>
      <c r="AL799" s="214"/>
      <c r="AM799" s="214"/>
      <c r="AN799" s="214"/>
      <c r="AO799" s="214"/>
      <c r="AP799" s="214"/>
      <c r="AQ799" s="214"/>
      <c r="AR799" s="214"/>
      <c r="AS799" s="214"/>
      <c r="AT799" s="214"/>
      <c r="AU799" s="214"/>
      <c r="AV799" s="214"/>
      <c r="AW799" s="214"/>
      <c r="AX799" s="214"/>
      <c r="AY799" s="214"/>
      <c r="AZ799" s="214"/>
      <c r="BA799" s="214"/>
      <c r="BB799" s="214"/>
      <c r="BC799" s="214"/>
      <c r="BD799" s="214"/>
      <c r="BE799" s="214"/>
      <c r="BF799" s="214"/>
      <c r="BG799" s="214"/>
      <c r="BH799" s="214"/>
    </row>
    <row r="800" spans="1:60" x14ac:dyDescent="0.2">
      <c r="A800" s="229" t="s">
        <v>310</v>
      </c>
      <c r="B800" s="230" t="s">
        <v>276</v>
      </c>
      <c r="C800" s="253" t="s">
        <v>277</v>
      </c>
      <c r="D800" s="231"/>
      <c r="E800" s="232"/>
      <c r="F800" s="233"/>
      <c r="G800" s="233">
        <f>SUMIF(AG801:AG801,"&lt;&gt;NOR",G801:G801)</f>
        <v>0</v>
      </c>
      <c r="H800" s="233"/>
      <c r="I800" s="233">
        <f>SUM(I801:I801)</f>
        <v>0</v>
      </c>
      <c r="J800" s="233"/>
      <c r="K800" s="233">
        <f>SUM(K801:K801)</f>
        <v>0</v>
      </c>
      <c r="L800" s="233"/>
      <c r="M800" s="233">
        <f>SUM(M801:M801)</f>
        <v>0</v>
      </c>
      <c r="N800" s="232"/>
      <c r="O800" s="232">
        <f>SUM(O801:O801)</f>
        <v>0</v>
      </c>
      <c r="P800" s="232"/>
      <c r="Q800" s="232">
        <f>SUM(Q801:Q801)</f>
        <v>0</v>
      </c>
      <c r="R800" s="233"/>
      <c r="S800" s="233"/>
      <c r="T800" s="234"/>
      <c r="U800" s="228"/>
      <c r="V800" s="228">
        <f>SUM(V801:V801)</f>
        <v>0</v>
      </c>
      <c r="W800" s="228"/>
      <c r="X800" s="228"/>
      <c r="Y800" s="228"/>
      <c r="AG800" t="s">
        <v>311</v>
      </c>
    </row>
    <row r="801" spans="1:60" ht="22.5" outlineLevel="1" x14ac:dyDescent="0.2">
      <c r="A801" s="245">
        <v>170</v>
      </c>
      <c r="B801" s="246" t="s">
        <v>908</v>
      </c>
      <c r="C801" s="256" t="s">
        <v>909</v>
      </c>
      <c r="D801" s="247" t="s">
        <v>330</v>
      </c>
      <c r="E801" s="248">
        <v>1</v>
      </c>
      <c r="F801" s="249"/>
      <c r="G801" s="250">
        <f>ROUND(E801*F801,2)</f>
        <v>0</v>
      </c>
      <c r="H801" s="249"/>
      <c r="I801" s="250">
        <f>ROUND(E801*H801,2)</f>
        <v>0</v>
      </c>
      <c r="J801" s="249"/>
      <c r="K801" s="250">
        <f>ROUND(E801*J801,2)</f>
        <v>0</v>
      </c>
      <c r="L801" s="250">
        <v>12</v>
      </c>
      <c r="M801" s="250">
        <f>G801*(1+L801/100)</f>
        <v>0</v>
      </c>
      <c r="N801" s="248">
        <v>0</v>
      </c>
      <c r="O801" s="248">
        <f>ROUND(E801*N801,2)</f>
        <v>0</v>
      </c>
      <c r="P801" s="248">
        <v>0</v>
      </c>
      <c r="Q801" s="248">
        <f>ROUND(E801*P801,2)</f>
        <v>0</v>
      </c>
      <c r="R801" s="250"/>
      <c r="S801" s="250" t="s">
        <v>331</v>
      </c>
      <c r="T801" s="251" t="s">
        <v>316</v>
      </c>
      <c r="U801" s="224">
        <v>0</v>
      </c>
      <c r="V801" s="224">
        <f>ROUND(E801*U801,2)</f>
        <v>0</v>
      </c>
      <c r="W801" s="224"/>
      <c r="X801" s="224" t="s">
        <v>336</v>
      </c>
      <c r="Y801" s="224" t="s">
        <v>317</v>
      </c>
      <c r="Z801" s="214"/>
      <c r="AA801" s="214"/>
      <c r="AB801" s="214"/>
      <c r="AC801" s="214"/>
      <c r="AD801" s="214"/>
      <c r="AE801" s="214"/>
      <c r="AF801" s="214"/>
      <c r="AG801" s="214" t="s">
        <v>367</v>
      </c>
      <c r="AH801" s="214"/>
      <c r="AI801" s="214"/>
      <c r="AJ801" s="214"/>
      <c r="AK801" s="214"/>
      <c r="AL801" s="214"/>
      <c r="AM801" s="214"/>
      <c r="AN801" s="214"/>
      <c r="AO801" s="214"/>
      <c r="AP801" s="214"/>
      <c r="AQ801" s="214"/>
      <c r="AR801" s="214"/>
      <c r="AS801" s="214"/>
      <c r="AT801" s="214"/>
      <c r="AU801" s="214"/>
      <c r="AV801" s="214"/>
      <c r="AW801" s="214"/>
      <c r="AX801" s="214"/>
      <c r="AY801" s="214"/>
      <c r="AZ801" s="214"/>
      <c r="BA801" s="214"/>
      <c r="BB801" s="214"/>
      <c r="BC801" s="214"/>
      <c r="BD801" s="214"/>
      <c r="BE801" s="214"/>
      <c r="BF801" s="214"/>
      <c r="BG801" s="214"/>
      <c r="BH801" s="214"/>
    </row>
    <row r="802" spans="1:60" x14ac:dyDescent="0.2">
      <c r="A802" s="229" t="s">
        <v>310</v>
      </c>
      <c r="B802" s="230" t="s">
        <v>217</v>
      </c>
      <c r="C802" s="253" t="s">
        <v>218</v>
      </c>
      <c r="D802" s="231"/>
      <c r="E802" s="232"/>
      <c r="F802" s="233"/>
      <c r="G802" s="233">
        <f>SUMIF(AG803:AG845,"&lt;&gt;NOR",G803:G845)</f>
        <v>0</v>
      </c>
      <c r="H802" s="233"/>
      <c r="I802" s="233">
        <f>SUM(I803:I845)</f>
        <v>0</v>
      </c>
      <c r="J802" s="233"/>
      <c r="K802" s="233">
        <f>SUM(K803:K845)</f>
        <v>0</v>
      </c>
      <c r="L802" s="233"/>
      <c r="M802" s="233">
        <f>SUM(M803:M845)</f>
        <v>0</v>
      </c>
      <c r="N802" s="232"/>
      <c r="O802" s="232">
        <f>SUM(O803:O845)</f>
        <v>0</v>
      </c>
      <c r="P802" s="232"/>
      <c r="Q802" s="232">
        <f>SUM(Q803:Q845)</f>
        <v>0</v>
      </c>
      <c r="R802" s="233"/>
      <c r="S802" s="233"/>
      <c r="T802" s="234"/>
      <c r="U802" s="228"/>
      <c r="V802" s="228">
        <f>SUM(V803:V845)</f>
        <v>281.42</v>
      </c>
      <c r="W802" s="228"/>
      <c r="X802" s="228"/>
      <c r="Y802" s="228"/>
      <c r="AG802" t="s">
        <v>311</v>
      </c>
    </row>
    <row r="803" spans="1:60" ht="22.5" outlineLevel="1" x14ac:dyDescent="0.2">
      <c r="A803" s="236">
        <v>171</v>
      </c>
      <c r="B803" s="237" t="s">
        <v>910</v>
      </c>
      <c r="C803" s="254" t="s">
        <v>1257</v>
      </c>
      <c r="D803" s="238" t="s">
        <v>581</v>
      </c>
      <c r="E803" s="239">
        <v>49.600659999999998</v>
      </c>
      <c r="F803" s="240"/>
      <c r="G803" s="241">
        <f>ROUND(E803*F803,2)</f>
        <v>0</v>
      </c>
      <c r="H803" s="240"/>
      <c r="I803" s="241">
        <f>ROUND(E803*H803,2)</f>
        <v>0</v>
      </c>
      <c r="J803" s="240"/>
      <c r="K803" s="241">
        <f>ROUND(E803*J803,2)</f>
        <v>0</v>
      </c>
      <c r="L803" s="241">
        <v>12</v>
      </c>
      <c r="M803" s="241">
        <f>G803*(1+L803/100)</f>
        <v>0</v>
      </c>
      <c r="N803" s="239">
        <v>0</v>
      </c>
      <c r="O803" s="239">
        <f>ROUND(E803*N803,2)</f>
        <v>0</v>
      </c>
      <c r="P803" s="239">
        <v>0</v>
      </c>
      <c r="Q803" s="239">
        <f>ROUND(E803*P803,2)</f>
        <v>0</v>
      </c>
      <c r="R803" s="241" t="s">
        <v>519</v>
      </c>
      <c r="S803" s="241" t="s">
        <v>315</v>
      </c>
      <c r="T803" s="242" t="s">
        <v>315</v>
      </c>
      <c r="U803" s="224">
        <v>2.0089999999999999</v>
      </c>
      <c r="V803" s="224">
        <f>ROUND(E803*U803,2)</f>
        <v>99.65</v>
      </c>
      <c r="W803" s="224"/>
      <c r="X803" s="224" t="s">
        <v>336</v>
      </c>
      <c r="Y803" s="224" t="s">
        <v>317</v>
      </c>
      <c r="Z803" s="214"/>
      <c r="AA803" s="214"/>
      <c r="AB803" s="214"/>
      <c r="AC803" s="214"/>
      <c r="AD803" s="214"/>
      <c r="AE803" s="214"/>
      <c r="AF803" s="214"/>
      <c r="AG803" s="214" t="s">
        <v>337</v>
      </c>
      <c r="AH803" s="214"/>
      <c r="AI803" s="214"/>
      <c r="AJ803" s="214"/>
      <c r="AK803" s="214"/>
      <c r="AL803" s="214"/>
      <c r="AM803" s="214"/>
      <c r="AN803" s="214"/>
      <c r="AO803" s="214"/>
      <c r="AP803" s="214"/>
      <c r="AQ803" s="214"/>
      <c r="AR803" s="214"/>
      <c r="AS803" s="214"/>
      <c r="AT803" s="214"/>
      <c r="AU803" s="214"/>
      <c r="AV803" s="214"/>
      <c r="AW803" s="214"/>
      <c r="AX803" s="214"/>
      <c r="AY803" s="214"/>
      <c r="AZ803" s="214"/>
      <c r="BA803" s="214"/>
      <c r="BB803" s="214"/>
      <c r="BC803" s="214"/>
      <c r="BD803" s="214"/>
      <c r="BE803" s="214"/>
      <c r="BF803" s="214"/>
      <c r="BG803" s="214"/>
      <c r="BH803" s="214"/>
    </row>
    <row r="804" spans="1:60" outlineLevel="2" x14ac:dyDescent="0.2">
      <c r="A804" s="221"/>
      <c r="B804" s="222"/>
      <c r="C804" s="268" t="s">
        <v>1838</v>
      </c>
      <c r="D804" s="262"/>
      <c r="E804" s="263">
        <v>48.05921</v>
      </c>
      <c r="F804" s="224"/>
      <c r="G804" s="224"/>
      <c r="H804" s="224"/>
      <c r="I804" s="224"/>
      <c r="J804" s="224"/>
      <c r="K804" s="224"/>
      <c r="L804" s="224"/>
      <c r="M804" s="224"/>
      <c r="N804" s="223"/>
      <c r="O804" s="223"/>
      <c r="P804" s="223"/>
      <c r="Q804" s="223"/>
      <c r="R804" s="224"/>
      <c r="S804" s="224"/>
      <c r="T804" s="224"/>
      <c r="U804" s="224"/>
      <c r="V804" s="224"/>
      <c r="W804" s="224"/>
      <c r="X804" s="224"/>
      <c r="Y804" s="224"/>
      <c r="Z804" s="214"/>
      <c r="AA804" s="214"/>
      <c r="AB804" s="214"/>
      <c r="AC804" s="214"/>
      <c r="AD804" s="214"/>
      <c r="AE804" s="214"/>
      <c r="AF804" s="214"/>
      <c r="AG804" s="214" t="s">
        <v>371</v>
      </c>
      <c r="AH804" s="214">
        <v>5</v>
      </c>
      <c r="AI804" s="214"/>
      <c r="AJ804" s="214"/>
      <c r="AK804" s="214"/>
      <c r="AL804" s="214"/>
      <c r="AM804" s="214"/>
      <c r="AN804" s="214"/>
      <c r="AO804" s="214"/>
      <c r="AP804" s="214"/>
      <c r="AQ804" s="214"/>
      <c r="AR804" s="214"/>
      <c r="AS804" s="214"/>
      <c r="AT804" s="214"/>
      <c r="AU804" s="214"/>
      <c r="AV804" s="214"/>
      <c r="AW804" s="214"/>
      <c r="AX804" s="214"/>
      <c r="AY804" s="214"/>
      <c r="AZ804" s="214"/>
      <c r="BA804" s="214"/>
      <c r="BB804" s="214"/>
      <c r="BC804" s="214"/>
      <c r="BD804" s="214"/>
      <c r="BE804" s="214"/>
      <c r="BF804" s="214"/>
      <c r="BG804" s="214"/>
      <c r="BH804" s="214"/>
    </row>
    <row r="805" spans="1:60" outlineLevel="3" x14ac:dyDescent="0.2">
      <c r="A805" s="221"/>
      <c r="B805" s="222"/>
      <c r="C805" s="268" t="s">
        <v>1839</v>
      </c>
      <c r="D805" s="262"/>
      <c r="E805" s="263">
        <v>1.40012</v>
      </c>
      <c r="F805" s="224"/>
      <c r="G805" s="224"/>
      <c r="H805" s="224"/>
      <c r="I805" s="224"/>
      <c r="J805" s="224"/>
      <c r="K805" s="224"/>
      <c r="L805" s="224"/>
      <c r="M805" s="224"/>
      <c r="N805" s="223"/>
      <c r="O805" s="223"/>
      <c r="P805" s="223"/>
      <c r="Q805" s="223"/>
      <c r="R805" s="224"/>
      <c r="S805" s="224"/>
      <c r="T805" s="224"/>
      <c r="U805" s="224"/>
      <c r="V805" s="224"/>
      <c r="W805" s="224"/>
      <c r="X805" s="224"/>
      <c r="Y805" s="224"/>
      <c r="Z805" s="214"/>
      <c r="AA805" s="214"/>
      <c r="AB805" s="214"/>
      <c r="AC805" s="214"/>
      <c r="AD805" s="214"/>
      <c r="AE805" s="214"/>
      <c r="AF805" s="214"/>
      <c r="AG805" s="214" t="s">
        <v>371</v>
      </c>
      <c r="AH805" s="214">
        <v>5</v>
      </c>
      <c r="AI805" s="214"/>
      <c r="AJ805" s="214"/>
      <c r="AK805" s="214"/>
      <c r="AL805" s="214"/>
      <c r="AM805" s="214"/>
      <c r="AN805" s="214"/>
      <c r="AO805" s="214"/>
      <c r="AP805" s="214"/>
      <c r="AQ805" s="214"/>
      <c r="AR805" s="214"/>
      <c r="AS805" s="214"/>
      <c r="AT805" s="214"/>
      <c r="AU805" s="214"/>
      <c r="AV805" s="214"/>
      <c r="AW805" s="214"/>
      <c r="AX805" s="214"/>
      <c r="AY805" s="214"/>
      <c r="AZ805" s="214"/>
      <c r="BA805" s="214"/>
      <c r="BB805" s="214"/>
      <c r="BC805" s="214"/>
      <c r="BD805" s="214"/>
      <c r="BE805" s="214"/>
      <c r="BF805" s="214"/>
      <c r="BG805" s="214"/>
      <c r="BH805" s="214"/>
    </row>
    <row r="806" spans="1:60" outlineLevel="3" x14ac:dyDescent="0.2">
      <c r="A806" s="221"/>
      <c r="B806" s="222"/>
      <c r="C806" s="268" t="s">
        <v>1840</v>
      </c>
      <c r="D806" s="262"/>
      <c r="E806" s="263">
        <v>0.14133000000000001</v>
      </c>
      <c r="F806" s="224"/>
      <c r="G806" s="224"/>
      <c r="H806" s="224"/>
      <c r="I806" s="224"/>
      <c r="J806" s="224"/>
      <c r="K806" s="224"/>
      <c r="L806" s="224"/>
      <c r="M806" s="224"/>
      <c r="N806" s="223"/>
      <c r="O806" s="223"/>
      <c r="P806" s="223"/>
      <c r="Q806" s="223"/>
      <c r="R806" s="224"/>
      <c r="S806" s="224"/>
      <c r="T806" s="224"/>
      <c r="U806" s="224"/>
      <c r="V806" s="224"/>
      <c r="W806" s="224"/>
      <c r="X806" s="224"/>
      <c r="Y806" s="224"/>
      <c r="Z806" s="214"/>
      <c r="AA806" s="214"/>
      <c r="AB806" s="214"/>
      <c r="AC806" s="214"/>
      <c r="AD806" s="214"/>
      <c r="AE806" s="214"/>
      <c r="AF806" s="214"/>
      <c r="AG806" s="214" t="s">
        <v>371</v>
      </c>
      <c r="AH806" s="214">
        <v>5</v>
      </c>
      <c r="AI806" s="214"/>
      <c r="AJ806" s="214"/>
      <c r="AK806" s="214"/>
      <c r="AL806" s="214"/>
      <c r="AM806" s="214"/>
      <c r="AN806" s="214"/>
      <c r="AO806" s="214"/>
      <c r="AP806" s="214"/>
      <c r="AQ806" s="214"/>
      <c r="AR806" s="214"/>
      <c r="AS806" s="214"/>
      <c r="AT806" s="214"/>
      <c r="AU806" s="214"/>
      <c r="AV806" s="214"/>
      <c r="AW806" s="214"/>
      <c r="AX806" s="214"/>
      <c r="AY806" s="214"/>
      <c r="AZ806" s="214"/>
      <c r="BA806" s="214"/>
      <c r="BB806" s="214"/>
      <c r="BC806" s="214"/>
      <c r="BD806" s="214"/>
      <c r="BE806" s="214"/>
      <c r="BF806" s="214"/>
      <c r="BG806" s="214"/>
      <c r="BH806" s="214"/>
    </row>
    <row r="807" spans="1:60" ht="22.5" outlineLevel="1" x14ac:dyDescent="0.2">
      <c r="A807" s="236">
        <v>172</v>
      </c>
      <c r="B807" s="237" t="s">
        <v>1260</v>
      </c>
      <c r="C807" s="254" t="s">
        <v>1261</v>
      </c>
      <c r="D807" s="238" t="s">
        <v>581</v>
      </c>
      <c r="E807" s="239">
        <v>99.201310000000007</v>
      </c>
      <c r="F807" s="240"/>
      <c r="G807" s="241">
        <f>ROUND(E807*F807,2)</f>
        <v>0</v>
      </c>
      <c r="H807" s="240"/>
      <c r="I807" s="241">
        <f>ROUND(E807*H807,2)</f>
        <v>0</v>
      </c>
      <c r="J807" s="240"/>
      <c r="K807" s="241">
        <f>ROUND(E807*J807,2)</f>
        <v>0</v>
      </c>
      <c r="L807" s="241">
        <v>12</v>
      </c>
      <c r="M807" s="241">
        <f>G807*(1+L807/100)</f>
        <v>0</v>
      </c>
      <c r="N807" s="239">
        <v>0</v>
      </c>
      <c r="O807" s="239">
        <f>ROUND(E807*N807,2)</f>
        <v>0</v>
      </c>
      <c r="P807" s="239">
        <v>0</v>
      </c>
      <c r="Q807" s="239">
        <f>ROUND(E807*P807,2)</f>
        <v>0</v>
      </c>
      <c r="R807" s="241" t="s">
        <v>519</v>
      </c>
      <c r="S807" s="241" t="s">
        <v>315</v>
      </c>
      <c r="T807" s="242" t="s">
        <v>315</v>
      </c>
      <c r="U807" s="224">
        <v>0.95899999999999996</v>
      </c>
      <c r="V807" s="224">
        <f>ROUND(E807*U807,2)</f>
        <v>95.13</v>
      </c>
      <c r="W807" s="224"/>
      <c r="X807" s="224" t="s">
        <v>336</v>
      </c>
      <c r="Y807" s="224" t="s">
        <v>317</v>
      </c>
      <c r="Z807" s="214"/>
      <c r="AA807" s="214"/>
      <c r="AB807" s="214"/>
      <c r="AC807" s="214"/>
      <c r="AD807" s="214"/>
      <c r="AE807" s="214"/>
      <c r="AF807" s="214"/>
      <c r="AG807" s="214" t="s">
        <v>337</v>
      </c>
      <c r="AH807" s="214"/>
      <c r="AI807" s="214"/>
      <c r="AJ807" s="214"/>
      <c r="AK807" s="214"/>
      <c r="AL807" s="214"/>
      <c r="AM807" s="214"/>
      <c r="AN807" s="214"/>
      <c r="AO807" s="214"/>
      <c r="AP807" s="214"/>
      <c r="AQ807" s="214"/>
      <c r="AR807" s="214"/>
      <c r="AS807" s="214"/>
      <c r="AT807" s="214"/>
      <c r="AU807" s="214"/>
      <c r="AV807" s="214"/>
      <c r="AW807" s="214"/>
      <c r="AX807" s="214"/>
      <c r="AY807" s="214"/>
      <c r="AZ807" s="214"/>
      <c r="BA807" s="214"/>
      <c r="BB807" s="214"/>
      <c r="BC807" s="214"/>
      <c r="BD807" s="214"/>
      <c r="BE807" s="214"/>
      <c r="BF807" s="214"/>
      <c r="BG807" s="214"/>
      <c r="BH807" s="214"/>
    </row>
    <row r="808" spans="1:60" outlineLevel="2" x14ac:dyDescent="0.2">
      <c r="A808" s="221"/>
      <c r="B808" s="222"/>
      <c r="C808" s="268" t="s">
        <v>1841</v>
      </c>
      <c r="D808" s="262"/>
      <c r="E808" s="263">
        <v>99.201310000000007</v>
      </c>
      <c r="F808" s="224"/>
      <c r="G808" s="224"/>
      <c r="H808" s="224"/>
      <c r="I808" s="224"/>
      <c r="J808" s="224"/>
      <c r="K808" s="224"/>
      <c r="L808" s="224"/>
      <c r="M808" s="224"/>
      <c r="N808" s="223"/>
      <c r="O808" s="223"/>
      <c r="P808" s="223"/>
      <c r="Q808" s="223"/>
      <c r="R808" s="224"/>
      <c r="S808" s="224"/>
      <c r="T808" s="224"/>
      <c r="U808" s="224"/>
      <c r="V808" s="224"/>
      <c r="W808" s="224"/>
      <c r="X808" s="224"/>
      <c r="Y808" s="224"/>
      <c r="Z808" s="214"/>
      <c r="AA808" s="214"/>
      <c r="AB808" s="214"/>
      <c r="AC808" s="214"/>
      <c r="AD808" s="214"/>
      <c r="AE808" s="214"/>
      <c r="AF808" s="214"/>
      <c r="AG808" s="214" t="s">
        <v>371</v>
      </c>
      <c r="AH808" s="214">
        <v>5</v>
      </c>
      <c r="AI808" s="214"/>
      <c r="AJ808" s="214"/>
      <c r="AK808" s="214"/>
      <c r="AL808" s="214"/>
      <c r="AM808" s="214"/>
      <c r="AN808" s="214"/>
      <c r="AO808" s="214"/>
      <c r="AP808" s="214"/>
      <c r="AQ808" s="214"/>
      <c r="AR808" s="214"/>
      <c r="AS808" s="214"/>
      <c r="AT808" s="214"/>
      <c r="AU808" s="214"/>
      <c r="AV808" s="214"/>
      <c r="AW808" s="214"/>
      <c r="AX808" s="214"/>
      <c r="AY808" s="214"/>
      <c r="AZ808" s="214"/>
      <c r="BA808" s="214"/>
      <c r="BB808" s="214"/>
      <c r="BC808" s="214"/>
      <c r="BD808" s="214"/>
      <c r="BE808" s="214"/>
      <c r="BF808" s="214"/>
      <c r="BG808" s="214"/>
      <c r="BH808" s="214"/>
    </row>
    <row r="809" spans="1:60" ht="22.5" outlineLevel="1" x14ac:dyDescent="0.2">
      <c r="A809" s="236">
        <v>173</v>
      </c>
      <c r="B809" s="237" t="s">
        <v>914</v>
      </c>
      <c r="C809" s="254" t="s">
        <v>1263</v>
      </c>
      <c r="D809" s="238" t="s">
        <v>581</v>
      </c>
      <c r="E809" s="239">
        <v>49.600659999999998</v>
      </c>
      <c r="F809" s="240"/>
      <c r="G809" s="241">
        <f>ROUND(E809*F809,2)</f>
        <v>0</v>
      </c>
      <c r="H809" s="240"/>
      <c r="I809" s="241">
        <f>ROUND(E809*H809,2)</f>
        <v>0</v>
      </c>
      <c r="J809" s="240"/>
      <c r="K809" s="241">
        <f>ROUND(E809*J809,2)</f>
        <v>0</v>
      </c>
      <c r="L809" s="241">
        <v>12</v>
      </c>
      <c r="M809" s="241">
        <f>G809*(1+L809/100)</f>
        <v>0</v>
      </c>
      <c r="N809" s="239">
        <v>0</v>
      </c>
      <c r="O809" s="239">
        <f>ROUND(E809*N809,2)</f>
        <v>0</v>
      </c>
      <c r="P809" s="239">
        <v>0</v>
      </c>
      <c r="Q809" s="239">
        <f>ROUND(E809*P809,2)</f>
        <v>0</v>
      </c>
      <c r="R809" s="241" t="s">
        <v>519</v>
      </c>
      <c r="S809" s="241" t="s">
        <v>315</v>
      </c>
      <c r="T809" s="242" t="s">
        <v>315</v>
      </c>
      <c r="U809" s="224">
        <v>0.49</v>
      </c>
      <c r="V809" s="224">
        <f>ROUND(E809*U809,2)</f>
        <v>24.3</v>
      </c>
      <c r="W809" s="224"/>
      <c r="X809" s="224" t="s">
        <v>336</v>
      </c>
      <c r="Y809" s="224" t="s">
        <v>317</v>
      </c>
      <c r="Z809" s="214"/>
      <c r="AA809" s="214"/>
      <c r="AB809" s="214"/>
      <c r="AC809" s="214"/>
      <c r="AD809" s="214"/>
      <c r="AE809" s="214"/>
      <c r="AF809" s="214"/>
      <c r="AG809" s="214" t="s">
        <v>337</v>
      </c>
      <c r="AH809" s="214"/>
      <c r="AI809" s="214"/>
      <c r="AJ809" s="214"/>
      <c r="AK809" s="214"/>
      <c r="AL809" s="214"/>
      <c r="AM809" s="214"/>
      <c r="AN809" s="214"/>
      <c r="AO809" s="214"/>
      <c r="AP809" s="214"/>
      <c r="AQ809" s="214"/>
      <c r="AR809" s="214"/>
      <c r="AS809" s="214"/>
      <c r="AT809" s="214"/>
      <c r="AU809" s="214"/>
      <c r="AV809" s="214"/>
      <c r="AW809" s="214"/>
      <c r="AX809" s="214"/>
      <c r="AY809" s="214"/>
      <c r="AZ809" s="214"/>
      <c r="BA809" s="214"/>
      <c r="BB809" s="214"/>
      <c r="BC809" s="214"/>
      <c r="BD809" s="214"/>
      <c r="BE809" s="214"/>
      <c r="BF809" s="214"/>
      <c r="BG809" s="214"/>
      <c r="BH809" s="214"/>
    </row>
    <row r="810" spans="1:60" outlineLevel="2" x14ac:dyDescent="0.2">
      <c r="A810" s="221"/>
      <c r="B810" s="222"/>
      <c r="C810" s="255" t="s">
        <v>916</v>
      </c>
      <c r="D810" s="243"/>
      <c r="E810" s="243"/>
      <c r="F810" s="243"/>
      <c r="G810" s="243"/>
      <c r="H810" s="224"/>
      <c r="I810" s="224"/>
      <c r="J810" s="224"/>
      <c r="K810" s="224"/>
      <c r="L810" s="224"/>
      <c r="M810" s="224"/>
      <c r="N810" s="223"/>
      <c r="O810" s="223"/>
      <c r="P810" s="223"/>
      <c r="Q810" s="223"/>
      <c r="R810" s="224"/>
      <c r="S810" s="224"/>
      <c r="T810" s="224"/>
      <c r="U810" s="224"/>
      <c r="V810" s="224"/>
      <c r="W810" s="224"/>
      <c r="X810" s="224"/>
      <c r="Y810" s="224"/>
      <c r="Z810" s="214"/>
      <c r="AA810" s="214"/>
      <c r="AB810" s="214"/>
      <c r="AC810" s="214"/>
      <c r="AD810" s="214"/>
      <c r="AE810" s="214"/>
      <c r="AF810" s="214"/>
      <c r="AG810" s="214" t="s">
        <v>320</v>
      </c>
      <c r="AH810" s="214"/>
      <c r="AI810" s="214"/>
      <c r="AJ810" s="214"/>
      <c r="AK810" s="214"/>
      <c r="AL810" s="214"/>
      <c r="AM810" s="214"/>
      <c r="AN810" s="214"/>
      <c r="AO810" s="214"/>
      <c r="AP810" s="214"/>
      <c r="AQ810" s="214"/>
      <c r="AR810" s="214"/>
      <c r="AS810" s="214"/>
      <c r="AT810" s="214"/>
      <c r="AU810" s="214"/>
      <c r="AV810" s="214"/>
      <c r="AW810" s="214"/>
      <c r="AX810" s="214"/>
      <c r="AY810" s="214"/>
      <c r="AZ810" s="214"/>
      <c r="BA810" s="214"/>
      <c r="BB810" s="214"/>
      <c r="BC810" s="214"/>
      <c r="BD810" s="214"/>
      <c r="BE810" s="214"/>
      <c r="BF810" s="214"/>
      <c r="BG810" s="214"/>
      <c r="BH810" s="214"/>
    </row>
    <row r="811" spans="1:60" outlineLevel="2" x14ac:dyDescent="0.2">
      <c r="A811" s="221"/>
      <c r="B811" s="222"/>
      <c r="C811" s="268" t="s">
        <v>1842</v>
      </c>
      <c r="D811" s="262"/>
      <c r="E811" s="263">
        <v>49.600659999999998</v>
      </c>
      <c r="F811" s="224"/>
      <c r="G811" s="224"/>
      <c r="H811" s="224"/>
      <c r="I811" s="224"/>
      <c r="J811" s="224"/>
      <c r="K811" s="224"/>
      <c r="L811" s="224"/>
      <c r="M811" s="224"/>
      <c r="N811" s="223"/>
      <c r="O811" s="223"/>
      <c r="P811" s="223"/>
      <c r="Q811" s="223"/>
      <c r="R811" s="224"/>
      <c r="S811" s="224"/>
      <c r="T811" s="224"/>
      <c r="U811" s="224"/>
      <c r="V811" s="224"/>
      <c r="W811" s="224"/>
      <c r="X811" s="224"/>
      <c r="Y811" s="224"/>
      <c r="Z811" s="214"/>
      <c r="AA811" s="214"/>
      <c r="AB811" s="214"/>
      <c r="AC811" s="214"/>
      <c r="AD811" s="214"/>
      <c r="AE811" s="214"/>
      <c r="AF811" s="214"/>
      <c r="AG811" s="214" t="s">
        <v>371</v>
      </c>
      <c r="AH811" s="214">
        <v>5</v>
      </c>
      <c r="AI811" s="214"/>
      <c r="AJ811" s="214"/>
      <c r="AK811" s="214"/>
      <c r="AL811" s="214"/>
      <c r="AM811" s="214"/>
      <c r="AN811" s="214"/>
      <c r="AO811" s="214"/>
      <c r="AP811" s="214"/>
      <c r="AQ811" s="214"/>
      <c r="AR811" s="214"/>
      <c r="AS811" s="214"/>
      <c r="AT811" s="214"/>
      <c r="AU811" s="214"/>
      <c r="AV811" s="214"/>
      <c r="AW811" s="214"/>
      <c r="AX811" s="214"/>
      <c r="AY811" s="214"/>
      <c r="AZ811" s="214"/>
      <c r="BA811" s="214"/>
      <c r="BB811" s="214"/>
      <c r="BC811" s="214"/>
      <c r="BD811" s="214"/>
      <c r="BE811" s="214"/>
      <c r="BF811" s="214"/>
      <c r="BG811" s="214"/>
      <c r="BH811" s="214"/>
    </row>
    <row r="812" spans="1:60" outlineLevel="1" x14ac:dyDescent="0.2">
      <c r="A812" s="236">
        <v>174</v>
      </c>
      <c r="B812" s="237" t="s">
        <v>918</v>
      </c>
      <c r="C812" s="254" t="s">
        <v>919</v>
      </c>
      <c r="D812" s="238" t="s">
        <v>581</v>
      </c>
      <c r="E812" s="239">
        <v>694.40918999999997</v>
      </c>
      <c r="F812" s="240"/>
      <c r="G812" s="241">
        <f>ROUND(E812*F812,2)</f>
        <v>0</v>
      </c>
      <c r="H812" s="240"/>
      <c r="I812" s="241">
        <f>ROUND(E812*H812,2)</f>
        <v>0</v>
      </c>
      <c r="J812" s="240"/>
      <c r="K812" s="241">
        <f>ROUND(E812*J812,2)</f>
        <v>0</v>
      </c>
      <c r="L812" s="241">
        <v>12</v>
      </c>
      <c r="M812" s="241">
        <f>G812*(1+L812/100)</f>
        <v>0</v>
      </c>
      <c r="N812" s="239">
        <v>0</v>
      </c>
      <c r="O812" s="239">
        <f>ROUND(E812*N812,2)</f>
        <v>0</v>
      </c>
      <c r="P812" s="239">
        <v>0</v>
      </c>
      <c r="Q812" s="239">
        <f>ROUND(E812*P812,2)</f>
        <v>0</v>
      </c>
      <c r="R812" s="241" t="s">
        <v>519</v>
      </c>
      <c r="S812" s="241" t="s">
        <v>315</v>
      </c>
      <c r="T812" s="242" t="s">
        <v>315</v>
      </c>
      <c r="U812" s="224">
        <v>0</v>
      </c>
      <c r="V812" s="224">
        <f>ROUND(E812*U812,2)</f>
        <v>0</v>
      </c>
      <c r="W812" s="224"/>
      <c r="X812" s="224" t="s">
        <v>336</v>
      </c>
      <c r="Y812" s="224" t="s">
        <v>317</v>
      </c>
      <c r="Z812" s="214"/>
      <c r="AA812" s="214"/>
      <c r="AB812" s="214"/>
      <c r="AC812" s="214"/>
      <c r="AD812" s="214"/>
      <c r="AE812" s="214"/>
      <c r="AF812" s="214"/>
      <c r="AG812" s="214" t="s">
        <v>337</v>
      </c>
      <c r="AH812" s="214"/>
      <c r="AI812" s="214"/>
      <c r="AJ812" s="214"/>
      <c r="AK812" s="214"/>
      <c r="AL812" s="214"/>
      <c r="AM812" s="214"/>
      <c r="AN812" s="214"/>
      <c r="AO812" s="214"/>
      <c r="AP812" s="214"/>
      <c r="AQ812" s="214"/>
      <c r="AR812" s="214"/>
      <c r="AS812" s="214"/>
      <c r="AT812" s="214"/>
      <c r="AU812" s="214"/>
      <c r="AV812" s="214"/>
      <c r="AW812" s="214"/>
      <c r="AX812" s="214"/>
      <c r="AY812" s="214"/>
      <c r="AZ812" s="214"/>
      <c r="BA812" s="214"/>
      <c r="BB812" s="214"/>
      <c r="BC812" s="214"/>
      <c r="BD812" s="214"/>
      <c r="BE812" s="214"/>
      <c r="BF812" s="214"/>
      <c r="BG812" s="214"/>
      <c r="BH812" s="214"/>
    </row>
    <row r="813" spans="1:60" outlineLevel="2" x14ac:dyDescent="0.2">
      <c r="A813" s="221"/>
      <c r="B813" s="222"/>
      <c r="C813" s="268" t="s">
        <v>1843</v>
      </c>
      <c r="D813" s="262"/>
      <c r="E813" s="263">
        <v>694.40918999999997</v>
      </c>
      <c r="F813" s="224"/>
      <c r="G813" s="224"/>
      <c r="H813" s="224"/>
      <c r="I813" s="224"/>
      <c r="J813" s="224"/>
      <c r="K813" s="224"/>
      <c r="L813" s="224"/>
      <c r="M813" s="224"/>
      <c r="N813" s="223"/>
      <c r="O813" s="223"/>
      <c r="P813" s="223"/>
      <c r="Q813" s="223"/>
      <c r="R813" s="224"/>
      <c r="S813" s="224"/>
      <c r="T813" s="224"/>
      <c r="U813" s="224"/>
      <c r="V813" s="224"/>
      <c r="W813" s="224"/>
      <c r="X813" s="224"/>
      <c r="Y813" s="224"/>
      <c r="Z813" s="214"/>
      <c r="AA813" s="214"/>
      <c r="AB813" s="214"/>
      <c r="AC813" s="214"/>
      <c r="AD813" s="214"/>
      <c r="AE813" s="214"/>
      <c r="AF813" s="214"/>
      <c r="AG813" s="214" t="s">
        <v>371</v>
      </c>
      <c r="AH813" s="214">
        <v>5</v>
      </c>
      <c r="AI813" s="214"/>
      <c r="AJ813" s="214"/>
      <c r="AK813" s="214"/>
      <c r="AL813" s="214"/>
      <c r="AM813" s="214"/>
      <c r="AN813" s="214"/>
      <c r="AO813" s="214"/>
      <c r="AP813" s="214"/>
      <c r="AQ813" s="214"/>
      <c r="AR813" s="214"/>
      <c r="AS813" s="214"/>
      <c r="AT813" s="214"/>
      <c r="AU813" s="214"/>
      <c r="AV813" s="214"/>
      <c r="AW813" s="214"/>
      <c r="AX813" s="214"/>
      <c r="AY813" s="214"/>
      <c r="AZ813" s="214"/>
      <c r="BA813" s="214"/>
      <c r="BB813" s="214"/>
      <c r="BC813" s="214"/>
      <c r="BD813" s="214"/>
      <c r="BE813" s="214"/>
      <c r="BF813" s="214"/>
      <c r="BG813" s="214"/>
      <c r="BH813" s="214"/>
    </row>
    <row r="814" spans="1:60" ht="22.5" outlineLevel="1" x14ac:dyDescent="0.2">
      <c r="A814" s="236">
        <v>175</v>
      </c>
      <c r="B814" s="237" t="s">
        <v>921</v>
      </c>
      <c r="C814" s="254" t="s">
        <v>1266</v>
      </c>
      <c r="D814" s="238" t="s">
        <v>581</v>
      </c>
      <c r="E814" s="239">
        <v>49.600659999999998</v>
      </c>
      <c r="F814" s="240"/>
      <c r="G814" s="241">
        <f>ROUND(E814*F814,2)</f>
        <v>0</v>
      </c>
      <c r="H814" s="240"/>
      <c r="I814" s="241">
        <f>ROUND(E814*H814,2)</f>
        <v>0</v>
      </c>
      <c r="J814" s="240"/>
      <c r="K814" s="241">
        <f>ROUND(E814*J814,2)</f>
        <v>0</v>
      </c>
      <c r="L814" s="241">
        <v>12</v>
      </c>
      <c r="M814" s="241">
        <f>G814*(1+L814/100)</f>
        <v>0</v>
      </c>
      <c r="N814" s="239">
        <v>0</v>
      </c>
      <c r="O814" s="239">
        <f>ROUND(E814*N814,2)</f>
        <v>0</v>
      </c>
      <c r="P814" s="239">
        <v>0</v>
      </c>
      <c r="Q814" s="239">
        <f>ROUND(E814*P814,2)</f>
        <v>0</v>
      </c>
      <c r="R814" s="241" t="s">
        <v>519</v>
      </c>
      <c r="S814" s="241" t="s">
        <v>315</v>
      </c>
      <c r="T814" s="242" t="s">
        <v>315</v>
      </c>
      <c r="U814" s="224">
        <v>0.94199999999999995</v>
      </c>
      <c r="V814" s="224">
        <f>ROUND(E814*U814,2)</f>
        <v>46.72</v>
      </c>
      <c r="W814" s="224"/>
      <c r="X814" s="224" t="s">
        <v>336</v>
      </c>
      <c r="Y814" s="224" t="s">
        <v>317</v>
      </c>
      <c r="Z814" s="214"/>
      <c r="AA814" s="214"/>
      <c r="AB814" s="214"/>
      <c r="AC814" s="214"/>
      <c r="AD814" s="214"/>
      <c r="AE814" s="214"/>
      <c r="AF814" s="214"/>
      <c r="AG814" s="214" t="s">
        <v>337</v>
      </c>
      <c r="AH814" s="214"/>
      <c r="AI814" s="214"/>
      <c r="AJ814" s="214"/>
      <c r="AK814" s="214"/>
      <c r="AL814" s="214"/>
      <c r="AM814" s="214"/>
      <c r="AN814" s="214"/>
      <c r="AO814" s="214"/>
      <c r="AP814" s="214"/>
      <c r="AQ814" s="214"/>
      <c r="AR814" s="214"/>
      <c r="AS814" s="214"/>
      <c r="AT814" s="214"/>
      <c r="AU814" s="214"/>
      <c r="AV814" s="214"/>
      <c r="AW814" s="214"/>
      <c r="AX814" s="214"/>
      <c r="AY814" s="214"/>
      <c r="AZ814" s="214"/>
      <c r="BA814" s="214"/>
      <c r="BB814" s="214"/>
      <c r="BC814" s="214"/>
      <c r="BD814" s="214"/>
      <c r="BE814" s="214"/>
      <c r="BF814" s="214"/>
      <c r="BG814" s="214"/>
      <c r="BH814" s="214"/>
    </row>
    <row r="815" spans="1:60" outlineLevel="2" x14ac:dyDescent="0.2">
      <c r="A815" s="221"/>
      <c r="B815" s="222"/>
      <c r="C815" s="268" t="s">
        <v>1842</v>
      </c>
      <c r="D815" s="262"/>
      <c r="E815" s="263">
        <v>49.600659999999998</v>
      </c>
      <c r="F815" s="224"/>
      <c r="G815" s="224"/>
      <c r="H815" s="224"/>
      <c r="I815" s="224"/>
      <c r="J815" s="224"/>
      <c r="K815" s="224"/>
      <c r="L815" s="224"/>
      <c r="M815" s="224"/>
      <c r="N815" s="223"/>
      <c r="O815" s="223"/>
      <c r="P815" s="223"/>
      <c r="Q815" s="223"/>
      <c r="R815" s="224"/>
      <c r="S815" s="224"/>
      <c r="T815" s="224"/>
      <c r="U815" s="224"/>
      <c r="V815" s="224"/>
      <c r="W815" s="224"/>
      <c r="X815" s="224"/>
      <c r="Y815" s="224"/>
      <c r="Z815" s="214"/>
      <c r="AA815" s="214"/>
      <c r="AB815" s="214"/>
      <c r="AC815" s="214"/>
      <c r="AD815" s="214"/>
      <c r="AE815" s="214"/>
      <c r="AF815" s="214"/>
      <c r="AG815" s="214" t="s">
        <v>371</v>
      </c>
      <c r="AH815" s="214">
        <v>5</v>
      </c>
      <c r="AI815" s="214"/>
      <c r="AJ815" s="214"/>
      <c r="AK815" s="214"/>
      <c r="AL815" s="214"/>
      <c r="AM815" s="214"/>
      <c r="AN815" s="214"/>
      <c r="AO815" s="214"/>
      <c r="AP815" s="214"/>
      <c r="AQ815" s="214"/>
      <c r="AR815" s="214"/>
      <c r="AS815" s="214"/>
      <c r="AT815" s="214"/>
      <c r="AU815" s="214"/>
      <c r="AV815" s="214"/>
      <c r="AW815" s="214"/>
      <c r="AX815" s="214"/>
      <c r="AY815" s="214"/>
      <c r="AZ815" s="214"/>
      <c r="BA815" s="214"/>
      <c r="BB815" s="214"/>
      <c r="BC815" s="214"/>
      <c r="BD815" s="214"/>
      <c r="BE815" s="214"/>
      <c r="BF815" s="214"/>
      <c r="BG815" s="214"/>
      <c r="BH815" s="214"/>
    </row>
    <row r="816" spans="1:60" ht="22.5" outlineLevel="1" x14ac:dyDescent="0.2">
      <c r="A816" s="236">
        <v>176</v>
      </c>
      <c r="B816" s="237" t="s">
        <v>923</v>
      </c>
      <c r="C816" s="254" t="s">
        <v>924</v>
      </c>
      <c r="D816" s="238" t="s">
        <v>581</v>
      </c>
      <c r="E816" s="239">
        <v>148.80197000000001</v>
      </c>
      <c r="F816" s="240"/>
      <c r="G816" s="241">
        <f>ROUND(E816*F816,2)</f>
        <v>0</v>
      </c>
      <c r="H816" s="240"/>
      <c r="I816" s="241">
        <f>ROUND(E816*H816,2)</f>
        <v>0</v>
      </c>
      <c r="J816" s="240"/>
      <c r="K816" s="241">
        <f>ROUND(E816*J816,2)</f>
        <v>0</v>
      </c>
      <c r="L816" s="241">
        <v>12</v>
      </c>
      <c r="M816" s="241">
        <f>G816*(1+L816/100)</f>
        <v>0</v>
      </c>
      <c r="N816" s="239">
        <v>0</v>
      </c>
      <c r="O816" s="239">
        <f>ROUND(E816*N816,2)</f>
        <v>0</v>
      </c>
      <c r="P816" s="239">
        <v>0</v>
      </c>
      <c r="Q816" s="239">
        <f>ROUND(E816*P816,2)</f>
        <v>0</v>
      </c>
      <c r="R816" s="241" t="s">
        <v>519</v>
      </c>
      <c r="S816" s="241" t="s">
        <v>315</v>
      </c>
      <c r="T816" s="242" t="s">
        <v>315</v>
      </c>
      <c r="U816" s="224">
        <v>0.105</v>
      </c>
      <c r="V816" s="224">
        <f>ROUND(E816*U816,2)</f>
        <v>15.62</v>
      </c>
      <c r="W816" s="224"/>
      <c r="X816" s="224" t="s">
        <v>336</v>
      </c>
      <c r="Y816" s="224" t="s">
        <v>317</v>
      </c>
      <c r="Z816" s="214"/>
      <c r="AA816" s="214"/>
      <c r="AB816" s="214"/>
      <c r="AC816" s="214"/>
      <c r="AD816" s="214"/>
      <c r="AE816" s="214"/>
      <c r="AF816" s="214"/>
      <c r="AG816" s="214" t="s">
        <v>337</v>
      </c>
      <c r="AH816" s="214"/>
      <c r="AI816" s="214"/>
      <c r="AJ816" s="214"/>
      <c r="AK816" s="214"/>
      <c r="AL816" s="214"/>
      <c r="AM816" s="214"/>
      <c r="AN816" s="214"/>
      <c r="AO816" s="214"/>
      <c r="AP816" s="214"/>
      <c r="AQ816" s="214"/>
      <c r="AR816" s="214"/>
      <c r="AS816" s="214"/>
      <c r="AT816" s="214"/>
      <c r="AU816" s="214"/>
      <c r="AV816" s="214"/>
      <c r="AW816" s="214"/>
      <c r="AX816" s="214"/>
      <c r="AY816" s="214"/>
      <c r="AZ816" s="214"/>
      <c r="BA816" s="214"/>
      <c r="BB816" s="214"/>
      <c r="BC816" s="214"/>
      <c r="BD816" s="214"/>
      <c r="BE816" s="214"/>
      <c r="BF816" s="214"/>
      <c r="BG816" s="214"/>
      <c r="BH816" s="214"/>
    </row>
    <row r="817" spans="1:60" outlineLevel="2" x14ac:dyDescent="0.2">
      <c r="A817" s="221"/>
      <c r="B817" s="222"/>
      <c r="C817" s="268" t="s">
        <v>1844</v>
      </c>
      <c r="D817" s="262"/>
      <c r="E817" s="263">
        <v>148.80197000000001</v>
      </c>
      <c r="F817" s="224"/>
      <c r="G817" s="224"/>
      <c r="H817" s="224"/>
      <c r="I817" s="224"/>
      <c r="J817" s="224"/>
      <c r="K817" s="224"/>
      <c r="L817" s="224"/>
      <c r="M817" s="224"/>
      <c r="N817" s="223"/>
      <c r="O817" s="223"/>
      <c r="P817" s="223"/>
      <c r="Q817" s="223"/>
      <c r="R817" s="224"/>
      <c r="S817" s="224"/>
      <c r="T817" s="224"/>
      <c r="U817" s="224"/>
      <c r="V817" s="224"/>
      <c r="W817" s="224"/>
      <c r="X817" s="224"/>
      <c r="Y817" s="224"/>
      <c r="Z817" s="214"/>
      <c r="AA817" s="214"/>
      <c r="AB817" s="214"/>
      <c r="AC817" s="214"/>
      <c r="AD817" s="214"/>
      <c r="AE817" s="214"/>
      <c r="AF817" s="214"/>
      <c r="AG817" s="214" t="s">
        <v>371</v>
      </c>
      <c r="AH817" s="214">
        <v>5</v>
      </c>
      <c r="AI817" s="214"/>
      <c r="AJ817" s="214"/>
      <c r="AK817" s="214"/>
      <c r="AL817" s="214"/>
      <c r="AM817" s="214"/>
      <c r="AN817" s="214"/>
      <c r="AO817" s="214"/>
      <c r="AP817" s="214"/>
      <c r="AQ817" s="214"/>
      <c r="AR817" s="214"/>
      <c r="AS817" s="214"/>
      <c r="AT817" s="214"/>
      <c r="AU817" s="214"/>
      <c r="AV817" s="214"/>
      <c r="AW817" s="214"/>
      <c r="AX817" s="214"/>
      <c r="AY817" s="214"/>
      <c r="AZ817" s="214"/>
      <c r="BA817" s="214"/>
      <c r="BB817" s="214"/>
      <c r="BC817" s="214"/>
      <c r="BD817" s="214"/>
      <c r="BE817" s="214"/>
      <c r="BF817" s="214"/>
      <c r="BG817" s="214"/>
      <c r="BH817" s="214"/>
    </row>
    <row r="818" spans="1:60" outlineLevel="1" x14ac:dyDescent="0.2">
      <c r="A818" s="236">
        <v>177</v>
      </c>
      <c r="B818" s="237" t="s">
        <v>926</v>
      </c>
      <c r="C818" s="254" t="s">
        <v>927</v>
      </c>
      <c r="D818" s="238" t="s">
        <v>581</v>
      </c>
      <c r="E818" s="239">
        <v>48.05921</v>
      </c>
      <c r="F818" s="240"/>
      <c r="G818" s="241">
        <f>ROUND(E818*F818,2)</f>
        <v>0</v>
      </c>
      <c r="H818" s="240"/>
      <c r="I818" s="241">
        <f>ROUND(E818*H818,2)</f>
        <v>0</v>
      </c>
      <c r="J818" s="240"/>
      <c r="K818" s="241">
        <f>ROUND(E818*J818,2)</f>
        <v>0</v>
      </c>
      <c r="L818" s="241">
        <v>12</v>
      </c>
      <c r="M818" s="241">
        <f>G818*(1+L818/100)</f>
        <v>0</v>
      </c>
      <c r="N818" s="239">
        <v>0</v>
      </c>
      <c r="O818" s="239">
        <f>ROUND(E818*N818,2)</f>
        <v>0</v>
      </c>
      <c r="P818" s="239">
        <v>0</v>
      </c>
      <c r="Q818" s="239">
        <f>ROUND(E818*P818,2)</f>
        <v>0</v>
      </c>
      <c r="R818" s="241" t="s">
        <v>519</v>
      </c>
      <c r="S818" s="241" t="s">
        <v>315</v>
      </c>
      <c r="T818" s="242" t="s">
        <v>315</v>
      </c>
      <c r="U818" s="224">
        <v>0</v>
      </c>
      <c r="V818" s="224">
        <f>ROUND(E818*U818,2)</f>
        <v>0</v>
      </c>
      <c r="W818" s="224"/>
      <c r="X818" s="224" t="s">
        <v>336</v>
      </c>
      <c r="Y818" s="224" t="s">
        <v>317</v>
      </c>
      <c r="Z818" s="214"/>
      <c r="AA818" s="214"/>
      <c r="AB818" s="214"/>
      <c r="AC818" s="214"/>
      <c r="AD818" s="214"/>
      <c r="AE818" s="214"/>
      <c r="AF818" s="214"/>
      <c r="AG818" s="214" t="s">
        <v>367</v>
      </c>
      <c r="AH818" s="214"/>
      <c r="AI818" s="214"/>
      <c r="AJ818" s="214"/>
      <c r="AK818" s="214"/>
      <c r="AL818" s="214"/>
      <c r="AM818" s="214"/>
      <c r="AN818" s="214"/>
      <c r="AO818" s="214"/>
      <c r="AP818" s="214"/>
      <c r="AQ818" s="214"/>
      <c r="AR818" s="214"/>
      <c r="AS818" s="214"/>
      <c r="AT818" s="214"/>
      <c r="AU818" s="214"/>
      <c r="AV818" s="214"/>
      <c r="AW818" s="214"/>
      <c r="AX818" s="214"/>
      <c r="AY818" s="214"/>
      <c r="AZ818" s="214"/>
      <c r="BA818" s="214"/>
      <c r="BB818" s="214"/>
      <c r="BC818" s="214"/>
      <c r="BD818" s="214"/>
      <c r="BE818" s="214"/>
      <c r="BF818" s="214"/>
      <c r="BG818" s="214"/>
      <c r="BH818" s="214"/>
    </row>
    <row r="819" spans="1:60" outlineLevel="2" x14ac:dyDescent="0.2">
      <c r="A819" s="221"/>
      <c r="B819" s="222"/>
      <c r="C819" s="255" t="s">
        <v>928</v>
      </c>
      <c r="D819" s="243"/>
      <c r="E819" s="243"/>
      <c r="F819" s="243"/>
      <c r="G819" s="243"/>
      <c r="H819" s="224"/>
      <c r="I819" s="224"/>
      <c r="J819" s="224"/>
      <c r="K819" s="224"/>
      <c r="L819" s="224"/>
      <c r="M819" s="224"/>
      <c r="N819" s="223"/>
      <c r="O819" s="223"/>
      <c r="P819" s="223"/>
      <c r="Q819" s="223"/>
      <c r="R819" s="224"/>
      <c r="S819" s="224"/>
      <c r="T819" s="224"/>
      <c r="U819" s="224"/>
      <c r="V819" s="224"/>
      <c r="W819" s="224"/>
      <c r="X819" s="224"/>
      <c r="Y819" s="224"/>
      <c r="Z819" s="214"/>
      <c r="AA819" s="214"/>
      <c r="AB819" s="214"/>
      <c r="AC819" s="214"/>
      <c r="AD819" s="214"/>
      <c r="AE819" s="214"/>
      <c r="AF819" s="214"/>
      <c r="AG819" s="214" t="s">
        <v>320</v>
      </c>
      <c r="AH819" s="214"/>
      <c r="AI819" s="214"/>
      <c r="AJ819" s="214"/>
      <c r="AK819" s="214"/>
      <c r="AL819" s="214"/>
      <c r="AM819" s="214"/>
      <c r="AN819" s="214"/>
      <c r="AO819" s="214"/>
      <c r="AP819" s="214"/>
      <c r="AQ819" s="214"/>
      <c r="AR819" s="214"/>
      <c r="AS819" s="214"/>
      <c r="AT819" s="214"/>
      <c r="AU819" s="214"/>
      <c r="AV819" s="214"/>
      <c r="AW819" s="214"/>
      <c r="AX819" s="214"/>
      <c r="AY819" s="214"/>
      <c r="AZ819" s="214"/>
      <c r="BA819" s="214"/>
      <c r="BB819" s="214"/>
      <c r="BC819" s="214"/>
      <c r="BD819" s="214"/>
      <c r="BE819" s="214"/>
      <c r="BF819" s="214"/>
      <c r="BG819" s="214"/>
      <c r="BH819" s="214"/>
    </row>
    <row r="820" spans="1:60" outlineLevel="2" x14ac:dyDescent="0.2">
      <c r="A820" s="221"/>
      <c r="B820" s="222"/>
      <c r="C820" s="268" t="s">
        <v>1845</v>
      </c>
      <c r="D820" s="262"/>
      <c r="E820" s="263">
        <v>3.2764899999999999</v>
      </c>
      <c r="F820" s="224"/>
      <c r="G820" s="224"/>
      <c r="H820" s="224"/>
      <c r="I820" s="224"/>
      <c r="J820" s="224"/>
      <c r="K820" s="224"/>
      <c r="L820" s="224"/>
      <c r="M820" s="224"/>
      <c r="N820" s="223"/>
      <c r="O820" s="223"/>
      <c r="P820" s="223"/>
      <c r="Q820" s="223"/>
      <c r="R820" s="224"/>
      <c r="S820" s="224"/>
      <c r="T820" s="224"/>
      <c r="U820" s="224"/>
      <c r="V820" s="224"/>
      <c r="W820" s="224"/>
      <c r="X820" s="224"/>
      <c r="Y820" s="224"/>
      <c r="Z820" s="214"/>
      <c r="AA820" s="214"/>
      <c r="AB820" s="214"/>
      <c r="AC820" s="214"/>
      <c r="AD820" s="214"/>
      <c r="AE820" s="214"/>
      <c r="AF820" s="214"/>
      <c r="AG820" s="214" t="s">
        <v>371</v>
      </c>
      <c r="AH820" s="214">
        <v>7</v>
      </c>
      <c r="AI820" s="214"/>
      <c r="AJ820" s="214"/>
      <c r="AK820" s="214"/>
      <c r="AL820" s="214"/>
      <c r="AM820" s="214"/>
      <c r="AN820" s="214"/>
      <c r="AO820" s="214"/>
      <c r="AP820" s="214"/>
      <c r="AQ820" s="214"/>
      <c r="AR820" s="214"/>
      <c r="AS820" s="214"/>
      <c r="AT820" s="214"/>
      <c r="AU820" s="214"/>
      <c r="AV820" s="214"/>
      <c r="AW820" s="214"/>
      <c r="AX820" s="214"/>
      <c r="AY820" s="214"/>
      <c r="AZ820" s="214"/>
      <c r="BA820" s="214"/>
      <c r="BB820" s="214"/>
      <c r="BC820" s="214"/>
      <c r="BD820" s="214"/>
      <c r="BE820" s="214"/>
      <c r="BF820" s="214"/>
      <c r="BG820" s="214"/>
      <c r="BH820" s="214"/>
    </row>
    <row r="821" spans="1:60" outlineLevel="3" x14ac:dyDescent="0.2">
      <c r="A821" s="221"/>
      <c r="B821" s="222"/>
      <c r="C821" s="268" t="s">
        <v>1846</v>
      </c>
      <c r="D821" s="262"/>
      <c r="E821" s="263">
        <v>2.3159399999999999</v>
      </c>
      <c r="F821" s="224"/>
      <c r="G821" s="224"/>
      <c r="H821" s="224"/>
      <c r="I821" s="224"/>
      <c r="J821" s="224"/>
      <c r="K821" s="224"/>
      <c r="L821" s="224"/>
      <c r="M821" s="224"/>
      <c r="N821" s="223"/>
      <c r="O821" s="223"/>
      <c r="P821" s="223"/>
      <c r="Q821" s="223"/>
      <c r="R821" s="224"/>
      <c r="S821" s="224"/>
      <c r="T821" s="224"/>
      <c r="U821" s="224"/>
      <c r="V821" s="224"/>
      <c r="W821" s="224"/>
      <c r="X821" s="224"/>
      <c r="Y821" s="224"/>
      <c r="Z821" s="214"/>
      <c r="AA821" s="214"/>
      <c r="AB821" s="214"/>
      <c r="AC821" s="214"/>
      <c r="AD821" s="214"/>
      <c r="AE821" s="214"/>
      <c r="AF821" s="214"/>
      <c r="AG821" s="214" t="s">
        <v>371</v>
      </c>
      <c r="AH821" s="214">
        <v>7</v>
      </c>
      <c r="AI821" s="214"/>
      <c r="AJ821" s="214"/>
      <c r="AK821" s="214"/>
      <c r="AL821" s="214"/>
      <c r="AM821" s="214"/>
      <c r="AN821" s="214"/>
      <c r="AO821" s="214"/>
      <c r="AP821" s="214"/>
      <c r="AQ821" s="214"/>
      <c r="AR821" s="214"/>
      <c r="AS821" s="214"/>
      <c r="AT821" s="214"/>
      <c r="AU821" s="214"/>
      <c r="AV821" s="214"/>
      <c r="AW821" s="214"/>
      <c r="AX821" s="214"/>
      <c r="AY821" s="214"/>
      <c r="AZ821" s="214"/>
      <c r="BA821" s="214"/>
      <c r="BB821" s="214"/>
      <c r="BC821" s="214"/>
      <c r="BD821" s="214"/>
      <c r="BE821" s="214"/>
      <c r="BF821" s="214"/>
      <c r="BG821" s="214"/>
      <c r="BH821" s="214"/>
    </row>
    <row r="822" spans="1:60" outlineLevel="3" x14ac:dyDescent="0.2">
      <c r="A822" s="221"/>
      <c r="B822" s="222"/>
      <c r="C822" s="268" t="s">
        <v>1847</v>
      </c>
      <c r="D822" s="262"/>
      <c r="E822" s="263">
        <v>21.13664</v>
      </c>
      <c r="F822" s="224"/>
      <c r="G822" s="224"/>
      <c r="H822" s="224"/>
      <c r="I822" s="224"/>
      <c r="J822" s="224"/>
      <c r="K822" s="224"/>
      <c r="L822" s="224"/>
      <c r="M822" s="224"/>
      <c r="N822" s="223"/>
      <c r="O822" s="223"/>
      <c r="P822" s="223"/>
      <c r="Q822" s="223"/>
      <c r="R822" s="224"/>
      <c r="S822" s="224"/>
      <c r="T822" s="224"/>
      <c r="U822" s="224"/>
      <c r="V822" s="224"/>
      <c r="W822" s="224"/>
      <c r="X822" s="224"/>
      <c r="Y822" s="224"/>
      <c r="Z822" s="214"/>
      <c r="AA822" s="214"/>
      <c r="AB822" s="214"/>
      <c r="AC822" s="214"/>
      <c r="AD822" s="214"/>
      <c r="AE822" s="214"/>
      <c r="AF822" s="214"/>
      <c r="AG822" s="214" t="s">
        <v>371</v>
      </c>
      <c r="AH822" s="214">
        <v>7</v>
      </c>
      <c r="AI822" s="214"/>
      <c r="AJ822" s="214"/>
      <c r="AK822" s="214"/>
      <c r="AL822" s="214"/>
      <c r="AM822" s="214"/>
      <c r="AN822" s="214"/>
      <c r="AO822" s="214"/>
      <c r="AP822" s="214"/>
      <c r="AQ822" s="214"/>
      <c r="AR822" s="214"/>
      <c r="AS822" s="214"/>
      <c r="AT822" s="214"/>
      <c r="AU822" s="214"/>
      <c r="AV822" s="214"/>
      <c r="AW822" s="214"/>
      <c r="AX822" s="214"/>
      <c r="AY822" s="214"/>
      <c r="AZ822" s="214"/>
      <c r="BA822" s="214"/>
      <c r="BB822" s="214"/>
      <c r="BC822" s="214"/>
      <c r="BD822" s="214"/>
      <c r="BE822" s="214"/>
      <c r="BF822" s="214"/>
      <c r="BG822" s="214"/>
      <c r="BH822" s="214"/>
    </row>
    <row r="823" spans="1:60" outlineLevel="3" x14ac:dyDescent="0.2">
      <c r="A823" s="221"/>
      <c r="B823" s="222"/>
      <c r="C823" s="268" t="s">
        <v>1848</v>
      </c>
      <c r="D823" s="262"/>
      <c r="E823" s="263">
        <v>0.84945999999999999</v>
      </c>
      <c r="F823" s="224"/>
      <c r="G823" s="224"/>
      <c r="H823" s="224"/>
      <c r="I823" s="224"/>
      <c r="J823" s="224"/>
      <c r="K823" s="224"/>
      <c r="L823" s="224"/>
      <c r="M823" s="224"/>
      <c r="N823" s="223"/>
      <c r="O823" s="223"/>
      <c r="P823" s="223"/>
      <c r="Q823" s="223"/>
      <c r="R823" s="224"/>
      <c r="S823" s="224"/>
      <c r="T823" s="224"/>
      <c r="U823" s="224"/>
      <c r="V823" s="224"/>
      <c r="W823" s="224"/>
      <c r="X823" s="224"/>
      <c r="Y823" s="224"/>
      <c r="Z823" s="214"/>
      <c r="AA823" s="214"/>
      <c r="AB823" s="214"/>
      <c r="AC823" s="214"/>
      <c r="AD823" s="214"/>
      <c r="AE823" s="214"/>
      <c r="AF823" s="214"/>
      <c r="AG823" s="214" t="s">
        <v>371</v>
      </c>
      <c r="AH823" s="214">
        <v>7</v>
      </c>
      <c r="AI823" s="214"/>
      <c r="AJ823" s="214"/>
      <c r="AK823" s="214"/>
      <c r="AL823" s="214"/>
      <c r="AM823" s="214"/>
      <c r="AN823" s="214"/>
      <c r="AO823" s="214"/>
      <c r="AP823" s="214"/>
      <c r="AQ823" s="214"/>
      <c r="AR823" s="214"/>
      <c r="AS823" s="214"/>
      <c r="AT823" s="214"/>
      <c r="AU823" s="214"/>
      <c r="AV823" s="214"/>
      <c r="AW823" s="214"/>
      <c r="AX823" s="214"/>
      <c r="AY823" s="214"/>
      <c r="AZ823" s="214"/>
      <c r="BA823" s="214"/>
      <c r="BB823" s="214"/>
      <c r="BC823" s="214"/>
      <c r="BD823" s="214"/>
      <c r="BE823" s="214"/>
      <c r="BF823" s="214"/>
      <c r="BG823" s="214"/>
      <c r="BH823" s="214"/>
    </row>
    <row r="824" spans="1:60" outlineLevel="3" x14ac:dyDescent="0.2">
      <c r="A824" s="221"/>
      <c r="B824" s="222"/>
      <c r="C824" s="268" t="s">
        <v>1849</v>
      </c>
      <c r="D824" s="262"/>
      <c r="E824" s="263"/>
      <c r="F824" s="224"/>
      <c r="G824" s="224"/>
      <c r="H824" s="224"/>
      <c r="I824" s="224"/>
      <c r="J824" s="224"/>
      <c r="K824" s="224"/>
      <c r="L824" s="224"/>
      <c r="M824" s="224"/>
      <c r="N824" s="223"/>
      <c r="O824" s="223"/>
      <c r="P824" s="223"/>
      <c r="Q824" s="223"/>
      <c r="R824" s="224"/>
      <c r="S824" s="224"/>
      <c r="T824" s="224"/>
      <c r="U824" s="224"/>
      <c r="V824" s="224"/>
      <c r="W824" s="224"/>
      <c r="X824" s="224"/>
      <c r="Y824" s="224"/>
      <c r="Z824" s="214"/>
      <c r="AA824" s="214"/>
      <c r="AB824" s="214"/>
      <c r="AC824" s="214"/>
      <c r="AD824" s="214"/>
      <c r="AE824" s="214"/>
      <c r="AF824" s="214"/>
      <c r="AG824" s="214" t="s">
        <v>371</v>
      </c>
      <c r="AH824" s="214">
        <v>7</v>
      </c>
      <c r="AI824" s="214"/>
      <c r="AJ824" s="214"/>
      <c r="AK824" s="214"/>
      <c r="AL824" s="214"/>
      <c r="AM824" s="214"/>
      <c r="AN824" s="214"/>
      <c r="AO824" s="214"/>
      <c r="AP824" s="214"/>
      <c r="AQ824" s="214"/>
      <c r="AR824" s="214"/>
      <c r="AS824" s="214"/>
      <c r="AT824" s="214"/>
      <c r="AU824" s="214"/>
      <c r="AV824" s="214"/>
      <c r="AW824" s="214"/>
      <c r="AX824" s="214"/>
      <c r="AY824" s="214"/>
      <c r="AZ824" s="214"/>
      <c r="BA824" s="214"/>
      <c r="BB824" s="214"/>
      <c r="BC824" s="214"/>
      <c r="BD824" s="214"/>
      <c r="BE824" s="214"/>
      <c r="BF824" s="214"/>
      <c r="BG824" s="214"/>
      <c r="BH824" s="214"/>
    </row>
    <row r="825" spans="1:60" outlineLevel="3" x14ac:dyDescent="0.2">
      <c r="A825" s="221"/>
      <c r="B825" s="222"/>
      <c r="C825" s="268" t="s">
        <v>1850</v>
      </c>
      <c r="D825" s="262"/>
      <c r="E825" s="263">
        <v>0.11371000000000001</v>
      </c>
      <c r="F825" s="224"/>
      <c r="G825" s="224"/>
      <c r="H825" s="224"/>
      <c r="I825" s="224"/>
      <c r="J825" s="224"/>
      <c r="K825" s="224"/>
      <c r="L825" s="224"/>
      <c r="M825" s="224"/>
      <c r="N825" s="223"/>
      <c r="O825" s="223"/>
      <c r="P825" s="223"/>
      <c r="Q825" s="223"/>
      <c r="R825" s="224"/>
      <c r="S825" s="224"/>
      <c r="T825" s="224"/>
      <c r="U825" s="224"/>
      <c r="V825" s="224"/>
      <c r="W825" s="224"/>
      <c r="X825" s="224"/>
      <c r="Y825" s="224"/>
      <c r="Z825" s="214"/>
      <c r="AA825" s="214"/>
      <c r="AB825" s="214"/>
      <c r="AC825" s="214"/>
      <c r="AD825" s="214"/>
      <c r="AE825" s="214"/>
      <c r="AF825" s="214"/>
      <c r="AG825" s="214" t="s">
        <v>371</v>
      </c>
      <c r="AH825" s="214">
        <v>7</v>
      </c>
      <c r="AI825" s="214"/>
      <c r="AJ825" s="214"/>
      <c r="AK825" s="214"/>
      <c r="AL825" s="214"/>
      <c r="AM825" s="214"/>
      <c r="AN825" s="214"/>
      <c r="AO825" s="214"/>
      <c r="AP825" s="214"/>
      <c r="AQ825" s="214"/>
      <c r="AR825" s="214"/>
      <c r="AS825" s="214"/>
      <c r="AT825" s="214"/>
      <c r="AU825" s="214"/>
      <c r="AV825" s="214"/>
      <c r="AW825" s="214"/>
      <c r="AX825" s="214"/>
      <c r="AY825" s="214"/>
      <c r="AZ825" s="214"/>
      <c r="BA825" s="214"/>
      <c r="BB825" s="214"/>
      <c r="BC825" s="214"/>
      <c r="BD825" s="214"/>
      <c r="BE825" s="214"/>
      <c r="BF825" s="214"/>
      <c r="BG825" s="214"/>
      <c r="BH825" s="214"/>
    </row>
    <row r="826" spans="1:60" outlineLevel="3" x14ac:dyDescent="0.2">
      <c r="A826" s="221"/>
      <c r="B826" s="222"/>
      <c r="C826" s="268" t="s">
        <v>1851</v>
      </c>
      <c r="D826" s="262"/>
      <c r="E826" s="263">
        <v>4.718</v>
      </c>
      <c r="F826" s="224"/>
      <c r="G826" s="224"/>
      <c r="H826" s="224"/>
      <c r="I826" s="224"/>
      <c r="J826" s="224"/>
      <c r="K826" s="224"/>
      <c r="L826" s="224"/>
      <c r="M826" s="224"/>
      <c r="N826" s="223"/>
      <c r="O826" s="223"/>
      <c r="P826" s="223"/>
      <c r="Q826" s="223"/>
      <c r="R826" s="224"/>
      <c r="S826" s="224"/>
      <c r="T826" s="224"/>
      <c r="U826" s="224"/>
      <c r="V826" s="224"/>
      <c r="W826" s="224"/>
      <c r="X826" s="224"/>
      <c r="Y826" s="224"/>
      <c r="Z826" s="214"/>
      <c r="AA826" s="214"/>
      <c r="AB826" s="214"/>
      <c r="AC826" s="214"/>
      <c r="AD826" s="214"/>
      <c r="AE826" s="214"/>
      <c r="AF826" s="214"/>
      <c r="AG826" s="214" t="s">
        <v>371</v>
      </c>
      <c r="AH826" s="214">
        <v>7</v>
      </c>
      <c r="AI826" s="214"/>
      <c r="AJ826" s="214"/>
      <c r="AK826" s="214"/>
      <c r="AL826" s="214"/>
      <c r="AM826" s="214"/>
      <c r="AN826" s="214"/>
      <c r="AO826" s="214"/>
      <c r="AP826" s="214"/>
      <c r="AQ826" s="214"/>
      <c r="AR826" s="214"/>
      <c r="AS826" s="214"/>
      <c r="AT826" s="214"/>
      <c r="AU826" s="214"/>
      <c r="AV826" s="214"/>
      <c r="AW826" s="214"/>
      <c r="AX826" s="214"/>
      <c r="AY826" s="214"/>
      <c r="AZ826" s="214"/>
      <c r="BA826" s="214"/>
      <c r="BB826" s="214"/>
      <c r="BC826" s="214"/>
      <c r="BD826" s="214"/>
      <c r="BE826" s="214"/>
      <c r="BF826" s="214"/>
      <c r="BG826" s="214"/>
      <c r="BH826" s="214"/>
    </row>
    <row r="827" spans="1:60" outlineLevel="3" x14ac:dyDescent="0.2">
      <c r="A827" s="221"/>
      <c r="B827" s="222"/>
      <c r="C827" s="268" t="s">
        <v>1852</v>
      </c>
      <c r="D827" s="262"/>
      <c r="E827" s="263">
        <v>5.3642599999999998</v>
      </c>
      <c r="F827" s="224"/>
      <c r="G827" s="224"/>
      <c r="H827" s="224"/>
      <c r="I827" s="224"/>
      <c r="J827" s="224"/>
      <c r="K827" s="224"/>
      <c r="L827" s="224"/>
      <c r="M827" s="224"/>
      <c r="N827" s="223"/>
      <c r="O827" s="223"/>
      <c r="P827" s="223"/>
      <c r="Q827" s="223"/>
      <c r="R827" s="224"/>
      <c r="S827" s="224"/>
      <c r="T827" s="224"/>
      <c r="U827" s="224"/>
      <c r="V827" s="224"/>
      <c r="W827" s="224"/>
      <c r="X827" s="224"/>
      <c r="Y827" s="224"/>
      <c r="Z827" s="214"/>
      <c r="AA827" s="214"/>
      <c r="AB827" s="214"/>
      <c r="AC827" s="214"/>
      <c r="AD827" s="214"/>
      <c r="AE827" s="214"/>
      <c r="AF827" s="214"/>
      <c r="AG827" s="214" t="s">
        <v>371</v>
      </c>
      <c r="AH827" s="214">
        <v>7</v>
      </c>
      <c r="AI827" s="214"/>
      <c r="AJ827" s="214"/>
      <c r="AK827" s="214"/>
      <c r="AL827" s="214"/>
      <c r="AM827" s="214"/>
      <c r="AN827" s="214"/>
      <c r="AO827" s="214"/>
      <c r="AP827" s="214"/>
      <c r="AQ827" s="214"/>
      <c r="AR827" s="214"/>
      <c r="AS827" s="214"/>
      <c r="AT827" s="214"/>
      <c r="AU827" s="214"/>
      <c r="AV827" s="214"/>
      <c r="AW827" s="214"/>
      <c r="AX827" s="214"/>
      <c r="AY827" s="214"/>
      <c r="AZ827" s="214"/>
      <c r="BA827" s="214"/>
      <c r="BB827" s="214"/>
      <c r="BC827" s="214"/>
      <c r="BD827" s="214"/>
      <c r="BE827" s="214"/>
      <c r="BF827" s="214"/>
      <c r="BG827" s="214"/>
      <c r="BH827" s="214"/>
    </row>
    <row r="828" spans="1:60" outlineLevel="3" x14ac:dyDescent="0.2">
      <c r="A828" s="221"/>
      <c r="B828" s="222"/>
      <c r="C828" s="268" t="s">
        <v>1853</v>
      </c>
      <c r="D828" s="262"/>
      <c r="E828" s="263">
        <v>3.9045999999999998</v>
      </c>
      <c r="F828" s="224"/>
      <c r="G828" s="224"/>
      <c r="H828" s="224"/>
      <c r="I828" s="224"/>
      <c r="J828" s="224"/>
      <c r="K828" s="224"/>
      <c r="L828" s="224"/>
      <c r="M828" s="224"/>
      <c r="N828" s="223"/>
      <c r="O828" s="223"/>
      <c r="P828" s="223"/>
      <c r="Q828" s="223"/>
      <c r="R828" s="224"/>
      <c r="S828" s="224"/>
      <c r="T828" s="224"/>
      <c r="U828" s="224"/>
      <c r="V828" s="224"/>
      <c r="W828" s="224"/>
      <c r="X828" s="224"/>
      <c r="Y828" s="224"/>
      <c r="Z828" s="214"/>
      <c r="AA828" s="214"/>
      <c r="AB828" s="214"/>
      <c r="AC828" s="214"/>
      <c r="AD828" s="214"/>
      <c r="AE828" s="214"/>
      <c r="AF828" s="214"/>
      <c r="AG828" s="214" t="s">
        <v>371</v>
      </c>
      <c r="AH828" s="214">
        <v>7</v>
      </c>
      <c r="AI828" s="214"/>
      <c r="AJ828" s="214"/>
      <c r="AK828" s="214"/>
      <c r="AL828" s="214"/>
      <c r="AM828" s="214"/>
      <c r="AN828" s="214"/>
      <c r="AO828" s="214"/>
      <c r="AP828" s="214"/>
      <c r="AQ828" s="214"/>
      <c r="AR828" s="214"/>
      <c r="AS828" s="214"/>
      <c r="AT828" s="214"/>
      <c r="AU828" s="214"/>
      <c r="AV828" s="214"/>
      <c r="AW828" s="214"/>
      <c r="AX828" s="214"/>
      <c r="AY828" s="214"/>
      <c r="AZ828" s="214"/>
      <c r="BA828" s="214"/>
      <c r="BB828" s="214"/>
      <c r="BC828" s="214"/>
      <c r="BD828" s="214"/>
      <c r="BE828" s="214"/>
      <c r="BF828" s="214"/>
      <c r="BG828" s="214"/>
      <c r="BH828" s="214"/>
    </row>
    <row r="829" spans="1:60" outlineLevel="3" x14ac:dyDescent="0.2">
      <c r="A829" s="221"/>
      <c r="B829" s="222"/>
      <c r="C829" s="268" t="s">
        <v>1854</v>
      </c>
      <c r="D829" s="262"/>
      <c r="E829" s="263">
        <v>1.222</v>
      </c>
      <c r="F829" s="224"/>
      <c r="G829" s="224"/>
      <c r="H829" s="224"/>
      <c r="I829" s="224"/>
      <c r="J829" s="224"/>
      <c r="K829" s="224"/>
      <c r="L829" s="224"/>
      <c r="M829" s="224"/>
      <c r="N829" s="223"/>
      <c r="O829" s="223"/>
      <c r="P829" s="223"/>
      <c r="Q829" s="223"/>
      <c r="R829" s="224"/>
      <c r="S829" s="224"/>
      <c r="T829" s="224"/>
      <c r="U829" s="224"/>
      <c r="V829" s="224"/>
      <c r="W829" s="224"/>
      <c r="X829" s="224"/>
      <c r="Y829" s="224"/>
      <c r="Z829" s="214"/>
      <c r="AA829" s="214"/>
      <c r="AB829" s="214"/>
      <c r="AC829" s="214"/>
      <c r="AD829" s="214"/>
      <c r="AE829" s="214"/>
      <c r="AF829" s="214"/>
      <c r="AG829" s="214" t="s">
        <v>371</v>
      </c>
      <c r="AH829" s="214">
        <v>7</v>
      </c>
      <c r="AI829" s="214"/>
      <c r="AJ829" s="214"/>
      <c r="AK829" s="214"/>
      <c r="AL829" s="214"/>
      <c r="AM829" s="214"/>
      <c r="AN829" s="214"/>
      <c r="AO829" s="214"/>
      <c r="AP829" s="214"/>
      <c r="AQ829" s="214"/>
      <c r="AR829" s="214"/>
      <c r="AS829" s="214"/>
      <c r="AT829" s="214"/>
      <c r="AU829" s="214"/>
      <c r="AV829" s="214"/>
      <c r="AW829" s="214"/>
      <c r="AX829" s="214"/>
      <c r="AY829" s="214"/>
      <c r="AZ829" s="214"/>
      <c r="BA829" s="214"/>
      <c r="BB829" s="214"/>
      <c r="BC829" s="214"/>
      <c r="BD829" s="214"/>
      <c r="BE829" s="214"/>
      <c r="BF829" s="214"/>
      <c r="BG829" s="214"/>
      <c r="BH829" s="214"/>
    </row>
    <row r="830" spans="1:60" outlineLevel="3" x14ac:dyDescent="0.2">
      <c r="A830" s="221"/>
      <c r="B830" s="222"/>
      <c r="C830" s="268" t="s">
        <v>1855</v>
      </c>
      <c r="D830" s="262"/>
      <c r="E830" s="263">
        <v>0.55500000000000005</v>
      </c>
      <c r="F830" s="224"/>
      <c r="G830" s="224"/>
      <c r="H830" s="224"/>
      <c r="I830" s="224"/>
      <c r="J830" s="224"/>
      <c r="K830" s="224"/>
      <c r="L830" s="224"/>
      <c r="M830" s="224"/>
      <c r="N830" s="223"/>
      <c r="O830" s="223"/>
      <c r="P830" s="223"/>
      <c r="Q830" s="223"/>
      <c r="R830" s="224"/>
      <c r="S830" s="224"/>
      <c r="T830" s="224"/>
      <c r="U830" s="224"/>
      <c r="V830" s="224"/>
      <c r="W830" s="224"/>
      <c r="X830" s="224"/>
      <c r="Y830" s="224"/>
      <c r="Z830" s="214"/>
      <c r="AA830" s="214"/>
      <c r="AB830" s="214"/>
      <c r="AC830" s="214"/>
      <c r="AD830" s="214"/>
      <c r="AE830" s="214"/>
      <c r="AF830" s="214"/>
      <c r="AG830" s="214" t="s">
        <v>371</v>
      </c>
      <c r="AH830" s="214">
        <v>7</v>
      </c>
      <c r="AI830" s="214"/>
      <c r="AJ830" s="214"/>
      <c r="AK830" s="214"/>
      <c r="AL830" s="214"/>
      <c r="AM830" s="214"/>
      <c r="AN830" s="214"/>
      <c r="AO830" s="214"/>
      <c r="AP830" s="214"/>
      <c r="AQ830" s="214"/>
      <c r="AR830" s="214"/>
      <c r="AS830" s="214"/>
      <c r="AT830" s="214"/>
      <c r="AU830" s="214"/>
      <c r="AV830" s="214"/>
      <c r="AW830" s="214"/>
      <c r="AX830" s="214"/>
      <c r="AY830" s="214"/>
      <c r="AZ830" s="214"/>
      <c r="BA830" s="214"/>
      <c r="BB830" s="214"/>
      <c r="BC830" s="214"/>
      <c r="BD830" s="214"/>
      <c r="BE830" s="214"/>
      <c r="BF830" s="214"/>
      <c r="BG830" s="214"/>
      <c r="BH830" s="214"/>
    </row>
    <row r="831" spans="1:60" outlineLevel="3" x14ac:dyDescent="0.2">
      <c r="A831" s="221"/>
      <c r="B831" s="222"/>
      <c r="C831" s="268" t="s">
        <v>1856</v>
      </c>
      <c r="D831" s="262"/>
      <c r="E831" s="263">
        <v>1.32104</v>
      </c>
      <c r="F831" s="224"/>
      <c r="G831" s="224"/>
      <c r="H831" s="224"/>
      <c r="I831" s="224"/>
      <c r="J831" s="224"/>
      <c r="K831" s="224"/>
      <c r="L831" s="224"/>
      <c r="M831" s="224"/>
      <c r="N831" s="223"/>
      <c r="O831" s="223"/>
      <c r="P831" s="223"/>
      <c r="Q831" s="223"/>
      <c r="R831" s="224"/>
      <c r="S831" s="224"/>
      <c r="T831" s="224"/>
      <c r="U831" s="224"/>
      <c r="V831" s="224"/>
      <c r="W831" s="224"/>
      <c r="X831" s="224"/>
      <c r="Y831" s="224"/>
      <c r="Z831" s="214"/>
      <c r="AA831" s="214"/>
      <c r="AB831" s="214"/>
      <c r="AC831" s="214"/>
      <c r="AD831" s="214"/>
      <c r="AE831" s="214"/>
      <c r="AF831" s="214"/>
      <c r="AG831" s="214" t="s">
        <v>371</v>
      </c>
      <c r="AH831" s="214">
        <v>7</v>
      </c>
      <c r="AI831" s="214"/>
      <c r="AJ831" s="214"/>
      <c r="AK831" s="214"/>
      <c r="AL831" s="214"/>
      <c r="AM831" s="214"/>
      <c r="AN831" s="214"/>
      <c r="AO831" s="214"/>
      <c r="AP831" s="214"/>
      <c r="AQ831" s="214"/>
      <c r="AR831" s="214"/>
      <c r="AS831" s="214"/>
      <c r="AT831" s="214"/>
      <c r="AU831" s="214"/>
      <c r="AV831" s="214"/>
      <c r="AW831" s="214"/>
      <c r="AX831" s="214"/>
      <c r="AY831" s="214"/>
      <c r="AZ831" s="214"/>
      <c r="BA831" s="214"/>
      <c r="BB831" s="214"/>
      <c r="BC831" s="214"/>
      <c r="BD831" s="214"/>
      <c r="BE831" s="214"/>
      <c r="BF831" s="214"/>
      <c r="BG831" s="214"/>
      <c r="BH831" s="214"/>
    </row>
    <row r="832" spans="1:60" outlineLevel="3" x14ac:dyDescent="0.2">
      <c r="A832" s="221"/>
      <c r="B832" s="222"/>
      <c r="C832" s="268" t="s">
        <v>1857</v>
      </c>
      <c r="D832" s="262"/>
      <c r="E832" s="263">
        <v>1.32734</v>
      </c>
      <c r="F832" s="224"/>
      <c r="G832" s="224"/>
      <c r="H832" s="224"/>
      <c r="I832" s="224"/>
      <c r="J832" s="224"/>
      <c r="K832" s="224"/>
      <c r="L832" s="224"/>
      <c r="M832" s="224"/>
      <c r="N832" s="223"/>
      <c r="O832" s="223"/>
      <c r="P832" s="223"/>
      <c r="Q832" s="223"/>
      <c r="R832" s="224"/>
      <c r="S832" s="224"/>
      <c r="T832" s="224"/>
      <c r="U832" s="224"/>
      <c r="V832" s="224"/>
      <c r="W832" s="224"/>
      <c r="X832" s="224"/>
      <c r="Y832" s="224"/>
      <c r="Z832" s="214"/>
      <c r="AA832" s="214"/>
      <c r="AB832" s="214"/>
      <c r="AC832" s="214"/>
      <c r="AD832" s="214"/>
      <c r="AE832" s="214"/>
      <c r="AF832" s="214"/>
      <c r="AG832" s="214" t="s">
        <v>371</v>
      </c>
      <c r="AH832" s="214">
        <v>7</v>
      </c>
      <c r="AI832" s="214"/>
      <c r="AJ832" s="214"/>
      <c r="AK832" s="214"/>
      <c r="AL832" s="214"/>
      <c r="AM832" s="214"/>
      <c r="AN832" s="214"/>
      <c r="AO832" s="214"/>
      <c r="AP832" s="214"/>
      <c r="AQ832" s="214"/>
      <c r="AR832" s="214"/>
      <c r="AS832" s="214"/>
      <c r="AT832" s="214"/>
      <c r="AU832" s="214"/>
      <c r="AV832" s="214"/>
      <c r="AW832" s="214"/>
      <c r="AX832" s="214"/>
      <c r="AY832" s="214"/>
      <c r="AZ832" s="214"/>
      <c r="BA832" s="214"/>
      <c r="BB832" s="214"/>
      <c r="BC832" s="214"/>
      <c r="BD832" s="214"/>
      <c r="BE832" s="214"/>
      <c r="BF832" s="214"/>
      <c r="BG832" s="214"/>
      <c r="BH832" s="214"/>
    </row>
    <row r="833" spans="1:60" outlineLevel="3" x14ac:dyDescent="0.2">
      <c r="A833" s="221"/>
      <c r="B833" s="222"/>
      <c r="C833" s="268" t="s">
        <v>1858</v>
      </c>
      <c r="D833" s="262"/>
      <c r="E833" s="263">
        <v>1.5169600000000001</v>
      </c>
      <c r="F833" s="224"/>
      <c r="G833" s="224"/>
      <c r="H833" s="224"/>
      <c r="I833" s="224"/>
      <c r="J833" s="224"/>
      <c r="K833" s="224"/>
      <c r="L833" s="224"/>
      <c r="M833" s="224"/>
      <c r="N833" s="223"/>
      <c r="O833" s="223"/>
      <c r="P833" s="223"/>
      <c r="Q833" s="223"/>
      <c r="R833" s="224"/>
      <c r="S833" s="224"/>
      <c r="T833" s="224"/>
      <c r="U833" s="224"/>
      <c r="V833" s="224"/>
      <c r="W833" s="224"/>
      <c r="X833" s="224"/>
      <c r="Y833" s="224"/>
      <c r="Z833" s="214"/>
      <c r="AA833" s="214"/>
      <c r="AB833" s="214"/>
      <c r="AC833" s="214"/>
      <c r="AD833" s="214"/>
      <c r="AE833" s="214"/>
      <c r="AF833" s="214"/>
      <c r="AG833" s="214" t="s">
        <v>371</v>
      </c>
      <c r="AH833" s="214">
        <v>7</v>
      </c>
      <c r="AI833" s="214"/>
      <c r="AJ833" s="214"/>
      <c r="AK833" s="214"/>
      <c r="AL833" s="214"/>
      <c r="AM833" s="214"/>
      <c r="AN833" s="214"/>
      <c r="AO833" s="214"/>
      <c r="AP833" s="214"/>
      <c r="AQ833" s="214"/>
      <c r="AR833" s="214"/>
      <c r="AS833" s="214"/>
      <c r="AT833" s="214"/>
      <c r="AU833" s="214"/>
      <c r="AV833" s="214"/>
      <c r="AW833" s="214"/>
      <c r="AX833" s="214"/>
      <c r="AY833" s="214"/>
      <c r="AZ833" s="214"/>
      <c r="BA833" s="214"/>
      <c r="BB833" s="214"/>
      <c r="BC833" s="214"/>
      <c r="BD833" s="214"/>
      <c r="BE833" s="214"/>
      <c r="BF833" s="214"/>
      <c r="BG833" s="214"/>
      <c r="BH833" s="214"/>
    </row>
    <row r="834" spans="1:60" outlineLevel="3" x14ac:dyDescent="0.2">
      <c r="A834" s="221"/>
      <c r="B834" s="222"/>
      <c r="C834" s="268" t="s">
        <v>1859</v>
      </c>
      <c r="D834" s="262"/>
      <c r="E834" s="263">
        <v>3.5999999999999999E-3</v>
      </c>
      <c r="F834" s="224"/>
      <c r="G834" s="224"/>
      <c r="H834" s="224"/>
      <c r="I834" s="224"/>
      <c r="J834" s="224"/>
      <c r="K834" s="224"/>
      <c r="L834" s="224"/>
      <c r="M834" s="224"/>
      <c r="N834" s="223"/>
      <c r="O834" s="223"/>
      <c r="P834" s="223"/>
      <c r="Q834" s="223"/>
      <c r="R834" s="224"/>
      <c r="S834" s="224"/>
      <c r="T834" s="224"/>
      <c r="U834" s="224"/>
      <c r="V834" s="224"/>
      <c r="W834" s="224"/>
      <c r="X834" s="224"/>
      <c r="Y834" s="224"/>
      <c r="Z834" s="214"/>
      <c r="AA834" s="214"/>
      <c r="AB834" s="214"/>
      <c r="AC834" s="214"/>
      <c r="AD834" s="214"/>
      <c r="AE834" s="214"/>
      <c r="AF834" s="214"/>
      <c r="AG834" s="214" t="s">
        <v>371</v>
      </c>
      <c r="AH834" s="214">
        <v>7</v>
      </c>
      <c r="AI834" s="214"/>
      <c r="AJ834" s="214"/>
      <c r="AK834" s="214"/>
      <c r="AL834" s="214"/>
      <c r="AM834" s="214"/>
      <c r="AN834" s="214"/>
      <c r="AO834" s="214"/>
      <c r="AP834" s="214"/>
      <c r="AQ834" s="214"/>
      <c r="AR834" s="214"/>
      <c r="AS834" s="214"/>
      <c r="AT834" s="214"/>
      <c r="AU834" s="214"/>
      <c r="AV834" s="214"/>
      <c r="AW834" s="214"/>
      <c r="AX834" s="214"/>
      <c r="AY834" s="214"/>
      <c r="AZ834" s="214"/>
      <c r="BA834" s="214"/>
      <c r="BB834" s="214"/>
      <c r="BC834" s="214"/>
      <c r="BD834" s="214"/>
      <c r="BE834" s="214"/>
      <c r="BF834" s="214"/>
      <c r="BG834" s="214"/>
      <c r="BH834" s="214"/>
    </row>
    <row r="835" spans="1:60" outlineLevel="3" x14ac:dyDescent="0.2">
      <c r="A835" s="221"/>
      <c r="B835" s="222"/>
      <c r="C835" s="268" t="s">
        <v>1860</v>
      </c>
      <c r="D835" s="262"/>
      <c r="E835" s="263">
        <v>0.43415999999999999</v>
      </c>
      <c r="F835" s="224"/>
      <c r="G835" s="224"/>
      <c r="H835" s="224"/>
      <c r="I835" s="224"/>
      <c r="J835" s="224"/>
      <c r="K835" s="224"/>
      <c r="L835" s="224"/>
      <c r="M835" s="224"/>
      <c r="N835" s="223"/>
      <c r="O835" s="223"/>
      <c r="P835" s="223"/>
      <c r="Q835" s="223"/>
      <c r="R835" s="224"/>
      <c r="S835" s="224"/>
      <c r="T835" s="224"/>
      <c r="U835" s="224"/>
      <c r="V835" s="224"/>
      <c r="W835" s="224"/>
      <c r="X835" s="224"/>
      <c r="Y835" s="224"/>
      <c r="Z835" s="214"/>
      <c r="AA835" s="214"/>
      <c r="AB835" s="214"/>
      <c r="AC835" s="214"/>
      <c r="AD835" s="214"/>
      <c r="AE835" s="214"/>
      <c r="AF835" s="214"/>
      <c r="AG835" s="214" t="s">
        <v>371</v>
      </c>
      <c r="AH835" s="214">
        <v>7</v>
      </c>
      <c r="AI835" s="214"/>
      <c r="AJ835" s="214"/>
      <c r="AK835" s="214"/>
      <c r="AL835" s="214"/>
      <c r="AM835" s="214"/>
      <c r="AN835" s="214"/>
      <c r="AO835" s="214"/>
      <c r="AP835" s="214"/>
      <c r="AQ835" s="214"/>
      <c r="AR835" s="214"/>
      <c r="AS835" s="214"/>
      <c r="AT835" s="214"/>
      <c r="AU835" s="214"/>
      <c r="AV835" s="214"/>
      <c r="AW835" s="214"/>
      <c r="AX835" s="214"/>
      <c r="AY835" s="214"/>
      <c r="AZ835" s="214"/>
      <c r="BA835" s="214"/>
      <c r="BB835" s="214"/>
      <c r="BC835" s="214"/>
      <c r="BD835" s="214"/>
      <c r="BE835" s="214"/>
      <c r="BF835" s="214"/>
      <c r="BG835" s="214"/>
      <c r="BH835" s="214"/>
    </row>
    <row r="836" spans="1:60" ht="22.5" outlineLevel="1" x14ac:dyDescent="0.2">
      <c r="A836" s="236">
        <v>178</v>
      </c>
      <c r="B836" s="237" t="s">
        <v>1286</v>
      </c>
      <c r="C836" s="254" t="s">
        <v>1533</v>
      </c>
      <c r="D836" s="238" t="s">
        <v>581</v>
      </c>
      <c r="E836" s="239">
        <v>1.40012</v>
      </c>
      <c r="F836" s="240"/>
      <c r="G836" s="241">
        <f>ROUND(E836*F836,2)</f>
        <v>0</v>
      </c>
      <c r="H836" s="240"/>
      <c r="I836" s="241">
        <f>ROUND(E836*H836,2)</f>
        <v>0</v>
      </c>
      <c r="J836" s="240"/>
      <c r="K836" s="241">
        <f>ROUND(E836*J836,2)</f>
        <v>0</v>
      </c>
      <c r="L836" s="241">
        <v>12</v>
      </c>
      <c r="M836" s="241">
        <f>G836*(1+L836/100)</f>
        <v>0</v>
      </c>
      <c r="N836" s="239">
        <v>0</v>
      </c>
      <c r="O836" s="239">
        <f>ROUND(E836*N836,2)</f>
        <v>0</v>
      </c>
      <c r="P836" s="239">
        <v>0</v>
      </c>
      <c r="Q836" s="239">
        <f>ROUND(E836*P836,2)</f>
        <v>0</v>
      </c>
      <c r="R836" s="241" t="s">
        <v>519</v>
      </c>
      <c r="S836" s="241" t="s">
        <v>315</v>
      </c>
      <c r="T836" s="242" t="s">
        <v>315</v>
      </c>
      <c r="U836" s="224">
        <v>0</v>
      </c>
      <c r="V836" s="224">
        <f>ROUND(E836*U836,2)</f>
        <v>0</v>
      </c>
      <c r="W836" s="224"/>
      <c r="X836" s="224" t="s">
        <v>336</v>
      </c>
      <c r="Y836" s="224" t="s">
        <v>317</v>
      </c>
      <c r="Z836" s="214"/>
      <c r="AA836" s="214"/>
      <c r="AB836" s="214"/>
      <c r="AC836" s="214"/>
      <c r="AD836" s="214"/>
      <c r="AE836" s="214"/>
      <c r="AF836" s="214"/>
      <c r="AG836" s="214" t="s">
        <v>337</v>
      </c>
      <c r="AH836" s="214"/>
      <c r="AI836" s="214"/>
      <c r="AJ836" s="214"/>
      <c r="AK836" s="214"/>
      <c r="AL836" s="214"/>
      <c r="AM836" s="214"/>
      <c r="AN836" s="214"/>
      <c r="AO836" s="214"/>
      <c r="AP836" s="214"/>
      <c r="AQ836" s="214"/>
      <c r="AR836" s="214"/>
      <c r="AS836" s="214"/>
      <c r="AT836" s="214"/>
      <c r="AU836" s="214"/>
      <c r="AV836" s="214"/>
      <c r="AW836" s="214"/>
      <c r="AX836" s="214"/>
      <c r="AY836" s="214"/>
      <c r="AZ836" s="214"/>
      <c r="BA836" s="214"/>
      <c r="BB836" s="214"/>
      <c r="BC836" s="214"/>
      <c r="BD836" s="214"/>
      <c r="BE836" s="214"/>
      <c r="BF836" s="214"/>
      <c r="BG836" s="214"/>
      <c r="BH836" s="214"/>
    </row>
    <row r="837" spans="1:60" outlineLevel="2" x14ac:dyDescent="0.2">
      <c r="A837" s="221"/>
      <c r="B837" s="222"/>
      <c r="C837" s="268" t="s">
        <v>1861</v>
      </c>
      <c r="D837" s="262"/>
      <c r="E837" s="263">
        <v>1.84E-2</v>
      </c>
      <c r="F837" s="224"/>
      <c r="G837" s="224"/>
      <c r="H837" s="224"/>
      <c r="I837" s="224"/>
      <c r="J837" s="224"/>
      <c r="K837" s="224"/>
      <c r="L837" s="224"/>
      <c r="M837" s="224"/>
      <c r="N837" s="223"/>
      <c r="O837" s="223"/>
      <c r="P837" s="223"/>
      <c r="Q837" s="223"/>
      <c r="R837" s="224"/>
      <c r="S837" s="224"/>
      <c r="T837" s="224"/>
      <c r="U837" s="224"/>
      <c r="V837" s="224"/>
      <c r="W837" s="224"/>
      <c r="X837" s="224"/>
      <c r="Y837" s="224"/>
      <c r="Z837" s="214"/>
      <c r="AA837" s="214"/>
      <c r="AB837" s="214"/>
      <c r="AC837" s="214"/>
      <c r="AD837" s="214"/>
      <c r="AE837" s="214"/>
      <c r="AF837" s="214"/>
      <c r="AG837" s="214" t="s">
        <v>371</v>
      </c>
      <c r="AH837" s="214">
        <v>7</v>
      </c>
      <c r="AI837" s="214"/>
      <c r="AJ837" s="214"/>
      <c r="AK837" s="214"/>
      <c r="AL837" s="214"/>
      <c r="AM837" s="214"/>
      <c r="AN837" s="214"/>
      <c r="AO837" s="214"/>
      <c r="AP837" s="214"/>
      <c r="AQ837" s="214"/>
      <c r="AR837" s="214"/>
      <c r="AS837" s="214"/>
      <c r="AT837" s="214"/>
      <c r="AU837" s="214"/>
      <c r="AV837" s="214"/>
      <c r="AW837" s="214"/>
      <c r="AX837" s="214"/>
      <c r="AY837" s="214"/>
      <c r="AZ837" s="214"/>
      <c r="BA837" s="214"/>
      <c r="BB837" s="214"/>
      <c r="BC837" s="214"/>
      <c r="BD837" s="214"/>
      <c r="BE837" s="214"/>
      <c r="BF837" s="214"/>
      <c r="BG837" s="214"/>
      <c r="BH837" s="214"/>
    </row>
    <row r="838" spans="1:60" outlineLevel="3" x14ac:dyDescent="0.2">
      <c r="A838" s="221"/>
      <c r="B838" s="222"/>
      <c r="C838" s="268" t="s">
        <v>1862</v>
      </c>
      <c r="D838" s="262"/>
      <c r="E838" s="263">
        <v>0.15140000000000001</v>
      </c>
      <c r="F838" s="224"/>
      <c r="G838" s="224"/>
      <c r="H838" s="224"/>
      <c r="I838" s="224"/>
      <c r="J838" s="224"/>
      <c r="K838" s="224"/>
      <c r="L838" s="224"/>
      <c r="M838" s="224"/>
      <c r="N838" s="223"/>
      <c r="O838" s="223"/>
      <c r="P838" s="223"/>
      <c r="Q838" s="223"/>
      <c r="R838" s="224"/>
      <c r="S838" s="224"/>
      <c r="T838" s="224"/>
      <c r="U838" s="224"/>
      <c r="V838" s="224"/>
      <c r="W838" s="224"/>
      <c r="X838" s="224"/>
      <c r="Y838" s="224"/>
      <c r="Z838" s="214"/>
      <c r="AA838" s="214"/>
      <c r="AB838" s="214"/>
      <c r="AC838" s="214"/>
      <c r="AD838" s="214"/>
      <c r="AE838" s="214"/>
      <c r="AF838" s="214"/>
      <c r="AG838" s="214" t="s">
        <v>371</v>
      </c>
      <c r="AH838" s="214">
        <v>7</v>
      </c>
      <c r="AI838" s="214"/>
      <c r="AJ838" s="214"/>
      <c r="AK838" s="214"/>
      <c r="AL838" s="214"/>
      <c r="AM838" s="214"/>
      <c r="AN838" s="214"/>
      <c r="AO838" s="214"/>
      <c r="AP838" s="214"/>
      <c r="AQ838" s="214"/>
      <c r="AR838" s="214"/>
      <c r="AS838" s="214"/>
      <c r="AT838" s="214"/>
      <c r="AU838" s="214"/>
      <c r="AV838" s="214"/>
      <c r="AW838" s="214"/>
      <c r="AX838" s="214"/>
      <c r="AY838" s="214"/>
      <c r="AZ838" s="214"/>
      <c r="BA838" s="214"/>
      <c r="BB838" s="214"/>
      <c r="BC838" s="214"/>
      <c r="BD838" s="214"/>
      <c r="BE838" s="214"/>
      <c r="BF838" s="214"/>
      <c r="BG838" s="214"/>
      <c r="BH838" s="214"/>
    </row>
    <row r="839" spans="1:60" outlineLevel="3" x14ac:dyDescent="0.2">
      <c r="A839" s="221"/>
      <c r="B839" s="222"/>
      <c r="C839" s="268" t="s">
        <v>1863</v>
      </c>
      <c r="D839" s="262"/>
      <c r="E839" s="263">
        <v>1.1791199999999999</v>
      </c>
      <c r="F839" s="224"/>
      <c r="G839" s="224"/>
      <c r="H839" s="224"/>
      <c r="I839" s="224"/>
      <c r="J839" s="224"/>
      <c r="K839" s="224"/>
      <c r="L839" s="224"/>
      <c r="M839" s="224"/>
      <c r="N839" s="223"/>
      <c r="O839" s="223"/>
      <c r="P839" s="223"/>
      <c r="Q839" s="223"/>
      <c r="R839" s="224"/>
      <c r="S839" s="224"/>
      <c r="T839" s="224"/>
      <c r="U839" s="224"/>
      <c r="V839" s="224"/>
      <c r="W839" s="224"/>
      <c r="X839" s="224"/>
      <c r="Y839" s="224"/>
      <c r="Z839" s="214"/>
      <c r="AA839" s="214"/>
      <c r="AB839" s="214"/>
      <c r="AC839" s="214"/>
      <c r="AD839" s="214"/>
      <c r="AE839" s="214"/>
      <c r="AF839" s="214"/>
      <c r="AG839" s="214" t="s">
        <v>371</v>
      </c>
      <c r="AH839" s="214">
        <v>7</v>
      </c>
      <c r="AI839" s="214"/>
      <c r="AJ839" s="214"/>
      <c r="AK839" s="214"/>
      <c r="AL839" s="214"/>
      <c r="AM839" s="214"/>
      <c r="AN839" s="214"/>
      <c r="AO839" s="214"/>
      <c r="AP839" s="214"/>
      <c r="AQ839" s="214"/>
      <c r="AR839" s="214"/>
      <c r="AS839" s="214"/>
      <c r="AT839" s="214"/>
      <c r="AU839" s="214"/>
      <c r="AV839" s="214"/>
      <c r="AW839" s="214"/>
      <c r="AX839" s="214"/>
      <c r="AY839" s="214"/>
      <c r="AZ839" s="214"/>
      <c r="BA839" s="214"/>
      <c r="BB839" s="214"/>
      <c r="BC839" s="214"/>
      <c r="BD839" s="214"/>
      <c r="BE839" s="214"/>
      <c r="BF839" s="214"/>
      <c r="BG839" s="214"/>
      <c r="BH839" s="214"/>
    </row>
    <row r="840" spans="1:60" outlineLevel="3" x14ac:dyDescent="0.2">
      <c r="A840" s="221"/>
      <c r="B840" s="222"/>
      <c r="C840" s="268" t="s">
        <v>1864</v>
      </c>
      <c r="D840" s="262"/>
      <c r="E840" s="263"/>
      <c r="F840" s="224"/>
      <c r="G840" s="224"/>
      <c r="H840" s="224"/>
      <c r="I840" s="224"/>
      <c r="J840" s="224"/>
      <c r="K840" s="224"/>
      <c r="L840" s="224"/>
      <c r="M840" s="224"/>
      <c r="N840" s="223"/>
      <c r="O840" s="223"/>
      <c r="P840" s="223"/>
      <c r="Q840" s="223"/>
      <c r="R840" s="224"/>
      <c r="S840" s="224"/>
      <c r="T840" s="224"/>
      <c r="U840" s="224"/>
      <c r="V840" s="224"/>
      <c r="W840" s="224"/>
      <c r="X840" s="224"/>
      <c r="Y840" s="224"/>
      <c r="Z840" s="214"/>
      <c r="AA840" s="214"/>
      <c r="AB840" s="214"/>
      <c r="AC840" s="214"/>
      <c r="AD840" s="214"/>
      <c r="AE840" s="214"/>
      <c r="AF840" s="214"/>
      <c r="AG840" s="214" t="s">
        <v>371</v>
      </c>
      <c r="AH840" s="214">
        <v>7</v>
      </c>
      <c r="AI840" s="214"/>
      <c r="AJ840" s="214"/>
      <c r="AK840" s="214"/>
      <c r="AL840" s="214"/>
      <c r="AM840" s="214"/>
      <c r="AN840" s="214"/>
      <c r="AO840" s="214"/>
      <c r="AP840" s="214"/>
      <c r="AQ840" s="214"/>
      <c r="AR840" s="214"/>
      <c r="AS840" s="214"/>
      <c r="AT840" s="214"/>
      <c r="AU840" s="214"/>
      <c r="AV840" s="214"/>
      <c r="AW840" s="214"/>
      <c r="AX840" s="214"/>
      <c r="AY840" s="214"/>
      <c r="AZ840" s="214"/>
      <c r="BA840" s="214"/>
      <c r="BB840" s="214"/>
      <c r="BC840" s="214"/>
      <c r="BD840" s="214"/>
      <c r="BE840" s="214"/>
      <c r="BF840" s="214"/>
      <c r="BG840" s="214"/>
      <c r="BH840" s="214"/>
    </row>
    <row r="841" spans="1:60" outlineLevel="3" x14ac:dyDescent="0.2">
      <c r="A841" s="221"/>
      <c r="B841" s="222"/>
      <c r="C841" s="268" t="s">
        <v>1865</v>
      </c>
      <c r="D841" s="262"/>
      <c r="E841" s="263">
        <v>1.933E-2</v>
      </c>
      <c r="F841" s="224"/>
      <c r="G841" s="224"/>
      <c r="H841" s="224"/>
      <c r="I841" s="224"/>
      <c r="J841" s="224"/>
      <c r="K841" s="224"/>
      <c r="L841" s="224"/>
      <c r="M841" s="224"/>
      <c r="N841" s="223"/>
      <c r="O841" s="223"/>
      <c r="P841" s="223"/>
      <c r="Q841" s="223"/>
      <c r="R841" s="224"/>
      <c r="S841" s="224"/>
      <c r="T841" s="224"/>
      <c r="U841" s="224"/>
      <c r="V841" s="224"/>
      <c r="W841" s="224"/>
      <c r="X841" s="224"/>
      <c r="Y841" s="224"/>
      <c r="Z841" s="214"/>
      <c r="AA841" s="214"/>
      <c r="AB841" s="214"/>
      <c r="AC841" s="214"/>
      <c r="AD841" s="214"/>
      <c r="AE841" s="214"/>
      <c r="AF841" s="214"/>
      <c r="AG841" s="214" t="s">
        <v>371</v>
      </c>
      <c r="AH841" s="214">
        <v>7</v>
      </c>
      <c r="AI841" s="214"/>
      <c r="AJ841" s="214"/>
      <c r="AK841" s="214"/>
      <c r="AL841" s="214"/>
      <c r="AM841" s="214"/>
      <c r="AN841" s="214"/>
      <c r="AO841" s="214"/>
      <c r="AP841" s="214"/>
      <c r="AQ841" s="214"/>
      <c r="AR841" s="214"/>
      <c r="AS841" s="214"/>
      <c r="AT841" s="214"/>
      <c r="AU841" s="214"/>
      <c r="AV841" s="214"/>
      <c r="AW841" s="214"/>
      <c r="AX841" s="214"/>
      <c r="AY841" s="214"/>
      <c r="AZ841" s="214"/>
      <c r="BA841" s="214"/>
      <c r="BB841" s="214"/>
      <c r="BC841" s="214"/>
      <c r="BD841" s="214"/>
      <c r="BE841" s="214"/>
      <c r="BF841" s="214"/>
      <c r="BG841" s="214"/>
      <c r="BH841" s="214"/>
    </row>
    <row r="842" spans="1:60" outlineLevel="3" x14ac:dyDescent="0.2">
      <c r="A842" s="221"/>
      <c r="B842" s="222"/>
      <c r="C842" s="268" t="s">
        <v>1866</v>
      </c>
      <c r="D842" s="262"/>
      <c r="E842" s="263">
        <v>3.1870000000000002E-2</v>
      </c>
      <c r="F842" s="224"/>
      <c r="G842" s="224"/>
      <c r="H842" s="224"/>
      <c r="I842" s="224"/>
      <c r="J842" s="224"/>
      <c r="K842" s="224"/>
      <c r="L842" s="224"/>
      <c r="M842" s="224"/>
      <c r="N842" s="223"/>
      <c r="O842" s="223"/>
      <c r="P842" s="223"/>
      <c r="Q842" s="223"/>
      <c r="R842" s="224"/>
      <c r="S842" s="224"/>
      <c r="T842" s="224"/>
      <c r="U842" s="224"/>
      <c r="V842" s="224"/>
      <c r="W842" s="224"/>
      <c r="X842" s="224"/>
      <c r="Y842" s="224"/>
      <c r="Z842" s="214"/>
      <c r="AA842" s="214"/>
      <c r="AB842" s="214"/>
      <c r="AC842" s="214"/>
      <c r="AD842" s="214"/>
      <c r="AE842" s="214"/>
      <c r="AF842" s="214"/>
      <c r="AG842" s="214" t="s">
        <v>371</v>
      </c>
      <c r="AH842" s="214">
        <v>7</v>
      </c>
      <c r="AI842" s="214"/>
      <c r="AJ842" s="214"/>
      <c r="AK842" s="214"/>
      <c r="AL842" s="214"/>
      <c r="AM842" s="214"/>
      <c r="AN842" s="214"/>
      <c r="AO842" s="214"/>
      <c r="AP842" s="214"/>
      <c r="AQ842" s="214"/>
      <c r="AR842" s="214"/>
      <c r="AS842" s="214"/>
      <c r="AT842" s="214"/>
      <c r="AU842" s="214"/>
      <c r="AV842" s="214"/>
      <c r="AW842" s="214"/>
      <c r="AX842" s="214"/>
      <c r="AY842" s="214"/>
      <c r="AZ842" s="214"/>
      <c r="BA842" s="214"/>
      <c r="BB842" s="214"/>
      <c r="BC842" s="214"/>
      <c r="BD842" s="214"/>
      <c r="BE842" s="214"/>
      <c r="BF842" s="214"/>
      <c r="BG842" s="214"/>
      <c r="BH842" s="214"/>
    </row>
    <row r="843" spans="1:60" outlineLevel="1" x14ac:dyDescent="0.2">
      <c r="A843" s="236">
        <v>179</v>
      </c>
      <c r="B843" s="237" t="s">
        <v>950</v>
      </c>
      <c r="C843" s="254" t="s">
        <v>951</v>
      </c>
      <c r="D843" s="238" t="s">
        <v>581</v>
      </c>
      <c r="E843" s="239">
        <v>0.14133000000000001</v>
      </c>
      <c r="F843" s="240"/>
      <c r="G843" s="241">
        <f>ROUND(E843*F843,2)</f>
        <v>0</v>
      </c>
      <c r="H843" s="240"/>
      <c r="I843" s="241">
        <f>ROUND(E843*H843,2)</f>
        <v>0</v>
      </c>
      <c r="J843" s="240"/>
      <c r="K843" s="241">
        <f>ROUND(E843*J843,2)</f>
        <v>0</v>
      </c>
      <c r="L843" s="241">
        <v>12</v>
      </c>
      <c r="M843" s="241">
        <f>G843*(1+L843/100)</f>
        <v>0</v>
      </c>
      <c r="N843" s="239">
        <v>0</v>
      </c>
      <c r="O843" s="239">
        <f>ROUND(E843*N843,2)</f>
        <v>0</v>
      </c>
      <c r="P843" s="239">
        <v>0</v>
      </c>
      <c r="Q843" s="239">
        <f>ROUND(E843*P843,2)</f>
        <v>0</v>
      </c>
      <c r="R843" s="241" t="s">
        <v>519</v>
      </c>
      <c r="S843" s="241" t="s">
        <v>315</v>
      </c>
      <c r="T843" s="242" t="s">
        <v>315</v>
      </c>
      <c r="U843" s="224">
        <v>0</v>
      </c>
      <c r="V843" s="224">
        <f>ROUND(E843*U843,2)</f>
        <v>0</v>
      </c>
      <c r="W843" s="224"/>
      <c r="X843" s="224" t="s">
        <v>336</v>
      </c>
      <c r="Y843" s="224" t="s">
        <v>317</v>
      </c>
      <c r="Z843" s="214"/>
      <c r="AA843" s="214"/>
      <c r="AB843" s="214"/>
      <c r="AC843" s="214"/>
      <c r="AD843" s="214"/>
      <c r="AE843" s="214"/>
      <c r="AF843" s="214"/>
      <c r="AG843" s="214" t="s">
        <v>337</v>
      </c>
      <c r="AH843" s="214"/>
      <c r="AI843" s="214"/>
      <c r="AJ843" s="214"/>
      <c r="AK843" s="214"/>
      <c r="AL843" s="214"/>
      <c r="AM843" s="214"/>
      <c r="AN843" s="214"/>
      <c r="AO843" s="214"/>
      <c r="AP843" s="214"/>
      <c r="AQ843" s="214"/>
      <c r="AR843" s="214"/>
      <c r="AS843" s="214"/>
      <c r="AT843" s="214"/>
      <c r="AU843" s="214"/>
      <c r="AV843" s="214"/>
      <c r="AW843" s="214"/>
      <c r="AX843" s="214"/>
      <c r="AY843" s="214"/>
      <c r="AZ843" s="214"/>
      <c r="BA843" s="214"/>
      <c r="BB843" s="214"/>
      <c r="BC843" s="214"/>
      <c r="BD843" s="214"/>
      <c r="BE843" s="214"/>
      <c r="BF843" s="214"/>
      <c r="BG843" s="214"/>
      <c r="BH843" s="214"/>
    </row>
    <row r="844" spans="1:60" outlineLevel="2" x14ac:dyDescent="0.2">
      <c r="A844" s="221"/>
      <c r="B844" s="222"/>
      <c r="C844" s="255" t="s">
        <v>952</v>
      </c>
      <c r="D844" s="243"/>
      <c r="E844" s="243"/>
      <c r="F844" s="243"/>
      <c r="G844" s="243"/>
      <c r="H844" s="224"/>
      <c r="I844" s="224"/>
      <c r="J844" s="224"/>
      <c r="K844" s="224"/>
      <c r="L844" s="224"/>
      <c r="M844" s="224"/>
      <c r="N844" s="223"/>
      <c r="O844" s="223"/>
      <c r="P844" s="223"/>
      <c r="Q844" s="223"/>
      <c r="R844" s="224"/>
      <c r="S844" s="224"/>
      <c r="T844" s="224"/>
      <c r="U844" s="224"/>
      <c r="V844" s="224"/>
      <c r="W844" s="224"/>
      <c r="X844" s="224"/>
      <c r="Y844" s="224"/>
      <c r="Z844" s="214"/>
      <c r="AA844" s="214"/>
      <c r="AB844" s="214"/>
      <c r="AC844" s="214"/>
      <c r="AD844" s="214"/>
      <c r="AE844" s="214"/>
      <c r="AF844" s="214"/>
      <c r="AG844" s="214" t="s">
        <v>320</v>
      </c>
      <c r="AH844" s="214"/>
      <c r="AI844" s="214"/>
      <c r="AJ844" s="214"/>
      <c r="AK844" s="214"/>
      <c r="AL844" s="214"/>
      <c r="AM844" s="214"/>
      <c r="AN844" s="214"/>
      <c r="AO844" s="214"/>
      <c r="AP844" s="214"/>
      <c r="AQ844" s="214"/>
      <c r="AR844" s="214"/>
      <c r="AS844" s="214"/>
      <c r="AT844" s="214"/>
      <c r="AU844" s="214"/>
      <c r="AV844" s="214"/>
      <c r="AW844" s="214"/>
      <c r="AX844" s="214"/>
      <c r="AY844" s="214"/>
      <c r="AZ844" s="214"/>
      <c r="BA844" s="214"/>
      <c r="BB844" s="214"/>
      <c r="BC844" s="214"/>
      <c r="BD844" s="214"/>
      <c r="BE844" s="214"/>
      <c r="BF844" s="214"/>
      <c r="BG844" s="214"/>
      <c r="BH844" s="214"/>
    </row>
    <row r="845" spans="1:60" outlineLevel="2" x14ac:dyDescent="0.2">
      <c r="A845" s="221"/>
      <c r="B845" s="222"/>
      <c r="C845" s="268" t="s">
        <v>1867</v>
      </c>
      <c r="D845" s="262"/>
      <c r="E845" s="263">
        <v>0.14133000000000001</v>
      </c>
      <c r="F845" s="224"/>
      <c r="G845" s="224"/>
      <c r="H845" s="224"/>
      <c r="I845" s="224"/>
      <c r="J845" s="224"/>
      <c r="K845" s="224"/>
      <c r="L845" s="224"/>
      <c r="M845" s="224"/>
      <c r="N845" s="223"/>
      <c r="O845" s="223"/>
      <c r="P845" s="223"/>
      <c r="Q845" s="223"/>
      <c r="R845" s="224"/>
      <c r="S845" s="224"/>
      <c r="T845" s="224"/>
      <c r="U845" s="224"/>
      <c r="V845" s="224"/>
      <c r="W845" s="224"/>
      <c r="X845" s="224"/>
      <c r="Y845" s="224"/>
      <c r="Z845" s="214"/>
      <c r="AA845" s="214"/>
      <c r="AB845" s="214"/>
      <c r="AC845" s="214"/>
      <c r="AD845" s="214"/>
      <c r="AE845" s="214"/>
      <c r="AF845" s="214"/>
      <c r="AG845" s="214" t="s">
        <v>371</v>
      </c>
      <c r="AH845" s="214">
        <v>7</v>
      </c>
      <c r="AI845" s="214"/>
      <c r="AJ845" s="214"/>
      <c r="AK845" s="214"/>
      <c r="AL845" s="214"/>
      <c r="AM845" s="214"/>
      <c r="AN845" s="214"/>
      <c r="AO845" s="214"/>
      <c r="AP845" s="214"/>
      <c r="AQ845" s="214"/>
      <c r="AR845" s="214"/>
      <c r="AS845" s="214"/>
      <c r="AT845" s="214"/>
      <c r="AU845" s="214"/>
      <c r="AV845" s="214"/>
      <c r="AW845" s="214"/>
      <c r="AX845" s="214"/>
      <c r="AY845" s="214"/>
      <c r="AZ845" s="214"/>
      <c r="BA845" s="214"/>
      <c r="BB845" s="214"/>
      <c r="BC845" s="214"/>
      <c r="BD845" s="214"/>
      <c r="BE845" s="214"/>
      <c r="BF845" s="214"/>
      <c r="BG845" s="214"/>
      <c r="BH845" s="214"/>
    </row>
    <row r="846" spans="1:60" x14ac:dyDescent="0.2">
      <c r="A846" s="3"/>
      <c r="B846" s="4"/>
      <c r="C846" s="259"/>
      <c r="D846" s="6"/>
      <c r="E846" s="3"/>
      <c r="F846" s="3"/>
      <c r="G846" s="3"/>
      <c r="H846" s="3"/>
      <c r="I846" s="3"/>
      <c r="J846" s="3"/>
      <c r="K846" s="3"/>
      <c r="L846" s="3"/>
      <c r="M846" s="3"/>
      <c r="N846" s="3"/>
      <c r="O846" s="3"/>
      <c r="P846" s="3"/>
      <c r="Q846" s="3"/>
      <c r="R846" s="3"/>
      <c r="S846" s="3"/>
      <c r="T846" s="3"/>
      <c r="U846" s="3"/>
      <c r="V846" s="3"/>
      <c r="W846" s="3"/>
      <c r="X846" s="3"/>
      <c r="Y846" s="3"/>
      <c r="AE846">
        <v>12</v>
      </c>
      <c r="AF846">
        <v>21</v>
      </c>
      <c r="AG846" t="s">
        <v>296</v>
      </c>
    </row>
    <row r="847" spans="1:60" x14ac:dyDescent="0.2">
      <c r="A847" s="217"/>
      <c r="B847" s="218" t="s">
        <v>29</v>
      </c>
      <c r="C847" s="260"/>
      <c r="D847" s="219"/>
      <c r="E847" s="220"/>
      <c r="F847" s="220"/>
      <c r="G847" s="235">
        <f>G8+G35+G59+G67+G97+G176+G195+G206+G227+G235+G360+G363+G375+G423+G442+G445+G474+G480+G494+G497+G536+G565+G626+G657+G667+G716+G728+G798+G800+G802</f>
        <v>0</v>
      </c>
      <c r="H847" s="3"/>
      <c r="I847" s="3"/>
      <c r="J847" s="3"/>
      <c r="K847" s="3"/>
      <c r="L847" s="3"/>
      <c r="M847" s="3"/>
      <c r="N847" s="3"/>
      <c r="O847" s="3"/>
      <c r="P847" s="3"/>
      <c r="Q847" s="3"/>
      <c r="R847" s="3"/>
      <c r="S847" s="3"/>
      <c r="T847" s="3"/>
      <c r="U847" s="3"/>
      <c r="V847" s="3"/>
      <c r="W847" s="3"/>
      <c r="X847" s="3"/>
      <c r="Y847" s="3"/>
      <c r="AE847">
        <f>SUMIF(L7:L845,AE846,G7:G845)</f>
        <v>0</v>
      </c>
      <c r="AF847">
        <f>SUMIF(L7:L845,AF846,G7:G845)</f>
        <v>0</v>
      </c>
      <c r="AG847" t="s">
        <v>360</v>
      </c>
    </row>
    <row r="848" spans="1:60" x14ac:dyDescent="0.2">
      <c r="C848" s="261"/>
      <c r="D848" s="10"/>
      <c r="AG848" t="s">
        <v>361</v>
      </c>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jtvcfu2OcQbOQa9Oq4hsW9xi3TmTcV4ENPdv8qNZ3UjtomCo0U+NLM5vyKoMpl4fM1Q66xszgA0eMhtuk2jfAg==" saltValue="tlzse4HD1Icb3M7tapcXZA==" spinCount="100000" sheet="1" formatRows="0"/>
  <mergeCells count="116">
    <mergeCell ref="C819:G819"/>
    <mergeCell ref="C844:G844"/>
    <mergeCell ref="C672:G672"/>
    <mergeCell ref="C707:G707"/>
    <mergeCell ref="C715:G715"/>
    <mergeCell ref="C718:G718"/>
    <mergeCell ref="C725:G725"/>
    <mergeCell ref="C810:G810"/>
    <mergeCell ref="C649:G649"/>
    <mergeCell ref="C650:G650"/>
    <mergeCell ref="C653:G653"/>
    <mergeCell ref="C656:G656"/>
    <mergeCell ref="C662:G662"/>
    <mergeCell ref="C669:G669"/>
    <mergeCell ref="C610:G610"/>
    <mergeCell ref="C612:G612"/>
    <mergeCell ref="C625:G625"/>
    <mergeCell ref="C632:G632"/>
    <mergeCell ref="C640:G640"/>
    <mergeCell ref="C648:G648"/>
    <mergeCell ref="C599:G599"/>
    <mergeCell ref="C600:G600"/>
    <mergeCell ref="C602:G602"/>
    <mergeCell ref="C607:G607"/>
    <mergeCell ref="C608:G608"/>
    <mergeCell ref="C609:G609"/>
    <mergeCell ref="C586:G586"/>
    <mergeCell ref="C589:G589"/>
    <mergeCell ref="C590:G590"/>
    <mergeCell ref="C591:G591"/>
    <mergeCell ref="C593:G593"/>
    <mergeCell ref="C598:G598"/>
    <mergeCell ref="C579:G579"/>
    <mergeCell ref="C580:G580"/>
    <mergeCell ref="C581:G581"/>
    <mergeCell ref="C582:G582"/>
    <mergeCell ref="C583:G583"/>
    <mergeCell ref="C584:G584"/>
    <mergeCell ref="C533:G533"/>
    <mergeCell ref="C535:G535"/>
    <mergeCell ref="C538:G538"/>
    <mergeCell ref="C551:G551"/>
    <mergeCell ref="C564:G564"/>
    <mergeCell ref="C578:G578"/>
    <mergeCell ref="C456:G456"/>
    <mergeCell ref="C458:G458"/>
    <mergeCell ref="C476:G476"/>
    <mergeCell ref="C479:G479"/>
    <mergeCell ref="C483:G483"/>
    <mergeCell ref="C493:G493"/>
    <mergeCell ref="C434:G434"/>
    <mergeCell ref="C436:G436"/>
    <mergeCell ref="C438:G438"/>
    <mergeCell ref="C441:G441"/>
    <mergeCell ref="C451:G451"/>
    <mergeCell ref="C453:G453"/>
    <mergeCell ref="C425:G425"/>
    <mergeCell ref="C426:G426"/>
    <mergeCell ref="C428:G428"/>
    <mergeCell ref="C429:G429"/>
    <mergeCell ref="C431:G431"/>
    <mergeCell ref="C432:G432"/>
    <mergeCell ref="C355:G355"/>
    <mergeCell ref="C362:G362"/>
    <mergeCell ref="C365:G365"/>
    <mergeCell ref="C377:G377"/>
    <mergeCell ref="C419:G419"/>
    <mergeCell ref="C422:G422"/>
    <mergeCell ref="C302:G302"/>
    <mergeCell ref="C313:G313"/>
    <mergeCell ref="C340:G340"/>
    <mergeCell ref="C341:G341"/>
    <mergeCell ref="C346:G346"/>
    <mergeCell ref="C351:G351"/>
    <mergeCell ref="C245:G245"/>
    <mergeCell ref="C249:G249"/>
    <mergeCell ref="C268:G268"/>
    <mergeCell ref="C279:G279"/>
    <mergeCell ref="C294:G294"/>
    <mergeCell ref="C298:G298"/>
    <mergeCell ref="C231:G231"/>
    <mergeCell ref="C232:G232"/>
    <mergeCell ref="C233:G233"/>
    <mergeCell ref="C234:G234"/>
    <mergeCell ref="C237:G237"/>
    <mergeCell ref="C241:G241"/>
    <mergeCell ref="C222:G222"/>
    <mergeCell ref="C223:G223"/>
    <mergeCell ref="C224:G224"/>
    <mergeCell ref="C225:G225"/>
    <mergeCell ref="C229:G229"/>
    <mergeCell ref="C230:G230"/>
    <mergeCell ref="C111:G111"/>
    <mergeCell ref="C128:G128"/>
    <mergeCell ref="C158:G158"/>
    <mergeCell ref="C161:G161"/>
    <mergeCell ref="C194:G194"/>
    <mergeCell ref="C221:G221"/>
    <mergeCell ref="C52:G52"/>
    <mergeCell ref="C53:G53"/>
    <mergeCell ref="C61:G61"/>
    <mergeCell ref="C62:G62"/>
    <mergeCell ref="C95:G95"/>
    <mergeCell ref="C105:G105"/>
    <mergeCell ref="C25:G25"/>
    <mergeCell ref="C31:G31"/>
    <mergeCell ref="C37:G37"/>
    <mergeCell ref="C41:G41"/>
    <mergeCell ref="C50:G50"/>
    <mergeCell ref="C51:G51"/>
    <mergeCell ref="A1:G1"/>
    <mergeCell ref="C2:G2"/>
    <mergeCell ref="C3:G3"/>
    <mergeCell ref="C4:G4"/>
    <mergeCell ref="C10:G10"/>
    <mergeCell ref="C14:G1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8" customWidth="1"/>
    <col min="3" max="3" width="63.28515625" style="178"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9" t="s">
        <v>362</v>
      </c>
      <c r="B1" s="199"/>
      <c r="C1" s="199"/>
      <c r="D1" s="199"/>
      <c r="E1" s="199"/>
      <c r="F1" s="199"/>
      <c r="G1" s="199"/>
      <c r="AG1" t="s">
        <v>282</v>
      </c>
    </row>
    <row r="2" spans="1:60" ht="24.95" customHeight="1" x14ac:dyDescent="0.2">
      <c r="A2" s="200" t="s">
        <v>7</v>
      </c>
      <c r="B2" s="49" t="s">
        <v>43</v>
      </c>
      <c r="C2" s="203" t="s">
        <v>44</v>
      </c>
      <c r="D2" s="201"/>
      <c r="E2" s="201"/>
      <c r="F2" s="201"/>
      <c r="G2" s="202"/>
      <c r="AG2" t="s">
        <v>283</v>
      </c>
    </row>
    <row r="3" spans="1:60" ht="24.95" customHeight="1" x14ac:dyDescent="0.2">
      <c r="A3" s="200" t="s">
        <v>8</v>
      </c>
      <c r="B3" s="49" t="s">
        <v>56</v>
      </c>
      <c r="C3" s="203" t="s">
        <v>57</v>
      </c>
      <c r="D3" s="201"/>
      <c r="E3" s="201"/>
      <c r="F3" s="201"/>
      <c r="G3" s="202"/>
      <c r="AC3" s="178" t="s">
        <v>283</v>
      </c>
      <c r="AG3" t="s">
        <v>286</v>
      </c>
    </row>
    <row r="4" spans="1:60" ht="24.95" customHeight="1" x14ac:dyDescent="0.2">
      <c r="A4" s="204" t="s">
        <v>9</v>
      </c>
      <c r="B4" s="205" t="s">
        <v>66</v>
      </c>
      <c r="C4" s="206" t="s">
        <v>67</v>
      </c>
      <c r="D4" s="207"/>
      <c r="E4" s="207"/>
      <c r="F4" s="207"/>
      <c r="G4" s="208"/>
      <c r="AG4" t="s">
        <v>287</v>
      </c>
    </row>
    <row r="5" spans="1:60" x14ac:dyDescent="0.2">
      <c r="D5" s="10"/>
    </row>
    <row r="6" spans="1:60" ht="38.25" x14ac:dyDescent="0.2">
      <c r="A6" s="210" t="s">
        <v>288</v>
      </c>
      <c r="B6" s="212" t="s">
        <v>289</v>
      </c>
      <c r="C6" s="212" t="s">
        <v>290</v>
      </c>
      <c r="D6" s="211" t="s">
        <v>291</v>
      </c>
      <c r="E6" s="210" t="s">
        <v>292</v>
      </c>
      <c r="F6" s="209" t="s">
        <v>293</v>
      </c>
      <c r="G6" s="210" t="s">
        <v>29</v>
      </c>
      <c r="H6" s="213" t="s">
        <v>30</v>
      </c>
      <c r="I6" s="213" t="s">
        <v>294</v>
      </c>
      <c r="J6" s="213" t="s">
        <v>31</v>
      </c>
      <c r="K6" s="213" t="s">
        <v>295</v>
      </c>
      <c r="L6" s="213" t="s">
        <v>296</v>
      </c>
      <c r="M6" s="213" t="s">
        <v>297</v>
      </c>
      <c r="N6" s="213" t="s">
        <v>298</v>
      </c>
      <c r="O6" s="213" t="s">
        <v>299</v>
      </c>
      <c r="P6" s="213" t="s">
        <v>300</v>
      </c>
      <c r="Q6" s="213" t="s">
        <v>301</v>
      </c>
      <c r="R6" s="213" t="s">
        <v>302</v>
      </c>
      <c r="S6" s="213" t="s">
        <v>303</v>
      </c>
      <c r="T6" s="213" t="s">
        <v>304</v>
      </c>
      <c r="U6" s="213" t="s">
        <v>305</v>
      </c>
      <c r="V6" s="213" t="s">
        <v>306</v>
      </c>
      <c r="W6" s="213" t="s">
        <v>307</v>
      </c>
      <c r="X6" s="213" t="s">
        <v>308</v>
      </c>
      <c r="Y6" s="213" t="s">
        <v>309</v>
      </c>
    </row>
    <row r="7" spans="1:60" hidden="1" x14ac:dyDescent="0.2">
      <c r="A7" s="3"/>
      <c r="B7" s="4"/>
      <c r="C7" s="4"/>
      <c r="D7" s="6"/>
      <c r="E7" s="215"/>
      <c r="F7" s="216"/>
      <c r="G7" s="216"/>
      <c r="H7" s="216"/>
      <c r="I7" s="216"/>
      <c r="J7" s="216"/>
      <c r="K7" s="216"/>
      <c r="L7" s="216"/>
      <c r="M7" s="216"/>
      <c r="N7" s="215"/>
      <c r="O7" s="215"/>
      <c r="P7" s="215"/>
      <c r="Q7" s="215"/>
      <c r="R7" s="216"/>
      <c r="S7" s="216"/>
      <c r="T7" s="216"/>
      <c r="U7" s="216"/>
      <c r="V7" s="216"/>
      <c r="W7" s="216"/>
      <c r="X7" s="216"/>
      <c r="Y7" s="216"/>
    </row>
    <row r="8" spans="1:60" x14ac:dyDescent="0.2">
      <c r="A8" s="229" t="s">
        <v>310</v>
      </c>
      <c r="B8" s="230" t="s">
        <v>181</v>
      </c>
      <c r="C8" s="253" t="s">
        <v>182</v>
      </c>
      <c r="D8" s="231"/>
      <c r="E8" s="232"/>
      <c r="F8" s="233"/>
      <c r="G8" s="233">
        <f>SUMIF(AG9:AG16,"&lt;&gt;NOR",G9:G16)</f>
        <v>0</v>
      </c>
      <c r="H8" s="233"/>
      <c r="I8" s="233">
        <f>SUM(I9:I16)</f>
        <v>0</v>
      </c>
      <c r="J8" s="233"/>
      <c r="K8" s="233">
        <f>SUM(K9:K16)</f>
        <v>0</v>
      </c>
      <c r="L8" s="233"/>
      <c r="M8" s="233">
        <f>SUM(M9:M16)</f>
        <v>0</v>
      </c>
      <c r="N8" s="232"/>
      <c r="O8" s="232">
        <f>SUM(O9:O16)</f>
        <v>0.19</v>
      </c>
      <c r="P8" s="232"/>
      <c r="Q8" s="232">
        <f>SUM(Q9:Q16)</f>
        <v>0</v>
      </c>
      <c r="R8" s="233"/>
      <c r="S8" s="233"/>
      <c r="T8" s="234"/>
      <c r="U8" s="228"/>
      <c r="V8" s="228">
        <f>SUM(V9:V16)</f>
        <v>1.4</v>
      </c>
      <c r="W8" s="228"/>
      <c r="X8" s="228"/>
      <c r="Y8" s="228"/>
      <c r="AG8" t="s">
        <v>311</v>
      </c>
    </row>
    <row r="9" spans="1:60" outlineLevel="1" x14ac:dyDescent="0.2">
      <c r="A9" s="236">
        <v>1</v>
      </c>
      <c r="B9" s="237" t="s">
        <v>377</v>
      </c>
      <c r="C9" s="254" t="s">
        <v>378</v>
      </c>
      <c r="D9" s="238" t="s">
        <v>379</v>
      </c>
      <c r="E9" s="239">
        <v>0.97199999999999998</v>
      </c>
      <c r="F9" s="240"/>
      <c r="G9" s="241">
        <f>ROUND(E9*F9,2)</f>
        <v>0</v>
      </c>
      <c r="H9" s="240"/>
      <c r="I9" s="241">
        <f>ROUND(E9*H9,2)</f>
        <v>0</v>
      </c>
      <c r="J9" s="240"/>
      <c r="K9" s="241">
        <f>ROUND(E9*J9,2)</f>
        <v>0</v>
      </c>
      <c r="L9" s="241">
        <v>12</v>
      </c>
      <c r="M9" s="241">
        <f>G9*(1+L9/100)</f>
        <v>0</v>
      </c>
      <c r="N9" s="239">
        <v>0.1114</v>
      </c>
      <c r="O9" s="239">
        <f>ROUND(E9*N9,2)</f>
        <v>0.11</v>
      </c>
      <c r="P9" s="239">
        <v>0</v>
      </c>
      <c r="Q9" s="239">
        <f>ROUND(E9*P9,2)</f>
        <v>0</v>
      </c>
      <c r="R9" s="241" t="s">
        <v>380</v>
      </c>
      <c r="S9" s="241" t="s">
        <v>315</v>
      </c>
      <c r="T9" s="242" t="s">
        <v>315</v>
      </c>
      <c r="U9" s="224">
        <v>0.81899999999999995</v>
      </c>
      <c r="V9" s="224">
        <f>ROUND(E9*U9,2)</f>
        <v>0.8</v>
      </c>
      <c r="W9" s="224"/>
      <c r="X9" s="224" t="s">
        <v>336</v>
      </c>
      <c r="Y9" s="224" t="s">
        <v>317</v>
      </c>
      <c r="Z9" s="214"/>
      <c r="AA9" s="214"/>
      <c r="AB9" s="214"/>
      <c r="AC9" s="214"/>
      <c r="AD9" s="214"/>
      <c r="AE9" s="214"/>
      <c r="AF9" s="214"/>
      <c r="AG9" s="214" t="s">
        <v>367</v>
      </c>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row>
    <row r="10" spans="1:60" outlineLevel="2" x14ac:dyDescent="0.2">
      <c r="A10" s="221"/>
      <c r="B10" s="222"/>
      <c r="C10" s="268" t="s">
        <v>1871</v>
      </c>
      <c r="D10" s="262"/>
      <c r="E10" s="263">
        <v>0.97199999999999998</v>
      </c>
      <c r="F10" s="224"/>
      <c r="G10" s="224"/>
      <c r="H10" s="224"/>
      <c r="I10" s="224"/>
      <c r="J10" s="224"/>
      <c r="K10" s="224"/>
      <c r="L10" s="224"/>
      <c r="M10" s="224"/>
      <c r="N10" s="223"/>
      <c r="O10" s="223"/>
      <c r="P10" s="223"/>
      <c r="Q10" s="223"/>
      <c r="R10" s="224"/>
      <c r="S10" s="224"/>
      <c r="T10" s="224"/>
      <c r="U10" s="224"/>
      <c r="V10" s="224"/>
      <c r="W10" s="224"/>
      <c r="X10" s="224"/>
      <c r="Y10" s="224"/>
      <c r="Z10" s="214"/>
      <c r="AA10" s="214"/>
      <c r="AB10" s="214"/>
      <c r="AC10" s="214"/>
      <c r="AD10" s="214"/>
      <c r="AE10" s="214"/>
      <c r="AF10" s="214"/>
      <c r="AG10" s="214" t="s">
        <v>371</v>
      </c>
      <c r="AH10" s="214">
        <v>0</v>
      </c>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outlineLevel="1" x14ac:dyDescent="0.2">
      <c r="A11" s="236">
        <v>2</v>
      </c>
      <c r="B11" s="237" t="s">
        <v>1872</v>
      </c>
      <c r="C11" s="254" t="s">
        <v>1873</v>
      </c>
      <c r="D11" s="238" t="s">
        <v>379</v>
      </c>
      <c r="E11" s="239">
        <v>0.63</v>
      </c>
      <c r="F11" s="240"/>
      <c r="G11" s="241">
        <f>ROUND(E11*F11,2)</f>
        <v>0</v>
      </c>
      <c r="H11" s="240"/>
      <c r="I11" s="241">
        <f>ROUND(E11*H11,2)</f>
        <v>0</v>
      </c>
      <c r="J11" s="240"/>
      <c r="K11" s="241">
        <f>ROUND(E11*J11,2)</f>
        <v>0</v>
      </c>
      <c r="L11" s="241">
        <v>12</v>
      </c>
      <c r="M11" s="241">
        <f>G11*(1+L11/100)</f>
        <v>0</v>
      </c>
      <c r="N11" s="239">
        <v>0.12182999999999999</v>
      </c>
      <c r="O11" s="239">
        <f>ROUND(E11*N11,2)</f>
        <v>0.08</v>
      </c>
      <c r="P11" s="239">
        <v>0</v>
      </c>
      <c r="Q11" s="239">
        <f>ROUND(E11*P11,2)</f>
        <v>0</v>
      </c>
      <c r="R11" s="241" t="s">
        <v>380</v>
      </c>
      <c r="S11" s="241" t="s">
        <v>315</v>
      </c>
      <c r="T11" s="242" t="s">
        <v>315</v>
      </c>
      <c r="U11" s="224">
        <v>0.67400000000000004</v>
      </c>
      <c r="V11" s="224">
        <f>ROUND(E11*U11,2)</f>
        <v>0.42</v>
      </c>
      <c r="W11" s="224"/>
      <c r="X11" s="224" t="s">
        <v>336</v>
      </c>
      <c r="Y11" s="224" t="s">
        <v>317</v>
      </c>
      <c r="Z11" s="214"/>
      <c r="AA11" s="214"/>
      <c r="AB11" s="214"/>
      <c r="AC11" s="214"/>
      <c r="AD11" s="214"/>
      <c r="AE11" s="214"/>
      <c r="AF11" s="214"/>
      <c r="AG11" s="214" t="s">
        <v>337</v>
      </c>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2" x14ac:dyDescent="0.2">
      <c r="A12" s="221"/>
      <c r="B12" s="222"/>
      <c r="C12" s="267" t="s">
        <v>1874</v>
      </c>
      <c r="D12" s="266"/>
      <c r="E12" s="266"/>
      <c r="F12" s="266"/>
      <c r="G12" s="266"/>
      <c r="H12" s="224"/>
      <c r="I12" s="224"/>
      <c r="J12" s="224"/>
      <c r="K12" s="224"/>
      <c r="L12" s="224"/>
      <c r="M12" s="224"/>
      <c r="N12" s="223"/>
      <c r="O12" s="223"/>
      <c r="P12" s="223"/>
      <c r="Q12" s="223"/>
      <c r="R12" s="224"/>
      <c r="S12" s="224"/>
      <c r="T12" s="224"/>
      <c r="U12" s="224"/>
      <c r="V12" s="224"/>
      <c r="W12" s="224"/>
      <c r="X12" s="224"/>
      <c r="Y12" s="224"/>
      <c r="Z12" s="214"/>
      <c r="AA12" s="214"/>
      <c r="AB12" s="214"/>
      <c r="AC12" s="214"/>
      <c r="AD12" s="214"/>
      <c r="AE12" s="214"/>
      <c r="AF12" s="214"/>
      <c r="AG12" s="214" t="s">
        <v>369</v>
      </c>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2" x14ac:dyDescent="0.2">
      <c r="A13" s="221"/>
      <c r="B13" s="222"/>
      <c r="C13" s="268" t="s">
        <v>1875</v>
      </c>
      <c r="D13" s="262"/>
      <c r="E13" s="263">
        <v>0.63</v>
      </c>
      <c r="F13" s="224"/>
      <c r="G13" s="224"/>
      <c r="H13" s="224"/>
      <c r="I13" s="224"/>
      <c r="J13" s="224"/>
      <c r="K13" s="224"/>
      <c r="L13" s="224"/>
      <c r="M13" s="224"/>
      <c r="N13" s="223"/>
      <c r="O13" s="223"/>
      <c r="P13" s="223"/>
      <c r="Q13" s="223"/>
      <c r="R13" s="224"/>
      <c r="S13" s="224"/>
      <c r="T13" s="224"/>
      <c r="U13" s="224"/>
      <c r="V13" s="224"/>
      <c r="W13" s="224"/>
      <c r="X13" s="224"/>
      <c r="Y13" s="224"/>
      <c r="Z13" s="214"/>
      <c r="AA13" s="214"/>
      <c r="AB13" s="214"/>
      <c r="AC13" s="214"/>
      <c r="AD13" s="214"/>
      <c r="AE13" s="214"/>
      <c r="AF13" s="214"/>
      <c r="AG13" s="214" t="s">
        <v>371</v>
      </c>
      <c r="AH13" s="214">
        <v>0</v>
      </c>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outlineLevel="1" x14ac:dyDescent="0.2">
      <c r="A14" s="236">
        <v>3</v>
      </c>
      <c r="B14" s="237" t="s">
        <v>1876</v>
      </c>
      <c r="C14" s="254" t="s">
        <v>1877</v>
      </c>
      <c r="D14" s="238" t="s">
        <v>403</v>
      </c>
      <c r="E14" s="239">
        <v>2.1</v>
      </c>
      <c r="F14" s="240"/>
      <c r="G14" s="241">
        <f>ROUND(E14*F14,2)</f>
        <v>0</v>
      </c>
      <c r="H14" s="240"/>
      <c r="I14" s="241">
        <f>ROUND(E14*H14,2)</f>
        <v>0</v>
      </c>
      <c r="J14" s="240"/>
      <c r="K14" s="241">
        <f>ROUND(E14*J14,2)</f>
        <v>0</v>
      </c>
      <c r="L14" s="241">
        <v>12</v>
      </c>
      <c r="M14" s="241">
        <f>G14*(1+L14/100)</f>
        <v>0</v>
      </c>
      <c r="N14" s="239">
        <v>1E-3</v>
      </c>
      <c r="O14" s="239">
        <f>ROUND(E14*N14,2)</f>
        <v>0</v>
      </c>
      <c r="P14" s="239">
        <v>0</v>
      </c>
      <c r="Q14" s="239">
        <f>ROUND(E14*P14,2)</f>
        <v>0</v>
      </c>
      <c r="R14" s="241" t="s">
        <v>380</v>
      </c>
      <c r="S14" s="241" t="s">
        <v>315</v>
      </c>
      <c r="T14" s="242" t="s">
        <v>315</v>
      </c>
      <c r="U14" s="224">
        <v>8.5999999999999993E-2</v>
      </c>
      <c r="V14" s="224">
        <f>ROUND(E14*U14,2)</f>
        <v>0.18</v>
      </c>
      <c r="W14" s="224"/>
      <c r="X14" s="224" t="s">
        <v>336</v>
      </c>
      <c r="Y14" s="224" t="s">
        <v>317</v>
      </c>
      <c r="Z14" s="214"/>
      <c r="AA14" s="214"/>
      <c r="AB14" s="214"/>
      <c r="AC14" s="214"/>
      <c r="AD14" s="214"/>
      <c r="AE14" s="214"/>
      <c r="AF14" s="214"/>
      <c r="AG14" s="214" t="s">
        <v>337</v>
      </c>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2" x14ac:dyDescent="0.2">
      <c r="A15" s="221"/>
      <c r="B15" s="222"/>
      <c r="C15" s="267" t="s">
        <v>1878</v>
      </c>
      <c r="D15" s="266"/>
      <c r="E15" s="266"/>
      <c r="F15" s="266"/>
      <c r="G15" s="266"/>
      <c r="H15" s="224"/>
      <c r="I15" s="224"/>
      <c r="J15" s="224"/>
      <c r="K15" s="224"/>
      <c r="L15" s="224"/>
      <c r="M15" s="224"/>
      <c r="N15" s="223"/>
      <c r="O15" s="223"/>
      <c r="P15" s="223"/>
      <c r="Q15" s="223"/>
      <c r="R15" s="224"/>
      <c r="S15" s="224"/>
      <c r="T15" s="224"/>
      <c r="U15" s="224"/>
      <c r="V15" s="224"/>
      <c r="W15" s="224"/>
      <c r="X15" s="224"/>
      <c r="Y15" s="224"/>
      <c r="Z15" s="214"/>
      <c r="AA15" s="214"/>
      <c r="AB15" s="214"/>
      <c r="AC15" s="214"/>
      <c r="AD15" s="214"/>
      <c r="AE15" s="214"/>
      <c r="AF15" s="214"/>
      <c r="AG15" s="214" t="s">
        <v>369</v>
      </c>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2" x14ac:dyDescent="0.2">
      <c r="A16" s="221"/>
      <c r="B16" s="222"/>
      <c r="C16" s="258" t="s">
        <v>1879</v>
      </c>
      <c r="D16" s="252"/>
      <c r="E16" s="252"/>
      <c r="F16" s="252"/>
      <c r="G16" s="252"/>
      <c r="H16" s="224"/>
      <c r="I16" s="224"/>
      <c r="J16" s="224"/>
      <c r="K16" s="224"/>
      <c r="L16" s="224"/>
      <c r="M16" s="224"/>
      <c r="N16" s="223"/>
      <c r="O16" s="223"/>
      <c r="P16" s="223"/>
      <c r="Q16" s="223"/>
      <c r="R16" s="224"/>
      <c r="S16" s="224"/>
      <c r="T16" s="224"/>
      <c r="U16" s="224"/>
      <c r="V16" s="224"/>
      <c r="W16" s="224"/>
      <c r="X16" s="224"/>
      <c r="Y16" s="224"/>
      <c r="Z16" s="214"/>
      <c r="AA16" s="214"/>
      <c r="AB16" s="214"/>
      <c r="AC16" s="214"/>
      <c r="AD16" s="214"/>
      <c r="AE16" s="214"/>
      <c r="AF16" s="214"/>
      <c r="AG16" s="214" t="s">
        <v>320</v>
      </c>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x14ac:dyDescent="0.2">
      <c r="A17" s="229" t="s">
        <v>310</v>
      </c>
      <c r="B17" s="230" t="s">
        <v>191</v>
      </c>
      <c r="C17" s="253" t="s">
        <v>192</v>
      </c>
      <c r="D17" s="231"/>
      <c r="E17" s="232"/>
      <c r="F17" s="233"/>
      <c r="G17" s="233">
        <f>SUMIF(AG18:AG28,"&lt;&gt;NOR",G18:G28)</f>
        <v>0</v>
      </c>
      <c r="H17" s="233"/>
      <c r="I17" s="233">
        <f>SUM(I18:I28)</f>
        <v>0</v>
      </c>
      <c r="J17" s="233"/>
      <c r="K17" s="233">
        <f>SUM(K18:K28)</f>
        <v>0</v>
      </c>
      <c r="L17" s="233"/>
      <c r="M17" s="233">
        <f>SUM(M18:M28)</f>
        <v>0</v>
      </c>
      <c r="N17" s="232"/>
      <c r="O17" s="232">
        <f>SUM(O18:O28)</f>
        <v>0.05</v>
      </c>
      <c r="P17" s="232"/>
      <c r="Q17" s="232">
        <f>SUM(Q18:Q28)</f>
        <v>0</v>
      </c>
      <c r="R17" s="233"/>
      <c r="S17" s="233"/>
      <c r="T17" s="234"/>
      <c r="U17" s="228"/>
      <c r="V17" s="228">
        <f>SUM(V18:V28)</f>
        <v>6.5300000000000011</v>
      </c>
      <c r="W17" s="228"/>
      <c r="X17" s="228"/>
      <c r="Y17" s="228"/>
      <c r="AG17" t="s">
        <v>311</v>
      </c>
    </row>
    <row r="18" spans="1:60" ht="33.75" outlineLevel="1" x14ac:dyDescent="0.2">
      <c r="A18" s="236">
        <v>4</v>
      </c>
      <c r="B18" s="237" t="s">
        <v>411</v>
      </c>
      <c r="C18" s="254" t="s">
        <v>412</v>
      </c>
      <c r="D18" s="238" t="s">
        <v>379</v>
      </c>
      <c r="E18" s="239">
        <v>4.13</v>
      </c>
      <c r="F18" s="240"/>
      <c r="G18" s="241">
        <f>ROUND(E18*F18,2)</f>
        <v>0</v>
      </c>
      <c r="H18" s="240"/>
      <c r="I18" s="241">
        <f>ROUND(E18*H18,2)</f>
        <v>0</v>
      </c>
      <c r="J18" s="240"/>
      <c r="K18" s="241">
        <f>ROUND(E18*J18,2)</f>
        <v>0</v>
      </c>
      <c r="L18" s="241">
        <v>12</v>
      </c>
      <c r="M18" s="241">
        <f>G18*(1+L18/100)</f>
        <v>0</v>
      </c>
      <c r="N18" s="239">
        <v>1.201E-2</v>
      </c>
      <c r="O18" s="239">
        <f>ROUND(E18*N18,2)</f>
        <v>0.05</v>
      </c>
      <c r="P18" s="239">
        <v>0</v>
      </c>
      <c r="Q18" s="239">
        <f>ROUND(E18*P18,2)</f>
        <v>0</v>
      </c>
      <c r="R18" s="241" t="s">
        <v>380</v>
      </c>
      <c r="S18" s="241" t="s">
        <v>315</v>
      </c>
      <c r="T18" s="242" t="s">
        <v>315</v>
      </c>
      <c r="U18" s="224">
        <v>0.95</v>
      </c>
      <c r="V18" s="224">
        <f>ROUND(E18*U18,2)</f>
        <v>3.92</v>
      </c>
      <c r="W18" s="224"/>
      <c r="X18" s="224" t="s">
        <v>336</v>
      </c>
      <c r="Y18" s="224" t="s">
        <v>317</v>
      </c>
      <c r="Z18" s="214"/>
      <c r="AA18" s="214"/>
      <c r="AB18" s="214"/>
      <c r="AC18" s="214"/>
      <c r="AD18" s="214"/>
      <c r="AE18" s="214"/>
      <c r="AF18" s="214"/>
      <c r="AG18" s="214" t="s">
        <v>367</v>
      </c>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2" x14ac:dyDescent="0.2">
      <c r="A19" s="221"/>
      <c r="B19" s="222"/>
      <c r="C19" s="268" t="s">
        <v>1880</v>
      </c>
      <c r="D19" s="262"/>
      <c r="E19" s="263"/>
      <c r="F19" s="224"/>
      <c r="G19" s="224"/>
      <c r="H19" s="224"/>
      <c r="I19" s="224"/>
      <c r="J19" s="224"/>
      <c r="K19" s="224"/>
      <c r="L19" s="224"/>
      <c r="M19" s="224"/>
      <c r="N19" s="223"/>
      <c r="O19" s="223"/>
      <c r="P19" s="223"/>
      <c r="Q19" s="223"/>
      <c r="R19" s="224"/>
      <c r="S19" s="224"/>
      <c r="T19" s="224"/>
      <c r="U19" s="224"/>
      <c r="V19" s="224"/>
      <c r="W19" s="224"/>
      <c r="X19" s="224"/>
      <c r="Y19" s="224"/>
      <c r="Z19" s="214"/>
      <c r="AA19" s="214"/>
      <c r="AB19" s="214"/>
      <c r="AC19" s="214"/>
      <c r="AD19" s="214"/>
      <c r="AE19" s="214"/>
      <c r="AF19" s="214"/>
      <c r="AG19" s="214" t="s">
        <v>371</v>
      </c>
      <c r="AH19" s="214">
        <v>0</v>
      </c>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3" x14ac:dyDescent="0.2">
      <c r="A20" s="221"/>
      <c r="B20" s="222"/>
      <c r="C20" s="268" t="s">
        <v>1881</v>
      </c>
      <c r="D20" s="262"/>
      <c r="E20" s="263">
        <v>3.16</v>
      </c>
      <c r="F20" s="224"/>
      <c r="G20" s="224"/>
      <c r="H20" s="224"/>
      <c r="I20" s="224"/>
      <c r="J20" s="224"/>
      <c r="K20" s="224"/>
      <c r="L20" s="224"/>
      <c r="M20" s="224"/>
      <c r="N20" s="223"/>
      <c r="O20" s="223"/>
      <c r="P20" s="223"/>
      <c r="Q20" s="223"/>
      <c r="R20" s="224"/>
      <c r="S20" s="224"/>
      <c r="T20" s="224"/>
      <c r="U20" s="224"/>
      <c r="V20" s="224"/>
      <c r="W20" s="224"/>
      <c r="X20" s="224"/>
      <c r="Y20" s="224"/>
      <c r="Z20" s="214"/>
      <c r="AA20" s="214"/>
      <c r="AB20" s="214"/>
      <c r="AC20" s="214"/>
      <c r="AD20" s="214"/>
      <c r="AE20" s="214"/>
      <c r="AF20" s="214"/>
      <c r="AG20" s="214" t="s">
        <v>371</v>
      </c>
      <c r="AH20" s="214">
        <v>0</v>
      </c>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3" x14ac:dyDescent="0.2">
      <c r="A21" s="221"/>
      <c r="B21" s="222"/>
      <c r="C21" s="268" t="s">
        <v>1882</v>
      </c>
      <c r="D21" s="262"/>
      <c r="E21" s="263">
        <v>0.97</v>
      </c>
      <c r="F21" s="224"/>
      <c r="G21" s="224"/>
      <c r="H21" s="224"/>
      <c r="I21" s="224"/>
      <c r="J21" s="224"/>
      <c r="K21" s="224"/>
      <c r="L21" s="224"/>
      <c r="M21" s="224"/>
      <c r="N21" s="223"/>
      <c r="O21" s="223"/>
      <c r="P21" s="223"/>
      <c r="Q21" s="223"/>
      <c r="R21" s="224"/>
      <c r="S21" s="224"/>
      <c r="T21" s="224"/>
      <c r="U21" s="224"/>
      <c r="V21" s="224"/>
      <c r="W21" s="224"/>
      <c r="X21" s="224"/>
      <c r="Y21" s="224"/>
      <c r="Z21" s="214"/>
      <c r="AA21" s="214"/>
      <c r="AB21" s="214"/>
      <c r="AC21" s="214"/>
      <c r="AD21" s="214"/>
      <c r="AE21" s="214"/>
      <c r="AF21" s="214"/>
      <c r="AG21" s="214" t="s">
        <v>371</v>
      </c>
      <c r="AH21" s="214">
        <v>0</v>
      </c>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ht="22.5" outlineLevel="1" x14ac:dyDescent="0.2">
      <c r="A22" s="236">
        <v>5</v>
      </c>
      <c r="B22" s="237" t="s">
        <v>416</v>
      </c>
      <c r="C22" s="254" t="s">
        <v>417</v>
      </c>
      <c r="D22" s="238" t="s">
        <v>379</v>
      </c>
      <c r="E22" s="239">
        <v>0.97</v>
      </c>
      <c r="F22" s="240"/>
      <c r="G22" s="241">
        <f>ROUND(E22*F22,2)</f>
        <v>0</v>
      </c>
      <c r="H22" s="240"/>
      <c r="I22" s="241">
        <f>ROUND(E22*H22,2)</f>
        <v>0</v>
      </c>
      <c r="J22" s="240"/>
      <c r="K22" s="241">
        <f>ROUND(E22*J22,2)</f>
        <v>0</v>
      </c>
      <c r="L22" s="241">
        <v>12</v>
      </c>
      <c r="M22" s="241">
        <f>G22*(1+L22/100)</f>
        <v>0</v>
      </c>
      <c r="N22" s="239">
        <v>0</v>
      </c>
      <c r="O22" s="239">
        <f>ROUND(E22*N22,2)</f>
        <v>0</v>
      </c>
      <c r="P22" s="239">
        <v>0</v>
      </c>
      <c r="Q22" s="239">
        <f>ROUND(E22*P22,2)</f>
        <v>0</v>
      </c>
      <c r="R22" s="241" t="s">
        <v>380</v>
      </c>
      <c r="S22" s="241" t="s">
        <v>315</v>
      </c>
      <c r="T22" s="242" t="s">
        <v>315</v>
      </c>
      <c r="U22" s="224">
        <v>0.57999999999999996</v>
      </c>
      <c r="V22" s="224">
        <f>ROUND(E22*U22,2)</f>
        <v>0.56000000000000005</v>
      </c>
      <c r="W22" s="224"/>
      <c r="X22" s="224" t="s">
        <v>336</v>
      </c>
      <c r="Y22" s="224" t="s">
        <v>317</v>
      </c>
      <c r="Z22" s="214"/>
      <c r="AA22" s="214"/>
      <c r="AB22" s="214"/>
      <c r="AC22" s="214"/>
      <c r="AD22" s="214"/>
      <c r="AE22" s="214"/>
      <c r="AF22" s="214"/>
      <c r="AG22" s="214" t="s">
        <v>367</v>
      </c>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2" x14ac:dyDescent="0.2">
      <c r="A23" s="221"/>
      <c r="B23" s="222"/>
      <c r="C23" s="268" t="s">
        <v>1882</v>
      </c>
      <c r="D23" s="262"/>
      <c r="E23" s="263">
        <v>0.97</v>
      </c>
      <c r="F23" s="224"/>
      <c r="G23" s="224"/>
      <c r="H23" s="224"/>
      <c r="I23" s="224"/>
      <c r="J23" s="224"/>
      <c r="K23" s="224"/>
      <c r="L23" s="224"/>
      <c r="M23" s="224"/>
      <c r="N23" s="223"/>
      <c r="O23" s="223"/>
      <c r="P23" s="223"/>
      <c r="Q23" s="223"/>
      <c r="R23" s="224"/>
      <c r="S23" s="224"/>
      <c r="T23" s="224"/>
      <c r="U23" s="224"/>
      <c r="V23" s="224"/>
      <c r="W23" s="224"/>
      <c r="X23" s="224"/>
      <c r="Y23" s="224"/>
      <c r="Z23" s="214"/>
      <c r="AA23" s="214"/>
      <c r="AB23" s="214"/>
      <c r="AC23" s="214"/>
      <c r="AD23" s="214"/>
      <c r="AE23" s="214"/>
      <c r="AF23" s="214"/>
      <c r="AG23" s="214" t="s">
        <v>371</v>
      </c>
      <c r="AH23" s="214">
        <v>0</v>
      </c>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ht="22.5" outlineLevel="1" x14ac:dyDescent="0.2">
      <c r="A24" s="236">
        <v>6</v>
      </c>
      <c r="B24" s="237" t="s">
        <v>418</v>
      </c>
      <c r="C24" s="254" t="s">
        <v>419</v>
      </c>
      <c r="D24" s="238" t="s">
        <v>379</v>
      </c>
      <c r="E24" s="239">
        <v>3.16</v>
      </c>
      <c r="F24" s="240"/>
      <c r="G24" s="241">
        <f>ROUND(E24*F24,2)</f>
        <v>0</v>
      </c>
      <c r="H24" s="240"/>
      <c r="I24" s="241">
        <f>ROUND(E24*H24,2)</f>
        <v>0</v>
      </c>
      <c r="J24" s="240"/>
      <c r="K24" s="241">
        <f>ROUND(E24*J24,2)</f>
        <v>0</v>
      </c>
      <c r="L24" s="241">
        <v>12</v>
      </c>
      <c r="M24" s="241">
        <f>G24*(1+L24/100)</f>
        <v>0</v>
      </c>
      <c r="N24" s="239">
        <v>0</v>
      </c>
      <c r="O24" s="239">
        <f>ROUND(E24*N24,2)</f>
        <v>0</v>
      </c>
      <c r="P24" s="239">
        <v>0</v>
      </c>
      <c r="Q24" s="239">
        <f>ROUND(E24*P24,2)</f>
        <v>0</v>
      </c>
      <c r="R24" s="241" t="s">
        <v>380</v>
      </c>
      <c r="S24" s="241" t="s">
        <v>315</v>
      </c>
      <c r="T24" s="242" t="s">
        <v>315</v>
      </c>
      <c r="U24" s="224">
        <v>0.43</v>
      </c>
      <c r="V24" s="224">
        <f>ROUND(E24*U24,2)</f>
        <v>1.36</v>
      </c>
      <c r="W24" s="224"/>
      <c r="X24" s="224" t="s">
        <v>336</v>
      </c>
      <c r="Y24" s="224" t="s">
        <v>317</v>
      </c>
      <c r="Z24" s="214"/>
      <c r="AA24" s="214"/>
      <c r="AB24" s="214"/>
      <c r="AC24" s="214"/>
      <c r="AD24" s="214"/>
      <c r="AE24" s="214"/>
      <c r="AF24" s="214"/>
      <c r="AG24" s="214" t="s">
        <v>367</v>
      </c>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2" x14ac:dyDescent="0.2">
      <c r="A25" s="221"/>
      <c r="B25" s="222"/>
      <c r="C25" s="268" t="s">
        <v>1881</v>
      </c>
      <c r="D25" s="262"/>
      <c r="E25" s="263">
        <v>3.16</v>
      </c>
      <c r="F25" s="224"/>
      <c r="G25" s="224"/>
      <c r="H25" s="224"/>
      <c r="I25" s="224"/>
      <c r="J25" s="224"/>
      <c r="K25" s="224"/>
      <c r="L25" s="224"/>
      <c r="M25" s="224"/>
      <c r="N25" s="223"/>
      <c r="O25" s="223"/>
      <c r="P25" s="223"/>
      <c r="Q25" s="223"/>
      <c r="R25" s="224"/>
      <c r="S25" s="224"/>
      <c r="T25" s="224"/>
      <c r="U25" s="224"/>
      <c r="V25" s="224"/>
      <c r="W25" s="224"/>
      <c r="X25" s="224"/>
      <c r="Y25" s="224"/>
      <c r="Z25" s="214"/>
      <c r="AA25" s="214"/>
      <c r="AB25" s="214"/>
      <c r="AC25" s="214"/>
      <c r="AD25" s="214"/>
      <c r="AE25" s="214"/>
      <c r="AF25" s="214"/>
      <c r="AG25" s="214" t="s">
        <v>371</v>
      </c>
      <c r="AH25" s="214">
        <v>0</v>
      </c>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ht="22.5" outlineLevel="1" x14ac:dyDescent="0.2">
      <c r="A26" s="236">
        <v>7</v>
      </c>
      <c r="B26" s="237" t="s">
        <v>420</v>
      </c>
      <c r="C26" s="254" t="s">
        <v>421</v>
      </c>
      <c r="D26" s="238" t="s">
        <v>403</v>
      </c>
      <c r="E26" s="239">
        <v>11.56</v>
      </c>
      <c r="F26" s="240"/>
      <c r="G26" s="241">
        <f>ROUND(E26*F26,2)</f>
        <v>0</v>
      </c>
      <c r="H26" s="240"/>
      <c r="I26" s="241">
        <f>ROUND(E26*H26,2)</f>
        <v>0</v>
      </c>
      <c r="J26" s="240"/>
      <c r="K26" s="241">
        <f>ROUND(E26*J26,2)</f>
        <v>0</v>
      </c>
      <c r="L26" s="241">
        <v>12</v>
      </c>
      <c r="M26" s="241">
        <f>G26*(1+L26/100)</f>
        <v>0</v>
      </c>
      <c r="N26" s="239">
        <v>1.3999999999999999E-4</v>
      </c>
      <c r="O26" s="239">
        <f>ROUND(E26*N26,2)</f>
        <v>0</v>
      </c>
      <c r="P26" s="239">
        <v>0</v>
      </c>
      <c r="Q26" s="239">
        <f>ROUND(E26*P26,2)</f>
        <v>0</v>
      </c>
      <c r="R26" s="241" t="s">
        <v>380</v>
      </c>
      <c r="S26" s="241" t="s">
        <v>315</v>
      </c>
      <c r="T26" s="242" t="s">
        <v>315</v>
      </c>
      <c r="U26" s="224">
        <v>0.06</v>
      </c>
      <c r="V26" s="224">
        <f>ROUND(E26*U26,2)</f>
        <v>0.69</v>
      </c>
      <c r="W26" s="224"/>
      <c r="X26" s="224" t="s">
        <v>336</v>
      </c>
      <c r="Y26" s="224" t="s">
        <v>317</v>
      </c>
      <c r="Z26" s="214"/>
      <c r="AA26" s="214"/>
      <c r="AB26" s="214"/>
      <c r="AC26" s="214"/>
      <c r="AD26" s="214"/>
      <c r="AE26" s="214"/>
      <c r="AF26" s="214"/>
      <c r="AG26" s="214" t="s">
        <v>367</v>
      </c>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2" x14ac:dyDescent="0.2">
      <c r="A27" s="221"/>
      <c r="B27" s="222"/>
      <c r="C27" s="268" t="s">
        <v>1883</v>
      </c>
      <c r="D27" s="262"/>
      <c r="E27" s="263">
        <v>7.52</v>
      </c>
      <c r="F27" s="224"/>
      <c r="G27" s="224"/>
      <c r="H27" s="224"/>
      <c r="I27" s="224"/>
      <c r="J27" s="224"/>
      <c r="K27" s="224"/>
      <c r="L27" s="224"/>
      <c r="M27" s="224"/>
      <c r="N27" s="223"/>
      <c r="O27" s="223"/>
      <c r="P27" s="223"/>
      <c r="Q27" s="223"/>
      <c r="R27" s="224"/>
      <c r="S27" s="224"/>
      <c r="T27" s="224"/>
      <c r="U27" s="224"/>
      <c r="V27" s="224"/>
      <c r="W27" s="224"/>
      <c r="X27" s="224"/>
      <c r="Y27" s="224"/>
      <c r="Z27" s="214"/>
      <c r="AA27" s="214"/>
      <c r="AB27" s="214"/>
      <c r="AC27" s="214"/>
      <c r="AD27" s="214"/>
      <c r="AE27" s="214"/>
      <c r="AF27" s="214"/>
      <c r="AG27" s="214" t="s">
        <v>371</v>
      </c>
      <c r="AH27" s="214">
        <v>0</v>
      </c>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3" x14ac:dyDescent="0.2">
      <c r="A28" s="221"/>
      <c r="B28" s="222"/>
      <c r="C28" s="268" t="s">
        <v>1884</v>
      </c>
      <c r="D28" s="262"/>
      <c r="E28" s="263">
        <v>4.04</v>
      </c>
      <c r="F28" s="224"/>
      <c r="G28" s="224"/>
      <c r="H28" s="224"/>
      <c r="I28" s="224"/>
      <c r="J28" s="224"/>
      <c r="K28" s="224"/>
      <c r="L28" s="224"/>
      <c r="M28" s="224"/>
      <c r="N28" s="223"/>
      <c r="O28" s="223"/>
      <c r="P28" s="223"/>
      <c r="Q28" s="223"/>
      <c r="R28" s="224"/>
      <c r="S28" s="224"/>
      <c r="T28" s="224"/>
      <c r="U28" s="224"/>
      <c r="V28" s="224"/>
      <c r="W28" s="224"/>
      <c r="X28" s="224"/>
      <c r="Y28" s="224"/>
      <c r="Z28" s="214"/>
      <c r="AA28" s="214"/>
      <c r="AB28" s="214"/>
      <c r="AC28" s="214"/>
      <c r="AD28" s="214"/>
      <c r="AE28" s="214"/>
      <c r="AF28" s="214"/>
      <c r="AG28" s="214" t="s">
        <v>371</v>
      </c>
      <c r="AH28" s="214">
        <v>0</v>
      </c>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x14ac:dyDescent="0.2">
      <c r="A29" s="229" t="s">
        <v>310</v>
      </c>
      <c r="B29" s="230" t="s">
        <v>193</v>
      </c>
      <c r="C29" s="253" t="s">
        <v>195</v>
      </c>
      <c r="D29" s="231"/>
      <c r="E29" s="232"/>
      <c r="F29" s="233"/>
      <c r="G29" s="233">
        <f>SUMIF(AG30:AG61,"&lt;&gt;NOR",G30:G61)</f>
        <v>0</v>
      </c>
      <c r="H29" s="233"/>
      <c r="I29" s="233">
        <f>SUM(I30:I61)</f>
        <v>0</v>
      </c>
      <c r="J29" s="233"/>
      <c r="K29" s="233">
        <f>SUM(K30:K61)</f>
        <v>0</v>
      </c>
      <c r="L29" s="233"/>
      <c r="M29" s="233">
        <f>SUM(M30:M61)</f>
        <v>0</v>
      </c>
      <c r="N29" s="232"/>
      <c r="O29" s="232">
        <f>SUM(O30:O61)</f>
        <v>3.0300000000000002</v>
      </c>
      <c r="P29" s="232"/>
      <c r="Q29" s="232">
        <f>SUM(Q30:Q61)</f>
        <v>0</v>
      </c>
      <c r="R29" s="233"/>
      <c r="S29" s="233"/>
      <c r="T29" s="234"/>
      <c r="U29" s="228"/>
      <c r="V29" s="228">
        <f>SUM(V30:V61)</f>
        <v>100.4</v>
      </c>
      <c r="W29" s="228"/>
      <c r="X29" s="228"/>
      <c r="Y29" s="228"/>
      <c r="AG29" t="s">
        <v>311</v>
      </c>
    </row>
    <row r="30" spans="1:60" ht="22.5" outlineLevel="1" x14ac:dyDescent="0.2">
      <c r="A30" s="236">
        <v>8</v>
      </c>
      <c r="B30" s="237" t="s">
        <v>431</v>
      </c>
      <c r="C30" s="254" t="s">
        <v>432</v>
      </c>
      <c r="D30" s="238" t="s">
        <v>379</v>
      </c>
      <c r="E30" s="239">
        <v>52.37885</v>
      </c>
      <c r="F30" s="240"/>
      <c r="G30" s="241">
        <f>ROUND(E30*F30,2)</f>
        <v>0</v>
      </c>
      <c r="H30" s="240"/>
      <c r="I30" s="241">
        <f>ROUND(E30*H30,2)</f>
        <v>0</v>
      </c>
      <c r="J30" s="240"/>
      <c r="K30" s="241">
        <f>ROUND(E30*J30,2)</f>
        <v>0</v>
      </c>
      <c r="L30" s="241">
        <v>12</v>
      </c>
      <c r="M30" s="241">
        <f>G30*(1+L30/100)</f>
        <v>0</v>
      </c>
      <c r="N30" s="239">
        <v>8.0000000000000007E-5</v>
      </c>
      <c r="O30" s="239">
        <f>ROUND(E30*N30,2)</f>
        <v>0</v>
      </c>
      <c r="P30" s="239">
        <v>0</v>
      </c>
      <c r="Q30" s="239">
        <f>ROUND(E30*P30,2)</f>
        <v>0</v>
      </c>
      <c r="R30" s="241" t="s">
        <v>380</v>
      </c>
      <c r="S30" s="241" t="s">
        <v>315</v>
      </c>
      <c r="T30" s="242" t="s">
        <v>315</v>
      </c>
      <c r="U30" s="224">
        <v>0.12</v>
      </c>
      <c r="V30" s="224">
        <f>ROUND(E30*U30,2)</f>
        <v>6.29</v>
      </c>
      <c r="W30" s="224"/>
      <c r="X30" s="224" t="s">
        <v>336</v>
      </c>
      <c r="Y30" s="224" t="s">
        <v>317</v>
      </c>
      <c r="Z30" s="214"/>
      <c r="AA30" s="214"/>
      <c r="AB30" s="214"/>
      <c r="AC30" s="214"/>
      <c r="AD30" s="214"/>
      <c r="AE30" s="214"/>
      <c r="AF30" s="214"/>
      <c r="AG30" s="214" t="s">
        <v>367</v>
      </c>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2" x14ac:dyDescent="0.2">
      <c r="A31" s="221"/>
      <c r="B31" s="222"/>
      <c r="C31" s="268" t="s">
        <v>1885</v>
      </c>
      <c r="D31" s="262"/>
      <c r="E31" s="263">
        <v>22.395849999999999</v>
      </c>
      <c r="F31" s="224"/>
      <c r="G31" s="224"/>
      <c r="H31" s="224"/>
      <c r="I31" s="224"/>
      <c r="J31" s="224"/>
      <c r="K31" s="224"/>
      <c r="L31" s="224"/>
      <c r="M31" s="224"/>
      <c r="N31" s="223"/>
      <c r="O31" s="223"/>
      <c r="P31" s="223"/>
      <c r="Q31" s="223"/>
      <c r="R31" s="224"/>
      <c r="S31" s="224"/>
      <c r="T31" s="224"/>
      <c r="U31" s="224"/>
      <c r="V31" s="224"/>
      <c r="W31" s="224"/>
      <c r="X31" s="224"/>
      <c r="Y31" s="224"/>
      <c r="Z31" s="214"/>
      <c r="AA31" s="214"/>
      <c r="AB31" s="214"/>
      <c r="AC31" s="214"/>
      <c r="AD31" s="214"/>
      <c r="AE31" s="214"/>
      <c r="AF31" s="214"/>
      <c r="AG31" s="214" t="s">
        <v>371</v>
      </c>
      <c r="AH31" s="214">
        <v>5</v>
      </c>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3" x14ac:dyDescent="0.2">
      <c r="A32" s="221"/>
      <c r="B32" s="222"/>
      <c r="C32" s="268" t="s">
        <v>1886</v>
      </c>
      <c r="D32" s="262"/>
      <c r="E32" s="263">
        <v>29.983000000000001</v>
      </c>
      <c r="F32" s="224"/>
      <c r="G32" s="224"/>
      <c r="H32" s="224"/>
      <c r="I32" s="224"/>
      <c r="J32" s="224"/>
      <c r="K32" s="224"/>
      <c r="L32" s="224"/>
      <c r="M32" s="224"/>
      <c r="N32" s="223"/>
      <c r="O32" s="223"/>
      <c r="P32" s="223"/>
      <c r="Q32" s="223"/>
      <c r="R32" s="224"/>
      <c r="S32" s="224"/>
      <c r="T32" s="224"/>
      <c r="U32" s="224"/>
      <c r="V32" s="224"/>
      <c r="W32" s="224"/>
      <c r="X32" s="224"/>
      <c r="Y32" s="224"/>
      <c r="Z32" s="214"/>
      <c r="AA32" s="214"/>
      <c r="AB32" s="214"/>
      <c r="AC32" s="214"/>
      <c r="AD32" s="214"/>
      <c r="AE32" s="214"/>
      <c r="AF32" s="214"/>
      <c r="AG32" s="214" t="s">
        <v>371</v>
      </c>
      <c r="AH32" s="214">
        <v>5</v>
      </c>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ht="22.5" outlineLevel="1" x14ac:dyDescent="0.2">
      <c r="A33" s="236">
        <v>9</v>
      </c>
      <c r="B33" s="237" t="s">
        <v>435</v>
      </c>
      <c r="C33" s="254" t="s">
        <v>436</v>
      </c>
      <c r="D33" s="238" t="s">
        <v>379</v>
      </c>
      <c r="E33" s="239">
        <v>22.395849999999999</v>
      </c>
      <c r="F33" s="240"/>
      <c r="G33" s="241">
        <f>ROUND(E33*F33,2)</f>
        <v>0</v>
      </c>
      <c r="H33" s="240"/>
      <c r="I33" s="241">
        <f>ROUND(E33*H33,2)</f>
        <v>0</v>
      </c>
      <c r="J33" s="240"/>
      <c r="K33" s="241">
        <f>ROUND(E33*J33,2)</f>
        <v>0</v>
      </c>
      <c r="L33" s="241">
        <v>12</v>
      </c>
      <c r="M33" s="241">
        <f>G33*(1+L33/100)</f>
        <v>0</v>
      </c>
      <c r="N33" s="239">
        <v>6.8999999999999999E-3</v>
      </c>
      <c r="O33" s="239">
        <f>ROUND(E33*N33,2)</f>
        <v>0.15</v>
      </c>
      <c r="P33" s="239">
        <v>0</v>
      </c>
      <c r="Q33" s="239">
        <f>ROUND(E33*P33,2)</f>
        <v>0</v>
      </c>
      <c r="R33" s="241" t="s">
        <v>380</v>
      </c>
      <c r="S33" s="241" t="s">
        <v>315</v>
      </c>
      <c r="T33" s="242" t="s">
        <v>315</v>
      </c>
      <c r="U33" s="224">
        <v>0.43</v>
      </c>
      <c r="V33" s="224">
        <f>ROUND(E33*U33,2)</f>
        <v>9.6300000000000008</v>
      </c>
      <c r="W33" s="224"/>
      <c r="X33" s="224" t="s">
        <v>336</v>
      </c>
      <c r="Y33" s="224" t="s">
        <v>317</v>
      </c>
      <c r="Z33" s="214"/>
      <c r="AA33" s="214"/>
      <c r="AB33" s="214"/>
      <c r="AC33" s="214"/>
      <c r="AD33" s="214"/>
      <c r="AE33" s="214"/>
      <c r="AF33" s="214"/>
      <c r="AG33" s="214" t="s">
        <v>367</v>
      </c>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2" x14ac:dyDescent="0.2">
      <c r="A34" s="221"/>
      <c r="B34" s="222"/>
      <c r="C34" s="267" t="s">
        <v>437</v>
      </c>
      <c r="D34" s="266"/>
      <c r="E34" s="266"/>
      <c r="F34" s="266"/>
      <c r="G34" s="266"/>
      <c r="H34" s="224"/>
      <c r="I34" s="224"/>
      <c r="J34" s="224"/>
      <c r="K34" s="224"/>
      <c r="L34" s="224"/>
      <c r="M34" s="224"/>
      <c r="N34" s="223"/>
      <c r="O34" s="223"/>
      <c r="P34" s="223"/>
      <c r="Q34" s="223"/>
      <c r="R34" s="224"/>
      <c r="S34" s="224"/>
      <c r="T34" s="224"/>
      <c r="U34" s="224"/>
      <c r="V34" s="224"/>
      <c r="W34" s="224"/>
      <c r="X34" s="224"/>
      <c r="Y34" s="224"/>
      <c r="Z34" s="214"/>
      <c r="AA34" s="214"/>
      <c r="AB34" s="214"/>
      <c r="AC34" s="214"/>
      <c r="AD34" s="214"/>
      <c r="AE34" s="214"/>
      <c r="AF34" s="214"/>
      <c r="AG34" s="214" t="s">
        <v>369</v>
      </c>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2" x14ac:dyDescent="0.2">
      <c r="A35" s="221"/>
      <c r="B35" s="222"/>
      <c r="C35" s="268" t="s">
        <v>1887</v>
      </c>
      <c r="D35" s="262"/>
      <c r="E35" s="263">
        <v>22.395849999999999</v>
      </c>
      <c r="F35" s="224"/>
      <c r="G35" s="224"/>
      <c r="H35" s="224"/>
      <c r="I35" s="224"/>
      <c r="J35" s="224"/>
      <c r="K35" s="224"/>
      <c r="L35" s="224"/>
      <c r="M35" s="224"/>
      <c r="N35" s="223"/>
      <c r="O35" s="223"/>
      <c r="P35" s="223"/>
      <c r="Q35" s="223"/>
      <c r="R35" s="224"/>
      <c r="S35" s="224"/>
      <c r="T35" s="224"/>
      <c r="U35" s="224"/>
      <c r="V35" s="224"/>
      <c r="W35" s="224"/>
      <c r="X35" s="224"/>
      <c r="Y35" s="224"/>
      <c r="Z35" s="214"/>
      <c r="AA35" s="214"/>
      <c r="AB35" s="214"/>
      <c r="AC35" s="214"/>
      <c r="AD35" s="214"/>
      <c r="AE35" s="214"/>
      <c r="AF35" s="214"/>
      <c r="AG35" s="214" t="s">
        <v>371</v>
      </c>
      <c r="AH35" s="214">
        <v>5</v>
      </c>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1" x14ac:dyDescent="0.2">
      <c r="A36" s="236">
        <v>10</v>
      </c>
      <c r="B36" s="237" t="s">
        <v>445</v>
      </c>
      <c r="C36" s="254" t="s">
        <v>446</v>
      </c>
      <c r="D36" s="238" t="s">
        <v>379</v>
      </c>
      <c r="E36" s="239">
        <v>29.983000000000001</v>
      </c>
      <c r="F36" s="240"/>
      <c r="G36" s="241">
        <f>ROUND(E36*F36,2)</f>
        <v>0</v>
      </c>
      <c r="H36" s="240"/>
      <c r="I36" s="241">
        <f>ROUND(E36*H36,2)</f>
        <v>0</v>
      </c>
      <c r="J36" s="240"/>
      <c r="K36" s="241">
        <f>ROUND(E36*J36,2)</f>
        <v>0</v>
      </c>
      <c r="L36" s="241">
        <v>12</v>
      </c>
      <c r="M36" s="241">
        <f>G36*(1+L36/100)</f>
        <v>0</v>
      </c>
      <c r="N36" s="239">
        <v>6.0499999999999998E-3</v>
      </c>
      <c r="O36" s="239">
        <f>ROUND(E36*N36,2)</f>
        <v>0.18</v>
      </c>
      <c r="P36" s="239">
        <v>0</v>
      </c>
      <c r="Q36" s="239">
        <f>ROUND(E36*P36,2)</f>
        <v>0</v>
      </c>
      <c r="R36" s="241" t="s">
        <v>380</v>
      </c>
      <c r="S36" s="241" t="s">
        <v>315</v>
      </c>
      <c r="T36" s="242" t="s">
        <v>315</v>
      </c>
      <c r="U36" s="224">
        <v>0.08</v>
      </c>
      <c r="V36" s="224">
        <f>ROUND(E36*U36,2)</f>
        <v>2.4</v>
      </c>
      <c r="W36" s="224"/>
      <c r="X36" s="224" t="s">
        <v>336</v>
      </c>
      <c r="Y36" s="224" t="s">
        <v>317</v>
      </c>
      <c r="Z36" s="214"/>
      <c r="AA36" s="214"/>
      <c r="AB36" s="214"/>
      <c r="AC36" s="214"/>
      <c r="AD36" s="214"/>
      <c r="AE36" s="214"/>
      <c r="AF36" s="214"/>
      <c r="AG36" s="214" t="s">
        <v>367</v>
      </c>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2" x14ac:dyDescent="0.2">
      <c r="A37" s="221"/>
      <c r="B37" s="222"/>
      <c r="C37" s="267" t="s">
        <v>437</v>
      </c>
      <c r="D37" s="266"/>
      <c r="E37" s="266"/>
      <c r="F37" s="266"/>
      <c r="G37" s="266"/>
      <c r="H37" s="224"/>
      <c r="I37" s="224"/>
      <c r="J37" s="224"/>
      <c r="K37" s="224"/>
      <c r="L37" s="224"/>
      <c r="M37" s="224"/>
      <c r="N37" s="223"/>
      <c r="O37" s="223"/>
      <c r="P37" s="223"/>
      <c r="Q37" s="223"/>
      <c r="R37" s="224"/>
      <c r="S37" s="224"/>
      <c r="T37" s="224"/>
      <c r="U37" s="224"/>
      <c r="V37" s="224"/>
      <c r="W37" s="224"/>
      <c r="X37" s="224"/>
      <c r="Y37" s="224"/>
      <c r="Z37" s="214"/>
      <c r="AA37" s="214"/>
      <c r="AB37" s="214"/>
      <c r="AC37" s="214"/>
      <c r="AD37" s="214"/>
      <c r="AE37" s="214"/>
      <c r="AF37" s="214"/>
      <c r="AG37" s="214" t="s">
        <v>369</v>
      </c>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2" x14ac:dyDescent="0.2">
      <c r="A38" s="221"/>
      <c r="B38" s="222"/>
      <c r="C38" s="268" t="s">
        <v>591</v>
      </c>
      <c r="D38" s="262"/>
      <c r="E38" s="263"/>
      <c r="F38" s="224"/>
      <c r="G38" s="224"/>
      <c r="H38" s="224"/>
      <c r="I38" s="224"/>
      <c r="J38" s="224"/>
      <c r="K38" s="224"/>
      <c r="L38" s="224"/>
      <c r="M38" s="224"/>
      <c r="N38" s="223"/>
      <c r="O38" s="223"/>
      <c r="P38" s="223"/>
      <c r="Q38" s="223"/>
      <c r="R38" s="224"/>
      <c r="S38" s="224"/>
      <c r="T38" s="224"/>
      <c r="U38" s="224"/>
      <c r="V38" s="224"/>
      <c r="W38" s="224"/>
      <c r="X38" s="224"/>
      <c r="Y38" s="224"/>
      <c r="Z38" s="214"/>
      <c r="AA38" s="214"/>
      <c r="AB38" s="214"/>
      <c r="AC38" s="214"/>
      <c r="AD38" s="214"/>
      <c r="AE38" s="214"/>
      <c r="AF38" s="214"/>
      <c r="AG38" s="214" t="s">
        <v>371</v>
      </c>
      <c r="AH38" s="214">
        <v>0</v>
      </c>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3" x14ac:dyDescent="0.2">
      <c r="A39" s="221"/>
      <c r="B39" s="222"/>
      <c r="C39" s="268" t="s">
        <v>991</v>
      </c>
      <c r="D39" s="262"/>
      <c r="E39" s="263"/>
      <c r="F39" s="224"/>
      <c r="G39" s="224"/>
      <c r="H39" s="224"/>
      <c r="I39" s="224"/>
      <c r="J39" s="224"/>
      <c r="K39" s="224"/>
      <c r="L39" s="224"/>
      <c r="M39" s="224"/>
      <c r="N39" s="223"/>
      <c r="O39" s="223"/>
      <c r="P39" s="223"/>
      <c r="Q39" s="223"/>
      <c r="R39" s="224"/>
      <c r="S39" s="224"/>
      <c r="T39" s="224"/>
      <c r="U39" s="224"/>
      <c r="V39" s="224"/>
      <c r="W39" s="224"/>
      <c r="X39" s="224"/>
      <c r="Y39" s="224"/>
      <c r="Z39" s="214"/>
      <c r="AA39" s="214"/>
      <c r="AB39" s="214"/>
      <c r="AC39" s="214"/>
      <c r="AD39" s="214"/>
      <c r="AE39" s="214"/>
      <c r="AF39" s="214"/>
      <c r="AG39" s="214" t="s">
        <v>371</v>
      </c>
      <c r="AH39" s="214">
        <v>0</v>
      </c>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3" x14ac:dyDescent="0.2">
      <c r="A40" s="221"/>
      <c r="B40" s="222"/>
      <c r="C40" s="268" t="s">
        <v>1888</v>
      </c>
      <c r="D40" s="262"/>
      <c r="E40" s="263">
        <v>11.715999999999999</v>
      </c>
      <c r="F40" s="224"/>
      <c r="G40" s="224"/>
      <c r="H40" s="224"/>
      <c r="I40" s="224"/>
      <c r="J40" s="224"/>
      <c r="K40" s="224"/>
      <c r="L40" s="224"/>
      <c r="M40" s="224"/>
      <c r="N40" s="223"/>
      <c r="O40" s="223"/>
      <c r="P40" s="223"/>
      <c r="Q40" s="223"/>
      <c r="R40" s="224"/>
      <c r="S40" s="224"/>
      <c r="T40" s="224"/>
      <c r="U40" s="224"/>
      <c r="V40" s="224"/>
      <c r="W40" s="224"/>
      <c r="X40" s="224"/>
      <c r="Y40" s="224"/>
      <c r="Z40" s="214"/>
      <c r="AA40" s="214"/>
      <c r="AB40" s="214"/>
      <c r="AC40" s="214"/>
      <c r="AD40" s="214"/>
      <c r="AE40" s="214"/>
      <c r="AF40" s="214"/>
      <c r="AG40" s="214" t="s">
        <v>371</v>
      </c>
      <c r="AH40" s="214">
        <v>0</v>
      </c>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3" x14ac:dyDescent="0.2">
      <c r="A41" s="221"/>
      <c r="B41" s="222"/>
      <c r="C41" s="268" t="s">
        <v>1889</v>
      </c>
      <c r="D41" s="262"/>
      <c r="E41" s="263">
        <v>-1.41</v>
      </c>
      <c r="F41" s="224"/>
      <c r="G41" s="224"/>
      <c r="H41" s="224"/>
      <c r="I41" s="224"/>
      <c r="J41" s="224"/>
      <c r="K41" s="224"/>
      <c r="L41" s="224"/>
      <c r="M41" s="224"/>
      <c r="N41" s="223"/>
      <c r="O41" s="223"/>
      <c r="P41" s="223"/>
      <c r="Q41" s="223"/>
      <c r="R41" s="224"/>
      <c r="S41" s="224"/>
      <c r="T41" s="224"/>
      <c r="U41" s="224"/>
      <c r="V41" s="224"/>
      <c r="W41" s="224"/>
      <c r="X41" s="224"/>
      <c r="Y41" s="224"/>
      <c r="Z41" s="214"/>
      <c r="AA41" s="214"/>
      <c r="AB41" s="214"/>
      <c r="AC41" s="214"/>
      <c r="AD41" s="214"/>
      <c r="AE41" s="214"/>
      <c r="AF41" s="214"/>
      <c r="AG41" s="214" t="s">
        <v>371</v>
      </c>
      <c r="AH41" s="214">
        <v>0</v>
      </c>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outlineLevel="3" x14ac:dyDescent="0.2">
      <c r="A42" s="221"/>
      <c r="B42" s="222"/>
      <c r="C42" s="268" t="s">
        <v>1890</v>
      </c>
      <c r="D42" s="262"/>
      <c r="E42" s="263">
        <v>21.056000000000001</v>
      </c>
      <c r="F42" s="224"/>
      <c r="G42" s="224"/>
      <c r="H42" s="224"/>
      <c r="I42" s="224"/>
      <c r="J42" s="224"/>
      <c r="K42" s="224"/>
      <c r="L42" s="224"/>
      <c r="M42" s="224"/>
      <c r="N42" s="223"/>
      <c r="O42" s="223"/>
      <c r="P42" s="223"/>
      <c r="Q42" s="223"/>
      <c r="R42" s="224"/>
      <c r="S42" s="224"/>
      <c r="T42" s="224"/>
      <c r="U42" s="224"/>
      <c r="V42" s="224"/>
      <c r="W42" s="224"/>
      <c r="X42" s="224"/>
      <c r="Y42" s="224"/>
      <c r="Z42" s="214"/>
      <c r="AA42" s="214"/>
      <c r="AB42" s="214"/>
      <c r="AC42" s="214"/>
      <c r="AD42" s="214"/>
      <c r="AE42" s="214"/>
      <c r="AF42" s="214"/>
      <c r="AG42" s="214" t="s">
        <v>371</v>
      </c>
      <c r="AH42" s="214">
        <v>0</v>
      </c>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outlineLevel="3" x14ac:dyDescent="0.2">
      <c r="A43" s="221"/>
      <c r="B43" s="222"/>
      <c r="C43" s="268" t="s">
        <v>1891</v>
      </c>
      <c r="D43" s="262"/>
      <c r="E43" s="263">
        <v>-1.379</v>
      </c>
      <c r="F43" s="224"/>
      <c r="G43" s="224"/>
      <c r="H43" s="224"/>
      <c r="I43" s="224"/>
      <c r="J43" s="224"/>
      <c r="K43" s="224"/>
      <c r="L43" s="224"/>
      <c r="M43" s="224"/>
      <c r="N43" s="223"/>
      <c r="O43" s="223"/>
      <c r="P43" s="223"/>
      <c r="Q43" s="223"/>
      <c r="R43" s="224"/>
      <c r="S43" s="224"/>
      <c r="T43" s="224"/>
      <c r="U43" s="224"/>
      <c r="V43" s="224"/>
      <c r="W43" s="224"/>
      <c r="X43" s="224"/>
      <c r="Y43" s="224"/>
      <c r="Z43" s="214"/>
      <c r="AA43" s="214"/>
      <c r="AB43" s="214"/>
      <c r="AC43" s="214"/>
      <c r="AD43" s="214"/>
      <c r="AE43" s="214"/>
      <c r="AF43" s="214"/>
      <c r="AG43" s="214" t="s">
        <v>371</v>
      </c>
      <c r="AH43" s="214">
        <v>0</v>
      </c>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ht="22.5" outlineLevel="1" x14ac:dyDescent="0.2">
      <c r="A44" s="236">
        <v>11</v>
      </c>
      <c r="B44" s="237" t="s">
        <v>1608</v>
      </c>
      <c r="C44" s="254" t="s">
        <v>1609</v>
      </c>
      <c r="D44" s="238" t="s">
        <v>379</v>
      </c>
      <c r="E44" s="239">
        <v>22.395849999999999</v>
      </c>
      <c r="F44" s="240"/>
      <c r="G44" s="241">
        <f>ROUND(E44*F44,2)</f>
        <v>0</v>
      </c>
      <c r="H44" s="240"/>
      <c r="I44" s="241">
        <f>ROUND(E44*H44,2)</f>
        <v>0</v>
      </c>
      <c r="J44" s="240"/>
      <c r="K44" s="241">
        <f>ROUND(E44*J44,2)</f>
        <v>0</v>
      </c>
      <c r="L44" s="241">
        <v>12</v>
      </c>
      <c r="M44" s="241">
        <f>G44*(1+L44/100)</f>
        <v>0</v>
      </c>
      <c r="N44" s="239">
        <v>2.46E-2</v>
      </c>
      <c r="O44" s="239">
        <f>ROUND(E44*N44,2)</f>
        <v>0.55000000000000004</v>
      </c>
      <c r="P44" s="239">
        <v>0</v>
      </c>
      <c r="Q44" s="239">
        <f>ROUND(E44*P44,2)</f>
        <v>0</v>
      </c>
      <c r="R44" s="241" t="s">
        <v>366</v>
      </c>
      <c r="S44" s="241" t="s">
        <v>315</v>
      </c>
      <c r="T44" s="242" t="s">
        <v>315</v>
      </c>
      <c r="U44" s="224">
        <v>0.43</v>
      </c>
      <c r="V44" s="224">
        <f>ROUND(E44*U44,2)</f>
        <v>9.6300000000000008</v>
      </c>
      <c r="W44" s="224"/>
      <c r="X44" s="224" t="s">
        <v>336</v>
      </c>
      <c r="Y44" s="224" t="s">
        <v>317</v>
      </c>
      <c r="Z44" s="214"/>
      <c r="AA44" s="214"/>
      <c r="AB44" s="214"/>
      <c r="AC44" s="214"/>
      <c r="AD44" s="214"/>
      <c r="AE44" s="214"/>
      <c r="AF44" s="214"/>
      <c r="AG44" s="214" t="s">
        <v>367</v>
      </c>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2" x14ac:dyDescent="0.2">
      <c r="A45" s="221"/>
      <c r="B45" s="222"/>
      <c r="C45" s="268" t="s">
        <v>991</v>
      </c>
      <c r="D45" s="262"/>
      <c r="E45" s="263"/>
      <c r="F45" s="224"/>
      <c r="G45" s="224"/>
      <c r="H45" s="224"/>
      <c r="I45" s="224"/>
      <c r="J45" s="224"/>
      <c r="K45" s="224"/>
      <c r="L45" s="224"/>
      <c r="M45" s="224"/>
      <c r="N45" s="223"/>
      <c r="O45" s="223"/>
      <c r="P45" s="223"/>
      <c r="Q45" s="223"/>
      <c r="R45" s="224"/>
      <c r="S45" s="224"/>
      <c r="T45" s="224"/>
      <c r="U45" s="224"/>
      <c r="V45" s="224"/>
      <c r="W45" s="224"/>
      <c r="X45" s="224"/>
      <c r="Y45" s="224"/>
      <c r="Z45" s="214"/>
      <c r="AA45" s="214"/>
      <c r="AB45" s="214"/>
      <c r="AC45" s="214"/>
      <c r="AD45" s="214"/>
      <c r="AE45" s="214"/>
      <c r="AF45" s="214"/>
      <c r="AG45" s="214" t="s">
        <v>371</v>
      </c>
      <c r="AH45" s="214">
        <v>0</v>
      </c>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3" x14ac:dyDescent="0.2">
      <c r="A46" s="221"/>
      <c r="B46" s="222"/>
      <c r="C46" s="268" t="s">
        <v>1892</v>
      </c>
      <c r="D46" s="262"/>
      <c r="E46" s="263">
        <v>23.774850000000001</v>
      </c>
      <c r="F46" s="224"/>
      <c r="G46" s="224"/>
      <c r="H46" s="224"/>
      <c r="I46" s="224"/>
      <c r="J46" s="224"/>
      <c r="K46" s="224"/>
      <c r="L46" s="224"/>
      <c r="M46" s="224"/>
      <c r="N46" s="223"/>
      <c r="O46" s="223"/>
      <c r="P46" s="223"/>
      <c r="Q46" s="223"/>
      <c r="R46" s="224"/>
      <c r="S46" s="224"/>
      <c r="T46" s="224"/>
      <c r="U46" s="224"/>
      <c r="V46" s="224"/>
      <c r="W46" s="224"/>
      <c r="X46" s="224"/>
      <c r="Y46" s="224"/>
      <c r="Z46" s="214"/>
      <c r="AA46" s="214"/>
      <c r="AB46" s="214"/>
      <c r="AC46" s="214"/>
      <c r="AD46" s="214"/>
      <c r="AE46" s="214"/>
      <c r="AF46" s="214"/>
      <c r="AG46" s="214" t="s">
        <v>371</v>
      </c>
      <c r="AH46" s="214">
        <v>0</v>
      </c>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outlineLevel="3" x14ac:dyDescent="0.2">
      <c r="A47" s="221"/>
      <c r="B47" s="222"/>
      <c r="C47" s="268" t="s">
        <v>1893</v>
      </c>
      <c r="D47" s="262"/>
      <c r="E47" s="263">
        <v>-1.379</v>
      </c>
      <c r="F47" s="224"/>
      <c r="G47" s="224"/>
      <c r="H47" s="224"/>
      <c r="I47" s="224"/>
      <c r="J47" s="224"/>
      <c r="K47" s="224"/>
      <c r="L47" s="224"/>
      <c r="M47" s="224"/>
      <c r="N47" s="223"/>
      <c r="O47" s="223"/>
      <c r="P47" s="223"/>
      <c r="Q47" s="223"/>
      <c r="R47" s="224"/>
      <c r="S47" s="224"/>
      <c r="T47" s="224"/>
      <c r="U47" s="224"/>
      <c r="V47" s="224"/>
      <c r="W47" s="224"/>
      <c r="X47" s="224"/>
      <c r="Y47" s="224"/>
      <c r="Z47" s="214"/>
      <c r="AA47" s="214"/>
      <c r="AB47" s="214"/>
      <c r="AC47" s="214"/>
      <c r="AD47" s="214"/>
      <c r="AE47" s="214"/>
      <c r="AF47" s="214"/>
      <c r="AG47" s="214" t="s">
        <v>371</v>
      </c>
      <c r="AH47" s="214">
        <v>0</v>
      </c>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1" x14ac:dyDescent="0.2">
      <c r="A48" s="236">
        <v>12</v>
      </c>
      <c r="B48" s="237" t="s">
        <v>1894</v>
      </c>
      <c r="C48" s="254" t="s">
        <v>1895</v>
      </c>
      <c r="D48" s="238" t="s">
        <v>379</v>
      </c>
      <c r="E48" s="239">
        <v>10</v>
      </c>
      <c r="F48" s="240"/>
      <c r="G48" s="241">
        <f>ROUND(E48*F48,2)</f>
        <v>0</v>
      </c>
      <c r="H48" s="240"/>
      <c r="I48" s="241">
        <f>ROUND(E48*H48,2)</f>
        <v>0</v>
      </c>
      <c r="J48" s="240"/>
      <c r="K48" s="241">
        <f>ROUND(E48*J48,2)</f>
        <v>0</v>
      </c>
      <c r="L48" s="241">
        <v>12</v>
      </c>
      <c r="M48" s="241">
        <f>G48*(1+L48/100)</f>
        <v>0</v>
      </c>
      <c r="N48" s="239">
        <v>3.9039999999999998E-2</v>
      </c>
      <c r="O48" s="239">
        <f>ROUND(E48*N48,2)</f>
        <v>0.39</v>
      </c>
      <c r="P48" s="239">
        <v>0</v>
      </c>
      <c r="Q48" s="239">
        <f>ROUND(E48*P48,2)</f>
        <v>0</v>
      </c>
      <c r="R48" s="241" t="s">
        <v>366</v>
      </c>
      <c r="S48" s="241" t="s">
        <v>315</v>
      </c>
      <c r="T48" s="242" t="s">
        <v>315</v>
      </c>
      <c r="U48" s="224">
        <v>1.88</v>
      </c>
      <c r="V48" s="224">
        <f>ROUND(E48*U48,2)</f>
        <v>18.8</v>
      </c>
      <c r="W48" s="224"/>
      <c r="X48" s="224" t="s">
        <v>336</v>
      </c>
      <c r="Y48" s="224" t="s">
        <v>317</v>
      </c>
      <c r="Z48" s="214"/>
      <c r="AA48" s="214"/>
      <c r="AB48" s="214"/>
      <c r="AC48" s="214"/>
      <c r="AD48" s="214"/>
      <c r="AE48" s="214"/>
      <c r="AF48" s="214"/>
      <c r="AG48" s="214" t="s">
        <v>367</v>
      </c>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2" x14ac:dyDescent="0.2">
      <c r="A49" s="221"/>
      <c r="B49" s="222"/>
      <c r="C49" s="267" t="s">
        <v>1896</v>
      </c>
      <c r="D49" s="266"/>
      <c r="E49" s="266"/>
      <c r="F49" s="266"/>
      <c r="G49" s="266"/>
      <c r="H49" s="224"/>
      <c r="I49" s="224"/>
      <c r="J49" s="224"/>
      <c r="K49" s="224"/>
      <c r="L49" s="224"/>
      <c r="M49" s="224"/>
      <c r="N49" s="223"/>
      <c r="O49" s="223"/>
      <c r="P49" s="223"/>
      <c r="Q49" s="223"/>
      <c r="R49" s="224"/>
      <c r="S49" s="224"/>
      <c r="T49" s="224"/>
      <c r="U49" s="224"/>
      <c r="V49" s="224"/>
      <c r="W49" s="224"/>
      <c r="X49" s="224"/>
      <c r="Y49" s="224"/>
      <c r="Z49" s="214"/>
      <c r="AA49" s="214"/>
      <c r="AB49" s="214"/>
      <c r="AC49" s="214"/>
      <c r="AD49" s="214"/>
      <c r="AE49" s="214"/>
      <c r="AF49" s="214"/>
      <c r="AG49" s="214" t="s">
        <v>369</v>
      </c>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2" x14ac:dyDescent="0.2">
      <c r="A50" s="221"/>
      <c r="B50" s="222"/>
      <c r="C50" s="268" t="s">
        <v>1897</v>
      </c>
      <c r="D50" s="262"/>
      <c r="E50" s="263"/>
      <c r="F50" s="224"/>
      <c r="G50" s="224"/>
      <c r="H50" s="224"/>
      <c r="I50" s="224"/>
      <c r="J50" s="224"/>
      <c r="K50" s="224"/>
      <c r="L50" s="224"/>
      <c r="M50" s="224"/>
      <c r="N50" s="223"/>
      <c r="O50" s="223"/>
      <c r="P50" s="223"/>
      <c r="Q50" s="223"/>
      <c r="R50" s="224"/>
      <c r="S50" s="224"/>
      <c r="T50" s="224"/>
      <c r="U50" s="224"/>
      <c r="V50" s="224"/>
      <c r="W50" s="224"/>
      <c r="X50" s="224"/>
      <c r="Y50" s="224"/>
      <c r="Z50" s="214"/>
      <c r="AA50" s="214"/>
      <c r="AB50" s="214"/>
      <c r="AC50" s="214"/>
      <c r="AD50" s="214"/>
      <c r="AE50" s="214"/>
      <c r="AF50" s="214"/>
      <c r="AG50" s="214" t="s">
        <v>371</v>
      </c>
      <c r="AH50" s="214">
        <v>0</v>
      </c>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outlineLevel="3" x14ac:dyDescent="0.2">
      <c r="A51" s="221"/>
      <c r="B51" s="222"/>
      <c r="C51" s="268" t="s">
        <v>1898</v>
      </c>
      <c r="D51" s="262"/>
      <c r="E51" s="263">
        <v>10</v>
      </c>
      <c r="F51" s="224"/>
      <c r="G51" s="224"/>
      <c r="H51" s="224"/>
      <c r="I51" s="224"/>
      <c r="J51" s="224"/>
      <c r="K51" s="224"/>
      <c r="L51" s="224"/>
      <c r="M51" s="224"/>
      <c r="N51" s="223"/>
      <c r="O51" s="223"/>
      <c r="P51" s="223"/>
      <c r="Q51" s="223"/>
      <c r="R51" s="224"/>
      <c r="S51" s="224"/>
      <c r="T51" s="224"/>
      <c r="U51" s="224"/>
      <c r="V51" s="224"/>
      <c r="W51" s="224"/>
      <c r="X51" s="224"/>
      <c r="Y51" s="224"/>
      <c r="Z51" s="214"/>
      <c r="AA51" s="214"/>
      <c r="AB51" s="214"/>
      <c r="AC51" s="214"/>
      <c r="AD51" s="214"/>
      <c r="AE51" s="214"/>
      <c r="AF51" s="214"/>
      <c r="AG51" s="214" t="s">
        <v>371</v>
      </c>
      <c r="AH51" s="214">
        <v>0</v>
      </c>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ht="22.5" outlineLevel="1" x14ac:dyDescent="0.2">
      <c r="A52" s="236">
        <v>13</v>
      </c>
      <c r="B52" s="237" t="s">
        <v>1899</v>
      </c>
      <c r="C52" s="254" t="s">
        <v>1900</v>
      </c>
      <c r="D52" s="238" t="s">
        <v>379</v>
      </c>
      <c r="E52" s="239">
        <v>0.73499999999999999</v>
      </c>
      <c r="F52" s="240"/>
      <c r="G52" s="241">
        <f>ROUND(E52*F52,2)</f>
        <v>0</v>
      </c>
      <c r="H52" s="240"/>
      <c r="I52" s="241">
        <f>ROUND(E52*H52,2)</f>
        <v>0</v>
      </c>
      <c r="J52" s="240"/>
      <c r="K52" s="241">
        <f>ROUND(E52*J52,2)</f>
        <v>0</v>
      </c>
      <c r="L52" s="241">
        <v>12</v>
      </c>
      <c r="M52" s="241">
        <f>G52*(1+L52/100)</f>
        <v>0</v>
      </c>
      <c r="N52" s="239">
        <v>2.7099999999999999E-2</v>
      </c>
      <c r="O52" s="239">
        <f>ROUND(E52*N52,2)</f>
        <v>0.02</v>
      </c>
      <c r="P52" s="239">
        <v>0</v>
      </c>
      <c r="Q52" s="239">
        <f>ROUND(E52*P52,2)</f>
        <v>0</v>
      </c>
      <c r="R52" s="241" t="s">
        <v>380</v>
      </c>
      <c r="S52" s="241" t="s">
        <v>315</v>
      </c>
      <c r="T52" s="242" t="s">
        <v>315</v>
      </c>
      <c r="U52" s="224">
        <v>0.72399999999999998</v>
      </c>
      <c r="V52" s="224">
        <f>ROUND(E52*U52,2)</f>
        <v>0.53</v>
      </c>
      <c r="W52" s="224"/>
      <c r="X52" s="224" t="s">
        <v>336</v>
      </c>
      <c r="Y52" s="224" t="s">
        <v>317</v>
      </c>
      <c r="Z52" s="214"/>
      <c r="AA52" s="214"/>
      <c r="AB52" s="214"/>
      <c r="AC52" s="214"/>
      <c r="AD52" s="214"/>
      <c r="AE52" s="214"/>
      <c r="AF52" s="214"/>
      <c r="AG52" s="214" t="s">
        <v>337</v>
      </c>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2" x14ac:dyDescent="0.2">
      <c r="A53" s="221"/>
      <c r="B53" s="222"/>
      <c r="C53" s="267" t="s">
        <v>1023</v>
      </c>
      <c r="D53" s="266"/>
      <c r="E53" s="266"/>
      <c r="F53" s="266"/>
      <c r="G53" s="266"/>
      <c r="H53" s="224"/>
      <c r="I53" s="224"/>
      <c r="J53" s="224"/>
      <c r="K53" s="224"/>
      <c r="L53" s="224"/>
      <c r="M53" s="224"/>
      <c r="N53" s="223"/>
      <c r="O53" s="223"/>
      <c r="P53" s="223"/>
      <c r="Q53" s="223"/>
      <c r="R53" s="224"/>
      <c r="S53" s="224"/>
      <c r="T53" s="224"/>
      <c r="U53" s="224"/>
      <c r="V53" s="224"/>
      <c r="W53" s="224"/>
      <c r="X53" s="224"/>
      <c r="Y53" s="224"/>
      <c r="Z53" s="214"/>
      <c r="AA53" s="214"/>
      <c r="AB53" s="214"/>
      <c r="AC53" s="214"/>
      <c r="AD53" s="214"/>
      <c r="AE53" s="214"/>
      <c r="AF53" s="214"/>
      <c r="AG53" s="214" t="s">
        <v>369</v>
      </c>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outlineLevel="2" x14ac:dyDescent="0.2">
      <c r="A54" s="221"/>
      <c r="B54" s="222"/>
      <c r="C54" s="268" t="s">
        <v>1901</v>
      </c>
      <c r="D54" s="262"/>
      <c r="E54" s="263">
        <v>0.73499999999999999</v>
      </c>
      <c r="F54" s="224"/>
      <c r="G54" s="224"/>
      <c r="H54" s="224"/>
      <c r="I54" s="224"/>
      <c r="J54" s="224"/>
      <c r="K54" s="224"/>
      <c r="L54" s="224"/>
      <c r="M54" s="224"/>
      <c r="N54" s="223"/>
      <c r="O54" s="223"/>
      <c r="P54" s="223"/>
      <c r="Q54" s="223"/>
      <c r="R54" s="224"/>
      <c r="S54" s="224"/>
      <c r="T54" s="224"/>
      <c r="U54" s="224"/>
      <c r="V54" s="224"/>
      <c r="W54" s="224"/>
      <c r="X54" s="224"/>
      <c r="Y54" s="224"/>
      <c r="Z54" s="214"/>
      <c r="AA54" s="214"/>
      <c r="AB54" s="214"/>
      <c r="AC54" s="214"/>
      <c r="AD54" s="214"/>
      <c r="AE54" s="214"/>
      <c r="AF54" s="214"/>
      <c r="AG54" s="214" t="s">
        <v>371</v>
      </c>
      <c r="AH54" s="214">
        <v>0</v>
      </c>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ht="22.5" outlineLevel="1" x14ac:dyDescent="0.2">
      <c r="A55" s="236">
        <v>14</v>
      </c>
      <c r="B55" s="237" t="s">
        <v>457</v>
      </c>
      <c r="C55" s="254" t="s">
        <v>458</v>
      </c>
      <c r="D55" s="238" t="s">
        <v>379</v>
      </c>
      <c r="E55" s="239">
        <v>53.113849999999999</v>
      </c>
      <c r="F55" s="240"/>
      <c r="G55" s="241">
        <f>ROUND(E55*F55,2)</f>
        <v>0</v>
      </c>
      <c r="H55" s="240"/>
      <c r="I55" s="241">
        <f>ROUND(E55*H55,2)</f>
        <v>0</v>
      </c>
      <c r="J55" s="240"/>
      <c r="K55" s="241">
        <f>ROUND(E55*J55,2)</f>
        <v>0</v>
      </c>
      <c r="L55" s="241">
        <v>12</v>
      </c>
      <c r="M55" s="241">
        <f>G55*(1+L55/100)</f>
        <v>0</v>
      </c>
      <c r="N55" s="239">
        <v>3.6099999999999999E-3</v>
      </c>
      <c r="O55" s="239">
        <f>ROUND(E55*N55,2)</f>
        <v>0.19</v>
      </c>
      <c r="P55" s="239">
        <v>0</v>
      </c>
      <c r="Q55" s="239">
        <f>ROUND(E55*P55,2)</f>
        <v>0</v>
      </c>
      <c r="R55" s="241" t="s">
        <v>380</v>
      </c>
      <c r="S55" s="241" t="s">
        <v>315</v>
      </c>
      <c r="T55" s="242" t="s">
        <v>315</v>
      </c>
      <c r="U55" s="224">
        <v>0.36</v>
      </c>
      <c r="V55" s="224">
        <f>ROUND(E55*U55,2)</f>
        <v>19.12</v>
      </c>
      <c r="W55" s="224"/>
      <c r="X55" s="224" t="s">
        <v>336</v>
      </c>
      <c r="Y55" s="224" t="s">
        <v>317</v>
      </c>
      <c r="Z55" s="214"/>
      <c r="AA55" s="214"/>
      <c r="AB55" s="214"/>
      <c r="AC55" s="214"/>
      <c r="AD55" s="214"/>
      <c r="AE55" s="214"/>
      <c r="AF55" s="214"/>
      <c r="AG55" s="214" t="s">
        <v>367</v>
      </c>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outlineLevel="2" x14ac:dyDescent="0.2">
      <c r="A56" s="221"/>
      <c r="B56" s="222"/>
      <c r="C56" s="268" t="s">
        <v>1885</v>
      </c>
      <c r="D56" s="262"/>
      <c r="E56" s="263">
        <v>22.395849999999999</v>
      </c>
      <c r="F56" s="224"/>
      <c r="G56" s="224"/>
      <c r="H56" s="224"/>
      <c r="I56" s="224"/>
      <c r="J56" s="224"/>
      <c r="K56" s="224"/>
      <c r="L56" s="224"/>
      <c r="M56" s="224"/>
      <c r="N56" s="223"/>
      <c r="O56" s="223"/>
      <c r="P56" s="223"/>
      <c r="Q56" s="223"/>
      <c r="R56" s="224"/>
      <c r="S56" s="224"/>
      <c r="T56" s="224"/>
      <c r="U56" s="224"/>
      <c r="V56" s="224"/>
      <c r="W56" s="224"/>
      <c r="X56" s="224"/>
      <c r="Y56" s="224"/>
      <c r="Z56" s="214"/>
      <c r="AA56" s="214"/>
      <c r="AB56" s="214"/>
      <c r="AC56" s="214"/>
      <c r="AD56" s="214"/>
      <c r="AE56" s="214"/>
      <c r="AF56" s="214"/>
      <c r="AG56" s="214" t="s">
        <v>371</v>
      </c>
      <c r="AH56" s="214">
        <v>5</v>
      </c>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outlineLevel="3" x14ac:dyDescent="0.2">
      <c r="A57" s="221"/>
      <c r="B57" s="222"/>
      <c r="C57" s="268" t="s">
        <v>1886</v>
      </c>
      <c r="D57" s="262"/>
      <c r="E57" s="263">
        <v>29.983000000000001</v>
      </c>
      <c r="F57" s="224"/>
      <c r="G57" s="224"/>
      <c r="H57" s="224"/>
      <c r="I57" s="224"/>
      <c r="J57" s="224"/>
      <c r="K57" s="224"/>
      <c r="L57" s="224"/>
      <c r="M57" s="224"/>
      <c r="N57" s="223"/>
      <c r="O57" s="223"/>
      <c r="P57" s="223"/>
      <c r="Q57" s="223"/>
      <c r="R57" s="224"/>
      <c r="S57" s="224"/>
      <c r="T57" s="224"/>
      <c r="U57" s="224"/>
      <c r="V57" s="224"/>
      <c r="W57" s="224"/>
      <c r="X57" s="224"/>
      <c r="Y57" s="224"/>
      <c r="Z57" s="214"/>
      <c r="AA57" s="214"/>
      <c r="AB57" s="214"/>
      <c r="AC57" s="214"/>
      <c r="AD57" s="214"/>
      <c r="AE57" s="214"/>
      <c r="AF57" s="214"/>
      <c r="AG57" s="214" t="s">
        <v>371</v>
      </c>
      <c r="AH57" s="214">
        <v>5</v>
      </c>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outlineLevel="3" x14ac:dyDescent="0.2">
      <c r="A58" s="221"/>
      <c r="B58" s="222"/>
      <c r="C58" s="268" t="s">
        <v>1902</v>
      </c>
      <c r="D58" s="262"/>
      <c r="E58" s="263">
        <v>0.73499999999999999</v>
      </c>
      <c r="F58" s="224"/>
      <c r="G58" s="224"/>
      <c r="H58" s="224"/>
      <c r="I58" s="224"/>
      <c r="J58" s="224"/>
      <c r="K58" s="224"/>
      <c r="L58" s="224"/>
      <c r="M58" s="224"/>
      <c r="N58" s="223"/>
      <c r="O58" s="223"/>
      <c r="P58" s="223"/>
      <c r="Q58" s="223"/>
      <c r="R58" s="224"/>
      <c r="S58" s="224"/>
      <c r="T58" s="224"/>
      <c r="U58" s="224"/>
      <c r="V58" s="224"/>
      <c r="W58" s="224"/>
      <c r="X58" s="224"/>
      <c r="Y58" s="224"/>
      <c r="Z58" s="214"/>
      <c r="AA58" s="214"/>
      <c r="AB58" s="214"/>
      <c r="AC58" s="214"/>
      <c r="AD58" s="214"/>
      <c r="AE58" s="214"/>
      <c r="AF58" s="214"/>
      <c r="AG58" s="214" t="s">
        <v>371</v>
      </c>
      <c r="AH58" s="214">
        <v>5</v>
      </c>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1" x14ac:dyDescent="0.2">
      <c r="A59" s="236">
        <v>15</v>
      </c>
      <c r="B59" s="237" t="s">
        <v>466</v>
      </c>
      <c r="C59" s="254" t="s">
        <v>467</v>
      </c>
      <c r="D59" s="238" t="s">
        <v>403</v>
      </c>
      <c r="E59" s="239">
        <v>28.88</v>
      </c>
      <c r="F59" s="240"/>
      <c r="G59" s="241">
        <f>ROUND(E59*F59,2)</f>
        <v>0</v>
      </c>
      <c r="H59" s="240"/>
      <c r="I59" s="241">
        <f>ROUND(E59*H59,2)</f>
        <v>0</v>
      </c>
      <c r="J59" s="240"/>
      <c r="K59" s="241">
        <f>ROUND(E59*J59,2)</f>
        <v>0</v>
      </c>
      <c r="L59" s="241">
        <v>12</v>
      </c>
      <c r="M59" s="241">
        <f>G59*(1+L59/100)</f>
        <v>0</v>
      </c>
      <c r="N59" s="239">
        <v>5.3690000000000002E-2</v>
      </c>
      <c r="O59" s="239">
        <f>ROUND(E59*N59,2)</f>
        <v>1.55</v>
      </c>
      <c r="P59" s="239">
        <v>0</v>
      </c>
      <c r="Q59" s="239">
        <f>ROUND(E59*P59,2)</f>
        <v>0</v>
      </c>
      <c r="R59" s="241"/>
      <c r="S59" s="241" t="s">
        <v>331</v>
      </c>
      <c r="T59" s="242" t="s">
        <v>316</v>
      </c>
      <c r="U59" s="224">
        <v>1.17717</v>
      </c>
      <c r="V59" s="224">
        <f>ROUND(E59*U59,2)</f>
        <v>34</v>
      </c>
      <c r="W59" s="224"/>
      <c r="X59" s="224" t="s">
        <v>336</v>
      </c>
      <c r="Y59" s="224" t="s">
        <v>317</v>
      </c>
      <c r="Z59" s="214"/>
      <c r="AA59" s="214"/>
      <c r="AB59" s="214"/>
      <c r="AC59" s="214"/>
      <c r="AD59" s="214"/>
      <c r="AE59" s="214"/>
      <c r="AF59" s="214"/>
      <c r="AG59" s="214" t="s">
        <v>337</v>
      </c>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outlineLevel="2" x14ac:dyDescent="0.2">
      <c r="A60" s="221"/>
      <c r="B60" s="222"/>
      <c r="C60" s="268" t="s">
        <v>1903</v>
      </c>
      <c r="D60" s="262"/>
      <c r="E60" s="263">
        <v>19.600000000000001</v>
      </c>
      <c r="F60" s="224"/>
      <c r="G60" s="224"/>
      <c r="H60" s="224"/>
      <c r="I60" s="224"/>
      <c r="J60" s="224"/>
      <c r="K60" s="224"/>
      <c r="L60" s="224"/>
      <c r="M60" s="224"/>
      <c r="N60" s="223"/>
      <c r="O60" s="223"/>
      <c r="P60" s="223"/>
      <c r="Q60" s="223"/>
      <c r="R60" s="224"/>
      <c r="S60" s="224"/>
      <c r="T60" s="224"/>
      <c r="U60" s="224"/>
      <c r="V60" s="224"/>
      <c r="W60" s="224"/>
      <c r="X60" s="224"/>
      <c r="Y60" s="224"/>
      <c r="Z60" s="214"/>
      <c r="AA60" s="214"/>
      <c r="AB60" s="214"/>
      <c r="AC60" s="214"/>
      <c r="AD60" s="214"/>
      <c r="AE60" s="214"/>
      <c r="AF60" s="214"/>
      <c r="AG60" s="214" t="s">
        <v>371</v>
      </c>
      <c r="AH60" s="214">
        <v>0</v>
      </c>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3" x14ac:dyDescent="0.2">
      <c r="A61" s="221"/>
      <c r="B61" s="222"/>
      <c r="C61" s="268" t="s">
        <v>1904</v>
      </c>
      <c r="D61" s="262"/>
      <c r="E61" s="263">
        <v>9.2799999999999994</v>
      </c>
      <c r="F61" s="224"/>
      <c r="G61" s="224"/>
      <c r="H61" s="224"/>
      <c r="I61" s="224"/>
      <c r="J61" s="224"/>
      <c r="K61" s="224"/>
      <c r="L61" s="224"/>
      <c r="M61" s="224"/>
      <c r="N61" s="223"/>
      <c r="O61" s="223"/>
      <c r="P61" s="223"/>
      <c r="Q61" s="223"/>
      <c r="R61" s="224"/>
      <c r="S61" s="224"/>
      <c r="T61" s="224"/>
      <c r="U61" s="224"/>
      <c r="V61" s="224"/>
      <c r="W61" s="224"/>
      <c r="X61" s="224"/>
      <c r="Y61" s="224"/>
      <c r="Z61" s="214"/>
      <c r="AA61" s="214"/>
      <c r="AB61" s="214"/>
      <c r="AC61" s="214"/>
      <c r="AD61" s="214"/>
      <c r="AE61" s="214"/>
      <c r="AF61" s="214"/>
      <c r="AG61" s="214" t="s">
        <v>371</v>
      </c>
      <c r="AH61" s="214">
        <v>0</v>
      </c>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x14ac:dyDescent="0.2">
      <c r="A62" s="229" t="s">
        <v>310</v>
      </c>
      <c r="B62" s="230" t="s">
        <v>198</v>
      </c>
      <c r="C62" s="253" t="s">
        <v>199</v>
      </c>
      <c r="D62" s="231"/>
      <c r="E62" s="232"/>
      <c r="F62" s="233"/>
      <c r="G62" s="233">
        <f>SUMIF(AG63:AG69,"&lt;&gt;NOR",G63:G69)</f>
        <v>0</v>
      </c>
      <c r="H62" s="233"/>
      <c r="I62" s="233">
        <f>SUM(I63:I69)</f>
        <v>0</v>
      </c>
      <c r="J62" s="233"/>
      <c r="K62" s="233">
        <f>SUM(K63:K69)</f>
        <v>0</v>
      </c>
      <c r="L62" s="233"/>
      <c r="M62" s="233">
        <f>SUM(M63:M69)</f>
        <v>0</v>
      </c>
      <c r="N62" s="232"/>
      <c r="O62" s="232">
        <f>SUM(O63:O69)</f>
        <v>6.9999999999999993E-2</v>
      </c>
      <c r="P62" s="232"/>
      <c r="Q62" s="232">
        <f>SUM(Q63:Q69)</f>
        <v>0</v>
      </c>
      <c r="R62" s="233"/>
      <c r="S62" s="233"/>
      <c r="T62" s="234"/>
      <c r="U62" s="228"/>
      <c r="V62" s="228">
        <f>SUM(V63:V69)</f>
        <v>1.72</v>
      </c>
      <c r="W62" s="228"/>
      <c r="X62" s="228"/>
      <c r="Y62" s="228"/>
      <c r="AG62" t="s">
        <v>311</v>
      </c>
    </row>
    <row r="63" spans="1:60" ht="22.5" outlineLevel="1" x14ac:dyDescent="0.2">
      <c r="A63" s="236">
        <v>16</v>
      </c>
      <c r="B63" s="237" t="s">
        <v>475</v>
      </c>
      <c r="C63" s="254" t="s">
        <v>476</v>
      </c>
      <c r="D63" s="238" t="s">
        <v>365</v>
      </c>
      <c r="E63" s="239">
        <v>0.20649999999999999</v>
      </c>
      <c r="F63" s="240"/>
      <c r="G63" s="241">
        <f>ROUND(E63*F63,2)</f>
        <v>0</v>
      </c>
      <c r="H63" s="240"/>
      <c r="I63" s="241">
        <f>ROUND(E63*H63,2)</f>
        <v>0</v>
      </c>
      <c r="J63" s="240"/>
      <c r="K63" s="241">
        <f>ROUND(E63*J63,2)</f>
        <v>0</v>
      </c>
      <c r="L63" s="241">
        <v>12</v>
      </c>
      <c r="M63" s="241">
        <f>G63*(1+L63/100)</f>
        <v>0</v>
      </c>
      <c r="N63" s="239">
        <v>0.30802000000000002</v>
      </c>
      <c r="O63" s="239">
        <f>ROUND(E63*N63,2)</f>
        <v>0.06</v>
      </c>
      <c r="P63" s="239">
        <v>0</v>
      </c>
      <c r="Q63" s="239">
        <f>ROUND(E63*P63,2)</f>
        <v>0</v>
      </c>
      <c r="R63" s="241" t="s">
        <v>380</v>
      </c>
      <c r="S63" s="241" t="s">
        <v>315</v>
      </c>
      <c r="T63" s="242" t="s">
        <v>315</v>
      </c>
      <c r="U63" s="224">
        <v>5.24</v>
      </c>
      <c r="V63" s="224">
        <f>ROUND(E63*U63,2)</f>
        <v>1.08</v>
      </c>
      <c r="W63" s="224"/>
      <c r="X63" s="224" t="s">
        <v>336</v>
      </c>
      <c r="Y63" s="224" t="s">
        <v>317</v>
      </c>
      <c r="Z63" s="214"/>
      <c r="AA63" s="214"/>
      <c r="AB63" s="214"/>
      <c r="AC63" s="214"/>
      <c r="AD63" s="214"/>
      <c r="AE63" s="214"/>
      <c r="AF63" s="214"/>
      <c r="AG63" s="214" t="s">
        <v>367</v>
      </c>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2" x14ac:dyDescent="0.2">
      <c r="A64" s="221"/>
      <c r="B64" s="222"/>
      <c r="C64" s="268" t="s">
        <v>354</v>
      </c>
      <c r="D64" s="262"/>
      <c r="E64" s="263"/>
      <c r="F64" s="224"/>
      <c r="G64" s="224"/>
      <c r="H64" s="224"/>
      <c r="I64" s="224"/>
      <c r="J64" s="224"/>
      <c r="K64" s="224"/>
      <c r="L64" s="224"/>
      <c r="M64" s="224"/>
      <c r="N64" s="223"/>
      <c r="O64" s="223"/>
      <c r="P64" s="223"/>
      <c r="Q64" s="223"/>
      <c r="R64" s="224"/>
      <c r="S64" s="224"/>
      <c r="T64" s="224"/>
      <c r="U64" s="224"/>
      <c r="V64" s="224"/>
      <c r="W64" s="224"/>
      <c r="X64" s="224"/>
      <c r="Y64" s="224"/>
      <c r="Z64" s="214"/>
      <c r="AA64" s="214"/>
      <c r="AB64" s="214"/>
      <c r="AC64" s="214"/>
      <c r="AD64" s="214"/>
      <c r="AE64" s="214"/>
      <c r="AF64" s="214"/>
      <c r="AG64" s="214" t="s">
        <v>371</v>
      </c>
      <c r="AH64" s="214">
        <v>0</v>
      </c>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outlineLevel="3" x14ac:dyDescent="0.2">
      <c r="A65" s="221"/>
      <c r="B65" s="222"/>
      <c r="C65" s="268" t="s">
        <v>1905</v>
      </c>
      <c r="D65" s="262"/>
      <c r="E65" s="263"/>
      <c r="F65" s="224"/>
      <c r="G65" s="224"/>
      <c r="H65" s="224"/>
      <c r="I65" s="224"/>
      <c r="J65" s="224"/>
      <c r="K65" s="224"/>
      <c r="L65" s="224"/>
      <c r="M65" s="224"/>
      <c r="N65" s="223"/>
      <c r="O65" s="223"/>
      <c r="P65" s="223"/>
      <c r="Q65" s="223"/>
      <c r="R65" s="224"/>
      <c r="S65" s="224"/>
      <c r="T65" s="224"/>
      <c r="U65" s="224"/>
      <c r="V65" s="224"/>
      <c r="W65" s="224"/>
      <c r="X65" s="224"/>
      <c r="Y65" s="224"/>
      <c r="Z65" s="214"/>
      <c r="AA65" s="214"/>
      <c r="AB65" s="214"/>
      <c r="AC65" s="214"/>
      <c r="AD65" s="214"/>
      <c r="AE65" s="214"/>
      <c r="AF65" s="214"/>
      <c r="AG65" s="214" t="s">
        <v>371</v>
      </c>
      <c r="AH65" s="214">
        <v>0</v>
      </c>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outlineLevel="3" x14ac:dyDescent="0.2">
      <c r="A66" s="221"/>
      <c r="B66" s="222"/>
      <c r="C66" s="268" t="s">
        <v>1906</v>
      </c>
      <c r="D66" s="262"/>
      <c r="E66" s="263">
        <v>0.158</v>
      </c>
      <c r="F66" s="224"/>
      <c r="G66" s="224"/>
      <c r="H66" s="224"/>
      <c r="I66" s="224"/>
      <c r="J66" s="224"/>
      <c r="K66" s="224"/>
      <c r="L66" s="224"/>
      <c r="M66" s="224"/>
      <c r="N66" s="223"/>
      <c r="O66" s="223"/>
      <c r="P66" s="223"/>
      <c r="Q66" s="223"/>
      <c r="R66" s="224"/>
      <c r="S66" s="224"/>
      <c r="T66" s="224"/>
      <c r="U66" s="224"/>
      <c r="V66" s="224"/>
      <c r="W66" s="224"/>
      <c r="X66" s="224"/>
      <c r="Y66" s="224"/>
      <c r="Z66" s="214"/>
      <c r="AA66" s="214"/>
      <c r="AB66" s="214"/>
      <c r="AC66" s="214"/>
      <c r="AD66" s="214"/>
      <c r="AE66" s="214"/>
      <c r="AF66" s="214"/>
      <c r="AG66" s="214" t="s">
        <v>371</v>
      </c>
      <c r="AH66" s="214">
        <v>0</v>
      </c>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3" x14ac:dyDescent="0.2">
      <c r="A67" s="221"/>
      <c r="B67" s="222"/>
      <c r="C67" s="268" t="s">
        <v>1907</v>
      </c>
      <c r="D67" s="262"/>
      <c r="E67" s="263">
        <v>4.8500000000000001E-2</v>
      </c>
      <c r="F67" s="224"/>
      <c r="G67" s="224"/>
      <c r="H67" s="224"/>
      <c r="I67" s="224"/>
      <c r="J67" s="224"/>
      <c r="K67" s="224"/>
      <c r="L67" s="224"/>
      <c r="M67" s="224"/>
      <c r="N67" s="223"/>
      <c r="O67" s="223"/>
      <c r="P67" s="223"/>
      <c r="Q67" s="223"/>
      <c r="R67" s="224"/>
      <c r="S67" s="224"/>
      <c r="T67" s="224"/>
      <c r="U67" s="224"/>
      <c r="V67" s="224"/>
      <c r="W67" s="224"/>
      <c r="X67" s="224"/>
      <c r="Y67" s="224"/>
      <c r="Z67" s="214"/>
      <c r="AA67" s="214"/>
      <c r="AB67" s="214"/>
      <c r="AC67" s="214"/>
      <c r="AD67" s="214"/>
      <c r="AE67" s="214"/>
      <c r="AF67" s="214"/>
      <c r="AG67" s="214" t="s">
        <v>371</v>
      </c>
      <c r="AH67" s="214">
        <v>0</v>
      </c>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1" x14ac:dyDescent="0.2">
      <c r="A68" s="245">
        <v>17</v>
      </c>
      <c r="B68" s="246" t="s">
        <v>485</v>
      </c>
      <c r="C68" s="256" t="s">
        <v>486</v>
      </c>
      <c r="D68" s="247" t="s">
        <v>379</v>
      </c>
      <c r="E68" s="248">
        <v>1</v>
      </c>
      <c r="F68" s="249"/>
      <c r="G68" s="250">
        <f>ROUND(E68*F68,2)</f>
        <v>0</v>
      </c>
      <c r="H68" s="249"/>
      <c r="I68" s="250">
        <f>ROUND(E68*H68,2)</f>
        <v>0</v>
      </c>
      <c r="J68" s="249"/>
      <c r="K68" s="250">
        <f>ROUND(E68*J68,2)</f>
        <v>0</v>
      </c>
      <c r="L68" s="250">
        <v>12</v>
      </c>
      <c r="M68" s="250">
        <f>G68*(1+L68/100)</f>
        <v>0</v>
      </c>
      <c r="N68" s="248">
        <v>1.41E-2</v>
      </c>
      <c r="O68" s="248">
        <f>ROUND(E68*N68,2)</f>
        <v>0.01</v>
      </c>
      <c r="P68" s="248">
        <v>0</v>
      </c>
      <c r="Q68" s="248">
        <f>ROUND(E68*P68,2)</f>
        <v>0</v>
      </c>
      <c r="R68" s="250" t="s">
        <v>380</v>
      </c>
      <c r="S68" s="250" t="s">
        <v>315</v>
      </c>
      <c r="T68" s="251" t="s">
        <v>315</v>
      </c>
      <c r="U68" s="224">
        <v>0.39600000000000002</v>
      </c>
      <c r="V68" s="224">
        <f>ROUND(E68*U68,2)</f>
        <v>0.4</v>
      </c>
      <c r="W68" s="224"/>
      <c r="X68" s="224" t="s">
        <v>336</v>
      </c>
      <c r="Y68" s="224" t="s">
        <v>317</v>
      </c>
      <c r="Z68" s="214"/>
      <c r="AA68" s="214"/>
      <c r="AB68" s="214"/>
      <c r="AC68" s="214"/>
      <c r="AD68" s="214"/>
      <c r="AE68" s="214"/>
      <c r="AF68" s="214"/>
      <c r="AG68" s="214" t="s">
        <v>367</v>
      </c>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1" x14ac:dyDescent="0.2">
      <c r="A69" s="245">
        <v>18</v>
      </c>
      <c r="B69" s="246" t="s">
        <v>487</v>
      </c>
      <c r="C69" s="256" t="s">
        <v>488</v>
      </c>
      <c r="D69" s="247" t="s">
        <v>379</v>
      </c>
      <c r="E69" s="248">
        <v>1</v>
      </c>
      <c r="F69" s="249"/>
      <c r="G69" s="250">
        <f>ROUND(E69*F69,2)</f>
        <v>0</v>
      </c>
      <c r="H69" s="249"/>
      <c r="I69" s="250">
        <f>ROUND(E69*H69,2)</f>
        <v>0</v>
      </c>
      <c r="J69" s="249"/>
      <c r="K69" s="250">
        <f>ROUND(E69*J69,2)</f>
        <v>0</v>
      </c>
      <c r="L69" s="250">
        <v>12</v>
      </c>
      <c r="M69" s="250">
        <f>G69*(1+L69/100)</f>
        <v>0</v>
      </c>
      <c r="N69" s="248">
        <v>0</v>
      </c>
      <c r="O69" s="248">
        <f>ROUND(E69*N69,2)</f>
        <v>0</v>
      </c>
      <c r="P69" s="248">
        <v>0</v>
      </c>
      <c r="Q69" s="248">
        <f>ROUND(E69*P69,2)</f>
        <v>0</v>
      </c>
      <c r="R69" s="250" t="s">
        <v>380</v>
      </c>
      <c r="S69" s="250" t="s">
        <v>315</v>
      </c>
      <c r="T69" s="251" t="s">
        <v>315</v>
      </c>
      <c r="U69" s="224">
        <v>0.24</v>
      </c>
      <c r="V69" s="224">
        <f>ROUND(E69*U69,2)</f>
        <v>0.24</v>
      </c>
      <c r="W69" s="224"/>
      <c r="X69" s="224" t="s">
        <v>336</v>
      </c>
      <c r="Y69" s="224" t="s">
        <v>317</v>
      </c>
      <c r="Z69" s="214"/>
      <c r="AA69" s="214"/>
      <c r="AB69" s="214"/>
      <c r="AC69" s="214"/>
      <c r="AD69" s="214"/>
      <c r="AE69" s="214"/>
      <c r="AF69" s="214"/>
      <c r="AG69" s="214" t="s">
        <v>367</v>
      </c>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x14ac:dyDescent="0.2">
      <c r="A70" s="229" t="s">
        <v>310</v>
      </c>
      <c r="B70" s="230" t="s">
        <v>200</v>
      </c>
      <c r="C70" s="253" t="s">
        <v>201</v>
      </c>
      <c r="D70" s="231"/>
      <c r="E70" s="232"/>
      <c r="F70" s="233"/>
      <c r="G70" s="233">
        <f>SUMIF(AG71:AG78,"&lt;&gt;NOR",G71:G78)</f>
        <v>0</v>
      </c>
      <c r="H70" s="233"/>
      <c r="I70" s="233">
        <f>SUM(I71:I78)</f>
        <v>0</v>
      </c>
      <c r="J70" s="233"/>
      <c r="K70" s="233">
        <f>SUM(K71:K78)</f>
        <v>0</v>
      </c>
      <c r="L70" s="233"/>
      <c r="M70" s="233">
        <f>SUM(M71:M78)</f>
        <v>0</v>
      </c>
      <c r="N70" s="232"/>
      <c r="O70" s="232">
        <f>SUM(O71:O78)</f>
        <v>0.5</v>
      </c>
      <c r="P70" s="232"/>
      <c r="Q70" s="232">
        <f>SUM(Q71:Q78)</f>
        <v>0</v>
      </c>
      <c r="R70" s="233"/>
      <c r="S70" s="233"/>
      <c r="T70" s="234"/>
      <c r="U70" s="228"/>
      <c r="V70" s="228">
        <f>SUM(V71:V78)</f>
        <v>10.64</v>
      </c>
      <c r="W70" s="228"/>
      <c r="X70" s="228"/>
      <c r="Y70" s="228"/>
      <c r="AG70" t="s">
        <v>311</v>
      </c>
    </row>
    <row r="71" spans="1:60" outlineLevel="1" x14ac:dyDescent="0.2">
      <c r="A71" s="236">
        <v>19</v>
      </c>
      <c r="B71" s="237" t="s">
        <v>1039</v>
      </c>
      <c r="C71" s="254" t="s">
        <v>1040</v>
      </c>
      <c r="D71" s="238" t="s">
        <v>375</v>
      </c>
      <c r="E71" s="239">
        <v>1</v>
      </c>
      <c r="F71" s="240"/>
      <c r="G71" s="241">
        <f>ROUND(E71*F71,2)</f>
        <v>0</v>
      </c>
      <c r="H71" s="240"/>
      <c r="I71" s="241">
        <f>ROUND(E71*H71,2)</f>
        <v>0</v>
      </c>
      <c r="J71" s="240"/>
      <c r="K71" s="241">
        <f>ROUND(E71*J71,2)</f>
        <v>0</v>
      </c>
      <c r="L71" s="241">
        <v>12</v>
      </c>
      <c r="M71" s="241">
        <f>G71*(1+L71/100)</f>
        <v>0</v>
      </c>
      <c r="N71" s="239">
        <v>0.49075000000000002</v>
      </c>
      <c r="O71" s="239">
        <f>ROUND(E71*N71,2)</f>
        <v>0.49</v>
      </c>
      <c r="P71" s="239">
        <v>0</v>
      </c>
      <c r="Q71" s="239">
        <f>ROUND(E71*P71,2)</f>
        <v>0</v>
      </c>
      <c r="R71" s="241" t="s">
        <v>380</v>
      </c>
      <c r="S71" s="241" t="s">
        <v>315</v>
      </c>
      <c r="T71" s="242" t="s">
        <v>315</v>
      </c>
      <c r="U71" s="224">
        <v>8.82</v>
      </c>
      <c r="V71" s="224">
        <f>ROUND(E71*U71,2)</f>
        <v>8.82</v>
      </c>
      <c r="W71" s="224"/>
      <c r="X71" s="224" t="s">
        <v>336</v>
      </c>
      <c r="Y71" s="224" t="s">
        <v>317</v>
      </c>
      <c r="Z71" s="214"/>
      <c r="AA71" s="214"/>
      <c r="AB71" s="214"/>
      <c r="AC71" s="214"/>
      <c r="AD71" s="214"/>
      <c r="AE71" s="214"/>
      <c r="AF71" s="214"/>
      <c r="AG71" s="214" t="s">
        <v>337</v>
      </c>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ht="22.5" outlineLevel="2" x14ac:dyDescent="0.2">
      <c r="A72" s="221"/>
      <c r="B72" s="222"/>
      <c r="C72" s="267" t="s">
        <v>1041</v>
      </c>
      <c r="D72" s="266"/>
      <c r="E72" s="266"/>
      <c r="F72" s="266"/>
      <c r="G72" s="266"/>
      <c r="H72" s="224"/>
      <c r="I72" s="224"/>
      <c r="J72" s="224"/>
      <c r="K72" s="224"/>
      <c r="L72" s="224"/>
      <c r="M72" s="224"/>
      <c r="N72" s="223"/>
      <c r="O72" s="223"/>
      <c r="P72" s="223"/>
      <c r="Q72" s="223"/>
      <c r="R72" s="224"/>
      <c r="S72" s="224"/>
      <c r="T72" s="224"/>
      <c r="U72" s="224"/>
      <c r="V72" s="224"/>
      <c r="W72" s="224"/>
      <c r="X72" s="224"/>
      <c r="Y72" s="224"/>
      <c r="Z72" s="214"/>
      <c r="AA72" s="214"/>
      <c r="AB72" s="214"/>
      <c r="AC72" s="214"/>
      <c r="AD72" s="214"/>
      <c r="AE72" s="214"/>
      <c r="AF72" s="214"/>
      <c r="AG72" s="214" t="s">
        <v>369</v>
      </c>
      <c r="AH72" s="214"/>
      <c r="AI72" s="214"/>
      <c r="AJ72" s="214"/>
      <c r="AK72" s="214"/>
      <c r="AL72" s="214"/>
      <c r="AM72" s="214"/>
      <c r="AN72" s="214"/>
      <c r="AO72" s="214"/>
      <c r="AP72" s="214"/>
      <c r="AQ72" s="214"/>
      <c r="AR72" s="214"/>
      <c r="AS72" s="214"/>
      <c r="AT72" s="214"/>
      <c r="AU72" s="214"/>
      <c r="AV72" s="214"/>
      <c r="AW72" s="214"/>
      <c r="AX72" s="214"/>
      <c r="AY72" s="214"/>
      <c r="AZ72" s="214"/>
      <c r="BA72" s="244" t="str">
        <f>C72</f>
        <v>a protiplynových dveří bez nebo včetně dveřních křídel do vynechaného otvoru, s obetonováním , včetně manipulační dopravy, kotvení zárubně do zdiva  např. s uklínováním, s případným přivařením k obnažené výztuži, se zalitím, resp. zabetonováním, včetně bednění.</v>
      </c>
      <c r="BB72" s="214"/>
      <c r="BC72" s="214"/>
      <c r="BD72" s="214"/>
      <c r="BE72" s="214"/>
      <c r="BF72" s="214"/>
      <c r="BG72" s="214"/>
      <c r="BH72" s="214"/>
    </row>
    <row r="73" spans="1:60" outlineLevel="2" x14ac:dyDescent="0.2">
      <c r="A73" s="221"/>
      <c r="B73" s="222"/>
      <c r="C73" s="268" t="s">
        <v>1042</v>
      </c>
      <c r="D73" s="262"/>
      <c r="E73" s="263">
        <v>1</v>
      </c>
      <c r="F73" s="224"/>
      <c r="G73" s="224"/>
      <c r="H73" s="224"/>
      <c r="I73" s="224"/>
      <c r="J73" s="224"/>
      <c r="K73" s="224"/>
      <c r="L73" s="224"/>
      <c r="M73" s="224"/>
      <c r="N73" s="223"/>
      <c r="O73" s="223"/>
      <c r="P73" s="223"/>
      <c r="Q73" s="223"/>
      <c r="R73" s="224"/>
      <c r="S73" s="224"/>
      <c r="T73" s="224"/>
      <c r="U73" s="224"/>
      <c r="V73" s="224"/>
      <c r="W73" s="224"/>
      <c r="X73" s="224"/>
      <c r="Y73" s="224"/>
      <c r="Z73" s="214"/>
      <c r="AA73" s="214"/>
      <c r="AB73" s="214"/>
      <c r="AC73" s="214"/>
      <c r="AD73" s="214"/>
      <c r="AE73" s="214"/>
      <c r="AF73" s="214"/>
      <c r="AG73" s="214" t="s">
        <v>371</v>
      </c>
      <c r="AH73" s="214">
        <v>0</v>
      </c>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ht="22.5" outlineLevel="1" x14ac:dyDescent="0.2">
      <c r="A74" s="236">
        <v>20</v>
      </c>
      <c r="B74" s="237" t="s">
        <v>1043</v>
      </c>
      <c r="C74" s="254" t="s">
        <v>1044</v>
      </c>
      <c r="D74" s="238" t="s">
        <v>375</v>
      </c>
      <c r="E74" s="239">
        <v>1</v>
      </c>
      <c r="F74" s="240"/>
      <c r="G74" s="241">
        <f>ROUND(E74*F74,2)</f>
        <v>0</v>
      </c>
      <c r="H74" s="240"/>
      <c r="I74" s="241">
        <f>ROUND(E74*H74,2)</f>
        <v>0</v>
      </c>
      <c r="J74" s="240"/>
      <c r="K74" s="241">
        <f>ROUND(E74*J74,2)</f>
        <v>0</v>
      </c>
      <c r="L74" s="241">
        <v>12</v>
      </c>
      <c r="M74" s="241">
        <f>G74*(1+L74/100)</f>
        <v>0</v>
      </c>
      <c r="N74" s="239">
        <v>1.2999999999999999E-2</v>
      </c>
      <c r="O74" s="239">
        <f>ROUND(E74*N74,2)</f>
        <v>0.01</v>
      </c>
      <c r="P74" s="239">
        <v>0</v>
      </c>
      <c r="Q74" s="239">
        <f>ROUND(E74*P74,2)</f>
        <v>0</v>
      </c>
      <c r="R74" s="241" t="s">
        <v>428</v>
      </c>
      <c r="S74" s="241" t="s">
        <v>315</v>
      </c>
      <c r="T74" s="242" t="s">
        <v>315</v>
      </c>
      <c r="U74" s="224">
        <v>0</v>
      </c>
      <c r="V74" s="224">
        <f>ROUND(E74*U74,2)</f>
        <v>0</v>
      </c>
      <c r="W74" s="224"/>
      <c r="X74" s="224" t="s">
        <v>429</v>
      </c>
      <c r="Y74" s="224" t="s">
        <v>317</v>
      </c>
      <c r="Z74" s="214"/>
      <c r="AA74" s="214"/>
      <c r="AB74" s="214"/>
      <c r="AC74" s="214"/>
      <c r="AD74" s="214"/>
      <c r="AE74" s="214"/>
      <c r="AF74" s="214"/>
      <c r="AG74" s="214" t="s">
        <v>430</v>
      </c>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2" x14ac:dyDescent="0.2">
      <c r="A75" s="221"/>
      <c r="B75" s="222"/>
      <c r="C75" s="268" t="s">
        <v>1045</v>
      </c>
      <c r="D75" s="262"/>
      <c r="E75" s="263">
        <v>1</v>
      </c>
      <c r="F75" s="224"/>
      <c r="G75" s="224"/>
      <c r="H75" s="224"/>
      <c r="I75" s="224"/>
      <c r="J75" s="224"/>
      <c r="K75" s="224"/>
      <c r="L75" s="224"/>
      <c r="M75" s="224"/>
      <c r="N75" s="223"/>
      <c r="O75" s="223"/>
      <c r="P75" s="223"/>
      <c r="Q75" s="223"/>
      <c r="R75" s="224"/>
      <c r="S75" s="224"/>
      <c r="T75" s="224"/>
      <c r="U75" s="224"/>
      <c r="V75" s="224"/>
      <c r="W75" s="224"/>
      <c r="X75" s="224"/>
      <c r="Y75" s="224"/>
      <c r="Z75" s="214"/>
      <c r="AA75" s="214"/>
      <c r="AB75" s="214"/>
      <c r="AC75" s="214"/>
      <c r="AD75" s="214"/>
      <c r="AE75" s="214"/>
      <c r="AF75" s="214"/>
      <c r="AG75" s="214" t="s">
        <v>371</v>
      </c>
      <c r="AH75" s="214">
        <v>0</v>
      </c>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outlineLevel="1" x14ac:dyDescent="0.2">
      <c r="A76" s="236">
        <v>21</v>
      </c>
      <c r="B76" s="237" t="s">
        <v>493</v>
      </c>
      <c r="C76" s="254" t="s">
        <v>494</v>
      </c>
      <c r="D76" s="238" t="s">
        <v>403</v>
      </c>
      <c r="E76" s="239">
        <v>9.08</v>
      </c>
      <c r="F76" s="240"/>
      <c r="G76" s="241">
        <f>ROUND(E76*F76,2)</f>
        <v>0</v>
      </c>
      <c r="H76" s="240"/>
      <c r="I76" s="241">
        <f>ROUND(E76*H76,2)</f>
        <v>0</v>
      </c>
      <c r="J76" s="240"/>
      <c r="K76" s="241">
        <f>ROUND(E76*J76,2)</f>
        <v>0</v>
      </c>
      <c r="L76" s="241">
        <v>12</v>
      </c>
      <c r="M76" s="241">
        <f>G76*(1+L76/100)</f>
        <v>0</v>
      </c>
      <c r="N76" s="239">
        <v>0</v>
      </c>
      <c r="O76" s="239">
        <f>ROUND(E76*N76,2)</f>
        <v>0</v>
      </c>
      <c r="P76" s="239">
        <v>0</v>
      </c>
      <c r="Q76" s="239">
        <f>ROUND(E76*P76,2)</f>
        <v>0</v>
      </c>
      <c r="R76" s="241"/>
      <c r="S76" s="241" t="s">
        <v>331</v>
      </c>
      <c r="T76" s="242" t="s">
        <v>316</v>
      </c>
      <c r="U76" s="224">
        <v>0.2</v>
      </c>
      <c r="V76" s="224">
        <f>ROUND(E76*U76,2)</f>
        <v>1.82</v>
      </c>
      <c r="W76" s="224"/>
      <c r="X76" s="224" t="s">
        <v>336</v>
      </c>
      <c r="Y76" s="224" t="s">
        <v>317</v>
      </c>
      <c r="Z76" s="214"/>
      <c r="AA76" s="214"/>
      <c r="AB76" s="214"/>
      <c r="AC76" s="214"/>
      <c r="AD76" s="214"/>
      <c r="AE76" s="214"/>
      <c r="AF76" s="214"/>
      <c r="AG76" s="214" t="s">
        <v>337</v>
      </c>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outlineLevel="2" x14ac:dyDescent="0.2">
      <c r="A77" s="221"/>
      <c r="B77" s="222"/>
      <c r="C77" s="255" t="s">
        <v>1908</v>
      </c>
      <c r="D77" s="243"/>
      <c r="E77" s="243"/>
      <c r="F77" s="243"/>
      <c r="G77" s="243"/>
      <c r="H77" s="224"/>
      <c r="I77" s="224"/>
      <c r="J77" s="224"/>
      <c r="K77" s="224"/>
      <c r="L77" s="224"/>
      <c r="M77" s="224"/>
      <c r="N77" s="223"/>
      <c r="O77" s="223"/>
      <c r="P77" s="223"/>
      <c r="Q77" s="223"/>
      <c r="R77" s="224"/>
      <c r="S77" s="224"/>
      <c r="T77" s="224"/>
      <c r="U77" s="224"/>
      <c r="V77" s="224"/>
      <c r="W77" s="224"/>
      <c r="X77" s="224"/>
      <c r="Y77" s="224"/>
      <c r="Z77" s="214"/>
      <c r="AA77" s="214"/>
      <c r="AB77" s="214"/>
      <c r="AC77" s="214"/>
      <c r="AD77" s="214"/>
      <c r="AE77" s="214"/>
      <c r="AF77" s="214"/>
      <c r="AG77" s="214" t="s">
        <v>320</v>
      </c>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outlineLevel="2" x14ac:dyDescent="0.2">
      <c r="A78" s="221"/>
      <c r="B78" s="222"/>
      <c r="C78" s="268" t="s">
        <v>1909</v>
      </c>
      <c r="D78" s="262"/>
      <c r="E78" s="263">
        <v>9.08</v>
      </c>
      <c r="F78" s="224"/>
      <c r="G78" s="224"/>
      <c r="H78" s="224"/>
      <c r="I78" s="224"/>
      <c r="J78" s="224"/>
      <c r="K78" s="224"/>
      <c r="L78" s="224"/>
      <c r="M78" s="224"/>
      <c r="N78" s="223"/>
      <c r="O78" s="223"/>
      <c r="P78" s="223"/>
      <c r="Q78" s="223"/>
      <c r="R78" s="224"/>
      <c r="S78" s="224"/>
      <c r="T78" s="224"/>
      <c r="U78" s="224"/>
      <c r="V78" s="224"/>
      <c r="W78" s="224"/>
      <c r="X78" s="224"/>
      <c r="Y78" s="224"/>
      <c r="Z78" s="214"/>
      <c r="AA78" s="214"/>
      <c r="AB78" s="214"/>
      <c r="AC78" s="214"/>
      <c r="AD78" s="214"/>
      <c r="AE78" s="214"/>
      <c r="AF78" s="214"/>
      <c r="AG78" s="214" t="s">
        <v>371</v>
      </c>
      <c r="AH78" s="214">
        <v>0</v>
      </c>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x14ac:dyDescent="0.2">
      <c r="A79" s="229" t="s">
        <v>310</v>
      </c>
      <c r="B79" s="230" t="s">
        <v>202</v>
      </c>
      <c r="C79" s="253" t="s">
        <v>203</v>
      </c>
      <c r="D79" s="231"/>
      <c r="E79" s="232"/>
      <c r="F79" s="233"/>
      <c r="G79" s="233">
        <f>SUMIF(AG80:AG84,"&lt;&gt;NOR",G80:G84)</f>
        <v>0</v>
      </c>
      <c r="H79" s="233"/>
      <c r="I79" s="233">
        <f>SUM(I80:I84)</f>
        <v>0</v>
      </c>
      <c r="J79" s="233"/>
      <c r="K79" s="233">
        <f>SUM(K80:K84)</f>
        <v>0</v>
      </c>
      <c r="L79" s="233"/>
      <c r="M79" s="233">
        <f>SUM(M80:M84)</f>
        <v>0</v>
      </c>
      <c r="N79" s="232"/>
      <c r="O79" s="232">
        <f>SUM(O80:O84)</f>
        <v>0.06</v>
      </c>
      <c r="P79" s="232"/>
      <c r="Q79" s="232">
        <f>SUM(Q80:Q84)</f>
        <v>0</v>
      </c>
      <c r="R79" s="233"/>
      <c r="S79" s="233"/>
      <c r="T79" s="234"/>
      <c r="U79" s="228"/>
      <c r="V79" s="228">
        <f>SUM(V80:V84)</f>
        <v>8.4700000000000006</v>
      </c>
      <c r="W79" s="228"/>
      <c r="X79" s="228"/>
      <c r="Y79" s="228"/>
      <c r="AG79" t="s">
        <v>311</v>
      </c>
    </row>
    <row r="80" spans="1:60" outlineLevel="1" x14ac:dyDescent="0.2">
      <c r="A80" s="236">
        <v>22</v>
      </c>
      <c r="B80" s="237" t="s">
        <v>500</v>
      </c>
      <c r="C80" s="254" t="s">
        <v>501</v>
      </c>
      <c r="D80" s="238" t="s">
        <v>379</v>
      </c>
      <c r="E80" s="239">
        <v>40.32</v>
      </c>
      <c r="F80" s="240"/>
      <c r="G80" s="241">
        <f>ROUND(E80*F80,2)</f>
        <v>0</v>
      </c>
      <c r="H80" s="240"/>
      <c r="I80" s="241">
        <f>ROUND(E80*H80,2)</f>
        <v>0</v>
      </c>
      <c r="J80" s="240"/>
      <c r="K80" s="241">
        <f>ROUND(E80*J80,2)</f>
        <v>0</v>
      </c>
      <c r="L80" s="241">
        <v>12</v>
      </c>
      <c r="M80" s="241">
        <f>G80*(1+L80/100)</f>
        <v>0</v>
      </c>
      <c r="N80" s="239">
        <v>1.58E-3</v>
      </c>
      <c r="O80" s="239">
        <f>ROUND(E80*N80,2)</f>
        <v>0.06</v>
      </c>
      <c r="P80" s="239">
        <v>0</v>
      </c>
      <c r="Q80" s="239">
        <f>ROUND(E80*P80,2)</f>
        <v>0</v>
      </c>
      <c r="R80" s="241" t="s">
        <v>502</v>
      </c>
      <c r="S80" s="241" t="s">
        <v>315</v>
      </c>
      <c r="T80" s="242" t="s">
        <v>315</v>
      </c>
      <c r="U80" s="224">
        <v>0.21</v>
      </c>
      <c r="V80" s="224">
        <f>ROUND(E80*U80,2)</f>
        <v>8.4700000000000006</v>
      </c>
      <c r="W80" s="224"/>
      <c r="X80" s="224" t="s">
        <v>336</v>
      </c>
      <c r="Y80" s="224" t="s">
        <v>317</v>
      </c>
      <c r="Z80" s="214"/>
      <c r="AA80" s="214"/>
      <c r="AB80" s="214"/>
      <c r="AC80" s="214"/>
      <c r="AD80" s="214"/>
      <c r="AE80" s="214"/>
      <c r="AF80" s="214"/>
      <c r="AG80" s="214" t="s">
        <v>367</v>
      </c>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outlineLevel="2" x14ac:dyDescent="0.2">
      <c r="A81" s="221"/>
      <c r="B81" s="222"/>
      <c r="C81" s="268" t="s">
        <v>1910</v>
      </c>
      <c r="D81" s="262"/>
      <c r="E81" s="263">
        <v>15</v>
      </c>
      <c r="F81" s="224"/>
      <c r="G81" s="224"/>
      <c r="H81" s="224"/>
      <c r="I81" s="224"/>
      <c r="J81" s="224"/>
      <c r="K81" s="224"/>
      <c r="L81" s="224"/>
      <c r="M81" s="224"/>
      <c r="N81" s="223"/>
      <c r="O81" s="223"/>
      <c r="P81" s="223"/>
      <c r="Q81" s="223"/>
      <c r="R81" s="224"/>
      <c r="S81" s="224"/>
      <c r="T81" s="224"/>
      <c r="U81" s="224"/>
      <c r="V81" s="224"/>
      <c r="W81" s="224"/>
      <c r="X81" s="224"/>
      <c r="Y81" s="224"/>
      <c r="Z81" s="214"/>
      <c r="AA81" s="214"/>
      <c r="AB81" s="214"/>
      <c r="AC81" s="214"/>
      <c r="AD81" s="214"/>
      <c r="AE81" s="214"/>
      <c r="AF81" s="214"/>
      <c r="AG81" s="214" t="s">
        <v>371</v>
      </c>
      <c r="AH81" s="214">
        <v>0</v>
      </c>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outlineLevel="3" x14ac:dyDescent="0.2">
      <c r="A82" s="221"/>
      <c r="B82" s="222"/>
      <c r="C82" s="268" t="s">
        <v>1881</v>
      </c>
      <c r="D82" s="262"/>
      <c r="E82" s="263">
        <v>3.16</v>
      </c>
      <c r="F82" s="224"/>
      <c r="G82" s="224"/>
      <c r="H82" s="224"/>
      <c r="I82" s="224"/>
      <c r="J82" s="224"/>
      <c r="K82" s="224"/>
      <c r="L82" s="224"/>
      <c r="M82" s="224"/>
      <c r="N82" s="223"/>
      <c r="O82" s="223"/>
      <c r="P82" s="223"/>
      <c r="Q82" s="223"/>
      <c r="R82" s="224"/>
      <c r="S82" s="224"/>
      <c r="T82" s="224"/>
      <c r="U82" s="224"/>
      <c r="V82" s="224"/>
      <c r="W82" s="224"/>
      <c r="X82" s="224"/>
      <c r="Y82" s="224"/>
      <c r="Z82" s="214"/>
      <c r="AA82" s="214"/>
      <c r="AB82" s="214"/>
      <c r="AC82" s="214"/>
      <c r="AD82" s="214"/>
      <c r="AE82" s="214"/>
      <c r="AF82" s="214"/>
      <c r="AG82" s="214" t="s">
        <v>371</v>
      </c>
      <c r="AH82" s="214">
        <v>0</v>
      </c>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outlineLevel="3" x14ac:dyDescent="0.2">
      <c r="A83" s="221"/>
      <c r="B83" s="222"/>
      <c r="C83" s="268" t="s">
        <v>1911</v>
      </c>
      <c r="D83" s="262"/>
      <c r="E83" s="263">
        <v>21.19</v>
      </c>
      <c r="F83" s="224"/>
      <c r="G83" s="224"/>
      <c r="H83" s="224"/>
      <c r="I83" s="224"/>
      <c r="J83" s="224"/>
      <c r="K83" s="224"/>
      <c r="L83" s="224"/>
      <c r="M83" s="224"/>
      <c r="N83" s="223"/>
      <c r="O83" s="223"/>
      <c r="P83" s="223"/>
      <c r="Q83" s="223"/>
      <c r="R83" s="224"/>
      <c r="S83" s="224"/>
      <c r="T83" s="224"/>
      <c r="U83" s="224"/>
      <c r="V83" s="224"/>
      <c r="W83" s="224"/>
      <c r="X83" s="224"/>
      <c r="Y83" s="224"/>
      <c r="Z83" s="214"/>
      <c r="AA83" s="214"/>
      <c r="AB83" s="214"/>
      <c r="AC83" s="214"/>
      <c r="AD83" s="214"/>
      <c r="AE83" s="214"/>
      <c r="AF83" s="214"/>
      <c r="AG83" s="214" t="s">
        <v>371</v>
      </c>
      <c r="AH83" s="214">
        <v>0</v>
      </c>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outlineLevel="3" x14ac:dyDescent="0.2">
      <c r="A84" s="221"/>
      <c r="B84" s="222"/>
      <c r="C84" s="268" t="s">
        <v>1882</v>
      </c>
      <c r="D84" s="262"/>
      <c r="E84" s="263">
        <v>0.97</v>
      </c>
      <c r="F84" s="224"/>
      <c r="G84" s="224"/>
      <c r="H84" s="224"/>
      <c r="I84" s="224"/>
      <c r="J84" s="224"/>
      <c r="K84" s="224"/>
      <c r="L84" s="224"/>
      <c r="M84" s="224"/>
      <c r="N84" s="223"/>
      <c r="O84" s="223"/>
      <c r="P84" s="223"/>
      <c r="Q84" s="223"/>
      <c r="R84" s="224"/>
      <c r="S84" s="224"/>
      <c r="T84" s="224"/>
      <c r="U84" s="224"/>
      <c r="V84" s="224"/>
      <c r="W84" s="224"/>
      <c r="X84" s="224"/>
      <c r="Y84" s="224"/>
      <c r="Z84" s="214"/>
      <c r="AA84" s="214"/>
      <c r="AB84" s="214"/>
      <c r="AC84" s="214"/>
      <c r="AD84" s="214"/>
      <c r="AE84" s="214"/>
      <c r="AF84" s="214"/>
      <c r="AG84" s="214" t="s">
        <v>371</v>
      </c>
      <c r="AH84" s="214">
        <v>0</v>
      </c>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x14ac:dyDescent="0.2">
      <c r="A85" s="229" t="s">
        <v>310</v>
      </c>
      <c r="B85" s="230" t="s">
        <v>204</v>
      </c>
      <c r="C85" s="253" t="s">
        <v>205</v>
      </c>
      <c r="D85" s="231"/>
      <c r="E85" s="232"/>
      <c r="F85" s="233"/>
      <c r="G85" s="233">
        <f>SUMIF(AG86:AG106,"&lt;&gt;NOR",G86:G106)</f>
        <v>0</v>
      </c>
      <c r="H85" s="233"/>
      <c r="I85" s="233">
        <f>SUM(I86:I106)</f>
        <v>0</v>
      </c>
      <c r="J85" s="233"/>
      <c r="K85" s="233">
        <f>SUM(K86:K106)</f>
        <v>0</v>
      </c>
      <c r="L85" s="233"/>
      <c r="M85" s="233">
        <f>SUM(M86:M106)</f>
        <v>0</v>
      </c>
      <c r="N85" s="232"/>
      <c r="O85" s="232">
        <f>SUM(O86:O106)</f>
        <v>0</v>
      </c>
      <c r="P85" s="232"/>
      <c r="Q85" s="232">
        <f>SUM(Q86:Q106)</f>
        <v>0</v>
      </c>
      <c r="R85" s="233"/>
      <c r="S85" s="233"/>
      <c r="T85" s="234"/>
      <c r="U85" s="228"/>
      <c r="V85" s="228">
        <f>SUM(V86:V106)</f>
        <v>12.52</v>
      </c>
      <c r="W85" s="228"/>
      <c r="X85" s="228"/>
      <c r="Y85" s="228"/>
      <c r="AG85" t="s">
        <v>311</v>
      </c>
    </row>
    <row r="86" spans="1:60" ht="56.25" outlineLevel="1" x14ac:dyDescent="0.2">
      <c r="A86" s="236">
        <v>23</v>
      </c>
      <c r="B86" s="237" t="s">
        <v>503</v>
      </c>
      <c r="C86" s="254" t="s">
        <v>504</v>
      </c>
      <c r="D86" s="238" t="s">
        <v>379</v>
      </c>
      <c r="E86" s="239">
        <v>40.32</v>
      </c>
      <c r="F86" s="240"/>
      <c r="G86" s="241">
        <f>ROUND(E86*F86,2)</f>
        <v>0</v>
      </c>
      <c r="H86" s="240"/>
      <c r="I86" s="241">
        <f>ROUND(E86*H86,2)</f>
        <v>0</v>
      </c>
      <c r="J86" s="240"/>
      <c r="K86" s="241">
        <f>ROUND(E86*J86,2)</f>
        <v>0</v>
      </c>
      <c r="L86" s="241">
        <v>12</v>
      </c>
      <c r="M86" s="241">
        <f>G86*(1+L86/100)</f>
        <v>0</v>
      </c>
      <c r="N86" s="239">
        <v>4.0000000000000003E-5</v>
      </c>
      <c r="O86" s="239">
        <f>ROUND(E86*N86,2)</f>
        <v>0</v>
      </c>
      <c r="P86" s="239">
        <v>0</v>
      </c>
      <c r="Q86" s="239">
        <f>ROUND(E86*P86,2)</f>
        <v>0</v>
      </c>
      <c r="R86" s="241" t="s">
        <v>380</v>
      </c>
      <c r="S86" s="241" t="s">
        <v>315</v>
      </c>
      <c r="T86" s="242" t="s">
        <v>315</v>
      </c>
      <c r="U86" s="224">
        <v>0.31</v>
      </c>
      <c r="V86" s="224">
        <f>ROUND(E86*U86,2)</f>
        <v>12.5</v>
      </c>
      <c r="W86" s="224"/>
      <c r="X86" s="224" t="s">
        <v>336</v>
      </c>
      <c r="Y86" s="224" t="s">
        <v>317</v>
      </c>
      <c r="Z86" s="214"/>
      <c r="AA86" s="214"/>
      <c r="AB86" s="214"/>
      <c r="AC86" s="214"/>
      <c r="AD86" s="214"/>
      <c r="AE86" s="214"/>
      <c r="AF86" s="214"/>
      <c r="AG86" s="214" t="s">
        <v>367</v>
      </c>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outlineLevel="2" x14ac:dyDescent="0.2">
      <c r="A87" s="221"/>
      <c r="B87" s="222"/>
      <c r="C87" s="268" t="s">
        <v>1912</v>
      </c>
      <c r="D87" s="262"/>
      <c r="E87" s="263"/>
      <c r="F87" s="224"/>
      <c r="G87" s="224"/>
      <c r="H87" s="224"/>
      <c r="I87" s="224"/>
      <c r="J87" s="224"/>
      <c r="K87" s="224"/>
      <c r="L87" s="224"/>
      <c r="M87" s="224"/>
      <c r="N87" s="223"/>
      <c r="O87" s="223"/>
      <c r="P87" s="223"/>
      <c r="Q87" s="223"/>
      <c r="R87" s="224"/>
      <c r="S87" s="224"/>
      <c r="T87" s="224"/>
      <c r="U87" s="224"/>
      <c r="V87" s="224"/>
      <c r="W87" s="224"/>
      <c r="X87" s="224"/>
      <c r="Y87" s="224"/>
      <c r="Z87" s="214"/>
      <c r="AA87" s="214"/>
      <c r="AB87" s="214"/>
      <c r="AC87" s="214"/>
      <c r="AD87" s="214"/>
      <c r="AE87" s="214"/>
      <c r="AF87" s="214"/>
      <c r="AG87" s="214" t="s">
        <v>371</v>
      </c>
      <c r="AH87" s="214">
        <v>0</v>
      </c>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row>
    <row r="88" spans="1:60" outlineLevel="3" x14ac:dyDescent="0.2">
      <c r="A88" s="221"/>
      <c r="B88" s="222"/>
      <c r="C88" s="268" t="s">
        <v>1910</v>
      </c>
      <c r="D88" s="262"/>
      <c r="E88" s="263">
        <v>15</v>
      </c>
      <c r="F88" s="224"/>
      <c r="G88" s="224"/>
      <c r="H88" s="224"/>
      <c r="I88" s="224"/>
      <c r="J88" s="224"/>
      <c r="K88" s="224"/>
      <c r="L88" s="224"/>
      <c r="M88" s="224"/>
      <c r="N88" s="223"/>
      <c r="O88" s="223"/>
      <c r="P88" s="223"/>
      <c r="Q88" s="223"/>
      <c r="R88" s="224"/>
      <c r="S88" s="224"/>
      <c r="T88" s="224"/>
      <c r="U88" s="224"/>
      <c r="V88" s="224"/>
      <c r="W88" s="224"/>
      <c r="X88" s="224"/>
      <c r="Y88" s="224"/>
      <c r="Z88" s="214"/>
      <c r="AA88" s="214"/>
      <c r="AB88" s="214"/>
      <c r="AC88" s="214"/>
      <c r="AD88" s="214"/>
      <c r="AE88" s="214"/>
      <c r="AF88" s="214"/>
      <c r="AG88" s="214" t="s">
        <v>371</v>
      </c>
      <c r="AH88" s="214">
        <v>0</v>
      </c>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0" outlineLevel="3" x14ac:dyDescent="0.2">
      <c r="A89" s="221"/>
      <c r="B89" s="222"/>
      <c r="C89" s="268" t="s">
        <v>1881</v>
      </c>
      <c r="D89" s="262"/>
      <c r="E89" s="263">
        <v>3.16</v>
      </c>
      <c r="F89" s="224"/>
      <c r="G89" s="224"/>
      <c r="H89" s="224"/>
      <c r="I89" s="224"/>
      <c r="J89" s="224"/>
      <c r="K89" s="224"/>
      <c r="L89" s="224"/>
      <c r="M89" s="224"/>
      <c r="N89" s="223"/>
      <c r="O89" s="223"/>
      <c r="P89" s="223"/>
      <c r="Q89" s="223"/>
      <c r="R89" s="224"/>
      <c r="S89" s="224"/>
      <c r="T89" s="224"/>
      <c r="U89" s="224"/>
      <c r="V89" s="224"/>
      <c r="W89" s="224"/>
      <c r="X89" s="224"/>
      <c r="Y89" s="224"/>
      <c r="Z89" s="214"/>
      <c r="AA89" s="214"/>
      <c r="AB89" s="214"/>
      <c r="AC89" s="214"/>
      <c r="AD89" s="214"/>
      <c r="AE89" s="214"/>
      <c r="AF89" s="214"/>
      <c r="AG89" s="214" t="s">
        <v>371</v>
      </c>
      <c r="AH89" s="214">
        <v>0</v>
      </c>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outlineLevel="3" x14ac:dyDescent="0.2">
      <c r="A90" s="221"/>
      <c r="B90" s="222"/>
      <c r="C90" s="268" t="s">
        <v>1911</v>
      </c>
      <c r="D90" s="262"/>
      <c r="E90" s="263">
        <v>21.19</v>
      </c>
      <c r="F90" s="224"/>
      <c r="G90" s="224"/>
      <c r="H90" s="224"/>
      <c r="I90" s="224"/>
      <c r="J90" s="224"/>
      <c r="K90" s="224"/>
      <c r="L90" s="224"/>
      <c r="M90" s="224"/>
      <c r="N90" s="223"/>
      <c r="O90" s="223"/>
      <c r="P90" s="223"/>
      <c r="Q90" s="223"/>
      <c r="R90" s="224"/>
      <c r="S90" s="224"/>
      <c r="T90" s="224"/>
      <c r="U90" s="224"/>
      <c r="V90" s="224"/>
      <c r="W90" s="224"/>
      <c r="X90" s="224"/>
      <c r="Y90" s="224"/>
      <c r="Z90" s="214"/>
      <c r="AA90" s="214"/>
      <c r="AB90" s="214"/>
      <c r="AC90" s="214"/>
      <c r="AD90" s="214"/>
      <c r="AE90" s="214"/>
      <c r="AF90" s="214"/>
      <c r="AG90" s="214" t="s">
        <v>371</v>
      </c>
      <c r="AH90" s="214">
        <v>0</v>
      </c>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outlineLevel="3" x14ac:dyDescent="0.2">
      <c r="A91" s="221"/>
      <c r="B91" s="222"/>
      <c r="C91" s="268" t="s">
        <v>1882</v>
      </c>
      <c r="D91" s="262"/>
      <c r="E91" s="263">
        <v>0.97</v>
      </c>
      <c r="F91" s="224"/>
      <c r="G91" s="224"/>
      <c r="H91" s="224"/>
      <c r="I91" s="224"/>
      <c r="J91" s="224"/>
      <c r="K91" s="224"/>
      <c r="L91" s="224"/>
      <c r="M91" s="224"/>
      <c r="N91" s="223"/>
      <c r="O91" s="223"/>
      <c r="P91" s="223"/>
      <c r="Q91" s="223"/>
      <c r="R91" s="224"/>
      <c r="S91" s="224"/>
      <c r="T91" s="224"/>
      <c r="U91" s="224"/>
      <c r="V91" s="224"/>
      <c r="W91" s="224"/>
      <c r="X91" s="224"/>
      <c r="Y91" s="224"/>
      <c r="Z91" s="214"/>
      <c r="AA91" s="214"/>
      <c r="AB91" s="214"/>
      <c r="AC91" s="214"/>
      <c r="AD91" s="214"/>
      <c r="AE91" s="214"/>
      <c r="AF91" s="214"/>
      <c r="AG91" s="214" t="s">
        <v>371</v>
      </c>
      <c r="AH91" s="214">
        <v>0</v>
      </c>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outlineLevel="1" x14ac:dyDescent="0.2">
      <c r="A92" s="236">
        <v>24</v>
      </c>
      <c r="B92" s="237" t="s">
        <v>1360</v>
      </c>
      <c r="C92" s="254" t="s">
        <v>1361</v>
      </c>
      <c r="D92" s="238" t="s">
        <v>330</v>
      </c>
      <c r="E92" s="239">
        <v>1</v>
      </c>
      <c r="F92" s="240"/>
      <c r="G92" s="241">
        <f>ROUND(E92*F92,2)</f>
        <v>0</v>
      </c>
      <c r="H92" s="240"/>
      <c r="I92" s="241">
        <f>ROUND(E92*H92,2)</f>
        <v>0</v>
      </c>
      <c r="J92" s="240"/>
      <c r="K92" s="241">
        <f>ROUND(E92*J92,2)</f>
        <v>0</v>
      </c>
      <c r="L92" s="241">
        <v>12</v>
      </c>
      <c r="M92" s="241">
        <f>G92*(1+L92/100)</f>
        <v>0</v>
      </c>
      <c r="N92" s="239">
        <v>0</v>
      </c>
      <c r="O92" s="239">
        <f>ROUND(E92*N92,2)</f>
        <v>0</v>
      </c>
      <c r="P92" s="239">
        <v>0</v>
      </c>
      <c r="Q92" s="239">
        <f>ROUND(E92*P92,2)</f>
        <v>0</v>
      </c>
      <c r="R92" s="241"/>
      <c r="S92" s="241" t="s">
        <v>331</v>
      </c>
      <c r="T92" s="242" t="s">
        <v>316</v>
      </c>
      <c r="U92" s="224">
        <v>1.4999999999999999E-2</v>
      </c>
      <c r="V92" s="224">
        <f>ROUND(E92*U92,2)</f>
        <v>0.02</v>
      </c>
      <c r="W92" s="224"/>
      <c r="X92" s="224" t="s">
        <v>336</v>
      </c>
      <c r="Y92" s="224" t="s">
        <v>317</v>
      </c>
      <c r="Z92" s="214"/>
      <c r="AA92" s="214"/>
      <c r="AB92" s="214"/>
      <c r="AC92" s="214"/>
      <c r="AD92" s="214"/>
      <c r="AE92" s="214"/>
      <c r="AF92" s="214"/>
      <c r="AG92" s="214" t="s">
        <v>337</v>
      </c>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row>
    <row r="93" spans="1:60" outlineLevel="2" x14ac:dyDescent="0.2">
      <c r="A93" s="221"/>
      <c r="B93" s="222"/>
      <c r="C93" s="268" t="s">
        <v>1913</v>
      </c>
      <c r="D93" s="262"/>
      <c r="E93" s="263">
        <v>1</v>
      </c>
      <c r="F93" s="224"/>
      <c r="G93" s="224"/>
      <c r="H93" s="224"/>
      <c r="I93" s="224"/>
      <c r="J93" s="224"/>
      <c r="K93" s="224"/>
      <c r="L93" s="224"/>
      <c r="M93" s="224"/>
      <c r="N93" s="223"/>
      <c r="O93" s="223"/>
      <c r="P93" s="223"/>
      <c r="Q93" s="223"/>
      <c r="R93" s="224"/>
      <c r="S93" s="224"/>
      <c r="T93" s="224"/>
      <c r="U93" s="224"/>
      <c r="V93" s="224"/>
      <c r="W93" s="224"/>
      <c r="X93" s="224"/>
      <c r="Y93" s="224"/>
      <c r="Z93" s="214"/>
      <c r="AA93" s="214"/>
      <c r="AB93" s="214"/>
      <c r="AC93" s="214"/>
      <c r="AD93" s="214"/>
      <c r="AE93" s="214"/>
      <c r="AF93" s="214"/>
      <c r="AG93" s="214" t="s">
        <v>371</v>
      </c>
      <c r="AH93" s="214">
        <v>0</v>
      </c>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row>
    <row r="94" spans="1:60" outlineLevel="3" x14ac:dyDescent="0.2">
      <c r="A94" s="221"/>
      <c r="B94" s="222"/>
      <c r="C94" s="269" t="s">
        <v>480</v>
      </c>
      <c r="D94" s="264"/>
      <c r="E94" s="265"/>
      <c r="F94" s="224"/>
      <c r="G94" s="224"/>
      <c r="H94" s="224"/>
      <c r="I94" s="224"/>
      <c r="J94" s="224"/>
      <c r="K94" s="224"/>
      <c r="L94" s="224"/>
      <c r="M94" s="224"/>
      <c r="N94" s="223"/>
      <c r="O94" s="223"/>
      <c r="P94" s="223"/>
      <c r="Q94" s="223"/>
      <c r="R94" s="224"/>
      <c r="S94" s="224"/>
      <c r="T94" s="224"/>
      <c r="U94" s="224"/>
      <c r="V94" s="224"/>
      <c r="W94" s="224"/>
      <c r="X94" s="224"/>
      <c r="Y94" s="224"/>
      <c r="Z94" s="214"/>
      <c r="AA94" s="214"/>
      <c r="AB94" s="214"/>
      <c r="AC94" s="214"/>
      <c r="AD94" s="214"/>
      <c r="AE94" s="214"/>
      <c r="AF94" s="214"/>
      <c r="AG94" s="214" t="s">
        <v>371</v>
      </c>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row>
    <row r="95" spans="1:60" outlineLevel="3" x14ac:dyDescent="0.2">
      <c r="A95" s="221"/>
      <c r="B95" s="222"/>
      <c r="C95" s="270" t="s">
        <v>1914</v>
      </c>
      <c r="D95" s="264"/>
      <c r="E95" s="265">
        <v>21.19</v>
      </c>
      <c r="F95" s="224"/>
      <c r="G95" s="224"/>
      <c r="H95" s="224"/>
      <c r="I95" s="224"/>
      <c r="J95" s="224"/>
      <c r="K95" s="224"/>
      <c r="L95" s="224"/>
      <c r="M95" s="224"/>
      <c r="N95" s="223"/>
      <c r="O95" s="223"/>
      <c r="P95" s="223"/>
      <c r="Q95" s="223"/>
      <c r="R95" s="224"/>
      <c r="S95" s="224"/>
      <c r="T95" s="224"/>
      <c r="U95" s="224"/>
      <c r="V95" s="224"/>
      <c r="W95" s="224"/>
      <c r="X95" s="224"/>
      <c r="Y95" s="224"/>
      <c r="Z95" s="214"/>
      <c r="AA95" s="214"/>
      <c r="AB95" s="214"/>
      <c r="AC95" s="214"/>
      <c r="AD95" s="214"/>
      <c r="AE95" s="214"/>
      <c r="AF95" s="214"/>
      <c r="AG95" s="214" t="s">
        <v>371</v>
      </c>
      <c r="AH95" s="214">
        <v>2</v>
      </c>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0" outlineLevel="3" x14ac:dyDescent="0.2">
      <c r="A96" s="221"/>
      <c r="B96" s="222"/>
      <c r="C96" s="270" t="s">
        <v>1915</v>
      </c>
      <c r="D96" s="264"/>
      <c r="E96" s="265">
        <v>15</v>
      </c>
      <c r="F96" s="224"/>
      <c r="G96" s="224"/>
      <c r="H96" s="224"/>
      <c r="I96" s="224"/>
      <c r="J96" s="224"/>
      <c r="K96" s="224"/>
      <c r="L96" s="224"/>
      <c r="M96" s="224"/>
      <c r="N96" s="223"/>
      <c r="O96" s="223"/>
      <c r="P96" s="223"/>
      <c r="Q96" s="223"/>
      <c r="R96" s="224"/>
      <c r="S96" s="224"/>
      <c r="T96" s="224"/>
      <c r="U96" s="224"/>
      <c r="V96" s="224"/>
      <c r="W96" s="224"/>
      <c r="X96" s="224"/>
      <c r="Y96" s="224"/>
      <c r="Z96" s="214"/>
      <c r="AA96" s="214"/>
      <c r="AB96" s="214"/>
      <c r="AC96" s="214"/>
      <c r="AD96" s="214"/>
      <c r="AE96" s="214"/>
      <c r="AF96" s="214"/>
      <c r="AG96" s="214" t="s">
        <v>371</v>
      </c>
      <c r="AH96" s="214">
        <v>2</v>
      </c>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row>
    <row r="97" spans="1:60" outlineLevel="3" x14ac:dyDescent="0.2">
      <c r="A97" s="221"/>
      <c r="B97" s="222"/>
      <c r="C97" s="270" t="s">
        <v>1916</v>
      </c>
      <c r="D97" s="264"/>
      <c r="E97" s="265">
        <v>3.16</v>
      </c>
      <c r="F97" s="224"/>
      <c r="G97" s="224"/>
      <c r="H97" s="224"/>
      <c r="I97" s="224"/>
      <c r="J97" s="224"/>
      <c r="K97" s="224"/>
      <c r="L97" s="224"/>
      <c r="M97" s="224"/>
      <c r="N97" s="223"/>
      <c r="O97" s="223"/>
      <c r="P97" s="223"/>
      <c r="Q97" s="223"/>
      <c r="R97" s="224"/>
      <c r="S97" s="224"/>
      <c r="T97" s="224"/>
      <c r="U97" s="224"/>
      <c r="V97" s="224"/>
      <c r="W97" s="224"/>
      <c r="X97" s="224"/>
      <c r="Y97" s="224"/>
      <c r="Z97" s="214"/>
      <c r="AA97" s="214"/>
      <c r="AB97" s="214"/>
      <c r="AC97" s="214"/>
      <c r="AD97" s="214"/>
      <c r="AE97" s="214"/>
      <c r="AF97" s="214"/>
      <c r="AG97" s="214" t="s">
        <v>371</v>
      </c>
      <c r="AH97" s="214">
        <v>2</v>
      </c>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row>
    <row r="98" spans="1:60" outlineLevel="3" x14ac:dyDescent="0.2">
      <c r="A98" s="221"/>
      <c r="B98" s="222"/>
      <c r="C98" s="270" t="s">
        <v>1917</v>
      </c>
      <c r="D98" s="264"/>
      <c r="E98" s="265">
        <v>0.97</v>
      </c>
      <c r="F98" s="224"/>
      <c r="G98" s="224"/>
      <c r="H98" s="224"/>
      <c r="I98" s="224"/>
      <c r="J98" s="224"/>
      <c r="K98" s="224"/>
      <c r="L98" s="224"/>
      <c r="M98" s="224"/>
      <c r="N98" s="223"/>
      <c r="O98" s="223"/>
      <c r="P98" s="223"/>
      <c r="Q98" s="223"/>
      <c r="R98" s="224"/>
      <c r="S98" s="224"/>
      <c r="T98" s="224"/>
      <c r="U98" s="224"/>
      <c r="V98" s="224"/>
      <c r="W98" s="224"/>
      <c r="X98" s="224"/>
      <c r="Y98" s="224"/>
      <c r="Z98" s="214"/>
      <c r="AA98" s="214"/>
      <c r="AB98" s="214"/>
      <c r="AC98" s="214"/>
      <c r="AD98" s="214"/>
      <c r="AE98" s="214"/>
      <c r="AF98" s="214"/>
      <c r="AG98" s="214" t="s">
        <v>371</v>
      </c>
      <c r="AH98" s="214">
        <v>2</v>
      </c>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row>
    <row r="99" spans="1:60" outlineLevel="3" x14ac:dyDescent="0.2">
      <c r="A99" s="221"/>
      <c r="B99" s="222"/>
      <c r="C99" s="269" t="s">
        <v>483</v>
      </c>
      <c r="D99" s="264"/>
      <c r="E99" s="265"/>
      <c r="F99" s="224"/>
      <c r="G99" s="224"/>
      <c r="H99" s="224"/>
      <c r="I99" s="224"/>
      <c r="J99" s="224"/>
      <c r="K99" s="224"/>
      <c r="L99" s="224"/>
      <c r="M99" s="224"/>
      <c r="N99" s="223"/>
      <c r="O99" s="223"/>
      <c r="P99" s="223"/>
      <c r="Q99" s="223"/>
      <c r="R99" s="224"/>
      <c r="S99" s="224"/>
      <c r="T99" s="224"/>
      <c r="U99" s="224"/>
      <c r="V99" s="224"/>
      <c r="W99" s="224"/>
      <c r="X99" s="224"/>
      <c r="Y99" s="224"/>
      <c r="Z99" s="214"/>
      <c r="AA99" s="214"/>
      <c r="AB99" s="214"/>
      <c r="AC99" s="214"/>
      <c r="AD99" s="214"/>
      <c r="AE99" s="214"/>
      <c r="AF99" s="214"/>
      <c r="AG99" s="214" t="s">
        <v>371</v>
      </c>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row>
    <row r="100" spans="1:60" outlineLevel="1" x14ac:dyDescent="0.2">
      <c r="A100" s="236">
        <v>25</v>
      </c>
      <c r="B100" s="237" t="s">
        <v>1053</v>
      </c>
      <c r="C100" s="254" t="s">
        <v>1054</v>
      </c>
      <c r="D100" s="238" t="s">
        <v>1055</v>
      </c>
      <c r="E100" s="239">
        <v>2</v>
      </c>
      <c r="F100" s="240"/>
      <c r="G100" s="241">
        <f>ROUND(E100*F100,2)</f>
        <v>0</v>
      </c>
      <c r="H100" s="240"/>
      <c r="I100" s="241">
        <f>ROUND(E100*H100,2)</f>
        <v>0</v>
      </c>
      <c r="J100" s="240"/>
      <c r="K100" s="241">
        <f>ROUND(E100*J100,2)</f>
        <v>0</v>
      </c>
      <c r="L100" s="241">
        <v>12</v>
      </c>
      <c r="M100" s="241">
        <f>G100*(1+L100/100)</f>
        <v>0</v>
      </c>
      <c r="N100" s="239">
        <v>0</v>
      </c>
      <c r="O100" s="239">
        <f>ROUND(E100*N100,2)</f>
        <v>0</v>
      </c>
      <c r="P100" s="239">
        <v>0</v>
      </c>
      <c r="Q100" s="239">
        <f>ROUND(E100*P100,2)</f>
        <v>0</v>
      </c>
      <c r="R100" s="241"/>
      <c r="S100" s="241" t="s">
        <v>331</v>
      </c>
      <c r="T100" s="242" t="s">
        <v>316</v>
      </c>
      <c r="U100" s="224">
        <v>0</v>
      </c>
      <c r="V100" s="224">
        <f>ROUND(E100*U100,2)</f>
        <v>0</v>
      </c>
      <c r="W100" s="224"/>
      <c r="X100" s="224" t="s">
        <v>336</v>
      </c>
      <c r="Y100" s="224" t="s">
        <v>317</v>
      </c>
      <c r="Z100" s="214"/>
      <c r="AA100" s="214"/>
      <c r="AB100" s="214"/>
      <c r="AC100" s="214"/>
      <c r="AD100" s="214"/>
      <c r="AE100" s="214"/>
      <c r="AF100" s="214"/>
      <c r="AG100" s="214" t="s">
        <v>367</v>
      </c>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row>
    <row r="101" spans="1:60" outlineLevel="2" x14ac:dyDescent="0.2">
      <c r="A101" s="221"/>
      <c r="B101" s="222"/>
      <c r="C101" s="255" t="s">
        <v>1056</v>
      </c>
      <c r="D101" s="243"/>
      <c r="E101" s="243"/>
      <c r="F101" s="243"/>
      <c r="G101" s="243"/>
      <c r="H101" s="224"/>
      <c r="I101" s="224"/>
      <c r="J101" s="224"/>
      <c r="K101" s="224"/>
      <c r="L101" s="224"/>
      <c r="M101" s="224"/>
      <c r="N101" s="223"/>
      <c r="O101" s="223"/>
      <c r="P101" s="223"/>
      <c r="Q101" s="223"/>
      <c r="R101" s="224"/>
      <c r="S101" s="224"/>
      <c r="T101" s="224"/>
      <c r="U101" s="224"/>
      <c r="V101" s="224"/>
      <c r="W101" s="224"/>
      <c r="X101" s="224"/>
      <c r="Y101" s="224"/>
      <c r="Z101" s="214"/>
      <c r="AA101" s="214"/>
      <c r="AB101" s="214"/>
      <c r="AC101" s="214"/>
      <c r="AD101" s="214"/>
      <c r="AE101" s="214"/>
      <c r="AF101" s="214"/>
      <c r="AG101" s="214" t="s">
        <v>320</v>
      </c>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row>
    <row r="102" spans="1:60" outlineLevel="3" x14ac:dyDescent="0.2">
      <c r="A102" s="221"/>
      <c r="B102" s="222"/>
      <c r="C102" s="258" t="s">
        <v>1057</v>
      </c>
      <c r="D102" s="252"/>
      <c r="E102" s="252"/>
      <c r="F102" s="252"/>
      <c r="G102" s="252"/>
      <c r="H102" s="224"/>
      <c r="I102" s="224"/>
      <c r="J102" s="224"/>
      <c r="K102" s="224"/>
      <c r="L102" s="224"/>
      <c r="M102" s="224"/>
      <c r="N102" s="223"/>
      <c r="O102" s="223"/>
      <c r="P102" s="223"/>
      <c r="Q102" s="223"/>
      <c r="R102" s="224"/>
      <c r="S102" s="224"/>
      <c r="T102" s="224"/>
      <c r="U102" s="224"/>
      <c r="V102" s="224"/>
      <c r="W102" s="224"/>
      <c r="X102" s="224"/>
      <c r="Y102" s="224"/>
      <c r="Z102" s="214"/>
      <c r="AA102" s="214"/>
      <c r="AB102" s="214"/>
      <c r="AC102" s="214"/>
      <c r="AD102" s="214"/>
      <c r="AE102" s="214"/>
      <c r="AF102" s="214"/>
      <c r="AG102" s="214" t="s">
        <v>320</v>
      </c>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row>
    <row r="103" spans="1:60" outlineLevel="3" x14ac:dyDescent="0.2">
      <c r="A103" s="221"/>
      <c r="B103" s="222"/>
      <c r="C103" s="258" t="s">
        <v>1058</v>
      </c>
      <c r="D103" s="252"/>
      <c r="E103" s="252"/>
      <c r="F103" s="252"/>
      <c r="G103" s="252"/>
      <c r="H103" s="224"/>
      <c r="I103" s="224"/>
      <c r="J103" s="224"/>
      <c r="K103" s="224"/>
      <c r="L103" s="224"/>
      <c r="M103" s="224"/>
      <c r="N103" s="223"/>
      <c r="O103" s="223"/>
      <c r="P103" s="223"/>
      <c r="Q103" s="223"/>
      <c r="R103" s="224"/>
      <c r="S103" s="224"/>
      <c r="T103" s="224"/>
      <c r="U103" s="224"/>
      <c r="V103" s="224"/>
      <c r="W103" s="224"/>
      <c r="X103" s="224"/>
      <c r="Y103" s="224"/>
      <c r="Z103" s="214"/>
      <c r="AA103" s="214"/>
      <c r="AB103" s="214"/>
      <c r="AC103" s="214"/>
      <c r="AD103" s="214"/>
      <c r="AE103" s="214"/>
      <c r="AF103" s="214"/>
      <c r="AG103" s="214" t="s">
        <v>320</v>
      </c>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row>
    <row r="104" spans="1:60" outlineLevel="3" x14ac:dyDescent="0.2">
      <c r="A104" s="221"/>
      <c r="B104" s="222"/>
      <c r="C104" s="258" t="s">
        <v>1059</v>
      </c>
      <c r="D104" s="252"/>
      <c r="E104" s="252"/>
      <c r="F104" s="252"/>
      <c r="G104" s="252"/>
      <c r="H104" s="224"/>
      <c r="I104" s="224"/>
      <c r="J104" s="224"/>
      <c r="K104" s="224"/>
      <c r="L104" s="224"/>
      <c r="M104" s="224"/>
      <c r="N104" s="223"/>
      <c r="O104" s="223"/>
      <c r="P104" s="223"/>
      <c r="Q104" s="223"/>
      <c r="R104" s="224"/>
      <c r="S104" s="224"/>
      <c r="T104" s="224"/>
      <c r="U104" s="224"/>
      <c r="V104" s="224"/>
      <c r="W104" s="224"/>
      <c r="X104" s="224"/>
      <c r="Y104" s="224"/>
      <c r="Z104" s="214"/>
      <c r="AA104" s="214"/>
      <c r="AB104" s="214"/>
      <c r="AC104" s="214"/>
      <c r="AD104" s="214"/>
      <c r="AE104" s="214"/>
      <c r="AF104" s="214"/>
      <c r="AG104" s="214" t="s">
        <v>320</v>
      </c>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row>
    <row r="105" spans="1:60" outlineLevel="3" x14ac:dyDescent="0.2">
      <c r="A105" s="221"/>
      <c r="B105" s="222"/>
      <c r="C105" s="258" t="s">
        <v>1060</v>
      </c>
      <c r="D105" s="252"/>
      <c r="E105" s="252"/>
      <c r="F105" s="252"/>
      <c r="G105" s="252"/>
      <c r="H105" s="224"/>
      <c r="I105" s="224"/>
      <c r="J105" s="224"/>
      <c r="K105" s="224"/>
      <c r="L105" s="224"/>
      <c r="M105" s="224"/>
      <c r="N105" s="223"/>
      <c r="O105" s="223"/>
      <c r="P105" s="223"/>
      <c r="Q105" s="223"/>
      <c r="R105" s="224"/>
      <c r="S105" s="224"/>
      <c r="T105" s="224"/>
      <c r="U105" s="224"/>
      <c r="V105" s="224"/>
      <c r="W105" s="224"/>
      <c r="X105" s="224"/>
      <c r="Y105" s="224"/>
      <c r="Z105" s="214"/>
      <c r="AA105" s="214"/>
      <c r="AB105" s="214"/>
      <c r="AC105" s="214"/>
      <c r="AD105" s="214"/>
      <c r="AE105" s="214"/>
      <c r="AF105" s="214"/>
      <c r="AG105" s="214" t="s">
        <v>320</v>
      </c>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row>
    <row r="106" spans="1:60" outlineLevel="2" x14ac:dyDescent="0.2">
      <c r="A106" s="221"/>
      <c r="B106" s="222"/>
      <c r="C106" s="268" t="s">
        <v>1645</v>
      </c>
      <c r="D106" s="262"/>
      <c r="E106" s="263">
        <v>2</v>
      </c>
      <c r="F106" s="224"/>
      <c r="G106" s="224"/>
      <c r="H106" s="224"/>
      <c r="I106" s="224"/>
      <c r="J106" s="224"/>
      <c r="K106" s="224"/>
      <c r="L106" s="224"/>
      <c r="M106" s="224"/>
      <c r="N106" s="223"/>
      <c r="O106" s="223"/>
      <c r="P106" s="223"/>
      <c r="Q106" s="223"/>
      <c r="R106" s="224"/>
      <c r="S106" s="224"/>
      <c r="T106" s="224"/>
      <c r="U106" s="224"/>
      <c r="V106" s="224"/>
      <c r="W106" s="224"/>
      <c r="X106" s="224"/>
      <c r="Y106" s="224"/>
      <c r="Z106" s="214"/>
      <c r="AA106" s="214"/>
      <c r="AB106" s="214"/>
      <c r="AC106" s="214"/>
      <c r="AD106" s="214"/>
      <c r="AE106" s="214"/>
      <c r="AF106" s="214"/>
      <c r="AG106" s="214" t="s">
        <v>371</v>
      </c>
      <c r="AH106" s="214">
        <v>0</v>
      </c>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row>
    <row r="107" spans="1:60" x14ac:dyDescent="0.2">
      <c r="A107" s="229" t="s">
        <v>310</v>
      </c>
      <c r="B107" s="230" t="s">
        <v>209</v>
      </c>
      <c r="C107" s="253" t="s">
        <v>210</v>
      </c>
      <c r="D107" s="231"/>
      <c r="E107" s="232"/>
      <c r="F107" s="233"/>
      <c r="G107" s="233">
        <f>SUMIF(AG108:AG144,"&lt;&gt;NOR",G108:G144)</f>
        <v>0</v>
      </c>
      <c r="H107" s="233"/>
      <c r="I107" s="233">
        <f>SUM(I108:I144)</f>
        <v>0</v>
      </c>
      <c r="J107" s="233"/>
      <c r="K107" s="233">
        <f>SUM(K108:K144)</f>
        <v>0</v>
      </c>
      <c r="L107" s="233"/>
      <c r="M107" s="233">
        <f>SUM(M108:M144)</f>
        <v>0</v>
      </c>
      <c r="N107" s="232"/>
      <c r="O107" s="232">
        <f>SUM(O108:O144)</f>
        <v>0.03</v>
      </c>
      <c r="P107" s="232"/>
      <c r="Q107" s="232">
        <f>SUM(Q108:Q144)</f>
        <v>4.6500000000000004</v>
      </c>
      <c r="R107" s="233"/>
      <c r="S107" s="233"/>
      <c r="T107" s="234"/>
      <c r="U107" s="228"/>
      <c r="V107" s="228">
        <f>SUM(V108:V144)</f>
        <v>26.31</v>
      </c>
      <c r="W107" s="228"/>
      <c r="X107" s="228"/>
      <c r="Y107" s="228"/>
      <c r="AG107" t="s">
        <v>311</v>
      </c>
    </row>
    <row r="108" spans="1:60" ht="22.5" outlineLevel="1" x14ac:dyDescent="0.2">
      <c r="A108" s="236">
        <v>26</v>
      </c>
      <c r="B108" s="237" t="s">
        <v>522</v>
      </c>
      <c r="C108" s="254" t="s">
        <v>523</v>
      </c>
      <c r="D108" s="238" t="s">
        <v>365</v>
      </c>
      <c r="E108" s="239">
        <v>0.1552</v>
      </c>
      <c r="F108" s="240"/>
      <c r="G108" s="241">
        <f>ROUND(E108*F108,2)</f>
        <v>0</v>
      </c>
      <c r="H108" s="240"/>
      <c r="I108" s="241">
        <f>ROUND(E108*H108,2)</f>
        <v>0</v>
      </c>
      <c r="J108" s="240"/>
      <c r="K108" s="241">
        <f>ROUND(E108*J108,2)</f>
        <v>0</v>
      </c>
      <c r="L108" s="241">
        <v>12</v>
      </c>
      <c r="M108" s="241">
        <f>G108*(1+L108/100)</f>
        <v>0</v>
      </c>
      <c r="N108" s="239">
        <v>0</v>
      </c>
      <c r="O108" s="239">
        <f>ROUND(E108*N108,2)</f>
        <v>0</v>
      </c>
      <c r="P108" s="239">
        <v>1.4</v>
      </c>
      <c r="Q108" s="239">
        <f>ROUND(E108*P108,2)</f>
        <v>0.22</v>
      </c>
      <c r="R108" s="241" t="s">
        <v>519</v>
      </c>
      <c r="S108" s="241" t="s">
        <v>315</v>
      </c>
      <c r="T108" s="242" t="s">
        <v>315</v>
      </c>
      <c r="U108" s="224">
        <v>1.151</v>
      </c>
      <c r="V108" s="224">
        <f>ROUND(E108*U108,2)</f>
        <v>0.18</v>
      </c>
      <c r="W108" s="224"/>
      <c r="X108" s="224" t="s">
        <v>336</v>
      </c>
      <c r="Y108" s="224" t="s">
        <v>317</v>
      </c>
      <c r="Z108" s="214"/>
      <c r="AA108" s="214"/>
      <c r="AB108" s="214"/>
      <c r="AC108" s="214"/>
      <c r="AD108" s="214"/>
      <c r="AE108" s="214"/>
      <c r="AF108" s="214"/>
      <c r="AG108" s="214" t="s">
        <v>337</v>
      </c>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row>
    <row r="109" spans="1:60" outlineLevel="2" x14ac:dyDescent="0.2">
      <c r="A109" s="221"/>
      <c r="B109" s="222"/>
      <c r="C109" s="268" t="s">
        <v>1918</v>
      </c>
      <c r="D109" s="262"/>
      <c r="E109" s="263">
        <v>0.1552</v>
      </c>
      <c r="F109" s="224"/>
      <c r="G109" s="224"/>
      <c r="H109" s="224"/>
      <c r="I109" s="224"/>
      <c r="J109" s="224"/>
      <c r="K109" s="224"/>
      <c r="L109" s="224"/>
      <c r="M109" s="224"/>
      <c r="N109" s="223"/>
      <c r="O109" s="223"/>
      <c r="P109" s="223"/>
      <c r="Q109" s="223"/>
      <c r="R109" s="224"/>
      <c r="S109" s="224"/>
      <c r="T109" s="224"/>
      <c r="U109" s="224"/>
      <c r="V109" s="224"/>
      <c r="W109" s="224"/>
      <c r="X109" s="224"/>
      <c r="Y109" s="224"/>
      <c r="Z109" s="214"/>
      <c r="AA109" s="214"/>
      <c r="AB109" s="214"/>
      <c r="AC109" s="214"/>
      <c r="AD109" s="214"/>
      <c r="AE109" s="214"/>
      <c r="AF109" s="214"/>
      <c r="AG109" s="214" t="s">
        <v>371</v>
      </c>
      <c r="AH109" s="214">
        <v>0</v>
      </c>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row>
    <row r="110" spans="1:60" ht="22.5" outlineLevel="1" x14ac:dyDescent="0.2">
      <c r="A110" s="236">
        <v>27</v>
      </c>
      <c r="B110" s="237" t="s">
        <v>527</v>
      </c>
      <c r="C110" s="254" t="s">
        <v>528</v>
      </c>
      <c r="D110" s="238" t="s">
        <v>365</v>
      </c>
      <c r="E110" s="239">
        <v>0.50560000000000005</v>
      </c>
      <c r="F110" s="240"/>
      <c r="G110" s="241">
        <f>ROUND(E110*F110,2)</f>
        <v>0</v>
      </c>
      <c r="H110" s="240"/>
      <c r="I110" s="241">
        <f>ROUND(E110*H110,2)</f>
        <v>0</v>
      </c>
      <c r="J110" s="240"/>
      <c r="K110" s="241">
        <f>ROUND(E110*J110,2)</f>
        <v>0</v>
      </c>
      <c r="L110" s="241">
        <v>12</v>
      </c>
      <c r="M110" s="241">
        <f>G110*(1+L110/100)</f>
        <v>0</v>
      </c>
      <c r="N110" s="239">
        <v>0</v>
      </c>
      <c r="O110" s="239">
        <f>ROUND(E110*N110,2)</f>
        <v>0</v>
      </c>
      <c r="P110" s="239">
        <v>1.4</v>
      </c>
      <c r="Q110" s="239">
        <f>ROUND(E110*P110,2)</f>
        <v>0.71</v>
      </c>
      <c r="R110" s="241" t="s">
        <v>519</v>
      </c>
      <c r="S110" s="241" t="s">
        <v>315</v>
      </c>
      <c r="T110" s="242" t="s">
        <v>315</v>
      </c>
      <c r="U110" s="224">
        <v>1.0509999999999999</v>
      </c>
      <c r="V110" s="224">
        <f>ROUND(E110*U110,2)</f>
        <v>0.53</v>
      </c>
      <c r="W110" s="224"/>
      <c r="X110" s="224" t="s">
        <v>336</v>
      </c>
      <c r="Y110" s="224" t="s">
        <v>317</v>
      </c>
      <c r="Z110" s="214"/>
      <c r="AA110" s="214"/>
      <c r="AB110" s="214"/>
      <c r="AC110" s="214"/>
      <c r="AD110" s="214"/>
      <c r="AE110" s="214"/>
      <c r="AF110" s="214"/>
      <c r="AG110" s="214" t="s">
        <v>337</v>
      </c>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row>
    <row r="111" spans="1:60" outlineLevel="2" x14ac:dyDescent="0.2">
      <c r="A111" s="221"/>
      <c r="B111" s="222"/>
      <c r="C111" s="268" t="s">
        <v>1919</v>
      </c>
      <c r="D111" s="262"/>
      <c r="E111" s="263">
        <v>0.50560000000000005</v>
      </c>
      <c r="F111" s="224"/>
      <c r="G111" s="224"/>
      <c r="H111" s="224"/>
      <c r="I111" s="224"/>
      <c r="J111" s="224"/>
      <c r="K111" s="224"/>
      <c r="L111" s="224"/>
      <c r="M111" s="224"/>
      <c r="N111" s="223"/>
      <c r="O111" s="223"/>
      <c r="P111" s="223"/>
      <c r="Q111" s="223"/>
      <c r="R111" s="224"/>
      <c r="S111" s="224"/>
      <c r="T111" s="224"/>
      <c r="U111" s="224"/>
      <c r="V111" s="224"/>
      <c r="W111" s="224"/>
      <c r="X111" s="224"/>
      <c r="Y111" s="224"/>
      <c r="Z111" s="214"/>
      <c r="AA111" s="214"/>
      <c r="AB111" s="214"/>
      <c r="AC111" s="214"/>
      <c r="AD111" s="214"/>
      <c r="AE111" s="214"/>
      <c r="AF111" s="214"/>
      <c r="AG111" s="214" t="s">
        <v>371</v>
      </c>
      <c r="AH111" s="214">
        <v>0</v>
      </c>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row>
    <row r="112" spans="1:60" outlineLevel="1" x14ac:dyDescent="0.2">
      <c r="A112" s="236">
        <v>28</v>
      </c>
      <c r="B112" s="237" t="s">
        <v>1073</v>
      </c>
      <c r="C112" s="254" t="s">
        <v>1074</v>
      </c>
      <c r="D112" s="238" t="s">
        <v>379</v>
      </c>
      <c r="E112" s="239">
        <v>0.97</v>
      </c>
      <c r="F112" s="240"/>
      <c r="G112" s="241">
        <f>ROUND(E112*F112,2)</f>
        <v>0</v>
      </c>
      <c r="H112" s="240"/>
      <c r="I112" s="241">
        <f>ROUND(E112*H112,2)</f>
        <v>0</v>
      </c>
      <c r="J112" s="240"/>
      <c r="K112" s="241">
        <f>ROUND(E112*J112,2)</f>
        <v>0</v>
      </c>
      <c r="L112" s="241">
        <v>12</v>
      </c>
      <c r="M112" s="241">
        <f>G112*(1+L112/100)</f>
        <v>0</v>
      </c>
      <c r="N112" s="239">
        <v>0</v>
      </c>
      <c r="O112" s="239">
        <f>ROUND(E112*N112,2)</f>
        <v>0</v>
      </c>
      <c r="P112" s="239">
        <v>0.02</v>
      </c>
      <c r="Q112" s="239">
        <f>ROUND(E112*P112,2)</f>
        <v>0.02</v>
      </c>
      <c r="R112" s="241" t="s">
        <v>519</v>
      </c>
      <c r="S112" s="241" t="s">
        <v>315</v>
      </c>
      <c r="T112" s="242" t="s">
        <v>315</v>
      </c>
      <c r="U112" s="224">
        <v>0.24</v>
      </c>
      <c r="V112" s="224">
        <f>ROUND(E112*U112,2)</f>
        <v>0.23</v>
      </c>
      <c r="W112" s="224"/>
      <c r="X112" s="224" t="s">
        <v>336</v>
      </c>
      <c r="Y112" s="224" t="s">
        <v>317</v>
      </c>
      <c r="Z112" s="214"/>
      <c r="AA112" s="214"/>
      <c r="AB112" s="214"/>
      <c r="AC112" s="214"/>
      <c r="AD112" s="214"/>
      <c r="AE112" s="214"/>
      <c r="AF112" s="214"/>
      <c r="AG112" s="214" t="s">
        <v>367</v>
      </c>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row>
    <row r="113" spans="1:60" outlineLevel="2" x14ac:dyDescent="0.2">
      <c r="A113" s="221"/>
      <c r="B113" s="222"/>
      <c r="C113" s="267" t="s">
        <v>535</v>
      </c>
      <c r="D113" s="266"/>
      <c r="E113" s="266"/>
      <c r="F113" s="266"/>
      <c r="G113" s="266"/>
      <c r="H113" s="224"/>
      <c r="I113" s="224"/>
      <c r="J113" s="224"/>
      <c r="K113" s="224"/>
      <c r="L113" s="224"/>
      <c r="M113" s="224"/>
      <c r="N113" s="223"/>
      <c r="O113" s="223"/>
      <c r="P113" s="223"/>
      <c r="Q113" s="223"/>
      <c r="R113" s="224"/>
      <c r="S113" s="224"/>
      <c r="T113" s="224"/>
      <c r="U113" s="224"/>
      <c r="V113" s="224"/>
      <c r="W113" s="224"/>
      <c r="X113" s="224"/>
      <c r="Y113" s="224"/>
      <c r="Z113" s="214"/>
      <c r="AA113" s="214"/>
      <c r="AB113" s="214"/>
      <c r="AC113" s="214"/>
      <c r="AD113" s="214"/>
      <c r="AE113" s="214"/>
      <c r="AF113" s="214"/>
      <c r="AG113" s="214" t="s">
        <v>369</v>
      </c>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row>
    <row r="114" spans="1:60" outlineLevel="2" x14ac:dyDescent="0.2">
      <c r="A114" s="221"/>
      <c r="B114" s="222"/>
      <c r="C114" s="268" t="s">
        <v>1882</v>
      </c>
      <c r="D114" s="262"/>
      <c r="E114" s="263">
        <v>0.97</v>
      </c>
      <c r="F114" s="224"/>
      <c r="G114" s="224"/>
      <c r="H114" s="224"/>
      <c r="I114" s="224"/>
      <c r="J114" s="224"/>
      <c r="K114" s="224"/>
      <c r="L114" s="224"/>
      <c r="M114" s="224"/>
      <c r="N114" s="223"/>
      <c r="O114" s="223"/>
      <c r="P114" s="223"/>
      <c r="Q114" s="223"/>
      <c r="R114" s="224"/>
      <c r="S114" s="224"/>
      <c r="T114" s="224"/>
      <c r="U114" s="224"/>
      <c r="V114" s="224"/>
      <c r="W114" s="224"/>
      <c r="X114" s="224"/>
      <c r="Y114" s="224"/>
      <c r="Z114" s="214"/>
      <c r="AA114" s="214"/>
      <c r="AB114" s="214"/>
      <c r="AC114" s="214"/>
      <c r="AD114" s="214"/>
      <c r="AE114" s="214"/>
      <c r="AF114" s="214"/>
      <c r="AG114" s="214" t="s">
        <v>371</v>
      </c>
      <c r="AH114" s="214">
        <v>0</v>
      </c>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row>
    <row r="115" spans="1:60" outlineLevel="1" x14ac:dyDescent="0.2">
      <c r="A115" s="236">
        <v>29</v>
      </c>
      <c r="B115" s="237" t="s">
        <v>1650</v>
      </c>
      <c r="C115" s="254" t="s">
        <v>1651</v>
      </c>
      <c r="D115" s="238" t="s">
        <v>379</v>
      </c>
      <c r="E115" s="239">
        <v>3.16</v>
      </c>
      <c r="F115" s="240"/>
      <c r="G115" s="241">
        <f>ROUND(E115*F115,2)</f>
        <v>0</v>
      </c>
      <c r="H115" s="240"/>
      <c r="I115" s="241">
        <f>ROUND(E115*H115,2)</f>
        <v>0</v>
      </c>
      <c r="J115" s="240"/>
      <c r="K115" s="241">
        <f>ROUND(E115*J115,2)</f>
        <v>0</v>
      </c>
      <c r="L115" s="241">
        <v>12</v>
      </c>
      <c r="M115" s="241">
        <f>G115*(1+L115/100)</f>
        <v>0</v>
      </c>
      <c r="N115" s="239">
        <v>0</v>
      </c>
      <c r="O115" s="239">
        <f>ROUND(E115*N115,2)</f>
        <v>0</v>
      </c>
      <c r="P115" s="239">
        <v>0.02</v>
      </c>
      <c r="Q115" s="239">
        <f>ROUND(E115*P115,2)</f>
        <v>0.06</v>
      </c>
      <c r="R115" s="241" t="s">
        <v>519</v>
      </c>
      <c r="S115" s="241" t="s">
        <v>315</v>
      </c>
      <c r="T115" s="242" t="s">
        <v>315</v>
      </c>
      <c r="U115" s="224">
        <v>0.15</v>
      </c>
      <c r="V115" s="224">
        <f>ROUND(E115*U115,2)</f>
        <v>0.47</v>
      </c>
      <c r="W115" s="224"/>
      <c r="X115" s="224" t="s">
        <v>336</v>
      </c>
      <c r="Y115" s="224" t="s">
        <v>317</v>
      </c>
      <c r="Z115" s="214"/>
      <c r="AA115" s="214"/>
      <c r="AB115" s="214"/>
      <c r="AC115" s="214"/>
      <c r="AD115" s="214"/>
      <c r="AE115" s="214"/>
      <c r="AF115" s="214"/>
      <c r="AG115" s="214" t="s">
        <v>367</v>
      </c>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row>
    <row r="116" spans="1:60" outlineLevel="2" x14ac:dyDescent="0.2">
      <c r="A116" s="221"/>
      <c r="B116" s="222"/>
      <c r="C116" s="267" t="s">
        <v>535</v>
      </c>
      <c r="D116" s="266"/>
      <c r="E116" s="266"/>
      <c r="F116" s="266"/>
      <c r="G116" s="266"/>
      <c r="H116" s="224"/>
      <c r="I116" s="224"/>
      <c r="J116" s="224"/>
      <c r="K116" s="224"/>
      <c r="L116" s="224"/>
      <c r="M116" s="224"/>
      <c r="N116" s="223"/>
      <c r="O116" s="223"/>
      <c r="P116" s="223"/>
      <c r="Q116" s="223"/>
      <c r="R116" s="224"/>
      <c r="S116" s="224"/>
      <c r="T116" s="224"/>
      <c r="U116" s="224"/>
      <c r="V116" s="224"/>
      <c r="W116" s="224"/>
      <c r="X116" s="224"/>
      <c r="Y116" s="224"/>
      <c r="Z116" s="214"/>
      <c r="AA116" s="214"/>
      <c r="AB116" s="214"/>
      <c r="AC116" s="214"/>
      <c r="AD116" s="214"/>
      <c r="AE116" s="214"/>
      <c r="AF116" s="214"/>
      <c r="AG116" s="214" t="s">
        <v>369</v>
      </c>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row>
    <row r="117" spans="1:60" outlineLevel="2" x14ac:dyDescent="0.2">
      <c r="A117" s="221"/>
      <c r="B117" s="222"/>
      <c r="C117" s="268" t="s">
        <v>1881</v>
      </c>
      <c r="D117" s="262"/>
      <c r="E117" s="263">
        <v>3.16</v>
      </c>
      <c r="F117" s="224"/>
      <c r="G117" s="224"/>
      <c r="H117" s="224"/>
      <c r="I117" s="224"/>
      <c r="J117" s="224"/>
      <c r="K117" s="224"/>
      <c r="L117" s="224"/>
      <c r="M117" s="224"/>
      <c r="N117" s="223"/>
      <c r="O117" s="223"/>
      <c r="P117" s="223"/>
      <c r="Q117" s="223"/>
      <c r="R117" s="224"/>
      <c r="S117" s="224"/>
      <c r="T117" s="224"/>
      <c r="U117" s="224"/>
      <c r="V117" s="224"/>
      <c r="W117" s="224"/>
      <c r="X117" s="224"/>
      <c r="Y117" s="224"/>
      <c r="Z117" s="214"/>
      <c r="AA117" s="214"/>
      <c r="AB117" s="214"/>
      <c r="AC117" s="214"/>
      <c r="AD117" s="214"/>
      <c r="AE117" s="214"/>
      <c r="AF117" s="214"/>
      <c r="AG117" s="214" t="s">
        <v>371</v>
      </c>
      <c r="AH117" s="214">
        <v>0</v>
      </c>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row>
    <row r="118" spans="1:60" outlineLevel="1" x14ac:dyDescent="0.2">
      <c r="A118" s="236">
        <v>30</v>
      </c>
      <c r="B118" s="237" t="s">
        <v>538</v>
      </c>
      <c r="C118" s="254" t="s">
        <v>539</v>
      </c>
      <c r="D118" s="238" t="s">
        <v>375</v>
      </c>
      <c r="E118" s="239">
        <v>3</v>
      </c>
      <c r="F118" s="240"/>
      <c r="G118" s="241">
        <f>ROUND(E118*F118,2)</f>
        <v>0</v>
      </c>
      <c r="H118" s="240"/>
      <c r="I118" s="241">
        <f>ROUND(E118*H118,2)</f>
        <v>0</v>
      </c>
      <c r="J118" s="240"/>
      <c r="K118" s="241">
        <f>ROUND(E118*J118,2)</f>
        <v>0</v>
      </c>
      <c r="L118" s="241">
        <v>12</v>
      </c>
      <c r="M118" s="241">
        <f>G118*(1+L118/100)</f>
        <v>0</v>
      </c>
      <c r="N118" s="239">
        <v>0</v>
      </c>
      <c r="O118" s="239">
        <f>ROUND(E118*N118,2)</f>
        <v>0</v>
      </c>
      <c r="P118" s="239">
        <v>0</v>
      </c>
      <c r="Q118" s="239">
        <f>ROUND(E118*P118,2)</f>
        <v>0</v>
      </c>
      <c r="R118" s="241" t="s">
        <v>519</v>
      </c>
      <c r="S118" s="241" t="s">
        <v>315</v>
      </c>
      <c r="T118" s="242" t="s">
        <v>315</v>
      </c>
      <c r="U118" s="224">
        <v>0.05</v>
      </c>
      <c r="V118" s="224">
        <f>ROUND(E118*U118,2)</f>
        <v>0.15</v>
      </c>
      <c r="W118" s="224"/>
      <c r="X118" s="224" t="s">
        <v>336</v>
      </c>
      <c r="Y118" s="224" t="s">
        <v>317</v>
      </c>
      <c r="Z118" s="214"/>
      <c r="AA118" s="214"/>
      <c r="AB118" s="214"/>
      <c r="AC118" s="214"/>
      <c r="AD118" s="214"/>
      <c r="AE118" s="214"/>
      <c r="AF118" s="214"/>
      <c r="AG118" s="214" t="s">
        <v>367</v>
      </c>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row>
    <row r="119" spans="1:60" outlineLevel="2" x14ac:dyDescent="0.2">
      <c r="A119" s="221"/>
      <c r="B119" s="222"/>
      <c r="C119" s="267" t="s">
        <v>540</v>
      </c>
      <c r="D119" s="266"/>
      <c r="E119" s="266"/>
      <c r="F119" s="266"/>
      <c r="G119" s="266"/>
      <c r="H119" s="224"/>
      <c r="I119" s="224"/>
      <c r="J119" s="224"/>
      <c r="K119" s="224"/>
      <c r="L119" s="224"/>
      <c r="M119" s="224"/>
      <c r="N119" s="223"/>
      <c r="O119" s="223"/>
      <c r="P119" s="223"/>
      <c r="Q119" s="223"/>
      <c r="R119" s="224"/>
      <c r="S119" s="224"/>
      <c r="T119" s="224"/>
      <c r="U119" s="224"/>
      <c r="V119" s="224"/>
      <c r="W119" s="224"/>
      <c r="X119" s="224"/>
      <c r="Y119" s="224"/>
      <c r="Z119" s="214"/>
      <c r="AA119" s="214"/>
      <c r="AB119" s="214"/>
      <c r="AC119" s="214"/>
      <c r="AD119" s="214"/>
      <c r="AE119" s="214"/>
      <c r="AF119" s="214"/>
      <c r="AG119" s="214" t="s">
        <v>369</v>
      </c>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row>
    <row r="120" spans="1:60" ht="33.75" outlineLevel="1" x14ac:dyDescent="0.2">
      <c r="A120" s="236">
        <v>31</v>
      </c>
      <c r="B120" s="237" t="s">
        <v>544</v>
      </c>
      <c r="C120" s="254" t="s">
        <v>545</v>
      </c>
      <c r="D120" s="238" t="s">
        <v>379</v>
      </c>
      <c r="E120" s="239">
        <v>4.8479999999999999</v>
      </c>
      <c r="F120" s="240"/>
      <c r="G120" s="241">
        <f>ROUND(E120*F120,2)</f>
        <v>0</v>
      </c>
      <c r="H120" s="240"/>
      <c r="I120" s="241">
        <f>ROUND(E120*H120,2)</f>
        <v>0</v>
      </c>
      <c r="J120" s="240"/>
      <c r="K120" s="241">
        <f>ROUND(E120*J120,2)</f>
        <v>0</v>
      </c>
      <c r="L120" s="241">
        <v>12</v>
      </c>
      <c r="M120" s="241">
        <f>G120*(1+L120/100)</f>
        <v>0</v>
      </c>
      <c r="N120" s="239">
        <v>1.17E-3</v>
      </c>
      <c r="O120" s="239">
        <f>ROUND(E120*N120,2)</f>
        <v>0.01</v>
      </c>
      <c r="P120" s="239">
        <v>7.5999999999999998E-2</v>
      </c>
      <c r="Q120" s="239">
        <f>ROUND(E120*P120,2)</f>
        <v>0.37</v>
      </c>
      <c r="R120" s="241" t="s">
        <v>519</v>
      </c>
      <c r="S120" s="241" t="s">
        <v>315</v>
      </c>
      <c r="T120" s="242" t="s">
        <v>315</v>
      </c>
      <c r="U120" s="224">
        <v>0.93899999999999995</v>
      </c>
      <c r="V120" s="224">
        <f>ROUND(E120*U120,2)</f>
        <v>4.55</v>
      </c>
      <c r="W120" s="224"/>
      <c r="X120" s="224" t="s">
        <v>336</v>
      </c>
      <c r="Y120" s="224" t="s">
        <v>317</v>
      </c>
      <c r="Z120" s="214"/>
      <c r="AA120" s="214"/>
      <c r="AB120" s="214"/>
      <c r="AC120" s="214"/>
      <c r="AD120" s="214"/>
      <c r="AE120" s="214"/>
      <c r="AF120" s="214"/>
      <c r="AG120" s="214" t="s">
        <v>367</v>
      </c>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row>
    <row r="121" spans="1:60" outlineLevel="2" x14ac:dyDescent="0.2">
      <c r="A121" s="221"/>
      <c r="B121" s="222"/>
      <c r="C121" s="268" t="s">
        <v>1920</v>
      </c>
      <c r="D121" s="262"/>
      <c r="E121" s="263">
        <v>4.8479999999999999</v>
      </c>
      <c r="F121" s="224"/>
      <c r="G121" s="224"/>
      <c r="H121" s="224"/>
      <c r="I121" s="224"/>
      <c r="J121" s="224"/>
      <c r="K121" s="224"/>
      <c r="L121" s="224"/>
      <c r="M121" s="224"/>
      <c r="N121" s="223"/>
      <c r="O121" s="223"/>
      <c r="P121" s="223"/>
      <c r="Q121" s="223"/>
      <c r="R121" s="224"/>
      <c r="S121" s="224"/>
      <c r="T121" s="224"/>
      <c r="U121" s="224"/>
      <c r="V121" s="224"/>
      <c r="W121" s="224"/>
      <c r="X121" s="224"/>
      <c r="Y121" s="224"/>
      <c r="Z121" s="214"/>
      <c r="AA121" s="214"/>
      <c r="AB121" s="214"/>
      <c r="AC121" s="214"/>
      <c r="AD121" s="214"/>
      <c r="AE121" s="214"/>
      <c r="AF121" s="214"/>
      <c r="AG121" s="214" t="s">
        <v>371</v>
      </c>
      <c r="AH121" s="214">
        <v>0</v>
      </c>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row>
    <row r="122" spans="1:60" ht="22.5" outlineLevel="1" x14ac:dyDescent="0.2">
      <c r="A122" s="236">
        <v>32</v>
      </c>
      <c r="B122" s="237" t="s">
        <v>1086</v>
      </c>
      <c r="C122" s="254" t="s">
        <v>1087</v>
      </c>
      <c r="D122" s="238" t="s">
        <v>379</v>
      </c>
      <c r="E122" s="239">
        <v>4.13</v>
      </c>
      <c r="F122" s="240"/>
      <c r="G122" s="241">
        <f>ROUND(E122*F122,2)</f>
        <v>0</v>
      </c>
      <c r="H122" s="240"/>
      <c r="I122" s="241">
        <f>ROUND(E122*H122,2)</f>
        <v>0</v>
      </c>
      <c r="J122" s="240"/>
      <c r="K122" s="241">
        <f>ROUND(E122*J122,2)</f>
        <v>0</v>
      </c>
      <c r="L122" s="241">
        <v>12</v>
      </c>
      <c r="M122" s="241">
        <f>G122*(1+L122/100)</f>
        <v>0</v>
      </c>
      <c r="N122" s="239">
        <v>0</v>
      </c>
      <c r="O122" s="239">
        <f>ROUND(E122*N122,2)</f>
        <v>0</v>
      </c>
      <c r="P122" s="239">
        <v>0.02</v>
      </c>
      <c r="Q122" s="239">
        <f>ROUND(E122*P122,2)</f>
        <v>0.08</v>
      </c>
      <c r="R122" s="241" t="s">
        <v>519</v>
      </c>
      <c r="S122" s="241" t="s">
        <v>315</v>
      </c>
      <c r="T122" s="242" t="s">
        <v>315</v>
      </c>
      <c r="U122" s="224">
        <v>0.17</v>
      </c>
      <c r="V122" s="224">
        <f>ROUND(E122*U122,2)</f>
        <v>0.7</v>
      </c>
      <c r="W122" s="224"/>
      <c r="X122" s="224" t="s">
        <v>336</v>
      </c>
      <c r="Y122" s="224" t="s">
        <v>317</v>
      </c>
      <c r="Z122" s="214"/>
      <c r="AA122" s="214"/>
      <c r="AB122" s="214"/>
      <c r="AC122" s="214"/>
      <c r="AD122" s="214"/>
      <c r="AE122" s="214"/>
      <c r="AF122" s="214"/>
      <c r="AG122" s="214" t="s">
        <v>367</v>
      </c>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row>
    <row r="123" spans="1:60" outlineLevel="2" x14ac:dyDescent="0.2">
      <c r="A123" s="221"/>
      <c r="B123" s="222"/>
      <c r="C123" s="268" t="s">
        <v>1882</v>
      </c>
      <c r="D123" s="262"/>
      <c r="E123" s="263">
        <v>0.97</v>
      </c>
      <c r="F123" s="224"/>
      <c r="G123" s="224"/>
      <c r="H123" s="224"/>
      <c r="I123" s="224"/>
      <c r="J123" s="224"/>
      <c r="K123" s="224"/>
      <c r="L123" s="224"/>
      <c r="M123" s="224"/>
      <c r="N123" s="223"/>
      <c r="O123" s="223"/>
      <c r="P123" s="223"/>
      <c r="Q123" s="223"/>
      <c r="R123" s="224"/>
      <c r="S123" s="224"/>
      <c r="T123" s="224"/>
      <c r="U123" s="224"/>
      <c r="V123" s="224"/>
      <c r="W123" s="224"/>
      <c r="X123" s="224"/>
      <c r="Y123" s="224"/>
      <c r="Z123" s="214"/>
      <c r="AA123" s="214"/>
      <c r="AB123" s="214"/>
      <c r="AC123" s="214"/>
      <c r="AD123" s="214"/>
      <c r="AE123" s="214"/>
      <c r="AF123" s="214"/>
      <c r="AG123" s="214" t="s">
        <v>371</v>
      </c>
      <c r="AH123" s="214">
        <v>0</v>
      </c>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row>
    <row r="124" spans="1:60" outlineLevel="3" x14ac:dyDescent="0.2">
      <c r="A124" s="221"/>
      <c r="B124" s="222"/>
      <c r="C124" s="268" t="s">
        <v>1881</v>
      </c>
      <c r="D124" s="262"/>
      <c r="E124" s="263">
        <v>3.16</v>
      </c>
      <c r="F124" s="224"/>
      <c r="G124" s="224"/>
      <c r="H124" s="224"/>
      <c r="I124" s="224"/>
      <c r="J124" s="224"/>
      <c r="K124" s="224"/>
      <c r="L124" s="224"/>
      <c r="M124" s="224"/>
      <c r="N124" s="223"/>
      <c r="O124" s="223"/>
      <c r="P124" s="223"/>
      <c r="Q124" s="223"/>
      <c r="R124" s="224"/>
      <c r="S124" s="224"/>
      <c r="T124" s="224"/>
      <c r="U124" s="224"/>
      <c r="V124" s="224"/>
      <c r="W124" s="224"/>
      <c r="X124" s="224"/>
      <c r="Y124" s="224"/>
      <c r="Z124" s="214"/>
      <c r="AA124" s="214"/>
      <c r="AB124" s="214"/>
      <c r="AC124" s="214"/>
      <c r="AD124" s="214"/>
      <c r="AE124" s="214"/>
      <c r="AF124" s="214"/>
      <c r="AG124" s="214" t="s">
        <v>371</v>
      </c>
      <c r="AH124" s="214">
        <v>0</v>
      </c>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row>
    <row r="125" spans="1:60" outlineLevel="1" x14ac:dyDescent="0.2">
      <c r="A125" s="236">
        <v>33</v>
      </c>
      <c r="B125" s="237" t="s">
        <v>1379</v>
      </c>
      <c r="C125" s="254" t="s">
        <v>1380</v>
      </c>
      <c r="D125" s="238" t="s">
        <v>403</v>
      </c>
      <c r="E125" s="239">
        <v>0.3</v>
      </c>
      <c r="F125" s="240"/>
      <c r="G125" s="241">
        <f>ROUND(E125*F125,2)</f>
        <v>0</v>
      </c>
      <c r="H125" s="240"/>
      <c r="I125" s="241">
        <f>ROUND(E125*H125,2)</f>
        <v>0</v>
      </c>
      <c r="J125" s="240"/>
      <c r="K125" s="241">
        <f>ROUND(E125*J125,2)</f>
        <v>0</v>
      </c>
      <c r="L125" s="241">
        <v>12</v>
      </c>
      <c r="M125" s="241">
        <f>G125*(1+L125/100)</f>
        <v>0</v>
      </c>
      <c r="N125" s="239">
        <v>1.6299999999999999E-3</v>
      </c>
      <c r="O125" s="239">
        <f>ROUND(E125*N125,2)</f>
        <v>0</v>
      </c>
      <c r="P125" s="239">
        <v>2.3900000000000001E-2</v>
      </c>
      <c r="Q125" s="239">
        <f>ROUND(E125*P125,2)</f>
        <v>0.01</v>
      </c>
      <c r="R125" s="241" t="s">
        <v>519</v>
      </c>
      <c r="S125" s="241" t="s">
        <v>315</v>
      </c>
      <c r="T125" s="242" t="s">
        <v>315</v>
      </c>
      <c r="U125" s="224">
        <v>3.5</v>
      </c>
      <c r="V125" s="224">
        <f>ROUND(E125*U125,2)</f>
        <v>1.05</v>
      </c>
      <c r="W125" s="224"/>
      <c r="X125" s="224" t="s">
        <v>336</v>
      </c>
      <c r="Y125" s="224" t="s">
        <v>317</v>
      </c>
      <c r="Z125" s="214"/>
      <c r="AA125" s="214"/>
      <c r="AB125" s="214"/>
      <c r="AC125" s="214"/>
      <c r="AD125" s="214"/>
      <c r="AE125" s="214"/>
      <c r="AF125" s="214"/>
      <c r="AG125" s="214" t="s">
        <v>337</v>
      </c>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row>
    <row r="126" spans="1:60" outlineLevel="2" x14ac:dyDescent="0.2">
      <c r="A126" s="221"/>
      <c r="B126" s="222"/>
      <c r="C126" s="268" t="s">
        <v>1381</v>
      </c>
      <c r="D126" s="262"/>
      <c r="E126" s="263">
        <v>0.3</v>
      </c>
      <c r="F126" s="224"/>
      <c r="G126" s="224"/>
      <c r="H126" s="224"/>
      <c r="I126" s="224"/>
      <c r="J126" s="224"/>
      <c r="K126" s="224"/>
      <c r="L126" s="224"/>
      <c r="M126" s="224"/>
      <c r="N126" s="223"/>
      <c r="O126" s="223"/>
      <c r="P126" s="223"/>
      <c r="Q126" s="223"/>
      <c r="R126" s="224"/>
      <c r="S126" s="224"/>
      <c r="T126" s="224"/>
      <c r="U126" s="224"/>
      <c r="V126" s="224"/>
      <c r="W126" s="224"/>
      <c r="X126" s="224"/>
      <c r="Y126" s="224"/>
      <c r="Z126" s="214"/>
      <c r="AA126" s="214"/>
      <c r="AB126" s="214"/>
      <c r="AC126" s="214"/>
      <c r="AD126" s="214"/>
      <c r="AE126" s="214"/>
      <c r="AF126" s="214"/>
      <c r="AG126" s="214" t="s">
        <v>371</v>
      </c>
      <c r="AH126" s="214">
        <v>0</v>
      </c>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row>
    <row r="127" spans="1:60" ht="22.5" outlineLevel="1" x14ac:dyDescent="0.2">
      <c r="A127" s="236">
        <v>34</v>
      </c>
      <c r="B127" s="237" t="s">
        <v>557</v>
      </c>
      <c r="C127" s="254" t="s">
        <v>558</v>
      </c>
      <c r="D127" s="238" t="s">
        <v>379</v>
      </c>
      <c r="E127" s="239">
        <v>20.257850000000001</v>
      </c>
      <c r="F127" s="240"/>
      <c r="G127" s="241">
        <f>ROUND(E127*F127,2)</f>
        <v>0</v>
      </c>
      <c r="H127" s="240"/>
      <c r="I127" s="241">
        <f>ROUND(E127*H127,2)</f>
        <v>0</v>
      </c>
      <c r="J127" s="240"/>
      <c r="K127" s="241">
        <f>ROUND(E127*J127,2)</f>
        <v>0</v>
      </c>
      <c r="L127" s="241">
        <v>12</v>
      </c>
      <c r="M127" s="241">
        <f>G127*(1+L127/100)</f>
        <v>0</v>
      </c>
      <c r="N127" s="239">
        <v>0</v>
      </c>
      <c r="O127" s="239">
        <f>ROUND(E127*N127,2)</f>
        <v>0</v>
      </c>
      <c r="P127" s="239">
        <v>0.02</v>
      </c>
      <c r="Q127" s="239">
        <f>ROUND(E127*P127,2)</f>
        <v>0.41</v>
      </c>
      <c r="R127" s="241" t="s">
        <v>519</v>
      </c>
      <c r="S127" s="241" t="s">
        <v>315</v>
      </c>
      <c r="T127" s="242" t="s">
        <v>315</v>
      </c>
      <c r="U127" s="224">
        <v>0.13</v>
      </c>
      <c r="V127" s="224">
        <f>ROUND(E127*U127,2)</f>
        <v>2.63</v>
      </c>
      <c r="W127" s="224"/>
      <c r="X127" s="224" t="s">
        <v>336</v>
      </c>
      <c r="Y127" s="224" t="s">
        <v>317</v>
      </c>
      <c r="Z127" s="214"/>
      <c r="AA127" s="214"/>
      <c r="AB127" s="214"/>
      <c r="AC127" s="214"/>
      <c r="AD127" s="214"/>
      <c r="AE127" s="214"/>
      <c r="AF127" s="214"/>
      <c r="AG127" s="214" t="s">
        <v>367</v>
      </c>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row>
    <row r="128" spans="1:60" outlineLevel="2" x14ac:dyDescent="0.2">
      <c r="A128" s="221"/>
      <c r="B128" s="222"/>
      <c r="C128" s="255" t="s">
        <v>559</v>
      </c>
      <c r="D128" s="243"/>
      <c r="E128" s="243"/>
      <c r="F128" s="243"/>
      <c r="G128" s="243"/>
      <c r="H128" s="224"/>
      <c r="I128" s="224"/>
      <c r="J128" s="224"/>
      <c r="K128" s="224"/>
      <c r="L128" s="224"/>
      <c r="M128" s="224"/>
      <c r="N128" s="223"/>
      <c r="O128" s="223"/>
      <c r="P128" s="223"/>
      <c r="Q128" s="223"/>
      <c r="R128" s="224"/>
      <c r="S128" s="224"/>
      <c r="T128" s="224"/>
      <c r="U128" s="224"/>
      <c r="V128" s="224"/>
      <c r="W128" s="224"/>
      <c r="X128" s="224"/>
      <c r="Y128" s="224"/>
      <c r="Z128" s="214"/>
      <c r="AA128" s="214"/>
      <c r="AB128" s="214"/>
      <c r="AC128" s="214"/>
      <c r="AD128" s="214"/>
      <c r="AE128" s="214"/>
      <c r="AF128" s="214"/>
      <c r="AG128" s="214" t="s">
        <v>320</v>
      </c>
      <c r="AH128" s="214"/>
      <c r="AI128" s="214"/>
      <c r="AJ128" s="214"/>
      <c r="AK128" s="214"/>
      <c r="AL128" s="214"/>
      <c r="AM128" s="214"/>
      <c r="AN128" s="214"/>
      <c r="AO128" s="214"/>
      <c r="AP128" s="214"/>
      <c r="AQ128" s="214"/>
      <c r="AR128" s="214"/>
      <c r="AS128" s="214"/>
      <c r="AT128" s="214"/>
      <c r="AU128" s="214"/>
      <c r="AV128" s="214"/>
      <c r="AW128" s="214"/>
      <c r="AX128" s="214"/>
      <c r="AY128" s="214"/>
      <c r="AZ128" s="214"/>
      <c r="BA128" s="244" t="str">
        <f>C128</f>
        <v>V položkách otlučení omítek stěn vnitřních i vnějších je započteno i vyškrabání spár a očištění zdiva.</v>
      </c>
      <c r="BB128" s="214"/>
      <c r="BC128" s="214"/>
      <c r="BD128" s="214"/>
      <c r="BE128" s="214"/>
      <c r="BF128" s="214"/>
      <c r="BG128" s="214"/>
      <c r="BH128" s="214"/>
    </row>
    <row r="129" spans="1:60" outlineLevel="2" x14ac:dyDescent="0.2">
      <c r="A129" s="221"/>
      <c r="B129" s="222"/>
      <c r="C129" s="268" t="s">
        <v>1892</v>
      </c>
      <c r="D129" s="262"/>
      <c r="E129" s="263">
        <v>23.774850000000001</v>
      </c>
      <c r="F129" s="224"/>
      <c r="G129" s="224"/>
      <c r="H129" s="224"/>
      <c r="I129" s="224"/>
      <c r="J129" s="224"/>
      <c r="K129" s="224"/>
      <c r="L129" s="224"/>
      <c r="M129" s="224"/>
      <c r="N129" s="223"/>
      <c r="O129" s="223"/>
      <c r="P129" s="223"/>
      <c r="Q129" s="223"/>
      <c r="R129" s="224"/>
      <c r="S129" s="224"/>
      <c r="T129" s="224"/>
      <c r="U129" s="224"/>
      <c r="V129" s="224"/>
      <c r="W129" s="224"/>
      <c r="X129" s="224"/>
      <c r="Y129" s="224"/>
      <c r="Z129" s="214"/>
      <c r="AA129" s="214"/>
      <c r="AB129" s="214"/>
      <c r="AC129" s="214"/>
      <c r="AD129" s="214"/>
      <c r="AE129" s="214"/>
      <c r="AF129" s="214"/>
      <c r="AG129" s="214" t="s">
        <v>371</v>
      </c>
      <c r="AH129" s="214">
        <v>0</v>
      </c>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row>
    <row r="130" spans="1:60" outlineLevel="3" x14ac:dyDescent="0.2">
      <c r="A130" s="221"/>
      <c r="B130" s="222"/>
      <c r="C130" s="268" t="s">
        <v>1921</v>
      </c>
      <c r="D130" s="262"/>
      <c r="E130" s="263">
        <v>-1.1819999999999999</v>
      </c>
      <c r="F130" s="224"/>
      <c r="G130" s="224"/>
      <c r="H130" s="224"/>
      <c r="I130" s="224"/>
      <c r="J130" s="224"/>
      <c r="K130" s="224"/>
      <c r="L130" s="224"/>
      <c r="M130" s="224"/>
      <c r="N130" s="223"/>
      <c r="O130" s="223"/>
      <c r="P130" s="223"/>
      <c r="Q130" s="223"/>
      <c r="R130" s="224"/>
      <c r="S130" s="224"/>
      <c r="T130" s="224"/>
      <c r="U130" s="224"/>
      <c r="V130" s="224"/>
      <c r="W130" s="224"/>
      <c r="X130" s="224"/>
      <c r="Y130" s="224"/>
      <c r="Z130" s="214"/>
      <c r="AA130" s="214"/>
      <c r="AB130" s="214"/>
      <c r="AC130" s="214"/>
      <c r="AD130" s="214"/>
      <c r="AE130" s="214"/>
      <c r="AF130" s="214"/>
      <c r="AG130" s="214" t="s">
        <v>371</v>
      </c>
      <c r="AH130" s="214">
        <v>0</v>
      </c>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row>
    <row r="131" spans="1:60" outlineLevel="3" x14ac:dyDescent="0.2">
      <c r="A131" s="221"/>
      <c r="B131" s="222"/>
      <c r="C131" s="268" t="s">
        <v>1922</v>
      </c>
      <c r="D131" s="262"/>
      <c r="E131" s="263">
        <v>-2.335</v>
      </c>
      <c r="F131" s="224"/>
      <c r="G131" s="224"/>
      <c r="H131" s="224"/>
      <c r="I131" s="224"/>
      <c r="J131" s="224"/>
      <c r="K131" s="224"/>
      <c r="L131" s="224"/>
      <c r="M131" s="224"/>
      <c r="N131" s="223"/>
      <c r="O131" s="223"/>
      <c r="P131" s="223"/>
      <c r="Q131" s="223"/>
      <c r="R131" s="224"/>
      <c r="S131" s="224"/>
      <c r="T131" s="224"/>
      <c r="U131" s="224"/>
      <c r="V131" s="224"/>
      <c r="W131" s="224"/>
      <c r="X131" s="224"/>
      <c r="Y131" s="224"/>
      <c r="Z131" s="214"/>
      <c r="AA131" s="214"/>
      <c r="AB131" s="214"/>
      <c r="AC131" s="214"/>
      <c r="AD131" s="214"/>
      <c r="AE131" s="214"/>
      <c r="AF131" s="214"/>
      <c r="AG131" s="214" t="s">
        <v>371</v>
      </c>
      <c r="AH131" s="214">
        <v>0</v>
      </c>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row>
    <row r="132" spans="1:60" ht="22.5" outlineLevel="1" x14ac:dyDescent="0.2">
      <c r="A132" s="236">
        <v>35</v>
      </c>
      <c r="B132" s="237" t="s">
        <v>1382</v>
      </c>
      <c r="C132" s="254" t="s">
        <v>1383</v>
      </c>
      <c r="D132" s="238" t="s">
        <v>379</v>
      </c>
      <c r="E132" s="239">
        <v>32.266399999999997</v>
      </c>
      <c r="F132" s="240"/>
      <c r="G132" s="241">
        <f>ROUND(E132*F132,2)</f>
        <v>0</v>
      </c>
      <c r="H132" s="240"/>
      <c r="I132" s="241">
        <f>ROUND(E132*H132,2)</f>
        <v>0</v>
      </c>
      <c r="J132" s="240"/>
      <c r="K132" s="241">
        <f>ROUND(E132*J132,2)</f>
        <v>0</v>
      </c>
      <c r="L132" s="241">
        <v>12</v>
      </c>
      <c r="M132" s="241">
        <f>G132*(1+L132/100)</f>
        <v>0</v>
      </c>
      <c r="N132" s="239">
        <v>0</v>
      </c>
      <c r="O132" s="239">
        <f>ROUND(E132*N132,2)</f>
        <v>0</v>
      </c>
      <c r="P132" s="239">
        <v>6.8000000000000005E-2</v>
      </c>
      <c r="Q132" s="239">
        <f>ROUND(E132*P132,2)</f>
        <v>2.19</v>
      </c>
      <c r="R132" s="241" t="s">
        <v>519</v>
      </c>
      <c r="S132" s="241" t="s">
        <v>315</v>
      </c>
      <c r="T132" s="242" t="s">
        <v>315</v>
      </c>
      <c r="U132" s="224">
        <v>0.3</v>
      </c>
      <c r="V132" s="224">
        <f>ROUND(E132*U132,2)</f>
        <v>9.68</v>
      </c>
      <c r="W132" s="224"/>
      <c r="X132" s="224" t="s">
        <v>336</v>
      </c>
      <c r="Y132" s="224" t="s">
        <v>317</v>
      </c>
      <c r="Z132" s="214"/>
      <c r="AA132" s="214"/>
      <c r="AB132" s="214"/>
      <c r="AC132" s="214"/>
      <c r="AD132" s="214"/>
      <c r="AE132" s="214"/>
      <c r="AF132" s="214"/>
      <c r="AG132" s="214" t="s">
        <v>367</v>
      </c>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row>
    <row r="133" spans="1:60" outlineLevel="2" x14ac:dyDescent="0.2">
      <c r="A133" s="221"/>
      <c r="B133" s="222"/>
      <c r="C133" s="267" t="s">
        <v>1384</v>
      </c>
      <c r="D133" s="266"/>
      <c r="E133" s="266"/>
      <c r="F133" s="266"/>
      <c r="G133" s="266"/>
      <c r="H133" s="224"/>
      <c r="I133" s="224"/>
      <c r="J133" s="224"/>
      <c r="K133" s="224"/>
      <c r="L133" s="224"/>
      <c r="M133" s="224"/>
      <c r="N133" s="223"/>
      <c r="O133" s="223"/>
      <c r="P133" s="223"/>
      <c r="Q133" s="223"/>
      <c r="R133" s="224"/>
      <c r="S133" s="224"/>
      <c r="T133" s="224"/>
      <c r="U133" s="224"/>
      <c r="V133" s="224"/>
      <c r="W133" s="224"/>
      <c r="X133" s="224"/>
      <c r="Y133" s="224"/>
      <c r="Z133" s="214"/>
      <c r="AA133" s="214"/>
      <c r="AB133" s="214"/>
      <c r="AC133" s="214"/>
      <c r="AD133" s="214"/>
      <c r="AE133" s="214"/>
      <c r="AF133" s="214"/>
      <c r="AG133" s="214" t="s">
        <v>369</v>
      </c>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row>
    <row r="134" spans="1:60" outlineLevel="2" x14ac:dyDescent="0.2">
      <c r="A134" s="221"/>
      <c r="B134" s="222"/>
      <c r="C134" s="258" t="s">
        <v>1714</v>
      </c>
      <c r="D134" s="252"/>
      <c r="E134" s="252"/>
      <c r="F134" s="252"/>
      <c r="G134" s="252"/>
      <c r="H134" s="224"/>
      <c r="I134" s="224"/>
      <c r="J134" s="224"/>
      <c r="K134" s="224"/>
      <c r="L134" s="224"/>
      <c r="M134" s="224"/>
      <c r="N134" s="223"/>
      <c r="O134" s="223"/>
      <c r="P134" s="223"/>
      <c r="Q134" s="223"/>
      <c r="R134" s="224"/>
      <c r="S134" s="224"/>
      <c r="T134" s="224"/>
      <c r="U134" s="224"/>
      <c r="V134" s="224"/>
      <c r="W134" s="224"/>
      <c r="X134" s="224"/>
      <c r="Y134" s="224"/>
      <c r="Z134" s="214"/>
      <c r="AA134" s="214"/>
      <c r="AB134" s="214"/>
      <c r="AC134" s="214"/>
      <c r="AD134" s="214"/>
      <c r="AE134" s="214"/>
      <c r="AF134" s="214"/>
      <c r="AG134" s="214" t="s">
        <v>320</v>
      </c>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row>
    <row r="135" spans="1:60" outlineLevel="2" x14ac:dyDescent="0.2">
      <c r="A135" s="221"/>
      <c r="B135" s="222"/>
      <c r="C135" s="268" t="s">
        <v>536</v>
      </c>
      <c r="D135" s="262"/>
      <c r="E135" s="263"/>
      <c r="F135" s="224"/>
      <c r="G135" s="224"/>
      <c r="H135" s="224"/>
      <c r="I135" s="224"/>
      <c r="J135" s="224"/>
      <c r="K135" s="224"/>
      <c r="L135" s="224"/>
      <c r="M135" s="224"/>
      <c r="N135" s="223"/>
      <c r="O135" s="223"/>
      <c r="P135" s="223"/>
      <c r="Q135" s="223"/>
      <c r="R135" s="224"/>
      <c r="S135" s="224"/>
      <c r="T135" s="224"/>
      <c r="U135" s="224"/>
      <c r="V135" s="224"/>
      <c r="W135" s="224"/>
      <c r="X135" s="224"/>
      <c r="Y135" s="224"/>
      <c r="Z135" s="214"/>
      <c r="AA135" s="214"/>
      <c r="AB135" s="214"/>
      <c r="AC135" s="214"/>
      <c r="AD135" s="214"/>
      <c r="AE135" s="214"/>
      <c r="AF135" s="214"/>
      <c r="AG135" s="214" t="s">
        <v>371</v>
      </c>
      <c r="AH135" s="214">
        <v>0</v>
      </c>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row>
    <row r="136" spans="1:60" outlineLevel="3" x14ac:dyDescent="0.2">
      <c r="A136" s="221"/>
      <c r="B136" s="222"/>
      <c r="C136" s="268" t="s">
        <v>1923</v>
      </c>
      <c r="D136" s="262"/>
      <c r="E136" s="263">
        <v>12.523999999999999</v>
      </c>
      <c r="F136" s="224"/>
      <c r="G136" s="224"/>
      <c r="H136" s="224"/>
      <c r="I136" s="224"/>
      <c r="J136" s="224"/>
      <c r="K136" s="224"/>
      <c r="L136" s="224"/>
      <c r="M136" s="224"/>
      <c r="N136" s="223"/>
      <c r="O136" s="223"/>
      <c r="P136" s="223"/>
      <c r="Q136" s="223"/>
      <c r="R136" s="224"/>
      <c r="S136" s="224"/>
      <c r="T136" s="224"/>
      <c r="U136" s="224"/>
      <c r="V136" s="224"/>
      <c r="W136" s="224"/>
      <c r="X136" s="224"/>
      <c r="Y136" s="224"/>
      <c r="Z136" s="214"/>
      <c r="AA136" s="214"/>
      <c r="AB136" s="214"/>
      <c r="AC136" s="214"/>
      <c r="AD136" s="214"/>
      <c r="AE136" s="214"/>
      <c r="AF136" s="214"/>
      <c r="AG136" s="214" t="s">
        <v>371</v>
      </c>
      <c r="AH136" s="214">
        <v>0</v>
      </c>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row>
    <row r="137" spans="1:60" outlineLevel="3" x14ac:dyDescent="0.2">
      <c r="A137" s="221"/>
      <c r="B137" s="222"/>
      <c r="C137" s="268" t="s">
        <v>1889</v>
      </c>
      <c r="D137" s="262"/>
      <c r="E137" s="263">
        <v>-1.41</v>
      </c>
      <c r="F137" s="224"/>
      <c r="G137" s="224"/>
      <c r="H137" s="224"/>
      <c r="I137" s="224"/>
      <c r="J137" s="224"/>
      <c r="K137" s="224"/>
      <c r="L137" s="224"/>
      <c r="M137" s="224"/>
      <c r="N137" s="223"/>
      <c r="O137" s="223"/>
      <c r="P137" s="223"/>
      <c r="Q137" s="223"/>
      <c r="R137" s="224"/>
      <c r="S137" s="224"/>
      <c r="T137" s="224"/>
      <c r="U137" s="224"/>
      <c r="V137" s="224"/>
      <c r="W137" s="224"/>
      <c r="X137" s="224"/>
      <c r="Y137" s="224"/>
      <c r="Z137" s="214"/>
      <c r="AA137" s="214"/>
      <c r="AB137" s="214"/>
      <c r="AC137" s="214"/>
      <c r="AD137" s="214"/>
      <c r="AE137" s="214"/>
      <c r="AF137" s="214"/>
      <c r="AG137" s="214" t="s">
        <v>371</v>
      </c>
      <c r="AH137" s="214">
        <v>0</v>
      </c>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row>
    <row r="138" spans="1:60" outlineLevel="3" x14ac:dyDescent="0.2">
      <c r="A138" s="221"/>
      <c r="B138" s="222"/>
      <c r="C138" s="268" t="s">
        <v>1924</v>
      </c>
      <c r="D138" s="262"/>
      <c r="E138" s="263">
        <v>22.334399999999999</v>
      </c>
      <c r="F138" s="224"/>
      <c r="G138" s="224"/>
      <c r="H138" s="224"/>
      <c r="I138" s="224"/>
      <c r="J138" s="224"/>
      <c r="K138" s="224"/>
      <c r="L138" s="224"/>
      <c r="M138" s="224"/>
      <c r="N138" s="223"/>
      <c r="O138" s="223"/>
      <c r="P138" s="223"/>
      <c r="Q138" s="223"/>
      <c r="R138" s="224"/>
      <c r="S138" s="224"/>
      <c r="T138" s="224"/>
      <c r="U138" s="224"/>
      <c r="V138" s="224"/>
      <c r="W138" s="224"/>
      <c r="X138" s="224"/>
      <c r="Y138" s="224"/>
      <c r="Z138" s="214"/>
      <c r="AA138" s="214"/>
      <c r="AB138" s="214"/>
      <c r="AC138" s="214"/>
      <c r="AD138" s="214"/>
      <c r="AE138" s="214"/>
      <c r="AF138" s="214"/>
      <c r="AG138" s="214" t="s">
        <v>371</v>
      </c>
      <c r="AH138" s="214">
        <v>0</v>
      </c>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row>
    <row r="139" spans="1:60" outlineLevel="3" x14ac:dyDescent="0.2">
      <c r="A139" s="221"/>
      <c r="B139" s="222"/>
      <c r="C139" s="268" t="s">
        <v>563</v>
      </c>
      <c r="D139" s="262"/>
      <c r="E139" s="263">
        <v>-1.1819999999999999</v>
      </c>
      <c r="F139" s="224"/>
      <c r="G139" s="224"/>
      <c r="H139" s="224"/>
      <c r="I139" s="224"/>
      <c r="J139" s="224"/>
      <c r="K139" s="224"/>
      <c r="L139" s="224"/>
      <c r="M139" s="224"/>
      <c r="N139" s="223"/>
      <c r="O139" s="223"/>
      <c r="P139" s="223"/>
      <c r="Q139" s="223"/>
      <c r="R139" s="224"/>
      <c r="S139" s="224"/>
      <c r="T139" s="224"/>
      <c r="U139" s="224"/>
      <c r="V139" s="224"/>
      <c r="W139" s="224"/>
      <c r="X139" s="224"/>
      <c r="Y139" s="224"/>
      <c r="Z139" s="214"/>
      <c r="AA139" s="214"/>
      <c r="AB139" s="214"/>
      <c r="AC139" s="214"/>
      <c r="AD139" s="214"/>
      <c r="AE139" s="214"/>
      <c r="AF139" s="214"/>
      <c r="AG139" s="214" t="s">
        <v>371</v>
      </c>
      <c r="AH139" s="214">
        <v>0</v>
      </c>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row>
    <row r="140" spans="1:60" outlineLevel="1" x14ac:dyDescent="0.2">
      <c r="A140" s="236">
        <v>36</v>
      </c>
      <c r="B140" s="237" t="s">
        <v>547</v>
      </c>
      <c r="C140" s="254" t="s">
        <v>548</v>
      </c>
      <c r="D140" s="238" t="s">
        <v>403</v>
      </c>
      <c r="E140" s="239">
        <v>16</v>
      </c>
      <c r="F140" s="240"/>
      <c r="G140" s="241">
        <f>ROUND(E140*F140,2)</f>
        <v>0</v>
      </c>
      <c r="H140" s="240"/>
      <c r="I140" s="241">
        <f>ROUND(E140*H140,2)</f>
        <v>0</v>
      </c>
      <c r="J140" s="240"/>
      <c r="K140" s="241">
        <f>ROUND(E140*J140,2)</f>
        <v>0</v>
      </c>
      <c r="L140" s="241">
        <v>12</v>
      </c>
      <c r="M140" s="241">
        <f>G140*(1+L140/100)</f>
        <v>0</v>
      </c>
      <c r="N140" s="239">
        <v>3.8000000000000002E-4</v>
      </c>
      <c r="O140" s="239">
        <f>ROUND(E140*N140,2)</f>
        <v>0.01</v>
      </c>
      <c r="P140" s="239">
        <v>1.2999999999999999E-2</v>
      </c>
      <c r="Q140" s="239">
        <f>ROUND(E140*P140,2)</f>
        <v>0.21</v>
      </c>
      <c r="R140" s="241" t="s">
        <v>519</v>
      </c>
      <c r="S140" s="241" t="s">
        <v>315</v>
      </c>
      <c r="T140" s="242" t="s">
        <v>315</v>
      </c>
      <c r="U140" s="224">
        <v>0.107</v>
      </c>
      <c r="V140" s="224">
        <f>ROUND(E140*U140,2)</f>
        <v>1.71</v>
      </c>
      <c r="W140" s="224"/>
      <c r="X140" s="224" t="s">
        <v>336</v>
      </c>
      <c r="Y140" s="224" t="s">
        <v>317</v>
      </c>
      <c r="Z140" s="214"/>
      <c r="AA140" s="214"/>
      <c r="AB140" s="214"/>
      <c r="AC140" s="214"/>
      <c r="AD140" s="214"/>
      <c r="AE140" s="214"/>
      <c r="AF140" s="214"/>
      <c r="AG140" s="214" t="s">
        <v>337</v>
      </c>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row>
    <row r="141" spans="1:60" outlineLevel="2" x14ac:dyDescent="0.2">
      <c r="A141" s="221"/>
      <c r="B141" s="222"/>
      <c r="C141" s="267" t="s">
        <v>549</v>
      </c>
      <c r="D141" s="266"/>
      <c r="E141" s="266"/>
      <c r="F141" s="266"/>
      <c r="G141" s="266"/>
      <c r="H141" s="224"/>
      <c r="I141" s="224"/>
      <c r="J141" s="224"/>
      <c r="K141" s="224"/>
      <c r="L141" s="224"/>
      <c r="M141" s="224"/>
      <c r="N141" s="223"/>
      <c r="O141" s="223"/>
      <c r="P141" s="223"/>
      <c r="Q141" s="223"/>
      <c r="R141" s="224"/>
      <c r="S141" s="224"/>
      <c r="T141" s="224"/>
      <c r="U141" s="224"/>
      <c r="V141" s="224"/>
      <c r="W141" s="224"/>
      <c r="X141" s="224"/>
      <c r="Y141" s="224"/>
      <c r="Z141" s="214"/>
      <c r="AA141" s="214"/>
      <c r="AB141" s="214"/>
      <c r="AC141" s="214"/>
      <c r="AD141" s="214"/>
      <c r="AE141" s="214"/>
      <c r="AF141" s="214"/>
      <c r="AG141" s="214" t="s">
        <v>369</v>
      </c>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row>
    <row r="142" spans="1:60" outlineLevel="2" x14ac:dyDescent="0.2">
      <c r="A142" s="221"/>
      <c r="B142" s="222"/>
      <c r="C142" s="268" t="s">
        <v>1925</v>
      </c>
      <c r="D142" s="262"/>
      <c r="E142" s="263">
        <v>16</v>
      </c>
      <c r="F142" s="224"/>
      <c r="G142" s="224"/>
      <c r="H142" s="224"/>
      <c r="I142" s="224"/>
      <c r="J142" s="224"/>
      <c r="K142" s="224"/>
      <c r="L142" s="224"/>
      <c r="M142" s="224"/>
      <c r="N142" s="223"/>
      <c r="O142" s="223"/>
      <c r="P142" s="223"/>
      <c r="Q142" s="223"/>
      <c r="R142" s="224"/>
      <c r="S142" s="224"/>
      <c r="T142" s="224"/>
      <c r="U142" s="224"/>
      <c r="V142" s="224"/>
      <c r="W142" s="224"/>
      <c r="X142" s="224"/>
      <c r="Y142" s="224"/>
      <c r="Z142" s="214"/>
      <c r="AA142" s="214"/>
      <c r="AB142" s="214"/>
      <c r="AC142" s="214"/>
      <c r="AD142" s="214"/>
      <c r="AE142" s="214"/>
      <c r="AF142" s="214"/>
      <c r="AG142" s="214" t="s">
        <v>371</v>
      </c>
      <c r="AH142" s="214">
        <v>0</v>
      </c>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row>
    <row r="143" spans="1:60" outlineLevel="1" x14ac:dyDescent="0.2">
      <c r="A143" s="236">
        <v>37</v>
      </c>
      <c r="B143" s="237" t="s">
        <v>577</v>
      </c>
      <c r="C143" s="254" t="s">
        <v>578</v>
      </c>
      <c r="D143" s="238" t="s">
        <v>403</v>
      </c>
      <c r="E143" s="239">
        <v>10</v>
      </c>
      <c r="F143" s="240"/>
      <c r="G143" s="241">
        <f>ROUND(E143*F143,2)</f>
        <v>0</v>
      </c>
      <c r="H143" s="240"/>
      <c r="I143" s="241">
        <f>ROUND(E143*H143,2)</f>
        <v>0</v>
      </c>
      <c r="J143" s="240"/>
      <c r="K143" s="241">
        <f>ROUND(E143*J143,2)</f>
        <v>0</v>
      </c>
      <c r="L143" s="241">
        <v>12</v>
      </c>
      <c r="M143" s="241">
        <f>G143*(1+L143/100)</f>
        <v>0</v>
      </c>
      <c r="N143" s="239">
        <v>5.9000000000000003E-4</v>
      </c>
      <c r="O143" s="239">
        <f>ROUND(E143*N143,2)</f>
        <v>0.01</v>
      </c>
      <c r="P143" s="239">
        <v>3.6999999999999998E-2</v>
      </c>
      <c r="Q143" s="239">
        <f>ROUND(E143*P143,2)</f>
        <v>0.37</v>
      </c>
      <c r="R143" s="241" t="s">
        <v>519</v>
      </c>
      <c r="S143" s="241" t="s">
        <v>315</v>
      </c>
      <c r="T143" s="242" t="s">
        <v>315</v>
      </c>
      <c r="U143" s="224">
        <v>0.443</v>
      </c>
      <c r="V143" s="224">
        <f>ROUND(E143*U143,2)</f>
        <v>4.43</v>
      </c>
      <c r="W143" s="224"/>
      <c r="X143" s="224" t="s">
        <v>336</v>
      </c>
      <c r="Y143" s="224" t="s">
        <v>317</v>
      </c>
      <c r="Z143" s="214"/>
      <c r="AA143" s="214"/>
      <c r="AB143" s="214"/>
      <c r="AC143" s="214"/>
      <c r="AD143" s="214"/>
      <c r="AE143" s="214"/>
      <c r="AF143" s="214"/>
      <c r="AG143" s="214" t="s">
        <v>337</v>
      </c>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row>
    <row r="144" spans="1:60" outlineLevel="2" x14ac:dyDescent="0.2">
      <c r="A144" s="221"/>
      <c r="B144" s="222"/>
      <c r="C144" s="267" t="s">
        <v>549</v>
      </c>
      <c r="D144" s="266"/>
      <c r="E144" s="266"/>
      <c r="F144" s="266"/>
      <c r="G144" s="266"/>
      <c r="H144" s="224"/>
      <c r="I144" s="224"/>
      <c r="J144" s="224"/>
      <c r="K144" s="224"/>
      <c r="L144" s="224"/>
      <c r="M144" s="224"/>
      <c r="N144" s="223"/>
      <c r="O144" s="223"/>
      <c r="P144" s="223"/>
      <c r="Q144" s="223"/>
      <c r="R144" s="224"/>
      <c r="S144" s="224"/>
      <c r="T144" s="224"/>
      <c r="U144" s="224"/>
      <c r="V144" s="224"/>
      <c r="W144" s="224"/>
      <c r="X144" s="224"/>
      <c r="Y144" s="224"/>
      <c r="Z144" s="214"/>
      <c r="AA144" s="214"/>
      <c r="AB144" s="214"/>
      <c r="AC144" s="214"/>
      <c r="AD144" s="214"/>
      <c r="AE144" s="214"/>
      <c r="AF144" s="214"/>
      <c r="AG144" s="214" t="s">
        <v>369</v>
      </c>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row>
    <row r="145" spans="1:60" x14ac:dyDescent="0.2">
      <c r="A145" s="229" t="s">
        <v>310</v>
      </c>
      <c r="B145" s="230" t="s">
        <v>211</v>
      </c>
      <c r="C145" s="253" t="s">
        <v>212</v>
      </c>
      <c r="D145" s="231"/>
      <c r="E145" s="232"/>
      <c r="F145" s="233"/>
      <c r="G145" s="233">
        <f>SUMIF(AG146:AG147,"&lt;&gt;NOR",G146:G147)</f>
        <v>0</v>
      </c>
      <c r="H145" s="233"/>
      <c r="I145" s="233">
        <f>SUM(I146:I147)</f>
        <v>0</v>
      </c>
      <c r="J145" s="233"/>
      <c r="K145" s="233">
        <f>SUM(K146:K147)</f>
        <v>0</v>
      </c>
      <c r="L145" s="233"/>
      <c r="M145" s="233">
        <f>SUM(M146:M147)</f>
        <v>0</v>
      </c>
      <c r="N145" s="232"/>
      <c r="O145" s="232">
        <f>SUM(O146:O147)</f>
        <v>0</v>
      </c>
      <c r="P145" s="232"/>
      <c r="Q145" s="232">
        <f>SUM(Q146:Q147)</f>
        <v>0</v>
      </c>
      <c r="R145" s="233"/>
      <c r="S145" s="233"/>
      <c r="T145" s="234"/>
      <c r="U145" s="228"/>
      <c r="V145" s="228">
        <f>SUM(V146:V147)</f>
        <v>12.43</v>
      </c>
      <c r="W145" s="228"/>
      <c r="X145" s="228"/>
      <c r="Y145" s="228"/>
      <c r="AG145" t="s">
        <v>311</v>
      </c>
    </row>
    <row r="146" spans="1:60" ht="22.5" outlineLevel="1" x14ac:dyDescent="0.2">
      <c r="A146" s="236">
        <v>38</v>
      </c>
      <c r="B146" s="237" t="s">
        <v>1389</v>
      </c>
      <c r="C146" s="254" t="s">
        <v>1390</v>
      </c>
      <c r="D146" s="238" t="s">
        <v>581</v>
      </c>
      <c r="E146" s="239">
        <v>3.9469500000000002</v>
      </c>
      <c r="F146" s="240"/>
      <c r="G146" s="241">
        <f>ROUND(E146*F146,2)</f>
        <v>0</v>
      </c>
      <c r="H146" s="240"/>
      <c r="I146" s="241">
        <f>ROUND(E146*H146,2)</f>
        <v>0</v>
      </c>
      <c r="J146" s="240"/>
      <c r="K146" s="241">
        <f>ROUND(E146*J146,2)</f>
        <v>0</v>
      </c>
      <c r="L146" s="241">
        <v>12</v>
      </c>
      <c r="M146" s="241">
        <f>G146*(1+L146/100)</f>
        <v>0</v>
      </c>
      <c r="N146" s="239">
        <v>0</v>
      </c>
      <c r="O146" s="239">
        <f>ROUND(E146*N146,2)</f>
        <v>0</v>
      </c>
      <c r="P146" s="239">
        <v>0</v>
      </c>
      <c r="Q146" s="239">
        <f>ROUND(E146*P146,2)</f>
        <v>0</v>
      </c>
      <c r="R146" s="241" t="s">
        <v>366</v>
      </c>
      <c r="S146" s="241" t="s">
        <v>315</v>
      </c>
      <c r="T146" s="242" t="s">
        <v>315</v>
      </c>
      <c r="U146" s="224">
        <v>3.15</v>
      </c>
      <c r="V146" s="224">
        <f>ROUND(E146*U146,2)</f>
        <v>12.43</v>
      </c>
      <c r="W146" s="224"/>
      <c r="X146" s="224" t="s">
        <v>582</v>
      </c>
      <c r="Y146" s="224" t="s">
        <v>317</v>
      </c>
      <c r="Z146" s="214"/>
      <c r="AA146" s="214"/>
      <c r="AB146" s="214"/>
      <c r="AC146" s="214"/>
      <c r="AD146" s="214"/>
      <c r="AE146" s="214"/>
      <c r="AF146" s="214"/>
      <c r="AG146" s="214" t="s">
        <v>732</v>
      </c>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row>
    <row r="147" spans="1:60" outlineLevel="2" x14ac:dyDescent="0.2">
      <c r="A147" s="221"/>
      <c r="B147" s="222"/>
      <c r="C147" s="267" t="s">
        <v>584</v>
      </c>
      <c r="D147" s="266"/>
      <c r="E147" s="266"/>
      <c r="F147" s="266"/>
      <c r="G147" s="266"/>
      <c r="H147" s="224"/>
      <c r="I147" s="224"/>
      <c r="J147" s="224"/>
      <c r="K147" s="224"/>
      <c r="L147" s="224"/>
      <c r="M147" s="224"/>
      <c r="N147" s="223"/>
      <c r="O147" s="223"/>
      <c r="P147" s="223"/>
      <c r="Q147" s="223"/>
      <c r="R147" s="224"/>
      <c r="S147" s="224"/>
      <c r="T147" s="224"/>
      <c r="U147" s="224"/>
      <c r="V147" s="224"/>
      <c r="W147" s="224"/>
      <c r="X147" s="224"/>
      <c r="Y147" s="224"/>
      <c r="Z147" s="214"/>
      <c r="AA147" s="214"/>
      <c r="AB147" s="214"/>
      <c r="AC147" s="214"/>
      <c r="AD147" s="214"/>
      <c r="AE147" s="214"/>
      <c r="AF147" s="214"/>
      <c r="AG147" s="214" t="s">
        <v>369</v>
      </c>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row>
    <row r="148" spans="1:60" x14ac:dyDescent="0.2">
      <c r="A148" s="229" t="s">
        <v>310</v>
      </c>
      <c r="B148" s="230" t="s">
        <v>219</v>
      </c>
      <c r="C148" s="253" t="s">
        <v>220</v>
      </c>
      <c r="D148" s="231"/>
      <c r="E148" s="232"/>
      <c r="F148" s="233"/>
      <c r="G148" s="233">
        <f>SUMIF(AG149:AG154,"&lt;&gt;NOR",G149:G154)</f>
        <v>0</v>
      </c>
      <c r="H148" s="233"/>
      <c r="I148" s="233">
        <f>SUM(I149:I154)</f>
        <v>0</v>
      </c>
      <c r="J148" s="233"/>
      <c r="K148" s="233">
        <f>SUM(K149:K154)</f>
        <v>0</v>
      </c>
      <c r="L148" s="233"/>
      <c r="M148" s="233">
        <f>SUM(M149:M154)</f>
        <v>0</v>
      </c>
      <c r="N148" s="232"/>
      <c r="O148" s="232">
        <f>SUM(O149:O154)</f>
        <v>0.13</v>
      </c>
      <c r="P148" s="232"/>
      <c r="Q148" s="232">
        <f>SUM(Q149:Q154)</f>
        <v>0</v>
      </c>
      <c r="R148" s="233"/>
      <c r="S148" s="233"/>
      <c r="T148" s="234"/>
      <c r="U148" s="228"/>
      <c r="V148" s="228">
        <f>SUM(V149:V154)</f>
        <v>14.46</v>
      </c>
      <c r="W148" s="228"/>
      <c r="X148" s="228"/>
      <c r="Y148" s="228"/>
      <c r="AG148" t="s">
        <v>311</v>
      </c>
    </row>
    <row r="149" spans="1:60" ht="22.5" outlineLevel="1" x14ac:dyDescent="0.2">
      <c r="A149" s="236">
        <v>39</v>
      </c>
      <c r="B149" s="237" t="s">
        <v>585</v>
      </c>
      <c r="C149" s="254" t="s">
        <v>586</v>
      </c>
      <c r="D149" s="238" t="s">
        <v>379</v>
      </c>
      <c r="E149" s="239">
        <v>34.113</v>
      </c>
      <c r="F149" s="240"/>
      <c r="G149" s="241">
        <f>ROUND(E149*F149,2)</f>
        <v>0</v>
      </c>
      <c r="H149" s="240"/>
      <c r="I149" s="241">
        <f>ROUND(E149*H149,2)</f>
        <v>0</v>
      </c>
      <c r="J149" s="240"/>
      <c r="K149" s="241">
        <f>ROUND(E149*J149,2)</f>
        <v>0</v>
      </c>
      <c r="L149" s="241">
        <v>12</v>
      </c>
      <c r="M149" s="241">
        <f>G149*(1+L149/100)</f>
        <v>0</v>
      </c>
      <c r="N149" s="239">
        <v>3.7799999999999999E-3</v>
      </c>
      <c r="O149" s="239">
        <f>ROUND(E149*N149,2)</f>
        <v>0.13</v>
      </c>
      <c r="P149" s="239">
        <v>0</v>
      </c>
      <c r="Q149" s="239">
        <f>ROUND(E149*P149,2)</f>
        <v>0</v>
      </c>
      <c r="R149" s="241" t="s">
        <v>587</v>
      </c>
      <c r="S149" s="241" t="s">
        <v>315</v>
      </c>
      <c r="T149" s="242" t="s">
        <v>315</v>
      </c>
      <c r="U149" s="224">
        <v>0.42403000000000002</v>
      </c>
      <c r="V149" s="224">
        <f>ROUND(E149*U149,2)</f>
        <v>14.46</v>
      </c>
      <c r="W149" s="224"/>
      <c r="X149" s="224" t="s">
        <v>588</v>
      </c>
      <c r="Y149" s="224" t="s">
        <v>317</v>
      </c>
      <c r="Z149" s="214"/>
      <c r="AA149" s="214"/>
      <c r="AB149" s="214"/>
      <c r="AC149" s="214"/>
      <c r="AD149" s="214"/>
      <c r="AE149" s="214"/>
      <c r="AF149" s="214"/>
      <c r="AG149" s="214" t="s">
        <v>589</v>
      </c>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row>
    <row r="150" spans="1:60" ht="22.5" outlineLevel="2" x14ac:dyDescent="0.2">
      <c r="A150" s="221"/>
      <c r="B150" s="222"/>
      <c r="C150" s="255" t="s">
        <v>590</v>
      </c>
      <c r="D150" s="243"/>
      <c r="E150" s="243"/>
      <c r="F150" s="243"/>
      <c r="G150" s="243"/>
      <c r="H150" s="224"/>
      <c r="I150" s="224"/>
      <c r="J150" s="224"/>
      <c r="K150" s="224"/>
      <c r="L150" s="224"/>
      <c r="M150" s="224"/>
      <c r="N150" s="223"/>
      <c r="O150" s="223"/>
      <c r="P150" s="223"/>
      <c r="Q150" s="223"/>
      <c r="R150" s="224"/>
      <c r="S150" s="224"/>
      <c r="T150" s="224"/>
      <c r="U150" s="224"/>
      <c r="V150" s="224"/>
      <c r="W150" s="224"/>
      <c r="X150" s="224"/>
      <c r="Y150" s="224"/>
      <c r="Z150" s="214"/>
      <c r="AA150" s="214"/>
      <c r="AB150" s="214"/>
      <c r="AC150" s="214"/>
      <c r="AD150" s="214"/>
      <c r="AE150" s="214"/>
      <c r="AF150" s="214"/>
      <c r="AG150" s="214" t="s">
        <v>320</v>
      </c>
      <c r="AH150" s="214"/>
      <c r="AI150" s="214"/>
      <c r="AJ150" s="214"/>
      <c r="AK150" s="214"/>
      <c r="AL150" s="214"/>
      <c r="AM150" s="214"/>
      <c r="AN150" s="214"/>
      <c r="AO150" s="214"/>
      <c r="AP150" s="214"/>
      <c r="AQ150" s="214"/>
      <c r="AR150" s="214"/>
      <c r="AS150" s="214"/>
      <c r="AT150" s="214"/>
      <c r="AU150" s="214"/>
      <c r="AV150" s="214"/>
      <c r="AW150" s="214"/>
      <c r="AX150" s="214"/>
      <c r="AY150" s="214"/>
      <c r="AZ150" s="214"/>
      <c r="BA150" s="244" t="str">
        <f>C150</f>
        <v>Nanesení hydroizolační stěrky ve dvou vrstvách. Vlepení těsnicí pásky do spoje podlaha-stěna, přitlačení a uhlazení, přetažení pásky další vrstvou izolační stěrky.</v>
      </c>
      <c r="BB150" s="214"/>
      <c r="BC150" s="214"/>
      <c r="BD150" s="214"/>
      <c r="BE150" s="214"/>
      <c r="BF150" s="214"/>
      <c r="BG150" s="214"/>
      <c r="BH150" s="214"/>
    </row>
    <row r="151" spans="1:60" outlineLevel="2" x14ac:dyDescent="0.2">
      <c r="A151" s="221"/>
      <c r="B151" s="222"/>
      <c r="C151" s="268" t="s">
        <v>591</v>
      </c>
      <c r="D151" s="262"/>
      <c r="E151" s="263"/>
      <c r="F151" s="224"/>
      <c r="G151" s="224"/>
      <c r="H151" s="224"/>
      <c r="I151" s="224"/>
      <c r="J151" s="224"/>
      <c r="K151" s="224"/>
      <c r="L151" s="224"/>
      <c r="M151" s="224"/>
      <c r="N151" s="223"/>
      <c r="O151" s="223"/>
      <c r="P151" s="223"/>
      <c r="Q151" s="223"/>
      <c r="R151" s="224"/>
      <c r="S151" s="224"/>
      <c r="T151" s="224"/>
      <c r="U151" s="224"/>
      <c r="V151" s="224"/>
      <c r="W151" s="224"/>
      <c r="X151" s="224"/>
      <c r="Y151" s="224"/>
      <c r="Z151" s="214"/>
      <c r="AA151" s="214"/>
      <c r="AB151" s="214"/>
      <c r="AC151" s="214"/>
      <c r="AD151" s="214"/>
      <c r="AE151" s="214"/>
      <c r="AF151" s="214"/>
      <c r="AG151" s="214" t="s">
        <v>371</v>
      </c>
      <c r="AH151" s="214">
        <v>0</v>
      </c>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row>
    <row r="152" spans="1:60" outlineLevel="3" x14ac:dyDescent="0.2">
      <c r="A152" s="221"/>
      <c r="B152" s="222"/>
      <c r="C152" s="268" t="s">
        <v>1926</v>
      </c>
      <c r="D152" s="262"/>
      <c r="E152" s="263">
        <v>29.983000000000001</v>
      </c>
      <c r="F152" s="224"/>
      <c r="G152" s="224"/>
      <c r="H152" s="224"/>
      <c r="I152" s="224"/>
      <c r="J152" s="224"/>
      <c r="K152" s="224"/>
      <c r="L152" s="224"/>
      <c r="M152" s="224"/>
      <c r="N152" s="223"/>
      <c r="O152" s="223"/>
      <c r="P152" s="223"/>
      <c r="Q152" s="223"/>
      <c r="R152" s="224"/>
      <c r="S152" s="224"/>
      <c r="T152" s="224"/>
      <c r="U152" s="224"/>
      <c r="V152" s="224"/>
      <c r="W152" s="224"/>
      <c r="X152" s="224"/>
      <c r="Y152" s="224"/>
      <c r="Z152" s="214"/>
      <c r="AA152" s="214"/>
      <c r="AB152" s="214"/>
      <c r="AC152" s="214"/>
      <c r="AD152" s="214"/>
      <c r="AE152" s="214"/>
      <c r="AF152" s="214"/>
      <c r="AG152" s="214" t="s">
        <v>371</v>
      </c>
      <c r="AH152" s="214">
        <v>5</v>
      </c>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row>
    <row r="153" spans="1:60" outlineLevel="3" x14ac:dyDescent="0.2">
      <c r="A153" s="221"/>
      <c r="B153" s="222"/>
      <c r="C153" s="268" t="s">
        <v>1393</v>
      </c>
      <c r="D153" s="262"/>
      <c r="E153" s="263"/>
      <c r="F153" s="224"/>
      <c r="G153" s="224"/>
      <c r="H153" s="224"/>
      <c r="I153" s="224"/>
      <c r="J153" s="224"/>
      <c r="K153" s="224"/>
      <c r="L153" s="224"/>
      <c r="M153" s="224"/>
      <c r="N153" s="223"/>
      <c r="O153" s="223"/>
      <c r="P153" s="223"/>
      <c r="Q153" s="223"/>
      <c r="R153" s="224"/>
      <c r="S153" s="224"/>
      <c r="T153" s="224"/>
      <c r="U153" s="224"/>
      <c r="V153" s="224"/>
      <c r="W153" s="224"/>
      <c r="X153" s="224"/>
      <c r="Y153" s="224"/>
      <c r="Z153" s="214"/>
      <c r="AA153" s="214"/>
      <c r="AB153" s="214"/>
      <c r="AC153" s="214"/>
      <c r="AD153" s="214"/>
      <c r="AE153" s="214"/>
      <c r="AF153" s="214"/>
      <c r="AG153" s="214" t="s">
        <v>371</v>
      </c>
      <c r="AH153" s="214">
        <v>0</v>
      </c>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row>
    <row r="154" spans="1:60" outlineLevel="3" x14ac:dyDescent="0.2">
      <c r="A154" s="221"/>
      <c r="B154" s="222"/>
      <c r="C154" s="268" t="s">
        <v>1927</v>
      </c>
      <c r="D154" s="262"/>
      <c r="E154" s="263">
        <v>4.13</v>
      </c>
      <c r="F154" s="224"/>
      <c r="G154" s="224"/>
      <c r="H154" s="224"/>
      <c r="I154" s="224"/>
      <c r="J154" s="224"/>
      <c r="K154" s="224"/>
      <c r="L154" s="224"/>
      <c r="M154" s="224"/>
      <c r="N154" s="223"/>
      <c r="O154" s="223"/>
      <c r="P154" s="223"/>
      <c r="Q154" s="223"/>
      <c r="R154" s="224"/>
      <c r="S154" s="224"/>
      <c r="T154" s="224"/>
      <c r="U154" s="224"/>
      <c r="V154" s="224"/>
      <c r="W154" s="224"/>
      <c r="X154" s="224"/>
      <c r="Y154" s="224"/>
      <c r="Z154" s="214"/>
      <c r="AA154" s="214"/>
      <c r="AB154" s="214"/>
      <c r="AC154" s="214"/>
      <c r="AD154" s="214"/>
      <c r="AE154" s="214"/>
      <c r="AF154" s="214"/>
      <c r="AG154" s="214" t="s">
        <v>371</v>
      </c>
      <c r="AH154" s="214">
        <v>5</v>
      </c>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row>
    <row r="155" spans="1:60" x14ac:dyDescent="0.2">
      <c r="A155" s="229" t="s">
        <v>310</v>
      </c>
      <c r="B155" s="230" t="s">
        <v>221</v>
      </c>
      <c r="C155" s="253" t="s">
        <v>222</v>
      </c>
      <c r="D155" s="231"/>
      <c r="E155" s="232"/>
      <c r="F155" s="233"/>
      <c r="G155" s="233">
        <f>SUMIF(AG156:AG171,"&lt;&gt;NOR",G156:G171)</f>
        <v>0</v>
      </c>
      <c r="H155" s="233"/>
      <c r="I155" s="233">
        <f>SUM(I156:I171)</f>
        <v>0</v>
      </c>
      <c r="J155" s="233"/>
      <c r="K155" s="233">
        <f>SUM(K156:K171)</f>
        <v>0</v>
      </c>
      <c r="L155" s="233"/>
      <c r="M155" s="233">
        <f>SUM(M156:M171)</f>
        <v>0</v>
      </c>
      <c r="N155" s="232"/>
      <c r="O155" s="232">
        <f>SUM(O156:O171)</f>
        <v>0.02</v>
      </c>
      <c r="P155" s="232"/>
      <c r="Q155" s="232">
        <f>SUM(Q156:Q171)</f>
        <v>0</v>
      </c>
      <c r="R155" s="233"/>
      <c r="S155" s="233"/>
      <c r="T155" s="234"/>
      <c r="U155" s="228"/>
      <c r="V155" s="228">
        <f>SUM(V156:V171)</f>
        <v>1.53</v>
      </c>
      <c r="W155" s="228"/>
      <c r="X155" s="228"/>
      <c r="Y155" s="228"/>
      <c r="AG155" t="s">
        <v>311</v>
      </c>
    </row>
    <row r="156" spans="1:60" ht="22.5" outlineLevel="1" x14ac:dyDescent="0.2">
      <c r="A156" s="236">
        <v>40</v>
      </c>
      <c r="B156" s="237" t="s">
        <v>594</v>
      </c>
      <c r="C156" s="254" t="s">
        <v>595</v>
      </c>
      <c r="D156" s="238" t="s">
        <v>379</v>
      </c>
      <c r="E156" s="239">
        <v>4.13</v>
      </c>
      <c r="F156" s="240"/>
      <c r="G156" s="241">
        <f>ROUND(E156*F156,2)</f>
        <v>0</v>
      </c>
      <c r="H156" s="240"/>
      <c r="I156" s="241">
        <f>ROUND(E156*H156,2)</f>
        <v>0</v>
      </c>
      <c r="J156" s="240"/>
      <c r="K156" s="241">
        <f>ROUND(E156*J156,2)</f>
        <v>0</v>
      </c>
      <c r="L156" s="241">
        <v>12</v>
      </c>
      <c r="M156" s="241">
        <f>G156*(1+L156/100)</f>
        <v>0</v>
      </c>
      <c r="N156" s="239">
        <v>1.6000000000000001E-4</v>
      </c>
      <c r="O156" s="239">
        <f>ROUND(E156*N156,2)</f>
        <v>0</v>
      </c>
      <c r="P156" s="239">
        <v>0</v>
      </c>
      <c r="Q156" s="239">
        <f>ROUND(E156*P156,2)</f>
        <v>0</v>
      </c>
      <c r="R156" s="241" t="s">
        <v>596</v>
      </c>
      <c r="S156" s="241" t="s">
        <v>315</v>
      </c>
      <c r="T156" s="242" t="s">
        <v>315</v>
      </c>
      <c r="U156" s="224">
        <v>0.16</v>
      </c>
      <c r="V156" s="224">
        <f>ROUND(E156*U156,2)</f>
        <v>0.66</v>
      </c>
      <c r="W156" s="224"/>
      <c r="X156" s="224" t="s">
        <v>336</v>
      </c>
      <c r="Y156" s="224" t="s">
        <v>317</v>
      </c>
      <c r="Z156" s="214"/>
      <c r="AA156" s="214"/>
      <c r="AB156" s="214"/>
      <c r="AC156" s="214"/>
      <c r="AD156" s="214"/>
      <c r="AE156" s="214"/>
      <c r="AF156" s="214"/>
      <c r="AG156" s="214" t="s">
        <v>367</v>
      </c>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row>
    <row r="157" spans="1:60" ht="22.5" outlineLevel="2" x14ac:dyDescent="0.2">
      <c r="A157" s="221"/>
      <c r="B157" s="222"/>
      <c r="C157" s="255" t="s">
        <v>597</v>
      </c>
      <c r="D157" s="243"/>
      <c r="E157" s="243"/>
      <c r="F157" s="243"/>
      <c r="G157" s="243"/>
      <c r="H157" s="224"/>
      <c r="I157" s="224"/>
      <c r="J157" s="224"/>
      <c r="K157" s="224"/>
      <c r="L157" s="224"/>
      <c r="M157" s="224"/>
      <c r="N157" s="223"/>
      <c r="O157" s="223"/>
      <c r="P157" s="223"/>
      <c r="Q157" s="223"/>
      <c r="R157" s="224"/>
      <c r="S157" s="224"/>
      <c r="T157" s="224"/>
      <c r="U157" s="224"/>
      <c r="V157" s="224"/>
      <c r="W157" s="224"/>
      <c r="X157" s="224"/>
      <c r="Y157" s="224"/>
      <c r="Z157" s="214"/>
      <c r="AA157" s="214"/>
      <c r="AB157" s="214"/>
      <c r="AC157" s="214"/>
      <c r="AD157" s="214"/>
      <c r="AE157" s="214"/>
      <c r="AF157" s="214"/>
      <c r="AG157" s="214" t="s">
        <v>320</v>
      </c>
      <c r="AH157" s="214"/>
      <c r="AI157" s="214"/>
      <c r="AJ157" s="214"/>
      <c r="AK157" s="214"/>
      <c r="AL157" s="214"/>
      <c r="AM157" s="214"/>
      <c r="AN157" s="214"/>
      <c r="AO157" s="214"/>
      <c r="AP157" s="214"/>
      <c r="AQ157" s="214"/>
      <c r="AR157" s="214"/>
      <c r="AS157" s="214"/>
      <c r="AT157" s="214"/>
      <c r="AU157" s="214"/>
      <c r="AV157" s="214"/>
      <c r="AW157" s="214"/>
      <c r="AX157" s="214"/>
      <c r="AY157" s="214"/>
      <c r="AZ157" s="214"/>
      <c r="BA157" s="244" t="str">
        <f>C157</f>
        <v>Položka je určena pro montáž fólie s přelepením spojů na zavěšený podhled před položením tepelné izolace a obsahuje pouze montážní práce a spojovací prostředky.</v>
      </c>
      <c r="BB157" s="214"/>
      <c r="BC157" s="214"/>
      <c r="BD157" s="214"/>
      <c r="BE157" s="214"/>
      <c r="BF157" s="214"/>
      <c r="BG157" s="214"/>
      <c r="BH157" s="214"/>
    </row>
    <row r="158" spans="1:60" outlineLevel="3" x14ac:dyDescent="0.2">
      <c r="A158" s="221"/>
      <c r="B158" s="222"/>
      <c r="C158" s="258" t="s">
        <v>598</v>
      </c>
      <c r="D158" s="252"/>
      <c r="E158" s="252"/>
      <c r="F158" s="252"/>
      <c r="G158" s="252"/>
      <c r="H158" s="224"/>
      <c r="I158" s="224"/>
      <c r="J158" s="224"/>
      <c r="K158" s="224"/>
      <c r="L158" s="224"/>
      <c r="M158" s="224"/>
      <c r="N158" s="223"/>
      <c r="O158" s="223"/>
      <c r="P158" s="223"/>
      <c r="Q158" s="223"/>
      <c r="R158" s="224"/>
      <c r="S158" s="224"/>
      <c r="T158" s="224"/>
      <c r="U158" s="224"/>
      <c r="V158" s="224"/>
      <c r="W158" s="224"/>
      <c r="X158" s="224"/>
      <c r="Y158" s="224"/>
      <c r="Z158" s="214"/>
      <c r="AA158" s="214"/>
      <c r="AB158" s="214"/>
      <c r="AC158" s="214"/>
      <c r="AD158" s="214"/>
      <c r="AE158" s="214"/>
      <c r="AF158" s="214"/>
      <c r="AG158" s="214" t="s">
        <v>320</v>
      </c>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row>
    <row r="159" spans="1:60" outlineLevel="2" x14ac:dyDescent="0.2">
      <c r="A159" s="221"/>
      <c r="B159" s="222"/>
      <c r="C159" s="268" t="s">
        <v>1880</v>
      </c>
      <c r="D159" s="262"/>
      <c r="E159" s="263"/>
      <c r="F159" s="224"/>
      <c r="G159" s="224"/>
      <c r="H159" s="224"/>
      <c r="I159" s="224"/>
      <c r="J159" s="224"/>
      <c r="K159" s="224"/>
      <c r="L159" s="224"/>
      <c r="M159" s="224"/>
      <c r="N159" s="223"/>
      <c r="O159" s="223"/>
      <c r="P159" s="223"/>
      <c r="Q159" s="223"/>
      <c r="R159" s="224"/>
      <c r="S159" s="224"/>
      <c r="T159" s="224"/>
      <c r="U159" s="224"/>
      <c r="V159" s="224"/>
      <c r="W159" s="224"/>
      <c r="X159" s="224"/>
      <c r="Y159" s="224"/>
      <c r="Z159" s="214"/>
      <c r="AA159" s="214"/>
      <c r="AB159" s="214"/>
      <c r="AC159" s="214"/>
      <c r="AD159" s="214"/>
      <c r="AE159" s="214"/>
      <c r="AF159" s="214"/>
      <c r="AG159" s="214" t="s">
        <v>371</v>
      </c>
      <c r="AH159" s="214">
        <v>0</v>
      </c>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row>
    <row r="160" spans="1:60" outlineLevel="3" x14ac:dyDescent="0.2">
      <c r="A160" s="221"/>
      <c r="B160" s="222"/>
      <c r="C160" s="268" t="s">
        <v>1881</v>
      </c>
      <c r="D160" s="262"/>
      <c r="E160" s="263">
        <v>3.16</v>
      </c>
      <c r="F160" s="224"/>
      <c r="G160" s="224"/>
      <c r="H160" s="224"/>
      <c r="I160" s="224"/>
      <c r="J160" s="224"/>
      <c r="K160" s="224"/>
      <c r="L160" s="224"/>
      <c r="M160" s="224"/>
      <c r="N160" s="223"/>
      <c r="O160" s="223"/>
      <c r="P160" s="223"/>
      <c r="Q160" s="223"/>
      <c r="R160" s="224"/>
      <c r="S160" s="224"/>
      <c r="T160" s="224"/>
      <c r="U160" s="224"/>
      <c r="V160" s="224"/>
      <c r="W160" s="224"/>
      <c r="X160" s="224"/>
      <c r="Y160" s="224"/>
      <c r="Z160" s="214"/>
      <c r="AA160" s="214"/>
      <c r="AB160" s="214"/>
      <c r="AC160" s="214"/>
      <c r="AD160" s="214"/>
      <c r="AE160" s="214"/>
      <c r="AF160" s="214"/>
      <c r="AG160" s="214" t="s">
        <v>371</v>
      </c>
      <c r="AH160" s="214">
        <v>0</v>
      </c>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row>
    <row r="161" spans="1:60" outlineLevel="3" x14ac:dyDescent="0.2">
      <c r="A161" s="221"/>
      <c r="B161" s="222"/>
      <c r="C161" s="268" t="s">
        <v>1882</v>
      </c>
      <c r="D161" s="262"/>
      <c r="E161" s="263">
        <v>0.97</v>
      </c>
      <c r="F161" s="224"/>
      <c r="G161" s="224"/>
      <c r="H161" s="224"/>
      <c r="I161" s="224"/>
      <c r="J161" s="224"/>
      <c r="K161" s="224"/>
      <c r="L161" s="224"/>
      <c r="M161" s="224"/>
      <c r="N161" s="223"/>
      <c r="O161" s="223"/>
      <c r="P161" s="223"/>
      <c r="Q161" s="223"/>
      <c r="R161" s="224"/>
      <c r="S161" s="224"/>
      <c r="T161" s="224"/>
      <c r="U161" s="224"/>
      <c r="V161" s="224"/>
      <c r="W161" s="224"/>
      <c r="X161" s="224"/>
      <c r="Y161" s="224"/>
      <c r="Z161" s="214"/>
      <c r="AA161" s="214"/>
      <c r="AB161" s="214"/>
      <c r="AC161" s="214"/>
      <c r="AD161" s="214"/>
      <c r="AE161" s="214"/>
      <c r="AF161" s="214"/>
      <c r="AG161" s="214" t="s">
        <v>371</v>
      </c>
      <c r="AH161" s="214">
        <v>0</v>
      </c>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row>
    <row r="162" spans="1:60" ht="33.75" outlineLevel="1" x14ac:dyDescent="0.2">
      <c r="A162" s="236">
        <v>41</v>
      </c>
      <c r="B162" s="237" t="s">
        <v>599</v>
      </c>
      <c r="C162" s="254" t="s">
        <v>600</v>
      </c>
      <c r="D162" s="238" t="s">
        <v>379</v>
      </c>
      <c r="E162" s="239">
        <v>4.13</v>
      </c>
      <c r="F162" s="240"/>
      <c r="G162" s="241">
        <f>ROUND(E162*F162,2)</f>
        <v>0</v>
      </c>
      <c r="H162" s="240"/>
      <c r="I162" s="241">
        <f>ROUND(E162*H162,2)</f>
        <v>0</v>
      </c>
      <c r="J162" s="240"/>
      <c r="K162" s="241">
        <f>ROUND(E162*J162,2)</f>
        <v>0</v>
      </c>
      <c r="L162" s="241">
        <v>12</v>
      </c>
      <c r="M162" s="241">
        <f>G162*(1+L162/100)</f>
        <v>0</v>
      </c>
      <c r="N162" s="239">
        <v>5.8900000000000003E-3</v>
      </c>
      <c r="O162" s="239">
        <f>ROUND(E162*N162,2)</f>
        <v>0.02</v>
      </c>
      <c r="P162" s="239">
        <v>0</v>
      </c>
      <c r="Q162" s="239">
        <f>ROUND(E162*P162,2)</f>
        <v>0</v>
      </c>
      <c r="R162" s="241" t="s">
        <v>587</v>
      </c>
      <c r="S162" s="241" t="s">
        <v>315</v>
      </c>
      <c r="T162" s="242" t="s">
        <v>315</v>
      </c>
      <c r="U162" s="224">
        <v>0.14000000000000001</v>
      </c>
      <c r="V162" s="224">
        <f>ROUND(E162*U162,2)</f>
        <v>0.57999999999999996</v>
      </c>
      <c r="W162" s="224"/>
      <c r="X162" s="224" t="s">
        <v>588</v>
      </c>
      <c r="Y162" s="224" t="s">
        <v>317</v>
      </c>
      <c r="Z162" s="214"/>
      <c r="AA162" s="214"/>
      <c r="AB162" s="214"/>
      <c r="AC162" s="214"/>
      <c r="AD162" s="214"/>
      <c r="AE162" s="214"/>
      <c r="AF162" s="214"/>
      <c r="AG162" s="214" t="s">
        <v>601</v>
      </c>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row>
    <row r="163" spans="1:60" outlineLevel="2" x14ac:dyDescent="0.2">
      <c r="A163" s="221"/>
      <c r="B163" s="222"/>
      <c r="C163" s="268" t="s">
        <v>1905</v>
      </c>
      <c r="D163" s="262"/>
      <c r="E163" s="263"/>
      <c r="F163" s="224"/>
      <c r="G163" s="224"/>
      <c r="H163" s="224"/>
      <c r="I163" s="224"/>
      <c r="J163" s="224"/>
      <c r="K163" s="224"/>
      <c r="L163" s="224"/>
      <c r="M163" s="224"/>
      <c r="N163" s="223"/>
      <c r="O163" s="223"/>
      <c r="P163" s="223"/>
      <c r="Q163" s="223"/>
      <c r="R163" s="224"/>
      <c r="S163" s="224"/>
      <c r="T163" s="224"/>
      <c r="U163" s="224"/>
      <c r="V163" s="224"/>
      <c r="W163" s="224"/>
      <c r="X163" s="224"/>
      <c r="Y163" s="224"/>
      <c r="Z163" s="214"/>
      <c r="AA163" s="214"/>
      <c r="AB163" s="214"/>
      <c r="AC163" s="214"/>
      <c r="AD163" s="214"/>
      <c r="AE163" s="214"/>
      <c r="AF163" s="214"/>
      <c r="AG163" s="214" t="s">
        <v>371</v>
      </c>
      <c r="AH163" s="214">
        <v>0</v>
      </c>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row>
    <row r="164" spans="1:60" outlineLevel="3" x14ac:dyDescent="0.2">
      <c r="A164" s="221"/>
      <c r="B164" s="222"/>
      <c r="C164" s="268" t="s">
        <v>1881</v>
      </c>
      <c r="D164" s="262"/>
      <c r="E164" s="263">
        <v>3.16</v>
      </c>
      <c r="F164" s="224"/>
      <c r="G164" s="224"/>
      <c r="H164" s="224"/>
      <c r="I164" s="224"/>
      <c r="J164" s="224"/>
      <c r="K164" s="224"/>
      <c r="L164" s="224"/>
      <c r="M164" s="224"/>
      <c r="N164" s="223"/>
      <c r="O164" s="223"/>
      <c r="P164" s="223"/>
      <c r="Q164" s="223"/>
      <c r="R164" s="224"/>
      <c r="S164" s="224"/>
      <c r="T164" s="224"/>
      <c r="U164" s="224"/>
      <c r="V164" s="224"/>
      <c r="W164" s="224"/>
      <c r="X164" s="224"/>
      <c r="Y164" s="224"/>
      <c r="Z164" s="214"/>
      <c r="AA164" s="214"/>
      <c r="AB164" s="214"/>
      <c r="AC164" s="214"/>
      <c r="AD164" s="214"/>
      <c r="AE164" s="214"/>
      <c r="AF164" s="214"/>
      <c r="AG164" s="214" t="s">
        <v>371</v>
      </c>
      <c r="AH164" s="214">
        <v>0</v>
      </c>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row>
    <row r="165" spans="1:60" outlineLevel="3" x14ac:dyDescent="0.2">
      <c r="A165" s="221"/>
      <c r="B165" s="222"/>
      <c r="C165" s="268" t="s">
        <v>1882</v>
      </c>
      <c r="D165" s="262"/>
      <c r="E165" s="263">
        <v>0.97</v>
      </c>
      <c r="F165" s="224"/>
      <c r="G165" s="224"/>
      <c r="H165" s="224"/>
      <c r="I165" s="224"/>
      <c r="J165" s="224"/>
      <c r="K165" s="224"/>
      <c r="L165" s="224"/>
      <c r="M165" s="224"/>
      <c r="N165" s="223"/>
      <c r="O165" s="223"/>
      <c r="P165" s="223"/>
      <c r="Q165" s="223"/>
      <c r="R165" s="224"/>
      <c r="S165" s="224"/>
      <c r="T165" s="224"/>
      <c r="U165" s="224"/>
      <c r="V165" s="224"/>
      <c r="W165" s="224"/>
      <c r="X165" s="224"/>
      <c r="Y165" s="224"/>
      <c r="Z165" s="214"/>
      <c r="AA165" s="214"/>
      <c r="AB165" s="214"/>
      <c r="AC165" s="214"/>
      <c r="AD165" s="214"/>
      <c r="AE165" s="214"/>
      <c r="AF165" s="214"/>
      <c r="AG165" s="214" t="s">
        <v>371</v>
      </c>
      <c r="AH165" s="214">
        <v>0</v>
      </c>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row>
    <row r="166" spans="1:60" ht="22.5" outlineLevel="1" x14ac:dyDescent="0.2">
      <c r="A166" s="236">
        <v>42</v>
      </c>
      <c r="B166" s="237" t="s">
        <v>602</v>
      </c>
      <c r="C166" s="254" t="s">
        <v>603</v>
      </c>
      <c r="D166" s="238" t="s">
        <v>379</v>
      </c>
      <c r="E166" s="239">
        <v>4.13</v>
      </c>
      <c r="F166" s="240"/>
      <c r="G166" s="241">
        <f>ROUND(E166*F166,2)</f>
        <v>0</v>
      </c>
      <c r="H166" s="240"/>
      <c r="I166" s="241">
        <f>ROUND(E166*H166,2)</f>
        <v>0</v>
      </c>
      <c r="J166" s="240"/>
      <c r="K166" s="241">
        <f>ROUND(E166*J166,2)</f>
        <v>0</v>
      </c>
      <c r="L166" s="241">
        <v>12</v>
      </c>
      <c r="M166" s="241">
        <f>G166*(1+L166/100)</f>
        <v>0</v>
      </c>
      <c r="N166" s="239">
        <v>3.0000000000000001E-5</v>
      </c>
      <c r="O166" s="239">
        <f>ROUND(E166*N166,2)</f>
        <v>0</v>
      </c>
      <c r="P166" s="239">
        <v>0</v>
      </c>
      <c r="Q166" s="239">
        <f>ROUND(E166*P166,2)</f>
        <v>0</v>
      </c>
      <c r="R166" s="241" t="s">
        <v>596</v>
      </c>
      <c r="S166" s="241" t="s">
        <v>315</v>
      </c>
      <c r="T166" s="242" t="s">
        <v>315</v>
      </c>
      <c r="U166" s="224">
        <v>7.0000000000000007E-2</v>
      </c>
      <c r="V166" s="224">
        <f>ROUND(E166*U166,2)</f>
        <v>0.28999999999999998</v>
      </c>
      <c r="W166" s="224"/>
      <c r="X166" s="224" t="s">
        <v>336</v>
      </c>
      <c r="Y166" s="224" t="s">
        <v>317</v>
      </c>
      <c r="Z166" s="214"/>
      <c r="AA166" s="214"/>
      <c r="AB166" s="214"/>
      <c r="AC166" s="214"/>
      <c r="AD166" s="214"/>
      <c r="AE166" s="214"/>
      <c r="AF166" s="214"/>
      <c r="AG166" s="214" t="s">
        <v>367</v>
      </c>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row>
    <row r="167" spans="1:60" outlineLevel="2" x14ac:dyDescent="0.2">
      <c r="A167" s="221"/>
      <c r="B167" s="222"/>
      <c r="C167" s="268" t="s">
        <v>1905</v>
      </c>
      <c r="D167" s="262"/>
      <c r="E167" s="263"/>
      <c r="F167" s="224"/>
      <c r="G167" s="224"/>
      <c r="H167" s="224"/>
      <c r="I167" s="224"/>
      <c r="J167" s="224"/>
      <c r="K167" s="224"/>
      <c r="L167" s="224"/>
      <c r="M167" s="224"/>
      <c r="N167" s="223"/>
      <c r="O167" s="223"/>
      <c r="P167" s="223"/>
      <c r="Q167" s="223"/>
      <c r="R167" s="224"/>
      <c r="S167" s="224"/>
      <c r="T167" s="224"/>
      <c r="U167" s="224"/>
      <c r="V167" s="224"/>
      <c r="W167" s="224"/>
      <c r="X167" s="224"/>
      <c r="Y167" s="224"/>
      <c r="Z167" s="214"/>
      <c r="AA167" s="214"/>
      <c r="AB167" s="214"/>
      <c r="AC167" s="214"/>
      <c r="AD167" s="214"/>
      <c r="AE167" s="214"/>
      <c r="AF167" s="214"/>
      <c r="AG167" s="214" t="s">
        <v>371</v>
      </c>
      <c r="AH167" s="214">
        <v>0</v>
      </c>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row>
    <row r="168" spans="1:60" outlineLevel="3" x14ac:dyDescent="0.2">
      <c r="A168" s="221"/>
      <c r="B168" s="222"/>
      <c r="C168" s="268" t="s">
        <v>1881</v>
      </c>
      <c r="D168" s="262"/>
      <c r="E168" s="263">
        <v>3.16</v>
      </c>
      <c r="F168" s="224"/>
      <c r="G168" s="224"/>
      <c r="H168" s="224"/>
      <c r="I168" s="224"/>
      <c r="J168" s="224"/>
      <c r="K168" s="224"/>
      <c r="L168" s="224"/>
      <c r="M168" s="224"/>
      <c r="N168" s="223"/>
      <c r="O168" s="223"/>
      <c r="P168" s="223"/>
      <c r="Q168" s="223"/>
      <c r="R168" s="224"/>
      <c r="S168" s="224"/>
      <c r="T168" s="224"/>
      <c r="U168" s="224"/>
      <c r="V168" s="224"/>
      <c r="W168" s="224"/>
      <c r="X168" s="224"/>
      <c r="Y168" s="224"/>
      <c r="Z168" s="214"/>
      <c r="AA168" s="214"/>
      <c r="AB168" s="214"/>
      <c r="AC168" s="214"/>
      <c r="AD168" s="214"/>
      <c r="AE168" s="214"/>
      <c r="AF168" s="214"/>
      <c r="AG168" s="214" t="s">
        <v>371</v>
      </c>
      <c r="AH168" s="214">
        <v>0</v>
      </c>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row>
    <row r="169" spans="1:60" outlineLevel="3" x14ac:dyDescent="0.2">
      <c r="A169" s="221"/>
      <c r="B169" s="222"/>
      <c r="C169" s="268" t="s">
        <v>1882</v>
      </c>
      <c r="D169" s="262"/>
      <c r="E169" s="263">
        <v>0.97</v>
      </c>
      <c r="F169" s="224"/>
      <c r="G169" s="224"/>
      <c r="H169" s="224"/>
      <c r="I169" s="224"/>
      <c r="J169" s="224"/>
      <c r="K169" s="224"/>
      <c r="L169" s="224"/>
      <c r="M169" s="224"/>
      <c r="N169" s="223"/>
      <c r="O169" s="223"/>
      <c r="P169" s="223"/>
      <c r="Q169" s="223"/>
      <c r="R169" s="224"/>
      <c r="S169" s="224"/>
      <c r="T169" s="224"/>
      <c r="U169" s="224"/>
      <c r="V169" s="224"/>
      <c r="W169" s="224"/>
      <c r="X169" s="224"/>
      <c r="Y169" s="224"/>
      <c r="Z169" s="214"/>
      <c r="AA169" s="214"/>
      <c r="AB169" s="214"/>
      <c r="AC169" s="214"/>
      <c r="AD169" s="214"/>
      <c r="AE169" s="214"/>
      <c r="AF169" s="214"/>
      <c r="AG169" s="214" t="s">
        <v>371</v>
      </c>
      <c r="AH169" s="214">
        <v>0</v>
      </c>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row>
    <row r="170" spans="1:60" outlineLevel="1" x14ac:dyDescent="0.2">
      <c r="A170" s="236">
        <v>43</v>
      </c>
      <c r="B170" s="237" t="s">
        <v>1401</v>
      </c>
      <c r="C170" s="254" t="s">
        <v>1402</v>
      </c>
      <c r="D170" s="238" t="s">
        <v>581</v>
      </c>
      <c r="E170" s="239">
        <v>7.7999999999999999E-4</v>
      </c>
      <c r="F170" s="240"/>
      <c r="G170" s="241">
        <f>ROUND(E170*F170,2)</f>
        <v>0</v>
      </c>
      <c r="H170" s="240"/>
      <c r="I170" s="241">
        <f>ROUND(E170*H170,2)</f>
        <v>0</v>
      </c>
      <c r="J170" s="240"/>
      <c r="K170" s="241">
        <f>ROUND(E170*J170,2)</f>
        <v>0</v>
      </c>
      <c r="L170" s="241">
        <v>12</v>
      </c>
      <c r="M170" s="241">
        <f>G170*(1+L170/100)</f>
        <v>0</v>
      </c>
      <c r="N170" s="239">
        <v>0</v>
      </c>
      <c r="O170" s="239">
        <f>ROUND(E170*N170,2)</f>
        <v>0</v>
      </c>
      <c r="P170" s="239">
        <v>0</v>
      </c>
      <c r="Q170" s="239">
        <f>ROUND(E170*P170,2)</f>
        <v>0</v>
      </c>
      <c r="R170" s="241" t="s">
        <v>596</v>
      </c>
      <c r="S170" s="241" t="s">
        <v>315</v>
      </c>
      <c r="T170" s="242" t="s">
        <v>315</v>
      </c>
      <c r="U170" s="224">
        <v>1.831</v>
      </c>
      <c r="V170" s="224">
        <f>ROUND(E170*U170,2)</f>
        <v>0</v>
      </c>
      <c r="W170" s="224"/>
      <c r="X170" s="224" t="s">
        <v>582</v>
      </c>
      <c r="Y170" s="224" t="s">
        <v>317</v>
      </c>
      <c r="Z170" s="214"/>
      <c r="AA170" s="214"/>
      <c r="AB170" s="214"/>
      <c r="AC170" s="214"/>
      <c r="AD170" s="214"/>
      <c r="AE170" s="214"/>
      <c r="AF170" s="214"/>
      <c r="AG170" s="214" t="s">
        <v>583</v>
      </c>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row>
    <row r="171" spans="1:60" outlineLevel="2" x14ac:dyDescent="0.2">
      <c r="A171" s="221"/>
      <c r="B171" s="222"/>
      <c r="C171" s="267" t="s">
        <v>608</v>
      </c>
      <c r="D171" s="266"/>
      <c r="E171" s="266"/>
      <c r="F171" s="266"/>
      <c r="G171" s="266"/>
      <c r="H171" s="224"/>
      <c r="I171" s="224"/>
      <c r="J171" s="224"/>
      <c r="K171" s="224"/>
      <c r="L171" s="224"/>
      <c r="M171" s="224"/>
      <c r="N171" s="223"/>
      <c r="O171" s="223"/>
      <c r="P171" s="223"/>
      <c r="Q171" s="223"/>
      <c r="R171" s="224"/>
      <c r="S171" s="224"/>
      <c r="T171" s="224"/>
      <c r="U171" s="224"/>
      <c r="V171" s="224"/>
      <c r="W171" s="224"/>
      <c r="X171" s="224"/>
      <c r="Y171" s="224"/>
      <c r="Z171" s="214"/>
      <c r="AA171" s="214"/>
      <c r="AB171" s="214"/>
      <c r="AC171" s="214"/>
      <c r="AD171" s="214"/>
      <c r="AE171" s="214"/>
      <c r="AF171" s="214"/>
      <c r="AG171" s="214" t="s">
        <v>369</v>
      </c>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row>
    <row r="172" spans="1:60" x14ac:dyDescent="0.2">
      <c r="A172" s="229" t="s">
        <v>310</v>
      </c>
      <c r="B172" s="230" t="s">
        <v>223</v>
      </c>
      <c r="C172" s="253" t="s">
        <v>224</v>
      </c>
      <c r="D172" s="231"/>
      <c r="E172" s="232"/>
      <c r="F172" s="233"/>
      <c r="G172" s="233">
        <f>SUMIF(AG173:AG191,"&lt;&gt;NOR",G173:G191)</f>
        <v>0</v>
      </c>
      <c r="H172" s="233"/>
      <c r="I172" s="233">
        <f>SUM(I173:I191)</f>
        <v>0</v>
      </c>
      <c r="J172" s="233"/>
      <c r="K172" s="233">
        <f>SUM(K173:K191)</f>
        <v>0</v>
      </c>
      <c r="L172" s="233"/>
      <c r="M172" s="233">
        <f>SUM(M173:M191)</f>
        <v>0</v>
      </c>
      <c r="N172" s="232"/>
      <c r="O172" s="232">
        <f>SUM(O173:O191)</f>
        <v>0.26</v>
      </c>
      <c r="P172" s="232"/>
      <c r="Q172" s="232">
        <f>SUM(Q173:Q191)</f>
        <v>0</v>
      </c>
      <c r="R172" s="233"/>
      <c r="S172" s="233"/>
      <c r="T172" s="234"/>
      <c r="U172" s="228"/>
      <c r="V172" s="228">
        <f>SUM(V173:V191)</f>
        <v>3.5099999999999993</v>
      </c>
      <c r="W172" s="228"/>
      <c r="X172" s="228"/>
      <c r="Y172" s="228"/>
      <c r="AG172" t="s">
        <v>311</v>
      </c>
    </row>
    <row r="173" spans="1:60" outlineLevel="1" x14ac:dyDescent="0.2">
      <c r="A173" s="236">
        <v>44</v>
      </c>
      <c r="B173" s="237" t="s">
        <v>609</v>
      </c>
      <c r="C173" s="254" t="s">
        <v>610</v>
      </c>
      <c r="D173" s="238" t="s">
        <v>403</v>
      </c>
      <c r="E173" s="239">
        <v>1</v>
      </c>
      <c r="F173" s="240"/>
      <c r="G173" s="241">
        <f>ROUND(E173*F173,2)</f>
        <v>0</v>
      </c>
      <c r="H173" s="240"/>
      <c r="I173" s="241">
        <f>ROUND(E173*H173,2)</f>
        <v>0</v>
      </c>
      <c r="J173" s="240"/>
      <c r="K173" s="241">
        <f>ROUND(E173*J173,2)</f>
        <v>0</v>
      </c>
      <c r="L173" s="241">
        <v>12</v>
      </c>
      <c r="M173" s="241">
        <f>G173*(1+L173/100)</f>
        <v>0</v>
      </c>
      <c r="N173" s="239">
        <v>3.4000000000000002E-4</v>
      </c>
      <c r="O173" s="239">
        <f>ROUND(E173*N173,2)</f>
        <v>0</v>
      </c>
      <c r="P173" s="239">
        <v>0</v>
      </c>
      <c r="Q173" s="239">
        <f>ROUND(E173*P173,2)</f>
        <v>0</v>
      </c>
      <c r="R173" s="241" t="s">
        <v>611</v>
      </c>
      <c r="S173" s="241" t="s">
        <v>315</v>
      </c>
      <c r="T173" s="242" t="s">
        <v>315</v>
      </c>
      <c r="U173" s="224">
        <v>0.32</v>
      </c>
      <c r="V173" s="224">
        <f>ROUND(E173*U173,2)</f>
        <v>0.32</v>
      </c>
      <c r="W173" s="224"/>
      <c r="X173" s="224" t="s">
        <v>336</v>
      </c>
      <c r="Y173" s="224" t="s">
        <v>317</v>
      </c>
      <c r="Z173" s="214"/>
      <c r="AA173" s="214"/>
      <c r="AB173" s="214"/>
      <c r="AC173" s="214"/>
      <c r="AD173" s="214"/>
      <c r="AE173" s="214"/>
      <c r="AF173" s="214"/>
      <c r="AG173" s="214" t="s">
        <v>337</v>
      </c>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row>
    <row r="174" spans="1:60" outlineLevel="2" x14ac:dyDescent="0.2">
      <c r="A174" s="221"/>
      <c r="B174" s="222"/>
      <c r="C174" s="267" t="s">
        <v>612</v>
      </c>
      <c r="D174" s="266"/>
      <c r="E174" s="266"/>
      <c r="F174" s="266"/>
      <c r="G174" s="266"/>
      <c r="H174" s="224"/>
      <c r="I174" s="224"/>
      <c r="J174" s="224"/>
      <c r="K174" s="224"/>
      <c r="L174" s="224"/>
      <c r="M174" s="224"/>
      <c r="N174" s="223"/>
      <c r="O174" s="223"/>
      <c r="P174" s="223"/>
      <c r="Q174" s="223"/>
      <c r="R174" s="224"/>
      <c r="S174" s="224"/>
      <c r="T174" s="224"/>
      <c r="U174" s="224"/>
      <c r="V174" s="224"/>
      <c r="W174" s="224"/>
      <c r="X174" s="224"/>
      <c r="Y174" s="224"/>
      <c r="Z174" s="214"/>
      <c r="AA174" s="214"/>
      <c r="AB174" s="214"/>
      <c r="AC174" s="214"/>
      <c r="AD174" s="214"/>
      <c r="AE174" s="214"/>
      <c r="AF174" s="214"/>
      <c r="AG174" s="214" t="s">
        <v>369</v>
      </c>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row>
    <row r="175" spans="1:60" outlineLevel="2" x14ac:dyDescent="0.2">
      <c r="A175" s="221"/>
      <c r="B175" s="222"/>
      <c r="C175" s="258" t="s">
        <v>613</v>
      </c>
      <c r="D175" s="252"/>
      <c r="E175" s="252"/>
      <c r="F175" s="252"/>
      <c r="G175" s="252"/>
      <c r="H175" s="224"/>
      <c r="I175" s="224"/>
      <c r="J175" s="224"/>
      <c r="K175" s="224"/>
      <c r="L175" s="224"/>
      <c r="M175" s="224"/>
      <c r="N175" s="223"/>
      <c r="O175" s="223"/>
      <c r="P175" s="223"/>
      <c r="Q175" s="223"/>
      <c r="R175" s="224"/>
      <c r="S175" s="224"/>
      <c r="T175" s="224"/>
      <c r="U175" s="224"/>
      <c r="V175" s="224"/>
      <c r="W175" s="224"/>
      <c r="X175" s="224"/>
      <c r="Y175" s="224"/>
      <c r="Z175" s="214"/>
      <c r="AA175" s="214"/>
      <c r="AB175" s="214"/>
      <c r="AC175" s="214"/>
      <c r="AD175" s="214"/>
      <c r="AE175" s="214"/>
      <c r="AF175" s="214"/>
      <c r="AG175" s="214" t="s">
        <v>320</v>
      </c>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row>
    <row r="176" spans="1:60" outlineLevel="1" x14ac:dyDescent="0.2">
      <c r="A176" s="236">
        <v>45</v>
      </c>
      <c r="B176" s="237" t="s">
        <v>1117</v>
      </c>
      <c r="C176" s="254" t="s">
        <v>1118</v>
      </c>
      <c r="D176" s="238" t="s">
        <v>403</v>
      </c>
      <c r="E176" s="239">
        <v>0.5</v>
      </c>
      <c r="F176" s="240"/>
      <c r="G176" s="241">
        <f>ROUND(E176*F176,2)</f>
        <v>0</v>
      </c>
      <c r="H176" s="240"/>
      <c r="I176" s="241">
        <f>ROUND(E176*H176,2)</f>
        <v>0</v>
      </c>
      <c r="J176" s="240"/>
      <c r="K176" s="241">
        <f>ROUND(E176*J176,2)</f>
        <v>0</v>
      </c>
      <c r="L176" s="241">
        <v>12</v>
      </c>
      <c r="M176" s="241">
        <f>G176*(1+L176/100)</f>
        <v>0</v>
      </c>
      <c r="N176" s="239">
        <v>1.5200000000000001E-3</v>
      </c>
      <c r="O176" s="239">
        <f>ROUND(E176*N176,2)</f>
        <v>0</v>
      </c>
      <c r="P176" s="239">
        <v>0</v>
      </c>
      <c r="Q176" s="239">
        <f>ROUND(E176*P176,2)</f>
        <v>0</v>
      </c>
      <c r="R176" s="241" t="s">
        <v>611</v>
      </c>
      <c r="S176" s="241" t="s">
        <v>315</v>
      </c>
      <c r="T176" s="242" t="s">
        <v>315</v>
      </c>
      <c r="U176" s="224">
        <v>1.173</v>
      </c>
      <c r="V176" s="224">
        <f>ROUND(E176*U176,2)</f>
        <v>0.59</v>
      </c>
      <c r="W176" s="224"/>
      <c r="X176" s="224" t="s">
        <v>336</v>
      </c>
      <c r="Y176" s="224" t="s">
        <v>317</v>
      </c>
      <c r="Z176" s="214"/>
      <c r="AA176" s="214"/>
      <c r="AB176" s="214"/>
      <c r="AC176" s="214"/>
      <c r="AD176" s="214"/>
      <c r="AE176" s="214"/>
      <c r="AF176" s="214"/>
      <c r="AG176" s="214" t="s">
        <v>337</v>
      </c>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row>
    <row r="177" spans="1:60" outlineLevel="2" x14ac:dyDescent="0.2">
      <c r="A177" s="221"/>
      <c r="B177" s="222"/>
      <c r="C177" s="267" t="s">
        <v>612</v>
      </c>
      <c r="D177" s="266"/>
      <c r="E177" s="266"/>
      <c r="F177" s="266"/>
      <c r="G177" s="266"/>
      <c r="H177" s="224"/>
      <c r="I177" s="224"/>
      <c r="J177" s="224"/>
      <c r="K177" s="224"/>
      <c r="L177" s="224"/>
      <c r="M177" s="224"/>
      <c r="N177" s="223"/>
      <c r="O177" s="223"/>
      <c r="P177" s="223"/>
      <c r="Q177" s="223"/>
      <c r="R177" s="224"/>
      <c r="S177" s="224"/>
      <c r="T177" s="224"/>
      <c r="U177" s="224"/>
      <c r="V177" s="224"/>
      <c r="W177" s="224"/>
      <c r="X177" s="224"/>
      <c r="Y177" s="224"/>
      <c r="Z177" s="214"/>
      <c r="AA177" s="214"/>
      <c r="AB177" s="214"/>
      <c r="AC177" s="214"/>
      <c r="AD177" s="214"/>
      <c r="AE177" s="214"/>
      <c r="AF177" s="214"/>
      <c r="AG177" s="214" t="s">
        <v>369</v>
      </c>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row>
    <row r="178" spans="1:60" outlineLevel="2" x14ac:dyDescent="0.2">
      <c r="A178" s="221"/>
      <c r="B178" s="222"/>
      <c r="C178" s="258" t="s">
        <v>613</v>
      </c>
      <c r="D178" s="252"/>
      <c r="E178" s="252"/>
      <c r="F178" s="252"/>
      <c r="G178" s="252"/>
      <c r="H178" s="224"/>
      <c r="I178" s="224"/>
      <c r="J178" s="224"/>
      <c r="K178" s="224"/>
      <c r="L178" s="224"/>
      <c r="M178" s="224"/>
      <c r="N178" s="223"/>
      <c r="O178" s="223"/>
      <c r="P178" s="223"/>
      <c r="Q178" s="223"/>
      <c r="R178" s="224"/>
      <c r="S178" s="224"/>
      <c r="T178" s="224"/>
      <c r="U178" s="224"/>
      <c r="V178" s="224"/>
      <c r="W178" s="224"/>
      <c r="X178" s="224"/>
      <c r="Y178" s="224"/>
      <c r="Z178" s="214"/>
      <c r="AA178" s="214"/>
      <c r="AB178" s="214"/>
      <c r="AC178" s="214"/>
      <c r="AD178" s="214"/>
      <c r="AE178" s="214"/>
      <c r="AF178" s="214"/>
      <c r="AG178" s="214" t="s">
        <v>320</v>
      </c>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row>
    <row r="179" spans="1:60" outlineLevel="1" x14ac:dyDescent="0.2">
      <c r="A179" s="236">
        <v>46</v>
      </c>
      <c r="B179" s="237" t="s">
        <v>616</v>
      </c>
      <c r="C179" s="254" t="s">
        <v>617</v>
      </c>
      <c r="D179" s="238" t="s">
        <v>375</v>
      </c>
      <c r="E179" s="239">
        <v>1</v>
      </c>
      <c r="F179" s="240"/>
      <c r="G179" s="241">
        <f>ROUND(E179*F179,2)</f>
        <v>0</v>
      </c>
      <c r="H179" s="240"/>
      <c r="I179" s="241">
        <f>ROUND(E179*H179,2)</f>
        <v>0</v>
      </c>
      <c r="J179" s="240"/>
      <c r="K179" s="241">
        <f>ROUND(E179*J179,2)</f>
        <v>0</v>
      </c>
      <c r="L179" s="241">
        <v>12</v>
      </c>
      <c r="M179" s="241">
        <f>G179*(1+L179/100)</f>
        <v>0</v>
      </c>
      <c r="N179" s="239">
        <v>0</v>
      </c>
      <c r="O179" s="239">
        <f>ROUND(E179*N179,2)</f>
        <v>0</v>
      </c>
      <c r="P179" s="239">
        <v>0</v>
      </c>
      <c r="Q179" s="239">
        <f>ROUND(E179*P179,2)</f>
        <v>0</v>
      </c>
      <c r="R179" s="241" t="s">
        <v>611</v>
      </c>
      <c r="S179" s="241" t="s">
        <v>315</v>
      </c>
      <c r="T179" s="242" t="s">
        <v>315</v>
      </c>
      <c r="U179" s="224">
        <v>0.14799999999999999</v>
      </c>
      <c r="V179" s="224">
        <f>ROUND(E179*U179,2)</f>
        <v>0.15</v>
      </c>
      <c r="W179" s="224"/>
      <c r="X179" s="224" t="s">
        <v>336</v>
      </c>
      <c r="Y179" s="224" t="s">
        <v>317</v>
      </c>
      <c r="Z179" s="214"/>
      <c r="AA179" s="214"/>
      <c r="AB179" s="214"/>
      <c r="AC179" s="214"/>
      <c r="AD179" s="214"/>
      <c r="AE179" s="214"/>
      <c r="AF179" s="214"/>
      <c r="AG179" s="214" t="s">
        <v>337</v>
      </c>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row>
    <row r="180" spans="1:60" outlineLevel="2" x14ac:dyDescent="0.2">
      <c r="A180" s="221"/>
      <c r="B180" s="222"/>
      <c r="C180" s="267" t="s">
        <v>618</v>
      </c>
      <c r="D180" s="266"/>
      <c r="E180" s="266"/>
      <c r="F180" s="266"/>
      <c r="G180" s="266"/>
      <c r="H180" s="224"/>
      <c r="I180" s="224"/>
      <c r="J180" s="224"/>
      <c r="K180" s="224"/>
      <c r="L180" s="224"/>
      <c r="M180" s="224"/>
      <c r="N180" s="223"/>
      <c r="O180" s="223"/>
      <c r="P180" s="223"/>
      <c r="Q180" s="223"/>
      <c r="R180" s="224"/>
      <c r="S180" s="224"/>
      <c r="T180" s="224"/>
      <c r="U180" s="224"/>
      <c r="V180" s="224"/>
      <c r="W180" s="224"/>
      <c r="X180" s="224"/>
      <c r="Y180" s="224"/>
      <c r="Z180" s="214"/>
      <c r="AA180" s="214"/>
      <c r="AB180" s="214"/>
      <c r="AC180" s="214"/>
      <c r="AD180" s="214"/>
      <c r="AE180" s="214"/>
      <c r="AF180" s="214"/>
      <c r="AG180" s="214" t="s">
        <v>369</v>
      </c>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row>
    <row r="181" spans="1:60" outlineLevel="1" x14ac:dyDescent="0.2">
      <c r="A181" s="236">
        <v>47</v>
      </c>
      <c r="B181" s="237" t="s">
        <v>1928</v>
      </c>
      <c r="C181" s="254" t="s">
        <v>1929</v>
      </c>
      <c r="D181" s="238" t="s">
        <v>375</v>
      </c>
      <c r="E181" s="239">
        <v>1</v>
      </c>
      <c r="F181" s="240"/>
      <c r="G181" s="241">
        <f>ROUND(E181*F181,2)</f>
        <v>0</v>
      </c>
      <c r="H181" s="240"/>
      <c r="I181" s="241">
        <f>ROUND(E181*H181,2)</f>
        <v>0</v>
      </c>
      <c r="J181" s="240"/>
      <c r="K181" s="241">
        <f>ROUND(E181*J181,2)</f>
        <v>0</v>
      </c>
      <c r="L181" s="241">
        <v>12</v>
      </c>
      <c r="M181" s="241">
        <f>G181*(1+L181/100)</f>
        <v>0</v>
      </c>
      <c r="N181" s="239">
        <v>8.0000000000000007E-5</v>
      </c>
      <c r="O181" s="239">
        <f>ROUND(E181*N181,2)</f>
        <v>0</v>
      </c>
      <c r="P181" s="239">
        <v>0</v>
      </c>
      <c r="Q181" s="239">
        <f>ROUND(E181*P181,2)</f>
        <v>0</v>
      </c>
      <c r="R181" s="241" t="s">
        <v>611</v>
      </c>
      <c r="S181" s="241" t="s">
        <v>670</v>
      </c>
      <c r="T181" s="242" t="s">
        <v>670</v>
      </c>
      <c r="U181" s="224">
        <v>0.14799999999999999</v>
      </c>
      <c r="V181" s="224">
        <f>ROUND(E181*U181,2)</f>
        <v>0.15</v>
      </c>
      <c r="W181" s="224"/>
      <c r="X181" s="224" t="s">
        <v>336</v>
      </c>
      <c r="Y181" s="224" t="s">
        <v>317</v>
      </c>
      <c r="Z181" s="214"/>
      <c r="AA181" s="214"/>
      <c r="AB181" s="214"/>
      <c r="AC181" s="214"/>
      <c r="AD181" s="214"/>
      <c r="AE181" s="214"/>
      <c r="AF181" s="214"/>
      <c r="AG181" s="214" t="s">
        <v>337</v>
      </c>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row>
    <row r="182" spans="1:60" outlineLevel="2" x14ac:dyDescent="0.2">
      <c r="A182" s="221"/>
      <c r="B182" s="222"/>
      <c r="C182" s="267" t="s">
        <v>618</v>
      </c>
      <c r="D182" s="266"/>
      <c r="E182" s="266"/>
      <c r="F182" s="266"/>
      <c r="G182" s="266"/>
      <c r="H182" s="224"/>
      <c r="I182" s="224"/>
      <c r="J182" s="224"/>
      <c r="K182" s="224"/>
      <c r="L182" s="224"/>
      <c r="M182" s="224"/>
      <c r="N182" s="223"/>
      <c r="O182" s="223"/>
      <c r="P182" s="223"/>
      <c r="Q182" s="223"/>
      <c r="R182" s="224"/>
      <c r="S182" s="224"/>
      <c r="T182" s="224"/>
      <c r="U182" s="224"/>
      <c r="V182" s="224"/>
      <c r="W182" s="224"/>
      <c r="X182" s="224"/>
      <c r="Y182" s="224"/>
      <c r="Z182" s="214"/>
      <c r="AA182" s="214"/>
      <c r="AB182" s="214"/>
      <c r="AC182" s="214"/>
      <c r="AD182" s="214"/>
      <c r="AE182" s="214"/>
      <c r="AF182" s="214"/>
      <c r="AG182" s="214" t="s">
        <v>369</v>
      </c>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row>
    <row r="183" spans="1:60" outlineLevel="1" x14ac:dyDescent="0.2">
      <c r="A183" s="236">
        <v>48</v>
      </c>
      <c r="B183" s="237" t="s">
        <v>1119</v>
      </c>
      <c r="C183" s="254" t="s">
        <v>1120</v>
      </c>
      <c r="D183" s="238" t="s">
        <v>375</v>
      </c>
      <c r="E183" s="239">
        <v>1</v>
      </c>
      <c r="F183" s="240"/>
      <c r="G183" s="241">
        <f>ROUND(E183*F183,2)</f>
        <v>0</v>
      </c>
      <c r="H183" s="240"/>
      <c r="I183" s="241">
        <f>ROUND(E183*H183,2)</f>
        <v>0</v>
      </c>
      <c r="J183" s="240"/>
      <c r="K183" s="241">
        <f>ROUND(E183*J183,2)</f>
        <v>0</v>
      </c>
      <c r="L183" s="241">
        <v>12</v>
      </c>
      <c r="M183" s="241">
        <f>G183*(1+L183/100)</f>
        <v>0</v>
      </c>
      <c r="N183" s="239">
        <v>0</v>
      </c>
      <c r="O183" s="239">
        <f>ROUND(E183*N183,2)</f>
        <v>0</v>
      </c>
      <c r="P183" s="239">
        <v>0</v>
      </c>
      <c r="Q183" s="239">
        <f>ROUND(E183*P183,2)</f>
        <v>0</v>
      </c>
      <c r="R183" s="241" t="s">
        <v>611</v>
      </c>
      <c r="S183" s="241" t="s">
        <v>315</v>
      </c>
      <c r="T183" s="242" t="s">
        <v>315</v>
      </c>
      <c r="U183" s="224">
        <v>0.25900000000000001</v>
      </c>
      <c r="V183" s="224">
        <f>ROUND(E183*U183,2)</f>
        <v>0.26</v>
      </c>
      <c r="W183" s="224"/>
      <c r="X183" s="224" t="s">
        <v>336</v>
      </c>
      <c r="Y183" s="224" t="s">
        <v>317</v>
      </c>
      <c r="Z183" s="214"/>
      <c r="AA183" s="214"/>
      <c r="AB183" s="214"/>
      <c r="AC183" s="214"/>
      <c r="AD183" s="214"/>
      <c r="AE183" s="214"/>
      <c r="AF183" s="214"/>
      <c r="AG183" s="214" t="s">
        <v>337</v>
      </c>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row>
    <row r="184" spans="1:60" outlineLevel="2" x14ac:dyDescent="0.2">
      <c r="A184" s="221"/>
      <c r="B184" s="222"/>
      <c r="C184" s="267" t="s">
        <v>618</v>
      </c>
      <c r="D184" s="266"/>
      <c r="E184" s="266"/>
      <c r="F184" s="266"/>
      <c r="G184" s="266"/>
      <c r="H184" s="224"/>
      <c r="I184" s="224"/>
      <c r="J184" s="224"/>
      <c r="K184" s="224"/>
      <c r="L184" s="224"/>
      <c r="M184" s="224"/>
      <c r="N184" s="223"/>
      <c r="O184" s="223"/>
      <c r="P184" s="223"/>
      <c r="Q184" s="223"/>
      <c r="R184" s="224"/>
      <c r="S184" s="224"/>
      <c r="T184" s="224"/>
      <c r="U184" s="224"/>
      <c r="V184" s="224"/>
      <c r="W184" s="224"/>
      <c r="X184" s="224"/>
      <c r="Y184" s="224"/>
      <c r="Z184" s="214"/>
      <c r="AA184" s="214"/>
      <c r="AB184" s="214"/>
      <c r="AC184" s="214"/>
      <c r="AD184" s="214"/>
      <c r="AE184" s="214"/>
      <c r="AF184" s="214"/>
      <c r="AG184" s="214" t="s">
        <v>369</v>
      </c>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row>
    <row r="185" spans="1:60" ht="45" outlineLevel="1" x14ac:dyDescent="0.2">
      <c r="A185" s="245">
        <v>49</v>
      </c>
      <c r="B185" s="246" t="s">
        <v>1403</v>
      </c>
      <c r="C185" s="256" t="s">
        <v>1404</v>
      </c>
      <c r="D185" s="247" t="s">
        <v>375</v>
      </c>
      <c r="E185" s="248">
        <v>1</v>
      </c>
      <c r="F185" s="249"/>
      <c r="G185" s="250">
        <f>ROUND(E185*F185,2)</f>
        <v>0</v>
      </c>
      <c r="H185" s="249"/>
      <c r="I185" s="250">
        <f>ROUND(E185*H185,2)</f>
        <v>0</v>
      </c>
      <c r="J185" s="249"/>
      <c r="K185" s="250">
        <f>ROUND(E185*J185,2)</f>
        <v>0</v>
      </c>
      <c r="L185" s="250">
        <v>12</v>
      </c>
      <c r="M185" s="250">
        <f>G185*(1+L185/100)</f>
        <v>0</v>
      </c>
      <c r="N185" s="248">
        <v>8.1999999999999998E-4</v>
      </c>
      <c r="O185" s="248">
        <f>ROUND(E185*N185,2)</f>
        <v>0</v>
      </c>
      <c r="P185" s="248">
        <v>0</v>
      </c>
      <c r="Q185" s="248">
        <f>ROUND(E185*P185,2)</f>
        <v>0</v>
      </c>
      <c r="R185" s="250" t="s">
        <v>611</v>
      </c>
      <c r="S185" s="250" t="s">
        <v>315</v>
      </c>
      <c r="T185" s="251" t="s">
        <v>315</v>
      </c>
      <c r="U185" s="224">
        <v>0.2</v>
      </c>
      <c r="V185" s="224">
        <f>ROUND(E185*U185,2)</f>
        <v>0.2</v>
      </c>
      <c r="W185" s="224"/>
      <c r="X185" s="224" t="s">
        <v>336</v>
      </c>
      <c r="Y185" s="224" t="s">
        <v>317</v>
      </c>
      <c r="Z185" s="214"/>
      <c r="AA185" s="214"/>
      <c r="AB185" s="214"/>
      <c r="AC185" s="214"/>
      <c r="AD185" s="214"/>
      <c r="AE185" s="214"/>
      <c r="AF185" s="214"/>
      <c r="AG185" s="214" t="s">
        <v>337</v>
      </c>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row>
    <row r="186" spans="1:60" ht="22.5" outlineLevel="1" x14ac:dyDescent="0.2">
      <c r="A186" s="236">
        <v>50</v>
      </c>
      <c r="B186" s="237" t="s">
        <v>1121</v>
      </c>
      <c r="C186" s="254" t="s">
        <v>1122</v>
      </c>
      <c r="D186" s="238" t="s">
        <v>375</v>
      </c>
      <c r="E186" s="239">
        <v>1</v>
      </c>
      <c r="F186" s="240"/>
      <c r="G186" s="241">
        <f>ROUND(E186*F186,2)</f>
        <v>0</v>
      </c>
      <c r="H186" s="240"/>
      <c r="I186" s="241">
        <f>ROUND(E186*H186,2)</f>
        <v>0</v>
      </c>
      <c r="J186" s="240"/>
      <c r="K186" s="241">
        <f>ROUND(E186*J186,2)</f>
        <v>0</v>
      </c>
      <c r="L186" s="241">
        <v>12</v>
      </c>
      <c r="M186" s="241">
        <f>G186*(1+L186/100)</f>
        <v>0</v>
      </c>
      <c r="N186" s="239">
        <v>0.25768000000000002</v>
      </c>
      <c r="O186" s="239">
        <f>ROUND(E186*N186,2)</f>
        <v>0.26</v>
      </c>
      <c r="P186" s="239">
        <v>0</v>
      </c>
      <c r="Q186" s="239">
        <f>ROUND(E186*P186,2)</f>
        <v>0</v>
      </c>
      <c r="R186" s="241" t="s">
        <v>611</v>
      </c>
      <c r="S186" s="241" t="s">
        <v>315</v>
      </c>
      <c r="T186" s="242" t="s">
        <v>315</v>
      </c>
      <c r="U186" s="224">
        <v>1.4363999999999999</v>
      </c>
      <c r="V186" s="224">
        <f>ROUND(E186*U186,2)</f>
        <v>1.44</v>
      </c>
      <c r="W186" s="224"/>
      <c r="X186" s="224" t="s">
        <v>336</v>
      </c>
      <c r="Y186" s="224" t="s">
        <v>317</v>
      </c>
      <c r="Z186" s="214"/>
      <c r="AA186" s="214"/>
      <c r="AB186" s="214"/>
      <c r="AC186" s="214"/>
      <c r="AD186" s="214"/>
      <c r="AE186" s="214"/>
      <c r="AF186" s="214"/>
      <c r="AG186" s="214" t="s">
        <v>1123</v>
      </c>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row>
    <row r="187" spans="1:60" outlineLevel="2" x14ac:dyDescent="0.2">
      <c r="A187" s="221"/>
      <c r="B187" s="222"/>
      <c r="C187" s="255" t="s">
        <v>1124</v>
      </c>
      <c r="D187" s="243"/>
      <c r="E187" s="243"/>
      <c r="F187" s="243"/>
      <c r="G187" s="243"/>
      <c r="H187" s="224"/>
      <c r="I187" s="224"/>
      <c r="J187" s="224"/>
      <c r="K187" s="224"/>
      <c r="L187" s="224"/>
      <c r="M187" s="224"/>
      <c r="N187" s="223"/>
      <c r="O187" s="223"/>
      <c r="P187" s="223"/>
      <c r="Q187" s="223"/>
      <c r="R187" s="224"/>
      <c r="S187" s="224"/>
      <c r="T187" s="224"/>
      <c r="U187" s="224"/>
      <c r="V187" s="224"/>
      <c r="W187" s="224"/>
      <c r="X187" s="224"/>
      <c r="Y187" s="224"/>
      <c r="Z187" s="214"/>
      <c r="AA187" s="214"/>
      <c r="AB187" s="214"/>
      <c r="AC187" s="214"/>
      <c r="AD187" s="214"/>
      <c r="AE187" s="214"/>
      <c r="AF187" s="214"/>
      <c r="AG187" s="214" t="s">
        <v>320</v>
      </c>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row>
    <row r="188" spans="1:60" ht="22.5" outlineLevel="1" x14ac:dyDescent="0.2">
      <c r="A188" s="236">
        <v>51</v>
      </c>
      <c r="B188" s="237" t="s">
        <v>1930</v>
      </c>
      <c r="C188" s="254" t="s">
        <v>1931</v>
      </c>
      <c r="D188" s="238" t="s">
        <v>375</v>
      </c>
      <c r="E188" s="239">
        <v>1</v>
      </c>
      <c r="F188" s="240"/>
      <c r="G188" s="241">
        <f>ROUND(E188*F188,2)</f>
        <v>0</v>
      </c>
      <c r="H188" s="240"/>
      <c r="I188" s="241">
        <f>ROUND(E188*H188,2)</f>
        <v>0</v>
      </c>
      <c r="J188" s="240"/>
      <c r="K188" s="241">
        <f>ROUND(E188*J188,2)</f>
        <v>0</v>
      </c>
      <c r="L188" s="241">
        <v>12</v>
      </c>
      <c r="M188" s="241">
        <f>G188*(1+L188/100)</f>
        <v>0</v>
      </c>
      <c r="N188" s="239">
        <v>1.73E-3</v>
      </c>
      <c r="O188" s="239">
        <f>ROUND(E188*N188,2)</f>
        <v>0</v>
      </c>
      <c r="P188" s="239">
        <v>0</v>
      </c>
      <c r="Q188" s="239">
        <f>ROUND(E188*P188,2)</f>
        <v>0</v>
      </c>
      <c r="R188" s="241" t="s">
        <v>428</v>
      </c>
      <c r="S188" s="241" t="s">
        <v>315</v>
      </c>
      <c r="T188" s="242" t="s">
        <v>315</v>
      </c>
      <c r="U188" s="224">
        <v>0</v>
      </c>
      <c r="V188" s="224">
        <f>ROUND(E188*U188,2)</f>
        <v>0</v>
      </c>
      <c r="W188" s="224"/>
      <c r="X188" s="224" t="s">
        <v>429</v>
      </c>
      <c r="Y188" s="224" t="s">
        <v>317</v>
      </c>
      <c r="Z188" s="214"/>
      <c r="AA188" s="214"/>
      <c r="AB188" s="214"/>
      <c r="AC188" s="214"/>
      <c r="AD188" s="214"/>
      <c r="AE188" s="214"/>
      <c r="AF188" s="214"/>
      <c r="AG188" s="214" t="s">
        <v>728</v>
      </c>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row>
    <row r="189" spans="1:60" outlineLevel="2" x14ac:dyDescent="0.2">
      <c r="A189" s="221"/>
      <c r="B189" s="222"/>
      <c r="C189" s="255" t="s">
        <v>1127</v>
      </c>
      <c r="D189" s="243"/>
      <c r="E189" s="243"/>
      <c r="F189" s="243"/>
      <c r="G189" s="243"/>
      <c r="H189" s="224"/>
      <c r="I189" s="224"/>
      <c r="J189" s="224"/>
      <c r="K189" s="224"/>
      <c r="L189" s="224"/>
      <c r="M189" s="224"/>
      <c r="N189" s="223"/>
      <c r="O189" s="223"/>
      <c r="P189" s="223"/>
      <c r="Q189" s="223"/>
      <c r="R189" s="224"/>
      <c r="S189" s="224"/>
      <c r="T189" s="224"/>
      <c r="U189" s="224"/>
      <c r="V189" s="224"/>
      <c r="W189" s="224"/>
      <c r="X189" s="224"/>
      <c r="Y189" s="224"/>
      <c r="Z189" s="214"/>
      <c r="AA189" s="214"/>
      <c r="AB189" s="214"/>
      <c r="AC189" s="214"/>
      <c r="AD189" s="214"/>
      <c r="AE189" s="214"/>
      <c r="AF189" s="214"/>
      <c r="AG189" s="214" t="s">
        <v>320</v>
      </c>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row>
    <row r="190" spans="1:60" outlineLevel="1" x14ac:dyDescent="0.2">
      <c r="A190" s="236">
        <v>52</v>
      </c>
      <c r="B190" s="237" t="s">
        <v>1407</v>
      </c>
      <c r="C190" s="254" t="s">
        <v>1408</v>
      </c>
      <c r="D190" s="238" t="s">
        <v>581</v>
      </c>
      <c r="E190" s="239">
        <v>0.26140999999999998</v>
      </c>
      <c r="F190" s="240"/>
      <c r="G190" s="241">
        <f>ROUND(E190*F190,2)</f>
        <v>0</v>
      </c>
      <c r="H190" s="240"/>
      <c r="I190" s="241">
        <f>ROUND(E190*H190,2)</f>
        <v>0</v>
      </c>
      <c r="J190" s="240"/>
      <c r="K190" s="241">
        <f>ROUND(E190*J190,2)</f>
        <v>0</v>
      </c>
      <c r="L190" s="241">
        <v>12</v>
      </c>
      <c r="M190" s="241">
        <f>G190*(1+L190/100)</f>
        <v>0</v>
      </c>
      <c r="N190" s="239">
        <v>0</v>
      </c>
      <c r="O190" s="239">
        <f>ROUND(E190*N190,2)</f>
        <v>0</v>
      </c>
      <c r="P190" s="239">
        <v>0</v>
      </c>
      <c r="Q190" s="239">
        <f>ROUND(E190*P190,2)</f>
        <v>0</v>
      </c>
      <c r="R190" s="241" t="s">
        <v>611</v>
      </c>
      <c r="S190" s="241" t="s">
        <v>315</v>
      </c>
      <c r="T190" s="242" t="s">
        <v>315</v>
      </c>
      <c r="U190" s="224">
        <v>1.5229999999999999</v>
      </c>
      <c r="V190" s="224">
        <f>ROUND(E190*U190,2)</f>
        <v>0.4</v>
      </c>
      <c r="W190" s="224"/>
      <c r="X190" s="224" t="s">
        <v>582</v>
      </c>
      <c r="Y190" s="224" t="s">
        <v>317</v>
      </c>
      <c r="Z190" s="214"/>
      <c r="AA190" s="214"/>
      <c r="AB190" s="214"/>
      <c r="AC190" s="214"/>
      <c r="AD190" s="214"/>
      <c r="AE190" s="214"/>
      <c r="AF190" s="214"/>
      <c r="AG190" s="214" t="s">
        <v>583</v>
      </c>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row>
    <row r="191" spans="1:60" outlineLevel="2" x14ac:dyDescent="0.2">
      <c r="A191" s="221"/>
      <c r="B191" s="222"/>
      <c r="C191" s="267" t="s">
        <v>623</v>
      </c>
      <c r="D191" s="266"/>
      <c r="E191" s="266"/>
      <c r="F191" s="266"/>
      <c r="G191" s="266"/>
      <c r="H191" s="224"/>
      <c r="I191" s="224"/>
      <c r="J191" s="224"/>
      <c r="K191" s="224"/>
      <c r="L191" s="224"/>
      <c r="M191" s="224"/>
      <c r="N191" s="223"/>
      <c r="O191" s="223"/>
      <c r="P191" s="223"/>
      <c r="Q191" s="223"/>
      <c r="R191" s="224"/>
      <c r="S191" s="224"/>
      <c r="T191" s="224"/>
      <c r="U191" s="224"/>
      <c r="V191" s="224"/>
      <c r="W191" s="224"/>
      <c r="X191" s="224"/>
      <c r="Y191" s="224"/>
      <c r="Z191" s="214"/>
      <c r="AA191" s="214"/>
      <c r="AB191" s="214"/>
      <c r="AC191" s="214"/>
      <c r="AD191" s="214"/>
      <c r="AE191" s="214"/>
      <c r="AF191" s="214"/>
      <c r="AG191" s="214" t="s">
        <v>369</v>
      </c>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row>
    <row r="192" spans="1:60" x14ac:dyDescent="0.2">
      <c r="A192" s="229" t="s">
        <v>310</v>
      </c>
      <c r="B192" s="230" t="s">
        <v>225</v>
      </c>
      <c r="C192" s="253" t="s">
        <v>226</v>
      </c>
      <c r="D192" s="231"/>
      <c r="E192" s="232"/>
      <c r="F192" s="233"/>
      <c r="G192" s="233">
        <f>SUMIF(AG193:AG193,"&lt;&gt;NOR",G193:G193)</f>
        <v>0</v>
      </c>
      <c r="H192" s="233"/>
      <c r="I192" s="233">
        <f>SUM(I193:I193)</f>
        <v>0</v>
      </c>
      <c r="J192" s="233"/>
      <c r="K192" s="233">
        <f>SUM(K193:K193)</f>
        <v>0</v>
      </c>
      <c r="L192" s="233"/>
      <c r="M192" s="233">
        <f>SUM(M193:M193)</f>
        <v>0</v>
      </c>
      <c r="N192" s="232"/>
      <c r="O192" s="232">
        <f>SUM(O193:O193)</f>
        <v>0</v>
      </c>
      <c r="P192" s="232"/>
      <c r="Q192" s="232">
        <f>SUM(Q193:Q193)</f>
        <v>0</v>
      </c>
      <c r="R192" s="233"/>
      <c r="S192" s="233"/>
      <c r="T192" s="234"/>
      <c r="U192" s="228"/>
      <c r="V192" s="228">
        <f>SUM(V193:V193)</f>
        <v>0.43</v>
      </c>
      <c r="W192" s="228"/>
      <c r="X192" s="228"/>
      <c r="Y192" s="228"/>
      <c r="AG192" t="s">
        <v>311</v>
      </c>
    </row>
    <row r="193" spans="1:60" outlineLevel="1" x14ac:dyDescent="0.2">
      <c r="A193" s="245">
        <v>53</v>
      </c>
      <c r="B193" s="246" t="s">
        <v>624</v>
      </c>
      <c r="C193" s="256" t="s">
        <v>625</v>
      </c>
      <c r="D193" s="247" t="s">
        <v>375</v>
      </c>
      <c r="E193" s="248">
        <v>1</v>
      </c>
      <c r="F193" s="249"/>
      <c r="G193" s="250">
        <f>ROUND(E193*F193,2)</f>
        <v>0</v>
      </c>
      <c r="H193" s="249"/>
      <c r="I193" s="250">
        <f>ROUND(E193*H193,2)</f>
        <v>0</v>
      </c>
      <c r="J193" s="249"/>
      <c r="K193" s="250">
        <f>ROUND(E193*J193,2)</f>
        <v>0</v>
      </c>
      <c r="L193" s="250">
        <v>12</v>
      </c>
      <c r="M193" s="250">
        <f>G193*(1+L193/100)</f>
        <v>0</v>
      </c>
      <c r="N193" s="248">
        <v>0</v>
      </c>
      <c r="O193" s="248">
        <f>ROUND(E193*N193,2)</f>
        <v>0</v>
      </c>
      <c r="P193" s="248">
        <v>0</v>
      </c>
      <c r="Q193" s="248">
        <f>ROUND(E193*P193,2)</f>
        <v>0</v>
      </c>
      <c r="R193" s="250" t="s">
        <v>611</v>
      </c>
      <c r="S193" s="250" t="s">
        <v>315</v>
      </c>
      <c r="T193" s="251" t="s">
        <v>315</v>
      </c>
      <c r="U193" s="224">
        <v>0.42499999999999999</v>
      </c>
      <c r="V193" s="224">
        <f>ROUND(E193*U193,2)</f>
        <v>0.43</v>
      </c>
      <c r="W193" s="224"/>
      <c r="X193" s="224" t="s">
        <v>336</v>
      </c>
      <c r="Y193" s="224" t="s">
        <v>317</v>
      </c>
      <c r="Z193" s="214"/>
      <c r="AA193" s="214"/>
      <c r="AB193" s="214"/>
      <c r="AC193" s="214"/>
      <c r="AD193" s="214"/>
      <c r="AE193" s="214"/>
      <c r="AF193" s="214"/>
      <c r="AG193" s="214" t="s">
        <v>337</v>
      </c>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row>
    <row r="194" spans="1:60" x14ac:dyDescent="0.2">
      <c r="A194" s="229" t="s">
        <v>310</v>
      </c>
      <c r="B194" s="230" t="s">
        <v>229</v>
      </c>
      <c r="C194" s="253" t="s">
        <v>230</v>
      </c>
      <c r="D194" s="231"/>
      <c r="E194" s="232"/>
      <c r="F194" s="233"/>
      <c r="G194" s="233">
        <f>SUMIF(AG195:AG215,"&lt;&gt;NOR",G195:G215)</f>
        <v>0</v>
      </c>
      <c r="H194" s="233"/>
      <c r="I194" s="233">
        <f>SUM(I195:I215)</f>
        <v>0</v>
      </c>
      <c r="J194" s="233"/>
      <c r="K194" s="233">
        <f>SUM(K195:K215)</f>
        <v>0</v>
      </c>
      <c r="L194" s="233"/>
      <c r="M194" s="233">
        <f>SUM(M195:M215)</f>
        <v>0</v>
      </c>
      <c r="N194" s="232"/>
      <c r="O194" s="232">
        <f>SUM(O195:O215)</f>
        <v>0.11</v>
      </c>
      <c r="P194" s="232"/>
      <c r="Q194" s="232">
        <f>SUM(Q195:Q215)</f>
        <v>0.14000000000000001</v>
      </c>
      <c r="R194" s="233"/>
      <c r="S194" s="233"/>
      <c r="T194" s="234"/>
      <c r="U194" s="228"/>
      <c r="V194" s="228">
        <f>SUM(V195:V215)</f>
        <v>12.370000000000001</v>
      </c>
      <c r="W194" s="228"/>
      <c r="X194" s="228"/>
      <c r="Y194" s="228"/>
      <c r="AG194" t="s">
        <v>311</v>
      </c>
    </row>
    <row r="195" spans="1:60" ht="45" outlineLevel="1" x14ac:dyDescent="0.2">
      <c r="A195" s="236">
        <v>54</v>
      </c>
      <c r="B195" s="237" t="s">
        <v>1130</v>
      </c>
      <c r="C195" s="254" t="s">
        <v>1131</v>
      </c>
      <c r="D195" s="238" t="s">
        <v>330</v>
      </c>
      <c r="E195" s="239">
        <v>1</v>
      </c>
      <c r="F195" s="240"/>
      <c r="G195" s="241">
        <f>ROUND(E195*F195,2)</f>
        <v>0</v>
      </c>
      <c r="H195" s="240"/>
      <c r="I195" s="241">
        <f>ROUND(E195*H195,2)</f>
        <v>0</v>
      </c>
      <c r="J195" s="240"/>
      <c r="K195" s="241">
        <f>ROUND(E195*J195,2)</f>
        <v>0</v>
      </c>
      <c r="L195" s="241">
        <v>12</v>
      </c>
      <c r="M195" s="241">
        <f>G195*(1+L195/100)</f>
        <v>0</v>
      </c>
      <c r="N195" s="239">
        <v>1.77E-2</v>
      </c>
      <c r="O195" s="239">
        <f>ROUND(E195*N195,2)</f>
        <v>0.02</v>
      </c>
      <c r="P195" s="239">
        <v>0</v>
      </c>
      <c r="Q195" s="239">
        <f>ROUND(E195*P195,2)</f>
        <v>0</v>
      </c>
      <c r="R195" s="241" t="s">
        <v>611</v>
      </c>
      <c r="S195" s="241" t="s">
        <v>315</v>
      </c>
      <c r="T195" s="242" t="s">
        <v>315</v>
      </c>
      <c r="U195" s="224">
        <v>0.97299999999999998</v>
      </c>
      <c r="V195" s="224">
        <f>ROUND(E195*U195,2)</f>
        <v>0.97</v>
      </c>
      <c r="W195" s="224"/>
      <c r="X195" s="224" t="s">
        <v>336</v>
      </c>
      <c r="Y195" s="224" t="s">
        <v>317</v>
      </c>
      <c r="Z195" s="214"/>
      <c r="AA195" s="214"/>
      <c r="AB195" s="214"/>
      <c r="AC195" s="214"/>
      <c r="AD195" s="214"/>
      <c r="AE195" s="214"/>
      <c r="AF195" s="214"/>
      <c r="AG195" s="214" t="s">
        <v>337</v>
      </c>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row>
    <row r="196" spans="1:60" outlineLevel="2" x14ac:dyDescent="0.2">
      <c r="A196" s="221"/>
      <c r="B196" s="222"/>
      <c r="C196" s="268" t="s">
        <v>1932</v>
      </c>
      <c r="D196" s="262"/>
      <c r="E196" s="263">
        <v>1</v>
      </c>
      <c r="F196" s="224"/>
      <c r="G196" s="224"/>
      <c r="H196" s="224"/>
      <c r="I196" s="224"/>
      <c r="J196" s="224"/>
      <c r="K196" s="224"/>
      <c r="L196" s="224"/>
      <c r="M196" s="224"/>
      <c r="N196" s="223"/>
      <c r="O196" s="223"/>
      <c r="P196" s="223"/>
      <c r="Q196" s="223"/>
      <c r="R196" s="224"/>
      <c r="S196" s="224"/>
      <c r="T196" s="224"/>
      <c r="U196" s="224"/>
      <c r="V196" s="224"/>
      <c r="W196" s="224"/>
      <c r="X196" s="224"/>
      <c r="Y196" s="224"/>
      <c r="Z196" s="214"/>
      <c r="AA196" s="214"/>
      <c r="AB196" s="214"/>
      <c r="AC196" s="214"/>
      <c r="AD196" s="214"/>
      <c r="AE196" s="214"/>
      <c r="AF196" s="214"/>
      <c r="AG196" s="214" t="s">
        <v>371</v>
      </c>
      <c r="AH196" s="214">
        <v>0</v>
      </c>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row>
    <row r="197" spans="1:60" outlineLevel="1" x14ac:dyDescent="0.2">
      <c r="A197" s="236">
        <v>55</v>
      </c>
      <c r="B197" s="237" t="s">
        <v>1733</v>
      </c>
      <c r="C197" s="254" t="s">
        <v>1734</v>
      </c>
      <c r="D197" s="238" t="s">
        <v>330</v>
      </c>
      <c r="E197" s="239">
        <v>2</v>
      </c>
      <c r="F197" s="240"/>
      <c r="G197" s="241">
        <f>ROUND(E197*F197,2)</f>
        <v>0</v>
      </c>
      <c r="H197" s="240"/>
      <c r="I197" s="241">
        <f>ROUND(E197*H197,2)</f>
        <v>0</v>
      </c>
      <c r="J197" s="240"/>
      <c r="K197" s="241">
        <f>ROUND(E197*J197,2)</f>
        <v>0</v>
      </c>
      <c r="L197" s="241">
        <v>12</v>
      </c>
      <c r="M197" s="241">
        <f>G197*(1+L197/100)</f>
        <v>0</v>
      </c>
      <c r="N197" s="239">
        <v>1.41E-3</v>
      </c>
      <c r="O197" s="239">
        <f>ROUND(E197*N197,2)</f>
        <v>0</v>
      </c>
      <c r="P197" s="239">
        <v>0</v>
      </c>
      <c r="Q197" s="239">
        <f>ROUND(E197*P197,2)</f>
        <v>0</v>
      </c>
      <c r="R197" s="241" t="s">
        <v>611</v>
      </c>
      <c r="S197" s="241" t="s">
        <v>315</v>
      </c>
      <c r="T197" s="242" t="s">
        <v>315</v>
      </c>
      <c r="U197" s="224">
        <v>1.575</v>
      </c>
      <c r="V197" s="224">
        <f>ROUND(E197*U197,2)</f>
        <v>3.15</v>
      </c>
      <c r="W197" s="224"/>
      <c r="X197" s="224" t="s">
        <v>336</v>
      </c>
      <c r="Y197" s="224" t="s">
        <v>317</v>
      </c>
      <c r="Z197" s="214"/>
      <c r="AA197" s="214"/>
      <c r="AB197" s="214"/>
      <c r="AC197" s="214"/>
      <c r="AD197" s="214"/>
      <c r="AE197" s="214"/>
      <c r="AF197" s="214"/>
      <c r="AG197" s="214" t="s">
        <v>337</v>
      </c>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row>
    <row r="198" spans="1:60" outlineLevel="2" x14ac:dyDescent="0.2">
      <c r="A198" s="221"/>
      <c r="B198" s="222"/>
      <c r="C198" s="255" t="s">
        <v>640</v>
      </c>
      <c r="D198" s="243"/>
      <c r="E198" s="243"/>
      <c r="F198" s="243"/>
      <c r="G198" s="243"/>
      <c r="H198" s="224"/>
      <c r="I198" s="224"/>
      <c r="J198" s="224"/>
      <c r="K198" s="224"/>
      <c r="L198" s="224"/>
      <c r="M198" s="224"/>
      <c r="N198" s="223"/>
      <c r="O198" s="223"/>
      <c r="P198" s="223"/>
      <c r="Q198" s="223"/>
      <c r="R198" s="224"/>
      <c r="S198" s="224"/>
      <c r="T198" s="224"/>
      <c r="U198" s="224"/>
      <c r="V198" s="224"/>
      <c r="W198" s="224"/>
      <c r="X198" s="224"/>
      <c r="Y198" s="224"/>
      <c r="Z198" s="214"/>
      <c r="AA198" s="214"/>
      <c r="AB198" s="214"/>
      <c r="AC198" s="214"/>
      <c r="AD198" s="214"/>
      <c r="AE198" s="214"/>
      <c r="AF198" s="214"/>
      <c r="AG198" s="214" t="s">
        <v>320</v>
      </c>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row>
    <row r="199" spans="1:60" ht="22.5" outlineLevel="1" x14ac:dyDescent="0.2">
      <c r="A199" s="245">
        <v>56</v>
      </c>
      <c r="B199" s="246" t="s">
        <v>641</v>
      </c>
      <c r="C199" s="256" t="s">
        <v>642</v>
      </c>
      <c r="D199" s="247" t="s">
        <v>330</v>
      </c>
      <c r="E199" s="248">
        <v>1</v>
      </c>
      <c r="F199" s="249"/>
      <c r="G199" s="250">
        <f>ROUND(E199*F199,2)</f>
        <v>0</v>
      </c>
      <c r="H199" s="249"/>
      <c r="I199" s="250">
        <f>ROUND(E199*H199,2)</f>
        <v>0</v>
      </c>
      <c r="J199" s="249"/>
      <c r="K199" s="250">
        <f>ROUND(E199*J199,2)</f>
        <v>0</v>
      </c>
      <c r="L199" s="250">
        <v>12</v>
      </c>
      <c r="M199" s="250">
        <f>G199*(1+L199/100)</f>
        <v>0</v>
      </c>
      <c r="N199" s="248">
        <v>7.084E-2</v>
      </c>
      <c r="O199" s="248">
        <f>ROUND(E199*N199,2)</f>
        <v>7.0000000000000007E-2</v>
      </c>
      <c r="P199" s="248">
        <v>0</v>
      </c>
      <c r="Q199" s="248">
        <f>ROUND(E199*P199,2)</f>
        <v>0</v>
      </c>
      <c r="R199" s="250" t="s">
        <v>611</v>
      </c>
      <c r="S199" s="250" t="s">
        <v>315</v>
      </c>
      <c r="T199" s="251" t="s">
        <v>315</v>
      </c>
      <c r="U199" s="224">
        <v>2.96</v>
      </c>
      <c r="V199" s="224">
        <f>ROUND(E199*U199,2)</f>
        <v>2.96</v>
      </c>
      <c r="W199" s="224"/>
      <c r="X199" s="224" t="s">
        <v>336</v>
      </c>
      <c r="Y199" s="224" t="s">
        <v>317</v>
      </c>
      <c r="Z199" s="214"/>
      <c r="AA199" s="214"/>
      <c r="AB199" s="214"/>
      <c r="AC199" s="214"/>
      <c r="AD199" s="214"/>
      <c r="AE199" s="214"/>
      <c r="AF199" s="214"/>
      <c r="AG199" s="214" t="s">
        <v>367</v>
      </c>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row>
    <row r="200" spans="1:60" outlineLevel="1" x14ac:dyDescent="0.2">
      <c r="A200" s="245">
        <v>57</v>
      </c>
      <c r="B200" s="246" t="s">
        <v>649</v>
      </c>
      <c r="C200" s="256" t="s">
        <v>650</v>
      </c>
      <c r="D200" s="247" t="s">
        <v>375</v>
      </c>
      <c r="E200" s="248">
        <v>2</v>
      </c>
      <c r="F200" s="249"/>
      <c r="G200" s="250">
        <f>ROUND(E200*F200,2)</f>
        <v>0</v>
      </c>
      <c r="H200" s="249"/>
      <c r="I200" s="250">
        <f>ROUND(E200*H200,2)</f>
        <v>0</v>
      </c>
      <c r="J200" s="249"/>
      <c r="K200" s="250">
        <f>ROUND(E200*J200,2)</f>
        <v>0</v>
      </c>
      <c r="L200" s="250">
        <v>12</v>
      </c>
      <c r="M200" s="250">
        <f>G200*(1+L200/100)</f>
        <v>0</v>
      </c>
      <c r="N200" s="248">
        <v>4.0000000000000003E-5</v>
      </c>
      <c r="O200" s="248">
        <f>ROUND(E200*N200,2)</f>
        <v>0</v>
      </c>
      <c r="P200" s="248">
        <v>0</v>
      </c>
      <c r="Q200" s="248">
        <f>ROUND(E200*P200,2)</f>
        <v>0</v>
      </c>
      <c r="R200" s="250" t="s">
        <v>611</v>
      </c>
      <c r="S200" s="250" t="s">
        <v>315</v>
      </c>
      <c r="T200" s="251" t="s">
        <v>315</v>
      </c>
      <c r="U200" s="224">
        <v>0.44500000000000001</v>
      </c>
      <c r="V200" s="224">
        <f>ROUND(E200*U200,2)</f>
        <v>0.89</v>
      </c>
      <c r="W200" s="224"/>
      <c r="X200" s="224" t="s">
        <v>336</v>
      </c>
      <c r="Y200" s="224" t="s">
        <v>317</v>
      </c>
      <c r="Z200" s="214"/>
      <c r="AA200" s="214"/>
      <c r="AB200" s="214"/>
      <c r="AC200" s="214"/>
      <c r="AD200" s="214"/>
      <c r="AE200" s="214"/>
      <c r="AF200" s="214"/>
      <c r="AG200" s="214" t="s">
        <v>337</v>
      </c>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row>
    <row r="201" spans="1:60" outlineLevel="1" x14ac:dyDescent="0.2">
      <c r="A201" s="245">
        <v>58</v>
      </c>
      <c r="B201" s="246" t="s">
        <v>653</v>
      </c>
      <c r="C201" s="256" t="s">
        <v>654</v>
      </c>
      <c r="D201" s="247" t="s">
        <v>375</v>
      </c>
      <c r="E201" s="248">
        <v>1</v>
      </c>
      <c r="F201" s="249"/>
      <c r="G201" s="250">
        <f>ROUND(E201*F201,2)</f>
        <v>0</v>
      </c>
      <c r="H201" s="249"/>
      <c r="I201" s="250">
        <f>ROUND(E201*H201,2)</f>
        <v>0</v>
      </c>
      <c r="J201" s="249"/>
      <c r="K201" s="250">
        <f>ROUND(E201*J201,2)</f>
        <v>0</v>
      </c>
      <c r="L201" s="250">
        <v>12</v>
      </c>
      <c r="M201" s="250">
        <f>G201*(1+L201/100)</f>
        <v>0</v>
      </c>
      <c r="N201" s="248">
        <v>2.0000000000000002E-5</v>
      </c>
      <c r="O201" s="248">
        <f>ROUND(E201*N201,2)</f>
        <v>0</v>
      </c>
      <c r="P201" s="248">
        <v>0</v>
      </c>
      <c r="Q201" s="248">
        <f>ROUND(E201*P201,2)</f>
        <v>0</v>
      </c>
      <c r="R201" s="250" t="s">
        <v>611</v>
      </c>
      <c r="S201" s="250" t="s">
        <v>315</v>
      </c>
      <c r="T201" s="251" t="s">
        <v>315</v>
      </c>
      <c r="U201" s="224">
        <v>0.16800000000000001</v>
      </c>
      <c r="V201" s="224">
        <f>ROUND(E201*U201,2)</f>
        <v>0.17</v>
      </c>
      <c r="W201" s="224"/>
      <c r="X201" s="224" t="s">
        <v>336</v>
      </c>
      <c r="Y201" s="224" t="s">
        <v>317</v>
      </c>
      <c r="Z201" s="214"/>
      <c r="AA201" s="214"/>
      <c r="AB201" s="214"/>
      <c r="AC201" s="214"/>
      <c r="AD201" s="214"/>
      <c r="AE201" s="214"/>
      <c r="AF201" s="214"/>
      <c r="AG201" s="214" t="s">
        <v>337</v>
      </c>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row>
    <row r="202" spans="1:60" outlineLevel="1" x14ac:dyDescent="0.2">
      <c r="A202" s="245">
        <v>59</v>
      </c>
      <c r="B202" s="246" t="s">
        <v>651</v>
      </c>
      <c r="C202" s="256" t="s">
        <v>652</v>
      </c>
      <c r="D202" s="247" t="s">
        <v>375</v>
      </c>
      <c r="E202" s="248">
        <v>1</v>
      </c>
      <c r="F202" s="249"/>
      <c r="G202" s="250">
        <f>ROUND(E202*F202,2)</f>
        <v>0</v>
      </c>
      <c r="H202" s="249"/>
      <c r="I202" s="250">
        <f>ROUND(E202*H202,2)</f>
        <v>0</v>
      </c>
      <c r="J202" s="249"/>
      <c r="K202" s="250">
        <f>ROUND(E202*J202,2)</f>
        <v>0</v>
      </c>
      <c r="L202" s="250">
        <v>12</v>
      </c>
      <c r="M202" s="250">
        <f>G202*(1+L202/100)</f>
        <v>0</v>
      </c>
      <c r="N202" s="248">
        <v>1.2999999999999999E-4</v>
      </c>
      <c r="O202" s="248">
        <f>ROUND(E202*N202,2)</f>
        <v>0</v>
      </c>
      <c r="P202" s="248">
        <v>0</v>
      </c>
      <c r="Q202" s="248">
        <f>ROUND(E202*P202,2)</f>
        <v>0</v>
      </c>
      <c r="R202" s="250" t="s">
        <v>611</v>
      </c>
      <c r="S202" s="250" t="s">
        <v>315</v>
      </c>
      <c r="T202" s="251" t="s">
        <v>315</v>
      </c>
      <c r="U202" s="224">
        <v>0.65500000000000003</v>
      </c>
      <c r="V202" s="224">
        <f>ROUND(E202*U202,2)</f>
        <v>0.66</v>
      </c>
      <c r="W202" s="224"/>
      <c r="X202" s="224" t="s">
        <v>336</v>
      </c>
      <c r="Y202" s="224" t="s">
        <v>317</v>
      </c>
      <c r="Z202" s="214"/>
      <c r="AA202" s="214"/>
      <c r="AB202" s="214"/>
      <c r="AC202" s="214"/>
      <c r="AD202" s="214"/>
      <c r="AE202" s="214"/>
      <c r="AF202" s="214"/>
      <c r="AG202" s="214" t="s">
        <v>337</v>
      </c>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row>
    <row r="203" spans="1:60" ht="22.5" outlineLevel="1" x14ac:dyDescent="0.2">
      <c r="A203" s="245">
        <v>60</v>
      </c>
      <c r="B203" s="246" t="s">
        <v>655</v>
      </c>
      <c r="C203" s="256" t="s">
        <v>656</v>
      </c>
      <c r="D203" s="247" t="s">
        <v>375</v>
      </c>
      <c r="E203" s="248">
        <v>2</v>
      </c>
      <c r="F203" s="249"/>
      <c r="G203" s="250">
        <f>ROUND(E203*F203,2)</f>
        <v>0</v>
      </c>
      <c r="H203" s="249"/>
      <c r="I203" s="250">
        <f>ROUND(E203*H203,2)</f>
        <v>0</v>
      </c>
      <c r="J203" s="249"/>
      <c r="K203" s="250">
        <f>ROUND(E203*J203,2)</f>
        <v>0</v>
      </c>
      <c r="L203" s="250">
        <v>12</v>
      </c>
      <c r="M203" s="250">
        <f>G203*(1+L203/100)</f>
        <v>0</v>
      </c>
      <c r="N203" s="248">
        <v>4.0000000000000002E-4</v>
      </c>
      <c r="O203" s="248">
        <f>ROUND(E203*N203,2)</f>
        <v>0</v>
      </c>
      <c r="P203" s="248">
        <v>0</v>
      </c>
      <c r="Q203" s="248">
        <f>ROUND(E203*P203,2)</f>
        <v>0</v>
      </c>
      <c r="R203" s="250" t="s">
        <v>611</v>
      </c>
      <c r="S203" s="250" t="s">
        <v>315</v>
      </c>
      <c r="T203" s="251" t="s">
        <v>315</v>
      </c>
      <c r="U203" s="224">
        <v>0.246</v>
      </c>
      <c r="V203" s="224">
        <f>ROUND(E203*U203,2)</f>
        <v>0.49</v>
      </c>
      <c r="W203" s="224"/>
      <c r="X203" s="224" t="s">
        <v>336</v>
      </c>
      <c r="Y203" s="224" t="s">
        <v>317</v>
      </c>
      <c r="Z203" s="214"/>
      <c r="AA203" s="214"/>
      <c r="AB203" s="214"/>
      <c r="AC203" s="214"/>
      <c r="AD203" s="214"/>
      <c r="AE203" s="214"/>
      <c r="AF203" s="214"/>
      <c r="AG203" s="214" t="s">
        <v>337</v>
      </c>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row>
    <row r="204" spans="1:60" ht="33.75" outlineLevel="1" x14ac:dyDescent="0.2">
      <c r="A204" s="245">
        <v>61</v>
      </c>
      <c r="B204" s="246" t="s">
        <v>1139</v>
      </c>
      <c r="C204" s="256" t="s">
        <v>1140</v>
      </c>
      <c r="D204" s="247" t="s">
        <v>375</v>
      </c>
      <c r="E204" s="248">
        <v>1</v>
      </c>
      <c r="F204" s="249"/>
      <c r="G204" s="250">
        <f>ROUND(E204*F204,2)</f>
        <v>0</v>
      </c>
      <c r="H204" s="249"/>
      <c r="I204" s="250">
        <f>ROUND(E204*H204,2)</f>
        <v>0</v>
      </c>
      <c r="J204" s="249"/>
      <c r="K204" s="250">
        <f>ROUND(E204*J204,2)</f>
        <v>0</v>
      </c>
      <c r="L204" s="250">
        <v>12</v>
      </c>
      <c r="M204" s="250">
        <f>G204*(1+L204/100)</f>
        <v>0</v>
      </c>
      <c r="N204" s="248">
        <v>2.2000000000000001E-4</v>
      </c>
      <c r="O204" s="248">
        <f>ROUND(E204*N204,2)</f>
        <v>0</v>
      </c>
      <c r="P204" s="248">
        <v>0</v>
      </c>
      <c r="Q204" s="248">
        <f>ROUND(E204*P204,2)</f>
        <v>0</v>
      </c>
      <c r="R204" s="250" t="s">
        <v>611</v>
      </c>
      <c r="S204" s="250" t="s">
        <v>315</v>
      </c>
      <c r="T204" s="251" t="s">
        <v>315</v>
      </c>
      <c r="U204" s="224">
        <v>0.246</v>
      </c>
      <c r="V204" s="224">
        <f>ROUND(E204*U204,2)</f>
        <v>0.25</v>
      </c>
      <c r="W204" s="224"/>
      <c r="X204" s="224" t="s">
        <v>336</v>
      </c>
      <c r="Y204" s="224" t="s">
        <v>317</v>
      </c>
      <c r="Z204" s="214"/>
      <c r="AA204" s="214"/>
      <c r="AB204" s="214"/>
      <c r="AC204" s="214"/>
      <c r="AD204" s="214"/>
      <c r="AE204" s="214"/>
      <c r="AF204" s="214"/>
      <c r="AG204" s="214" t="s">
        <v>1123</v>
      </c>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row>
    <row r="205" spans="1:60" ht="33.75" outlineLevel="1" x14ac:dyDescent="0.2">
      <c r="A205" s="245">
        <v>62</v>
      </c>
      <c r="B205" s="246" t="s">
        <v>1742</v>
      </c>
      <c r="C205" s="256" t="s">
        <v>1743</v>
      </c>
      <c r="D205" s="247" t="s">
        <v>375</v>
      </c>
      <c r="E205" s="248">
        <v>1</v>
      </c>
      <c r="F205" s="249"/>
      <c r="G205" s="250">
        <f>ROUND(E205*F205,2)</f>
        <v>0</v>
      </c>
      <c r="H205" s="249"/>
      <c r="I205" s="250">
        <f>ROUND(E205*H205,2)</f>
        <v>0</v>
      </c>
      <c r="J205" s="249"/>
      <c r="K205" s="250">
        <f>ROUND(E205*J205,2)</f>
        <v>0</v>
      </c>
      <c r="L205" s="250">
        <v>12</v>
      </c>
      <c r="M205" s="250">
        <f>G205*(1+L205/100)</f>
        <v>0</v>
      </c>
      <c r="N205" s="248">
        <v>2.0000000000000001E-4</v>
      </c>
      <c r="O205" s="248">
        <f>ROUND(E205*N205,2)</f>
        <v>0</v>
      </c>
      <c r="P205" s="248">
        <v>0</v>
      </c>
      <c r="Q205" s="248">
        <f>ROUND(E205*P205,2)</f>
        <v>0</v>
      </c>
      <c r="R205" s="250" t="s">
        <v>611</v>
      </c>
      <c r="S205" s="250" t="s">
        <v>315</v>
      </c>
      <c r="T205" s="251" t="s">
        <v>315</v>
      </c>
      <c r="U205" s="224">
        <v>0.246</v>
      </c>
      <c r="V205" s="224">
        <f>ROUND(E205*U205,2)</f>
        <v>0.25</v>
      </c>
      <c r="W205" s="224"/>
      <c r="X205" s="224" t="s">
        <v>336</v>
      </c>
      <c r="Y205" s="224" t="s">
        <v>317</v>
      </c>
      <c r="Z205" s="214"/>
      <c r="AA205" s="214"/>
      <c r="AB205" s="214"/>
      <c r="AC205" s="214"/>
      <c r="AD205" s="214"/>
      <c r="AE205" s="214"/>
      <c r="AF205" s="214"/>
      <c r="AG205" s="214" t="s">
        <v>337</v>
      </c>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row>
    <row r="206" spans="1:60" ht="22.5" outlineLevel="1" x14ac:dyDescent="0.2">
      <c r="A206" s="245">
        <v>63</v>
      </c>
      <c r="B206" s="246" t="s">
        <v>1933</v>
      </c>
      <c r="C206" s="256" t="s">
        <v>1934</v>
      </c>
      <c r="D206" s="247" t="s">
        <v>375</v>
      </c>
      <c r="E206" s="248">
        <v>1</v>
      </c>
      <c r="F206" s="249"/>
      <c r="G206" s="250">
        <f>ROUND(E206*F206,2)</f>
        <v>0</v>
      </c>
      <c r="H206" s="249"/>
      <c r="I206" s="250">
        <f>ROUND(E206*H206,2)</f>
        <v>0</v>
      </c>
      <c r="J206" s="249"/>
      <c r="K206" s="250">
        <f>ROUND(E206*J206,2)</f>
        <v>0</v>
      </c>
      <c r="L206" s="250">
        <v>12</v>
      </c>
      <c r="M206" s="250">
        <f>G206*(1+L206/100)</f>
        <v>0</v>
      </c>
      <c r="N206" s="248">
        <v>1.48E-3</v>
      </c>
      <c r="O206" s="248">
        <f>ROUND(E206*N206,2)</f>
        <v>0</v>
      </c>
      <c r="P206" s="248">
        <v>0</v>
      </c>
      <c r="Q206" s="248">
        <f>ROUND(E206*P206,2)</f>
        <v>0</v>
      </c>
      <c r="R206" s="250" t="s">
        <v>428</v>
      </c>
      <c r="S206" s="250" t="s">
        <v>315</v>
      </c>
      <c r="T206" s="251" t="s">
        <v>315</v>
      </c>
      <c r="U206" s="224">
        <v>0</v>
      </c>
      <c r="V206" s="224">
        <f>ROUND(E206*U206,2)</f>
        <v>0</v>
      </c>
      <c r="W206" s="224"/>
      <c r="X206" s="224" t="s">
        <v>429</v>
      </c>
      <c r="Y206" s="224" t="s">
        <v>317</v>
      </c>
      <c r="Z206" s="214"/>
      <c r="AA206" s="214"/>
      <c r="AB206" s="214"/>
      <c r="AC206" s="214"/>
      <c r="AD206" s="214"/>
      <c r="AE206" s="214"/>
      <c r="AF206" s="214"/>
      <c r="AG206" s="214" t="s">
        <v>430</v>
      </c>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row>
    <row r="207" spans="1:60" ht="22.5" outlineLevel="1" x14ac:dyDescent="0.2">
      <c r="A207" s="245">
        <v>64</v>
      </c>
      <c r="B207" s="246" t="s">
        <v>1738</v>
      </c>
      <c r="C207" s="256" t="s">
        <v>663</v>
      </c>
      <c r="D207" s="247" t="s">
        <v>375</v>
      </c>
      <c r="E207" s="248">
        <v>2</v>
      </c>
      <c r="F207" s="249"/>
      <c r="G207" s="250">
        <f>ROUND(E207*F207,2)</f>
        <v>0</v>
      </c>
      <c r="H207" s="249"/>
      <c r="I207" s="250">
        <f>ROUND(E207*H207,2)</f>
        <v>0</v>
      </c>
      <c r="J207" s="249"/>
      <c r="K207" s="250">
        <f>ROUND(E207*J207,2)</f>
        <v>0</v>
      </c>
      <c r="L207" s="250">
        <v>12</v>
      </c>
      <c r="M207" s="250">
        <f>G207*(1+L207/100)</f>
        <v>0</v>
      </c>
      <c r="N207" s="248">
        <v>8.4999999999999995E-4</v>
      </c>
      <c r="O207" s="248">
        <f>ROUND(E207*N207,2)</f>
        <v>0</v>
      </c>
      <c r="P207" s="248">
        <v>0</v>
      </c>
      <c r="Q207" s="248">
        <f>ROUND(E207*P207,2)</f>
        <v>0</v>
      </c>
      <c r="R207" s="250" t="s">
        <v>428</v>
      </c>
      <c r="S207" s="250" t="s">
        <v>315</v>
      </c>
      <c r="T207" s="251" t="s">
        <v>315</v>
      </c>
      <c r="U207" s="224">
        <v>0</v>
      </c>
      <c r="V207" s="224">
        <f>ROUND(E207*U207,2)</f>
        <v>0</v>
      </c>
      <c r="W207" s="224"/>
      <c r="X207" s="224" t="s">
        <v>429</v>
      </c>
      <c r="Y207" s="224" t="s">
        <v>317</v>
      </c>
      <c r="Z207" s="214"/>
      <c r="AA207" s="214"/>
      <c r="AB207" s="214"/>
      <c r="AC207" s="214"/>
      <c r="AD207" s="214"/>
      <c r="AE207" s="214"/>
      <c r="AF207" s="214"/>
      <c r="AG207" s="214" t="s">
        <v>430</v>
      </c>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row>
    <row r="208" spans="1:60" outlineLevel="1" x14ac:dyDescent="0.2">
      <c r="A208" s="245">
        <v>65</v>
      </c>
      <c r="B208" s="246" t="s">
        <v>666</v>
      </c>
      <c r="C208" s="256" t="s">
        <v>667</v>
      </c>
      <c r="D208" s="247" t="s">
        <v>375</v>
      </c>
      <c r="E208" s="248">
        <v>1</v>
      </c>
      <c r="F208" s="249"/>
      <c r="G208" s="250">
        <f>ROUND(E208*F208,2)</f>
        <v>0</v>
      </c>
      <c r="H208" s="249"/>
      <c r="I208" s="250">
        <f>ROUND(E208*H208,2)</f>
        <v>0</v>
      </c>
      <c r="J208" s="249"/>
      <c r="K208" s="250">
        <f>ROUND(E208*J208,2)</f>
        <v>0</v>
      </c>
      <c r="L208" s="250">
        <v>12</v>
      </c>
      <c r="M208" s="250">
        <f>G208*(1+L208/100)</f>
        <v>0</v>
      </c>
      <c r="N208" s="248">
        <v>0</v>
      </c>
      <c r="O208" s="248">
        <f>ROUND(E208*N208,2)</f>
        <v>0</v>
      </c>
      <c r="P208" s="248">
        <v>0</v>
      </c>
      <c r="Q208" s="248">
        <f>ROUND(E208*P208,2)</f>
        <v>0</v>
      </c>
      <c r="R208" s="250" t="s">
        <v>428</v>
      </c>
      <c r="S208" s="250" t="s">
        <v>315</v>
      </c>
      <c r="T208" s="251" t="s">
        <v>315</v>
      </c>
      <c r="U208" s="224">
        <v>0</v>
      </c>
      <c r="V208" s="224">
        <f>ROUND(E208*U208,2)</f>
        <v>0</v>
      </c>
      <c r="W208" s="224"/>
      <c r="X208" s="224" t="s">
        <v>429</v>
      </c>
      <c r="Y208" s="224" t="s">
        <v>317</v>
      </c>
      <c r="Z208" s="214"/>
      <c r="AA208" s="214"/>
      <c r="AB208" s="214"/>
      <c r="AC208" s="214"/>
      <c r="AD208" s="214"/>
      <c r="AE208" s="214"/>
      <c r="AF208" s="214"/>
      <c r="AG208" s="214" t="s">
        <v>430</v>
      </c>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row>
    <row r="209" spans="1:60" ht="22.5" outlineLevel="1" x14ac:dyDescent="0.2">
      <c r="A209" s="245">
        <v>66</v>
      </c>
      <c r="B209" s="246" t="s">
        <v>1935</v>
      </c>
      <c r="C209" s="256" t="s">
        <v>1936</v>
      </c>
      <c r="D209" s="247" t="s">
        <v>375</v>
      </c>
      <c r="E209" s="248">
        <v>1</v>
      </c>
      <c r="F209" s="249"/>
      <c r="G209" s="250">
        <f>ROUND(E209*F209,2)</f>
        <v>0</v>
      </c>
      <c r="H209" s="249"/>
      <c r="I209" s="250">
        <f>ROUND(E209*H209,2)</f>
        <v>0</v>
      </c>
      <c r="J209" s="249"/>
      <c r="K209" s="250">
        <f>ROUND(E209*J209,2)</f>
        <v>0</v>
      </c>
      <c r="L209" s="250">
        <v>12</v>
      </c>
      <c r="M209" s="250">
        <f>G209*(1+L209/100)</f>
        <v>0</v>
      </c>
      <c r="N209" s="248">
        <v>1.2999999999999999E-2</v>
      </c>
      <c r="O209" s="248">
        <f>ROUND(E209*N209,2)</f>
        <v>0.01</v>
      </c>
      <c r="P209" s="248">
        <v>0</v>
      </c>
      <c r="Q209" s="248">
        <f>ROUND(E209*P209,2)</f>
        <v>0</v>
      </c>
      <c r="R209" s="250" t="s">
        <v>428</v>
      </c>
      <c r="S209" s="250" t="s">
        <v>315</v>
      </c>
      <c r="T209" s="251" t="s">
        <v>315</v>
      </c>
      <c r="U209" s="224">
        <v>0</v>
      </c>
      <c r="V209" s="224">
        <f>ROUND(E209*U209,2)</f>
        <v>0</v>
      </c>
      <c r="W209" s="224"/>
      <c r="X209" s="224" t="s">
        <v>429</v>
      </c>
      <c r="Y209" s="224" t="s">
        <v>317</v>
      </c>
      <c r="Z209" s="214"/>
      <c r="AA209" s="214"/>
      <c r="AB209" s="214"/>
      <c r="AC209" s="214"/>
      <c r="AD209" s="214"/>
      <c r="AE209" s="214"/>
      <c r="AF209" s="214"/>
      <c r="AG209" s="214" t="s">
        <v>430</v>
      </c>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row>
    <row r="210" spans="1:60" ht="22.5" outlineLevel="1" x14ac:dyDescent="0.2">
      <c r="A210" s="236">
        <v>67</v>
      </c>
      <c r="B210" s="237" t="s">
        <v>1937</v>
      </c>
      <c r="C210" s="254" t="s">
        <v>1938</v>
      </c>
      <c r="D210" s="238" t="s">
        <v>375</v>
      </c>
      <c r="E210" s="239">
        <v>1</v>
      </c>
      <c r="F210" s="240"/>
      <c r="G210" s="241">
        <f>ROUND(E210*F210,2)</f>
        <v>0</v>
      </c>
      <c r="H210" s="240"/>
      <c r="I210" s="241">
        <f>ROUND(E210*H210,2)</f>
        <v>0</v>
      </c>
      <c r="J210" s="240"/>
      <c r="K210" s="241">
        <f>ROUND(E210*J210,2)</f>
        <v>0</v>
      </c>
      <c r="L210" s="241">
        <v>12</v>
      </c>
      <c r="M210" s="241">
        <f>G210*(1+L210/100)</f>
        <v>0</v>
      </c>
      <c r="N210" s="239">
        <v>6.0000000000000001E-3</v>
      </c>
      <c r="O210" s="239">
        <f>ROUND(E210*N210,2)</f>
        <v>0.01</v>
      </c>
      <c r="P210" s="239">
        <v>0</v>
      </c>
      <c r="Q210" s="239">
        <f>ROUND(E210*P210,2)</f>
        <v>0</v>
      </c>
      <c r="R210" s="241" t="s">
        <v>428</v>
      </c>
      <c r="S210" s="241" t="s">
        <v>315</v>
      </c>
      <c r="T210" s="242" t="s">
        <v>315</v>
      </c>
      <c r="U210" s="224">
        <v>0</v>
      </c>
      <c r="V210" s="224">
        <f>ROUND(E210*U210,2)</f>
        <v>0</v>
      </c>
      <c r="W210" s="224"/>
      <c r="X210" s="224" t="s">
        <v>429</v>
      </c>
      <c r="Y210" s="224" t="s">
        <v>317</v>
      </c>
      <c r="Z210" s="214"/>
      <c r="AA210" s="214"/>
      <c r="AB210" s="214"/>
      <c r="AC210" s="214"/>
      <c r="AD210" s="214"/>
      <c r="AE210" s="214"/>
      <c r="AF210" s="214"/>
      <c r="AG210" s="214" t="s">
        <v>430</v>
      </c>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row>
    <row r="211" spans="1:60" outlineLevel="2" x14ac:dyDescent="0.2">
      <c r="A211" s="221"/>
      <c r="B211" s="222"/>
      <c r="C211" s="255" t="s">
        <v>1939</v>
      </c>
      <c r="D211" s="243"/>
      <c r="E211" s="243"/>
      <c r="F211" s="243"/>
      <c r="G211" s="243"/>
      <c r="H211" s="224"/>
      <c r="I211" s="224"/>
      <c r="J211" s="224"/>
      <c r="K211" s="224"/>
      <c r="L211" s="224"/>
      <c r="M211" s="224"/>
      <c r="N211" s="223"/>
      <c r="O211" s="223"/>
      <c r="P211" s="223"/>
      <c r="Q211" s="223"/>
      <c r="R211" s="224"/>
      <c r="S211" s="224"/>
      <c r="T211" s="224"/>
      <c r="U211" s="224"/>
      <c r="V211" s="224"/>
      <c r="W211" s="224"/>
      <c r="X211" s="224"/>
      <c r="Y211" s="224"/>
      <c r="Z211" s="214"/>
      <c r="AA211" s="214"/>
      <c r="AB211" s="214"/>
      <c r="AC211" s="214"/>
      <c r="AD211" s="214"/>
      <c r="AE211" s="214"/>
      <c r="AF211" s="214"/>
      <c r="AG211" s="214" t="s">
        <v>320</v>
      </c>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row>
    <row r="212" spans="1:60" outlineLevel="1" x14ac:dyDescent="0.2">
      <c r="A212" s="245">
        <v>68</v>
      </c>
      <c r="B212" s="246" t="s">
        <v>676</v>
      </c>
      <c r="C212" s="256" t="s">
        <v>677</v>
      </c>
      <c r="D212" s="247" t="s">
        <v>330</v>
      </c>
      <c r="E212" s="248">
        <v>1</v>
      </c>
      <c r="F212" s="249"/>
      <c r="G212" s="250">
        <f>ROUND(E212*F212,2)</f>
        <v>0</v>
      </c>
      <c r="H212" s="249"/>
      <c r="I212" s="250">
        <f>ROUND(E212*H212,2)</f>
        <v>0</v>
      </c>
      <c r="J212" s="249"/>
      <c r="K212" s="250">
        <f>ROUND(E212*J212,2)</f>
        <v>0</v>
      </c>
      <c r="L212" s="250">
        <v>12</v>
      </c>
      <c r="M212" s="250">
        <f>G212*(1+L212/100)</f>
        <v>0</v>
      </c>
      <c r="N212" s="248">
        <v>0</v>
      </c>
      <c r="O212" s="248">
        <f>ROUND(E212*N212,2)</f>
        <v>0</v>
      </c>
      <c r="P212" s="248">
        <v>1.933E-2</v>
      </c>
      <c r="Q212" s="248">
        <f>ROUND(E212*P212,2)</f>
        <v>0.02</v>
      </c>
      <c r="R212" s="250" t="s">
        <v>611</v>
      </c>
      <c r="S212" s="250" t="s">
        <v>315</v>
      </c>
      <c r="T212" s="251" t="s">
        <v>315</v>
      </c>
      <c r="U212" s="224">
        <v>0.59</v>
      </c>
      <c r="V212" s="224">
        <f>ROUND(E212*U212,2)</f>
        <v>0.59</v>
      </c>
      <c r="W212" s="224"/>
      <c r="X212" s="224" t="s">
        <v>336</v>
      </c>
      <c r="Y212" s="224" t="s">
        <v>317</v>
      </c>
      <c r="Z212" s="214"/>
      <c r="AA212" s="214"/>
      <c r="AB212" s="214"/>
      <c r="AC212" s="214"/>
      <c r="AD212" s="214"/>
      <c r="AE212" s="214"/>
      <c r="AF212" s="214"/>
      <c r="AG212" s="214" t="s">
        <v>337</v>
      </c>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row>
    <row r="213" spans="1:60" outlineLevel="1" x14ac:dyDescent="0.2">
      <c r="A213" s="245">
        <v>69</v>
      </c>
      <c r="B213" s="246" t="s">
        <v>1746</v>
      </c>
      <c r="C213" s="256" t="s">
        <v>1747</v>
      </c>
      <c r="D213" s="247" t="s">
        <v>375</v>
      </c>
      <c r="E213" s="248">
        <v>1</v>
      </c>
      <c r="F213" s="249"/>
      <c r="G213" s="250">
        <f>ROUND(E213*F213,2)</f>
        <v>0</v>
      </c>
      <c r="H213" s="249"/>
      <c r="I213" s="250">
        <f>ROUND(E213*H213,2)</f>
        <v>0</v>
      </c>
      <c r="J213" s="249"/>
      <c r="K213" s="250">
        <f>ROUND(E213*J213,2)</f>
        <v>0</v>
      </c>
      <c r="L213" s="250">
        <v>12</v>
      </c>
      <c r="M213" s="250">
        <f>G213*(1+L213/100)</f>
        <v>0</v>
      </c>
      <c r="N213" s="248">
        <v>0</v>
      </c>
      <c r="O213" s="248">
        <f>ROUND(E213*N213,2)</f>
        <v>0</v>
      </c>
      <c r="P213" s="248">
        <v>3.1870000000000002E-2</v>
      </c>
      <c r="Q213" s="248">
        <f>ROUND(E213*P213,2)</f>
        <v>0.03</v>
      </c>
      <c r="R213" s="250" t="s">
        <v>587</v>
      </c>
      <c r="S213" s="250" t="s">
        <v>315</v>
      </c>
      <c r="T213" s="251" t="s">
        <v>315</v>
      </c>
      <c r="U213" s="224">
        <v>0.89</v>
      </c>
      <c r="V213" s="224">
        <f>ROUND(E213*U213,2)</f>
        <v>0.89</v>
      </c>
      <c r="W213" s="224"/>
      <c r="X213" s="224" t="s">
        <v>588</v>
      </c>
      <c r="Y213" s="224" t="s">
        <v>317</v>
      </c>
      <c r="Z213" s="214"/>
      <c r="AA213" s="214"/>
      <c r="AB213" s="214"/>
      <c r="AC213" s="214"/>
      <c r="AD213" s="214"/>
      <c r="AE213" s="214"/>
      <c r="AF213" s="214"/>
      <c r="AG213" s="214" t="s">
        <v>601</v>
      </c>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row>
    <row r="214" spans="1:60" outlineLevel="1" x14ac:dyDescent="0.2">
      <c r="A214" s="245">
        <v>70</v>
      </c>
      <c r="B214" s="246" t="s">
        <v>1748</v>
      </c>
      <c r="C214" s="256" t="s">
        <v>1749</v>
      </c>
      <c r="D214" s="247" t="s">
        <v>330</v>
      </c>
      <c r="E214" s="248">
        <v>1</v>
      </c>
      <c r="F214" s="249"/>
      <c r="G214" s="250">
        <f>ROUND(E214*F214,2)</f>
        <v>0</v>
      </c>
      <c r="H214" s="249"/>
      <c r="I214" s="250">
        <f>ROUND(E214*H214,2)</f>
        <v>0</v>
      </c>
      <c r="J214" s="249"/>
      <c r="K214" s="250">
        <f>ROUND(E214*J214,2)</f>
        <v>0</v>
      </c>
      <c r="L214" s="250">
        <v>12</v>
      </c>
      <c r="M214" s="250">
        <f>G214*(1+L214/100)</f>
        <v>0</v>
      </c>
      <c r="N214" s="248">
        <v>0</v>
      </c>
      <c r="O214" s="248">
        <f>ROUND(E214*N214,2)</f>
        <v>0</v>
      </c>
      <c r="P214" s="248">
        <v>8.7999999999999995E-2</v>
      </c>
      <c r="Q214" s="248">
        <f>ROUND(E214*P214,2)</f>
        <v>0.09</v>
      </c>
      <c r="R214" s="250" t="s">
        <v>611</v>
      </c>
      <c r="S214" s="250" t="s">
        <v>315</v>
      </c>
      <c r="T214" s="251" t="s">
        <v>315</v>
      </c>
      <c r="U214" s="224">
        <v>0.69</v>
      </c>
      <c r="V214" s="224">
        <f>ROUND(E214*U214,2)</f>
        <v>0.69</v>
      </c>
      <c r="W214" s="224"/>
      <c r="X214" s="224" t="s">
        <v>336</v>
      </c>
      <c r="Y214" s="224" t="s">
        <v>317</v>
      </c>
      <c r="Z214" s="214"/>
      <c r="AA214" s="214"/>
      <c r="AB214" s="214"/>
      <c r="AC214" s="214"/>
      <c r="AD214" s="214"/>
      <c r="AE214" s="214"/>
      <c r="AF214" s="214"/>
      <c r="AG214" s="214" t="s">
        <v>367</v>
      </c>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row>
    <row r="215" spans="1:60" outlineLevel="1" x14ac:dyDescent="0.2">
      <c r="A215" s="245">
        <v>71</v>
      </c>
      <c r="B215" s="246" t="s">
        <v>1940</v>
      </c>
      <c r="C215" s="256" t="s">
        <v>1941</v>
      </c>
      <c r="D215" s="247" t="s">
        <v>375</v>
      </c>
      <c r="E215" s="248">
        <v>1</v>
      </c>
      <c r="F215" s="249"/>
      <c r="G215" s="250">
        <f>ROUND(E215*F215,2)</f>
        <v>0</v>
      </c>
      <c r="H215" s="249"/>
      <c r="I215" s="250">
        <f>ROUND(E215*H215,2)</f>
        <v>0</v>
      </c>
      <c r="J215" s="249"/>
      <c r="K215" s="250">
        <f>ROUND(E215*J215,2)</f>
        <v>0</v>
      </c>
      <c r="L215" s="250">
        <v>12</v>
      </c>
      <c r="M215" s="250">
        <f>G215*(1+L215/100)</f>
        <v>0</v>
      </c>
      <c r="N215" s="248">
        <v>0</v>
      </c>
      <c r="O215" s="248">
        <f>ROUND(E215*N215,2)</f>
        <v>0</v>
      </c>
      <c r="P215" s="248">
        <v>2.2499999999999998E-3</v>
      </c>
      <c r="Q215" s="248">
        <f>ROUND(E215*P215,2)</f>
        <v>0</v>
      </c>
      <c r="R215" s="250" t="s">
        <v>611</v>
      </c>
      <c r="S215" s="250" t="s">
        <v>315</v>
      </c>
      <c r="T215" s="251" t="s">
        <v>315</v>
      </c>
      <c r="U215" s="224">
        <v>0.41</v>
      </c>
      <c r="V215" s="224">
        <f>ROUND(E215*U215,2)</f>
        <v>0.41</v>
      </c>
      <c r="W215" s="224"/>
      <c r="X215" s="224" t="s">
        <v>336</v>
      </c>
      <c r="Y215" s="224" t="s">
        <v>317</v>
      </c>
      <c r="Z215" s="214"/>
      <c r="AA215" s="214"/>
      <c r="AB215" s="214"/>
      <c r="AC215" s="214"/>
      <c r="AD215" s="214"/>
      <c r="AE215" s="214"/>
      <c r="AF215" s="214"/>
      <c r="AG215" s="214" t="s">
        <v>367</v>
      </c>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row>
    <row r="216" spans="1:60" x14ac:dyDescent="0.2">
      <c r="A216" s="229" t="s">
        <v>310</v>
      </c>
      <c r="B216" s="230" t="s">
        <v>231</v>
      </c>
      <c r="C216" s="253" t="s">
        <v>232</v>
      </c>
      <c r="D216" s="231"/>
      <c r="E216" s="232"/>
      <c r="F216" s="233"/>
      <c r="G216" s="233">
        <f>SUMIF(AG217:AG221,"&lt;&gt;NOR",G217:G221)</f>
        <v>0</v>
      </c>
      <c r="H216" s="233"/>
      <c r="I216" s="233">
        <f>SUM(I217:I221)</f>
        <v>0</v>
      </c>
      <c r="J216" s="233"/>
      <c r="K216" s="233">
        <f>SUM(K217:K221)</f>
        <v>0</v>
      </c>
      <c r="L216" s="233"/>
      <c r="M216" s="233">
        <f>SUM(M217:M221)</f>
        <v>0</v>
      </c>
      <c r="N216" s="232"/>
      <c r="O216" s="232">
        <f>SUM(O217:O221)</f>
        <v>0.01</v>
      </c>
      <c r="P216" s="232"/>
      <c r="Q216" s="232">
        <f>SUM(Q217:Q221)</f>
        <v>0</v>
      </c>
      <c r="R216" s="233"/>
      <c r="S216" s="233"/>
      <c r="T216" s="234"/>
      <c r="U216" s="228"/>
      <c r="V216" s="228">
        <f>SUM(V217:V221)</f>
        <v>1.78</v>
      </c>
      <c r="W216" s="228"/>
      <c r="X216" s="228"/>
      <c r="Y216" s="228"/>
      <c r="AG216" t="s">
        <v>311</v>
      </c>
    </row>
    <row r="217" spans="1:60" ht="56.25" outlineLevel="1" x14ac:dyDescent="0.2">
      <c r="A217" s="236">
        <v>72</v>
      </c>
      <c r="B217" s="237" t="s">
        <v>1154</v>
      </c>
      <c r="C217" s="254" t="s">
        <v>1155</v>
      </c>
      <c r="D217" s="238" t="s">
        <v>330</v>
      </c>
      <c r="E217" s="239">
        <v>1</v>
      </c>
      <c r="F217" s="240"/>
      <c r="G217" s="241">
        <f>ROUND(E217*F217,2)</f>
        <v>0</v>
      </c>
      <c r="H217" s="240"/>
      <c r="I217" s="241">
        <f>ROUND(E217*H217,2)</f>
        <v>0</v>
      </c>
      <c r="J217" s="240"/>
      <c r="K217" s="241">
        <f>ROUND(E217*J217,2)</f>
        <v>0</v>
      </c>
      <c r="L217" s="241">
        <v>12</v>
      </c>
      <c r="M217" s="241">
        <f>G217*(1+L217/100)</f>
        <v>0</v>
      </c>
      <c r="N217" s="239">
        <v>7.0099999999999997E-3</v>
      </c>
      <c r="O217" s="239">
        <f>ROUND(E217*N217,2)</f>
        <v>0.01</v>
      </c>
      <c r="P217" s="239">
        <v>0</v>
      </c>
      <c r="Q217" s="239">
        <f>ROUND(E217*P217,2)</f>
        <v>0</v>
      </c>
      <c r="R217" s="241" t="s">
        <v>611</v>
      </c>
      <c r="S217" s="241" t="s">
        <v>315</v>
      </c>
      <c r="T217" s="242" t="s">
        <v>315</v>
      </c>
      <c r="U217" s="224">
        <v>1.77</v>
      </c>
      <c r="V217" s="224">
        <f>ROUND(E217*U217,2)</f>
        <v>1.77</v>
      </c>
      <c r="W217" s="224"/>
      <c r="X217" s="224" t="s">
        <v>336</v>
      </c>
      <c r="Y217" s="224" t="s">
        <v>317</v>
      </c>
      <c r="Z217" s="214"/>
      <c r="AA217" s="214"/>
      <c r="AB217" s="214"/>
      <c r="AC217" s="214"/>
      <c r="AD217" s="214"/>
      <c r="AE217" s="214"/>
      <c r="AF217" s="214"/>
      <c r="AG217" s="214" t="s">
        <v>1123</v>
      </c>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row>
    <row r="218" spans="1:60" outlineLevel="2" x14ac:dyDescent="0.2">
      <c r="A218" s="221"/>
      <c r="B218" s="222"/>
      <c r="C218" s="255" t="s">
        <v>1156</v>
      </c>
      <c r="D218" s="243"/>
      <c r="E218" s="243"/>
      <c r="F218" s="243"/>
      <c r="G218" s="243"/>
      <c r="H218" s="224"/>
      <c r="I218" s="224"/>
      <c r="J218" s="224"/>
      <c r="K218" s="224"/>
      <c r="L218" s="224"/>
      <c r="M218" s="224"/>
      <c r="N218" s="223"/>
      <c r="O218" s="223"/>
      <c r="P218" s="223"/>
      <c r="Q218" s="223"/>
      <c r="R218" s="224"/>
      <c r="S218" s="224"/>
      <c r="T218" s="224"/>
      <c r="U218" s="224"/>
      <c r="V218" s="224"/>
      <c r="W218" s="224"/>
      <c r="X218" s="224"/>
      <c r="Y218" s="224"/>
      <c r="Z218" s="214"/>
      <c r="AA218" s="214"/>
      <c r="AB218" s="214"/>
      <c r="AC218" s="214"/>
      <c r="AD218" s="214"/>
      <c r="AE218" s="214"/>
      <c r="AF218" s="214"/>
      <c r="AG218" s="214" t="s">
        <v>320</v>
      </c>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row>
    <row r="219" spans="1:60" ht="22.5" outlineLevel="1" x14ac:dyDescent="0.2">
      <c r="A219" s="245">
        <v>73</v>
      </c>
      <c r="B219" s="246" t="s">
        <v>1157</v>
      </c>
      <c r="C219" s="256" t="s">
        <v>1158</v>
      </c>
      <c r="D219" s="247" t="s">
        <v>375</v>
      </c>
      <c r="E219" s="248">
        <v>1</v>
      </c>
      <c r="F219" s="249"/>
      <c r="G219" s="250">
        <f>ROUND(E219*F219,2)</f>
        <v>0</v>
      </c>
      <c r="H219" s="249"/>
      <c r="I219" s="250">
        <f>ROUND(E219*H219,2)</f>
        <v>0</v>
      </c>
      <c r="J219" s="249"/>
      <c r="K219" s="250">
        <f>ROUND(E219*J219,2)</f>
        <v>0</v>
      </c>
      <c r="L219" s="250">
        <v>12</v>
      </c>
      <c r="M219" s="250">
        <f>G219*(1+L219/100)</f>
        <v>0</v>
      </c>
      <c r="N219" s="248">
        <v>3.8999999999999999E-4</v>
      </c>
      <c r="O219" s="248">
        <f>ROUND(E219*N219,2)</f>
        <v>0</v>
      </c>
      <c r="P219" s="248">
        <v>0</v>
      </c>
      <c r="Q219" s="248">
        <f>ROUND(E219*P219,2)</f>
        <v>0</v>
      </c>
      <c r="R219" s="250" t="s">
        <v>428</v>
      </c>
      <c r="S219" s="250" t="s">
        <v>315</v>
      </c>
      <c r="T219" s="251" t="s">
        <v>315</v>
      </c>
      <c r="U219" s="224">
        <v>0</v>
      </c>
      <c r="V219" s="224">
        <f>ROUND(E219*U219,2)</f>
        <v>0</v>
      </c>
      <c r="W219" s="224"/>
      <c r="X219" s="224" t="s">
        <v>429</v>
      </c>
      <c r="Y219" s="224" t="s">
        <v>317</v>
      </c>
      <c r="Z219" s="214"/>
      <c r="AA219" s="214"/>
      <c r="AB219" s="214"/>
      <c r="AC219" s="214"/>
      <c r="AD219" s="214"/>
      <c r="AE219" s="214"/>
      <c r="AF219" s="214"/>
      <c r="AG219" s="214" t="s">
        <v>728</v>
      </c>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row>
    <row r="220" spans="1:60" outlineLevel="1" x14ac:dyDescent="0.2">
      <c r="A220" s="236">
        <v>74</v>
      </c>
      <c r="B220" s="237" t="s">
        <v>1159</v>
      </c>
      <c r="C220" s="254" t="s">
        <v>1160</v>
      </c>
      <c r="D220" s="238" t="s">
        <v>581</v>
      </c>
      <c r="E220" s="239">
        <v>7.4000000000000003E-3</v>
      </c>
      <c r="F220" s="240"/>
      <c r="G220" s="241">
        <f>ROUND(E220*F220,2)</f>
        <v>0</v>
      </c>
      <c r="H220" s="240"/>
      <c r="I220" s="241">
        <f>ROUND(E220*H220,2)</f>
        <v>0</v>
      </c>
      <c r="J220" s="240"/>
      <c r="K220" s="241">
        <f>ROUND(E220*J220,2)</f>
        <v>0</v>
      </c>
      <c r="L220" s="241">
        <v>12</v>
      </c>
      <c r="M220" s="241">
        <f>G220*(1+L220/100)</f>
        <v>0</v>
      </c>
      <c r="N220" s="239">
        <v>0</v>
      </c>
      <c r="O220" s="239">
        <f>ROUND(E220*N220,2)</f>
        <v>0</v>
      </c>
      <c r="P220" s="239">
        <v>0</v>
      </c>
      <c r="Q220" s="239">
        <f>ROUND(E220*P220,2)</f>
        <v>0</v>
      </c>
      <c r="R220" s="241" t="s">
        <v>611</v>
      </c>
      <c r="S220" s="241" t="s">
        <v>315</v>
      </c>
      <c r="T220" s="242" t="s">
        <v>315</v>
      </c>
      <c r="U220" s="224">
        <v>1.7789999999999999</v>
      </c>
      <c r="V220" s="224">
        <f>ROUND(E220*U220,2)</f>
        <v>0.01</v>
      </c>
      <c r="W220" s="224"/>
      <c r="X220" s="224" t="s">
        <v>582</v>
      </c>
      <c r="Y220" s="224" t="s">
        <v>317</v>
      </c>
      <c r="Z220" s="214"/>
      <c r="AA220" s="214"/>
      <c r="AB220" s="214"/>
      <c r="AC220" s="214"/>
      <c r="AD220" s="214"/>
      <c r="AE220" s="214"/>
      <c r="AF220" s="214"/>
      <c r="AG220" s="214" t="s">
        <v>583</v>
      </c>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row>
    <row r="221" spans="1:60" outlineLevel="2" x14ac:dyDescent="0.2">
      <c r="A221" s="221"/>
      <c r="B221" s="222"/>
      <c r="C221" s="267" t="s">
        <v>692</v>
      </c>
      <c r="D221" s="266"/>
      <c r="E221" s="266"/>
      <c r="F221" s="266"/>
      <c r="G221" s="266"/>
      <c r="H221" s="224"/>
      <c r="I221" s="224"/>
      <c r="J221" s="224"/>
      <c r="K221" s="224"/>
      <c r="L221" s="224"/>
      <c r="M221" s="224"/>
      <c r="N221" s="223"/>
      <c r="O221" s="223"/>
      <c r="P221" s="223"/>
      <c r="Q221" s="223"/>
      <c r="R221" s="224"/>
      <c r="S221" s="224"/>
      <c r="T221" s="224"/>
      <c r="U221" s="224"/>
      <c r="V221" s="224"/>
      <c r="W221" s="224"/>
      <c r="X221" s="224"/>
      <c r="Y221" s="224"/>
      <c r="Z221" s="214"/>
      <c r="AA221" s="214"/>
      <c r="AB221" s="214"/>
      <c r="AC221" s="214"/>
      <c r="AD221" s="214"/>
      <c r="AE221" s="214"/>
      <c r="AF221" s="214"/>
      <c r="AG221" s="214" t="s">
        <v>369</v>
      </c>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row>
    <row r="222" spans="1:60" x14ac:dyDescent="0.2">
      <c r="A222" s="229" t="s">
        <v>310</v>
      </c>
      <c r="B222" s="230" t="s">
        <v>234</v>
      </c>
      <c r="C222" s="253" t="s">
        <v>235</v>
      </c>
      <c r="D222" s="231"/>
      <c r="E222" s="232"/>
      <c r="F222" s="233"/>
      <c r="G222" s="233">
        <f>SUMIF(AG223:AG236,"&lt;&gt;NOR",G223:G236)</f>
        <v>0</v>
      </c>
      <c r="H222" s="233"/>
      <c r="I222" s="233">
        <f>SUM(I223:I236)</f>
        <v>0</v>
      </c>
      <c r="J222" s="233"/>
      <c r="K222" s="233">
        <f>SUM(K223:K236)</f>
        <v>0</v>
      </c>
      <c r="L222" s="233"/>
      <c r="M222" s="233">
        <f>SUM(M223:M236)</f>
        <v>0</v>
      </c>
      <c r="N222" s="232"/>
      <c r="O222" s="232">
        <f>SUM(O223:O236)</f>
        <v>0</v>
      </c>
      <c r="P222" s="232"/>
      <c r="Q222" s="232">
        <f>SUM(Q223:Q236)</f>
        <v>0</v>
      </c>
      <c r="R222" s="233"/>
      <c r="S222" s="233"/>
      <c r="T222" s="234"/>
      <c r="U222" s="228"/>
      <c r="V222" s="228">
        <f>SUM(V223:V236)</f>
        <v>1.6600000000000001</v>
      </c>
      <c r="W222" s="228"/>
      <c r="X222" s="228"/>
      <c r="Y222" s="228"/>
      <c r="AG222" t="s">
        <v>311</v>
      </c>
    </row>
    <row r="223" spans="1:60" ht="22.5" outlineLevel="1" x14ac:dyDescent="0.2">
      <c r="A223" s="245">
        <v>75</v>
      </c>
      <c r="B223" s="246" t="s">
        <v>1413</v>
      </c>
      <c r="C223" s="256" t="s">
        <v>1414</v>
      </c>
      <c r="D223" s="247" t="s">
        <v>375</v>
      </c>
      <c r="E223" s="248">
        <v>1</v>
      </c>
      <c r="F223" s="249"/>
      <c r="G223" s="250">
        <f>ROUND(E223*F223,2)</f>
        <v>0</v>
      </c>
      <c r="H223" s="249"/>
      <c r="I223" s="250">
        <f>ROUND(E223*H223,2)</f>
        <v>0</v>
      </c>
      <c r="J223" s="249"/>
      <c r="K223" s="250">
        <f>ROUND(E223*J223,2)</f>
        <v>0</v>
      </c>
      <c r="L223" s="250">
        <v>12</v>
      </c>
      <c r="M223" s="250">
        <f>G223*(1+L223/100)</f>
        <v>0</v>
      </c>
      <c r="N223" s="248">
        <v>0</v>
      </c>
      <c r="O223" s="248">
        <f>ROUND(E223*N223,2)</f>
        <v>0</v>
      </c>
      <c r="P223" s="248">
        <v>0</v>
      </c>
      <c r="Q223" s="248">
        <f>ROUND(E223*P223,2)</f>
        <v>0</v>
      </c>
      <c r="R223" s="250" t="s">
        <v>1415</v>
      </c>
      <c r="S223" s="250" t="s">
        <v>315</v>
      </c>
      <c r="T223" s="251" t="s">
        <v>315</v>
      </c>
      <c r="U223" s="224">
        <v>0.54</v>
      </c>
      <c r="V223" s="224">
        <f>ROUND(E223*U223,2)</f>
        <v>0.54</v>
      </c>
      <c r="W223" s="224"/>
      <c r="X223" s="224" t="s">
        <v>336</v>
      </c>
      <c r="Y223" s="224" t="s">
        <v>317</v>
      </c>
      <c r="Z223" s="214"/>
      <c r="AA223" s="214"/>
      <c r="AB223" s="214"/>
      <c r="AC223" s="214"/>
      <c r="AD223" s="214"/>
      <c r="AE223" s="214"/>
      <c r="AF223" s="214"/>
      <c r="AG223" s="214" t="s">
        <v>337</v>
      </c>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row>
    <row r="224" spans="1:60" ht="22.5" outlineLevel="1" x14ac:dyDescent="0.2">
      <c r="A224" s="236">
        <v>76</v>
      </c>
      <c r="B224" s="237" t="s">
        <v>1416</v>
      </c>
      <c r="C224" s="254" t="s">
        <v>1942</v>
      </c>
      <c r="D224" s="238" t="s">
        <v>375</v>
      </c>
      <c r="E224" s="239">
        <v>1</v>
      </c>
      <c r="F224" s="240"/>
      <c r="G224" s="241">
        <f>ROUND(E224*F224,2)</f>
        <v>0</v>
      </c>
      <c r="H224" s="240"/>
      <c r="I224" s="241">
        <f>ROUND(E224*H224,2)</f>
        <v>0</v>
      </c>
      <c r="J224" s="240"/>
      <c r="K224" s="241">
        <f>ROUND(E224*J224,2)</f>
        <v>0</v>
      </c>
      <c r="L224" s="241">
        <v>12</v>
      </c>
      <c r="M224" s="241">
        <f>G224*(1+L224/100)</f>
        <v>0</v>
      </c>
      <c r="N224" s="239">
        <v>5.9000000000000003E-4</v>
      </c>
      <c r="O224" s="239">
        <f>ROUND(E224*N224,2)</f>
        <v>0</v>
      </c>
      <c r="P224" s="239">
        <v>0</v>
      </c>
      <c r="Q224" s="239">
        <f>ROUND(E224*P224,2)</f>
        <v>0</v>
      </c>
      <c r="R224" s="241"/>
      <c r="S224" s="241" t="s">
        <v>331</v>
      </c>
      <c r="T224" s="242" t="s">
        <v>316</v>
      </c>
      <c r="U224" s="224">
        <v>0</v>
      </c>
      <c r="V224" s="224">
        <f>ROUND(E224*U224,2)</f>
        <v>0</v>
      </c>
      <c r="W224" s="224"/>
      <c r="X224" s="224" t="s">
        <v>429</v>
      </c>
      <c r="Y224" s="224" t="s">
        <v>317</v>
      </c>
      <c r="Z224" s="214"/>
      <c r="AA224" s="214"/>
      <c r="AB224" s="214"/>
      <c r="AC224" s="214"/>
      <c r="AD224" s="214"/>
      <c r="AE224" s="214"/>
      <c r="AF224" s="214"/>
      <c r="AG224" s="214" t="s">
        <v>430</v>
      </c>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row>
    <row r="225" spans="1:60" ht="22.5" outlineLevel="2" x14ac:dyDescent="0.2">
      <c r="A225" s="221"/>
      <c r="B225" s="222"/>
      <c r="C225" s="255" t="s">
        <v>1418</v>
      </c>
      <c r="D225" s="243"/>
      <c r="E225" s="243"/>
      <c r="F225" s="243"/>
      <c r="G225" s="243"/>
      <c r="H225" s="224"/>
      <c r="I225" s="224"/>
      <c r="J225" s="224"/>
      <c r="K225" s="224"/>
      <c r="L225" s="224"/>
      <c r="M225" s="224"/>
      <c r="N225" s="223"/>
      <c r="O225" s="223"/>
      <c r="P225" s="223"/>
      <c r="Q225" s="223"/>
      <c r="R225" s="224"/>
      <c r="S225" s="224"/>
      <c r="T225" s="224"/>
      <c r="U225" s="224"/>
      <c r="V225" s="224"/>
      <c r="W225" s="224"/>
      <c r="X225" s="224"/>
      <c r="Y225" s="224"/>
      <c r="Z225" s="214"/>
      <c r="AA225" s="214"/>
      <c r="AB225" s="214"/>
      <c r="AC225" s="214"/>
      <c r="AD225" s="214"/>
      <c r="AE225" s="214"/>
      <c r="AF225" s="214"/>
      <c r="AG225" s="214" t="s">
        <v>320</v>
      </c>
      <c r="AH225" s="214"/>
      <c r="AI225" s="214"/>
      <c r="AJ225" s="214"/>
      <c r="AK225" s="214"/>
      <c r="AL225" s="214"/>
      <c r="AM225" s="214"/>
      <c r="AN225" s="214"/>
      <c r="AO225" s="214"/>
      <c r="AP225" s="214"/>
      <c r="AQ225" s="214"/>
      <c r="AR225" s="214"/>
      <c r="AS225" s="214"/>
      <c r="AT225" s="214"/>
      <c r="AU225" s="214"/>
      <c r="AV225" s="214"/>
      <c r="AW225" s="214"/>
      <c r="AX225" s="214"/>
      <c r="AY225" s="214"/>
      <c r="AZ225" s="214"/>
      <c r="BA225" s="244" t="str">
        <f>C225</f>
        <v>VZT1 - v koupelně bude použit axiální ventilátor průměru 100mm, v provedení se zpětnou klapkou do otvoru 150x150 mmdo zdi - časový doběh, hydrostat, krytí IP X4, 100 M3/H/18W/230 V</v>
      </c>
      <c r="BB225" s="214"/>
      <c r="BC225" s="214"/>
      <c r="BD225" s="214"/>
      <c r="BE225" s="214"/>
      <c r="BF225" s="214"/>
      <c r="BG225" s="214"/>
      <c r="BH225" s="214"/>
    </row>
    <row r="226" spans="1:60" outlineLevel="2" x14ac:dyDescent="0.2">
      <c r="A226" s="221"/>
      <c r="B226" s="222"/>
      <c r="C226" s="268" t="s">
        <v>1943</v>
      </c>
      <c r="D226" s="262"/>
      <c r="E226" s="263">
        <v>1</v>
      </c>
      <c r="F226" s="224"/>
      <c r="G226" s="224"/>
      <c r="H226" s="224"/>
      <c r="I226" s="224"/>
      <c r="J226" s="224"/>
      <c r="K226" s="224"/>
      <c r="L226" s="224"/>
      <c r="M226" s="224"/>
      <c r="N226" s="223"/>
      <c r="O226" s="223"/>
      <c r="P226" s="223"/>
      <c r="Q226" s="223"/>
      <c r="R226" s="224"/>
      <c r="S226" s="224"/>
      <c r="T226" s="224"/>
      <c r="U226" s="224"/>
      <c r="V226" s="224"/>
      <c r="W226" s="224"/>
      <c r="X226" s="224"/>
      <c r="Y226" s="224"/>
      <c r="Z226" s="214"/>
      <c r="AA226" s="214"/>
      <c r="AB226" s="214"/>
      <c r="AC226" s="214"/>
      <c r="AD226" s="214"/>
      <c r="AE226" s="214"/>
      <c r="AF226" s="214"/>
      <c r="AG226" s="214" t="s">
        <v>371</v>
      </c>
      <c r="AH226" s="214">
        <v>0</v>
      </c>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row>
    <row r="227" spans="1:60" outlineLevel="1" x14ac:dyDescent="0.2">
      <c r="A227" s="245">
        <v>77</v>
      </c>
      <c r="B227" s="246" t="s">
        <v>1419</v>
      </c>
      <c r="C227" s="256" t="s">
        <v>1420</v>
      </c>
      <c r="D227" s="247" t="s">
        <v>403</v>
      </c>
      <c r="E227" s="248">
        <v>1</v>
      </c>
      <c r="F227" s="249"/>
      <c r="G227" s="250">
        <f>ROUND(E227*F227,2)</f>
        <v>0</v>
      </c>
      <c r="H227" s="249"/>
      <c r="I227" s="250">
        <f>ROUND(E227*H227,2)</f>
        <v>0</v>
      </c>
      <c r="J227" s="249"/>
      <c r="K227" s="250">
        <f>ROUND(E227*J227,2)</f>
        <v>0</v>
      </c>
      <c r="L227" s="250">
        <v>12</v>
      </c>
      <c r="M227" s="250">
        <f>G227*(1+L227/100)</f>
        <v>0</v>
      </c>
      <c r="N227" s="248">
        <v>0</v>
      </c>
      <c r="O227" s="248">
        <f>ROUND(E227*N227,2)</f>
        <v>0</v>
      </c>
      <c r="P227" s="248">
        <v>0</v>
      </c>
      <c r="Q227" s="248">
        <f>ROUND(E227*P227,2)</f>
        <v>0</v>
      </c>
      <c r="R227" s="250" t="s">
        <v>1415</v>
      </c>
      <c r="S227" s="250" t="s">
        <v>315</v>
      </c>
      <c r="T227" s="251" t="s">
        <v>315</v>
      </c>
      <c r="U227" s="224">
        <v>0.73</v>
      </c>
      <c r="V227" s="224">
        <f>ROUND(E227*U227,2)</f>
        <v>0.73</v>
      </c>
      <c r="W227" s="224"/>
      <c r="X227" s="224" t="s">
        <v>336</v>
      </c>
      <c r="Y227" s="224" t="s">
        <v>317</v>
      </c>
      <c r="Z227" s="214"/>
      <c r="AA227" s="214"/>
      <c r="AB227" s="214"/>
      <c r="AC227" s="214"/>
      <c r="AD227" s="214"/>
      <c r="AE227" s="214"/>
      <c r="AF227" s="214"/>
      <c r="AG227" s="214" t="s">
        <v>337</v>
      </c>
      <c r="AH227" s="214"/>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row>
    <row r="228" spans="1:60" ht="22.5" outlineLevel="1" x14ac:dyDescent="0.2">
      <c r="A228" s="236">
        <v>78</v>
      </c>
      <c r="B228" s="237" t="s">
        <v>1421</v>
      </c>
      <c r="C228" s="254" t="s">
        <v>1422</v>
      </c>
      <c r="D228" s="238" t="s">
        <v>403</v>
      </c>
      <c r="E228" s="239">
        <v>1.05</v>
      </c>
      <c r="F228" s="240"/>
      <c r="G228" s="241">
        <f>ROUND(E228*F228,2)</f>
        <v>0</v>
      </c>
      <c r="H228" s="240"/>
      <c r="I228" s="241">
        <f>ROUND(E228*H228,2)</f>
        <v>0</v>
      </c>
      <c r="J228" s="240"/>
      <c r="K228" s="241">
        <f>ROUND(E228*J228,2)</f>
        <v>0</v>
      </c>
      <c r="L228" s="241">
        <v>12</v>
      </c>
      <c r="M228" s="241">
        <f>G228*(1+L228/100)</f>
        <v>0</v>
      </c>
      <c r="N228" s="239">
        <v>2.2000000000000001E-3</v>
      </c>
      <c r="O228" s="239">
        <f>ROUND(E228*N228,2)</f>
        <v>0</v>
      </c>
      <c r="P228" s="239">
        <v>0</v>
      </c>
      <c r="Q228" s="239">
        <f>ROUND(E228*P228,2)</f>
        <v>0</v>
      </c>
      <c r="R228" s="241" t="s">
        <v>428</v>
      </c>
      <c r="S228" s="241" t="s">
        <v>315</v>
      </c>
      <c r="T228" s="242" t="s">
        <v>315</v>
      </c>
      <c r="U228" s="224">
        <v>0</v>
      </c>
      <c r="V228" s="224">
        <f>ROUND(E228*U228,2)</f>
        <v>0</v>
      </c>
      <c r="W228" s="224"/>
      <c r="X228" s="224" t="s">
        <v>429</v>
      </c>
      <c r="Y228" s="224" t="s">
        <v>317</v>
      </c>
      <c r="Z228" s="214"/>
      <c r="AA228" s="214"/>
      <c r="AB228" s="214"/>
      <c r="AC228" s="214"/>
      <c r="AD228" s="214"/>
      <c r="AE228" s="214"/>
      <c r="AF228" s="214"/>
      <c r="AG228" s="214" t="s">
        <v>430</v>
      </c>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row>
    <row r="229" spans="1:60" outlineLevel="2" x14ac:dyDescent="0.2">
      <c r="A229" s="221"/>
      <c r="B229" s="222"/>
      <c r="C229" s="268" t="s">
        <v>1944</v>
      </c>
      <c r="D229" s="262"/>
      <c r="E229" s="263">
        <v>1.05</v>
      </c>
      <c r="F229" s="224"/>
      <c r="G229" s="224"/>
      <c r="H229" s="224"/>
      <c r="I229" s="224"/>
      <c r="J229" s="224"/>
      <c r="K229" s="224"/>
      <c r="L229" s="224"/>
      <c r="M229" s="224"/>
      <c r="N229" s="223"/>
      <c r="O229" s="223"/>
      <c r="P229" s="223"/>
      <c r="Q229" s="223"/>
      <c r="R229" s="224"/>
      <c r="S229" s="224"/>
      <c r="T229" s="224"/>
      <c r="U229" s="224"/>
      <c r="V229" s="224"/>
      <c r="W229" s="224"/>
      <c r="X229" s="224"/>
      <c r="Y229" s="224"/>
      <c r="Z229" s="214"/>
      <c r="AA229" s="214"/>
      <c r="AB229" s="214"/>
      <c r="AC229" s="214"/>
      <c r="AD229" s="214"/>
      <c r="AE229" s="214"/>
      <c r="AF229" s="214"/>
      <c r="AG229" s="214" t="s">
        <v>371</v>
      </c>
      <c r="AH229" s="214">
        <v>0</v>
      </c>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row>
    <row r="230" spans="1:60" ht="22.5" outlineLevel="1" x14ac:dyDescent="0.2">
      <c r="A230" s="245">
        <v>79</v>
      </c>
      <c r="B230" s="246" t="s">
        <v>1424</v>
      </c>
      <c r="C230" s="256" t="s">
        <v>1425</v>
      </c>
      <c r="D230" s="247" t="s">
        <v>375</v>
      </c>
      <c r="E230" s="248">
        <v>1</v>
      </c>
      <c r="F230" s="249"/>
      <c r="G230" s="250">
        <f>ROUND(E230*F230,2)</f>
        <v>0</v>
      </c>
      <c r="H230" s="249"/>
      <c r="I230" s="250">
        <f>ROUND(E230*H230,2)</f>
        <v>0</v>
      </c>
      <c r="J230" s="249"/>
      <c r="K230" s="250">
        <f>ROUND(E230*J230,2)</f>
        <v>0</v>
      </c>
      <c r="L230" s="250">
        <v>12</v>
      </c>
      <c r="M230" s="250">
        <f>G230*(1+L230/100)</f>
        <v>0</v>
      </c>
      <c r="N230" s="248">
        <v>0</v>
      </c>
      <c r="O230" s="248">
        <f>ROUND(E230*N230,2)</f>
        <v>0</v>
      </c>
      <c r="P230" s="248">
        <v>0</v>
      </c>
      <c r="Q230" s="248">
        <f>ROUND(E230*P230,2)</f>
        <v>0</v>
      </c>
      <c r="R230" s="250" t="s">
        <v>1415</v>
      </c>
      <c r="S230" s="250" t="s">
        <v>315</v>
      </c>
      <c r="T230" s="251" t="s">
        <v>315</v>
      </c>
      <c r="U230" s="224">
        <v>0.37</v>
      </c>
      <c r="V230" s="224">
        <f>ROUND(E230*U230,2)</f>
        <v>0.37</v>
      </c>
      <c r="W230" s="224"/>
      <c r="X230" s="224" t="s">
        <v>336</v>
      </c>
      <c r="Y230" s="224" t="s">
        <v>317</v>
      </c>
      <c r="Z230" s="214"/>
      <c r="AA230" s="214"/>
      <c r="AB230" s="214"/>
      <c r="AC230" s="214"/>
      <c r="AD230" s="214"/>
      <c r="AE230" s="214"/>
      <c r="AF230" s="214"/>
      <c r="AG230" s="214" t="s">
        <v>337</v>
      </c>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row>
    <row r="231" spans="1:60" ht="22.5" outlineLevel="1" x14ac:dyDescent="0.2">
      <c r="A231" s="245">
        <v>80</v>
      </c>
      <c r="B231" s="246" t="s">
        <v>1426</v>
      </c>
      <c r="C231" s="256" t="s">
        <v>1427</v>
      </c>
      <c r="D231" s="247" t="s">
        <v>375</v>
      </c>
      <c r="E231" s="248">
        <v>1</v>
      </c>
      <c r="F231" s="249"/>
      <c r="G231" s="250">
        <f>ROUND(E231*F231,2)</f>
        <v>0</v>
      </c>
      <c r="H231" s="249"/>
      <c r="I231" s="250">
        <f>ROUND(E231*H231,2)</f>
        <v>0</v>
      </c>
      <c r="J231" s="249"/>
      <c r="K231" s="250">
        <f>ROUND(E231*J231,2)</f>
        <v>0</v>
      </c>
      <c r="L231" s="250">
        <v>12</v>
      </c>
      <c r="M231" s="250">
        <f>G231*(1+L231/100)</f>
        <v>0</v>
      </c>
      <c r="N231" s="248">
        <v>0</v>
      </c>
      <c r="O231" s="248">
        <f>ROUND(E231*N231,2)</f>
        <v>0</v>
      </c>
      <c r="P231" s="248">
        <v>0</v>
      </c>
      <c r="Q231" s="248">
        <f>ROUND(E231*P231,2)</f>
        <v>0</v>
      </c>
      <c r="R231" s="250" t="s">
        <v>428</v>
      </c>
      <c r="S231" s="250" t="s">
        <v>315</v>
      </c>
      <c r="T231" s="251" t="s">
        <v>315</v>
      </c>
      <c r="U231" s="224">
        <v>0</v>
      </c>
      <c r="V231" s="224">
        <f>ROUND(E231*U231,2)</f>
        <v>0</v>
      </c>
      <c r="W231" s="224"/>
      <c r="X231" s="224" t="s">
        <v>429</v>
      </c>
      <c r="Y231" s="224" t="s">
        <v>317</v>
      </c>
      <c r="Z231" s="214"/>
      <c r="AA231" s="214"/>
      <c r="AB231" s="214"/>
      <c r="AC231" s="214"/>
      <c r="AD231" s="214"/>
      <c r="AE231" s="214"/>
      <c r="AF231" s="214"/>
      <c r="AG231" s="214" t="s">
        <v>430</v>
      </c>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row>
    <row r="232" spans="1:60" outlineLevel="1" x14ac:dyDescent="0.2">
      <c r="A232" s="245">
        <v>81</v>
      </c>
      <c r="B232" s="246" t="s">
        <v>1428</v>
      </c>
      <c r="C232" s="256" t="s">
        <v>1429</v>
      </c>
      <c r="D232" s="247" t="s">
        <v>330</v>
      </c>
      <c r="E232" s="248">
        <v>1</v>
      </c>
      <c r="F232" s="249"/>
      <c r="G232" s="250">
        <f>ROUND(E232*F232,2)</f>
        <v>0</v>
      </c>
      <c r="H232" s="249"/>
      <c r="I232" s="250">
        <f>ROUND(E232*H232,2)</f>
        <v>0</v>
      </c>
      <c r="J232" s="249"/>
      <c r="K232" s="250">
        <f>ROUND(E232*J232,2)</f>
        <v>0</v>
      </c>
      <c r="L232" s="250">
        <v>12</v>
      </c>
      <c r="M232" s="250">
        <f>G232*(1+L232/100)</f>
        <v>0</v>
      </c>
      <c r="N232" s="248">
        <v>0</v>
      </c>
      <c r="O232" s="248">
        <f>ROUND(E232*N232,2)</f>
        <v>0</v>
      </c>
      <c r="P232" s="248">
        <v>0</v>
      </c>
      <c r="Q232" s="248">
        <f>ROUND(E232*P232,2)</f>
        <v>0</v>
      </c>
      <c r="R232" s="250"/>
      <c r="S232" s="250" t="s">
        <v>331</v>
      </c>
      <c r="T232" s="251" t="s">
        <v>316</v>
      </c>
      <c r="U232" s="224">
        <v>0</v>
      </c>
      <c r="V232" s="224">
        <f>ROUND(E232*U232,2)</f>
        <v>0</v>
      </c>
      <c r="W232" s="224"/>
      <c r="X232" s="224" t="s">
        <v>429</v>
      </c>
      <c r="Y232" s="224" t="s">
        <v>317</v>
      </c>
      <c r="Z232" s="214"/>
      <c r="AA232" s="214"/>
      <c r="AB232" s="214"/>
      <c r="AC232" s="214"/>
      <c r="AD232" s="214"/>
      <c r="AE232" s="214"/>
      <c r="AF232" s="214"/>
      <c r="AG232" s="214" t="s">
        <v>430</v>
      </c>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row>
    <row r="233" spans="1:60" outlineLevel="1" x14ac:dyDescent="0.2">
      <c r="A233" s="245">
        <v>82</v>
      </c>
      <c r="B233" s="246" t="s">
        <v>1430</v>
      </c>
      <c r="C233" s="256" t="s">
        <v>1431</v>
      </c>
      <c r="D233" s="247" t="s">
        <v>375</v>
      </c>
      <c r="E233" s="248">
        <v>1</v>
      </c>
      <c r="F233" s="249"/>
      <c r="G233" s="250">
        <f>ROUND(E233*F233,2)</f>
        <v>0</v>
      </c>
      <c r="H233" s="249"/>
      <c r="I233" s="250">
        <f>ROUND(E233*H233,2)</f>
        <v>0</v>
      </c>
      <c r="J233" s="249"/>
      <c r="K233" s="250">
        <f>ROUND(E233*J233,2)</f>
        <v>0</v>
      </c>
      <c r="L233" s="250">
        <v>12</v>
      </c>
      <c r="M233" s="250">
        <f>G233*(1+L233/100)</f>
        <v>0</v>
      </c>
      <c r="N233" s="248">
        <v>0</v>
      </c>
      <c r="O233" s="248">
        <f>ROUND(E233*N233,2)</f>
        <v>0</v>
      </c>
      <c r="P233" s="248">
        <v>0</v>
      </c>
      <c r="Q233" s="248">
        <f>ROUND(E233*P233,2)</f>
        <v>0</v>
      </c>
      <c r="R233" s="250"/>
      <c r="S233" s="250" t="s">
        <v>331</v>
      </c>
      <c r="T233" s="251" t="s">
        <v>316</v>
      </c>
      <c r="U233" s="224">
        <v>0</v>
      </c>
      <c r="V233" s="224">
        <f>ROUND(E233*U233,2)</f>
        <v>0</v>
      </c>
      <c r="W233" s="224"/>
      <c r="X233" s="224" t="s">
        <v>336</v>
      </c>
      <c r="Y233" s="224" t="s">
        <v>317</v>
      </c>
      <c r="Z233" s="214"/>
      <c r="AA233" s="214"/>
      <c r="AB233" s="214"/>
      <c r="AC233" s="214"/>
      <c r="AD233" s="214"/>
      <c r="AE233" s="214"/>
      <c r="AF233" s="214"/>
      <c r="AG233" s="214" t="s">
        <v>337</v>
      </c>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row>
    <row r="234" spans="1:60" outlineLevel="1" x14ac:dyDescent="0.2">
      <c r="A234" s="245">
        <v>83</v>
      </c>
      <c r="B234" s="246" t="s">
        <v>1432</v>
      </c>
      <c r="C234" s="256" t="s">
        <v>1433</v>
      </c>
      <c r="D234" s="247" t="s">
        <v>330</v>
      </c>
      <c r="E234" s="248">
        <v>1</v>
      </c>
      <c r="F234" s="249"/>
      <c r="G234" s="250">
        <f>ROUND(E234*F234,2)</f>
        <v>0</v>
      </c>
      <c r="H234" s="249"/>
      <c r="I234" s="250">
        <f>ROUND(E234*H234,2)</f>
        <v>0</v>
      </c>
      <c r="J234" s="249"/>
      <c r="K234" s="250">
        <f>ROUND(E234*J234,2)</f>
        <v>0</v>
      </c>
      <c r="L234" s="250">
        <v>12</v>
      </c>
      <c r="M234" s="250">
        <f>G234*(1+L234/100)</f>
        <v>0</v>
      </c>
      <c r="N234" s="248">
        <v>0</v>
      </c>
      <c r="O234" s="248">
        <f>ROUND(E234*N234,2)</f>
        <v>0</v>
      </c>
      <c r="P234" s="248">
        <v>0</v>
      </c>
      <c r="Q234" s="248">
        <f>ROUND(E234*P234,2)</f>
        <v>0</v>
      </c>
      <c r="R234" s="250"/>
      <c r="S234" s="250" t="s">
        <v>331</v>
      </c>
      <c r="T234" s="251" t="s">
        <v>316</v>
      </c>
      <c r="U234" s="224">
        <v>0</v>
      </c>
      <c r="V234" s="224">
        <f>ROUND(E234*U234,2)</f>
        <v>0</v>
      </c>
      <c r="W234" s="224"/>
      <c r="X234" s="224" t="s">
        <v>336</v>
      </c>
      <c r="Y234" s="224" t="s">
        <v>317</v>
      </c>
      <c r="Z234" s="214"/>
      <c r="AA234" s="214"/>
      <c r="AB234" s="214"/>
      <c r="AC234" s="214"/>
      <c r="AD234" s="214"/>
      <c r="AE234" s="214"/>
      <c r="AF234" s="214"/>
      <c r="AG234" s="214" t="s">
        <v>337</v>
      </c>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row>
    <row r="235" spans="1:60" outlineLevel="1" x14ac:dyDescent="0.2">
      <c r="A235" s="236">
        <v>84</v>
      </c>
      <c r="B235" s="237" t="s">
        <v>1434</v>
      </c>
      <c r="C235" s="254" t="s">
        <v>1435</v>
      </c>
      <c r="D235" s="238" t="s">
        <v>581</v>
      </c>
      <c r="E235" s="239">
        <v>2.8999999999999998E-3</v>
      </c>
      <c r="F235" s="240"/>
      <c r="G235" s="241">
        <f>ROUND(E235*F235,2)</f>
        <v>0</v>
      </c>
      <c r="H235" s="240"/>
      <c r="I235" s="241">
        <f>ROUND(E235*H235,2)</f>
        <v>0</v>
      </c>
      <c r="J235" s="240"/>
      <c r="K235" s="241">
        <f>ROUND(E235*J235,2)</f>
        <v>0</v>
      </c>
      <c r="L235" s="241">
        <v>12</v>
      </c>
      <c r="M235" s="241">
        <f>G235*(1+L235/100)</f>
        <v>0</v>
      </c>
      <c r="N235" s="239">
        <v>0</v>
      </c>
      <c r="O235" s="239">
        <f>ROUND(E235*N235,2)</f>
        <v>0</v>
      </c>
      <c r="P235" s="239">
        <v>0</v>
      </c>
      <c r="Q235" s="239">
        <f>ROUND(E235*P235,2)</f>
        <v>0</v>
      </c>
      <c r="R235" s="241" t="s">
        <v>1415</v>
      </c>
      <c r="S235" s="241" t="s">
        <v>315</v>
      </c>
      <c r="T235" s="242" t="s">
        <v>315</v>
      </c>
      <c r="U235" s="224">
        <v>5.2060000000000004</v>
      </c>
      <c r="V235" s="224">
        <f>ROUND(E235*U235,2)</f>
        <v>0.02</v>
      </c>
      <c r="W235" s="224"/>
      <c r="X235" s="224" t="s">
        <v>582</v>
      </c>
      <c r="Y235" s="224" t="s">
        <v>317</v>
      </c>
      <c r="Z235" s="214"/>
      <c r="AA235" s="214"/>
      <c r="AB235" s="214"/>
      <c r="AC235" s="214"/>
      <c r="AD235" s="214"/>
      <c r="AE235" s="214"/>
      <c r="AF235" s="214"/>
      <c r="AG235" s="214" t="s">
        <v>1236</v>
      </c>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row>
    <row r="236" spans="1:60" outlineLevel="2" x14ac:dyDescent="0.2">
      <c r="A236" s="221"/>
      <c r="B236" s="222"/>
      <c r="C236" s="267" t="s">
        <v>692</v>
      </c>
      <c r="D236" s="266"/>
      <c r="E236" s="266"/>
      <c r="F236" s="266"/>
      <c r="G236" s="266"/>
      <c r="H236" s="224"/>
      <c r="I236" s="224"/>
      <c r="J236" s="224"/>
      <c r="K236" s="224"/>
      <c r="L236" s="224"/>
      <c r="M236" s="224"/>
      <c r="N236" s="223"/>
      <c r="O236" s="223"/>
      <c r="P236" s="223"/>
      <c r="Q236" s="223"/>
      <c r="R236" s="224"/>
      <c r="S236" s="224"/>
      <c r="T236" s="224"/>
      <c r="U236" s="224"/>
      <c r="V236" s="224"/>
      <c r="W236" s="224"/>
      <c r="X236" s="224"/>
      <c r="Y236" s="224"/>
      <c r="Z236" s="214"/>
      <c r="AA236" s="214"/>
      <c r="AB236" s="214"/>
      <c r="AC236" s="214"/>
      <c r="AD236" s="214"/>
      <c r="AE236" s="214"/>
      <c r="AF236" s="214"/>
      <c r="AG236" s="214" t="s">
        <v>369</v>
      </c>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row>
    <row r="237" spans="1:60" x14ac:dyDescent="0.2">
      <c r="A237" s="229" t="s">
        <v>310</v>
      </c>
      <c r="B237" s="230" t="s">
        <v>244</v>
      </c>
      <c r="C237" s="253" t="s">
        <v>245</v>
      </c>
      <c r="D237" s="231"/>
      <c r="E237" s="232"/>
      <c r="F237" s="233"/>
      <c r="G237" s="233">
        <f>SUMIF(AG238:AG263,"&lt;&gt;NOR",G238:G263)</f>
        <v>0</v>
      </c>
      <c r="H237" s="233"/>
      <c r="I237" s="233">
        <f>SUM(I238:I263)</f>
        <v>0</v>
      </c>
      <c r="J237" s="233"/>
      <c r="K237" s="233">
        <f>SUM(K238:K263)</f>
        <v>0</v>
      </c>
      <c r="L237" s="233"/>
      <c r="M237" s="233">
        <f>SUM(M238:M263)</f>
        <v>0</v>
      </c>
      <c r="N237" s="232"/>
      <c r="O237" s="232">
        <f>SUM(O238:O263)</f>
        <v>0.15000000000000002</v>
      </c>
      <c r="P237" s="232"/>
      <c r="Q237" s="232">
        <f>SUM(Q238:Q263)</f>
        <v>0.19</v>
      </c>
      <c r="R237" s="233"/>
      <c r="S237" s="233"/>
      <c r="T237" s="234"/>
      <c r="U237" s="228"/>
      <c r="V237" s="228">
        <f>SUM(V238:V263)</f>
        <v>5.07</v>
      </c>
      <c r="W237" s="228"/>
      <c r="X237" s="228"/>
      <c r="Y237" s="228"/>
      <c r="AG237" t="s">
        <v>311</v>
      </c>
    </row>
    <row r="238" spans="1:60" ht="22.5" outlineLevel="1" x14ac:dyDescent="0.2">
      <c r="A238" s="236">
        <v>85</v>
      </c>
      <c r="B238" s="237" t="s">
        <v>693</v>
      </c>
      <c r="C238" s="254" t="s">
        <v>694</v>
      </c>
      <c r="D238" s="238" t="s">
        <v>379</v>
      </c>
      <c r="E238" s="239">
        <v>4.13</v>
      </c>
      <c r="F238" s="240"/>
      <c r="G238" s="241">
        <f>ROUND(E238*F238,2)</f>
        <v>0</v>
      </c>
      <c r="H238" s="240"/>
      <c r="I238" s="241">
        <f>ROUND(E238*H238,2)</f>
        <v>0</v>
      </c>
      <c r="J238" s="240"/>
      <c r="K238" s="241">
        <f>ROUND(E238*J238,2)</f>
        <v>0</v>
      </c>
      <c r="L238" s="241">
        <v>12</v>
      </c>
      <c r="M238" s="241">
        <f>G238*(1+L238/100)</f>
        <v>0</v>
      </c>
      <c r="N238" s="239">
        <v>0</v>
      </c>
      <c r="O238" s="239">
        <f>ROUND(E238*N238,2)</f>
        <v>0</v>
      </c>
      <c r="P238" s="239">
        <v>0</v>
      </c>
      <c r="Q238" s="239">
        <f>ROUND(E238*P238,2)</f>
        <v>0</v>
      </c>
      <c r="R238" s="241" t="s">
        <v>695</v>
      </c>
      <c r="S238" s="241" t="s">
        <v>315</v>
      </c>
      <c r="T238" s="242" t="s">
        <v>315</v>
      </c>
      <c r="U238" s="224">
        <v>0.48</v>
      </c>
      <c r="V238" s="224">
        <f>ROUND(E238*U238,2)</f>
        <v>1.98</v>
      </c>
      <c r="W238" s="224"/>
      <c r="X238" s="224" t="s">
        <v>336</v>
      </c>
      <c r="Y238" s="224" t="s">
        <v>317</v>
      </c>
      <c r="Z238" s="214"/>
      <c r="AA238" s="214"/>
      <c r="AB238" s="214"/>
      <c r="AC238" s="214"/>
      <c r="AD238" s="214"/>
      <c r="AE238" s="214"/>
      <c r="AF238" s="214"/>
      <c r="AG238" s="214" t="s">
        <v>367</v>
      </c>
      <c r="AH238" s="214"/>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row>
    <row r="239" spans="1:60" outlineLevel="2" x14ac:dyDescent="0.2">
      <c r="A239" s="221"/>
      <c r="B239" s="222"/>
      <c r="C239" s="268" t="s">
        <v>1881</v>
      </c>
      <c r="D239" s="262"/>
      <c r="E239" s="263">
        <v>3.16</v>
      </c>
      <c r="F239" s="224"/>
      <c r="G239" s="224"/>
      <c r="H239" s="224"/>
      <c r="I239" s="224"/>
      <c r="J239" s="224"/>
      <c r="K239" s="224"/>
      <c r="L239" s="224"/>
      <c r="M239" s="224"/>
      <c r="N239" s="223"/>
      <c r="O239" s="223"/>
      <c r="P239" s="223"/>
      <c r="Q239" s="223"/>
      <c r="R239" s="224"/>
      <c r="S239" s="224"/>
      <c r="T239" s="224"/>
      <c r="U239" s="224"/>
      <c r="V239" s="224"/>
      <c r="W239" s="224"/>
      <c r="X239" s="224"/>
      <c r="Y239" s="224"/>
      <c r="Z239" s="214"/>
      <c r="AA239" s="214"/>
      <c r="AB239" s="214"/>
      <c r="AC239" s="214"/>
      <c r="AD239" s="214"/>
      <c r="AE239" s="214"/>
      <c r="AF239" s="214"/>
      <c r="AG239" s="214" t="s">
        <v>371</v>
      </c>
      <c r="AH239" s="214">
        <v>0</v>
      </c>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row>
    <row r="240" spans="1:60" outlineLevel="3" x14ac:dyDescent="0.2">
      <c r="A240" s="221"/>
      <c r="B240" s="222"/>
      <c r="C240" s="268" t="s">
        <v>1882</v>
      </c>
      <c r="D240" s="262"/>
      <c r="E240" s="263">
        <v>0.97</v>
      </c>
      <c r="F240" s="224"/>
      <c r="G240" s="224"/>
      <c r="H240" s="224"/>
      <c r="I240" s="224"/>
      <c r="J240" s="224"/>
      <c r="K240" s="224"/>
      <c r="L240" s="224"/>
      <c r="M240" s="224"/>
      <c r="N240" s="223"/>
      <c r="O240" s="223"/>
      <c r="P240" s="223"/>
      <c r="Q240" s="223"/>
      <c r="R240" s="224"/>
      <c r="S240" s="224"/>
      <c r="T240" s="224"/>
      <c r="U240" s="224"/>
      <c r="V240" s="224"/>
      <c r="W240" s="224"/>
      <c r="X240" s="224"/>
      <c r="Y240" s="224"/>
      <c r="Z240" s="214"/>
      <c r="AA240" s="214"/>
      <c r="AB240" s="214"/>
      <c r="AC240" s="214"/>
      <c r="AD240" s="214"/>
      <c r="AE240" s="214"/>
      <c r="AF240" s="214"/>
      <c r="AG240" s="214" t="s">
        <v>371</v>
      </c>
      <c r="AH240" s="214">
        <v>0</v>
      </c>
      <c r="AI240" s="214"/>
      <c r="AJ240" s="214"/>
      <c r="AK240" s="214"/>
      <c r="AL240" s="214"/>
      <c r="AM240" s="214"/>
      <c r="AN240" s="214"/>
      <c r="AO240" s="214"/>
      <c r="AP240" s="214"/>
      <c r="AQ240" s="214"/>
      <c r="AR240" s="214"/>
      <c r="AS240" s="214"/>
      <c r="AT240" s="214"/>
      <c r="AU240" s="214"/>
      <c r="AV240" s="214"/>
      <c r="AW240" s="214"/>
      <c r="AX240" s="214"/>
      <c r="AY240" s="214"/>
      <c r="AZ240" s="214"/>
      <c r="BA240" s="214"/>
      <c r="BB240" s="214"/>
      <c r="BC240" s="214"/>
      <c r="BD240" s="214"/>
      <c r="BE240" s="214"/>
      <c r="BF240" s="214"/>
      <c r="BG240" s="214"/>
      <c r="BH240" s="214"/>
    </row>
    <row r="241" spans="1:60" ht="22.5" outlineLevel="1" x14ac:dyDescent="0.2">
      <c r="A241" s="236">
        <v>86</v>
      </c>
      <c r="B241" s="237" t="s">
        <v>697</v>
      </c>
      <c r="C241" s="254" t="s">
        <v>698</v>
      </c>
      <c r="D241" s="238" t="s">
        <v>379</v>
      </c>
      <c r="E241" s="239">
        <v>8.9207999999999998</v>
      </c>
      <c r="F241" s="240"/>
      <c r="G241" s="241">
        <f>ROUND(E241*F241,2)</f>
        <v>0</v>
      </c>
      <c r="H241" s="240"/>
      <c r="I241" s="241">
        <f>ROUND(E241*H241,2)</f>
        <v>0</v>
      </c>
      <c r="J241" s="240"/>
      <c r="K241" s="241">
        <f>ROUND(E241*J241,2)</f>
        <v>0</v>
      </c>
      <c r="L241" s="241">
        <v>12</v>
      </c>
      <c r="M241" s="241">
        <f>G241*(1+L241/100)</f>
        <v>0</v>
      </c>
      <c r="N241" s="239">
        <v>1.6199999999999999E-2</v>
      </c>
      <c r="O241" s="239">
        <f>ROUND(E241*N241,2)</f>
        <v>0.14000000000000001</v>
      </c>
      <c r="P241" s="239">
        <v>0</v>
      </c>
      <c r="Q241" s="239">
        <f>ROUND(E241*P241,2)</f>
        <v>0</v>
      </c>
      <c r="R241" s="241" t="s">
        <v>428</v>
      </c>
      <c r="S241" s="241" t="s">
        <v>315</v>
      </c>
      <c r="T241" s="242" t="s">
        <v>315</v>
      </c>
      <c r="U241" s="224">
        <v>0</v>
      </c>
      <c r="V241" s="224">
        <f>ROUND(E241*U241,2)</f>
        <v>0</v>
      </c>
      <c r="W241" s="224"/>
      <c r="X241" s="224" t="s">
        <v>429</v>
      </c>
      <c r="Y241" s="224" t="s">
        <v>317</v>
      </c>
      <c r="Z241" s="214"/>
      <c r="AA241" s="214"/>
      <c r="AB241" s="214"/>
      <c r="AC241" s="214"/>
      <c r="AD241" s="214"/>
      <c r="AE241" s="214"/>
      <c r="AF241" s="214"/>
      <c r="AG241" s="214" t="s">
        <v>430</v>
      </c>
      <c r="AH241" s="214"/>
      <c r="AI241" s="214"/>
      <c r="AJ241" s="214"/>
      <c r="AK241" s="214"/>
      <c r="AL241" s="214"/>
      <c r="AM241" s="214"/>
      <c r="AN241" s="214"/>
      <c r="AO241" s="214"/>
      <c r="AP241" s="214"/>
      <c r="AQ241" s="214"/>
      <c r="AR241" s="214"/>
      <c r="AS241" s="214"/>
      <c r="AT241" s="214"/>
      <c r="AU241" s="214"/>
      <c r="AV241" s="214"/>
      <c r="AW241" s="214"/>
      <c r="AX241" s="214"/>
      <c r="AY241" s="214"/>
      <c r="AZ241" s="214"/>
      <c r="BA241" s="214"/>
      <c r="BB241" s="214"/>
      <c r="BC241" s="214"/>
      <c r="BD241" s="214"/>
      <c r="BE241" s="214"/>
      <c r="BF241" s="214"/>
      <c r="BG241" s="214"/>
      <c r="BH241" s="214"/>
    </row>
    <row r="242" spans="1:60" outlineLevel="2" x14ac:dyDescent="0.2">
      <c r="A242" s="221"/>
      <c r="B242" s="222"/>
      <c r="C242" s="268" t="s">
        <v>1202</v>
      </c>
      <c r="D242" s="262"/>
      <c r="E242" s="263"/>
      <c r="F242" s="224"/>
      <c r="G242" s="224"/>
      <c r="H242" s="224"/>
      <c r="I242" s="224"/>
      <c r="J242" s="224"/>
      <c r="K242" s="224"/>
      <c r="L242" s="224"/>
      <c r="M242" s="224"/>
      <c r="N242" s="223"/>
      <c r="O242" s="223"/>
      <c r="P242" s="223"/>
      <c r="Q242" s="223"/>
      <c r="R242" s="224"/>
      <c r="S242" s="224"/>
      <c r="T242" s="224"/>
      <c r="U242" s="224"/>
      <c r="V242" s="224"/>
      <c r="W242" s="224"/>
      <c r="X242" s="224"/>
      <c r="Y242" s="224"/>
      <c r="Z242" s="214"/>
      <c r="AA242" s="214"/>
      <c r="AB242" s="214"/>
      <c r="AC242" s="214"/>
      <c r="AD242" s="214"/>
      <c r="AE242" s="214"/>
      <c r="AF242" s="214"/>
      <c r="AG242" s="214" t="s">
        <v>371</v>
      </c>
      <c r="AH242" s="214">
        <v>0</v>
      </c>
      <c r="AI242" s="214"/>
      <c r="AJ242" s="214"/>
      <c r="AK242" s="214"/>
      <c r="AL242" s="214"/>
      <c r="AM242" s="214"/>
      <c r="AN242" s="214"/>
      <c r="AO242" s="214"/>
      <c r="AP242" s="214"/>
      <c r="AQ242" s="214"/>
      <c r="AR242" s="214"/>
      <c r="AS242" s="214"/>
      <c r="AT242" s="214"/>
      <c r="AU242" s="214"/>
      <c r="AV242" s="214"/>
      <c r="AW242" s="214"/>
      <c r="AX242" s="214"/>
      <c r="AY242" s="214"/>
      <c r="AZ242" s="214"/>
      <c r="BA242" s="214"/>
      <c r="BB242" s="214"/>
      <c r="BC242" s="214"/>
      <c r="BD242" s="214"/>
      <c r="BE242" s="214"/>
      <c r="BF242" s="214"/>
      <c r="BG242" s="214"/>
      <c r="BH242" s="214"/>
    </row>
    <row r="243" spans="1:60" outlineLevel="3" x14ac:dyDescent="0.2">
      <c r="A243" s="221"/>
      <c r="B243" s="222"/>
      <c r="C243" s="268" t="s">
        <v>1945</v>
      </c>
      <c r="D243" s="262"/>
      <c r="E243" s="263">
        <v>8.9207999999999998</v>
      </c>
      <c r="F243" s="224"/>
      <c r="G243" s="224"/>
      <c r="H243" s="224"/>
      <c r="I243" s="224"/>
      <c r="J243" s="224"/>
      <c r="K243" s="224"/>
      <c r="L243" s="224"/>
      <c r="M243" s="224"/>
      <c r="N243" s="223"/>
      <c r="O243" s="223"/>
      <c r="P243" s="223"/>
      <c r="Q243" s="223"/>
      <c r="R243" s="224"/>
      <c r="S243" s="224"/>
      <c r="T243" s="224"/>
      <c r="U243" s="224"/>
      <c r="V243" s="224"/>
      <c r="W243" s="224"/>
      <c r="X243" s="224"/>
      <c r="Y243" s="224"/>
      <c r="Z243" s="214"/>
      <c r="AA243" s="214"/>
      <c r="AB243" s="214"/>
      <c r="AC243" s="214"/>
      <c r="AD243" s="214"/>
      <c r="AE243" s="214"/>
      <c r="AF243" s="214"/>
      <c r="AG243" s="214" t="s">
        <v>371</v>
      </c>
      <c r="AH243" s="214">
        <v>0</v>
      </c>
      <c r="AI243" s="214"/>
      <c r="AJ243" s="214"/>
      <c r="AK243" s="214"/>
      <c r="AL243" s="214"/>
      <c r="AM243" s="214"/>
      <c r="AN243" s="214"/>
      <c r="AO243" s="214"/>
      <c r="AP243" s="214"/>
      <c r="AQ243" s="214"/>
      <c r="AR243" s="214"/>
      <c r="AS243" s="214"/>
      <c r="AT243" s="214"/>
      <c r="AU243" s="214"/>
      <c r="AV243" s="214"/>
      <c r="AW243" s="214"/>
      <c r="AX243" s="214"/>
      <c r="AY243" s="214"/>
      <c r="AZ243" s="214"/>
      <c r="BA243" s="214"/>
      <c r="BB243" s="214"/>
      <c r="BC243" s="214"/>
      <c r="BD243" s="214"/>
      <c r="BE243" s="214"/>
      <c r="BF243" s="214"/>
      <c r="BG243" s="214"/>
      <c r="BH243" s="214"/>
    </row>
    <row r="244" spans="1:60" outlineLevel="1" x14ac:dyDescent="0.2">
      <c r="A244" s="236">
        <v>87</v>
      </c>
      <c r="B244" s="237" t="s">
        <v>700</v>
      </c>
      <c r="C244" s="254" t="s">
        <v>701</v>
      </c>
      <c r="D244" s="238" t="s">
        <v>379</v>
      </c>
      <c r="E244" s="239">
        <v>4.13</v>
      </c>
      <c r="F244" s="240"/>
      <c r="G244" s="241">
        <f>ROUND(E244*F244,2)</f>
        <v>0</v>
      </c>
      <c r="H244" s="240"/>
      <c r="I244" s="241">
        <f>ROUND(E244*H244,2)</f>
        <v>0</v>
      </c>
      <c r="J244" s="240"/>
      <c r="K244" s="241">
        <f>ROUND(E244*J244,2)</f>
        <v>0</v>
      </c>
      <c r="L244" s="241">
        <v>12</v>
      </c>
      <c r="M244" s="241">
        <f>G244*(1+L244/100)</f>
        <v>0</v>
      </c>
      <c r="N244" s="239">
        <v>0</v>
      </c>
      <c r="O244" s="239">
        <f>ROUND(E244*N244,2)</f>
        <v>0</v>
      </c>
      <c r="P244" s="239">
        <v>0</v>
      </c>
      <c r="Q244" s="239">
        <f>ROUND(E244*P244,2)</f>
        <v>0</v>
      </c>
      <c r="R244" s="241" t="s">
        <v>695</v>
      </c>
      <c r="S244" s="241" t="s">
        <v>315</v>
      </c>
      <c r="T244" s="242" t="s">
        <v>315</v>
      </c>
      <c r="U244" s="224">
        <v>0.29899999999999999</v>
      </c>
      <c r="V244" s="224">
        <f>ROUND(E244*U244,2)</f>
        <v>1.23</v>
      </c>
      <c r="W244" s="224"/>
      <c r="X244" s="224" t="s">
        <v>336</v>
      </c>
      <c r="Y244" s="224" t="s">
        <v>317</v>
      </c>
      <c r="Z244" s="214"/>
      <c r="AA244" s="214"/>
      <c r="AB244" s="214"/>
      <c r="AC244" s="214"/>
      <c r="AD244" s="214"/>
      <c r="AE244" s="214"/>
      <c r="AF244" s="214"/>
      <c r="AG244" s="214" t="s">
        <v>337</v>
      </c>
      <c r="AH244" s="214"/>
      <c r="AI244" s="214"/>
      <c r="AJ244" s="214"/>
      <c r="AK244" s="214"/>
      <c r="AL244" s="214"/>
      <c r="AM244" s="214"/>
      <c r="AN244" s="214"/>
      <c r="AO244" s="214"/>
      <c r="AP244" s="214"/>
      <c r="AQ244" s="214"/>
      <c r="AR244" s="214"/>
      <c r="AS244" s="214"/>
      <c r="AT244" s="214"/>
      <c r="AU244" s="214"/>
      <c r="AV244" s="214"/>
      <c r="AW244" s="214"/>
      <c r="AX244" s="214"/>
      <c r="AY244" s="214"/>
      <c r="AZ244" s="214"/>
      <c r="BA244" s="214"/>
      <c r="BB244" s="214"/>
      <c r="BC244" s="214"/>
      <c r="BD244" s="214"/>
      <c r="BE244" s="214"/>
      <c r="BF244" s="214"/>
      <c r="BG244" s="214"/>
      <c r="BH244" s="214"/>
    </row>
    <row r="245" spans="1:60" outlineLevel="2" x14ac:dyDescent="0.2">
      <c r="A245" s="221"/>
      <c r="B245" s="222"/>
      <c r="C245" s="268" t="s">
        <v>702</v>
      </c>
      <c r="D245" s="262"/>
      <c r="E245" s="263"/>
      <c r="F245" s="224"/>
      <c r="G245" s="224"/>
      <c r="H245" s="224"/>
      <c r="I245" s="224"/>
      <c r="J245" s="224"/>
      <c r="K245" s="224"/>
      <c r="L245" s="224"/>
      <c r="M245" s="224"/>
      <c r="N245" s="223"/>
      <c r="O245" s="223"/>
      <c r="P245" s="223"/>
      <c r="Q245" s="223"/>
      <c r="R245" s="224"/>
      <c r="S245" s="224"/>
      <c r="T245" s="224"/>
      <c r="U245" s="224"/>
      <c r="V245" s="224"/>
      <c r="W245" s="224"/>
      <c r="X245" s="224"/>
      <c r="Y245" s="224"/>
      <c r="Z245" s="214"/>
      <c r="AA245" s="214"/>
      <c r="AB245" s="214"/>
      <c r="AC245" s="214"/>
      <c r="AD245" s="214"/>
      <c r="AE245" s="214"/>
      <c r="AF245" s="214"/>
      <c r="AG245" s="214" t="s">
        <v>371</v>
      </c>
      <c r="AH245" s="214">
        <v>0</v>
      </c>
      <c r="AI245" s="214"/>
      <c r="AJ245" s="214"/>
      <c r="AK245" s="214"/>
      <c r="AL245" s="214"/>
      <c r="AM245" s="214"/>
      <c r="AN245" s="214"/>
      <c r="AO245" s="214"/>
      <c r="AP245" s="214"/>
      <c r="AQ245" s="214"/>
      <c r="AR245" s="214"/>
      <c r="AS245" s="214"/>
      <c r="AT245" s="214"/>
      <c r="AU245" s="214"/>
      <c r="AV245" s="214"/>
      <c r="AW245" s="214"/>
      <c r="AX245" s="214"/>
      <c r="AY245" s="214"/>
      <c r="AZ245" s="214"/>
      <c r="BA245" s="214"/>
      <c r="BB245" s="214"/>
      <c r="BC245" s="214"/>
      <c r="BD245" s="214"/>
      <c r="BE245" s="214"/>
      <c r="BF245" s="214"/>
      <c r="BG245" s="214"/>
      <c r="BH245" s="214"/>
    </row>
    <row r="246" spans="1:60" outlineLevel="3" x14ac:dyDescent="0.2">
      <c r="A246" s="221"/>
      <c r="B246" s="222"/>
      <c r="C246" s="268" t="s">
        <v>703</v>
      </c>
      <c r="D246" s="262"/>
      <c r="E246" s="263"/>
      <c r="F246" s="224"/>
      <c r="G246" s="224"/>
      <c r="H246" s="224"/>
      <c r="I246" s="224"/>
      <c r="J246" s="224"/>
      <c r="K246" s="224"/>
      <c r="L246" s="224"/>
      <c r="M246" s="224"/>
      <c r="N246" s="223"/>
      <c r="O246" s="223"/>
      <c r="P246" s="223"/>
      <c r="Q246" s="223"/>
      <c r="R246" s="224"/>
      <c r="S246" s="224"/>
      <c r="T246" s="224"/>
      <c r="U246" s="224"/>
      <c r="V246" s="224"/>
      <c r="W246" s="224"/>
      <c r="X246" s="224"/>
      <c r="Y246" s="224"/>
      <c r="Z246" s="214"/>
      <c r="AA246" s="214"/>
      <c r="AB246" s="214"/>
      <c r="AC246" s="214"/>
      <c r="AD246" s="214"/>
      <c r="AE246" s="214"/>
      <c r="AF246" s="214"/>
      <c r="AG246" s="214" t="s">
        <v>371</v>
      </c>
      <c r="AH246" s="214">
        <v>0</v>
      </c>
      <c r="AI246" s="214"/>
      <c r="AJ246" s="214"/>
      <c r="AK246" s="214"/>
      <c r="AL246" s="214"/>
      <c r="AM246" s="214"/>
      <c r="AN246" s="214"/>
      <c r="AO246" s="214"/>
      <c r="AP246" s="214"/>
      <c r="AQ246" s="214"/>
      <c r="AR246" s="214"/>
      <c r="AS246" s="214"/>
      <c r="AT246" s="214"/>
      <c r="AU246" s="214"/>
      <c r="AV246" s="214"/>
      <c r="AW246" s="214"/>
      <c r="AX246" s="214"/>
      <c r="AY246" s="214"/>
      <c r="AZ246" s="214"/>
      <c r="BA246" s="214"/>
      <c r="BB246" s="214"/>
      <c r="BC246" s="214"/>
      <c r="BD246" s="214"/>
      <c r="BE246" s="214"/>
      <c r="BF246" s="214"/>
      <c r="BG246" s="214"/>
      <c r="BH246" s="214"/>
    </row>
    <row r="247" spans="1:60" outlineLevel="3" x14ac:dyDescent="0.2">
      <c r="A247" s="221"/>
      <c r="B247" s="222"/>
      <c r="C247" s="268" t="s">
        <v>1946</v>
      </c>
      <c r="D247" s="262"/>
      <c r="E247" s="263">
        <v>4.13</v>
      </c>
      <c r="F247" s="224"/>
      <c r="G247" s="224"/>
      <c r="H247" s="224"/>
      <c r="I247" s="224"/>
      <c r="J247" s="224"/>
      <c r="K247" s="224"/>
      <c r="L247" s="224"/>
      <c r="M247" s="224"/>
      <c r="N247" s="223"/>
      <c r="O247" s="223"/>
      <c r="P247" s="223"/>
      <c r="Q247" s="223"/>
      <c r="R247" s="224"/>
      <c r="S247" s="224"/>
      <c r="T247" s="224"/>
      <c r="U247" s="224"/>
      <c r="V247" s="224"/>
      <c r="W247" s="224"/>
      <c r="X247" s="224"/>
      <c r="Y247" s="224"/>
      <c r="Z247" s="214"/>
      <c r="AA247" s="214"/>
      <c r="AB247" s="214"/>
      <c r="AC247" s="214"/>
      <c r="AD247" s="214"/>
      <c r="AE247" s="214"/>
      <c r="AF247" s="214"/>
      <c r="AG247" s="214" t="s">
        <v>371</v>
      </c>
      <c r="AH247" s="214">
        <v>5</v>
      </c>
      <c r="AI247" s="214"/>
      <c r="AJ247" s="214"/>
      <c r="AK247" s="214"/>
      <c r="AL247" s="214"/>
      <c r="AM247" s="214"/>
      <c r="AN247" s="214"/>
      <c r="AO247" s="214"/>
      <c r="AP247" s="214"/>
      <c r="AQ247" s="214"/>
      <c r="AR247" s="214"/>
      <c r="AS247" s="214"/>
      <c r="AT247" s="214"/>
      <c r="AU247" s="214"/>
      <c r="AV247" s="214"/>
      <c r="AW247" s="214"/>
      <c r="AX247" s="214"/>
      <c r="AY247" s="214"/>
      <c r="AZ247" s="214"/>
      <c r="BA247" s="214"/>
      <c r="BB247" s="214"/>
      <c r="BC247" s="214"/>
      <c r="BD247" s="214"/>
      <c r="BE247" s="214"/>
      <c r="BF247" s="214"/>
      <c r="BG247" s="214"/>
      <c r="BH247" s="214"/>
    </row>
    <row r="248" spans="1:60" ht="22.5" outlineLevel="1" x14ac:dyDescent="0.2">
      <c r="A248" s="236">
        <v>88</v>
      </c>
      <c r="B248" s="237" t="s">
        <v>705</v>
      </c>
      <c r="C248" s="254" t="s">
        <v>706</v>
      </c>
      <c r="D248" s="238" t="s">
        <v>365</v>
      </c>
      <c r="E248" s="239">
        <v>1.7399999999999999E-2</v>
      </c>
      <c r="F248" s="240"/>
      <c r="G248" s="241">
        <f>ROUND(E248*F248,2)</f>
        <v>0</v>
      </c>
      <c r="H248" s="240"/>
      <c r="I248" s="241">
        <f>ROUND(E248*H248,2)</f>
        <v>0</v>
      </c>
      <c r="J248" s="240"/>
      <c r="K248" s="241">
        <f>ROUND(E248*J248,2)</f>
        <v>0</v>
      </c>
      <c r="L248" s="241">
        <v>12</v>
      </c>
      <c r="M248" s="241">
        <f>G248*(1+L248/100)</f>
        <v>0</v>
      </c>
      <c r="N248" s="239">
        <v>0.5</v>
      </c>
      <c r="O248" s="239">
        <f>ROUND(E248*N248,2)</f>
        <v>0.01</v>
      </c>
      <c r="P248" s="239">
        <v>0</v>
      </c>
      <c r="Q248" s="239">
        <f>ROUND(E248*P248,2)</f>
        <v>0</v>
      </c>
      <c r="R248" s="241" t="s">
        <v>428</v>
      </c>
      <c r="S248" s="241" t="s">
        <v>315</v>
      </c>
      <c r="T248" s="242" t="s">
        <v>315</v>
      </c>
      <c r="U248" s="224">
        <v>0</v>
      </c>
      <c r="V248" s="224">
        <f>ROUND(E248*U248,2)</f>
        <v>0</v>
      </c>
      <c r="W248" s="224"/>
      <c r="X248" s="224" t="s">
        <v>429</v>
      </c>
      <c r="Y248" s="224" t="s">
        <v>317</v>
      </c>
      <c r="Z248" s="214"/>
      <c r="AA248" s="214"/>
      <c r="AB248" s="214"/>
      <c r="AC248" s="214"/>
      <c r="AD248" s="214"/>
      <c r="AE248" s="214"/>
      <c r="AF248" s="214"/>
      <c r="AG248" s="214" t="s">
        <v>430</v>
      </c>
      <c r="AH248" s="214"/>
      <c r="AI248" s="214"/>
      <c r="AJ248" s="214"/>
      <c r="AK248" s="214"/>
      <c r="AL248" s="214"/>
      <c r="AM248" s="214"/>
      <c r="AN248" s="214"/>
      <c r="AO248" s="214"/>
      <c r="AP248" s="214"/>
      <c r="AQ248" s="214"/>
      <c r="AR248" s="214"/>
      <c r="AS248" s="214"/>
      <c r="AT248" s="214"/>
      <c r="AU248" s="214"/>
      <c r="AV248" s="214"/>
      <c r="AW248" s="214"/>
      <c r="AX248" s="214"/>
      <c r="AY248" s="214"/>
      <c r="AZ248" s="214"/>
      <c r="BA248" s="214"/>
      <c r="BB248" s="214"/>
      <c r="BC248" s="214"/>
      <c r="BD248" s="214"/>
      <c r="BE248" s="214"/>
      <c r="BF248" s="214"/>
      <c r="BG248" s="214"/>
      <c r="BH248" s="214"/>
    </row>
    <row r="249" spans="1:60" outlineLevel="2" x14ac:dyDescent="0.2">
      <c r="A249" s="221"/>
      <c r="B249" s="222"/>
      <c r="C249" s="268" t="s">
        <v>707</v>
      </c>
      <c r="D249" s="262"/>
      <c r="E249" s="263"/>
      <c r="F249" s="224"/>
      <c r="G249" s="224"/>
      <c r="H249" s="224"/>
      <c r="I249" s="224"/>
      <c r="J249" s="224"/>
      <c r="K249" s="224"/>
      <c r="L249" s="224"/>
      <c r="M249" s="224"/>
      <c r="N249" s="223"/>
      <c r="O249" s="223"/>
      <c r="P249" s="223"/>
      <c r="Q249" s="223"/>
      <c r="R249" s="224"/>
      <c r="S249" s="224"/>
      <c r="T249" s="224"/>
      <c r="U249" s="224"/>
      <c r="V249" s="224"/>
      <c r="W249" s="224"/>
      <c r="X249" s="224"/>
      <c r="Y249" s="224"/>
      <c r="Z249" s="214"/>
      <c r="AA249" s="214"/>
      <c r="AB249" s="214"/>
      <c r="AC249" s="214"/>
      <c r="AD249" s="214"/>
      <c r="AE249" s="214"/>
      <c r="AF249" s="214"/>
      <c r="AG249" s="214" t="s">
        <v>371</v>
      </c>
      <c r="AH249" s="214">
        <v>0</v>
      </c>
      <c r="AI249" s="214"/>
      <c r="AJ249" s="214"/>
      <c r="AK249" s="214"/>
      <c r="AL249" s="214"/>
      <c r="AM249" s="214"/>
      <c r="AN249" s="214"/>
      <c r="AO249" s="214"/>
      <c r="AP249" s="214"/>
      <c r="AQ249" s="214"/>
      <c r="AR249" s="214"/>
      <c r="AS249" s="214"/>
      <c r="AT249" s="214"/>
      <c r="AU249" s="214"/>
      <c r="AV249" s="214"/>
      <c r="AW249" s="214"/>
      <c r="AX249" s="214"/>
      <c r="AY249" s="214"/>
      <c r="AZ249" s="214"/>
      <c r="BA249" s="214"/>
      <c r="BB249" s="214"/>
      <c r="BC249" s="214"/>
      <c r="BD249" s="214"/>
      <c r="BE249" s="214"/>
      <c r="BF249" s="214"/>
      <c r="BG249" s="214"/>
      <c r="BH249" s="214"/>
    </row>
    <row r="250" spans="1:60" outlineLevel="3" x14ac:dyDescent="0.2">
      <c r="A250" s="221"/>
      <c r="B250" s="222"/>
      <c r="C250" s="268" t="s">
        <v>1947</v>
      </c>
      <c r="D250" s="262"/>
      <c r="E250" s="263">
        <v>1.7399999999999999E-2</v>
      </c>
      <c r="F250" s="224"/>
      <c r="G250" s="224"/>
      <c r="H250" s="224"/>
      <c r="I250" s="224"/>
      <c r="J250" s="224"/>
      <c r="K250" s="224"/>
      <c r="L250" s="224"/>
      <c r="M250" s="224"/>
      <c r="N250" s="223"/>
      <c r="O250" s="223"/>
      <c r="P250" s="223"/>
      <c r="Q250" s="223"/>
      <c r="R250" s="224"/>
      <c r="S250" s="224"/>
      <c r="T250" s="224"/>
      <c r="U250" s="224"/>
      <c r="V250" s="224"/>
      <c r="W250" s="224"/>
      <c r="X250" s="224"/>
      <c r="Y250" s="224"/>
      <c r="Z250" s="214"/>
      <c r="AA250" s="214"/>
      <c r="AB250" s="214"/>
      <c r="AC250" s="214"/>
      <c r="AD250" s="214"/>
      <c r="AE250" s="214"/>
      <c r="AF250" s="214"/>
      <c r="AG250" s="214" t="s">
        <v>371</v>
      </c>
      <c r="AH250" s="214">
        <v>0</v>
      </c>
      <c r="AI250" s="214"/>
      <c r="AJ250" s="214"/>
      <c r="AK250" s="214"/>
      <c r="AL250" s="214"/>
      <c r="AM250" s="214"/>
      <c r="AN250" s="214"/>
      <c r="AO250" s="214"/>
      <c r="AP250" s="214"/>
      <c r="AQ250" s="214"/>
      <c r="AR250" s="214"/>
      <c r="AS250" s="214"/>
      <c r="AT250" s="214"/>
      <c r="AU250" s="214"/>
      <c r="AV250" s="214"/>
      <c r="AW250" s="214"/>
      <c r="AX250" s="214"/>
      <c r="AY250" s="214"/>
      <c r="AZ250" s="214"/>
      <c r="BA250" s="214"/>
      <c r="BB250" s="214"/>
      <c r="BC250" s="214"/>
      <c r="BD250" s="214"/>
      <c r="BE250" s="214"/>
      <c r="BF250" s="214"/>
      <c r="BG250" s="214"/>
      <c r="BH250" s="214"/>
    </row>
    <row r="251" spans="1:60" outlineLevel="1" x14ac:dyDescent="0.2">
      <c r="A251" s="236">
        <v>89</v>
      </c>
      <c r="B251" s="237" t="s">
        <v>709</v>
      </c>
      <c r="C251" s="254" t="s">
        <v>710</v>
      </c>
      <c r="D251" s="238" t="s">
        <v>365</v>
      </c>
      <c r="E251" s="239">
        <v>1.7399999999999999E-2</v>
      </c>
      <c r="F251" s="240"/>
      <c r="G251" s="241">
        <f>ROUND(E251*F251,2)</f>
        <v>0</v>
      </c>
      <c r="H251" s="240"/>
      <c r="I251" s="241">
        <f>ROUND(E251*H251,2)</f>
        <v>0</v>
      </c>
      <c r="J251" s="240"/>
      <c r="K251" s="241">
        <f>ROUND(E251*J251,2)</f>
        <v>0</v>
      </c>
      <c r="L251" s="241">
        <v>12</v>
      </c>
      <c r="M251" s="241">
        <f>G251*(1+L251/100)</f>
        <v>0</v>
      </c>
      <c r="N251" s="239">
        <v>2.9499999999999999E-3</v>
      </c>
      <c r="O251" s="239">
        <f>ROUND(E251*N251,2)</f>
        <v>0</v>
      </c>
      <c r="P251" s="239">
        <v>0</v>
      </c>
      <c r="Q251" s="239">
        <f>ROUND(E251*P251,2)</f>
        <v>0</v>
      </c>
      <c r="R251" s="241" t="s">
        <v>695</v>
      </c>
      <c r="S251" s="241" t="s">
        <v>315</v>
      </c>
      <c r="T251" s="242" t="s">
        <v>315</v>
      </c>
      <c r="U251" s="224">
        <v>0</v>
      </c>
      <c r="V251" s="224">
        <f>ROUND(E251*U251,2)</f>
        <v>0</v>
      </c>
      <c r="W251" s="224"/>
      <c r="X251" s="224" t="s">
        <v>336</v>
      </c>
      <c r="Y251" s="224" t="s">
        <v>317</v>
      </c>
      <c r="Z251" s="214"/>
      <c r="AA251" s="214"/>
      <c r="AB251" s="214"/>
      <c r="AC251" s="214"/>
      <c r="AD251" s="214"/>
      <c r="AE251" s="214"/>
      <c r="AF251" s="214"/>
      <c r="AG251" s="214" t="s">
        <v>337</v>
      </c>
      <c r="AH251" s="214"/>
      <c r="AI251" s="214"/>
      <c r="AJ251" s="214"/>
      <c r="AK251" s="214"/>
      <c r="AL251" s="214"/>
      <c r="AM251" s="214"/>
      <c r="AN251" s="214"/>
      <c r="AO251" s="214"/>
      <c r="AP251" s="214"/>
      <c r="AQ251" s="214"/>
      <c r="AR251" s="214"/>
      <c r="AS251" s="214"/>
      <c r="AT251" s="214"/>
      <c r="AU251" s="214"/>
      <c r="AV251" s="214"/>
      <c r="AW251" s="214"/>
      <c r="AX251" s="214"/>
      <c r="AY251" s="214"/>
      <c r="AZ251" s="214"/>
      <c r="BA251" s="214"/>
      <c r="BB251" s="214"/>
      <c r="BC251" s="214"/>
      <c r="BD251" s="214"/>
      <c r="BE251" s="214"/>
      <c r="BF251" s="214"/>
      <c r="BG251" s="214"/>
      <c r="BH251" s="214"/>
    </row>
    <row r="252" spans="1:60" outlineLevel="2" x14ac:dyDescent="0.2">
      <c r="A252" s="221"/>
      <c r="B252" s="222"/>
      <c r="C252" s="268" t="s">
        <v>1948</v>
      </c>
      <c r="D252" s="262"/>
      <c r="E252" s="263">
        <v>1.7399999999999999E-2</v>
      </c>
      <c r="F252" s="224"/>
      <c r="G252" s="224"/>
      <c r="H252" s="224"/>
      <c r="I252" s="224"/>
      <c r="J252" s="224"/>
      <c r="K252" s="224"/>
      <c r="L252" s="224"/>
      <c r="M252" s="224"/>
      <c r="N252" s="223"/>
      <c r="O252" s="223"/>
      <c r="P252" s="223"/>
      <c r="Q252" s="223"/>
      <c r="R252" s="224"/>
      <c r="S252" s="224"/>
      <c r="T252" s="224"/>
      <c r="U252" s="224"/>
      <c r="V252" s="224"/>
      <c r="W252" s="224"/>
      <c r="X252" s="224"/>
      <c r="Y252" s="224"/>
      <c r="Z252" s="214"/>
      <c r="AA252" s="214"/>
      <c r="AB252" s="214"/>
      <c r="AC252" s="214"/>
      <c r="AD252" s="214"/>
      <c r="AE252" s="214"/>
      <c r="AF252" s="214"/>
      <c r="AG252" s="214" t="s">
        <v>371</v>
      </c>
      <c r="AH252" s="214">
        <v>5</v>
      </c>
      <c r="AI252" s="214"/>
      <c r="AJ252" s="214"/>
      <c r="AK252" s="214"/>
      <c r="AL252" s="214"/>
      <c r="AM252" s="214"/>
      <c r="AN252" s="214"/>
      <c r="AO252" s="214"/>
      <c r="AP252" s="214"/>
      <c r="AQ252" s="214"/>
      <c r="AR252" s="214"/>
      <c r="AS252" s="214"/>
      <c r="AT252" s="214"/>
      <c r="AU252" s="214"/>
      <c r="AV252" s="214"/>
      <c r="AW252" s="214"/>
      <c r="AX252" s="214"/>
      <c r="AY252" s="214"/>
      <c r="AZ252" s="214"/>
      <c r="BA252" s="214"/>
      <c r="BB252" s="214"/>
      <c r="BC252" s="214"/>
      <c r="BD252" s="214"/>
      <c r="BE252" s="214"/>
      <c r="BF252" s="214"/>
      <c r="BG252" s="214"/>
      <c r="BH252" s="214"/>
    </row>
    <row r="253" spans="1:60" outlineLevel="1" x14ac:dyDescent="0.2">
      <c r="A253" s="236">
        <v>90</v>
      </c>
      <c r="B253" s="237" t="s">
        <v>711</v>
      </c>
      <c r="C253" s="254" t="s">
        <v>712</v>
      </c>
      <c r="D253" s="238" t="s">
        <v>379</v>
      </c>
      <c r="E253" s="239">
        <v>4.13</v>
      </c>
      <c r="F253" s="240"/>
      <c r="G253" s="241">
        <f>ROUND(E253*F253,2)</f>
        <v>0</v>
      </c>
      <c r="H253" s="240"/>
      <c r="I253" s="241">
        <f>ROUND(E253*H253,2)</f>
        <v>0</v>
      </c>
      <c r="J253" s="240"/>
      <c r="K253" s="241">
        <f>ROUND(E253*J253,2)</f>
        <v>0</v>
      </c>
      <c r="L253" s="241">
        <v>12</v>
      </c>
      <c r="M253" s="241">
        <f>G253*(1+L253/100)</f>
        <v>0</v>
      </c>
      <c r="N253" s="239">
        <v>1.6000000000000001E-4</v>
      </c>
      <c r="O253" s="239">
        <f>ROUND(E253*N253,2)</f>
        <v>0</v>
      </c>
      <c r="P253" s="239">
        <v>1.4E-2</v>
      </c>
      <c r="Q253" s="239">
        <f>ROUND(E253*P253,2)</f>
        <v>0.06</v>
      </c>
      <c r="R253" s="241" t="s">
        <v>695</v>
      </c>
      <c r="S253" s="241" t="s">
        <v>315</v>
      </c>
      <c r="T253" s="242" t="s">
        <v>315</v>
      </c>
      <c r="U253" s="224">
        <v>0.11</v>
      </c>
      <c r="V253" s="224">
        <f>ROUND(E253*U253,2)</f>
        <v>0.45</v>
      </c>
      <c r="W253" s="224"/>
      <c r="X253" s="224" t="s">
        <v>336</v>
      </c>
      <c r="Y253" s="224" t="s">
        <v>317</v>
      </c>
      <c r="Z253" s="214"/>
      <c r="AA253" s="214"/>
      <c r="AB253" s="214"/>
      <c r="AC253" s="214"/>
      <c r="AD253" s="214"/>
      <c r="AE253" s="214"/>
      <c r="AF253" s="214"/>
      <c r="AG253" s="214" t="s">
        <v>367</v>
      </c>
      <c r="AH253" s="214"/>
      <c r="AI253" s="214"/>
      <c r="AJ253" s="214"/>
      <c r="AK253" s="214"/>
      <c r="AL253" s="214"/>
      <c r="AM253" s="214"/>
      <c r="AN253" s="214"/>
      <c r="AO253" s="214"/>
      <c r="AP253" s="214"/>
      <c r="AQ253" s="214"/>
      <c r="AR253" s="214"/>
      <c r="AS253" s="214"/>
      <c r="AT253" s="214"/>
      <c r="AU253" s="214"/>
      <c r="AV253" s="214"/>
      <c r="AW253" s="214"/>
      <c r="AX253" s="214"/>
      <c r="AY253" s="214"/>
      <c r="AZ253" s="214"/>
      <c r="BA253" s="214"/>
      <c r="BB253" s="214"/>
      <c r="BC253" s="214"/>
      <c r="BD253" s="214"/>
      <c r="BE253" s="214"/>
      <c r="BF253" s="214"/>
      <c r="BG253" s="214"/>
      <c r="BH253" s="214"/>
    </row>
    <row r="254" spans="1:60" outlineLevel="2" x14ac:dyDescent="0.2">
      <c r="A254" s="221"/>
      <c r="B254" s="222"/>
      <c r="C254" s="268" t="s">
        <v>1881</v>
      </c>
      <c r="D254" s="262"/>
      <c r="E254" s="263">
        <v>3.16</v>
      </c>
      <c r="F254" s="224"/>
      <c r="G254" s="224"/>
      <c r="H254" s="224"/>
      <c r="I254" s="224"/>
      <c r="J254" s="224"/>
      <c r="K254" s="224"/>
      <c r="L254" s="224"/>
      <c r="M254" s="224"/>
      <c r="N254" s="223"/>
      <c r="O254" s="223"/>
      <c r="P254" s="223"/>
      <c r="Q254" s="223"/>
      <c r="R254" s="224"/>
      <c r="S254" s="224"/>
      <c r="T254" s="224"/>
      <c r="U254" s="224"/>
      <c r="V254" s="224"/>
      <c r="W254" s="224"/>
      <c r="X254" s="224"/>
      <c r="Y254" s="224"/>
      <c r="Z254" s="214"/>
      <c r="AA254" s="214"/>
      <c r="AB254" s="214"/>
      <c r="AC254" s="214"/>
      <c r="AD254" s="214"/>
      <c r="AE254" s="214"/>
      <c r="AF254" s="214"/>
      <c r="AG254" s="214" t="s">
        <v>371</v>
      </c>
      <c r="AH254" s="214">
        <v>0</v>
      </c>
      <c r="AI254" s="214"/>
      <c r="AJ254" s="214"/>
      <c r="AK254" s="214"/>
      <c r="AL254" s="214"/>
      <c r="AM254" s="214"/>
      <c r="AN254" s="214"/>
      <c r="AO254" s="214"/>
      <c r="AP254" s="214"/>
      <c r="AQ254" s="214"/>
      <c r="AR254" s="214"/>
      <c r="AS254" s="214"/>
      <c r="AT254" s="214"/>
      <c r="AU254" s="214"/>
      <c r="AV254" s="214"/>
      <c r="AW254" s="214"/>
      <c r="AX254" s="214"/>
      <c r="AY254" s="214"/>
      <c r="AZ254" s="214"/>
      <c r="BA254" s="214"/>
      <c r="BB254" s="214"/>
      <c r="BC254" s="214"/>
      <c r="BD254" s="214"/>
      <c r="BE254" s="214"/>
      <c r="BF254" s="214"/>
      <c r="BG254" s="214"/>
      <c r="BH254" s="214"/>
    </row>
    <row r="255" spans="1:60" outlineLevel="3" x14ac:dyDescent="0.2">
      <c r="A255" s="221"/>
      <c r="B255" s="222"/>
      <c r="C255" s="268" t="s">
        <v>1882</v>
      </c>
      <c r="D255" s="262"/>
      <c r="E255" s="263">
        <v>0.97</v>
      </c>
      <c r="F255" s="224"/>
      <c r="G255" s="224"/>
      <c r="H255" s="224"/>
      <c r="I255" s="224"/>
      <c r="J255" s="224"/>
      <c r="K255" s="224"/>
      <c r="L255" s="224"/>
      <c r="M255" s="224"/>
      <c r="N255" s="223"/>
      <c r="O255" s="223"/>
      <c r="P255" s="223"/>
      <c r="Q255" s="223"/>
      <c r="R255" s="224"/>
      <c r="S255" s="224"/>
      <c r="T255" s="224"/>
      <c r="U255" s="224"/>
      <c r="V255" s="224"/>
      <c r="W255" s="224"/>
      <c r="X255" s="224"/>
      <c r="Y255" s="224"/>
      <c r="Z255" s="214"/>
      <c r="AA255" s="214"/>
      <c r="AB255" s="214"/>
      <c r="AC255" s="214"/>
      <c r="AD255" s="214"/>
      <c r="AE255" s="214"/>
      <c r="AF255" s="214"/>
      <c r="AG255" s="214" t="s">
        <v>371</v>
      </c>
      <c r="AH255" s="214">
        <v>0</v>
      </c>
      <c r="AI255" s="214"/>
      <c r="AJ255" s="214"/>
      <c r="AK255" s="214"/>
      <c r="AL255" s="214"/>
      <c r="AM255" s="214"/>
      <c r="AN255" s="214"/>
      <c r="AO255" s="214"/>
      <c r="AP255" s="214"/>
      <c r="AQ255" s="214"/>
      <c r="AR255" s="214"/>
      <c r="AS255" s="214"/>
      <c r="AT255" s="214"/>
      <c r="AU255" s="214"/>
      <c r="AV255" s="214"/>
      <c r="AW255" s="214"/>
      <c r="AX255" s="214"/>
      <c r="AY255" s="214"/>
      <c r="AZ255" s="214"/>
      <c r="BA255" s="214"/>
      <c r="BB255" s="214"/>
      <c r="BC255" s="214"/>
      <c r="BD255" s="214"/>
      <c r="BE255" s="214"/>
      <c r="BF255" s="214"/>
      <c r="BG255" s="214"/>
      <c r="BH255" s="214"/>
    </row>
    <row r="256" spans="1:60" outlineLevel="1" x14ac:dyDescent="0.2">
      <c r="A256" s="236">
        <v>91</v>
      </c>
      <c r="B256" s="237" t="s">
        <v>714</v>
      </c>
      <c r="C256" s="254" t="s">
        <v>715</v>
      </c>
      <c r="D256" s="238" t="s">
        <v>379</v>
      </c>
      <c r="E256" s="239">
        <v>4.13</v>
      </c>
      <c r="F256" s="240"/>
      <c r="G256" s="241">
        <f>ROUND(E256*F256,2)</f>
        <v>0</v>
      </c>
      <c r="H256" s="240"/>
      <c r="I256" s="241">
        <f>ROUND(E256*H256,2)</f>
        <v>0</v>
      </c>
      <c r="J256" s="240"/>
      <c r="K256" s="241">
        <f>ROUND(E256*J256,2)</f>
        <v>0</v>
      </c>
      <c r="L256" s="241">
        <v>12</v>
      </c>
      <c r="M256" s="241">
        <f>G256*(1+L256/100)</f>
        <v>0</v>
      </c>
      <c r="N256" s="239">
        <v>0</v>
      </c>
      <c r="O256" s="239">
        <f>ROUND(E256*N256,2)</f>
        <v>0</v>
      </c>
      <c r="P256" s="239">
        <v>1.4E-2</v>
      </c>
      <c r="Q256" s="239">
        <f>ROUND(E256*P256,2)</f>
        <v>0.06</v>
      </c>
      <c r="R256" s="241" t="s">
        <v>695</v>
      </c>
      <c r="S256" s="241" t="s">
        <v>315</v>
      </c>
      <c r="T256" s="242" t="s">
        <v>315</v>
      </c>
      <c r="U256" s="224">
        <v>0.08</v>
      </c>
      <c r="V256" s="224">
        <f>ROUND(E256*U256,2)</f>
        <v>0.33</v>
      </c>
      <c r="W256" s="224"/>
      <c r="X256" s="224" t="s">
        <v>336</v>
      </c>
      <c r="Y256" s="224" t="s">
        <v>317</v>
      </c>
      <c r="Z256" s="214"/>
      <c r="AA256" s="214"/>
      <c r="AB256" s="214"/>
      <c r="AC256" s="214"/>
      <c r="AD256" s="214"/>
      <c r="AE256" s="214"/>
      <c r="AF256" s="214"/>
      <c r="AG256" s="214" t="s">
        <v>367</v>
      </c>
      <c r="AH256" s="214"/>
      <c r="AI256" s="214"/>
      <c r="AJ256" s="214"/>
      <c r="AK256" s="214"/>
      <c r="AL256" s="214"/>
      <c r="AM256" s="214"/>
      <c r="AN256" s="214"/>
      <c r="AO256" s="214"/>
      <c r="AP256" s="214"/>
      <c r="AQ256" s="214"/>
      <c r="AR256" s="214"/>
      <c r="AS256" s="214"/>
      <c r="AT256" s="214"/>
      <c r="AU256" s="214"/>
      <c r="AV256" s="214"/>
      <c r="AW256" s="214"/>
      <c r="AX256" s="214"/>
      <c r="AY256" s="214"/>
      <c r="AZ256" s="214"/>
      <c r="BA256" s="214"/>
      <c r="BB256" s="214"/>
      <c r="BC256" s="214"/>
      <c r="BD256" s="214"/>
      <c r="BE256" s="214"/>
      <c r="BF256" s="214"/>
      <c r="BG256" s="214"/>
      <c r="BH256" s="214"/>
    </row>
    <row r="257" spans="1:60" outlineLevel="2" x14ac:dyDescent="0.2">
      <c r="A257" s="221"/>
      <c r="B257" s="222"/>
      <c r="C257" s="268" t="s">
        <v>1881</v>
      </c>
      <c r="D257" s="262"/>
      <c r="E257" s="263">
        <v>3.16</v>
      </c>
      <c r="F257" s="224"/>
      <c r="G257" s="224"/>
      <c r="H257" s="224"/>
      <c r="I257" s="224"/>
      <c r="J257" s="224"/>
      <c r="K257" s="224"/>
      <c r="L257" s="224"/>
      <c r="M257" s="224"/>
      <c r="N257" s="223"/>
      <c r="O257" s="223"/>
      <c r="P257" s="223"/>
      <c r="Q257" s="223"/>
      <c r="R257" s="224"/>
      <c r="S257" s="224"/>
      <c r="T257" s="224"/>
      <c r="U257" s="224"/>
      <c r="V257" s="224"/>
      <c r="W257" s="224"/>
      <c r="X257" s="224"/>
      <c r="Y257" s="224"/>
      <c r="Z257" s="214"/>
      <c r="AA257" s="214"/>
      <c r="AB257" s="214"/>
      <c r="AC257" s="214"/>
      <c r="AD257" s="214"/>
      <c r="AE257" s="214"/>
      <c r="AF257" s="214"/>
      <c r="AG257" s="214" t="s">
        <v>371</v>
      </c>
      <c r="AH257" s="214">
        <v>0</v>
      </c>
      <c r="AI257" s="214"/>
      <c r="AJ257" s="214"/>
      <c r="AK257" s="214"/>
      <c r="AL257" s="214"/>
      <c r="AM257" s="214"/>
      <c r="AN257" s="214"/>
      <c r="AO257" s="214"/>
      <c r="AP257" s="214"/>
      <c r="AQ257" s="214"/>
      <c r="AR257" s="214"/>
      <c r="AS257" s="214"/>
      <c r="AT257" s="214"/>
      <c r="AU257" s="214"/>
      <c r="AV257" s="214"/>
      <c r="AW257" s="214"/>
      <c r="AX257" s="214"/>
      <c r="AY257" s="214"/>
      <c r="AZ257" s="214"/>
      <c r="BA257" s="214"/>
      <c r="BB257" s="214"/>
      <c r="BC257" s="214"/>
      <c r="BD257" s="214"/>
      <c r="BE257" s="214"/>
      <c r="BF257" s="214"/>
      <c r="BG257" s="214"/>
      <c r="BH257" s="214"/>
    </row>
    <row r="258" spans="1:60" outlineLevel="3" x14ac:dyDescent="0.2">
      <c r="A258" s="221"/>
      <c r="B258" s="222"/>
      <c r="C258" s="268" t="s">
        <v>1882</v>
      </c>
      <c r="D258" s="262"/>
      <c r="E258" s="263">
        <v>0.97</v>
      </c>
      <c r="F258" s="224"/>
      <c r="G258" s="224"/>
      <c r="H258" s="224"/>
      <c r="I258" s="224"/>
      <c r="J258" s="224"/>
      <c r="K258" s="224"/>
      <c r="L258" s="224"/>
      <c r="M258" s="224"/>
      <c r="N258" s="223"/>
      <c r="O258" s="223"/>
      <c r="P258" s="223"/>
      <c r="Q258" s="223"/>
      <c r="R258" s="224"/>
      <c r="S258" s="224"/>
      <c r="T258" s="224"/>
      <c r="U258" s="224"/>
      <c r="V258" s="224"/>
      <c r="W258" s="224"/>
      <c r="X258" s="224"/>
      <c r="Y258" s="224"/>
      <c r="Z258" s="214"/>
      <c r="AA258" s="214"/>
      <c r="AB258" s="214"/>
      <c r="AC258" s="214"/>
      <c r="AD258" s="214"/>
      <c r="AE258" s="214"/>
      <c r="AF258" s="214"/>
      <c r="AG258" s="214" t="s">
        <v>371</v>
      </c>
      <c r="AH258" s="214">
        <v>0</v>
      </c>
      <c r="AI258" s="214"/>
      <c r="AJ258" s="214"/>
      <c r="AK258" s="214"/>
      <c r="AL258" s="214"/>
      <c r="AM258" s="214"/>
      <c r="AN258" s="214"/>
      <c r="AO258" s="214"/>
      <c r="AP258" s="214"/>
      <c r="AQ258" s="214"/>
      <c r="AR258" s="214"/>
      <c r="AS258" s="214"/>
      <c r="AT258" s="214"/>
      <c r="AU258" s="214"/>
      <c r="AV258" s="214"/>
      <c r="AW258" s="214"/>
      <c r="AX258" s="214"/>
      <c r="AY258" s="214"/>
      <c r="AZ258" s="214"/>
      <c r="BA258" s="214"/>
      <c r="BB258" s="214"/>
      <c r="BC258" s="214"/>
      <c r="BD258" s="214"/>
      <c r="BE258" s="214"/>
      <c r="BF258" s="214"/>
      <c r="BG258" s="214"/>
      <c r="BH258" s="214"/>
    </row>
    <row r="259" spans="1:60" outlineLevel="1" x14ac:dyDescent="0.2">
      <c r="A259" s="236">
        <v>92</v>
      </c>
      <c r="B259" s="237" t="s">
        <v>716</v>
      </c>
      <c r="C259" s="254" t="s">
        <v>717</v>
      </c>
      <c r="D259" s="238" t="s">
        <v>379</v>
      </c>
      <c r="E259" s="239">
        <v>4.13</v>
      </c>
      <c r="F259" s="240"/>
      <c r="G259" s="241">
        <f>ROUND(E259*F259,2)</f>
        <v>0</v>
      </c>
      <c r="H259" s="240"/>
      <c r="I259" s="241">
        <f>ROUND(E259*H259,2)</f>
        <v>0</v>
      </c>
      <c r="J259" s="240"/>
      <c r="K259" s="241">
        <f>ROUND(E259*J259,2)</f>
        <v>0</v>
      </c>
      <c r="L259" s="241">
        <v>12</v>
      </c>
      <c r="M259" s="241">
        <f>G259*(1+L259/100)</f>
        <v>0</v>
      </c>
      <c r="N259" s="239">
        <v>0</v>
      </c>
      <c r="O259" s="239">
        <f>ROUND(E259*N259,2)</f>
        <v>0</v>
      </c>
      <c r="P259" s="239">
        <v>1.7999999999999999E-2</v>
      </c>
      <c r="Q259" s="239">
        <f>ROUND(E259*P259,2)</f>
        <v>7.0000000000000007E-2</v>
      </c>
      <c r="R259" s="241" t="s">
        <v>695</v>
      </c>
      <c r="S259" s="241" t="s">
        <v>315</v>
      </c>
      <c r="T259" s="242" t="s">
        <v>315</v>
      </c>
      <c r="U259" s="224">
        <v>0.19500000000000001</v>
      </c>
      <c r="V259" s="224">
        <f>ROUND(E259*U259,2)</f>
        <v>0.81</v>
      </c>
      <c r="W259" s="224"/>
      <c r="X259" s="224" t="s">
        <v>336</v>
      </c>
      <c r="Y259" s="224" t="s">
        <v>317</v>
      </c>
      <c r="Z259" s="214"/>
      <c r="AA259" s="214"/>
      <c r="AB259" s="214"/>
      <c r="AC259" s="214"/>
      <c r="AD259" s="214"/>
      <c r="AE259" s="214"/>
      <c r="AF259" s="214"/>
      <c r="AG259" s="214" t="s">
        <v>367</v>
      </c>
      <c r="AH259" s="214"/>
      <c r="AI259" s="214"/>
      <c r="AJ259" s="214"/>
      <c r="AK259" s="214"/>
      <c r="AL259" s="214"/>
      <c r="AM259" s="214"/>
      <c r="AN259" s="214"/>
      <c r="AO259" s="214"/>
      <c r="AP259" s="214"/>
      <c r="AQ259" s="214"/>
      <c r="AR259" s="214"/>
      <c r="AS259" s="214"/>
      <c r="AT259" s="214"/>
      <c r="AU259" s="214"/>
      <c r="AV259" s="214"/>
      <c r="AW259" s="214"/>
      <c r="AX259" s="214"/>
      <c r="AY259" s="214"/>
      <c r="AZ259" s="214"/>
      <c r="BA259" s="214"/>
      <c r="BB259" s="214"/>
      <c r="BC259" s="214"/>
      <c r="BD259" s="214"/>
      <c r="BE259" s="214"/>
      <c r="BF259" s="214"/>
      <c r="BG259" s="214"/>
      <c r="BH259" s="214"/>
    </row>
    <row r="260" spans="1:60" outlineLevel="2" x14ac:dyDescent="0.2">
      <c r="A260" s="221"/>
      <c r="B260" s="222"/>
      <c r="C260" s="268" t="s">
        <v>1881</v>
      </c>
      <c r="D260" s="262"/>
      <c r="E260" s="263">
        <v>3.16</v>
      </c>
      <c r="F260" s="224"/>
      <c r="G260" s="224"/>
      <c r="H260" s="224"/>
      <c r="I260" s="224"/>
      <c r="J260" s="224"/>
      <c r="K260" s="224"/>
      <c r="L260" s="224"/>
      <c r="M260" s="224"/>
      <c r="N260" s="223"/>
      <c r="O260" s="223"/>
      <c r="P260" s="223"/>
      <c r="Q260" s="223"/>
      <c r="R260" s="224"/>
      <c r="S260" s="224"/>
      <c r="T260" s="224"/>
      <c r="U260" s="224"/>
      <c r="V260" s="224"/>
      <c r="W260" s="224"/>
      <c r="X260" s="224"/>
      <c r="Y260" s="224"/>
      <c r="Z260" s="214"/>
      <c r="AA260" s="214"/>
      <c r="AB260" s="214"/>
      <c r="AC260" s="214"/>
      <c r="AD260" s="214"/>
      <c r="AE260" s="214"/>
      <c r="AF260" s="214"/>
      <c r="AG260" s="214" t="s">
        <v>371</v>
      </c>
      <c r="AH260" s="214">
        <v>0</v>
      </c>
      <c r="AI260" s="214"/>
      <c r="AJ260" s="214"/>
      <c r="AK260" s="214"/>
      <c r="AL260" s="214"/>
      <c r="AM260" s="214"/>
      <c r="AN260" s="214"/>
      <c r="AO260" s="214"/>
      <c r="AP260" s="214"/>
      <c r="AQ260" s="214"/>
      <c r="AR260" s="214"/>
      <c r="AS260" s="214"/>
      <c r="AT260" s="214"/>
      <c r="AU260" s="214"/>
      <c r="AV260" s="214"/>
      <c r="AW260" s="214"/>
      <c r="AX260" s="214"/>
      <c r="AY260" s="214"/>
      <c r="AZ260" s="214"/>
      <c r="BA260" s="214"/>
      <c r="BB260" s="214"/>
      <c r="BC260" s="214"/>
      <c r="BD260" s="214"/>
      <c r="BE260" s="214"/>
      <c r="BF260" s="214"/>
      <c r="BG260" s="214"/>
      <c r="BH260" s="214"/>
    </row>
    <row r="261" spans="1:60" outlineLevel="3" x14ac:dyDescent="0.2">
      <c r="A261" s="221"/>
      <c r="B261" s="222"/>
      <c r="C261" s="268" t="s">
        <v>1882</v>
      </c>
      <c r="D261" s="262"/>
      <c r="E261" s="263">
        <v>0.97</v>
      </c>
      <c r="F261" s="224"/>
      <c r="G261" s="224"/>
      <c r="H261" s="224"/>
      <c r="I261" s="224"/>
      <c r="J261" s="224"/>
      <c r="K261" s="224"/>
      <c r="L261" s="224"/>
      <c r="M261" s="224"/>
      <c r="N261" s="223"/>
      <c r="O261" s="223"/>
      <c r="P261" s="223"/>
      <c r="Q261" s="223"/>
      <c r="R261" s="224"/>
      <c r="S261" s="224"/>
      <c r="T261" s="224"/>
      <c r="U261" s="224"/>
      <c r="V261" s="224"/>
      <c r="W261" s="224"/>
      <c r="X261" s="224"/>
      <c r="Y261" s="224"/>
      <c r="Z261" s="214"/>
      <c r="AA261" s="214"/>
      <c r="AB261" s="214"/>
      <c r="AC261" s="214"/>
      <c r="AD261" s="214"/>
      <c r="AE261" s="214"/>
      <c r="AF261" s="214"/>
      <c r="AG261" s="214" t="s">
        <v>371</v>
      </c>
      <c r="AH261" s="214">
        <v>0</v>
      </c>
      <c r="AI261" s="214"/>
      <c r="AJ261" s="214"/>
      <c r="AK261" s="214"/>
      <c r="AL261" s="214"/>
      <c r="AM261" s="214"/>
      <c r="AN261" s="214"/>
      <c r="AO261" s="214"/>
      <c r="AP261" s="214"/>
      <c r="AQ261" s="214"/>
      <c r="AR261" s="214"/>
      <c r="AS261" s="214"/>
      <c r="AT261" s="214"/>
      <c r="AU261" s="214"/>
      <c r="AV261" s="214"/>
      <c r="AW261" s="214"/>
      <c r="AX261" s="214"/>
      <c r="AY261" s="214"/>
      <c r="AZ261" s="214"/>
      <c r="BA261" s="214"/>
      <c r="BB261" s="214"/>
      <c r="BC261" s="214"/>
      <c r="BD261" s="214"/>
      <c r="BE261" s="214"/>
      <c r="BF261" s="214"/>
      <c r="BG261" s="214"/>
      <c r="BH261" s="214"/>
    </row>
    <row r="262" spans="1:60" outlineLevel="1" x14ac:dyDescent="0.2">
      <c r="A262" s="236">
        <v>93</v>
      </c>
      <c r="B262" s="237" t="s">
        <v>718</v>
      </c>
      <c r="C262" s="254" t="s">
        <v>719</v>
      </c>
      <c r="D262" s="238" t="s">
        <v>581</v>
      </c>
      <c r="E262" s="239">
        <v>0.15393000000000001</v>
      </c>
      <c r="F262" s="240"/>
      <c r="G262" s="241">
        <f>ROUND(E262*F262,2)</f>
        <v>0</v>
      </c>
      <c r="H262" s="240"/>
      <c r="I262" s="241">
        <f>ROUND(E262*H262,2)</f>
        <v>0</v>
      </c>
      <c r="J262" s="240"/>
      <c r="K262" s="241">
        <f>ROUND(E262*J262,2)</f>
        <v>0</v>
      </c>
      <c r="L262" s="241">
        <v>12</v>
      </c>
      <c r="M262" s="241">
        <f>G262*(1+L262/100)</f>
        <v>0</v>
      </c>
      <c r="N262" s="239">
        <v>0</v>
      </c>
      <c r="O262" s="239">
        <f>ROUND(E262*N262,2)</f>
        <v>0</v>
      </c>
      <c r="P262" s="239">
        <v>0</v>
      </c>
      <c r="Q262" s="239">
        <f>ROUND(E262*P262,2)</f>
        <v>0</v>
      </c>
      <c r="R262" s="241" t="s">
        <v>695</v>
      </c>
      <c r="S262" s="241" t="s">
        <v>315</v>
      </c>
      <c r="T262" s="242" t="s">
        <v>315</v>
      </c>
      <c r="U262" s="224">
        <v>1.7509999999999999</v>
      </c>
      <c r="V262" s="224">
        <f>ROUND(E262*U262,2)</f>
        <v>0.27</v>
      </c>
      <c r="W262" s="224"/>
      <c r="X262" s="224" t="s">
        <v>582</v>
      </c>
      <c r="Y262" s="224" t="s">
        <v>317</v>
      </c>
      <c r="Z262" s="214"/>
      <c r="AA262" s="214"/>
      <c r="AB262" s="214"/>
      <c r="AC262" s="214"/>
      <c r="AD262" s="214"/>
      <c r="AE262" s="214"/>
      <c r="AF262" s="214"/>
      <c r="AG262" s="214" t="s">
        <v>583</v>
      </c>
      <c r="AH262" s="214"/>
      <c r="AI262" s="214"/>
      <c r="AJ262" s="214"/>
      <c r="AK262" s="214"/>
      <c r="AL262" s="214"/>
      <c r="AM262" s="214"/>
      <c r="AN262" s="214"/>
      <c r="AO262" s="214"/>
      <c r="AP262" s="214"/>
      <c r="AQ262" s="214"/>
      <c r="AR262" s="214"/>
      <c r="AS262" s="214"/>
      <c r="AT262" s="214"/>
      <c r="AU262" s="214"/>
      <c r="AV262" s="214"/>
      <c r="AW262" s="214"/>
      <c r="AX262" s="214"/>
      <c r="AY262" s="214"/>
      <c r="AZ262" s="214"/>
      <c r="BA262" s="214"/>
      <c r="BB262" s="214"/>
      <c r="BC262" s="214"/>
      <c r="BD262" s="214"/>
      <c r="BE262" s="214"/>
      <c r="BF262" s="214"/>
      <c r="BG262" s="214"/>
      <c r="BH262" s="214"/>
    </row>
    <row r="263" spans="1:60" outlineLevel="2" x14ac:dyDescent="0.2">
      <c r="A263" s="221"/>
      <c r="B263" s="222"/>
      <c r="C263" s="267" t="s">
        <v>608</v>
      </c>
      <c r="D263" s="266"/>
      <c r="E263" s="266"/>
      <c r="F263" s="266"/>
      <c r="G263" s="266"/>
      <c r="H263" s="224"/>
      <c r="I263" s="224"/>
      <c r="J263" s="224"/>
      <c r="K263" s="224"/>
      <c r="L263" s="224"/>
      <c r="M263" s="224"/>
      <c r="N263" s="223"/>
      <c r="O263" s="223"/>
      <c r="P263" s="223"/>
      <c r="Q263" s="223"/>
      <c r="R263" s="224"/>
      <c r="S263" s="224"/>
      <c r="T263" s="224"/>
      <c r="U263" s="224"/>
      <c r="V263" s="224"/>
      <c r="W263" s="224"/>
      <c r="X263" s="224"/>
      <c r="Y263" s="224"/>
      <c r="Z263" s="214"/>
      <c r="AA263" s="214"/>
      <c r="AB263" s="214"/>
      <c r="AC263" s="214"/>
      <c r="AD263" s="214"/>
      <c r="AE263" s="214"/>
      <c r="AF263" s="214"/>
      <c r="AG263" s="214" t="s">
        <v>369</v>
      </c>
      <c r="AH263" s="214"/>
      <c r="AI263" s="214"/>
      <c r="AJ263" s="214"/>
      <c r="AK263" s="214"/>
      <c r="AL263" s="214"/>
      <c r="AM263" s="214"/>
      <c r="AN263" s="214"/>
      <c r="AO263" s="214"/>
      <c r="AP263" s="214"/>
      <c r="AQ263" s="214"/>
      <c r="AR263" s="214"/>
      <c r="AS263" s="214"/>
      <c r="AT263" s="214"/>
      <c r="AU263" s="214"/>
      <c r="AV263" s="214"/>
      <c r="AW263" s="214"/>
      <c r="AX263" s="214"/>
      <c r="AY263" s="214"/>
      <c r="AZ263" s="214"/>
      <c r="BA263" s="214"/>
      <c r="BB263" s="214"/>
      <c r="BC263" s="214"/>
      <c r="BD263" s="214"/>
      <c r="BE263" s="214"/>
      <c r="BF263" s="214"/>
      <c r="BG263" s="214"/>
      <c r="BH263" s="214"/>
    </row>
    <row r="264" spans="1:60" x14ac:dyDescent="0.2">
      <c r="A264" s="229" t="s">
        <v>310</v>
      </c>
      <c r="B264" s="230" t="s">
        <v>246</v>
      </c>
      <c r="C264" s="253" t="s">
        <v>247</v>
      </c>
      <c r="D264" s="231"/>
      <c r="E264" s="232"/>
      <c r="F264" s="233"/>
      <c r="G264" s="233">
        <f>SUMIF(AG265:AG278,"&lt;&gt;NOR",G265:G278)</f>
        <v>0</v>
      </c>
      <c r="H264" s="233"/>
      <c r="I264" s="233">
        <f>SUM(I265:I278)</f>
        <v>0</v>
      </c>
      <c r="J264" s="233"/>
      <c r="K264" s="233">
        <f>SUM(K265:K278)</f>
        <v>0</v>
      </c>
      <c r="L264" s="233"/>
      <c r="M264" s="233">
        <f>SUM(M265:M278)</f>
        <v>0</v>
      </c>
      <c r="N264" s="232"/>
      <c r="O264" s="232">
        <f>SUM(O265:O278)</f>
        <v>0.11</v>
      </c>
      <c r="P264" s="232"/>
      <c r="Q264" s="232">
        <f>SUM(Q265:Q278)</f>
        <v>0</v>
      </c>
      <c r="R264" s="233"/>
      <c r="S264" s="233"/>
      <c r="T264" s="234"/>
      <c r="U264" s="228"/>
      <c r="V264" s="228">
        <f>SUM(V265:V278)</f>
        <v>2.52</v>
      </c>
      <c r="W264" s="228"/>
      <c r="X264" s="228"/>
      <c r="Y264" s="228"/>
      <c r="AG264" t="s">
        <v>311</v>
      </c>
    </row>
    <row r="265" spans="1:60" ht="22.5" outlineLevel="1" x14ac:dyDescent="0.2">
      <c r="A265" s="236">
        <v>94</v>
      </c>
      <c r="B265" s="237" t="s">
        <v>720</v>
      </c>
      <c r="C265" s="254" t="s">
        <v>721</v>
      </c>
      <c r="D265" s="238" t="s">
        <v>379</v>
      </c>
      <c r="E265" s="239">
        <v>4.13</v>
      </c>
      <c r="F265" s="240"/>
      <c r="G265" s="241">
        <f>ROUND(E265*F265,2)</f>
        <v>0</v>
      </c>
      <c r="H265" s="240"/>
      <c r="I265" s="241">
        <f>ROUND(E265*H265,2)</f>
        <v>0</v>
      </c>
      <c r="J265" s="240"/>
      <c r="K265" s="241">
        <f>ROUND(E265*J265,2)</f>
        <v>0</v>
      </c>
      <c r="L265" s="241">
        <v>12</v>
      </c>
      <c r="M265" s="241">
        <f>G265*(1+L265/100)</f>
        <v>0</v>
      </c>
      <c r="N265" s="239">
        <v>1.465E-2</v>
      </c>
      <c r="O265" s="239">
        <f>ROUND(E265*N265,2)</f>
        <v>0.06</v>
      </c>
      <c r="P265" s="239">
        <v>0</v>
      </c>
      <c r="Q265" s="239">
        <f>ROUND(E265*P265,2)</f>
        <v>0</v>
      </c>
      <c r="R265" s="241" t="s">
        <v>722</v>
      </c>
      <c r="S265" s="241" t="s">
        <v>315</v>
      </c>
      <c r="T265" s="242" t="s">
        <v>315</v>
      </c>
      <c r="U265" s="224">
        <v>0.22800000000000001</v>
      </c>
      <c r="V265" s="224">
        <f>ROUND(E265*U265,2)</f>
        <v>0.94</v>
      </c>
      <c r="W265" s="224"/>
      <c r="X265" s="224" t="s">
        <v>336</v>
      </c>
      <c r="Y265" s="224" t="s">
        <v>317</v>
      </c>
      <c r="Z265" s="214"/>
      <c r="AA265" s="214"/>
      <c r="AB265" s="214"/>
      <c r="AC265" s="214"/>
      <c r="AD265" s="214"/>
      <c r="AE265" s="214"/>
      <c r="AF265" s="214"/>
      <c r="AG265" s="214" t="s">
        <v>337</v>
      </c>
      <c r="AH265" s="214"/>
      <c r="AI265" s="214"/>
      <c r="AJ265" s="214"/>
      <c r="AK265" s="214"/>
      <c r="AL265" s="214"/>
      <c r="AM265" s="214"/>
      <c r="AN265" s="214"/>
      <c r="AO265" s="214"/>
      <c r="AP265" s="214"/>
      <c r="AQ265" s="214"/>
      <c r="AR265" s="214"/>
      <c r="AS265" s="214"/>
      <c r="AT265" s="214"/>
      <c r="AU265" s="214"/>
      <c r="AV265" s="214"/>
      <c r="AW265" s="214"/>
      <c r="AX265" s="214"/>
      <c r="AY265" s="214"/>
      <c r="AZ265" s="214"/>
      <c r="BA265" s="214"/>
      <c r="BB265" s="214"/>
      <c r="BC265" s="214"/>
      <c r="BD265" s="214"/>
      <c r="BE265" s="214"/>
      <c r="BF265" s="214"/>
      <c r="BG265" s="214"/>
      <c r="BH265" s="214"/>
    </row>
    <row r="266" spans="1:60" outlineLevel="2" x14ac:dyDescent="0.2">
      <c r="A266" s="221"/>
      <c r="B266" s="222"/>
      <c r="C266" s="267" t="s">
        <v>723</v>
      </c>
      <c r="D266" s="266"/>
      <c r="E266" s="266"/>
      <c r="F266" s="266"/>
      <c r="G266" s="266"/>
      <c r="H266" s="224"/>
      <c r="I266" s="224"/>
      <c r="J266" s="224"/>
      <c r="K266" s="224"/>
      <c r="L266" s="224"/>
      <c r="M266" s="224"/>
      <c r="N266" s="223"/>
      <c r="O266" s="223"/>
      <c r="P266" s="223"/>
      <c r="Q266" s="223"/>
      <c r="R266" s="224"/>
      <c r="S266" s="224"/>
      <c r="T266" s="224"/>
      <c r="U266" s="224"/>
      <c r="V266" s="224"/>
      <c r="W266" s="224"/>
      <c r="X266" s="224"/>
      <c r="Y266" s="224"/>
      <c r="Z266" s="214"/>
      <c r="AA266" s="214"/>
      <c r="AB266" s="214"/>
      <c r="AC266" s="214"/>
      <c r="AD266" s="214"/>
      <c r="AE266" s="214"/>
      <c r="AF266" s="214"/>
      <c r="AG266" s="214" t="s">
        <v>369</v>
      </c>
      <c r="AH266" s="214"/>
      <c r="AI266" s="214"/>
      <c r="AJ266" s="214"/>
      <c r="AK266" s="214"/>
      <c r="AL266" s="214"/>
      <c r="AM266" s="214"/>
      <c r="AN266" s="214"/>
      <c r="AO266" s="214"/>
      <c r="AP266" s="214"/>
      <c r="AQ266" s="214"/>
      <c r="AR266" s="214"/>
      <c r="AS266" s="214"/>
      <c r="AT266" s="214"/>
      <c r="AU266" s="214"/>
      <c r="AV266" s="214"/>
      <c r="AW266" s="214"/>
      <c r="AX266" s="214"/>
      <c r="AY266" s="214"/>
      <c r="AZ266" s="214"/>
      <c r="BA266" s="214"/>
      <c r="BB266" s="214"/>
      <c r="BC266" s="214"/>
      <c r="BD266" s="214"/>
      <c r="BE266" s="214"/>
      <c r="BF266" s="214"/>
      <c r="BG266" s="214"/>
      <c r="BH266" s="214"/>
    </row>
    <row r="267" spans="1:60" outlineLevel="2" x14ac:dyDescent="0.2">
      <c r="A267" s="221"/>
      <c r="B267" s="222"/>
      <c r="C267" s="268" t="s">
        <v>1905</v>
      </c>
      <c r="D267" s="262"/>
      <c r="E267" s="263"/>
      <c r="F267" s="224"/>
      <c r="G267" s="224"/>
      <c r="H267" s="224"/>
      <c r="I267" s="224"/>
      <c r="J267" s="224"/>
      <c r="K267" s="224"/>
      <c r="L267" s="224"/>
      <c r="M267" s="224"/>
      <c r="N267" s="223"/>
      <c r="O267" s="223"/>
      <c r="P267" s="223"/>
      <c r="Q267" s="223"/>
      <c r="R267" s="224"/>
      <c r="S267" s="224"/>
      <c r="T267" s="224"/>
      <c r="U267" s="224"/>
      <c r="V267" s="224"/>
      <c r="W267" s="224"/>
      <c r="X267" s="224"/>
      <c r="Y267" s="224"/>
      <c r="Z267" s="214"/>
      <c r="AA267" s="214"/>
      <c r="AB267" s="214"/>
      <c r="AC267" s="214"/>
      <c r="AD267" s="214"/>
      <c r="AE267" s="214"/>
      <c r="AF267" s="214"/>
      <c r="AG267" s="214" t="s">
        <v>371</v>
      </c>
      <c r="AH267" s="214">
        <v>0</v>
      </c>
      <c r="AI267" s="214"/>
      <c r="AJ267" s="214"/>
      <c r="AK267" s="214"/>
      <c r="AL267" s="214"/>
      <c r="AM267" s="214"/>
      <c r="AN267" s="214"/>
      <c r="AO267" s="214"/>
      <c r="AP267" s="214"/>
      <c r="AQ267" s="214"/>
      <c r="AR267" s="214"/>
      <c r="AS267" s="214"/>
      <c r="AT267" s="214"/>
      <c r="AU267" s="214"/>
      <c r="AV267" s="214"/>
      <c r="AW267" s="214"/>
      <c r="AX267" s="214"/>
      <c r="AY267" s="214"/>
      <c r="AZ267" s="214"/>
      <c r="BA267" s="214"/>
      <c r="BB267" s="214"/>
      <c r="BC267" s="214"/>
      <c r="BD267" s="214"/>
      <c r="BE267" s="214"/>
      <c r="BF267" s="214"/>
      <c r="BG267" s="214"/>
      <c r="BH267" s="214"/>
    </row>
    <row r="268" spans="1:60" outlineLevel="3" x14ac:dyDescent="0.2">
      <c r="A268" s="221"/>
      <c r="B268" s="222"/>
      <c r="C268" s="268" t="s">
        <v>1881</v>
      </c>
      <c r="D268" s="262"/>
      <c r="E268" s="263">
        <v>3.16</v>
      </c>
      <c r="F268" s="224"/>
      <c r="G268" s="224"/>
      <c r="H268" s="224"/>
      <c r="I268" s="224"/>
      <c r="J268" s="224"/>
      <c r="K268" s="224"/>
      <c r="L268" s="224"/>
      <c r="M268" s="224"/>
      <c r="N268" s="223"/>
      <c r="O268" s="223"/>
      <c r="P268" s="223"/>
      <c r="Q268" s="223"/>
      <c r="R268" s="224"/>
      <c r="S268" s="224"/>
      <c r="T268" s="224"/>
      <c r="U268" s="224"/>
      <c r="V268" s="224"/>
      <c r="W268" s="224"/>
      <c r="X268" s="224"/>
      <c r="Y268" s="224"/>
      <c r="Z268" s="214"/>
      <c r="AA268" s="214"/>
      <c r="AB268" s="214"/>
      <c r="AC268" s="214"/>
      <c r="AD268" s="214"/>
      <c r="AE268" s="214"/>
      <c r="AF268" s="214"/>
      <c r="AG268" s="214" t="s">
        <v>371</v>
      </c>
      <c r="AH268" s="214">
        <v>0</v>
      </c>
      <c r="AI268" s="214"/>
      <c r="AJ268" s="214"/>
      <c r="AK268" s="214"/>
      <c r="AL268" s="214"/>
      <c r="AM268" s="214"/>
      <c r="AN268" s="214"/>
      <c r="AO268" s="214"/>
      <c r="AP268" s="214"/>
      <c r="AQ268" s="214"/>
      <c r="AR268" s="214"/>
      <c r="AS268" s="214"/>
      <c r="AT268" s="214"/>
      <c r="AU268" s="214"/>
      <c r="AV268" s="214"/>
      <c r="AW268" s="214"/>
      <c r="AX268" s="214"/>
      <c r="AY268" s="214"/>
      <c r="AZ268" s="214"/>
      <c r="BA268" s="214"/>
      <c r="BB268" s="214"/>
      <c r="BC268" s="214"/>
      <c r="BD268" s="214"/>
      <c r="BE268" s="214"/>
      <c r="BF268" s="214"/>
      <c r="BG268" s="214"/>
      <c r="BH268" s="214"/>
    </row>
    <row r="269" spans="1:60" outlineLevel="3" x14ac:dyDescent="0.2">
      <c r="A269" s="221"/>
      <c r="B269" s="222"/>
      <c r="C269" s="268" t="s">
        <v>1882</v>
      </c>
      <c r="D269" s="262"/>
      <c r="E269" s="263">
        <v>0.97</v>
      </c>
      <c r="F269" s="224"/>
      <c r="G269" s="224"/>
      <c r="H269" s="224"/>
      <c r="I269" s="224"/>
      <c r="J269" s="224"/>
      <c r="K269" s="224"/>
      <c r="L269" s="224"/>
      <c r="M269" s="224"/>
      <c r="N269" s="223"/>
      <c r="O269" s="223"/>
      <c r="P269" s="223"/>
      <c r="Q269" s="223"/>
      <c r="R269" s="224"/>
      <c r="S269" s="224"/>
      <c r="T269" s="224"/>
      <c r="U269" s="224"/>
      <c r="V269" s="224"/>
      <c r="W269" s="224"/>
      <c r="X269" s="224"/>
      <c r="Y269" s="224"/>
      <c r="Z269" s="214"/>
      <c r="AA269" s="214"/>
      <c r="AB269" s="214"/>
      <c r="AC269" s="214"/>
      <c r="AD269" s="214"/>
      <c r="AE269" s="214"/>
      <c r="AF269" s="214"/>
      <c r="AG269" s="214" t="s">
        <v>371</v>
      </c>
      <c r="AH269" s="214">
        <v>0</v>
      </c>
      <c r="AI269" s="214"/>
      <c r="AJ269" s="214"/>
      <c r="AK269" s="214"/>
      <c r="AL269" s="214"/>
      <c r="AM269" s="214"/>
      <c r="AN269" s="214"/>
      <c r="AO269" s="214"/>
      <c r="AP269" s="214"/>
      <c r="AQ269" s="214"/>
      <c r="AR269" s="214"/>
      <c r="AS269" s="214"/>
      <c r="AT269" s="214"/>
      <c r="AU269" s="214"/>
      <c r="AV269" s="214"/>
      <c r="AW269" s="214"/>
      <c r="AX269" s="214"/>
      <c r="AY269" s="214"/>
      <c r="AZ269" s="214"/>
      <c r="BA269" s="214"/>
      <c r="BB269" s="214"/>
      <c r="BC269" s="214"/>
      <c r="BD269" s="214"/>
      <c r="BE269" s="214"/>
      <c r="BF269" s="214"/>
      <c r="BG269" s="214"/>
      <c r="BH269" s="214"/>
    </row>
    <row r="270" spans="1:60" outlineLevel="1" x14ac:dyDescent="0.2">
      <c r="A270" s="236">
        <v>95</v>
      </c>
      <c r="B270" s="237" t="s">
        <v>724</v>
      </c>
      <c r="C270" s="254" t="s">
        <v>725</v>
      </c>
      <c r="D270" s="238" t="s">
        <v>379</v>
      </c>
      <c r="E270" s="239">
        <v>4.13</v>
      </c>
      <c r="F270" s="240"/>
      <c r="G270" s="241">
        <f>ROUND(E270*F270,2)</f>
        <v>0</v>
      </c>
      <c r="H270" s="240"/>
      <c r="I270" s="241">
        <f>ROUND(E270*H270,2)</f>
        <v>0</v>
      </c>
      <c r="J270" s="240"/>
      <c r="K270" s="241">
        <f>ROUND(E270*J270,2)</f>
        <v>0</v>
      </c>
      <c r="L270" s="241">
        <v>12</v>
      </c>
      <c r="M270" s="241">
        <f>G270*(1+L270/100)</f>
        <v>0</v>
      </c>
      <c r="N270" s="239">
        <v>7.2999999999999996E-4</v>
      </c>
      <c r="O270" s="239">
        <f>ROUND(E270*N270,2)</f>
        <v>0</v>
      </c>
      <c r="P270" s="239">
        <v>0</v>
      </c>
      <c r="Q270" s="239">
        <f>ROUND(E270*P270,2)</f>
        <v>0</v>
      </c>
      <c r="R270" s="241" t="s">
        <v>722</v>
      </c>
      <c r="S270" s="241" t="s">
        <v>315</v>
      </c>
      <c r="T270" s="242" t="s">
        <v>315</v>
      </c>
      <c r="U270" s="224">
        <v>0.36899999999999999</v>
      </c>
      <c r="V270" s="224">
        <f>ROUND(E270*U270,2)</f>
        <v>1.52</v>
      </c>
      <c r="W270" s="224"/>
      <c r="X270" s="224" t="s">
        <v>336</v>
      </c>
      <c r="Y270" s="224" t="s">
        <v>317</v>
      </c>
      <c r="Z270" s="214"/>
      <c r="AA270" s="214"/>
      <c r="AB270" s="214"/>
      <c r="AC270" s="214"/>
      <c r="AD270" s="214"/>
      <c r="AE270" s="214"/>
      <c r="AF270" s="214"/>
      <c r="AG270" s="214" t="s">
        <v>367</v>
      </c>
      <c r="AH270" s="214"/>
      <c r="AI270" s="214"/>
      <c r="AJ270" s="214"/>
      <c r="AK270" s="214"/>
      <c r="AL270" s="214"/>
      <c r="AM270" s="214"/>
      <c r="AN270" s="214"/>
      <c r="AO270" s="214"/>
      <c r="AP270" s="214"/>
      <c r="AQ270" s="214"/>
      <c r="AR270" s="214"/>
      <c r="AS270" s="214"/>
      <c r="AT270" s="214"/>
      <c r="AU270" s="214"/>
      <c r="AV270" s="214"/>
      <c r="AW270" s="214"/>
      <c r="AX270" s="214"/>
      <c r="AY270" s="214"/>
      <c r="AZ270" s="214"/>
      <c r="BA270" s="214"/>
      <c r="BB270" s="214"/>
      <c r="BC270" s="214"/>
      <c r="BD270" s="214"/>
      <c r="BE270" s="214"/>
      <c r="BF270" s="214"/>
      <c r="BG270" s="214"/>
      <c r="BH270" s="214"/>
    </row>
    <row r="271" spans="1:60" outlineLevel="2" x14ac:dyDescent="0.2">
      <c r="A271" s="221"/>
      <c r="B271" s="222"/>
      <c r="C271" s="267" t="s">
        <v>723</v>
      </c>
      <c r="D271" s="266"/>
      <c r="E271" s="266"/>
      <c r="F271" s="266"/>
      <c r="G271" s="266"/>
      <c r="H271" s="224"/>
      <c r="I271" s="224"/>
      <c r="J271" s="224"/>
      <c r="K271" s="224"/>
      <c r="L271" s="224"/>
      <c r="M271" s="224"/>
      <c r="N271" s="223"/>
      <c r="O271" s="223"/>
      <c r="P271" s="223"/>
      <c r="Q271" s="223"/>
      <c r="R271" s="224"/>
      <c r="S271" s="224"/>
      <c r="T271" s="224"/>
      <c r="U271" s="224"/>
      <c r="V271" s="224"/>
      <c r="W271" s="224"/>
      <c r="X271" s="224"/>
      <c r="Y271" s="224"/>
      <c r="Z271" s="214"/>
      <c r="AA271" s="214"/>
      <c r="AB271" s="214"/>
      <c r="AC271" s="214"/>
      <c r="AD271" s="214"/>
      <c r="AE271" s="214"/>
      <c r="AF271" s="214"/>
      <c r="AG271" s="214" t="s">
        <v>369</v>
      </c>
      <c r="AH271" s="214"/>
      <c r="AI271" s="214"/>
      <c r="AJ271" s="214"/>
      <c r="AK271" s="214"/>
      <c r="AL271" s="214"/>
      <c r="AM271" s="214"/>
      <c r="AN271" s="214"/>
      <c r="AO271" s="214"/>
      <c r="AP271" s="214"/>
      <c r="AQ271" s="214"/>
      <c r="AR271" s="214"/>
      <c r="AS271" s="214"/>
      <c r="AT271" s="214"/>
      <c r="AU271" s="214"/>
      <c r="AV271" s="214"/>
      <c r="AW271" s="214"/>
      <c r="AX271" s="214"/>
      <c r="AY271" s="214"/>
      <c r="AZ271" s="214"/>
      <c r="BA271" s="214"/>
      <c r="BB271" s="214"/>
      <c r="BC271" s="214"/>
      <c r="BD271" s="214"/>
      <c r="BE271" s="214"/>
      <c r="BF271" s="214"/>
      <c r="BG271" s="214"/>
      <c r="BH271" s="214"/>
    </row>
    <row r="272" spans="1:60" outlineLevel="2" x14ac:dyDescent="0.2">
      <c r="A272" s="221"/>
      <c r="B272" s="222"/>
      <c r="C272" s="268" t="s">
        <v>1905</v>
      </c>
      <c r="D272" s="262"/>
      <c r="E272" s="263"/>
      <c r="F272" s="224"/>
      <c r="G272" s="224"/>
      <c r="H272" s="224"/>
      <c r="I272" s="224"/>
      <c r="J272" s="224"/>
      <c r="K272" s="224"/>
      <c r="L272" s="224"/>
      <c r="M272" s="224"/>
      <c r="N272" s="223"/>
      <c r="O272" s="223"/>
      <c r="P272" s="223"/>
      <c r="Q272" s="223"/>
      <c r="R272" s="224"/>
      <c r="S272" s="224"/>
      <c r="T272" s="224"/>
      <c r="U272" s="224"/>
      <c r="V272" s="224"/>
      <c r="W272" s="224"/>
      <c r="X272" s="224"/>
      <c r="Y272" s="224"/>
      <c r="Z272" s="214"/>
      <c r="AA272" s="214"/>
      <c r="AB272" s="214"/>
      <c r="AC272" s="214"/>
      <c r="AD272" s="214"/>
      <c r="AE272" s="214"/>
      <c r="AF272" s="214"/>
      <c r="AG272" s="214" t="s">
        <v>371</v>
      </c>
      <c r="AH272" s="214">
        <v>0</v>
      </c>
      <c r="AI272" s="214"/>
      <c r="AJ272" s="214"/>
      <c r="AK272" s="214"/>
      <c r="AL272" s="214"/>
      <c r="AM272" s="214"/>
      <c r="AN272" s="214"/>
      <c r="AO272" s="214"/>
      <c r="AP272" s="214"/>
      <c r="AQ272" s="214"/>
      <c r="AR272" s="214"/>
      <c r="AS272" s="214"/>
      <c r="AT272" s="214"/>
      <c r="AU272" s="214"/>
      <c r="AV272" s="214"/>
      <c r="AW272" s="214"/>
      <c r="AX272" s="214"/>
      <c r="AY272" s="214"/>
      <c r="AZ272" s="214"/>
      <c r="BA272" s="214"/>
      <c r="BB272" s="214"/>
      <c r="BC272" s="214"/>
      <c r="BD272" s="214"/>
      <c r="BE272" s="214"/>
      <c r="BF272" s="214"/>
      <c r="BG272" s="214"/>
      <c r="BH272" s="214"/>
    </row>
    <row r="273" spans="1:60" outlineLevel="3" x14ac:dyDescent="0.2">
      <c r="A273" s="221"/>
      <c r="B273" s="222"/>
      <c r="C273" s="268" t="s">
        <v>1881</v>
      </c>
      <c r="D273" s="262"/>
      <c r="E273" s="263">
        <v>3.16</v>
      </c>
      <c r="F273" s="224"/>
      <c r="G273" s="224"/>
      <c r="H273" s="224"/>
      <c r="I273" s="224"/>
      <c r="J273" s="224"/>
      <c r="K273" s="224"/>
      <c r="L273" s="224"/>
      <c r="M273" s="224"/>
      <c r="N273" s="223"/>
      <c r="O273" s="223"/>
      <c r="P273" s="223"/>
      <c r="Q273" s="223"/>
      <c r="R273" s="224"/>
      <c r="S273" s="224"/>
      <c r="T273" s="224"/>
      <c r="U273" s="224"/>
      <c r="V273" s="224"/>
      <c r="W273" s="224"/>
      <c r="X273" s="224"/>
      <c r="Y273" s="224"/>
      <c r="Z273" s="214"/>
      <c r="AA273" s="214"/>
      <c r="AB273" s="214"/>
      <c r="AC273" s="214"/>
      <c r="AD273" s="214"/>
      <c r="AE273" s="214"/>
      <c r="AF273" s="214"/>
      <c r="AG273" s="214" t="s">
        <v>371</v>
      </c>
      <c r="AH273" s="214">
        <v>0</v>
      </c>
      <c r="AI273" s="214"/>
      <c r="AJ273" s="214"/>
      <c r="AK273" s="214"/>
      <c r="AL273" s="214"/>
      <c r="AM273" s="214"/>
      <c r="AN273" s="214"/>
      <c r="AO273" s="214"/>
      <c r="AP273" s="214"/>
      <c r="AQ273" s="214"/>
      <c r="AR273" s="214"/>
      <c r="AS273" s="214"/>
      <c r="AT273" s="214"/>
      <c r="AU273" s="214"/>
      <c r="AV273" s="214"/>
      <c r="AW273" s="214"/>
      <c r="AX273" s="214"/>
      <c r="AY273" s="214"/>
      <c r="AZ273" s="214"/>
      <c r="BA273" s="214"/>
      <c r="BB273" s="214"/>
      <c r="BC273" s="214"/>
      <c r="BD273" s="214"/>
      <c r="BE273" s="214"/>
      <c r="BF273" s="214"/>
      <c r="BG273" s="214"/>
      <c r="BH273" s="214"/>
    </row>
    <row r="274" spans="1:60" outlineLevel="3" x14ac:dyDescent="0.2">
      <c r="A274" s="221"/>
      <c r="B274" s="222"/>
      <c r="C274" s="268" t="s">
        <v>1882</v>
      </c>
      <c r="D274" s="262"/>
      <c r="E274" s="263">
        <v>0.97</v>
      </c>
      <c r="F274" s="224"/>
      <c r="G274" s="224"/>
      <c r="H274" s="224"/>
      <c r="I274" s="224"/>
      <c r="J274" s="224"/>
      <c r="K274" s="224"/>
      <c r="L274" s="224"/>
      <c r="M274" s="224"/>
      <c r="N274" s="223"/>
      <c r="O274" s="223"/>
      <c r="P274" s="223"/>
      <c r="Q274" s="223"/>
      <c r="R274" s="224"/>
      <c r="S274" s="224"/>
      <c r="T274" s="224"/>
      <c r="U274" s="224"/>
      <c r="V274" s="224"/>
      <c r="W274" s="224"/>
      <c r="X274" s="224"/>
      <c r="Y274" s="224"/>
      <c r="Z274" s="214"/>
      <c r="AA274" s="214"/>
      <c r="AB274" s="214"/>
      <c r="AC274" s="214"/>
      <c r="AD274" s="214"/>
      <c r="AE274" s="214"/>
      <c r="AF274" s="214"/>
      <c r="AG274" s="214" t="s">
        <v>371</v>
      </c>
      <c r="AH274" s="214">
        <v>0</v>
      </c>
      <c r="AI274" s="214"/>
      <c r="AJ274" s="214"/>
      <c r="AK274" s="214"/>
      <c r="AL274" s="214"/>
      <c r="AM274" s="214"/>
      <c r="AN274" s="214"/>
      <c r="AO274" s="214"/>
      <c r="AP274" s="214"/>
      <c r="AQ274" s="214"/>
      <c r="AR274" s="214"/>
      <c r="AS274" s="214"/>
      <c r="AT274" s="214"/>
      <c r="AU274" s="214"/>
      <c r="AV274" s="214"/>
      <c r="AW274" s="214"/>
      <c r="AX274" s="214"/>
      <c r="AY274" s="214"/>
      <c r="AZ274" s="214"/>
      <c r="BA274" s="214"/>
      <c r="BB274" s="214"/>
      <c r="BC274" s="214"/>
      <c r="BD274" s="214"/>
      <c r="BE274" s="214"/>
      <c r="BF274" s="214"/>
      <c r="BG274" s="214"/>
      <c r="BH274" s="214"/>
    </row>
    <row r="275" spans="1:60" outlineLevel="1" x14ac:dyDescent="0.2">
      <c r="A275" s="236">
        <v>96</v>
      </c>
      <c r="B275" s="237" t="s">
        <v>726</v>
      </c>
      <c r="C275" s="254" t="s">
        <v>727</v>
      </c>
      <c r="D275" s="238" t="s">
        <v>379</v>
      </c>
      <c r="E275" s="239">
        <v>4.5430000000000001</v>
      </c>
      <c r="F275" s="240"/>
      <c r="G275" s="241">
        <f>ROUND(E275*F275,2)</f>
        <v>0</v>
      </c>
      <c r="H275" s="240"/>
      <c r="I275" s="241">
        <f>ROUND(E275*H275,2)</f>
        <v>0</v>
      </c>
      <c r="J275" s="240"/>
      <c r="K275" s="241">
        <f>ROUND(E275*J275,2)</f>
        <v>0</v>
      </c>
      <c r="L275" s="241">
        <v>12</v>
      </c>
      <c r="M275" s="241">
        <f>G275*(1+L275/100)</f>
        <v>0</v>
      </c>
      <c r="N275" s="239">
        <v>1.09E-2</v>
      </c>
      <c r="O275" s="239">
        <f>ROUND(E275*N275,2)</f>
        <v>0.05</v>
      </c>
      <c r="P275" s="239">
        <v>0</v>
      </c>
      <c r="Q275" s="239">
        <f>ROUND(E275*P275,2)</f>
        <v>0</v>
      </c>
      <c r="R275" s="241" t="s">
        <v>428</v>
      </c>
      <c r="S275" s="241" t="s">
        <v>315</v>
      </c>
      <c r="T275" s="242" t="s">
        <v>315</v>
      </c>
      <c r="U275" s="224">
        <v>0</v>
      </c>
      <c r="V275" s="224">
        <f>ROUND(E275*U275,2)</f>
        <v>0</v>
      </c>
      <c r="W275" s="224"/>
      <c r="X275" s="224" t="s">
        <v>429</v>
      </c>
      <c r="Y275" s="224" t="s">
        <v>317</v>
      </c>
      <c r="Z275" s="214"/>
      <c r="AA275" s="214"/>
      <c r="AB275" s="214"/>
      <c r="AC275" s="214"/>
      <c r="AD275" s="214"/>
      <c r="AE275" s="214"/>
      <c r="AF275" s="214"/>
      <c r="AG275" s="214" t="s">
        <v>728</v>
      </c>
      <c r="AH275" s="214"/>
      <c r="AI275" s="214"/>
      <c r="AJ275" s="214"/>
      <c r="AK275" s="214"/>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row>
    <row r="276" spans="1:60" outlineLevel="2" x14ac:dyDescent="0.2">
      <c r="A276" s="221"/>
      <c r="B276" s="222"/>
      <c r="C276" s="268" t="s">
        <v>1949</v>
      </c>
      <c r="D276" s="262"/>
      <c r="E276" s="263">
        <v>4.5430000000000001</v>
      </c>
      <c r="F276" s="224"/>
      <c r="G276" s="224"/>
      <c r="H276" s="224"/>
      <c r="I276" s="224"/>
      <c r="J276" s="224"/>
      <c r="K276" s="224"/>
      <c r="L276" s="224"/>
      <c r="M276" s="224"/>
      <c r="N276" s="223"/>
      <c r="O276" s="223"/>
      <c r="P276" s="223"/>
      <c r="Q276" s="223"/>
      <c r="R276" s="224"/>
      <c r="S276" s="224"/>
      <c r="T276" s="224"/>
      <c r="U276" s="224"/>
      <c r="V276" s="224"/>
      <c r="W276" s="224"/>
      <c r="X276" s="224"/>
      <c r="Y276" s="224"/>
      <c r="Z276" s="214"/>
      <c r="AA276" s="214"/>
      <c r="AB276" s="214"/>
      <c r="AC276" s="214"/>
      <c r="AD276" s="214"/>
      <c r="AE276" s="214"/>
      <c r="AF276" s="214"/>
      <c r="AG276" s="214" t="s">
        <v>371</v>
      </c>
      <c r="AH276" s="214">
        <v>0</v>
      </c>
      <c r="AI276" s="214"/>
      <c r="AJ276" s="214"/>
      <c r="AK276" s="214"/>
      <c r="AL276" s="214"/>
      <c r="AM276" s="214"/>
      <c r="AN276" s="214"/>
      <c r="AO276" s="214"/>
      <c r="AP276" s="214"/>
      <c r="AQ276" s="214"/>
      <c r="AR276" s="214"/>
      <c r="AS276" s="214"/>
      <c r="AT276" s="214"/>
      <c r="AU276" s="214"/>
      <c r="AV276" s="214"/>
      <c r="AW276" s="214"/>
      <c r="AX276" s="214"/>
      <c r="AY276" s="214"/>
      <c r="AZ276" s="214"/>
      <c r="BA276" s="214"/>
      <c r="BB276" s="214"/>
      <c r="BC276" s="214"/>
      <c r="BD276" s="214"/>
      <c r="BE276" s="214"/>
      <c r="BF276" s="214"/>
      <c r="BG276" s="214"/>
      <c r="BH276" s="214"/>
    </row>
    <row r="277" spans="1:60" outlineLevel="1" x14ac:dyDescent="0.2">
      <c r="A277" s="236">
        <v>97</v>
      </c>
      <c r="B277" s="237" t="s">
        <v>730</v>
      </c>
      <c r="C277" s="254" t="s">
        <v>731</v>
      </c>
      <c r="D277" s="238" t="s">
        <v>581</v>
      </c>
      <c r="E277" s="239">
        <v>5.2999999999999999E-2</v>
      </c>
      <c r="F277" s="240"/>
      <c r="G277" s="241">
        <f>ROUND(E277*F277,2)</f>
        <v>0</v>
      </c>
      <c r="H277" s="240"/>
      <c r="I277" s="241">
        <f>ROUND(E277*H277,2)</f>
        <v>0</v>
      </c>
      <c r="J277" s="240"/>
      <c r="K277" s="241">
        <f>ROUND(E277*J277,2)</f>
        <v>0</v>
      </c>
      <c r="L277" s="241">
        <v>12</v>
      </c>
      <c r="M277" s="241">
        <f>G277*(1+L277/100)</f>
        <v>0</v>
      </c>
      <c r="N277" s="239">
        <v>0</v>
      </c>
      <c r="O277" s="239">
        <f>ROUND(E277*N277,2)</f>
        <v>0</v>
      </c>
      <c r="P277" s="239">
        <v>0</v>
      </c>
      <c r="Q277" s="239">
        <f>ROUND(E277*P277,2)</f>
        <v>0</v>
      </c>
      <c r="R277" s="241" t="s">
        <v>722</v>
      </c>
      <c r="S277" s="241" t="s">
        <v>315</v>
      </c>
      <c r="T277" s="242" t="s">
        <v>315</v>
      </c>
      <c r="U277" s="224">
        <v>1.1599999999999999</v>
      </c>
      <c r="V277" s="224">
        <f>ROUND(E277*U277,2)</f>
        <v>0.06</v>
      </c>
      <c r="W277" s="224"/>
      <c r="X277" s="224" t="s">
        <v>336</v>
      </c>
      <c r="Y277" s="224" t="s">
        <v>317</v>
      </c>
      <c r="Z277" s="214"/>
      <c r="AA277" s="214"/>
      <c r="AB277" s="214"/>
      <c r="AC277" s="214"/>
      <c r="AD277" s="214"/>
      <c r="AE277" s="214"/>
      <c r="AF277" s="214"/>
      <c r="AG277" s="214" t="s">
        <v>367</v>
      </c>
      <c r="AH277" s="214"/>
      <c r="AI277" s="214"/>
      <c r="AJ277" s="214"/>
      <c r="AK277" s="214"/>
      <c r="AL277" s="214"/>
      <c r="AM277" s="214"/>
      <c r="AN277" s="214"/>
      <c r="AO277" s="214"/>
      <c r="AP277" s="214"/>
      <c r="AQ277" s="214"/>
      <c r="AR277" s="214"/>
      <c r="AS277" s="214"/>
      <c r="AT277" s="214"/>
      <c r="AU277" s="214"/>
      <c r="AV277" s="214"/>
      <c r="AW277" s="214"/>
      <c r="AX277" s="214"/>
      <c r="AY277" s="214"/>
      <c r="AZ277" s="214"/>
      <c r="BA277" s="214"/>
      <c r="BB277" s="214"/>
      <c r="BC277" s="214"/>
      <c r="BD277" s="214"/>
      <c r="BE277" s="214"/>
      <c r="BF277" s="214"/>
      <c r="BG277" s="214"/>
      <c r="BH277" s="214"/>
    </row>
    <row r="278" spans="1:60" outlineLevel="2" x14ac:dyDescent="0.2">
      <c r="A278" s="221"/>
      <c r="B278" s="222"/>
      <c r="C278" s="267" t="s">
        <v>608</v>
      </c>
      <c r="D278" s="266"/>
      <c r="E278" s="266"/>
      <c r="F278" s="266"/>
      <c r="G278" s="266"/>
      <c r="H278" s="224"/>
      <c r="I278" s="224"/>
      <c r="J278" s="224"/>
      <c r="K278" s="224"/>
      <c r="L278" s="224"/>
      <c r="M278" s="224"/>
      <c r="N278" s="223"/>
      <c r="O278" s="223"/>
      <c r="P278" s="223"/>
      <c r="Q278" s="223"/>
      <c r="R278" s="224"/>
      <c r="S278" s="224"/>
      <c r="T278" s="224"/>
      <c r="U278" s="224"/>
      <c r="V278" s="224"/>
      <c r="W278" s="224"/>
      <c r="X278" s="224"/>
      <c r="Y278" s="224"/>
      <c r="Z278" s="214"/>
      <c r="AA278" s="214"/>
      <c r="AB278" s="214"/>
      <c r="AC278" s="214"/>
      <c r="AD278" s="214"/>
      <c r="AE278" s="214"/>
      <c r="AF278" s="214"/>
      <c r="AG278" s="214" t="s">
        <v>369</v>
      </c>
      <c r="AH278" s="214"/>
      <c r="AI278" s="214"/>
      <c r="AJ278" s="214"/>
      <c r="AK278" s="214"/>
      <c r="AL278" s="214"/>
      <c r="AM278" s="214"/>
      <c r="AN278" s="214"/>
      <c r="AO278" s="214"/>
      <c r="AP278" s="214"/>
      <c r="AQ278" s="214"/>
      <c r="AR278" s="214"/>
      <c r="AS278" s="214"/>
      <c r="AT278" s="214"/>
      <c r="AU278" s="214"/>
      <c r="AV278" s="214"/>
      <c r="AW278" s="214"/>
      <c r="AX278" s="214"/>
      <c r="AY278" s="214"/>
      <c r="AZ278" s="214"/>
      <c r="BA278" s="214"/>
      <c r="BB278" s="214"/>
      <c r="BC278" s="214"/>
      <c r="BD278" s="214"/>
      <c r="BE278" s="214"/>
      <c r="BF278" s="214"/>
      <c r="BG278" s="214"/>
      <c r="BH278" s="214"/>
    </row>
    <row r="279" spans="1:60" x14ac:dyDescent="0.2">
      <c r="A279" s="229" t="s">
        <v>310</v>
      </c>
      <c r="B279" s="230" t="s">
        <v>248</v>
      </c>
      <c r="C279" s="253" t="s">
        <v>249</v>
      </c>
      <c r="D279" s="231"/>
      <c r="E279" s="232"/>
      <c r="F279" s="233"/>
      <c r="G279" s="233">
        <f>SUMIF(AG280:AG324,"&lt;&gt;NOR",G280:G324)</f>
        <v>0</v>
      </c>
      <c r="H279" s="233"/>
      <c r="I279" s="233">
        <f>SUM(I280:I324)</f>
        <v>0</v>
      </c>
      <c r="J279" s="233"/>
      <c r="K279" s="233">
        <f>SUM(K280:K324)</f>
        <v>0</v>
      </c>
      <c r="L279" s="233"/>
      <c r="M279" s="233">
        <f>SUM(M280:M324)</f>
        <v>0</v>
      </c>
      <c r="N279" s="232"/>
      <c r="O279" s="232">
        <f>SUM(O280:O324)</f>
        <v>0.03</v>
      </c>
      <c r="P279" s="232"/>
      <c r="Q279" s="232">
        <f>SUM(Q280:Q324)</f>
        <v>0.01</v>
      </c>
      <c r="R279" s="233"/>
      <c r="S279" s="233"/>
      <c r="T279" s="234"/>
      <c r="U279" s="228"/>
      <c r="V279" s="228">
        <f>SUM(V280:V324)</f>
        <v>4.669999999999999</v>
      </c>
      <c r="W279" s="228"/>
      <c r="X279" s="228"/>
      <c r="Y279" s="228"/>
      <c r="AG279" t="s">
        <v>311</v>
      </c>
    </row>
    <row r="280" spans="1:60" outlineLevel="1" x14ac:dyDescent="0.2">
      <c r="A280" s="245">
        <v>98</v>
      </c>
      <c r="B280" s="246" t="s">
        <v>1950</v>
      </c>
      <c r="C280" s="256" t="s">
        <v>1951</v>
      </c>
      <c r="D280" s="247" t="s">
        <v>1459</v>
      </c>
      <c r="E280" s="248">
        <v>1</v>
      </c>
      <c r="F280" s="249"/>
      <c r="G280" s="250">
        <f>ROUND(E280*F280,2)</f>
        <v>0</v>
      </c>
      <c r="H280" s="249"/>
      <c r="I280" s="250">
        <f>ROUND(E280*H280,2)</f>
        <v>0</v>
      </c>
      <c r="J280" s="249"/>
      <c r="K280" s="250">
        <f>ROUND(E280*J280,2)</f>
        <v>0</v>
      </c>
      <c r="L280" s="250">
        <v>12</v>
      </c>
      <c r="M280" s="250">
        <f>G280*(1+L280/100)</f>
        <v>0</v>
      </c>
      <c r="N280" s="248">
        <v>0</v>
      </c>
      <c r="O280" s="248">
        <f>ROUND(E280*N280,2)</f>
        <v>0</v>
      </c>
      <c r="P280" s="248">
        <v>0</v>
      </c>
      <c r="Q280" s="248">
        <f>ROUND(E280*P280,2)</f>
        <v>0</v>
      </c>
      <c r="R280" s="250"/>
      <c r="S280" s="250" t="s">
        <v>331</v>
      </c>
      <c r="T280" s="251" t="s">
        <v>316</v>
      </c>
      <c r="U280" s="224">
        <v>0</v>
      </c>
      <c r="V280" s="224">
        <f>ROUND(E280*U280,2)</f>
        <v>0</v>
      </c>
      <c r="W280" s="224"/>
      <c r="X280" s="224" t="s">
        <v>336</v>
      </c>
      <c r="Y280" s="224" t="s">
        <v>317</v>
      </c>
      <c r="Z280" s="214"/>
      <c r="AA280" s="214"/>
      <c r="AB280" s="214"/>
      <c r="AC280" s="214"/>
      <c r="AD280" s="214"/>
      <c r="AE280" s="214"/>
      <c r="AF280" s="214"/>
      <c r="AG280" s="214" t="s">
        <v>367</v>
      </c>
      <c r="AH280" s="214"/>
      <c r="AI280" s="214"/>
      <c r="AJ280" s="214"/>
      <c r="AK280" s="214"/>
      <c r="AL280" s="214"/>
      <c r="AM280" s="214"/>
      <c r="AN280" s="214"/>
      <c r="AO280" s="214"/>
      <c r="AP280" s="214"/>
      <c r="AQ280" s="214"/>
      <c r="AR280" s="214"/>
      <c r="AS280" s="214"/>
      <c r="AT280" s="214"/>
      <c r="AU280" s="214"/>
      <c r="AV280" s="214"/>
      <c r="AW280" s="214"/>
      <c r="AX280" s="214"/>
      <c r="AY280" s="214"/>
      <c r="AZ280" s="214"/>
      <c r="BA280" s="214"/>
      <c r="BB280" s="214"/>
      <c r="BC280" s="214"/>
      <c r="BD280" s="214"/>
      <c r="BE280" s="214"/>
      <c r="BF280" s="214"/>
      <c r="BG280" s="214"/>
      <c r="BH280" s="214"/>
    </row>
    <row r="281" spans="1:60" outlineLevel="1" x14ac:dyDescent="0.2">
      <c r="A281" s="245">
        <v>99</v>
      </c>
      <c r="B281" s="246" t="s">
        <v>1194</v>
      </c>
      <c r="C281" s="256" t="s">
        <v>1195</v>
      </c>
      <c r="D281" s="247" t="s">
        <v>375</v>
      </c>
      <c r="E281" s="248">
        <v>3</v>
      </c>
      <c r="F281" s="249"/>
      <c r="G281" s="250">
        <f>ROUND(E281*F281,2)</f>
        <v>0</v>
      </c>
      <c r="H281" s="249"/>
      <c r="I281" s="250">
        <f>ROUND(E281*H281,2)</f>
        <v>0</v>
      </c>
      <c r="J281" s="249"/>
      <c r="K281" s="250">
        <f>ROUND(E281*J281,2)</f>
        <v>0</v>
      </c>
      <c r="L281" s="250">
        <v>12</v>
      </c>
      <c r="M281" s="250">
        <f>G281*(1+L281/100)</f>
        <v>0</v>
      </c>
      <c r="N281" s="248">
        <v>0</v>
      </c>
      <c r="O281" s="248">
        <f>ROUND(E281*N281,2)</f>
        <v>0</v>
      </c>
      <c r="P281" s="248">
        <v>1.8E-3</v>
      </c>
      <c r="Q281" s="248">
        <f>ROUND(E281*P281,2)</f>
        <v>0.01</v>
      </c>
      <c r="R281" s="250" t="s">
        <v>735</v>
      </c>
      <c r="S281" s="250" t="s">
        <v>315</v>
      </c>
      <c r="T281" s="251" t="s">
        <v>315</v>
      </c>
      <c r="U281" s="224">
        <v>0.11</v>
      </c>
      <c r="V281" s="224">
        <f>ROUND(E281*U281,2)</f>
        <v>0.33</v>
      </c>
      <c r="W281" s="224"/>
      <c r="X281" s="224" t="s">
        <v>336</v>
      </c>
      <c r="Y281" s="224" t="s">
        <v>317</v>
      </c>
      <c r="Z281" s="214"/>
      <c r="AA281" s="214"/>
      <c r="AB281" s="214"/>
      <c r="AC281" s="214"/>
      <c r="AD281" s="214"/>
      <c r="AE281" s="214"/>
      <c r="AF281" s="214"/>
      <c r="AG281" s="214" t="s">
        <v>337</v>
      </c>
      <c r="AH281" s="214"/>
      <c r="AI281" s="214"/>
      <c r="AJ281" s="214"/>
      <c r="AK281" s="214"/>
      <c r="AL281" s="214"/>
      <c r="AM281" s="214"/>
      <c r="AN281" s="214"/>
      <c r="AO281" s="214"/>
      <c r="AP281" s="214"/>
      <c r="AQ281" s="214"/>
      <c r="AR281" s="214"/>
      <c r="AS281" s="214"/>
      <c r="AT281" s="214"/>
      <c r="AU281" s="214"/>
      <c r="AV281" s="214"/>
      <c r="AW281" s="214"/>
      <c r="AX281" s="214"/>
      <c r="AY281" s="214"/>
      <c r="AZ281" s="214"/>
      <c r="BA281" s="214"/>
      <c r="BB281" s="214"/>
      <c r="BC281" s="214"/>
      <c r="BD281" s="214"/>
      <c r="BE281" s="214"/>
      <c r="BF281" s="214"/>
      <c r="BG281" s="214"/>
      <c r="BH281" s="214"/>
    </row>
    <row r="282" spans="1:60" outlineLevel="1" x14ac:dyDescent="0.2">
      <c r="A282" s="236">
        <v>100</v>
      </c>
      <c r="B282" s="237" t="s">
        <v>733</v>
      </c>
      <c r="C282" s="254" t="s">
        <v>734</v>
      </c>
      <c r="D282" s="238" t="s">
        <v>375</v>
      </c>
      <c r="E282" s="239">
        <v>1</v>
      </c>
      <c r="F282" s="240"/>
      <c r="G282" s="241">
        <f>ROUND(E282*F282,2)</f>
        <v>0</v>
      </c>
      <c r="H282" s="240"/>
      <c r="I282" s="241">
        <f>ROUND(E282*H282,2)</f>
        <v>0</v>
      </c>
      <c r="J282" s="240"/>
      <c r="K282" s="241">
        <f>ROUND(E282*J282,2)</f>
        <v>0</v>
      </c>
      <c r="L282" s="241">
        <v>12</v>
      </c>
      <c r="M282" s="241">
        <f>G282*(1+L282/100)</f>
        <v>0</v>
      </c>
      <c r="N282" s="239">
        <v>2.0000000000000002E-5</v>
      </c>
      <c r="O282" s="239">
        <f>ROUND(E282*N282,2)</f>
        <v>0</v>
      </c>
      <c r="P282" s="239">
        <v>0</v>
      </c>
      <c r="Q282" s="239">
        <f>ROUND(E282*P282,2)</f>
        <v>0</v>
      </c>
      <c r="R282" s="241" t="s">
        <v>735</v>
      </c>
      <c r="S282" s="241" t="s">
        <v>315</v>
      </c>
      <c r="T282" s="242" t="s">
        <v>315</v>
      </c>
      <c r="U282" s="224">
        <v>4.0199999999999996</v>
      </c>
      <c r="V282" s="224">
        <f>ROUND(E282*U282,2)</f>
        <v>4.0199999999999996</v>
      </c>
      <c r="W282" s="224"/>
      <c r="X282" s="224" t="s">
        <v>336</v>
      </c>
      <c r="Y282" s="224" t="s">
        <v>317</v>
      </c>
      <c r="Z282" s="214"/>
      <c r="AA282" s="214"/>
      <c r="AB282" s="214"/>
      <c r="AC282" s="214"/>
      <c r="AD282" s="214"/>
      <c r="AE282" s="214"/>
      <c r="AF282" s="214"/>
      <c r="AG282" s="214" t="s">
        <v>337</v>
      </c>
      <c r="AH282" s="214"/>
      <c r="AI282" s="214"/>
      <c r="AJ282" s="214"/>
      <c r="AK282" s="214"/>
      <c r="AL282" s="214"/>
      <c r="AM282" s="214"/>
      <c r="AN282" s="214"/>
      <c r="AO282" s="214"/>
      <c r="AP282" s="214"/>
      <c r="AQ282" s="214"/>
      <c r="AR282" s="214"/>
      <c r="AS282" s="214"/>
      <c r="AT282" s="214"/>
      <c r="AU282" s="214"/>
      <c r="AV282" s="214"/>
      <c r="AW282" s="214"/>
      <c r="AX282" s="214"/>
      <c r="AY282" s="214"/>
      <c r="AZ282" s="214"/>
      <c r="BA282" s="214"/>
      <c r="BB282" s="214"/>
      <c r="BC282" s="214"/>
      <c r="BD282" s="214"/>
      <c r="BE282" s="214"/>
      <c r="BF282" s="214"/>
      <c r="BG282" s="214"/>
      <c r="BH282" s="214"/>
    </row>
    <row r="283" spans="1:60" outlineLevel="2" x14ac:dyDescent="0.2">
      <c r="A283" s="221"/>
      <c r="B283" s="222"/>
      <c r="C283" s="268" t="s">
        <v>736</v>
      </c>
      <c r="D283" s="262"/>
      <c r="E283" s="263"/>
      <c r="F283" s="224"/>
      <c r="G283" s="224"/>
      <c r="H283" s="224"/>
      <c r="I283" s="224"/>
      <c r="J283" s="224"/>
      <c r="K283" s="224"/>
      <c r="L283" s="224"/>
      <c r="M283" s="224"/>
      <c r="N283" s="223"/>
      <c r="O283" s="223"/>
      <c r="P283" s="223"/>
      <c r="Q283" s="223"/>
      <c r="R283" s="224"/>
      <c r="S283" s="224"/>
      <c r="T283" s="224"/>
      <c r="U283" s="224"/>
      <c r="V283" s="224"/>
      <c r="W283" s="224"/>
      <c r="X283" s="224"/>
      <c r="Y283" s="224"/>
      <c r="Z283" s="214"/>
      <c r="AA283" s="214"/>
      <c r="AB283" s="214"/>
      <c r="AC283" s="214"/>
      <c r="AD283" s="214"/>
      <c r="AE283" s="214"/>
      <c r="AF283" s="214"/>
      <c r="AG283" s="214" t="s">
        <v>371</v>
      </c>
      <c r="AH283" s="214">
        <v>0</v>
      </c>
      <c r="AI283" s="214"/>
      <c r="AJ283" s="214"/>
      <c r="AK283" s="214"/>
      <c r="AL283" s="214"/>
      <c r="AM283" s="214"/>
      <c r="AN283" s="214"/>
      <c r="AO283" s="214"/>
      <c r="AP283" s="214"/>
      <c r="AQ283" s="214"/>
      <c r="AR283" s="214"/>
      <c r="AS283" s="214"/>
      <c r="AT283" s="214"/>
      <c r="AU283" s="214"/>
      <c r="AV283" s="214"/>
      <c r="AW283" s="214"/>
      <c r="AX283" s="214"/>
      <c r="AY283" s="214"/>
      <c r="AZ283" s="214"/>
      <c r="BA283" s="214"/>
      <c r="BB283" s="214"/>
      <c r="BC283" s="214"/>
      <c r="BD283" s="214"/>
      <c r="BE283" s="214"/>
      <c r="BF283" s="214"/>
      <c r="BG283" s="214"/>
      <c r="BH283" s="214"/>
    </row>
    <row r="284" spans="1:60" outlineLevel="3" x14ac:dyDescent="0.2">
      <c r="A284" s="221"/>
      <c r="B284" s="222"/>
      <c r="C284" s="268" t="s">
        <v>1770</v>
      </c>
      <c r="D284" s="262"/>
      <c r="E284" s="263">
        <v>1</v>
      </c>
      <c r="F284" s="224"/>
      <c r="G284" s="224"/>
      <c r="H284" s="224"/>
      <c r="I284" s="224"/>
      <c r="J284" s="224"/>
      <c r="K284" s="224"/>
      <c r="L284" s="224"/>
      <c r="M284" s="224"/>
      <c r="N284" s="223"/>
      <c r="O284" s="223"/>
      <c r="P284" s="223"/>
      <c r="Q284" s="223"/>
      <c r="R284" s="224"/>
      <c r="S284" s="224"/>
      <c r="T284" s="224"/>
      <c r="U284" s="224"/>
      <c r="V284" s="224"/>
      <c r="W284" s="224"/>
      <c r="X284" s="224"/>
      <c r="Y284" s="224"/>
      <c r="Z284" s="214"/>
      <c r="AA284" s="214"/>
      <c r="AB284" s="214"/>
      <c r="AC284" s="214"/>
      <c r="AD284" s="214"/>
      <c r="AE284" s="214"/>
      <c r="AF284" s="214"/>
      <c r="AG284" s="214" t="s">
        <v>371</v>
      </c>
      <c r="AH284" s="214">
        <v>0</v>
      </c>
      <c r="AI284" s="214"/>
      <c r="AJ284" s="214"/>
      <c r="AK284" s="214"/>
      <c r="AL284" s="214"/>
      <c r="AM284" s="214"/>
      <c r="AN284" s="214"/>
      <c r="AO284" s="214"/>
      <c r="AP284" s="214"/>
      <c r="AQ284" s="214"/>
      <c r="AR284" s="214"/>
      <c r="AS284" s="214"/>
      <c r="AT284" s="214"/>
      <c r="AU284" s="214"/>
      <c r="AV284" s="214"/>
      <c r="AW284" s="214"/>
      <c r="AX284" s="214"/>
      <c r="AY284" s="214"/>
      <c r="AZ284" s="214"/>
      <c r="BA284" s="214"/>
      <c r="BB284" s="214"/>
      <c r="BC284" s="214"/>
      <c r="BD284" s="214"/>
      <c r="BE284" s="214"/>
      <c r="BF284" s="214"/>
      <c r="BG284" s="214"/>
      <c r="BH284" s="214"/>
    </row>
    <row r="285" spans="1:60" ht="22.5" outlineLevel="1" x14ac:dyDescent="0.2">
      <c r="A285" s="236">
        <v>101</v>
      </c>
      <c r="B285" s="237" t="s">
        <v>744</v>
      </c>
      <c r="C285" s="254" t="s">
        <v>745</v>
      </c>
      <c r="D285" s="238" t="s">
        <v>375</v>
      </c>
      <c r="E285" s="239">
        <v>1</v>
      </c>
      <c r="F285" s="240"/>
      <c r="G285" s="241">
        <f>ROUND(E285*F285,2)</f>
        <v>0</v>
      </c>
      <c r="H285" s="240"/>
      <c r="I285" s="241">
        <f>ROUND(E285*H285,2)</f>
        <v>0</v>
      </c>
      <c r="J285" s="240"/>
      <c r="K285" s="241">
        <f>ROUND(E285*J285,2)</f>
        <v>0</v>
      </c>
      <c r="L285" s="241">
        <v>12</v>
      </c>
      <c r="M285" s="241">
        <f>G285*(1+L285/100)</f>
        <v>0</v>
      </c>
      <c r="N285" s="239">
        <v>2.5000000000000001E-2</v>
      </c>
      <c r="O285" s="239">
        <f>ROUND(E285*N285,2)</f>
        <v>0.03</v>
      </c>
      <c r="P285" s="239">
        <v>0</v>
      </c>
      <c r="Q285" s="239">
        <f>ROUND(E285*P285,2)</f>
        <v>0</v>
      </c>
      <c r="R285" s="241" t="s">
        <v>428</v>
      </c>
      <c r="S285" s="241" t="s">
        <v>315</v>
      </c>
      <c r="T285" s="242" t="s">
        <v>315</v>
      </c>
      <c r="U285" s="224">
        <v>0</v>
      </c>
      <c r="V285" s="224">
        <f>ROUND(E285*U285,2)</f>
        <v>0</v>
      </c>
      <c r="W285" s="224"/>
      <c r="X285" s="224" t="s">
        <v>429</v>
      </c>
      <c r="Y285" s="224" t="s">
        <v>317</v>
      </c>
      <c r="Z285" s="214"/>
      <c r="AA285" s="214"/>
      <c r="AB285" s="214"/>
      <c r="AC285" s="214"/>
      <c r="AD285" s="214"/>
      <c r="AE285" s="214"/>
      <c r="AF285" s="214"/>
      <c r="AG285" s="214" t="s">
        <v>430</v>
      </c>
      <c r="AH285" s="214"/>
      <c r="AI285" s="214"/>
      <c r="AJ285" s="214"/>
      <c r="AK285" s="214"/>
      <c r="AL285" s="214"/>
      <c r="AM285" s="214"/>
      <c r="AN285" s="214"/>
      <c r="AO285" s="214"/>
      <c r="AP285" s="214"/>
      <c r="AQ285" s="214"/>
      <c r="AR285" s="214"/>
      <c r="AS285" s="214"/>
      <c r="AT285" s="214"/>
      <c r="AU285" s="214"/>
      <c r="AV285" s="214"/>
      <c r="AW285" s="214"/>
      <c r="AX285" s="214"/>
      <c r="AY285" s="214"/>
      <c r="AZ285" s="214"/>
      <c r="BA285" s="214"/>
      <c r="BB285" s="214"/>
      <c r="BC285" s="214"/>
      <c r="BD285" s="214"/>
      <c r="BE285" s="214"/>
      <c r="BF285" s="214"/>
      <c r="BG285" s="214"/>
      <c r="BH285" s="214"/>
    </row>
    <row r="286" spans="1:60" outlineLevel="2" x14ac:dyDescent="0.2">
      <c r="A286" s="221"/>
      <c r="B286" s="222"/>
      <c r="C286" s="268" t="s">
        <v>1770</v>
      </c>
      <c r="D286" s="262"/>
      <c r="E286" s="263">
        <v>1</v>
      </c>
      <c r="F286" s="224"/>
      <c r="G286" s="224"/>
      <c r="H286" s="224"/>
      <c r="I286" s="224"/>
      <c r="J286" s="224"/>
      <c r="K286" s="224"/>
      <c r="L286" s="224"/>
      <c r="M286" s="224"/>
      <c r="N286" s="223"/>
      <c r="O286" s="223"/>
      <c r="P286" s="223"/>
      <c r="Q286" s="223"/>
      <c r="R286" s="224"/>
      <c r="S286" s="224"/>
      <c r="T286" s="224"/>
      <c r="U286" s="224"/>
      <c r="V286" s="224"/>
      <c r="W286" s="224"/>
      <c r="X286" s="224"/>
      <c r="Y286" s="224"/>
      <c r="Z286" s="214"/>
      <c r="AA286" s="214"/>
      <c r="AB286" s="214"/>
      <c r="AC286" s="214"/>
      <c r="AD286" s="214"/>
      <c r="AE286" s="214"/>
      <c r="AF286" s="214"/>
      <c r="AG286" s="214" t="s">
        <v>371</v>
      </c>
      <c r="AH286" s="214">
        <v>0</v>
      </c>
      <c r="AI286" s="214"/>
      <c r="AJ286" s="214"/>
      <c r="AK286" s="214"/>
      <c r="AL286" s="214"/>
      <c r="AM286" s="214"/>
      <c r="AN286" s="214"/>
      <c r="AO286" s="214"/>
      <c r="AP286" s="214"/>
      <c r="AQ286" s="214"/>
      <c r="AR286" s="214"/>
      <c r="AS286" s="214"/>
      <c r="AT286" s="214"/>
      <c r="AU286" s="214"/>
      <c r="AV286" s="214"/>
      <c r="AW286" s="214"/>
      <c r="AX286" s="214"/>
      <c r="AY286" s="214"/>
      <c r="AZ286" s="214"/>
      <c r="BA286" s="214"/>
      <c r="BB286" s="214"/>
      <c r="BC286" s="214"/>
      <c r="BD286" s="214"/>
      <c r="BE286" s="214"/>
      <c r="BF286" s="214"/>
      <c r="BG286" s="214"/>
      <c r="BH286" s="214"/>
    </row>
    <row r="287" spans="1:60" ht="22.5" outlineLevel="1" x14ac:dyDescent="0.2">
      <c r="A287" s="236">
        <v>102</v>
      </c>
      <c r="B287" s="237" t="s">
        <v>747</v>
      </c>
      <c r="C287" s="254" t="s">
        <v>1178</v>
      </c>
      <c r="D287" s="238" t="s">
        <v>375</v>
      </c>
      <c r="E287" s="239">
        <v>1</v>
      </c>
      <c r="F287" s="240"/>
      <c r="G287" s="241">
        <f>ROUND(E287*F287,2)</f>
        <v>0</v>
      </c>
      <c r="H287" s="240"/>
      <c r="I287" s="241">
        <f>ROUND(E287*H287,2)</f>
        <v>0</v>
      </c>
      <c r="J287" s="240"/>
      <c r="K287" s="241">
        <f>ROUND(E287*J287,2)</f>
        <v>0</v>
      </c>
      <c r="L287" s="241">
        <v>12</v>
      </c>
      <c r="M287" s="241">
        <f>G287*(1+L287/100)</f>
        <v>0</v>
      </c>
      <c r="N287" s="239">
        <v>0</v>
      </c>
      <c r="O287" s="239">
        <f>ROUND(E287*N287,2)</f>
        <v>0</v>
      </c>
      <c r="P287" s="239">
        <v>0</v>
      </c>
      <c r="Q287" s="239">
        <f>ROUND(E287*P287,2)</f>
        <v>0</v>
      </c>
      <c r="R287" s="241"/>
      <c r="S287" s="241" t="s">
        <v>331</v>
      </c>
      <c r="T287" s="242" t="s">
        <v>316</v>
      </c>
      <c r="U287" s="224">
        <v>0</v>
      </c>
      <c r="V287" s="224">
        <f>ROUND(E287*U287,2)</f>
        <v>0</v>
      </c>
      <c r="W287" s="224"/>
      <c r="X287" s="224" t="s">
        <v>336</v>
      </c>
      <c r="Y287" s="224" t="s">
        <v>317</v>
      </c>
      <c r="Z287" s="214"/>
      <c r="AA287" s="214"/>
      <c r="AB287" s="214"/>
      <c r="AC287" s="214"/>
      <c r="AD287" s="214"/>
      <c r="AE287" s="214"/>
      <c r="AF287" s="214"/>
      <c r="AG287" s="214" t="s">
        <v>367</v>
      </c>
      <c r="AH287" s="214"/>
      <c r="AI287" s="214"/>
      <c r="AJ287" s="214"/>
      <c r="AK287" s="214"/>
      <c r="AL287" s="214"/>
      <c r="AM287" s="214"/>
      <c r="AN287" s="214"/>
      <c r="AO287" s="214"/>
      <c r="AP287" s="214"/>
      <c r="AQ287" s="214"/>
      <c r="AR287" s="214"/>
      <c r="AS287" s="214"/>
      <c r="AT287" s="214"/>
      <c r="AU287" s="214"/>
      <c r="AV287" s="214"/>
      <c r="AW287" s="214"/>
      <c r="AX287" s="214"/>
      <c r="AY287" s="214"/>
      <c r="AZ287" s="214"/>
      <c r="BA287" s="214"/>
      <c r="BB287" s="214"/>
      <c r="BC287" s="214"/>
      <c r="BD287" s="214"/>
      <c r="BE287" s="214"/>
      <c r="BF287" s="214"/>
      <c r="BG287" s="214"/>
      <c r="BH287" s="214"/>
    </row>
    <row r="288" spans="1:60" outlineLevel="2" x14ac:dyDescent="0.2">
      <c r="A288" s="221"/>
      <c r="B288" s="222"/>
      <c r="C288" s="255" t="s">
        <v>1291</v>
      </c>
      <c r="D288" s="243"/>
      <c r="E288" s="243"/>
      <c r="F288" s="243"/>
      <c r="G288" s="243"/>
      <c r="H288" s="224"/>
      <c r="I288" s="224"/>
      <c r="J288" s="224"/>
      <c r="K288" s="224"/>
      <c r="L288" s="224"/>
      <c r="M288" s="224"/>
      <c r="N288" s="223"/>
      <c r="O288" s="223"/>
      <c r="P288" s="223"/>
      <c r="Q288" s="223"/>
      <c r="R288" s="224"/>
      <c r="S288" s="224"/>
      <c r="T288" s="224"/>
      <c r="U288" s="224"/>
      <c r="V288" s="224"/>
      <c r="W288" s="224"/>
      <c r="X288" s="224"/>
      <c r="Y288" s="224"/>
      <c r="Z288" s="214"/>
      <c r="AA288" s="214"/>
      <c r="AB288" s="214"/>
      <c r="AC288" s="214"/>
      <c r="AD288" s="214"/>
      <c r="AE288" s="214"/>
      <c r="AF288" s="214"/>
      <c r="AG288" s="214" t="s">
        <v>320</v>
      </c>
      <c r="AH288" s="214"/>
      <c r="AI288" s="214"/>
      <c r="AJ288" s="214"/>
      <c r="AK288" s="214"/>
      <c r="AL288" s="214"/>
      <c r="AM288" s="214"/>
      <c r="AN288" s="214"/>
      <c r="AO288" s="214"/>
      <c r="AP288" s="214"/>
      <c r="AQ288" s="214"/>
      <c r="AR288" s="214"/>
      <c r="AS288" s="214"/>
      <c r="AT288" s="214"/>
      <c r="AU288" s="214"/>
      <c r="AV288" s="214"/>
      <c r="AW288" s="214"/>
      <c r="AX288" s="214"/>
      <c r="AY288" s="214"/>
      <c r="AZ288" s="214"/>
      <c r="BA288" s="214"/>
      <c r="BB288" s="214"/>
      <c r="BC288" s="214"/>
      <c r="BD288" s="214"/>
      <c r="BE288" s="214"/>
      <c r="BF288" s="214"/>
      <c r="BG288" s="214"/>
      <c r="BH288" s="214"/>
    </row>
    <row r="289" spans="1:60" outlineLevel="3" x14ac:dyDescent="0.2">
      <c r="A289" s="221"/>
      <c r="B289" s="222"/>
      <c r="C289" s="258" t="s">
        <v>957</v>
      </c>
      <c r="D289" s="252"/>
      <c r="E289" s="252"/>
      <c r="F289" s="252"/>
      <c r="G289" s="252"/>
      <c r="H289" s="224"/>
      <c r="I289" s="224"/>
      <c r="J289" s="224"/>
      <c r="K289" s="224"/>
      <c r="L289" s="224"/>
      <c r="M289" s="224"/>
      <c r="N289" s="223"/>
      <c r="O289" s="223"/>
      <c r="P289" s="223"/>
      <c r="Q289" s="223"/>
      <c r="R289" s="224"/>
      <c r="S289" s="224"/>
      <c r="T289" s="224"/>
      <c r="U289" s="224"/>
      <c r="V289" s="224"/>
      <c r="W289" s="224"/>
      <c r="X289" s="224"/>
      <c r="Y289" s="224"/>
      <c r="Z289" s="214"/>
      <c r="AA289" s="214"/>
      <c r="AB289" s="214"/>
      <c r="AC289" s="214"/>
      <c r="AD289" s="214"/>
      <c r="AE289" s="214"/>
      <c r="AF289" s="214"/>
      <c r="AG289" s="214" t="s">
        <v>320</v>
      </c>
      <c r="AH289" s="214"/>
      <c r="AI289" s="214"/>
      <c r="AJ289" s="214"/>
      <c r="AK289" s="214"/>
      <c r="AL289" s="214"/>
      <c r="AM289" s="214"/>
      <c r="AN289" s="214"/>
      <c r="AO289" s="214"/>
      <c r="AP289" s="214"/>
      <c r="AQ289" s="214"/>
      <c r="AR289" s="214"/>
      <c r="AS289" s="214"/>
      <c r="AT289" s="214"/>
      <c r="AU289" s="214"/>
      <c r="AV289" s="214"/>
      <c r="AW289" s="214"/>
      <c r="AX289" s="214"/>
      <c r="AY289" s="214"/>
      <c r="AZ289" s="214"/>
      <c r="BA289" s="214"/>
      <c r="BB289" s="214"/>
      <c r="BC289" s="214"/>
      <c r="BD289" s="214"/>
      <c r="BE289" s="214"/>
      <c r="BF289" s="214"/>
      <c r="BG289" s="214"/>
      <c r="BH289" s="214"/>
    </row>
    <row r="290" spans="1:60" outlineLevel="3" x14ac:dyDescent="0.2">
      <c r="A290" s="221"/>
      <c r="B290" s="222"/>
      <c r="C290" s="258" t="s">
        <v>750</v>
      </c>
      <c r="D290" s="252"/>
      <c r="E290" s="252"/>
      <c r="F290" s="252"/>
      <c r="G290" s="252"/>
      <c r="H290" s="224"/>
      <c r="I290" s="224"/>
      <c r="J290" s="224"/>
      <c r="K290" s="224"/>
      <c r="L290" s="224"/>
      <c r="M290" s="224"/>
      <c r="N290" s="223"/>
      <c r="O290" s="223"/>
      <c r="P290" s="223"/>
      <c r="Q290" s="223"/>
      <c r="R290" s="224"/>
      <c r="S290" s="224"/>
      <c r="T290" s="224"/>
      <c r="U290" s="224"/>
      <c r="V290" s="224"/>
      <c r="W290" s="224"/>
      <c r="X290" s="224"/>
      <c r="Y290" s="224"/>
      <c r="Z290" s="214"/>
      <c r="AA290" s="214"/>
      <c r="AB290" s="214"/>
      <c r="AC290" s="214"/>
      <c r="AD290" s="214"/>
      <c r="AE290" s="214"/>
      <c r="AF290" s="214"/>
      <c r="AG290" s="214" t="s">
        <v>320</v>
      </c>
      <c r="AH290" s="214"/>
      <c r="AI290" s="214"/>
      <c r="AJ290" s="214"/>
      <c r="AK290" s="214"/>
      <c r="AL290" s="214"/>
      <c r="AM290" s="214"/>
      <c r="AN290" s="214"/>
      <c r="AO290" s="214"/>
      <c r="AP290" s="214"/>
      <c r="AQ290" s="214"/>
      <c r="AR290" s="214"/>
      <c r="AS290" s="214"/>
      <c r="AT290" s="214"/>
      <c r="AU290" s="214"/>
      <c r="AV290" s="214"/>
      <c r="AW290" s="214"/>
      <c r="AX290" s="214"/>
      <c r="AY290" s="214"/>
      <c r="AZ290" s="214"/>
      <c r="BA290" s="214"/>
      <c r="BB290" s="214"/>
      <c r="BC290" s="214"/>
      <c r="BD290" s="214"/>
      <c r="BE290" s="214"/>
      <c r="BF290" s="214"/>
      <c r="BG290" s="214"/>
      <c r="BH290" s="214"/>
    </row>
    <row r="291" spans="1:60" outlineLevel="3" x14ac:dyDescent="0.2">
      <c r="A291" s="221"/>
      <c r="B291" s="222"/>
      <c r="C291" s="258" t="s">
        <v>751</v>
      </c>
      <c r="D291" s="252"/>
      <c r="E291" s="252"/>
      <c r="F291" s="252"/>
      <c r="G291" s="252"/>
      <c r="H291" s="224"/>
      <c r="I291" s="224"/>
      <c r="J291" s="224"/>
      <c r="K291" s="224"/>
      <c r="L291" s="224"/>
      <c r="M291" s="224"/>
      <c r="N291" s="223"/>
      <c r="O291" s="223"/>
      <c r="P291" s="223"/>
      <c r="Q291" s="223"/>
      <c r="R291" s="224"/>
      <c r="S291" s="224"/>
      <c r="T291" s="224"/>
      <c r="U291" s="224"/>
      <c r="V291" s="224"/>
      <c r="W291" s="224"/>
      <c r="X291" s="224"/>
      <c r="Y291" s="224"/>
      <c r="Z291" s="214"/>
      <c r="AA291" s="214"/>
      <c r="AB291" s="214"/>
      <c r="AC291" s="214"/>
      <c r="AD291" s="214"/>
      <c r="AE291" s="214"/>
      <c r="AF291" s="214"/>
      <c r="AG291" s="214" t="s">
        <v>320</v>
      </c>
      <c r="AH291" s="214"/>
      <c r="AI291" s="214"/>
      <c r="AJ291" s="214"/>
      <c r="AK291" s="214"/>
      <c r="AL291" s="214"/>
      <c r="AM291" s="214"/>
      <c r="AN291" s="214"/>
      <c r="AO291" s="214"/>
      <c r="AP291" s="214"/>
      <c r="AQ291" s="214"/>
      <c r="AR291" s="214"/>
      <c r="AS291" s="214"/>
      <c r="AT291" s="214"/>
      <c r="AU291" s="214"/>
      <c r="AV291" s="214"/>
      <c r="AW291" s="214"/>
      <c r="AX291" s="214"/>
      <c r="AY291" s="214"/>
      <c r="AZ291" s="214"/>
      <c r="BA291" s="214"/>
      <c r="BB291" s="214"/>
      <c r="BC291" s="214"/>
      <c r="BD291" s="214"/>
      <c r="BE291" s="214"/>
      <c r="BF291" s="214"/>
      <c r="BG291" s="214"/>
      <c r="BH291" s="214"/>
    </row>
    <row r="292" spans="1:60" outlineLevel="3" x14ac:dyDescent="0.2">
      <c r="A292" s="221"/>
      <c r="B292" s="222"/>
      <c r="C292" s="258" t="s">
        <v>958</v>
      </c>
      <c r="D292" s="252"/>
      <c r="E292" s="252"/>
      <c r="F292" s="252"/>
      <c r="G292" s="252"/>
      <c r="H292" s="224"/>
      <c r="I292" s="224"/>
      <c r="J292" s="224"/>
      <c r="K292" s="224"/>
      <c r="L292" s="224"/>
      <c r="M292" s="224"/>
      <c r="N292" s="223"/>
      <c r="O292" s="223"/>
      <c r="P292" s="223"/>
      <c r="Q292" s="223"/>
      <c r="R292" s="224"/>
      <c r="S292" s="224"/>
      <c r="T292" s="224"/>
      <c r="U292" s="224"/>
      <c r="V292" s="224"/>
      <c r="W292" s="224"/>
      <c r="X292" s="224"/>
      <c r="Y292" s="224"/>
      <c r="Z292" s="214"/>
      <c r="AA292" s="214"/>
      <c r="AB292" s="214"/>
      <c r="AC292" s="214"/>
      <c r="AD292" s="214"/>
      <c r="AE292" s="214"/>
      <c r="AF292" s="214"/>
      <c r="AG292" s="214" t="s">
        <v>320</v>
      </c>
      <c r="AH292" s="214"/>
      <c r="AI292" s="214"/>
      <c r="AJ292" s="214"/>
      <c r="AK292" s="214"/>
      <c r="AL292" s="214"/>
      <c r="AM292" s="214"/>
      <c r="AN292" s="214"/>
      <c r="AO292" s="214"/>
      <c r="AP292" s="214"/>
      <c r="AQ292" s="214"/>
      <c r="AR292" s="214"/>
      <c r="AS292" s="214"/>
      <c r="AT292" s="214"/>
      <c r="AU292" s="214"/>
      <c r="AV292" s="214"/>
      <c r="AW292" s="214"/>
      <c r="AX292" s="214"/>
      <c r="AY292" s="214"/>
      <c r="AZ292" s="214"/>
      <c r="BA292" s="214"/>
      <c r="BB292" s="214"/>
      <c r="BC292" s="214"/>
      <c r="BD292" s="214"/>
      <c r="BE292" s="214"/>
      <c r="BF292" s="214"/>
      <c r="BG292" s="214"/>
      <c r="BH292" s="214"/>
    </row>
    <row r="293" spans="1:60" outlineLevel="3" x14ac:dyDescent="0.2">
      <c r="A293" s="221"/>
      <c r="B293" s="222"/>
      <c r="C293" s="258" t="s">
        <v>752</v>
      </c>
      <c r="D293" s="252"/>
      <c r="E293" s="252"/>
      <c r="F293" s="252"/>
      <c r="G293" s="252"/>
      <c r="H293" s="224"/>
      <c r="I293" s="224"/>
      <c r="J293" s="224"/>
      <c r="K293" s="224"/>
      <c r="L293" s="224"/>
      <c r="M293" s="224"/>
      <c r="N293" s="223"/>
      <c r="O293" s="223"/>
      <c r="P293" s="223"/>
      <c r="Q293" s="223"/>
      <c r="R293" s="224"/>
      <c r="S293" s="224"/>
      <c r="T293" s="224"/>
      <c r="U293" s="224"/>
      <c r="V293" s="224"/>
      <c r="W293" s="224"/>
      <c r="X293" s="224"/>
      <c r="Y293" s="224"/>
      <c r="Z293" s="214"/>
      <c r="AA293" s="214"/>
      <c r="AB293" s="214"/>
      <c r="AC293" s="214"/>
      <c r="AD293" s="214"/>
      <c r="AE293" s="214"/>
      <c r="AF293" s="214"/>
      <c r="AG293" s="214" t="s">
        <v>320</v>
      </c>
      <c r="AH293" s="214"/>
      <c r="AI293" s="214"/>
      <c r="AJ293" s="214"/>
      <c r="AK293" s="214"/>
      <c r="AL293" s="214"/>
      <c r="AM293" s="214"/>
      <c r="AN293" s="214"/>
      <c r="AO293" s="214"/>
      <c r="AP293" s="214"/>
      <c r="AQ293" s="214"/>
      <c r="AR293" s="214"/>
      <c r="AS293" s="214"/>
      <c r="AT293" s="214"/>
      <c r="AU293" s="214"/>
      <c r="AV293" s="214"/>
      <c r="AW293" s="214"/>
      <c r="AX293" s="214"/>
      <c r="AY293" s="214"/>
      <c r="AZ293" s="214"/>
      <c r="BA293" s="214"/>
      <c r="BB293" s="214"/>
      <c r="BC293" s="214"/>
      <c r="BD293" s="214"/>
      <c r="BE293" s="214"/>
      <c r="BF293" s="214"/>
      <c r="BG293" s="214"/>
      <c r="BH293" s="214"/>
    </row>
    <row r="294" spans="1:60" outlineLevel="3" x14ac:dyDescent="0.2">
      <c r="A294" s="221"/>
      <c r="B294" s="222"/>
      <c r="C294" s="257" t="s">
        <v>354</v>
      </c>
      <c r="D294" s="225"/>
      <c r="E294" s="226"/>
      <c r="F294" s="227"/>
      <c r="G294" s="227"/>
      <c r="H294" s="224"/>
      <c r="I294" s="224"/>
      <c r="J294" s="224"/>
      <c r="K294" s="224"/>
      <c r="L294" s="224"/>
      <c r="M294" s="224"/>
      <c r="N294" s="223"/>
      <c r="O294" s="223"/>
      <c r="P294" s="223"/>
      <c r="Q294" s="223"/>
      <c r="R294" s="224"/>
      <c r="S294" s="224"/>
      <c r="T294" s="224"/>
      <c r="U294" s="224"/>
      <c r="V294" s="224"/>
      <c r="W294" s="224"/>
      <c r="X294" s="224"/>
      <c r="Y294" s="224"/>
      <c r="Z294" s="214"/>
      <c r="AA294" s="214"/>
      <c r="AB294" s="214"/>
      <c r="AC294" s="214"/>
      <c r="AD294" s="214"/>
      <c r="AE294" s="214"/>
      <c r="AF294" s="214"/>
      <c r="AG294" s="214" t="s">
        <v>320</v>
      </c>
      <c r="AH294" s="214"/>
      <c r="AI294" s="214"/>
      <c r="AJ294" s="214"/>
      <c r="AK294" s="214"/>
      <c r="AL294" s="214"/>
      <c r="AM294" s="214"/>
      <c r="AN294" s="214"/>
      <c r="AO294" s="214"/>
      <c r="AP294" s="214"/>
      <c r="AQ294" s="214"/>
      <c r="AR294" s="214"/>
      <c r="AS294" s="214"/>
      <c r="AT294" s="214"/>
      <c r="AU294" s="214"/>
      <c r="AV294" s="214"/>
      <c r="AW294" s="214"/>
      <c r="AX294" s="214"/>
      <c r="AY294" s="214"/>
      <c r="AZ294" s="214"/>
      <c r="BA294" s="214"/>
      <c r="BB294" s="214"/>
      <c r="BC294" s="214"/>
      <c r="BD294" s="214"/>
      <c r="BE294" s="214"/>
      <c r="BF294" s="214"/>
      <c r="BG294" s="214"/>
      <c r="BH294" s="214"/>
    </row>
    <row r="295" spans="1:60" outlineLevel="3" x14ac:dyDescent="0.2">
      <c r="A295" s="221"/>
      <c r="B295" s="222"/>
      <c r="C295" s="258" t="s">
        <v>753</v>
      </c>
      <c r="D295" s="252"/>
      <c r="E295" s="252"/>
      <c r="F295" s="252"/>
      <c r="G295" s="252"/>
      <c r="H295" s="224"/>
      <c r="I295" s="224"/>
      <c r="J295" s="224"/>
      <c r="K295" s="224"/>
      <c r="L295" s="224"/>
      <c r="M295" s="224"/>
      <c r="N295" s="223"/>
      <c r="O295" s="223"/>
      <c r="P295" s="223"/>
      <c r="Q295" s="223"/>
      <c r="R295" s="224"/>
      <c r="S295" s="224"/>
      <c r="T295" s="224"/>
      <c r="U295" s="224"/>
      <c r="V295" s="224"/>
      <c r="W295" s="224"/>
      <c r="X295" s="224"/>
      <c r="Y295" s="224"/>
      <c r="Z295" s="214"/>
      <c r="AA295" s="214"/>
      <c r="AB295" s="214"/>
      <c r="AC295" s="214"/>
      <c r="AD295" s="214"/>
      <c r="AE295" s="214"/>
      <c r="AF295" s="214"/>
      <c r="AG295" s="214" t="s">
        <v>320</v>
      </c>
      <c r="AH295" s="214"/>
      <c r="AI295" s="214"/>
      <c r="AJ295" s="214"/>
      <c r="AK295" s="214"/>
      <c r="AL295" s="214"/>
      <c r="AM295" s="214"/>
      <c r="AN295" s="214"/>
      <c r="AO295" s="214"/>
      <c r="AP295" s="214"/>
      <c r="AQ295" s="214"/>
      <c r="AR295" s="214"/>
      <c r="AS295" s="214"/>
      <c r="AT295" s="214"/>
      <c r="AU295" s="214"/>
      <c r="AV295" s="214"/>
      <c r="AW295" s="214"/>
      <c r="AX295" s="214"/>
      <c r="AY295" s="214"/>
      <c r="AZ295" s="214"/>
      <c r="BA295" s="214"/>
      <c r="BB295" s="214"/>
      <c r="BC295" s="214"/>
      <c r="BD295" s="214"/>
      <c r="BE295" s="214"/>
      <c r="BF295" s="214"/>
      <c r="BG295" s="214"/>
      <c r="BH295" s="214"/>
    </row>
    <row r="296" spans="1:60" outlineLevel="2" x14ac:dyDescent="0.2">
      <c r="A296" s="221"/>
      <c r="B296" s="222"/>
      <c r="C296" s="268" t="s">
        <v>1179</v>
      </c>
      <c r="D296" s="262"/>
      <c r="E296" s="263">
        <v>1</v>
      </c>
      <c r="F296" s="224"/>
      <c r="G296" s="224"/>
      <c r="H296" s="224"/>
      <c r="I296" s="224"/>
      <c r="J296" s="224"/>
      <c r="K296" s="224"/>
      <c r="L296" s="224"/>
      <c r="M296" s="224"/>
      <c r="N296" s="223"/>
      <c r="O296" s="223"/>
      <c r="P296" s="223"/>
      <c r="Q296" s="223"/>
      <c r="R296" s="224"/>
      <c r="S296" s="224"/>
      <c r="T296" s="224"/>
      <c r="U296" s="224"/>
      <c r="V296" s="224"/>
      <c r="W296" s="224"/>
      <c r="X296" s="224"/>
      <c r="Y296" s="224"/>
      <c r="Z296" s="214"/>
      <c r="AA296" s="214"/>
      <c r="AB296" s="214"/>
      <c r="AC296" s="214"/>
      <c r="AD296" s="214"/>
      <c r="AE296" s="214"/>
      <c r="AF296" s="214"/>
      <c r="AG296" s="214" t="s">
        <v>371</v>
      </c>
      <c r="AH296" s="214">
        <v>0</v>
      </c>
      <c r="AI296" s="214"/>
      <c r="AJ296" s="214"/>
      <c r="AK296" s="214"/>
      <c r="AL296" s="214"/>
      <c r="AM296" s="214"/>
      <c r="AN296" s="214"/>
      <c r="AO296" s="214"/>
      <c r="AP296" s="214"/>
      <c r="AQ296" s="214"/>
      <c r="AR296" s="214"/>
      <c r="AS296" s="214"/>
      <c r="AT296" s="214"/>
      <c r="AU296" s="214"/>
      <c r="AV296" s="214"/>
      <c r="AW296" s="214"/>
      <c r="AX296" s="214"/>
      <c r="AY296" s="214"/>
      <c r="AZ296" s="214"/>
      <c r="BA296" s="214"/>
      <c r="BB296" s="214"/>
      <c r="BC296" s="214"/>
      <c r="BD296" s="214"/>
      <c r="BE296" s="214"/>
      <c r="BF296" s="214"/>
      <c r="BG296" s="214"/>
      <c r="BH296" s="214"/>
    </row>
    <row r="297" spans="1:60" ht="22.5" outlineLevel="1" x14ac:dyDescent="0.2">
      <c r="A297" s="236">
        <v>103</v>
      </c>
      <c r="B297" s="237" t="s">
        <v>765</v>
      </c>
      <c r="C297" s="254" t="s">
        <v>1781</v>
      </c>
      <c r="D297" s="238" t="s">
        <v>375</v>
      </c>
      <c r="E297" s="239">
        <v>1</v>
      </c>
      <c r="F297" s="240"/>
      <c r="G297" s="241">
        <f>ROUND(E297*F297,2)</f>
        <v>0</v>
      </c>
      <c r="H297" s="240"/>
      <c r="I297" s="241">
        <f>ROUND(E297*H297,2)</f>
        <v>0</v>
      </c>
      <c r="J297" s="240"/>
      <c r="K297" s="241">
        <f>ROUND(E297*J297,2)</f>
        <v>0</v>
      </c>
      <c r="L297" s="241">
        <v>12</v>
      </c>
      <c r="M297" s="241">
        <f>G297*(1+L297/100)</f>
        <v>0</v>
      </c>
      <c r="N297" s="239">
        <v>0</v>
      </c>
      <c r="O297" s="239">
        <f>ROUND(E297*N297,2)</f>
        <v>0</v>
      </c>
      <c r="P297" s="239">
        <v>0</v>
      </c>
      <c r="Q297" s="239">
        <f>ROUND(E297*P297,2)</f>
        <v>0</v>
      </c>
      <c r="R297" s="241"/>
      <c r="S297" s="241" t="s">
        <v>331</v>
      </c>
      <c r="T297" s="242" t="s">
        <v>316</v>
      </c>
      <c r="U297" s="224">
        <v>0</v>
      </c>
      <c r="V297" s="224">
        <f>ROUND(E297*U297,2)</f>
        <v>0</v>
      </c>
      <c r="W297" s="224"/>
      <c r="X297" s="224" t="s">
        <v>336</v>
      </c>
      <c r="Y297" s="224" t="s">
        <v>317</v>
      </c>
      <c r="Z297" s="214"/>
      <c r="AA297" s="214"/>
      <c r="AB297" s="214"/>
      <c r="AC297" s="214"/>
      <c r="AD297" s="214"/>
      <c r="AE297" s="214"/>
      <c r="AF297" s="214"/>
      <c r="AG297" s="214" t="s">
        <v>367</v>
      </c>
      <c r="AH297" s="214"/>
      <c r="AI297" s="214"/>
      <c r="AJ297" s="214"/>
      <c r="AK297" s="214"/>
      <c r="AL297" s="214"/>
      <c r="AM297" s="214"/>
      <c r="AN297" s="214"/>
      <c r="AO297" s="214"/>
      <c r="AP297" s="214"/>
      <c r="AQ297" s="214"/>
      <c r="AR297" s="214"/>
      <c r="AS297" s="214"/>
      <c r="AT297" s="214"/>
      <c r="AU297" s="214"/>
      <c r="AV297" s="214"/>
      <c r="AW297" s="214"/>
      <c r="AX297" s="214"/>
      <c r="AY297" s="214"/>
      <c r="AZ297" s="214"/>
      <c r="BA297" s="214"/>
      <c r="BB297" s="214"/>
      <c r="BC297" s="214"/>
      <c r="BD297" s="214"/>
      <c r="BE297" s="214"/>
      <c r="BF297" s="214"/>
      <c r="BG297" s="214"/>
      <c r="BH297" s="214"/>
    </row>
    <row r="298" spans="1:60" outlineLevel="2" x14ac:dyDescent="0.2">
      <c r="A298" s="221"/>
      <c r="B298" s="222"/>
      <c r="C298" s="255" t="s">
        <v>1782</v>
      </c>
      <c r="D298" s="243"/>
      <c r="E298" s="243"/>
      <c r="F298" s="243"/>
      <c r="G298" s="243"/>
      <c r="H298" s="224"/>
      <c r="I298" s="224"/>
      <c r="J298" s="224"/>
      <c r="K298" s="224"/>
      <c r="L298" s="224"/>
      <c r="M298" s="224"/>
      <c r="N298" s="223"/>
      <c r="O298" s="223"/>
      <c r="P298" s="223"/>
      <c r="Q298" s="223"/>
      <c r="R298" s="224"/>
      <c r="S298" s="224"/>
      <c r="T298" s="224"/>
      <c r="U298" s="224"/>
      <c r="V298" s="224"/>
      <c r="W298" s="224"/>
      <c r="X298" s="224"/>
      <c r="Y298" s="224"/>
      <c r="Z298" s="214"/>
      <c r="AA298" s="214"/>
      <c r="AB298" s="214"/>
      <c r="AC298" s="214"/>
      <c r="AD298" s="214"/>
      <c r="AE298" s="214"/>
      <c r="AF298" s="214"/>
      <c r="AG298" s="214" t="s">
        <v>320</v>
      </c>
      <c r="AH298" s="214"/>
      <c r="AI298" s="214"/>
      <c r="AJ298" s="214"/>
      <c r="AK298" s="214"/>
      <c r="AL298" s="214"/>
      <c r="AM298" s="214"/>
      <c r="AN298" s="214"/>
      <c r="AO298" s="214"/>
      <c r="AP298" s="214"/>
      <c r="AQ298" s="214"/>
      <c r="AR298" s="214"/>
      <c r="AS298" s="214"/>
      <c r="AT298" s="214"/>
      <c r="AU298" s="214"/>
      <c r="AV298" s="214"/>
      <c r="AW298" s="214"/>
      <c r="AX298" s="214"/>
      <c r="AY298" s="214"/>
      <c r="AZ298" s="214"/>
      <c r="BA298" s="214"/>
      <c r="BB298" s="214"/>
      <c r="BC298" s="214"/>
      <c r="BD298" s="214"/>
      <c r="BE298" s="214"/>
      <c r="BF298" s="214"/>
      <c r="BG298" s="214"/>
      <c r="BH298" s="214"/>
    </row>
    <row r="299" spans="1:60" outlineLevel="3" x14ac:dyDescent="0.2">
      <c r="A299" s="221"/>
      <c r="B299" s="222"/>
      <c r="C299" s="258" t="s">
        <v>1869</v>
      </c>
      <c r="D299" s="252"/>
      <c r="E299" s="252"/>
      <c r="F299" s="252"/>
      <c r="G299" s="252"/>
      <c r="H299" s="224"/>
      <c r="I299" s="224"/>
      <c r="J299" s="224"/>
      <c r="K299" s="224"/>
      <c r="L299" s="224"/>
      <c r="M299" s="224"/>
      <c r="N299" s="223"/>
      <c r="O299" s="223"/>
      <c r="P299" s="223"/>
      <c r="Q299" s="223"/>
      <c r="R299" s="224"/>
      <c r="S299" s="224"/>
      <c r="T299" s="224"/>
      <c r="U299" s="224"/>
      <c r="V299" s="224"/>
      <c r="W299" s="224"/>
      <c r="X299" s="224"/>
      <c r="Y299" s="224"/>
      <c r="Z299" s="214"/>
      <c r="AA299" s="214"/>
      <c r="AB299" s="214"/>
      <c r="AC299" s="214"/>
      <c r="AD299" s="214"/>
      <c r="AE299" s="214"/>
      <c r="AF299" s="214"/>
      <c r="AG299" s="214" t="s">
        <v>320</v>
      </c>
      <c r="AH299" s="214"/>
      <c r="AI299" s="214"/>
      <c r="AJ299" s="214"/>
      <c r="AK299" s="214"/>
      <c r="AL299" s="214"/>
      <c r="AM299" s="214"/>
      <c r="AN299" s="214"/>
      <c r="AO299" s="214"/>
      <c r="AP299" s="214"/>
      <c r="AQ299" s="214"/>
      <c r="AR299" s="214"/>
      <c r="AS299" s="214"/>
      <c r="AT299" s="214"/>
      <c r="AU299" s="214"/>
      <c r="AV299" s="214"/>
      <c r="AW299" s="214"/>
      <c r="AX299" s="214"/>
      <c r="AY299" s="214"/>
      <c r="AZ299" s="214"/>
      <c r="BA299" s="214"/>
      <c r="BB299" s="214"/>
      <c r="BC299" s="214"/>
      <c r="BD299" s="214"/>
      <c r="BE299" s="214"/>
      <c r="BF299" s="214"/>
      <c r="BG299" s="214"/>
      <c r="BH299" s="214"/>
    </row>
    <row r="300" spans="1:60" outlineLevel="3" x14ac:dyDescent="0.2">
      <c r="A300" s="221"/>
      <c r="B300" s="222"/>
      <c r="C300" s="258" t="s">
        <v>1870</v>
      </c>
      <c r="D300" s="252"/>
      <c r="E300" s="252"/>
      <c r="F300" s="252"/>
      <c r="G300" s="252"/>
      <c r="H300" s="224"/>
      <c r="I300" s="224"/>
      <c r="J300" s="224"/>
      <c r="K300" s="224"/>
      <c r="L300" s="224"/>
      <c r="M300" s="224"/>
      <c r="N300" s="223"/>
      <c r="O300" s="223"/>
      <c r="P300" s="223"/>
      <c r="Q300" s="223"/>
      <c r="R300" s="224"/>
      <c r="S300" s="224"/>
      <c r="T300" s="224"/>
      <c r="U300" s="224"/>
      <c r="V300" s="224"/>
      <c r="W300" s="224"/>
      <c r="X300" s="224"/>
      <c r="Y300" s="224"/>
      <c r="Z300" s="214"/>
      <c r="AA300" s="214"/>
      <c r="AB300" s="214"/>
      <c r="AC300" s="214"/>
      <c r="AD300" s="214"/>
      <c r="AE300" s="214"/>
      <c r="AF300" s="214"/>
      <c r="AG300" s="214" t="s">
        <v>320</v>
      </c>
      <c r="AH300" s="214"/>
      <c r="AI300" s="214"/>
      <c r="AJ300" s="214"/>
      <c r="AK300" s="214"/>
      <c r="AL300" s="214"/>
      <c r="AM300" s="214"/>
      <c r="AN300" s="214"/>
      <c r="AO300" s="214"/>
      <c r="AP300" s="214"/>
      <c r="AQ300" s="214"/>
      <c r="AR300" s="214"/>
      <c r="AS300" s="214"/>
      <c r="AT300" s="214"/>
      <c r="AU300" s="214"/>
      <c r="AV300" s="214"/>
      <c r="AW300" s="214"/>
      <c r="AX300" s="214"/>
      <c r="AY300" s="214"/>
      <c r="AZ300" s="214"/>
      <c r="BA300" s="214"/>
      <c r="BB300" s="214"/>
      <c r="BC300" s="214"/>
      <c r="BD300" s="214"/>
      <c r="BE300" s="214"/>
      <c r="BF300" s="214"/>
      <c r="BG300" s="214"/>
      <c r="BH300" s="214"/>
    </row>
    <row r="301" spans="1:60" outlineLevel="3" x14ac:dyDescent="0.2">
      <c r="A301" s="221"/>
      <c r="B301" s="222"/>
      <c r="C301" s="258" t="s">
        <v>1778</v>
      </c>
      <c r="D301" s="252"/>
      <c r="E301" s="252"/>
      <c r="F301" s="252"/>
      <c r="G301" s="252"/>
      <c r="H301" s="224"/>
      <c r="I301" s="224"/>
      <c r="J301" s="224"/>
      <c r="K301" s="224"/>
      <c r="L301" s="224"/>
      <c r="M301" s="224"/>
      <c r="N301" s="223"/>
      <c r="O301" s="223"/>
      <c r="P301" s="223"/>
      <c r="Q301" s="223"/>
      <c r="R301" s="224"/>
      <c r="S301" s="224"/>
      <c r="T301" s="224"/>
      <c r="U301" s="224"/>
      <c r="V301" s="224"/>
      <c r="W301" s="224"/>
      <c r="X301" s="224"/>
      <c r="Y301" s="224"/>
      <c r="Z301" s="214"/>
      <c r="AA301" s="214"/>
      <c r="AB301" s="214"/>
      <c r="AC301" s="214"/>
      <c r="AD301" s="214"/>
      <c r="AE301" s="214"/>
      <c r="AF301" s="214"/>
      <c r="AG301" s="214" t="s">
        <v>320</v>
      </c>
      <c r="AH301" s="214"/>
      <c r="AI301" s="214"/>
      <c r="AJ301" s="214"/>
      <c r="AK301" s="214"/>
      <c r="AL301" s="214"/>
      <c r="AM301" s="214"/>
      <c r="AN301" s="214"/>
      <c r="AO301" s="214"/>
      <c r="AP301" s="214"/>
      <c r="AQ301" s="214"/>
      <c r="AR301" s="214"/>
      <c r="AS301" s="214"/>
      <c r="AT301" s="214"/>
      <c r="AU301" s="214"/>
      <c r="AV301" s="214"/>
      <c r="AW301" s="214"/>
      <c r="AX301" s="214"/>
      <c r="AY301" s="214"/>
      <c r="AZ301" s="214"/>
      <c r="BA301" s="214"/>
      <c r="BB301" s="214"/>
      <c r="BC301" s="214"/>
      <c r="BD301" s="214"/>
      <c r="BE301" s="214"/>
      <c r="BF301" s="214"/>
      <c r="BG301" s="214"/>
      <c r="BH301" s="214"/>
    </row>
    <row r="302" spans="1:60" outlineLevel="3" x14ac:dyDescent="0.2">
      <c r="A302" s="221"/>
      <c r="B302" s="222"/>
      <c r="C302" s="257" t="s">
        <v>354</v>
      </c>
      <c r="D302" s="225"/>
      <c r="E302" s="226"/>
      <c r="F302" s="227"/>
      <c r="G302" s="227"/>
      <c r="H302" s="224"/>
      <c r="I302" s="224"/>
      <c r="J302" s="224"/>
      <c r="K302" s="224"/>
      <c r="L302" s="224"/>
      <c r="M302" s="224"/>
      <c r="N302" s="223"/>
      <c r="O302" s="223"/>
      <c r="P302" s="223"/>
      <c r="Q302" s="223"/>
      <c r="R302" s="224"/>
      <c r="S302" s="224"/>
      <c r="T302" s="224"/>
      <c r="U302" s="224"/>
      <c r="V302" s="224"/>
      <c r="W302" s="224"/>
      <c r="X302" s="224"/>
      <c r="Y302" s="224"/>
      <c r="Z302" s="214"/>
      <c r="AA302" s="214"/>
      <c r="AB302" s="214"/>
      <c r="AC302" s="214"/>
      <c r="AD302" s="214"/>
      <c r="AE302" s="214"/>
      <c r="AF302" s="214"/>
      <c r="AG302" s="214" t="s">
        <v>320</v>
      </c>
      <c r="AH302" s="214"/>
      <c r="AI302" s="214"/>
      <c r="AJ302" s="214"/>
      <c r="AK302" s="214"/>
      <c r="AL302" s="214"/>
      <c r="AM302" s="214"/>
      <c r="AN302" s="214"/>
      <c r="AO302" s="214"/>
      <c r="AP302" s="214"/>
      <c r="AQ302" s="214"/>
      <c r="AR302" s="214"/>
      <c r="AS302" s="214"/>
      <c r="AT302" s="214"/>
      <c r="AU302" s="214"/>
      <c r="AV302" s="214"/>
      <c r="AW302" s="214"/>
      <c r="AX302" s="214"/>
      <c r="AY302" s="214"/>
      <c r="AZ302" s="214"/>
      <c r="BA302" s="214"/>
      <c r="BB302" s="214"/>
      <c r="BC302" s="214"/>
      <c r="BD302" s="214"/>
      <c r="BE302" s="214"/>
      <c r="BF302" s="214"/>
      <c r="BG302" s="214"/>
      <c r="BH302" s="214"/>
    </row>
    <row r="303" spans="1:60" outlineLevel="3" x14ac:dyDescent="0.2">
      <c r="A303" s="221"/>
      <c r="B303" s="222"/>
      <c r="C303" s="258" t="s">
        <v>753</v>
      </c>
      <c r="D303" s="252"/>
      <c r="E303" s="252"/>
      <c r="F303" s="252"/>
      <c r="G303" s="252"/>
      <c r="H303" s="224"/>
      <c r="I303" s="224"/>
      <c r="J303" s="224"/>
      <c r="K303" s="224"/>
      <c r="L303" s="224"/>
      <c r="M303" s="224"/>
      <c r="N303" s="223"/>
      <c r="O303" s="223"/>
      <c r="P303" s="223"/>
      <c r="Q303" s="223"/>
      <c r="R303" s="224"/>
      <c r="S303" s="224"/>
      <c r="T303" s="224"/>
      <c r="U303" s="224"/>
      <c r="V303" s="224"/>
      <c r="W303" s="224"/>
      <c r="X303" s="224"/>
      <c r="Y303" s="224"/>
      <c r="Z303" s="214"/>
      <c r="AA303" s="214"/>
      <c r="AB303" s="214"/>
      <c r="AC303" s="214"/>
      <c r="AD303" s="214"/>
      <c r="AE303" s="214"/>
      <c r="AF303" s="214"/>
      <c r="AG303" s="214" t="s">
        <v>320</v>
      </c>
      <c r="AH303" s="214"/>
      <c r="AI303" s="214"/>
      <c r="AJ303" s="214"/>
      <c r="AK303" s="214"/>
      <c r="AL303" s="214"/>
      <c r="AM303" s="214"/>
      <c r="AN303" s="214"/>
      <c r="AO303" s="214"/>
      <c r="AP303" s="214"/>
      <c r="AQ303" s="214"/>
      <c r="AR303" s="214"/>
      <c r="AS303" s="214"/>
      <c r="AT303" s="214"/>
      <c r="AU303" s="214"/>
      <c r="AV303" s="214"/>
      <c r="AW303" s="214"/>
      <c r="AX303" s="214"/>
      <c r="AY303" s="214"/>
      <c r="AZ303" s="214"/>
      <c r="BA303" s="214"/>
      <c r="BB303" s="214"/>
      <c r="BC303" s="214"/>
      <c r="BD303" s="214"/>
      <c r="BE303" s="214"/>
      <c r="BF303" s="214"/>
      <c r="BG303" s="214"/>
      <c r="BH303" s="214"/>
    </row>
    <row r="304" spans="1:60" outlineLevel="2" x14ac:dyDescent="0.2">
      <c r="A304" s="221"/>
      <c r="B304" s="222"/>
      <c r="C304" s="268" t="s">
        <v>1783</v>
      </c>
      <c r="D304" s="262"/>
      <c r="E304" s="263">
        <v>1</v>
      </c>
      <c r="F304" s="224"/>
      <c r="G304" s="224"/>
      <c r="H304" s="224"/>
      <c r="I304" s="224"/>
      <c r="J304" s="224"/>
      <c r="K304" s="224"/>
      <c r="L304" s="224"/>
      <c r="M304" s="224"/>
      <c r="N304" s="223"/>
      <c r="O304" s="223"/>
      <c r="P304" s="223"/>
      <c r="Q304" s="223"/>
      <c r="R304" s="224"/>
      <c r="S304" s="224"/>
      <c r="T304" s="224"/>
      <c r="U304" s="224"/>
      <c r="V304" s="224"/>
      <c r="W304" s="224"/>
      <c r="X304" s="224"/>
      <c r="Y304" s="224"/>
      <c r="Z304" s="214"/>
      <c r="AA304" s="214"/>
      <c r="AB304" s="214"/>
      <c r="AC304" s="214"/>
      <c r="AD304" s="214"/>
      <c r="AE304" s="214"/>
      <c r="AF304" s="214"/>
      <c r="AG304" s="214" t="s">
        <v>371</v>
      </c>
      <c r="AH304" s="214">
        <v>0</v>
      </c>
      <c r="AI304" s="214"/>
      <c r="AJ304" s="214"/>
      <c r="AK304" s="214"/>
      <c r="AL304" s="214"/>
      <c r="AM304" s="214"/>
      <c r="AN304" s="214"/>
      <c r="AO304" s="214"/>
      <c r="AP304" s="214"/>
      <c r="AQ304" s="214"/>
      <c r="AR304" s="214"/>
      <c r="AS304" s="214"/>
      <c r="AT304" s="214"/>
      <c r="AU304" s="214"/>
      <c r="AV304" s="214"/>
      <c r="AW304" s="214"/>
      <c r="AX304" s="214"/>
      <c r="AY304" s="214"/>
      <c r="AZ304" s="214"/>
      <c r="BA304" s="214"/>
      <c r="BB304" s="214"/>
      <c r="BC304" s="214"/>
      <c r="BD304" s="214"/>
      <c r="BE304" s="214"/>
      <c r="BF304" s="214"/>
      <c r="BG304" s="214"/>
      <c r="BH304" s="214"/>
    </row>
    <row r="305" spans="1:60" outlineLevel="1" x14ac:dyDescent="0.2">
      <c r="A305" s="236">
        <v>104</v>
      </c>
      <c r="B305" s="237" t="s">
        <v>755</v>
      </c>
      <c r="C305" s="254" t="s">
        <v>1952</v>
      </c>
      <c r="D305" s="238" t="s">
        <v>330</v>
      </c>
      <c r="E305" s="239">
        <v>1</v>
      </c>
      <c r="F305" s="240"/>
      <c r="G305" s="241">
        <f>ROUND(E305*F305,2)</f>
        <v>0</v>
      </c>
      <c r="H305" s="240"/>
      <c r="I305" s="241">
        <f>ROUND(E305*H305,2)</f>
        <v>0</v>
      </c>
      <c r="J305" s="240"/>
      <c r="K305" s="241">
        <f>ROUND(E305*J305,2)</f>
        <v>0</v>
      </c>
      <c r="L305" s="241">
        <v>12</v>
      </c>
      <c r="M305" s="241">
        <f>G305*(1+L305/100)</f>
        <v>0</v>
      </c>
      <c r="N305" s="239">
        <v>0</v>
      </c>
      <c r="O305" s="239">
        <f>ROUND(E305*N305,2)</f>
        <v>0</v>
      </c>
      <c r="P305" s="239">
        <v>0</v>
      </c>
      <c r="Q305" s="239">
        <f>ROUND(E305*P305,2)</f>
        <v>0</v>
      </c>
      <c r="R305" s="241"/>
      <c r="S305" s="241" t="s">
        <v>331</v>
      </c>
      <c r="T305" s="242" t="s">
        <v>316</v>
      </c>
      <c r="U305" s="224">
        <v>0</v>
      </c>
      <c r="V305" s="224">
        <f>ROUND(E305*U305,2)</f>
        <v>0</v>
      </c>
      <c r="W305" s="224"/>
      <c r="X305" s="224" t="s">
        <v>336</v>
      </c>
      <c r="Y305" s="224" t="s">
        <v>317</v>
      </c>
      <c r="Z305" s="214"/>
      <c r="AA305" s="214"/>
      <c r="AB305" s="214"/>
      <c r="AC305" s="214"/>
      <c r="AD305" s="214"/>
      <c r="AE305" s="214"/>
      <c r="AF305" s="214"/>
      <c r="AG305" s="214" t="s">
        <v>337</v>
      </c>
      <c r="AH305" s="214"/>
      <c r="AI305" s="214"/>
      <c r="AJ305" s="214"/>
      <c r="AK305" s="214"/>
      <c r="AL305" s="214"/>
      <c r="AM305" s="214"/>
      <c r="AN305" s="214"/>
      <c r="AO305" s="214"/>
      <c r="AP305" s="214"/>
      <c r="AQ305" s="214"/>
      <c r="AR305" s="214"/>
      <c r="AS305" s="214"/>
      <c r="AT305" s="214"/>
      <c r="AU305" s="214"/>
      <c r="AV305" s="214"/>
      <c r="AW305" s="214"/>
      <c r="AX305" s="214"/>
      <c r="AY305" s="214"/>
      <c r="AZ305" s="214"/>
      <c r="BA305" s="214"/>
      <c r="BB305" s="214"/>
      <c r="BC305" s="214"/>
      <c r="BD305" s="214"/>
      <c r="BE305" s="214"/>
      <c r="BF305" s="214"/>
      <c r="BG305" s="214"/>
      <c r="BH305" s="214"/>
    </row>
    <row r="306" spans="1:60" outlineLevel="2" x14ac:dyDescent="0.2">
      <c r="A306" s="221"/>
      <c r="B306" s="222"/>
      <c r="C306" s="255" t="s">
        <v>1953</v>
      </c>
      <c r="D306" s="243"/>
      <c r="E306" s="243"/>
      <c r="F306" s="243"/>
      <c r="G306" s="243"/>
      <c r="H306" s="224"/>
      <c r="I306" s="224"/>
      <c r="J306" s="224"/>
      <c r="K306" s="224"/>
      <c r="L306" s="224"/>
      <c r="M306" s="224"/>
      <c r="N306" s="223"/>
      <c r="O306" s="223"/>
      <c r="P306" s="223"/>
      <c r="Q306" s="223"/>
      <c r="R306" s="224"/>
      <c r="S306" s="224"/>
      <c r="T306" s="224"/>
      <c r="U306" s="224"/>
      <c r="V306" s="224"/>
      <c r="W306" s="224"/>
      <c r="X306" s="224"/>
      <c r="Y306" s="224"/>
      <c r="Z306" s="214"/>
      <c r="AA306" s="214"/>
      <c r="AB306" s="214"/>
      <c r="AC306" s="214"/>
      <c r="AD306" s="214"/>
      <c r="AE306" s="214"/>
      <c r="AF306" s="214"/>
      <c r="AG306" s="214" t="s">
        <v>320</v>
      </c>
      <c r="AH306" s="214"/>
      <c r="AI306" s="214"/>
      <c r="AJ306" s="214"/>
      <c r="AK306" s="214"/>
      <c r="AL306" s="214"/>
      <c r="AM306" s="214"/>
      <c r="AN306" s="214"/>
      <c r="AO306" s="214"/>
      <c r="AP306" s="214"/>
      <c r="AQ306" s="214"/>
      <c r="AR306" s="214"/>
      <c r="AS306" s="214"/>
      <c r="AT306" s="214"/>
      <c r="AU306" s="214"/>
      <c r="AV306" s="214"/>
      <c r="AW306" s="214"/>
      <c r="AX306" s="214"/>
      <c r="AY306" s="214"/>
      <c r="AZ306" s="214"/>
      <c r="BA306" s="214"/>
      <c r="BB306" s="214"/>
      <c r="BC306" s="214"/>
      <c r="BD306" s="214"/>
      <c r="BE306" s="214"/>
      <c r="BF306" s="214"/>
      <c r="BG306" s="214"/>
      <c r="BH306" s="214"/>
    </row>
    <row r="307" spans="1:60" outlineLevel="3" x14ac:dyDescent="0.2">
      <c r="A307" s="221"/>
      <c r="B307" s="222"/>
      <c r="C307" s="258" t="s">
        <v>1954</v>
      </c>
      <c r="D307" s="252"/>
      <c r="E307" s="252"/>
      <c r="F307" s="252"/>
      <c r="G307" s="252"/>
      <c r="H307" s="224"/>
      <c r="I307" s="224"/>
      <c r="J307" s="224"/>
      <c r="K307" s="224"/>
      <c r="L307" s="224"/>
      <c r="M307" s="224"/>
      <c r="N307" s="223"/>
      <c r="O307" s="223"/>
      <c r="P307" s="223"/>
      <c r="Q307" s="223"/>
      <c r="R307" s="224"/>
      <c r="S307" s="224"/>
      <c r="T307" s="224"/>
      <c r="U307" s="224"/>
      <c r="V307" s="224"/>
      <c r="W307" s="224"/>
      <c r="X307" s="224"/>
      <c r="Y307" s="224"/>
      <c r="Z307" s="214"/>
      <c r="AA307" s="214"/>
      <c r="AB307" s="214"/>
      <c r="AC307" s="214"/>
      <c r="AD307" s="214"/>
      <c r="AE307" s="214"/>
      <c r="AF307" s="214"/>
      <c r="AG307" s="214" t="s">
        <v>320</v>
      </c>
      <c r="AH307" s="214"/>
      <c r="AI307" s="214"/>
      <c r="AJ307" s="214"/>
      <c r="AK307" s="214"/>
      <c r="AL307" s="214"/>
      <c r="AM307" s="214"/>
      <c r="AN307" s="214"/>
      <c r="AO307" s="214"/>
      <c r="AP307" s="214"/>
      <c r="AQ307" s="214"/>
      <c r="AR307" s="214"/>
      <c r="AS307" s="214"/>
      <c r="AT307" s="214"/>
      <c r="AU307" s="214"/>
      <c r="AV307" s="214"/>
      <c r="AW307" s="214"/>
      <c r="AX307" s="214"/>
      <c r="AY307" s="214"/>
      <c r="AZ307" s="214"/>
      <c r="BA307" s="214"/>
      <c r="BB307" s="214"/>
      <c r="BC307" s="214"/>
      <c r="BD307" s="214"/>
      <c r="BE307" s="214"/>
      <c r="BF307" s="214"/>
      <c r="BG307" s="214"/>
      <c r="BH307" s="214"/>
    </row>
    <row r="308" spans="1:60" outlineLevel="3" x14ac:dyDescent="0.2">
      <c r="A308" s="221"/>
      <c r="B308" s="222"/>
      <c r="C308" s="258" t="s">
        <v>1955</v>
      </c>
      <c r="D308" s="252"/>
      <c r="E308" s="252"/>
      <c r="F308" s="252"/>
      <c r="G308" s="252"/>
      <c r="H308" s="224"/>
      <c r="I308" s="224"/>
      <c r="J308" s="224"/>
      <c r="K308" s="224"/>
      <c r="L308" s="224"/>
      <c r="M308" s="224"/>
      <c r="N308" s="223"/>
      <c r="O308" s="223"/>
      <c r="P308" s="223"/>
      <c r="Q308" s="223"/>
      <c r="R308" s="224"/>
      <c r="S308" s="224"/>
      <c r="T308" s="224"/>
      <c r="U308" s="224"/>
      <c r="V308" s="224"/>
      <c r="W308" s="224"/>
      <c r="X308" s="224"/>
      <c r="Y308" s="224"/>
      <c r="Z308" s="214"/>
      <c r="AA308" s="214"/>
      <c r="AB308" s="214"/>
      <c r="AC308" s="214"/>
      <c r="AD308" s="214"/>
      <c r="AE308" s="214"/>
      <c r="AF308" s="214"/>
      <c r="AG308" s="214" t="s">
        <v>320</v>
      </c>
      <c r="AH308" s="214"/>
      <c r="AI308" s="214"/>
      <c r="AJ308" s="214"/>
      <c r="AK308" s="214"/>
      <c r="AL308" s="214"/>
      <c r="AM308" s="214"/>
      <c r="AN308" s="214"/>
      <c r="AO308" s="214"/>
      <c r="AP308" s="214"/>
      <c r="AQ308" s="214"/>
      <c r="AR308" s="214"/>
      <c r="AS308" s="214"/>
      <c r="AT308" s="214"/>
      <c r="AU308" s="214"/>
      <c r="AV308" s="214"/>
      <c r="AW308" s="214"/>
      <c r="AX308" s="214"/>
      <c r="AY308" s="214"/>
      <c r="AZ308" s="214"/>
      <c r="BA308" s="214"/>
      <c r="BB308" s="214"/>
      <c r="BC308" s="214"/>
      <c r="BD308" s="214"/>
      <c r="BE308" s="214"/>
      <c r="BF308" s="214"/>
      <c r="BG308" s="214"/>
      <c r="BH308" s="214"/>
    </row>
    <row r="309" spans="1:60" outlineLevel="3" x14ac:dyDescent="0.2">
      <c r="A309" s="221"/>
      <c r="B309" s="222"/>
      <c r="C309" s="258" t="s">
        <v>1956</v>
      </c>
      <c r="D309" s="252"/>
      <c r="E309" s="252"/>
      <c r="F309" s="252"/>
      <c r="G309" s="252"/>
      <c r="H309" s="224"/>
      <c r="I309" s="224"/>
      <c r="J309" s="224"/>
      <c r="K309" s="224"/>
      <c r="L309" s="224"/>
      <c r="M309" s="224"/>
      <c r="N309" s="223"/>
      <c r="O309" s="223"/>
      <c r="P309" s="223"/>
      <c r="Q309" s="223"/>
      <c r="R309" s="224"/>
      <c r="S309" s="224"/>
      <c r="T309" s="224"/>
      <c r="U309" s="224"/>
      <c r="V309" s="224"/>
      <c r="W309" s="224"/>
      <c r="X309" s="224"/>
      <c r="Y309" s="224"/>
      <c r="Z309" s="214"/>
      <c r="AA309" s="214"/>
      <c r="AB309" s="214"/>
      <c r="AC309" s="214"/>
      <c r="AD309" s="214"/>
      <c r="AE309" s="214"/>
      <c r="AF309" s="214"/>
      <c r="AG309" s="214" t="s">
        <v>320</v>
      </c>
      <c r="AH309" s="214"/>
      <c r="AI309" s="214"/>
      <c r="AJ309" s="214"/>
      <c r="AK309" s="214"/>
      <c r="AL309" s="214"/>
      <c r="AM309" s="214"/>
      <c r="AN309" s="214"/>
      <c r="AO309" s="214"/>
      <c r="AP309" s="214"/>
      <c r="AQ309" s="214"/>
      <c r="AR309" s="214"/>
      <c r="AS309" s="214"/>
      <c r="AT309" s="214"/>
      <c r="AU309" s="214"/>
      <c r="AV309" s="214"/>
      <c r="AW309" s="214"/>
      <c r="AX309" s="214"/>
      <c r="AY309" s="214"/>
      <c r="AZ309" s="214"/>
      <c r="BA309" s="214"/>
      <c r="BB309" s="214"/>
      <c r="BC309" s="214"/>
      <c r="BD309" s="214"/>
      <c r="BE309" s="214"/>
      <c r="BF309" s="214"/>
      <c r="BG309" s="214"/>
      <c r="BH309" s="214"/>
    </row>
    <row r="310" spans="1:60" outlineLevel="3" x14ac:dyDescent="0.2">
      <c r="A310" s="221"/>
      <c r="B310" s="222"/>
      <c r="C310" s="258" t="s">
        <v>1957</v>
      </c>
      <c r="D310" s="252"/>
      <c r="E310" s="252"/>
      <c r="F310" s="252"/>
      <c r="G310" s="252"/>
      <c r="H310" s="224"/>
      <c r="I310" s="224"/>
      <c r="J310" s="224"/>
      <c r="K310" s="224"/>
      <c r="L310" s="224"/>
      <c r="M310" s="224"/>
      <c r="N310" s="223"/>
      <c r="O310" s="223"/>
      <c r="P310" s="223"/>
      <c r="Q310" s="223"/>
      <c r="R310" s="224"/>
      <c r="S310" s="224"/>
      <c r="T310" s="224"/>
      <c r="U310" s="224"/>
      <c r="V310" s="224"/>
      <c r="W310" s="224"/>
      <c r="X310" s="224"/>
      <c r="Y310" s="224"/>
      <c r="Z310" s="214"/>
      <c r="AA310" s="214"/>
      <c r="AB310" s="214"/>
      <c r="AC310" s="214"/>
      <c r="AD310" s="214"/>
      <c r="AE310" s="214"/>
      <c r="AF310" s="214"/>
      <c r="AG310" s="214" t="s">
        <v>320</v>
      </c>
      <c r="AH310" s="214"/>
      <c r="AI310" s="214"/>
      <c r="AJ310" s="214"/>
      <c r="AK310" s="214"/>
      <c r="AL310" s="214"/>
      <c r="AM310" s="214"/>
      <c r="AN310" s="214"/>
      <c r="AO310" s="214"/>
      <c r="AP310" s="214"/>
      <c r="AQ310" s="214"/>
      <c r="AR310" s="214"/>
      <c r="AS310" s="214"/>
      <c r="AT310" s="214"/>
      <c r="AU310" s="214"/>
      <c r="AV310" s="214"/>
      <c r="AW310" s="214"/>
      <c r="AX310" s="214"/>
      <c r="AY310" s="214"/>
      <c r="AZ310" s="214"/>
      <c r="BA310" s="214"/>
      <c r="BB310" s="214"/>
      <c r="BC310" s="214"/>
      <c r="BD310" s="214"/>
      <c r="BE310" s="214"/>
      <c r="BF310" s="214"/>
      <c r="BG310" s="214"/>
      <c r="BH310" s="214"/>
    </row>
    <row r="311" spans="1:60" outlineLevel="3" x14ac:dyDescent="0.2">
      <c r="A311" s="221"/>
      <c r="B311" s="222"/>
      <c r="C311" s="258" t="s">
        <v>1958</v>
      </c>
      <c r="D311" s="252"/>
      <c r="E311" s="252"/>
      <c r="F311" s="252"/>
      <c r="G311" s="252"/>
      <c r="H311" s="224"/>
      <c r="I311" s="224"/>
      <c r="J311" s="224"/>
      <c r="K311" s="224"/>
      <c r="L311" s="224"/>
      <c r="M311" s="224"/>
      <c r="N311" s="223"/>
      <c r="O311" s="223"/>
      <c r="P311" s="223"/>
      <c r="Q311" s="223"/>
      <c r="R311" s="224"/>
      <c r="S311" s="224"/>
      <c r="T311" s="224"/>
      <c r="U311" s="224"/>
      <c r="V311" s="224"/>
      <c r="W311" s="224"/>
      <c r="X311" s="224"/>
      <c r="Y311" s="224"/>
      <c r="Z311" s="214"/>
      <c r="AA311" s="214"/>
      <c r="AB311" s="214"/>
      <c r="AC311" s="214"/>
      <c r="AD311" s="214"/>
      <c r="AE311" s="214"/>
      <c r="AF311" s="214"/>
      <c r="AG311" s="214" t="s">
        <v>320</v>
      </c>
      <c r="AH311" s="214"/>
      <c r="AI311" s="214"/>
      <c r="AJ311" s="214"/>
      <c r="AK311" s="214"/>
      <c r="AL311" s="214"/>
      <c r="AM311" s="214"/>
      <c r="AN311" s="214"/>
      <c r="AO311" s="214"/>
      <c r="AP311" s="214"/>
      <c r="AQ311" s="214"/>
      <c r="AR311" s="214"/>
      <c r="AS311" s="214"/>
      <c r="AT311" s="214"/>
      <c r="AU311" s="214"/>
      <c r="AV311" s="214"/>
      <c r="AW311" s="214"/>
      <c r="AX311" s="214"/>
      <c r="AY311" s="214"/>
      <c r="AZ311" s="214"/>
      <c r="BA311" s="214"/>
      <c r="BB311" s="214"/>
      <c r="BC311" s="214"/>
      <c r="BD311" s="214"/>
      <c r="BE311" s="214"/>
      <c r="BF311" s="214"/>
      <c r="BG311" s="214"/>
      <c r="BH311" s="214"/>
    </row>
    <row r="312" spans="1:60" outlineLevel="3" x14ac:dyDescent="0.2">
      <c r="A312" s="221"/>
      <c r="B312" s="222"/>
      <c r="C312" s="258" t="s">
        <v>1959</v>
      </c>
      <c r="D312" s="252"/>
      <c r="E312" s="252"/>
      <c r="F312" s="252"/>
      <c r="G312" s="252"/>
      <c r="H312" s="224"/>
      <c r="I312" s="224"/>
      <c r="J312" s="224"/>
      <c r="K312" s="224"/>
      <c r="L312" s="224"/>
      <c r="M312" s="224"/>
      <c r="N312" s="223"/>
      <c r="O312" s="223"/>
      <c r="P312" s="223"/>
      <c r="Q312" s="223"/>
      <c r="R312" s="224"/>
      <c r="S312" s="224"/>
      <c r="T312" s="224"/>
      <c r="U312" s="224"/>
      <c r="V312" s="224"/>
      <c r="W312" s="224"/>
      <c r="X312" s="224"/>
      <c r="Y312" s="224"/>
      <c r="Z312" s="214"/>
      <c r="AA312" s="214"/>
      <c r="AB312" s="214"/>
      <c r="AC312" s="214"/>
      <c r="AD312" s="214"/>
      <c r="AE312" s="214"/>
      <c r="AF312" s="214"/>
      <c r="AG312" s="214" t="s">
        <v>320</v>
      </c>
      <c r="AH312" s="214"/>
      <c r="AI312" s="214"/>
      <c r="AJ312" s="214"/>
      <c r="AK312" s="214"/>
      <c r="AL312" s="214"/>
      <c r="AM312" s="214"/>
      <c r="AN312" s="214"/>
      <c r="AO312" s="214"/>
      <c r="AP312" s="214"/>
      <c r="AQ312" s="214"/>
      <c r="AR312" s="214"/>
      <c r="AS312" s="214"/>
      <c r="AT312" s="214"/>
      <c r="AU312" s="214"/>
      <c r="AV312" s="214"/>
      <c r="AW312" s="214"/>
      <c r="AX312" s="214"/>
      <c r="AY312" s="214"/>
      <c r="AZ312" s="214"/>
      <c r="BA312" s="214"/>
      <c r="BB312" s="214"/>
      <c r="BC312" s="214"/>
      <c r="BD312" s="214"/>
      <c r="BE312" s="214"/>
      <c r="BF312" s="214"/>
      <c r="BG312" s="214"/>
      <c r="BH312" s="214"/>
    </row>
    <row r="313" spans="1:60" outlineLevel="3" x14ac:dyDescent="0.2">
      <c r="A313" s="221"/>
      <c r="B313" s="222"/>
      <c r="C313" s="258" t="s">
        <v>1960</v>
      </c>
      <c r="D313" s="252"/>
      <c r="E313" s="252"/>
      <c r="F313" s="252"/>
      <c r="G313" s="252"/>
      <c r="H313" s="224"/>
      <c r="I313" s="224"/>
      <c r="J313" s="224"/>
      <c r="K313" s="224"/>
      <c r="L313" s="224"/>
      <c r="M313" s="224"/>
      <c r="N313" s="223"/>
      <c r="O313" s="223"/>
      <c r="P313" s="223"/>
      <c r="Q313" s="223"/>
      <c r="R313" s="224"/>
      <c r="S313" s="224"/>
      <c r="T313" s="224"/>
      <c r="U313" s="224"/>
      <c r="V313" s="224"/>
      <c r="W313" s="224"/>
      <c r="X313" s="224"/>
      <c r="Y313" s="224"/>
      <c r="Z313" s="214"/>
      <c r="AA313" s="214"/>
      <c r="AB313" s="214"/>
      <c r="AC313" s="214"/>
      <c r="AD313" s="214"/>
      <c r="AE313" s="214"/>
      <c r="AF313" s="214"/>
      <c r="AG313" s="214" t="s">
        <v>320</v>
      </c>
      <c r="AH313" s="214"/>
      <c r="AI313" s="214"/>
      <c r="AJ313" s="214"/>
      <c r="AK313" s="214"/>
      <c r="AL313" s="214"/>
      <c r="AM313" s="214"/>
      <c r="AN313" s="214"/>
      <c r="AO313" s="214"/>
      <c r="AP313" s="214"/>
      <c r="AQ313" s="214"/>
      <c r="AR313" s="214"/>
      <c r="AS313" s="214"/>
      <c r="AT313" s="214"/>
      <c r="AU313" s="214"/>
      <c r="AV313" s="214"/>
      <c r="AW313" s="214"/>
      <c r="AX313" s="214"/>
      <c r="AY313" s="214"/>
      <c r="AZ313" s="214"/>
      <c r="BA313" s="214"/>
      <c r="BB313" s="214"/>
      <c r="BC313" s="214"/>
      <c r="BD313" s="214"/>
      <c r="BE313" s="214"/>
      <c r="BF313" s="214"/>
      <c r="BG313" s="214"/>
      <c r="BH313" s="214"/>
    </row>
    <row r="314" spans="1:60" outlineLevel="3" x14ac:dyDescent="0.2">
      <c r="A314" s="221"/>
      <c r="B314" s="222"/>
      <c r="C314" s="257" t="s">
        <v>354</v>
      </c>
      <c r="D314" s="225"/>
      <c r="E314" s="226"/>
      <c r="F314" s="227"/>
      <c r="G314" s="227"/>
      <c r="H314" s="224"/>
      <c r="I314" s="224"/>
      <c r="J314" s="224"/>
      <c r="K314" s="224"/>
      <c r="L314" s="224"/>
      <c r="M314" s="224"/>
      <c r="N314" s="223"/>
      <c r="O314" s="223"/>
      <c r="P314" s="223"/>
      <c r="Q314" s="223"/>
      <c r="R314" s="224"/>
      <c r="S314" s="224"/>
      <c r="T314" s="224"/>
      <c r="U314" s="224"/>
      <c r="V314" s="224"/>
      <c r="W314" s="224"/>
      <c r="X314" s="224"/>
      <c r="Y314" s="224"/>
      <c r="Z314" s="214"/>
      <c r="AA314" s="214"/>
      <c r="AB314" s="214"/>
      <c r="AC314" s="214"/>
      <c r="AD314" s="214"/>
      <c r="AE314" s="214"/>
      <c r="AF314" s="214"/>
      <c r="AG314" s="214" t="s">
        <v>320</v>
      </c>
      <c r="AH314" s="214"/>
      <c r="AI314" s="214"/>
      <c r="AJ314" s="214"/>
      <c r="AK314" s="214"/>
      <c r="AL314" s="214"/>
      <c r="AM314" s="214"/>
      <c r="AN314" s="214"/>
      <c r="AO314" s="214"/>
      <c r="AP314" s="214"/>
      <c r="AQ314" s="214"/>
      <c r="AR314" s="214"/>
      <c r="AS314" s="214"/>
      <c r="AT314" s="214"/>
      <c r="AU314" s="214"/>
      <c r="AV314" s="214"/>
      <c r="AW314" s="214"/>
      <c r="AX314" s="214"/>
      <c r="AY314" s="214"/>
      <c r="AZ314" s="214"/>
      <c r="BA314" s="214"/>
      <c r="BB314" s="214"/>
      <c r="BC314" s="214"/>
      <c r="BD314" s="214"/>
      <c r="BE314" s="214"/>
      <c r="BF314" s="214"/>
      <c r="BG314" s="214"/>
      <c r="BH314" s="214"/>
    </row>
    <row r="315" spans="1:60" outlineLevel="3" x14ac:dyDescent="0.2">
      <c r="A315" s="221"/>
      <c r="B315" s="222"/>
      <c r="C315" s="258" t="s">
        <v>1961</v>
      </c>
      <c r="D315" s="252"/>
      <c r="E315" s="252"/>
      <c r="F315" s="252"/>
      <c r="G315" s="252"/>
      <c r="H315" s="224"/>
      <c r="I315" s="224"/>
      <c r="J315" s="224"/>
      <c r="K315" s="224"/>
      <c r="L315" s="224"/>
      <c r="M315" s="224"/>
      <c r="N315" s="223"/>
      <c r="O315" s="223"/>
      <c r="P315" s="223"/>
      <c r="Q315" s="223"/>
      <c r="R315" s="224"/>
      <c r="S315" s="224"/>
      <c r="T315" s="224"/>
      <c r="U315" s="224"/>
      <c r="V315" s="224"/>
      <c r="W315" s="224"/>
      <c r="X315" s="224"/>
      <c r="Y315" s="224"/>
      <c r="Z315" s="214"/>
      <c r="AA315" s="214"/>
      <c r="AB315" s="214"/>
      <c r="AC315" s="214"/>
      <c r="AD315" s="214"/>
      <c r="AE315" s="214"/>
      <c r="AF315" s="214"/>
      <c r="AG315" s="214" t="s">
        <v>320</v>
      </c>
      <c r="AH315" s="214"/>
      <c r="AI315" s="214"/>
      <c r="AJ315" s="214"/>
      <c r="AK315" s="214"/>
      <c r="AL315" s="214"/>
      <c r="AM315" s="214"/>
      <c r="AN315" s="214"/>
      <c r="AO315" s="214"/>
      <c r="AP315" s="214"/>
      <c r="AQ315" s="214"/>
      <c r="AR315" s="214"/>
      <c r="AS315" s="214"/>
      <c r="AT315" s="214"/>
      <c r="AU315" s="214"/>
      <c r="AV315" s="214"/>
      <c r="AW315" s="214"/>
      <c r="AX315" s="214"/>
      <c r="AY315" s="214"/>
      <c r="AZ315" s="214"/>
      <c r="BA315" s="214"/>
      <c r="BB315" s="214"/>
      <c r="BC315" s="214"/>
      <c r="BD315" s="214"/>
      <c r="BE315" s="214"/>
      <c r="BF315" s="214"/>
      <c r="BG315" s="214"/>
      <c r="BH315" s="214"/>
    </row>
    <row r="316" spans="1:60" outlineLevel="2" x14ac:dyDescent="0.2">
      <c r="A316" s="221"/>
      <c r="B316" s="222"/>
      <c r="C316" s="268" t="s">
        <v>1962</v>
      </c>
      <c r="D316" s="262"/>
      <c r="E316" s="263">
        <v>1</v>
      </c>
      <c r="F316" s="224"/>
      <c r="G316" s="224"/>
      <c r="H316" s="224"/>
      <c r="I316" s="224"/>
      <c r="J316" s="224"/>
      <c r="K316" s="224"/>
      <c r="L316" s="224"/>
      <c r="M316" s="224"/>
      <c r="N316" s="223"/>
      <c r="O316" s="223"/>
      <c r="P316" s="223"/>
      <c r="Q316" s="223"/>
      <c r="R316" s="224"/>
      <c r="S316" s="224"/>
      <c r="T316" s="224"/>
      <c r="U316" s="224"/>
      <c r="V316" s="224"/>
      <c r="W316" s="224"/>
      <c r="X316" s="224"/>
      <c r="Y316" s="224"/>
      <c r="Z316" s="214"/>
      <c r="AA316" s="214"/>
      <c r="AB316" s="214"/>
      <c r="AC316" s="214"/>
      <c r="AD316" s="214"/>
      <c r="AE316" s="214"/>
      <c r="AF316" s="214"/>
      <c r="AG316" s="214" t="s">
        <v>371</v>
      </c>
      <c r="AH316" s="214">
        <v>0</v>
      </c>
      <c r="AI316" s="214"/>
      <c r="AJ316" s="214"/>
      <c r="AK316" s="214"/>
      <c r="AL316" s="214"/>
      <c r="AM316" s="214"/>
      <c r="AN316" s="214"/>
      <c r="AO316" s="214"/>
      <c r="AP316" s="214"/>
      <c r="AQ316" s="214"/>
      <c r="AR316" s="214"/>
      <c r="AS316" s="214"/>
      <c r="AT316" s="214"/>
      <c r="AU316" s="214"/>
      <c r="AV316" s="214"/>
      <c r="AW316" s="214"/>
      <c r="AX316" s="214"/>
      <c r="AY316" s="214"/>
      <c r="AZ316" s="214"/>
      <c r="BA316" s="214"/>
      <c r="BB316" s="214"/>
      <c r="BC316" s="214"/>
      <c r="BD316" s="214"/>
      <c r="BE316" s="214"/>
      <c r="BF316" s="214"/>
      <c r="BG316" s="214"/>
      <c r="BH316" s="214"/>
    </row>
    <row r="317" spans="1:60" outlineLevel="1" x14ac:dyDescent="0.2">
      <c r="A317" s="245">
        <v>105</v>
      </c>
      <c r="B317" s="246" t="s">
        <v>1963</v>
      </c>
      <c r="C317" s="256" t="s">
        <v>1964</v>
      </c>
      <c r="D317" s="247" t="s">
        <v>330</v>
      </c>
      <c r="E317" s="248">
        <v>1</v>
      </c>
      <c r="F317" s="249"/>
      <c r="G317" s="250">
        <f>ROUND(E317*F317,2)</f>
        <v>0</v>
      </c>
      <c r="H317" s="249"/>
      <c r="I317" s="250">
        <f>ROUND(E317*H317,2)</f>
        <v>0</v>
      </c>
      <c r="J317" s="249"/>
      <c r="K317" s="250">
        <f>ROUND(E317*J317,2)</f>
        <v>0</v>
      </c>
      <c r="L317" s="250">
        <v>12</v>
      </c>
      <c r="M317" s="250">
        <f>G317*(1+L317/100)</f>
        <v>0</v>
      </c>
      <c r="N317" s="248">
        <v>0</v>
      </c>
      <c r="O317" s="248">
        <f>ROUND(E317*N317,2)</f>
        <v>0</v>
      </c>
      <c r="P317" s="248">
        <v>0</v>
      </c>
      <c r="Q317" s="248">
        <f>ROUND(E317*P317,2)</f>
        <v>0</v>
      </c>
      <c r="R317" s="250"/>
      <c r="S317" s="250" t="s">
        <v>331</v>
      </c>
      <c r="T317" s="251" t="s">
        <v>316</v>
      </c>
      <c r="U317" s="224">
        <v>0</v>
      </c>
      <c r="V317" s="224">
        <f>ROUND(E317*U317,2)</f>
        <v>0</v>
      </c>
      <c r="W317" s="224"/>
      <c r="X317" s="224" t="s">
        <v>336</v>
      </c>
      <c r="Y317" s="224" t="s">
        <v>317</v>
      </c>
      <c r="Z317" s="214"/>
      <c r="AA317" s="214"/>
      <c r="AB317" s="214"/>
      <c r="AC317" s="214"/>
      <c r="AD317" s="214"/>
      <c r="AE317" s="214"/>
      <c r="AF317" s="214"/>
      <c r="AG317" s="214" t="s">
        <v>337</v>
      </c>
      <c r="AH317" s="214"/>
      <c r="AI317" s="214"/>
      <c r="AJ317" s="214"/>
      <c r="AK317" s="214"/>
      <c r="AL317" s="214"/>
      <c r="AM317" s="214"/>
      <c r="AN317" s="214"/>
      <c r="AO317" s="214"/>
      <c r="AP317" s="214"/>
      <c r="AQ317" s="214"/>
      <c r="AR317" s="214"/>
      <c r="AS317" s="214"/>
      <c r="AT317" s="214"/>
      <c r="AU317" s="214"/>
      <c r="AV317" s="214"/>
      <c r="AW317" s="214"/>
      <c r="AX317" s="214"/>
      <c r="AY317" s="214"/>
      <c r="AZ317" s="214"/>
      <c r="BA317" s="214"/>
      <c r="BB317" s="214"/>
      <c r="BC317" s="214"/>
      <c r="BD317" s="214"/>
      <c r="BE317" s="214"/>
      <c r="BF317" s="214"/>
      <c r="BG317" s="214"/>
      <c r="BH317" s="214"/>
    </row>
    <row r="318" spans="1:60" outlineLevel="1" x14ac:dyDescent="0.2">
      <c r="A318" s="236">
        <v>106</v>
      </c>
      <c r="B318" s="237" t="s">
        <v>769</v>
      </c>
      <c r="C318" s="254" t="s">
        <v>770</v>
      </c>
      <c r="D318" s="238" t="s">
        <v>375</v>
      </c>
      <c r="E318" s="239">
        <v>1</v>
      </c>
      <c r="F318" s="240"/>
      <c r="G318" s="241">
        <f>ROUND(E318*F318,2)</f>
        <v>0</v>
      </c>
      <c r="H318" s="240"/>
      <c r="I318" s="241">
        <f>ROUND(E318*H318,2)</f>
        <v>0</v>
      </c>
      <c r="J318" s="240"/>
      <c r="K318" s="241">
        <f>ROUND(E318*J318,2)</f>
        <v>0</v>
      </c>
      <c r="L318" s="241">
        <v>12</v>
      </c>
      <c r="M318" s="241">
        <f>G318*(1+L318/100)</f>
        <v>0</v>
      </c>
      <c r="N318" s="239">
        <v>1.0000000000000001E-5</v>
      </c>
      <c r="O318" s="239">
        <f>ROUND(E318*N318,2)</f>
        <v>0</v>
      </c>
      <c r="P318" s="239">
        <v>0</v>
      </c>
      <c r="Q318" s="239">
        <f>ROUND(E318*P318,2)</f>
        <v>0</v>
      </c>
      <c r="R318" s="241" t="s">
        <v>735</v>
      </c>
      <c r="S318" s="241" t="s">
        <v>315</v>
      </c>
      <c r="T318" s="242" t="s">
        <v>315</v>
      </c>
      <c r="U318" s="224">
        <v>0.26</v>
      </c>
      <c r="V318" s="224">
        <f>ROUND(E318*U318,2)</f>
        <v>0.26</v>
      </c>
      <c r="W318" s="224"/>
      <c r="X318" s="224" t="s">
        <v>336</v>
      </c>
      <c r="Y318" s="224" t="s">
        <v>317</v>
      </c>
      <c r="Z318" s="214"/>
      <c r="AA318" s="214"/>
      <c r="AB318" s="214"/>
      <c r="AC318" s="214"/>
      <c r="AD318" s="214"/>
      <c r="AE318" s="214"/>
      <c r="AF318" s="214"/>
      <c r="AG318" s="214" t="s">
        <v>367</v>
      </c>
      <c r="AH318" s="214"/>
      <c r="AI318" s="214"/>
      <c r="AJ318" s="214"/>
      <c r="AK318" s="214"/>
      <c r="AL318" s="214"/>
      <c r="AM318" s="214"/>
      <c r="AN318" s="214"/>
      <c r="AO318" s="214"/>
      <c r="AP318" s="214"/>
      <c r="AQ318" s="214"/>
      <c r="AR318" s="214"/>
      <c r="AS318" s="214"/>
      <c r="AT318" s="214"/>
      <c r="AU318" s="214"/>
      <c r="AV318" s="214"/>
      <c r="AW318" s="214"/>
      <c r="AX318" s="214"/>
      <c r="AY318" s="214"/>
      <c r="AZ318" s="214"/>
      <c r="BA318" s="214"/>
      <c r="BB318" s="214"/>
      <c r="BC318" s="214"/>
      <c r="BD318" s="214"/>
      <c r="BE318" s="214"/>
      <c r="BF318" s="214"/>
      <c r="BG318" s="214"/>
      <c r="BH318" s="214"/>
    </row>
    <row r="319" spans="1:60" outlineLevel="2" x14ac:dyDescent="0.2">
      <c r="A319" s="221"/>
      <c r="B319" s="222"/>
      <c r="C319" s="268" t="s">
        <v>1785</v>
      </c>
      <c r="D319" s="262"/>
      <c r="E319" s="263"/>
      <c r="F319" s="224"/>
      <c r="G319" s="224"/>
      <c r="H319" s="224"/>
      <c r="I319" s="224"/>
      <c r="J319" s="224"/>
      <c r="K319" s="224"/>
      <c r="L319" s="224"/>
      <c r="M319" s="224"/>
      <c r="N319" s="223"/>
      <c r="O319" s="223"/>
      <c r="P319" s="223"/>
      <c r="Q319" s="223"/>
      <c r="R319" s="224"/>
      <c r="S319" s="224"/>
      <c r="T319" s="224"/>
      <c r="U319" s="224"/>
      <c r="V319" s="224"/>
      <c r="W319" s="224"/>
      <c r="X319" s="224"/>
      <c r="Y319" s="224"/>
      <c r="Z319" s="214"/>
      <c r="AA319" s="214"/>
      <c r="AB319" s="214"/>
      <c r="AC319" s="214"/>
      <c r="AD319" s="214"/>
      <c r="AE319" s="214"/>
      <c r="AF319" s="214"/>
      <c r="AG319" s="214" t="s">
        <v>371</v>
      </c>
      <c r="AH319" s="214">
        <v>0</v>
      </c>
      <c r="AI319" s="214"/>
      <c r="AJ319" s="214"/>
      <c r="AK319" s="214"/>
      <c r="AL319" s="214"/>
      <c r="AM319" s="214"/>
      <c r="AN319" s="214"/>
      <c r="AO319" s="214"/>
      <c r="AP319" s="214"/>
      <c r="AQ319" s="214"/>
      <c r="AR319" s="214"/>
      <c r="AS319" s="214"/>
      <c r="AT319" s="214"/>
      <c r="AU319" s="214"/>
      <c r="AV319" s="214"/>
      <c r="AW319" s="214"/>
      <c r="AX319" s="214"/>
      <c r="AY319" s="214"/>
      <c r="AZ319" s="214"/>
      <c r="BA319" s="214"/>
      <c r="BB319" s="214"/>
      <c r="BC319" s="214"/>
      <c r="BD319" s="214"/>
      <c r="BE319" s="214"/>
      <c r="BF319" s="214"/>
      <c r="BG319" s="214"/>
      <c r="BH319" s="214"/>
    </row>
    <row r="320" spans="1:60" outlineLevel="3" x14ac:dyDescent="0.2">
      <c r="A320" s="221"/>
      <c r="B320" s="222"/>
      <c r="C320" s="268" t="s">
        <v>1786</v>
      </c>
      <c r="D320" s="262"/>
      <c r="E320" s="263"/>
      <c r="F320" s="224"/>
      <c r="G320" s="224"/>
      <c r="H320" s="224"/>
      <c r="I320" s="224"/>
      <c r="J320" s="224"/>
      <c r="K320" s="224"/>
      <c r="L320" s="224"/>
      <c r="M320" s="224"/>
      <c r="N320" s="223"/>
      <c r="O320" s="223"/>
      <c r="P320" s="223"/>
      <c r="Q320" s="223"/>
      <c r="R320" s="224"/>
      <c r="S320" s="224"/>
      <c r="T320" s="224"/>
      <c r="U320" s="224"/>
      <c r="V320" s="224"/>
      <c r="W320" s="224"/>
      <c r="X320" s="224"/>
      <c r="Y320" s="224"/>
      <c r="Z320" s="214"/>
      <c r="AA320" s="214"/>
      <c r="AB320" s="214"/>
      <c r="AC320" s="214"/>
      <c r="AD320" s="214"/>
      <c r="AE320" s="214"/>
      <c r="AF320" s="214"/>
      <c r="AG320" s="214" t="s">
        <v>371</v>
      </c>
      <c r="AH320" s="214">
        <v>0</v>
      </c>
      <c r="AI320" s="214"/>
      <c r="AJ320" s="214"/>
      <c r="AK320" s="214"/>
      <c r="AL320" s="214"/>
      <c r="AM320" s="214"/>
      <c r="AN320" s="214"/>
      <c r="AO320" s="214"/>
      <c r="AP320" s="214"/>
      <c r="AQ320" s="214"/>
      <c r="AR320" s="214"/>
      <c r="AS320" s="214"/>
      <c r="AT320" s="214"/>
      <c r="AU320" s="214"/>
      <c r="AV320" s="214"/>
      <c r="AW320" s="214"/>
      <c r="AX320" s="214"/>
      <c r="AY320" s="214"/>
      <c r="AZ320" s="214"/>
      <c r="BA320" s="214"/>
      <c r="BB320" s="214"/>
      <c r="BC320" s="214"/>
      <c r="BD320" s="214"/>
      <c r="BE320" s="214"/>
      <c r="BF320" s="214"/>
      <c r="BG320" s="214"/>
      <c r="BH320" s="214"/>
    </row>
    <row r="321" spans="1:60" outlineLevel="3" x14ac:dyDescent="0.2">
      <c r="A321" s="221"/>
      <c r="B321" s="222"/>
      <c r="C321" s="268" t="s">
        <v>179</v>
      </c>
      <c r="D321" s="262"/>
      <c r="E321" s="263">
        <v>1</v>
      </c>
      <c r="F321" s="224"/>
      <c r="G321" s="224"/>
      <c r="H321" s="224"/>
      <c r="I321" s="224"/>
      <c r="J321" s="224"/>
      <c r="K321" s="224"/>
      <c r="L321" s="224"/>
      <c r="M321" s="224"/>
      <c r="N321" s="223"/>
      <c r="O321" s="223"/>
      <c r="P321" s="223"/>
      <c r="Q321" s="223"/>
      <c r="R321" s="224"/>
      <c r="S321" s="224"/>
      <c r="T321" s="224"/>
      <c r="U321" s="224"/>
      <c r="V321" s="224"/>
      <c r="W321" s="224"/>
      <c r="X321" s="224"/>
      <c r="Y321" s="224"/>
      <c r="Z321" s="214"/>
      <c r="AA321" s="214"/>
      <c r="AB321" s="214"/>
      <c r="AC321" s="214"/>
      <c r="AD321" s="214"/>
      <c r="AE321" s="214"/>
      <c r="AF321" s="214"/>
      <c r="AG321" s="214" t="s">
        <v>371</v>
      </c>
      <c r="AH321" s="214">
        <v>0</v>
      </c>
      <c r="AI321" s="214"/>
      <c r="AJ321" s="214"/>
      <c r="AK321" s="214"/>
      <c r="AL321" s="214"/>
      <c r="AM321" s="214"/>
      <c r="AN321" s="214"/>
      <c r="AO321" s="214"/>
      <c r="AP321" s="214"/>
      <c r="AQ321" s="214"/>
      <c r="AR321" s="214"/>
      <c r="AS321" s="214"/>
      <c r="AT321" s="214"/>
      <c r="AU321" s="214"/>
      <c r="AV321" s="214"/>
      <c r="AW321" s="214"/>
      <c r="AX321" s="214"/>
      <c r="AY321" s="214"/>
      <c r="AZ321" s="214"/>
      <c r="BA321" s="214"/>
      <c r="BB321" s="214"/>
      <c r="BC321" s="214"/>
      <c r="BD321" s="214"/>
      <c r="BE321" s="214"/>
      <c r="BF321" s="214"/>
      <c r="BG321" s="214"/>
      <c r="BH321" s="214"/>
    </row>
    <row r="322" spans="1:60" outlineLevel="1" x14ac:dyDescent="0.2">
      <c r="A322" s="245">
        <v>107</v>
      </c>
      <c r="B322" s="246" t="s">
        <v>1175</v>
      </c>
      <c r="C322" s="256" t="s">
        <v>1176</v>
      </c>
      <c r="D322" s="247" t="s">
        <v>375</v>
      </c>
      <c r="E322" s="248">
        <v>1</v>
      </c>
      <c r="F322" s="249"/>
      <c r="G322" s="250">
        <f>ROUND(E322*F322,2)</f>
        <v>0</v>
      </c>
      <c r="H322" s="249"/>
      <c r="I322" s="250">
        <f>ROUND(E322*H322,2)</f>
        <v>0</v>
      </c>
      <c r="J322" s="249"/>
      <c r="K322" s="250">
        <f>ROUND(E322*J322,2)</f>
        <v>0</v>
      </c>
      <c r="L322" s="250">
        <v>12</v>
      </c>
      <c r="M322" s="250">
        <f>G322*(1+L322/100)</f>
        <v>0</v>
      </c>
      <c r="N322" s="248">
        <v>9.6000000000000002E-4</v>
      </c>
      <c r="O322" s="248">
        <f>ROUND(E322*N322,2)</f>
        <v>0</v>
      </c>
      <c r="P322" s="248">
        <v>0</v>
      </c>
      <c r="Q322" s="248">
        <f>ROUND(E322*P322,2)</f>
        <v>0</v>
      </c>
      <c r="R322" s="250" t="s">
        <v>428</v>
      </c>
      <c r="S322" s="250" t="s">
        <v>1177</v>
      </c>
      <c r="T322" s="251" t="s">
        <v>1177</v>
      </c>
      <c r="U322" s="224">
        <v>0</v>
      </c>
      <c r="V322" s="224">
        <f>ROUND(E322*U322,2)</f>
        <v>0</v>
      </c>
      <c r="W322" s="224"/>
      <c r="X322" s="224" t="s">
        <v>429</v>
      </c>
      <c r="Y322" s="224" t="s">
        <v>317</v>
      </c>
      <c r="Z322" s="214"/>
      <c r="AA322" s="214"/>
      <c r="AB322" s="214"/>
      <c r="AC322" s="214"/>
      <c r="AD322" s="214"/>
      <c r="AE322" s="214"/>
      <c r="AF322" s="214"/>
      <c r="AG322" s="214" t="s">
        <v>728</v>
      </c>
      <c r="AH322" s="214"/>
      <c r="AI322" s="214"/>
      <c r="AJ322" s="214"/>
      <c r="AK322" s="214"/>
      <c r="AL322" s="214"/>
      <c r="AM322" s="214"/>
      <c r="AN322" s="214"/>
      <c r="AO322" s="214"/>
      <c r="AP322" s="214"/>
      <c r="AQ322" s="214"/>
      <c r="AR322" s="214"/>
      <c r="AS322" s="214"/>
      <c r="AT322" s="214"/>
      <c r="AU322" s="214"/>
      <c r="AV322" s="214"/>
      <c r="AW322" s="214"/>
      <c r="AX322" s="214"/>
      <c r="AY322" s="214"/>
      <c r="AZ322" s="214"/>
      <c r="BA322" s="214"/>
      <c r="BB322" s="214"/>
      <c r="BC322" s="214"/>
      <c r="BD322" s="214"/>
      <c r="BE322" s="214"/>
      <c r="BF322" s="214"/>
      <c r="BG322" s="214"/>
      <c r="BH322" s="214"/>
    </row>
    <row r="323" spans="1:60" outlineLevel="1" x14ac:dyDescent="0.2">
      <c r="A323" s="236">
        <v>108</v>
      </c>
      <c r="B323" s="237" t="s">
        <v>1469</v>
      </c>
      <c r="C323" s="254" t="s">
        <v>1470</v>
      </c>
      <c r="D323" s="238" t="s">
        <v>581</v>
      </c>
      <c r="E323" s="239">
        <v>2.5989999999999999E-2</v>
      </c>
      <c r="F323" s="240"/>
      <c r="G323" s="241">
        <f>ROUND(E323*F323,2)</f>
        <v>0</v>
      </c>
      <c r="H323" s="240"/>
      <c r="I323" s="241">
        <f>ROUND(E323*H323,2)</f>
        <v>0</v>
      </c>
      <c r="J323" s="240"/>
      <c r="K323" s="241">
        <f>ROUND(E323*J323,2)</f>
        <v>0</v>
      </c>
      <c r="L323" s="241">
        <v>12</v>
      </c>
      <c r="M323" s="241">
        <f>G323*(1+L323/100)</f>
        <v>0</v>
      </c>
      <c r="N323" s="239">
        <v>0</v>
      </c>
      <c r="O323" s="239">
        <f>ROUND(E323*N323,2)</f>
        <v>0</v>
      </c>
      <c r="P323" s="239">
        <v>0</v>
      </c>
      <c r="Q323" s="239">
        <f>ROUND(E323*P323,2)</f>
        <v>0</v>
      </c>
      <c r="R323" s="241" t="s">
        <v>735</v>
      </c>
      <c r="S323" s="241" t="s">
        <v>315</v>
      </c>
      <c r="T323" s="242" t="s">
        <v>315</v>
      </c>
      <c r="U323" s="224">
        <v>2.4209999999999998</v>
      </c>
      <c r="V323" s="224">
        <f>ROUND(E323*U323,2)</f>
        <v>0.06</v>
      </c>
      <c r="W323" s="224"/>
      <c r="X323" s="224" t="s">
        <v>582</v>
      </c>
      <c r="Y323" s="224" t="s">
        <v>317</v>
      </c>
      <c r="Z323" s="214"/>
      <c r="AA323" s="214"/>
      <c r="AB323" s="214"/>
      <c r="AC323" s="214"/>
      <c r="AD323" s="214"/>
      <c r="AE323" s="214"/>
      <c r="AF323" s="214"/>
      <c r="AG323" s="214" t="s">
        <v>583</v>
      </c>
      <c r="AH323" s="214"/>
      <c r="AI323" s="214"/>
      <c r="AJ323" s="214"/>
      <c r="AK323" s="214"/>
      <c r="AL323" s="214"/>
      <c r="AM323" s="214"/>
      <c r="AN323" s="214"/>
      <c r="AO323" s="214"/>
      <c r="AP323" s="214"/>
      <c r="AQ323" s="214"/>
      <c r="AR323" s="214"/>
      <c r="AS323" s="214"/>
      <c r="AT323" s="214"/>
      <c r="AU323" s="214"/>
      <c r="AV323" s="214"/>
      <c r="AW323" s="214"/>
      <c r="AX323" s="214"/>
      <c r="AY323" s="214"/>
      <c r="AZ323" s="214"/>
      <c r="BA323" s="214"/>
      <c r="BB323" s="214"/>
      <c r="BC323" s="214"/>
      <c r="BD323" s="214"/>
      <c r="BE323" s="214"/>
      <c r="BF323" s="214"/>
      <c r="BG323" s="214"/>
      <c r="BH323" s="214"/>
    </row>
    <row r="324" spans="1:60" outlineLevel="2" x14ac:dyDescent="0.2">
      <c r="A324" s="221"/>
      <c r="B324" s="222"/>
      <c r="C324" s="267" t="s">
        <v>608</v>
      </c>
      <c r="D324" s="266"/>
      <c r="E324" s="266"/>
      <c r="F324" s="266"/>
      <c r="G324" s="266"/>
      <c r="H324" s="224"/>
      <c r="I324" s="224"/>
      <c r="J324" s="224"/>
      <c r="K324" s="224"/>
      <c r="L324" s="224"/>
      <c r="M324" s="224"/>
      <c r="N324" s="223"/>
      <c r="O324" s="223"/>
      <c r="P324" s="223"/>
      <c r="Q324" s="223"/>
      <c r="R324" s="224"/>
      <c r="S324" s="224"/>
      <c r="T324" s="224"/>
      <c r="U324" s="224"/>
      <c r="V324" s="224"/>
      <c r="W324" s="224"/>
      <c r="X324" s="224"/>
      <c r="Y324" s="224"/>
      <c r="Z324" s="214"/>
      <c r="AA324" s="214"/>
      <c r="AB324" s="214"/>
      <c r="AC324" s="214"/>
      <c r="AD324" s="214"/>
      <c r="AE324" s="214"/>
      <c r="AF324" s="214"/>
      <c r="AG324" s="214" t="s">
        <v>369</v>
      </c>
      <c r="AH324" s="214"/>
      <c r="AI324" s="214"/>
      <c r="AJ324" s="214"/>
      <c r="AK324" s="214"/>
      <c r="AL324" s="214"/>
      <c r="AM324" s="214"/>
      <c r="AN324" s="214"/>
      <c r="AO324" s="214"/>
      <c r="AP324" s="214"/>
      <c r="AQ324" s="214"/>
      <c r="AR324" s="214"/>
      <c r="AS324" s="214"/>
      <c r="AT324" s="214"/>
      <c r="AU324" s="214"/>
      <c r="AV324" s="214"/>
      <c r="AW324" s="214"/>
      <c r="AX324" s="214"/>
      <c r="AY324" s="214"/>
      <c r="AZ324" s="214"/>
      <c r="BA324" s="214"/>
      <c r="BB324" s="214"/>
      <c r="BC324" s="214"/>
      <c r="BD324" s="214"/>
      <c r="BE324" s="214"/>
      <c r="BF324" s="214"/>
      <c r="BG324" s="214"/>
      <c r="BH324" s="214"/>
    </row>
    <row r="325" spans="1:60" x14ac:dyDescent="0.2">
      <c r="A325" s="229" t="s">
        <v>310</v>
      </c>
      <c r="B325" s="230" t="s">
        <v>252</v>
      </c>
      <c r="C325" s="253" t="s">
        <v>253</v>
      </c>
      <c r="D325" s="231"/>
      <c r="E325" s="232"/>
      <c r="F325" s="233"/>
      <c r="G325" s="233">
        <f>SUMIF(AG326:AG355,"&lt;&gt;NOR",G326:G355)</f>
        <v>0</v>
      </c>
      <c r="H325" s="233"/>
      <c r="I325" s="233">
        <f>SUM(I326:I355)</f>
        <v>0</v>
      </c>
      <c r="J325" s="233"/>
      <c r="K325" s="233">
        <f>SUM(K326:K355)</f>
        <v>0</v>
      </c>
      <c r="L325" s="233"/>
      <c r="M325" s="233">
        <f>SUM(M326:M355)</f>
        <v>0</v>
      </c>
      <c r="N325" s="232"/>
      <c r="O325" s="232">
        <f>SUM(O326:O355)</f>
        <v>0.14000000000000001</v>
      </c>
      <c r="P325" s="232"/>
      <c r="Q325" s="232">
        <f>SUM(Q326:Q355)</f>
        <v>0</v>
      </c>
      <c r="R325" s="233"/>
      <c r="S325" s="233"/>
      <c r="T325" s="234"/>
      <c r="U325" s="228"/>
      <c r="V325" s="228">
        <f>SUM(V326:V355)</f>
        <v>6.580000000000001</v>
      </c>
      <c r="W325" s="228"/>
      <c r="X325" s="228"/>
      <c r="Y325" s="228"/>
      <c r="AG325" t="s">
        <v>311</v>
      </c>
    </row>
    <row r="326" spans="1:60" ht="22.5" outlineLevel="1" x14ac:dyDescent="0.2">
      <c r="A326" s="236">
        <v>109</v>
      </c>
      <c r="B326" s="237" t="s">
        <v>784</v>
      </c>
      <c r="C326" s="254" t="s">
        <v>785</v>
      </c>
      <c r="D326" s="238" t="s">
        <v>379</v>
      </c>
      <c r="E326" s="239">
        <v>4.13</v>
      </c>
      <c r="F326" s="240"/>
      <c r="G326" s="241">
        <f>ROUND(E326*F326,2)</f>
        <v>0</v>
      </c>
      <c r="H326" s="240"/>
      <c r="I326" s="241">
        <f>ROUND(E326*H326,2)</f>
        <v>0</v>
      </c>
      <c r="J326" s="240"/>
      <c r="K326" s="241">
        <f>ROUND(E326*J326,2)</f>
        <v>0</v>
      </c>
      <c r="L326" s="241">
        <v>12</v>
      </c>
      <c r="M326" s="241">
        <f>G326*(1+L326/100)</f>
        <v>0</v>
      </c>
      <c r="N326" s="239">
        <v>0</v>
      </c>
      <c r="O326" s="239">
        <f>ROUND(E326*N326,2)</f>
        <v>0</v>
      </c>
      <c r="P326" s="239">
        <v>0</v>
      </c>
      <c r="Q326" s="239">
        <f>ROUND(E326*P326,2)</f>
        <v>0</v>
      </c>
      <c r="R326" s="241" t="s">
        <v>786</v>
      </c>
      <c r="S326" s="241" t="s">
        <v>315</v>
      </c>
      <c r="T326" s="242" t="s">
        <v>315</v>
      </c>
      <c r="U326" s="224">
        <v>1.6E-2</v>
      </c>
      <c r="V326" s="224">
        <f>ROUND(E326*U326,2)</f>
        <v>7.0000000000000007E-2</v>
      </c>
      <c r="W326" s="224"/>
      <c r="X326" s="224" t="s">
        <v>336</v>
      </c>
      <c r="Y326" s="224" t="s">
        <v>317</v>
      </c>
      <c r="Z326" s="214"/>
      <c r="AA326" s="214"/>
      <c r="AB326" s="214"/>
      <c r="AC326" s="214"/>
      <c r="AD326" s="214"/>
      <c r="AE326" s="214"/>
      <c r="AF326" s="214"/>
      <c r="AG326" s="214" t="s">
        <v>337</v>
      </c>
      <c r="AH326" s="214"/>
      <c r="AI326" s="214"/>
      <c r="AJ326" s="214"/>
      <c r="AK326" s="214"/>
      <c r="AL326" s="214"/>
      <c r="AM326" s="214"/>
      <c r="AN326" s="214"/>
      <c r="AO326" s="214"/>
      <c r="AP326" s="214"/>
      <c r="AQ326" s="214"/>
      <c r="AR326" s="214"/>
      <c r="AS326" s="214"/>
      <c r="AT326" s="214"/>
      <c r="AU326" s="214"/>
      <c r="AV326" s="214"/>
      <c r="AW326" s="214"/>
      <c r="AX326" s="214"/>
      <c r="AY326" s="214"/>
      <c r="AZ326" s="214"/>
      <c r="BA326" s="214"/>
      <c r="BB326" s="214"/>
      <c r="BC326" s="214"/>
      <c r="BD326" s="214"/>
      <c r="BE326" s="214"/>
      <c r="BF326" s="214"/>
      <c r="BG326" s="214"/>
      <c r="BH326" s="214"/>
    </row>
    <row r="327" spans="1:60" outlineLevel="2" x14ac:dyDescent="0.2">
      <c r="A327" s="221"/>
      <c r="B327" s="222"/>
      <c r="C327" s="268" t="s">
        <v>1927</v>
      </c>
      <c r="D327" s="262"/>
      <c r="E327" s="263">
        <v>4.13</v>
      </c>
      <c r="F327" s="224"/>
      <c r="G327" s="224"/>
      <c r="H327" s="224"/>
      <c r="I327" s="224"/>
      <c r="J327" s="224"/>
      <c r="K327" s="224"/>
      <c r="L327" s="224"/>
      <c r="M327" s="224"/>
      <c r="N327" s="223"/>
      <c r="O327" s="223"/>
      <c r="P327" s="223"/>
      <c r="Q327" s="223"/>
      <c r="R327" s="224"/>
      <c r="S327" s="224"/>
      <c r="T327" s="224"/>
      <c r="U327" s="224"/>
      <c r="V327" s="224"/>
      <c r="W327" s="224"/>
      <c r="X327" s="224"/>
      <c r="Y327" s="224"/>
      <c r="Z327" s="214"/>
      <c r="AA327" s="214"/>
      <c r="AB327" s="214"/>
      <c r="AC327" s="214"/>
      <c r="AD327" s="214"/>
      <c r="AE327" s="214"/>
      <c r="AF327" s="214"/>
      <c r="AG327" s="214" t="s">
        <v>371</v>
      </c>
      <c r="AH327" s="214">
        <v>5</v>
      </c>
      <c r="AI327" s="214"/>
      <c r="AJ327" s="214"/>
      <c r="AK327" s="214"/>
      <c r="AL327" s="214"/>
      <c r="AM327" s="214"/>
      <c r="AN327" s="214"/>
      <c r="AO327" s="214"/>
      <c r="AP327" s="214"/>
      <c r="AQ327" s="214"/>
      <c r="AR327" s="214"/>
      <c r="AS327" s="214"/>
      <c r="AT327" s="214"/>
      <c r="AU327" s="214"/>
      <c r="AV327" s="214"/>
      <c r="AW327" s="214"/>
      <c r="AX327" s="214"/>
      <c r="AY327" s="214"/>
      <c r="AZ327" s="214"/>
      <c r="BA327" s="214"/>
      <c r="BB327" s="214"/>
      <c r="BC327" s="214"/>
      <c r="BD327" s="214"/>
      <c r="BE327" s="214"/>
      <c r="BF327" s="214"/>
      <c r="BG327" s="214"/>
      <c r="BH327" s="214"/>
    </row>
    <row r="328" spans="1:60" ht="22.5" outlineLevel="1" x14ac:dyDescent="0.2">
      <c r="A328" s="236">
        <v>110</v>
      </c>
      <c r="B328" s="237" t="s">
        <v>787</v>
      </c>
      <c r="C328" s="254" t="s">
        <v>788</v>
      </c>
      <c r="D328" s="238" t="s">
        <v>379</v>
      </c>
      <c r="E328" s="239">
        <v>4.13</v>
      </c>
      <c r="F328" s="240"/>
      <c r="G328" s="241">
        <f>ROUND(E328*F328,2)</f>
        <v>0</v>
      </c>
      <c r="H328" s="240"/>
      <c r="I328" s="241">
        <f>ROUND(E328*H328,2)</f>
        <v>0</v>
      </c>
      <c r="J328" s="240"/>
      <c r="K328" s="241">
        <f>ROUND(E328*J328,2)</f>
        <v>0</v>
      </c>
      <c r="L328" s="241">
        <v>12</v>
      </c>
      <c r="M328" s="241">
        <f>G328*(1+L328/100)</f>
        <v>0</v>
      </c>
      <c r="N328" s="239">
        <v>0</v>
      </c>
      <c r="O328" s="239">
        <f>ROUND(E328*N328,2)</f>
        <v>0</v>
      </c>
      <c r="P328" s="239">
        <v>0</v>
      </c>
      <c r="Q328" s="239">
        <f>ROUND(E328*P328,2)</f>
        <v>0</v>
      </c>
      <c r="R328" s="241" t="s">
        <v>786</v>
      </c>
      <c r="S328" s="241" t="s">
        <v>315</v>
      </c>
      <c r="T328" s="242" t="s">
        <v>315</v>
      </c>
      <c r="U328" s="224">
        <v>0.26</v>
      </c>
      <c r="V328" s="224">
        <f>ROUND(E328*U328,2)</f>
        <v>1.07</v>
      </c>
      <c r="W328" s="224"/>
      <c r="X328" s="224" t="s">
        <v>336</v>
      </c>
      <c r="Y328" s="224" t="s">
        <v>317</v>
      </c>
      <c r="Z328" s="214"/>
      <c r="AA328" s="214"/>
      <c r="AB328" s="214"/>
      <c r="AC328" s="214"/>
      <c r="AD328" s="214"/>
      <c r="AE328" s="214"/>
      <c r="AF328" s="214"/>
      <c r="AG328" s="214" t="s">
        <v>337</v>
      </c>
      <c r="AH328" s="214"/>
      <c r="AI328" s="214"/>
      <c r="AJ328" s="214"/>
      <c r="AK328" s="214"/>
      <c r="AL328" s="214"/>
      <c r="AM328" s="214"/>
      <c r="AN328" s="214"/>
      <c r="AO328" s="214"/>
      <c r="AP328" s="214"/>
      <c r="AQ328" s="214"/>
      <c r="AR328" s="214"/>
      <c r="AS328" s="214"/>
      <c r="AT328" s="214"/>
      <c r="AU328" s="214"/>
      <c r="AV328" s="214"/>
      <c r="AW328" s="214"/>
      <c r="AX328" s="214"/>
      <c r="AY328" s="214"/>
      <c r="AZ328" s="214"/>
      <c r="BA328" s="214"/>
      <c r="BB328" s="214"/>
      <c r="BC328" s="214"/>
      <c r="BD328" s="214"/>
      <c r="BE328" s="214"/>
      <c r="BF328" s="214"/>
      <c r="BG328" s="214"/>
      <c r="BH328" s="214"/>
    </row>
    <row r="329" spans="1:60" outlineLevel="2" x14ac:dyDescent="0.2">
      <c r="A329" s="221"/>
      <c r="B329" s="222"/>
      <c r="C329" s="255" t="s">
        <v>789</v>
      </c>
      <c r="D329" s="243"/>
      <c r="E329" s="243"/>
      <c r="F329" s="243"/>
      <c r="G329" s="243"/>
      <c r="H329" s="224"/>
      <c r="I329" s="224"/>
      <c r="J329" s="224"/>
      <c r="K329" s="224"/>
      <c r="L329" s="224"/>
      <c r="M329" s="224"/>
      <c r="N329" s="223"/>
      <c r="O329" s="223"/>
      <c r="P329" s="223"/>
      <c r="Q329" s="223"/>
      <c r="R329" s="224"/>
      <c r="S329" s="224"/>
      <c r="T329" s="224"/>
      <c r="U329" s="224"/>
      <c r="V329" s="224"/>
      <c r="W329" s="224"/>
      <c r="X329" s="224"/>
      <c r="Y329" s="224"/>
      <c r="Z329" s="214"/>
      <c r="AA329" s="214"/>
      <c r="AB329" s="214"/>
      <c r="AC329" s="214"/>
      <c r="AD329" s="214"/>
      <c r="AE329" s="214"/>
      <c r="AF329" s="214"/>
      <c r="AG329" s="214" t="s">
        <v>320</v>
      </c>
      <c r="AH329" s="214"/>
      <c r="AI329" s="214"/>
      <c r="AJ329" s="214"/>
      <c r="AK329" s="214"/>
      <c r="AL329" s="214"/>
      <c r="AM329" s="214"/>
      <c r="AN329" s="214"/>
      <c r="AO329" s="214"/>
      <c r="AP329" s="214"/>
      <c r="AQ329" s="214"/>
      <c r="AR329" s="214"/>
      <c r="AS329" s="214"/>
      <c r="AT329" s="214"/>
      <c r="AU329" s="214"/>
      <c r="AV329" s="214"/>
      <c r="AW329" s="214"/>
      <c r="AX329" s="214"/>
      <c r="AY329" s="214"/>
      <c r="AZ329" s="214"/>
      <c r="BA329" s="214"/>
      <c r="BB329" s="214"/>
      <c r="BC329" s="214"/>
      <c r="BD329" s="214"/>
      <c r="BE329" s="214"/>
      <c r="BF329" s="214"/>
      <c r="BG329" s="214"/>
      <c r="BH329" s="214"/>
    </row>
    <row r="330" spans="1:60" outlineLevel="3" x14ac:dyDescent="0.2">
      <c r="A330" s="221"/>
      <c r="B330" s="222"/>
      <c r="C330" s="258" t="s">
        <v>960</v>
      </c>
      <c r="D330" s="252"/>
      <c r="E330" s="252"/>
      <c r="F330" s="252"/>
      <c r="G330" s="252"/>
      <c r="H330" s="224"/>
      <c r="I330" s="224"/>
      <c r="J330" s="224"/>
      <c r="K330" s="224"/>
      <c r="L330" s="224"/>
      <c r="M330" s="224"/>
      <c r="N330" s="223"/>
      <c r="O330" s="223"/>
      <c r="P330" s="223"/>
      <c r="Q330" s="223"/>
      <c r="R330" s="224"/>
      <c r="S330" s="224"/>
      <c r="T330" s="224"/>
      <c r="U330" s="224"/>
      <c r="V330" s="224"/>
      <c r="W330" s="224"/>
      <c r="X330" s="224"/>
      <c r="Y330" s="224"/>
      <c r="Z330" s="214"/>
      <c r="AA330" s="214"/>
      <c r="AB330" s="214"/>
      <c r="AC330" s="214"/>
      <c r="AD330" s="214"/>
      <c r="AE330" s="214"/>
      <c r="AF330" s="214"/>
      <c r="AG330" s="214" t="s">
        <v>320</v>
      </c>
      <c r="AH330" s="214"/>
      <c r="AI330" s="214"/>
      <c r="AJ330" s="214"/>
      <c r="AK330" s="214"/>
      <c r="AL330" s="214"/>
      <c r="AM330" s="214"/>
      <c r="AN330" s="214"/>
      <c r="AO330" s="214"/>
      <c r="AP330" s="214"/>
      <c r="AQ330" s="214"/>
      <c r="AR330" s="214"/>
      <c r="AS330" s="214"/>
      <c r="AT330" s="214"/>
      <c r="AU330" s="214"/>
      <c r="AV330" s="214"/>
      <c r="AW330" s="214"/>
      <c r="AX330" s="214"/>
      <c r="AY330" s="214"/>
      <c r="AZ330" s="214"/>
      <c r="BA330" s="214"/>
      <c r="BB330" s="214"/>
      <c r="BC330" s="214"/>
      <c r="BD330" s="214"/>
      <c r="BE330" s="214"/>
      <c r="BF330" s="214"/>
      <c r="BG330" s="214"/>
      <c r="BH330" s="214"/>
    </row>
    <row r="331" spans="1:60" outlineLevel="3" x14ac:dyDescent="0.2">
      <c r="A331" s="221"/>
      <c r="B331" s="222"/>
      <c r="C331" s="258" t="s">
        <v>790</v>
      </c>
      <c r="D331" s="252"/>
      <c r="E331" s="252"/>
      <c r="F331" s="252"/>
      <c r="G331" s="252"/>
      <c r="H331" s="224"/>
      <c r="I331" s="224"/>
      <c r="J331" s="224"/>
      <c r="K331" s="224"/>
      <c r="L331" s="224"/>
      <c r="M331" s="224"/>
      <c r="N331" s="223"/>
      <c r="O331" s="223"/>
      <c r="P331" s="223"/>
      <c r="Q331" s="223"/>
      <c r="R331" s="224"/>
      <c r="S331" s="224"/>
      <c r="T331" s="224"/>
      <c r="U331" s="224"/>
      <c r="V331" s="224"/>
      <c r="W331" s="224"/>
      <c r="X331" s="224"/>
      <c r="Y331" s="224"/>
      <c r="Z331" s="214"/>
      <c r="AA331" s="214"/>
      <c r="AB331" s="214"/>
      <c r="AC331" s="214"/>
      <c r="AD331" s="214"/>
      <c r="AE331" s="214"/>
      <c r="AF331" s="214"/>
      <c r="AG331" s="214" t="s">
        <v>320</v>
      </c>
      <c r="AH331" s="214"/>
      <c r="AI331" s="214"/>
      <c r="AJ331" s="214"/>
      <c r="AK331" s="214"/>
      <c r="AL331" s="214"/>
      <c r="AM331" s="214"/>
      <c r="AN331" s="214"/>
      <c r="AO331" s="214"/>
      <c r="AP331" s="214"/>
      <c r="AQ331" s="214"/>
      <c r="AR331" s="214"/>
      <c r="AS331" s="214"/>
      <c r="AT331" s="214"/>
      <c r="AU331" s="214"/>
      <c r="AV331" s="214"/>
      <c r="AW331" s="214"/>
      <c r="AX331" s="214"/>
      <c r="AY331" s="214"/>
      <c r="AZ331" s="214"/>
      <c r="BA331" s="214"/>
      <c r="BB331" s="214"/>
      <c r="BC331" s="214"/>
      <c r="BD331" s="214"/>
      <c r="BE331" s="214"/>
      <c r="BF331" s="214"/>
      <c r="BG331" s="214"/>
      <c r="BH331" s="214"/>
    </row>
    <row r="332" spans="1:60" outlineLevel="3" x14ac:dyDescent="0.2">
      <c r="A332" s="221"/>
      <c r="B332" s="222"/>
      <c r="C332" s="258" t="s">
        <v>791</v>
      </c>
      <c r="D332" s="252"/>
      <c r="E332" s="252"/>
      <c r="F332" s="252"/>
      <c r="G332" s="252"/>
      <c r="H332" s="224"/>
      <c r="I332" s="224"/>
      <c r="J332" s="224"/>
      <c r="K332" s="224"/>
      <c r="L332" s="224"/>
      <c r="M332" s="224"/>
      <c r="N332" s="223"/>
      <c r="O332" s="223"/>
      <c r="P332" s="223"/>
      <c r="Q332" s="223"/>
      <c r="R332" s="224"/>
      <c r="S332" s="224"/>
      <c r="T332" s="224"/>
      <c r="U332" s="224"/>
      <c r="V332" s="224"/>
      <c r="W332" s="224"/>
      <c r="X332" s="224"/>
      <c r="Y332" s="224"/>
      <c r="Z332" s="214"/>
      <c r="AA332" s="214"/>
      <c r="AB332" s="214"/>
      <c r="AC332" s="214"/>
      <c r="AD332" s="214"/>
      <c r="AE332" s="214"/>
      <c r="AF332" s="214"/>
      <c r="AG332" s="214" t="s">
        <v>320</v>
      </c>
      <c r="AH332" s="214"/>
      <c r="AI332" s="214"/>
      <c r="AJ332" s="214"/>
      <c r="AK332" s="214"/>
      <c r="AL332" s="214"/>
      <c r="AM332" s="214"/>
      <c r="AN332" s="214"/>
      <c r="AO332" s="214"/>
      <c r="AP332" s="214"/>
      <c r="AQ332" s="214"/>
      <c r="AR332" s="214"/>
      <c r="AS332" s="214"/>
      <c r="AT332" s="214"/>
      <c r="AU332" s="214"/>
      <c r="AV332" s="214"/>
      <c r="AW332" s="214"/>
      <c r="AX332" s="214"/>
      <c r="AY332" s="214"/>
      <c r="AZ332" s="214"/>
      <c r="BA332" s="214"/>
      <c r="BB332" s="214"/>
      <c r="BC332" s="214"/>
      <c r="BD332" s="214"/>
      <c r="BE332" s="214"/>
      <c r="BF332" s="214"/>
      <c r="BG332" s="214"/>
      <c r="BH332" s="214"/>
    </row>
    <row r="333" spans="1:60" outlineLevel="3" x14ac:dyDescent="0.2">
      <c r="A333" s="221"/>
      <c r="B333" s="222"/>
      <c r="C333" s="258" t="s">
        <v>792</v>
      </c>
      <c r="D333" s="252"/>
      <c r="E333" s="252"/>
      <c r="F333" s="252"/>
      <c r="G333" s="252"/>
      <c r="H333" s="224"/>
      <c r="I333" s="224"/>
      <c r="J333" s="224"/>
      <c r="K333" s="224"/>
      <c r="L333" s="224"/>
      <c r="M333" s="224"/>
      <c r="N333" s="223"/>
      <c r="O333" s="223"/>
      <c r="P333" s="223"/>
      <c r="Q333" s="223"/>
      <c r="R333" s="224"/>
      <c r="S333" s="224"/>
      <c r="T333" s="224"/>
      <c r="U333" s="224"/>
      <c r="V333" s="224"/>
      <c r="W333" s="224"/>
      <c r="X333" s="224"/>
      <c r="Y333" s="224"/>
      <c r="Z333" s="214"/>
      <c r="AA333" s="214"/>
      <c r="AB333" s="214"/>
      <c r="AC333" s="214"/>
      <c r="AD333" s="214"/>
      <c r="AE333" s="214"/>
      <c r="AF333" s="214"/>
      <c r="AG333" s="214" t="s">
        <v>320</v>
      </c>
      <c r="AH333" s="214"/>
      <c r="AI333" s="214"/>
      <c r="AJ333" s="214"/>
      <c r="AK333" s="214"/>
      <c r="AL333" s="214"/>
      <c r="AM333" s="214"/>
      <c r="AN333" s="214"/>
      <c r="AO333" s="214"/>
      <c r="AP333" s="214"/>
      <c r="AQ333" s="214"/>
      <c r="AR333" s="214"/>
      <c r="AS333" s="214"/>
      <c r="AT333" s="214"/>
      <c r="AU333" s="214"/>
      <c r="AV333" s="214"/>
      <c r="AW333" s="214"/>
      <c r="AX333" s="214"/>
      <c r="AY333" s="214"/>
      <c r="AZ333" s="214"/>
      <c r="BA333" s="214"/>
      <c r="BB333" s="214"/>
      <c r="BC333" s="214"/>
      <c r="BD333" s="214"/>
      <c r="BE333" s="214"/>
      <c r="BF333" s="214"/>
      <c r="BG333" s="214"/>
      <c r="BH333" s="214"/>
    </row>
    <row r="334" spans="1:60" outlineLevel="3" x14ac:dyDescent="0.2">
      <c r="A334" s="221"/>
      <c r="B334" s="222"/>
      <c r="C334" s="258" t="s">
        <v>793</v>
      </c>
      <c r="D334" s="252"/>
      <c r="E334" s="252"/>
      <c r="F334" s="252"/>
      <c r="G334" s="252"/>
      <c r="H334" s="224"/>
      <c r="I334" s="224"/>
      <c r="J334" s="224"/>
      <c r="K334" s="224"/>
      <c r="L334" s="224"/>
      <c r="M334" s="224"/>
      <c r="N334" s="223"/>
      <c r="O334" s="223"/>
      <c r="P334" s="223"/>
      <c r="Q334" s="223"/>
      <c r="R334" s="224"/>
      <c r="S334" s="224"/>
      <c r="T334" s="224"/>
      <c r="U334" s="224"/>
      <c r="V334" s="224"/>
      <c r="W334" s="224"/>
      <c r="X334" s="224"/>
      <c r="Y334" s="224"/>
      <c r="Z334" s="214"/>
      <c r="AA334" s="214"/>
      <c r="AB334" s="214"/>
      <c r="AC334" s="214"/>
      <c r="AD334" s="214"/>
      <c r="AE334" s="214"/>
      <c r="AF334" s="214"/>
      <c r="AG334" s="214" t="s">
        <v>320</v>
      </c>
      <c r="AH334" s="214"/>
      <c r="AI334" s="214"/>
      <c r="AJ334" s="214"/>
      <c r="AK334" s="214"/>
      <c r="AL334" s="214"/>
      <c r="AM334" s="214"/>
      <c r="AN334" s="214"/>
      <c r="AO334" s="214"/>
      <c r="AP334" s="214"/>
      <c r="AQ334" s="214"/>
      <c r="AR334" s="214"/>
      <c r="AS334" s="214"/>
      <c r="AT334" s="214"/>
      <c r="AU334" s="214"/>
      <c r="AV334" s="214"/>
      <c r="AW334" s="214"/>
      <c r="AX334" s="214"/>
      <c r="AY334" s="214"/>
      <c r="AZ334" s="214"/>
      <c r="BA334" s="214"/>
      <c r="BB334" s="214"/>
      <c r="BC334" s="214"/>
      <c r="BD334" s="214"/>
      <c r="BE334" s="214"/>
      <c r="BF334" s="214"/>
      <c r="BG334" s="214"/>
      <c r="BH334" s="214"/>
    </row>
    <row r="335" spans="1:60" outlineLevel="2" x14ac:dyDescent="0.2">
      <c r="A335" s="221"/>
      <c r="B335" s="222"/>
      <c r="C335" s="268" t="s">
        <v>1927</v>
      </c>
      <c r="D335" s="262"/>
      <c r="E335" s="263">
        <v>4.13</v>
      </c>
      <c r="F335" s="224"/>
      <c r="G335" s="224"/>
      <c r="H335" s="224"/>
      <c r="I335" s="224"/>
      <c r="J335" s="224"/>
      <c r="K335" s="224"/>
      <c r="L335" s="224"/>
      <c r="M335" s="224"/>
      <c r="N335" s="223"/>
      <c r="O335" s="223"/>
      <c r="P335" s="223"/>
      <c r="Q335" s="223"/>
      <c r="R335" s="224"/>
      <c r="S335" s="224"/>
      <c r="T335" s="224"/>
      <c r="U335" s="224"/>
      <c r="V335" s="224"/>
      <c r="W335" s="224"/>
      <c r="X335" s="224"/>
      <c r="Y335" s="224"/>
      <c r="Z335" s="214"/>
      <c r="AA335" s="214"/>
      <c r="AB335" s="214"/>
      <c r="AC335" s="214"/>
      <c r="AD335" s="214"/>
      <c r="AE335" s="214"/>
      <c r="AF335" s="214"/>
      <c r="AG335" s="214" t="s">
        <v>371</v>
      </c>
      <c r="AH335" s="214">
        <v>5</v>
      </c>
      <c r="AI335" s="214"/>
      <c r="AJ335" s="214"/>
      <c r="AK335" s="214"/>
      <c r="AL335" s="214"/>
      <c r="AM335" s="214"/>
      <c r="AN335" s="214"/>
      <c r="AO335" s="214"/>
      <c r="AP335" s="214"/>
      <c r="AQ335" s="214"/>
      <c r="AR335" s="214"/>
      <c r="AS335" s="214"/>
      <c r="AT335" s="214"/>
      <c r="AU335" s="214"/>
      <c r="AV335" s="214"/>
      <c r="AW335" s="214"/>
      <c r="AX335" s="214"/>
      <c r="AY335" s="214"/>
      <c r="AZ335" s="214"/>
      <c r="BA335" s="214"/>
      <c r="BB335" s="214"/>
      <c r="BC335" s="214"/>
      <c r="BD335" s="214"/>
      <c r="BE335" s="214"/>
      <c r="BF335" s="214"/>
      <c r="BG335" s="214"/>
      <c r="BH335" s="214"/>
    </row>
    <row r="336" spans="1:60" outlineLevel="1" x14ac:dyDescent="0.2">
      <c r="A336" s="236">
        <v>111</v>
      </c>
      <c r="B336" s="237" t="s">
        <v>794</v>
      </c>
      <c r="C336" s="254" t="s">
        <v>795</v>
      </c>
      <c r="D336" s="238" t="s">
        <v>379</v>
      </c>
      <c r="E336" s="239">
        <v>4.13</v>
      </c>
      <c r="F336" s="240"/>
      <c r="G336" s="241">
        <f>ROUND(E336*F336,2)</f>
        <v>0</v>
      </c>
      <c r="H336" s="240"/>
      <c r="I336" s="241">
        <f>ROUND(E336*H336,2)</f>
        <v>0</v>
      </c>
      <c r="J336" s="240"/>
      <c r="K336" s="241">
        <f>ROUND(E336*J336,2)</f>
        <v>0</v>
      </c>
      <c r="L336" s="241">
        <v>12</v>
      </c>
      <c r="M336" s="241">
        <f>G336*(1+L336/100)</f>
        <v>0</v>
      </c>
      <c r="N336" s="239">
        <v>2.1000000000000001E-4</v>
      </c>
      <c r="O336" s="239">
        <f>ROUND(E336*N336,2)</f>
        <v>0</v>
      </c>
      <c r="P336" s="239">
        <v>0</v>
      </c>
      <c r="Q336" s="239">
        <f>ROUND(E336*P336,2)</f>
        <v>0</v>
      </c>
      <c r="R336" s="241" t="s">
        <v>786</v>
      </c>
      <c r="S336" s="241" t="s">
        <v>315</v>
      </c>
      <c r="T336" s="242" t="s">
        <v>315</v>
      </c>
      <c r="U336" s="224">
        <v>0.05</v>
      </c>
      <c r="V336" s="224">
        <f>ROUND(E336*U336,2)</f>
        <v>0.21</v>
      </c>
      <c r="W336" s="224"/>
      <c r="X336" s="224" t="s">
        <v>336</v>
      </c>
      <c r="Y336" s="224" t="s">
        <v>317</v>
      </c>
      <c r="Z336" s="214"/>
      <c r="AA336" s="214"/>
      <c r="AB336" s="214"/>
      <c r="AC336" s="214"/>
      <c r="AD336" s="214"/>
      <c r="AE336" s="214"/>
      <c r="AF336" s="214"/>
      <c r="AG336" s="214" t="s">
        <v>337</v>
      </c>
      <c r="AH336" s="214"/>
      <c r="AI336" s="214"/>
      <c r="AJ336" s="214"/>
      <c r="AK336" s="214"/>
      <c r="AL336" s="214"/>
      <c r="AM336" s="214"/>
      <c r="AN336" s="214"/>
      <c r="AO336" s="214"/>
      <c r="AP336" s="214"/>
      <c r="AQ336" s="214"/>
      <c r="AR336" s="214"/>
      <c r="AS336" s="214"/>
      <c r="AT336" s="214"/>
      <c r="AU336" s="214"/>
      <c r="AV336" s="214"/>
      <c r="AW336" s="214"/>
      <c r="AX336" s="214"/>
      <c r="AY336" s="214"/>
      <c r="AZ336" s="214"/>
      <c r="BA336" s="214"/>
      <c r="BB336" s="214"/>
      <c r="BC336" s="214"/>
      <c r="BD336" s="214"/>
      <c r="BE336" s="214"/>
      <c r="BF336" s="214"/>
      <c r="BG336" s="214"/>
      <c r="BH336" s="214"/>
    </row>
    <row r="337" spans="1:60" outlineLevel="2" x14ac:dyDescent="0.2">
      <c r="A337" s="221"/>
      <c r="B337" s="222"/>
      <c r="C337" s="255" t="s">
        <v>796</v>
      </c>
      <c r="D337" s="243"/>
      <c r="E337" s="243"/>
      <c r="F337" s="243"/>
      <c r="G337" s="243"/>
      <c r="H337" s="224"/>
      <c r="I337" s="224"/>
      <c r="J337" s="224"/>
      <c r="K337" s="224"/>
      <c r="L337" s="224"/>
      <c r="M337" s="224"/>
      <c r="N337" s="223"/>
      <c r="O337" s="223"/>
      <c r="P337" s="223"/>
      <c r="Q337" s="223"/>
      <c r="R337" s="224"/>
      <c r="S337" s="224"/>
      <c r="T337" s="224"/>
      <c r="U337" s="224"/>
      <c r="V337" s="224"/>
      <c r="W337" s="224"/>
      <c r="X337" s="224"/>
      <c r="Y337" s="224"/>
      <c r="Z337" s="214"/>
      <c r="AA337" s="214"/>
      <c r="AB337" s="214"/>
      <c r="AC337" s="214"/>
      <c r="AD337" s="214"/>
      <c r="AE337" s="214"/>
      <c r="AF337" s="214"/>
      <c r="AG337" s="214" t="s">
        <v>320</v>
      </c>
      <c r="AH337" s="214"/>
      <c r="AI337" s="214"/>
      <c r="AJ337" s="214"/>
      <c r="AK337" s="214"/>
      <c r="AL337" s="214"/>
      <c r="AM337" s="214"/>
      <c r="AN337" s="214"/>
      <c r="AO337" s="214"/>
      <c r="AP337" s="214"/>
      <c r="AQ337" s="214"/>
      <c r="AR337" s="214"/>
      <c r="AS337" s="214"/>
      <c r="AT337" s="214"/>
      <c r="AU337" s="214"/>
      <c r="AV337" s="214"/>
      <c r="AW337" s="214"/>
      <c r="AX337" s="214"/>
      <c r="AY337" s="214"/>
      <c r="AZ337" s="214"/>
      <c r="BA337" s="214"/>
      <c r="BB337" s="214"/>
      <c r="BC337" s="214"/>
      <c r="BD337" s="214"/>
      <c r="BE337" s="214"/>
      <c r="BF337" s="214"/>
      <c r="BG337" s="214"/>
      <c r="BH337" s="214"/>
    </row>
    <row r="338" spans="1:60" outlineLevel="2" x14ac:dyDescent="0.2">
      <c r="A338" s="221"/>
      <c r="B338" s="222"/>
      <c r="C338" s="268" t="s">
        <v>1927</v>
      </c>
      <c r="D338" s="262"/>
      <c r="E338" s="263">
        <v>4.13</v>
      </c>
      <c r="F338" s="224"/>
      <c r="G338" s="224"/>
      <c r="H338" s="224"/>
      <c r="I338" s="224"/>
      <c r="J338" s="224"/>
      <c r="K338" s="224"/>
      <c r="L338" s="224"/>
      <c r="M338" s="224"/>
      <c r="N338" s="223"/>
      <c r="O338" s="223"/>
      <c r="P338" s="223"/>
      <c r="Q338" s="223"/>
      <c r="R338" s="224"/>
      <c r="S338" s="224"/>
      <c r="T338" s="224"/>
      <c r="U338" s="224"/>
      <c r="V338" s="224"/>
      <c r="W338" s="224"/>
      <c r="X338" s="224"/>
      <c r="Y338" s="224"/>
      <c r="Z338" s="214"/>
      <c r="AA338" s="214"/>
      <c r="AB338" s="214"/>
      <c r="AC338" s="214"/>
      <c r="AD338" s="214"/>
      <c r="AE338" s="214"/>
      <c r="AF338" s="214"/>
      <c r="AG338" s="214" t="s">
        <v>371</v>
      </c>
      <c r="AH338" s="214">
        <v>5</v>
      </c>
      <c r="AI338" s="214"/>
      <c r="AJ338" s="214"/>
      <c r="AK338" s="214"/>
      <c r="AL338" s="214"/>
      <c r="AM338" s="214"/>
      <c r="AN338" s="214"/>
      <c r="AO338" s="214"/>
      <c r="AP338" s="214"/>
      <c r="AQ338" s="214"/>
      <c r="AR338" s="214"/>
      <c r="AS338" s="214"/>
      <c r="AT338" s="214"/>
      <c r="AU338" s="214"/>
      <c r="AV338" s="214"/>
      <c r="AW338" s="214"/>
      <c r="AX338" s="214"/>
      <c r="AY338" s="214"/>
      <c r="AZ338" s="214"/>
      <c r="BA338" s="214"/>
      <c r="BB338" s="214"/>
      <c r="BC338" s="214"/>
      <c r="BD338" s="214"/>
      <c r="BE338" s="214"/>
      <c r="BF338" s="214"/>
      <c r="BG338" s="214"/>
      <c r="BH338" s="214"/>
    </row>
    <row r="339" spans="1:60" ht="22.5" outlineLevel="1" x14ac:dyDescent="0.2">
      <c r="A339" s="236">
        <v>112</v>
      </c>
      <c r="B339" s="237" t="s">
        <v>797</v>
      </c>
      <c r="C339" s="254" t="s">
        <v>798</v>
      </c>
      <c r="D339" s="238" t="s">
        <v>379</v>
      </c>
      <c r="E339" s="239">
        <v>4.13</v>
      </c>
      <c r="F339" s="240"/>
      <c r="G339" s="241">
        <f>ROUND(E339*F339,2)</f>
        <v>0</v>
      </c>
      <c r="H339" s="240"/>
      <c r="I339" s="241">
        <f>ROUND(E339*H339,2)</f>
        <v>0</v>
      </c>
      <c r="J339" s="240"/>
      <c r="K339" s="241">
        <f>ROUND(E339*J339,2)</f>
        <v>0</v>
      </c>
      <c r="L339" s="241">
        <v>12</v>
      </c>
      <c r="M339" s="241">
        <f>G339*(1+L339/100)</f>
        <v>0</v>
      </c>
      <c r="N339" s="239">
        <v>5.0400000000000002E-3</v>
      </c>
      <c r="O339" s="239">
        <f>ROUND(E339*N339,2)</f>
        <v>0.02</v>
      </c>
      <c r="P339" s="239">
        <v>0</v>
      </c>
      <c r="Q339" s="239">
        <f>ROUND(E339*P339,2)</f>
        <v>0</v>
      </c>
      <c r="R339" s="241" t="s">
        <v>786</v>
      </c>
      <c r="S339" s="241" t="s">
        <v>315</v>
      </c>
      <c r="T339" s="242" t="s">
        <v>315</v>
      </c>
      <c r="U339" s="224">
        <v>0.98</v>
      </c>
      <c r="V339" s="224">
        <f>ROUND(E339*U339,2)</f>
        <v>4.05</v>
      </c>
      <c r="W339" s="224"/>
      <c r="X339" s="224" t="s">
        <v>336</v>
      </c>
      <c r="Y339" s="224" t="s">
        <v>317</v>
      </c>
      <c r="Z339" s="214"/>
      <c r="AA339" s="214"/>
      <c r="AB339" s="214"/>
      <c r="AC339" s="214"/>
      <c r="AD339" s="214"/>
      <c r="AE339" s="214"/>
      <c r="AF339" s="214"/>
      <c r="AG339" s="214" t="s">
        <v>337</v>
      </c>
      <c r="AH339" s="214"/>
      <c r="AI339" s="214"/>
      <c r="AJ339" s="214"/>
      <c r="AK339" s="214"/>
      <c r="AL339" s="214"/>
      <c r="AM339" s="214"/>
      <c r="AN339" s="214"/>
      <c r="AO339" s="214"/>
      <c r="AP339" s="214"/>
      <c r="AQ339" s="214"/>
      <c r="AR339" s="214"/>
      <c r="AS339" s="214"/>
      <c r="AT339" s="214"/>
      <c r="AU339" s="214"/>
      <c r="AV339" s="214"/>
      <c r="AW339" s="214"/>
      <c r="AX339" s="214"/>
      <c r="AY339" s="214"/>
      <c r="AZ339" s="214"/>
      <c r="BA339" s="214"/>
      <c r="BB339" s="214"/>
      <c r="BC339" s="214"/>
      <c r="BD339" s="214"/>
      <c r="BE339" s="214"/>
      <c r="BF339" s="214"/>
      <c r="BG339" s="214"/>
      <c r="BH339" s="214"/>
    </row>
    <row r="340" spans="1:60" outlineLevel="2" x14ac:dyDescent="0.2">
      <c r="A340" s="221"/>
      <c r="B340" s="222"/>
      <c r="C340" s="268" t="s">
        <v>1202</v>
      </c>
      <c r="D340" s="262"/>
      <c r="E340" s="263"/>
      <c r="F340" s="224"/>
      <c r="G340" s="224"/>
      <c r="H340" s="224"/>
      <c r="I340" s="224"/>
      <c r="J340" s="224"/>
      <c r="K340" s="224"/>
      <c r="L340" s="224"/>
      <c r="M340" s="224"/>
      <c r="N340" s="223"/>
      <c r="O340" s="223"/>
      <c r="P340" s="223"/>
      <c r="Q340" s="223"/>
      <c r="R340" s="224"/>
      <c r="S340" s="224"/>
      <c r="T340" s="224"/>
      <c r="U340" s="224"/>
      <c r="V340" s="224"/>
      <c r="W340" s="224"/>
      <c r="X340" s="224"/>
      <c r="Y340" s="224"/>
      <c r="Z340" s="214"/>
      <c r="AA340" s="214"/>
      <c r="AB340" s="214"/>
      <c r="AC340" s="214"/>
      <c r="AD340" s="214"/>
      <c r="AE340" s="214"/>
      <c r="AF340" s="214"/>
      <c r="AG340" s="214" t="s">
        <v>371</v>
      </c>
      <c r="AH340" s="214">
        <v>0</v>
      </c>
      <c r="AI340" s="214"/>
      <c r="AJ340" s="214"/>
      <c r="AK340" s="214"/>
      <c r="AL340" s="214"/>
      <c r="AM340" s="214"/>
      <c r="AN340" s="214"/>
      <c r="AO340" s="214"/>
      <c r="AP340" s="214"/>
      <c r="AQ340" s="214"/>
      <c r="AR340" s="214"/>
      <c r="AS340" s="214"/>
      <c r="AT340" s="214"/>
      <c r="AU340" s="214"/>
      <c r="AV340" s="214"/>
      <c r="AW340" s="214"/>
      <c r="AX340" s="214"/>
      <c r="AY340" s="214"/>
      <c r="AZ340" s="214"/>
      <c r="BA340" s="214"/>
      <c r="BB340" s="214"/>
      <c r="BC340" s="214"/>
      <c r="BD340" s="214"/>
      <c r="BE340" s="214"/>
      <c r="BF340" s="214"/>
      <c r="BG340" s="214"/>
      <c r="BH340" s="214"/>
    </row>
    <row r="341" spans="1:60" outlineLevel="3" x14ac:dyDescent="0.2">
      <c r="A341" s="221"/>
      <c r="B341" s="222"/>
      <c r="C341" s="268" t="s">
        <v>1881</v>
      </c>
      <c r="D341" s="262"/>
      <c r="E341" s="263">
        <v>3.16</v>
      </c>
      <c r="F341" s="224"/>
      <c r="G341" s="224"/>
      <c r="H341" s="224"/>
      <c r="I341" s="224"/>
      <c r="J341" s="224"/>
      <c r="K341" s="224"/>
      <c r="L341" s="224"/>
      <c r="M341" s="224"/>
      <c r="N341" s="223"/>
      <c r="O341" s="223"/>
      <c r="P341" s="223"/>
      <c r="Q341" s="223"/>
      <c r="R341" s="224"/>
      <c r="S341" s="224"/>
      <c r="T341" s="224"/>
      <c r="U341" s="224"/>
      <c r="V341" s="224"/>
      <c r="W341" s="224"/>
      <c r="X341" s="224"/>
      <c r="Y341" s="224"/>
      <c r="Z341" s="214"/>
      <c r="AA341" s="214"/>
      <c r="AB341" s="214"/>
      <c r="AC341" s="214"/>
      <c r="AD341" s="214"/>
      <c r="AE341" s="214"/>
      <c r="AF341" s="214"/>
      <c r="AG341" s="214" t="s">
        <v>371</v>
      </c>
      <c r="AH341" s="214">
        <v>0</v>
      </c>
      <c r="AI341" s="214"/>
      <c r="AJ341" s="214"/>
      <c r="AK341" s="214"/>
      <c r="AL341" s="214"/>
      <c r="AM341" s="214"/>
      <c r="AN341" s="214"/>
      <c r="AO341" s="214"/>
      <c r="AP341" s="214"/>
      <c r="AQ341" s="214"/>
      <c r="AR341" s="214"/>
      <c r="AS341" s="214"/>
      <c r="AT341" s="214"/>
      <c r="AU341" s="214"/>
      <c r="AV341" s="214"/>
      <c r="AW341" s="214"/>
      <c r="AX341" s="214"/>
      <c r="AY341" s="214"/>
      <c r="AZ341" s="214"/>
      <c r="BA341" s="214"/>
      <c r="BB341" s="214"/>
      <c r="BC341" s="214"/>
      <c r="BD341" s="214"/>
      <c r="BE341" s="214"/>
      <c r="BF341" s="214"/>
      <c r="BG341" s="214"/>
      <c r="BH341" s="214"/>
    </row>
    <row r="342" spans="1:60" outlineLevel="3" x14ac:dyDescent="0.2">
      <c r="A342" s="221"/>
      <c r="B342" s="222"/>
      <c r="C342" s="268" t="s">
        <v>1882</v>
      </c>
      <c r="D342" s="262"/>
      <c r="E342" s="263">
        <v>0.97</v>
      </c>
      <c r="F342" s="224"/>
      <c r="G342" s="224"/>
      <c r="H342" s="224"/>
      <c r="I342" s="224"/>
      <c r="J342" s="224"/>
      <c r="K342" s="224"/>
      <c r="L342" s="224"/>
      <c r="M342" s="224"/>
      <c r="N342" s="223"/>
      <c r="O342" s="223"/>
      <c r="P342" s="223"/>
      <c r="Q342" s="223"/>
      <c r="R342" s="224"/>
      <c r="S342" s="224"/>
      <c r="T342" s="224"/>
      <c r="U342" s="224"/>
      <c r="V342" s="224"/>
      <c r="W342" s="224"/>
      <c r="X342" s="224"/>
      <c r="Y342" s="224"/>
      <c r="Z342" s="214"/>
      <c r="AA342" s="214"/>
      <c r="AB342" s="214"/>
      <c r="AC342" s="214"/>
      <c r="AD342" s="214"/>
      <c r="AE342" s="214"/>
      <c r="AF342" s="214"/>
      <c r="AG342" s="214" t="s">
        <v>371</v>
      </c>
      <c r="AH342" s="214">
        <v>0</v>
      </c>
      <c r="AI342" s="214"/>
      <c r="AJ342" s="214"/>
      <c r="AK342" s="214"/>
      <c r="AL342" s="214"/>
      <c r="AM342" s="214"/>
      <c r="AN342" s="214"/>
      <c r="AO342" s="214"/>
      <c r="AP342" s="214"/>
      <c r="AQ342" s="214"/>
      <c r="AR342" s="214"/>
      <c r="AS342" s="214"/>
      <c r="AT342" s="214"/>
      <c r="AU342" s="214"/>
      <c r="AV342" s="214"/>
      <c r="AW342" s="214"/>
      <c r="AX342" s="214"/>
      <c r="AY342" s="214"/>
      <c r="AZ342" s="214"/>
      <c r="BA342" s="214"/>
      <c r="BB342" s="214"/>
      <c r="BC342" s="214"/>
      <c r="BD342" s="214"/>
      <c r="BE342" s="214"/>
      <c r="BF342" s="214"/>
      <c r="BG342" s="214"/>
      <c r="BH342" s="214"/>
    </row>
    <row r="343" spans="1:60" outlineLevel="1" x14ac:dyDescent="0.2">
      <c r="A343" s="236">
        <v>113</v>
      </c>
      <c r="B343" s="237" t="s">
        <v>800</v>
      </c>
      <c r="C343" s="254" t="s">
        <v>801</v>
      </c>
      <c r="D343" s="238" t="s">
        <v>403</v>
      </c>
      <c r="E343" s="239">
        <v>11.56</v>
      </c>
      <c r="F343" s="240"/>
      <c r="G343" s="241">
        <f>ROUND(E343*F343,2)</f>
        <v>0</v>
      </c>
      <c r="H343" s="240"/>
      <c r="I343" s="241">
        <f>ROUND(E343*H343,2)</f>
        <v>0</v>
      </c>
      <c r="J343" s="240"/>
      <c r="K343" s="241">
        <f>ROUND(E343*J343,2)</f>
        <v>0</v>
      </c>
      <c r="L343" s="241">
        <v>12</v>
      </c>
      <c r="M343" s="241">
        <f>G343*(1+L343/100)</f>
        <v>0</v>
      </c>
      <c r="N343" s="239">
        <v>4.0000000000000003E-5</v>
      </c>
      <c r="O343" s="239">
        <f>ROUND(E343*N343,2)</f>
        <v>0</v>
      </c>
      <c r="P343" s="239">
        <v>0</v>
      </c>
      <c r="Q343" s="239">
        <f>ROUND(E343*P343,2)</f>
        <v>0</v>
      </c>
      <c r="R343" s="241" t="s">
        <v>786</v>
      </c>
      <c r="S343" s="241" t="s">
        <v>315</v>
      </c>
      <c r="T343" s="242" t="s">
        <v>315</v>
      </c>
      <c r="U343" s="224">
        <v>7.0000000000000007E-2</v>
      </c>
      <c r="V343" s="224">
        <f>ROUND(E343*U343,2)</f>
        <v>0.81</v>
      </c>
      <c r="W343" s="224"/>
      <c r="X343" s="224" t="s">
        <v>336</v>
      </c>
      <c r="Y343" s="224" t="s">
        <v>317</v>
      </c>
      <c r="Z343" s="214"/>
      <c r="AA343" s="214"/>
      <c r="AB343" s="214"/>
      <c r="AC343" s="214"/>
      <c r="AD343" s="214"/>
      <c r="AE343" s="214"/>
      <c r="AF343" s="214"/>
      <c r="AG343" s="214" t="s">
        <v>337</v>
      </c>
      <c r="AH343" s="214"/>
      <c r="AI343" s="214"/>
      <c r="AJ343" s="214"/>
      <c r="AK343" s="214"/>
      <c r="AL343" s="214"/>
      <c r="AM343" s="214"/>
      <c r="AN343" s="214"/>
      <c r="AO343" s="214"/>
      <c r="AP343" s="214"/>
      <c r="AQ343" s="214"/>
      <c r="AR343" s="214"/>
      <c r="AS343" s="214"/>
      <c r="AT343" s="214"/>
      <c r="AU343" s="214"/>
      <c r="AV343" s="214"/>
      <c r="AW343" s="214"/>
      <c r="AX343" s="214"/>
      <c r="AY343" s="214"/>
      <c r="AZ343" s="214"/>
      <c r="BA343" s="214"/>
      <c r="BB343" s="214"/>
      <c r="BC343" s="214"/>
      <c r="BD343" s="214"/>
      <c r="BE343" s="214"/>
      <c r="BF343" s="214"/>
      <c r="BG343" s="214"/>
      <c r="BH343" s="214"/>
    </row>
    <row r="344" spans="1:60" outlineLevel="2" x14ac:dyDescent="0.2">
      <c r="A344" s="221"/>
      <c r="B344" s="222"/>
      <c r="C344" s="255" t="s">
        <v>802</v>
      </c>
      <c r="D344" s="243"/>
      <c r="E344" s="243"/>
      <c r="F344" s="243"/>
      <c r="G344" s="243"/>
      <c r="H344" s="224"/>
      <c r="I344" s="224"/>
      <c r="J344" s="224"/>
      <c r="K344" s="224"/>
      <c r="L344" s="224"/>
      <c r="M344" s="224"/>
      <c r="N344" s="223"/>
      <c r="O344" s="223"/>
      <c r="P344" s="223"/>
      <c r="Q344" s="223"/>
      <c r="R344" s="224"/>
      <c r="S344" s="224"/>
      <c r="T344" s="224"/>
      <c r="U344" s="224"/>
      <c r="V344" s="224"/>
      <c r="W344" s="224"/>
      <c r="X344" s="224"/>
      <c r="Y344" s="224"/>
      <c r="Z344" s="214"/>
      <c r="AA344" s="214"/>
      <c r="AB344" s="214"/>
      <c r="AC344" s="214"/>
      <c r="AD344" s="214"/>
      <c r="AE344" s="214"/>
      <c r="AF344" s="214"/>
      <c r="AG344" s="214" t="s">
        <v>320</v>
      </c>
      <c r="AH344" s="214"/>
      <c r="AI344" s="214"/>
      <c r="AJ344" s="214"/>
      <c r="AK344" s="214"/>
      <c r="AL344" s="214"/>
      <c r="AM344" s="214"/>
      <c r="AN344" s="214"/>
      <c r="AO344" s="214"/>
      <c r="AP344" s="214"/>
      <c r="AQ344" s="214"/>
      <c r="AR344" s="214"/>
      <c r="AS344" s="214"/>
      <c r="AT344" s="214"/>
      <c r="AU344" s="214"/>
      <c r="AV344" s="214"/>
      <c r="AW344" s="214"/>
      <c r="AX344" s="214"/>
      <c r="AY344" s="214"/>
      <c r="AZ344" s="214"/>
      <c r="BA344" s="214"/>
      <c r="BB344" s="214"/>
      <c r="BC344" s="214"/>
      <c r="BD344" s="214"/>
      <c r="BE344" s="214"/>
      <c r="BF344" s="214"/>
      <c r="BG344" s="214"/>
      <c r="BH344" s="214"/>
    </row>
    <row r="345" spans="1:60" outlineLevel="2" x14ac:dyDescent="0.2">
      <c r="A345" s="221"/>
      <c r="B345" s="222"/>
      <c r="C345" s="268" t="s">
        <v>1202</v>
      </c>
      <c r="D345" s="262"/>
      <c r="E345" s="263"/>
      <c r="F345" s="224"/>
      <c r="G345" s="224"/>
      <c r="H345" s="224"/>
      <c r="I345" s="224"/>
      <c r="J345" s="224"/>
      <c r="K345" s="224"/>
      <c r="L345" s="224"/>
      <c r="M345" s="224"/>
      <c r="N345" s="223"/>
      <c r="O345" s="223"/>
      <c r="P345" s="223"/>
      <c r="Q345" s="223"/>
      <c r="R345" s="224"/>
      <c r="S345" s="224"/>
      <c r="T345" s="224"/>
      <c r="U345" s="224"/>
      <c r="V345" s="224"/>
      <c r="W345" s="224"/>
      <c r="X345" s="224"/>
      <c r="Y345" s="224"/>
      <c r="Z345" s="214"/>
      <c r="AA345" s="214"/>
      <c r="AB345" s="214"/>
      <c r="AC345" s="214"/>
      <c r="AD345" s="214"/>
      <c r="AE345" s="214"/>
      <c r="AF345" s="214"/>
      <c r="AG345" s="214" t="s">
        <v>371</v>
      </c>
      <c r="AH345" s="214">
        <v>0</v>
      </c>
      <c r="AI345" s="214"/>
      <c r="AJ345" s="214"/>
      <c r="AK345" s="214"/>
      <c r="AL345" s="214"/>
      <c r="AM345" s="214"/>
      <c r="AN345" s="214"/>
      <c r="AO345" s="214"/>
      <c r="AP345" s="214"/>
      <c r="AQ345" s="214"/>
      <c r="AR345" s="214"/>
      <c r="AS345" s="214"/>
      <c r="AT345" s="214"/>
      <c r="AU345" s="214"/>
      <c r="AV345" s="214"/>
      <c r="AW345" s="214"/>
      <c r="AX345" s="214"/>
      <c r="AY345" s="214"/>
      <c r="AZ345" s="214"/>
      <c r="BA345" s="214"/>
      <c r="BB345" s="214"/>
      <c r="BC345" s="214"/>
      <c r="BD345" s="214"/>
      <c r="BE345" s="214"/>
      <c r="BF345" s="214"/>
      <c r="BG345" s="214"/>
      <c r="BH345" s="214"/>
    </row>
    <row r="346" spans="1:60" outlineLevel="3" x14ac:dyDescent="0.2">
      <c r="A346" s="221"/>
      <c r="B346" s="222"/>
      <c r="C346" s="268" t="s">
        <v>1883</v>
      </c>
      <c r="D346" s="262"/>
      <c r="E346" s="263">
        <v>7.52</v>
      </c>
      <c r="F346" s="224"/>
      <c r="G346" s="224"/>
      <c r="H346" s="224"/>
      <c r="I346" s="224"/>
      <c r="J346" s="224"/>
      <c r="K346" s="224"/>
      <c r="L346" s="224"/>
      <c r="M346" s="224"/>
      <c r="N346" s="223"/>
      <c r="O346" s="223"/>
      <c r="P346" s="223"/>
      <c r="Q346" s="223"/>
      <c r="R346" s="224"/>
      <c r="S346" s="224"/>
      <c r="T346" s="224"/>
      <c r="U346" s="224"/>
      <c r="V346" s="224"/>
      <c r="W346" s="224"/>
      <c r="X346" s="224"/>
      <c r="Y346" s="224"/>
      <c r="Z346" s="214"/>
      <c r="AA346" s="214"/>
      <c r="AB346" s="214"/>
      <c r="AC346" s="214"/>
      <c r="AD346" s="214"/>
      <c r="AE346" s="214"/>
      <c r="AF346" s="214"/>
      <c r="AG346" s="214" t="s">
        <v>371</v>
      </c>
      <c r="AH346" s="214">
        <v>0</v>
      </c>
      <c r="AI346" s="214"/>
      <c r="AJ346" s="214"/>
      <c r="AK346" s="214"/>
      <c r="AL346" s="214"/>
      <c r="AM346" s="214"/>
      <c r="AN346" s="214"/>
      <c r="AO346" s="214"/>
      <c r="AP346" s="214"/>
      <c r="AQ346" s="214"/>
      <c r="AR346" s="214"/>
      <c r="AS346" s="214"/>
      <c r="AT346" s="214"/>
      <c r="AU346" s="214"/>
      <c r="AV346" s="214"/>
      <c r="AW346" s="214"/>
      <c r="AX346" s="214"/>
      <c r="AY346" s="214"/>
      <c r="AZ346" s="214"/>
      <c r="BA346" s="214"/>
      <c r="BB346" s="214"/>
      <c r="BC346" s="214"/>
      <c r="BD346" s="214"/>
      <c r="BE346" s="214"/>
      <c r="BF346" s="214"/>
      <c r="BG346" s="214"/>
      <c r="BH346" s="214"/>
    </row>
    <row r="347" spans="1:60" outlineLevel="3" x14ac:dyDescent="0.2">
      <c r="A347" s="221"/>
      <c r="B347" s="222"/>
      <c r="C347" s="268" t="s">
        <v>1884</v>
      </c>
      <c r="D347" s="262"/>
      <c r="E347" s="263">
        <v>4.04</v>
      </c>
      <c r="F347" s="224"/>
      <c r="G347" s="224"/>
      <c r="H347" s="224"/>
      <c r="I347" s="224"/>
      <c r="J347" s="224"/>
      <c r="K347" s="224"/>
      <c r="L347" s="224"/>
      <c r="M347" s="224"/>
      <c r="N347" s="223"/>
      <c r="O347" s="223"/>
      <c r="P347" s="223"/>
      <c r="Q347" s="223"/>
      <c r="R347" s="224"/>
      <c r="S347" s="224"/>
      <c r="T347" s="224"/>
      <c r="U347" s="224"/>
      <c r="V347" s="224"/>
      <c r="W347" s="224"/>
      <c r="X347" s="224"/>
      <c r="Y347" s="224"/>
      <c r="Z347" s="214"/>
      <c r="AA347" s="214"/>
      <c r="AB347" s="214"/>
      <c r="AC347" s="214"/>
      <c r="AD347" s="214"/>
      <c r="AE347" s="214"/>
      <c r="AF347" s="214"/>
      <c r="AG347" s="214" t="s">
        <v>371</v>
      </c>
      <c r="AH347" s="214">
        <v>0</v>
      </c>
      <c r="AI347" s="214"/>
      <c r="AJ347" s="214"/>
      <c r="AK347" s="214"/>
      <c r="AL347" s="214"/>
      <c r="AM347" s="214"/>
      <c r="AN347" s="214"/>
      <c r="AO347" s="214"/>
      <c r="AP347" s="214"/>
      <c r="AQ347" s="214"/>
      <c r="AR347" s="214"/>
      <c r="AS347" s="214"/>
      <c r="AT347" s="214"/>
      <c r="AU347" s="214"/>
      <c r="AV347" s="214"/>
      <c r="AW347" s="214"/>
      <c r="AX347" s="214"/>
      <c r="AY347" s="214"/>
      <c r="AZ347" s="214"/>
      <c r="BA347" s="214"/>
      <c r="BB347" s="214"/>
      <c r="BC347" s="214"/>
      <c r="BD347" s="214"/>
      <c r="BE347" s="214"/>
      <c r="BF347" s="214"/>
      <c r="BG347" s="214"/>
      <c r="BH347" s="214"/>
    </row>
    <row r="348" spans="1:60" ht="22.5" outlineLevel="1" x14ac:dyDescent="0.2">
      <c r="A348" s="236">
        <v>114</v>
      </c>
      <c r="B348" s="237" t="s">
        <v>805</v>
      </c>
      <c r="C348" s="254" t="s">
        <v>806</v>
      </c>
      <c r="D348" s="238" t="s">
        <v>379</v>
      </c>
      <c r="E348" s="239">
        <v>4.5430000000000001</v>
      </c>
      <c r="F348" s="240"/>
      <c r="G348" s="241">
        <f>ROUND(E348*F348,2)</f>
        <v>0</v>
      </c>
      <c r="H348" s="240"/>
      <c r="I348" s="241">
        <f>ROUND(E348*H348,2)</f>
        <v>0</v>
      </c>
      <c r="J348" s="240"/>
      <c r="K348" s="241">
        <f>ROUND(E348*J348,2)</f>
        <v>0</v>
      </c>
      <c r="L348" s="241">
        <v>12</v>
      </c>
      <c r="M348" s="241">
        <f>G348*(1+L348/100)</f>
        <v>0</v>
      </c>
      <c r="N348" s="239">
        <v>1.7399999999999999E-2</v>
      </c>
      <c r="O348" s="239">
        <f>ROUND(E348*N348,2)</f>
        <v>0.08</v>
      </c>
      <c r="P348" s="239">
        <v>0</v>
      </c>
      <c r="Q348" s="239">
        <f>ROUND(E348*P348,2)</f>
        <v>0</v>
      </c>
      <c r="R348" s="241" t="s">
        <v>428</v>
      </c>
      <c r="S348" s="241" t="s">
        <v>315</v>
      </c>
      <c r="T348" s="242" t="s">
        <v>315</v>
      </c>
      <c r="U348" s="224">
        <v>0</v>
      </c>
      <c r="V348" s="224">
        <f>ROUND(E348*U348,2)</f>
        <v>0</v>
      </c>
      <c r="W348" s="224"/>
      <c r="X348" s="224" t="s">
        <v>429</v>
      </c>
      <c r="Y348" s="224" t="s">
        <v>317</v>
      </c>
      <c r="Z348" s="214"/>
      <c r="AA348" s="214"/>
      <c r="AB348" s="214"/>
      <c r="AC348" s="214"/>
      <c r="AD348" s="214"/>
      <c r="AE348" s="214"/>
      <c r="AF348" s="214"/>
      <c r="AG348" s="214" t="s">
        <v>728</v>
      </c>
      <c r="AH348" s="214"/>
      <c r="AI348" s="214"/>
      <c r="AJ348" s="214"/>
      <c r="AK348" s="214"/>
      <c r="AL348" s="214"/>
      <c r="AM348" s="214"/>
      <c r="AN348" s="214"/>
      <c r="AO348" s="214"/>
      <c r="AP348" s="214"/>
      <c r="AQ348" s="214"/>
      <c r="AR348" s="214"/>
      <c r="AS348" s="214"/>
      <c r="AT348" s="214"/>
      <c r="AU348" s="214"/>
      <c r="AV348" s="214"/>
      <c r="AW348" s="214"/>
      <c r="AX348" s="214"/>
      <c r="AY348" s="214"/>
      <c r="AZ348" s="214"/>
      <c r="BA348" s="214"/>
      <c r="BB348" s="214"/>
      <c r="BC348" s="214"/>
      <c r="BD348" s="214"/>
      <c r="BE348" s="214"/>
      <c r="BF348" s="214"/>
      <c r="BG348" s="214"/>
      <c r="BH348" s="214"/>
    </row>
    <row r="349" spans="1:60" outlineLevel="2" x14ac:dyDescent="0.2">
      <c r="A349" s="221"/>
      <c r="B349" s="222"/>
      <c r="C349" s="268" t="s">
        <v>1965</v>
      </c>
      <c r="D349" s="262"/>
      <c r="E349" s="263">
        <v>4.5430000000000001</v>
      </c>
      <c r="F349" s="224"/>
      <c r="G349" s="224"/>
      <c r="H349" s="224"/>
      <c r="I349" s="224"/>
      <c r="J349" s="224"/>
      <c r="K349" s="224"/>
      <c r="L349" s="224"/>
      <c r="M349" s="224"/>
      <c r="N349" s="223"/>
      <c r="O349" s="223"/>
      <c r="P349" s="223"/>
      <c r="Q349" s="223"/>
      <c r="R349" s="224"/>
      <c r="S349" s="224"/>
      <c r="T349" s="224"/>
      <c r="U349" s="224"/>
      <c r="V349" s="224"/>
      <c r="W349" s="224"/>
      <c r="X349" s="224"/>
      <c r="Y349" s="224"/>
      <c r="Z349" s="214"/>
      <c r="AA349" s="214"/>
      <c r="AB349" s="214"/>
      <c r="AC349" s="214"/>
      <c r="AD349" s="214"/>
      <c r="AE349" s="214"/>
      <c r="AF349" s="214"/>
      <c r="AG349" s="214" t="s">
        <v>371</v>
      </c>
      <c r="AH349" s="214">
        <v>0</v>
      </c>
      <c r="AI349" s="214"/>
      <c r="AJ349" s="214"/>
      <c r="AK349" s="214"/>
      <c r="AL349" s="214"/>
      <c r="AM349" s="214"/>
      <c r="AN349" s="214"/>
      <c r="AO349" s="214"/>
      <c r="AP349" s="214"/>
      <c r="AQ349" s="214"/>
      <c r="AR349" s="214"/>
      <c r="AS349" s="214"/>
      <c r="AT349" s="214"/>
      <c r="AU349" s="214"/>
      <c r="AV349" s="214"/>
      <c r="AW349" s="214"/>
      <c r="AX349" s="214"/>
      <c r="AY349" s="214"/>
      <c r="AZ349" s="214"/>
      <c r="BA349" s="214"/>
      <c r="BB349" s="214"/>
      <c r="BC349" s="214"/>
      <c r="BD349" s="214"/>
      <c r="BE349" s="214"/>
      <c r="BF349" s="214"/>
      <c r="BG349" s="214"/>
      <c r="BH349" s="214"/>
    </row>
    <row r="350" spans="1:60" ht="33.75" outlineLevel="1" x14ac:dyDescent="0.2">
      <c r="A350" s="236">
        <v>115</v>
      </c>
      <c r="B350" s="237" t="s">
        <v>1966</v>
      </c>
      <c r="C350" s="254" t="s">
        <v>1967</v>
      </c>
      <c r="D350" s="238" t="s">
        <v>403</v>
      </c>
      <c r="E350" s="239">
        <v>1.3</v>
      </c>
      <c r="F350" s="240"/>
      <c r="G350" s="241">
        <f>ROUND(E350*F350,2)</f>
        <v>0</v>
      </c>
      <c r="H350" s="240"/>
      <c r="I350" s="241">
        <f>ROUND(E350*H350,2)</f>
        <v>0</v>
      </c>
      <c r="J350" s="240"/>
      <c r="K350" s="241">
        <f>ROUND(E350*J350,2)</f>
        <v>0</v>
      </c>
      <c r="L350" s="241">
        <v>12</v>
      </c>
      <c r="M350" s="241">
        <f>G350*(1+L350/100)</f>
        <v>0</v>
      </c>
      <c r="N350" s="239">
        <v>1.3999999999999999E-4</v>
      </c>
      <c r="O350" s="239">
        <f>ROUND(E350*N350,2)</f>
        <v>0</v>
      </c>
      <c r="P350" s="239">
        <v>0</v>
      </c>
      <c r="Q350" s="239">
        <f>ROUND(E350*P350,2)</f>
        <v>0</v>
      </c>
      <c r="R350" s="241" t="s">
        <v>786</v>
      </c>
      <c r="S350" s="241" t="s">
        <v>315</v>
      </c>
      <c r="T350" s="242" t="s">
        <v>315</v>
      </c>
      <c r="U350" s="224">
        <v>0.15</v>
      </c>
      <c r="V350" s="224">
        <f>ROUND(E350*U350,2)</f>
        <v>0.2</v>
      </c>
      <c r="W350" s="224"/>
      <c r="X350" s="224" t="s">
        <v>336</v>
      </c>
      <c r="Y350" s="224" t="s">
        <v>317</v>
      </c>
      <c r="Z350" s="214"/>
      <c r="AA350" s="214"/>
      <c r="AB350" s="214"/>
      <c r="AC350" s="214"/>
      <c r="AD350" s="214"/>
      <c r="AE350" s="214"/>
      <c r="AF350" s="214"/>
      <c r="AG350" s="214" t="s">
        <v>337</v>
      </c>
      <c r="AH350" s="214"/>
      <c r="AI350" s="214"/>
      <c r="AJ350" s="214"/>
      <c r="AK350" s="214"/>
      <c r="AL350" s="214"/>
      <c r="AM350" s="214"/>
      <c r="AN350" s="214"/>
      <c r="AO350" s="214"/>
      <c r="AP350" s="214"/>
      <c r="AQ350" s="214"/>
      <c r="AR350" s="214"/>
      <c r="AS350" s="214"/>
      <c r="AT350" s="214"/>
      <c r="AU350" s="214"/>
      <c r="AV350" s="214"/>
      <c r="AW350" s="214"/>
      <c r="AX350" s="214"/>
      <c r="AY350" s="214"/>
      <c r="AZ350" s="214"/>
      <c r="BA350" s="214"/>
      <c r="BB350" s="214"/>
      <c r="BC350" s="214"/>
      <c r="BD350" s="214"/>
      <c r="BE350" s="214"/>
      <c r="BF350" s="214"/>
      <c r="BG350" s="214"/>
      <c r="BH350" s="214"/>
    </row>
    <row r="351" spans="1:60" outlineLevel="2" x14ac:dyDescent="0.2">
      <c r="A351" s="221"/>
      <c r="B351" s="222"/>
      <c r="C351" s="268" t="s">
        <v>1968</v>
      </c>
      <c r="D351" s="262"/>
      <c r="E351" s="263">
        <v>1.3</v>
      </c>
      <c r="F351" s="224"/>
      <c r="G351" s="224"/>
      <c r="H351" s="224"/>
      <c r="I351" s="224"/>
      <c r="J351" s="224"/>
      <c r="K351" s="224"/>
      <c r="L351" s="224"/>
      <c r="M351" s="224"/>
      <c r="N351" s="223"/>
      <c r="O351" s="223"/>
      <c r="P351" s="223"/>
      <c r="Q351" s="223"/>
      <c r="R351" s="224"/>
      <c r="S351" s="224"/>
      <c r="T351" s="224"/>
      <c r="U351" s="224"/>
      <c r="V351" s="224"/>
      <c r="W351" s="224"/>
      <c r="X351" s="224"/>
      <c r="Y351" s="224"/>
      <c r="Z351" s="214"/>
      <c r="AA351" s="214"/>
      <c r="AB351" s="214"/>
      <c r="AC351" s="214"/>
      <c r="AD351" s="214"/>
      <c r="AE351" s="214"/>
      <c r="AF351" s="214"/>
      <c r="AG351" s="214" t="s">
        <v>371</v>
      </c>
      <c r="AH351" s="214">
        <v>0</v>
      </c>
      <c r="AI351" s="214"/>
      <c r="AJ351" s="214"/>
      <c r="AK351" s="214"/>
      <c r="AL351" s="214"/>
      <c r="AM351" s="214"/>
      <c r="AN351" s="214"/>
      <c r="AO351" s="214"/>
      <c r="AP351" s="214"/>
      <c r="AQ351" s="214"/>
      <c r="AR351" s="214"/>
      <c r="AS351" s="214"/>
      <c r="AT351" s="214"/>
      <c r="AU351" s="214"/>
      <c r="AV351" s="214"/>
      <c r="AW351" s="214"/>
      <c r="AX351" s="214"/>
      <c r="AY351" s="214"/>
      <c r="AZ351" s="214"/>
      <c r="BA351" s="214"/>
      <c r="BB351" s="214"/>
      <c r="BC351" s="214"/>
      <c r="BD351" s="214"/>
      <c r="BE351" s="214"/>
      <c r="BF351" s="214"/>
      <c r="BG351" s="214"/>
      <c r="BH351" s="214"/>
    </row>
    <row r="352" spans="1:60" ht="22.5" outlineLevel="1" x14ac:dyDescent="0.2">
      <c r="A352" s="236">
        <v>116</v>
      </c>
      <c r="B352" s="237" t="s">
        <v>809</v>
      </c>
      <c r="C352" s="254" t="s">
        <v>810</v>
      </c>
      <c r="D352" s="238" t="s">
        <v>811</v>
      </c>
      <c r="E352" s="239">
        <v>35.104999999999997</v>
      </c>
      <c r="F352" s="240"/>
      <c r="G352" s="241">
        <f>ROUND(E352*F352,2)</f>
        <v>0</v>
      </c>
      <c r="H352" s="240"/>
      <c r="I352" s="241">
        <f>ROUND(E352*H352,2)</f>
        <v>0</v>
      </c>
      <c r="J352" s="240"/>
      <c r="K352" s="241">
        <f>ROUND(E352*J352,2)</f>
        <v>0</v>
      </c>
      <c r="L352" s="241">
        <v>12</v>
      </c>
      <c r="M352" s="241">
        <f>G352*(1+L352/100)</f>
        <v>0</v>
      </c>
      <c r="N352" s="239">
        <v>1E-3</v>
      </c>
      <c r="O352" s="239">
        <f>ROUND(E352*N352,2)</f>
        <v>0.04</v>
      </c>
      <c r="P352" s="239">
        <v>0</v>
      </c>
      <c r="Q352" s="239">
        <f>ROUND(E352*P352,2)</f>
        <v>0</v>
      </c>
      <c r="R352" s="241" t="s">
        <v>428</v>
      </c>
      <c r="S352" s="241" t="s">
        <v>315</v>
      </c>
      <c r="T352" s="242" t="s">
        <v>315</v>
      </c>
      <c r="U352" s="224">
        <v>0</v>
      </c>
      <c r="V352" s="224">
        <f>ROUND(E352*U352,2)</f>
        <v>0</v>
      </c>
      <c r="W352" s="224"/>
      <c r="X352" s="224" t="s">
        <v>429</v>
      </c>
      <c r="Y352" s="224" t="s">
        <v>317</v>
      </c>
      <c r="Z352" s="214"/>
      <c r="AA352" s="214"/>
      <c r="AB352" s="214"/>
      <c r="AC352" s="214"/>
      <c r="AD352" s="214"/>
      <c r="AE352" s="214"/>
      <c r="AF352" s="214"/>
      <c r="AG352" s="214" t="s">
        <v>430</v>
      </c>
      <c r="AH352" s="214"/>
      <c r="AI352" s="214"/>
      <c r="AJ352" s="214"/>
      <c r="AK352" s="214"/>
      <c r="AL352" s="214"/>
      <c r="AM352" s="214"/>
      <c r="AN352" s="214"/>
      <c r="AO352" s="214"/>
      <c r="AP352" s="214"/>
      <c r="AQ352" s="214"/>
      <c r="AR352" s="214"/>
      <c r="AS352" s="214"/>
      <c r="AT352" s="214"/>
      <c r="AU352" s="214"/>
      <c r="AV352" s="214"/>
      <c r="AW352" s="214"/>
      <c r="AX352" s="214"/>
      <c r="AY352" s="214"/>
      <c r="AZ352" s="214"/>
      <c r="BA352" s="214"/>
      <c r="BB352" s="214"/>
      <c r="BC352" s="214"/>
      <c r="BD352" s="214"/>
      <c r="BE352" s="214"/>
      <c r="BF352" s="214"/>
      <c r="BG352" s="214"/>
      <c r="BH352" s="214"/>
    </row>
    <row r="353" spans="1:60" outlineLevel="2" x14ac:dyDescent="0.2">
      <c r="A353" s="221"/>
      <c r="B353" s="222"/>
      <c r="C353" s="268" t="s">
        <v>1969</v>
      </c>
      <c r="D353" s="262"/>
      <c r="E353" s="263">
        <v>35.104999999999997</v>
      </c>
      <c r="F353" s="224"/>
      <c r="G353" s="224"/>
      <c r="H353" s="224"/>
      <c r="I353" s="224"/>
      <c r="J353" s="224"/>
      <c r="K353" s="224"/>
      <c r="L353" s="224"/>
      <c r="M353" s="224"/>
      <c r="N353" s="223"/>
      <c r="O353" s="223"/>
      <c r="P353" s="223"/>
      <c r="Q353" s="223"/>
      <c r="R353" s="224"/>
      <c r="S353" s="224"/>
      <c r="T353" s="224"/>
      <c r="U353" s="224"/>
      <c r="V353" s="224"/>
      <c r="W353" s="224"/>
      <c r="X353" s="224"/>
      <c r="Y353" s="224"/>
      <c r="Z353" s="214"/>
      <c r="AA353" s="214"/>
      <c r="AB353" s="214"/>
      <c r="AC353" s="214"/>
      <c r="AD353" s="214"/>
      <c r="AE353" s="214"/>
      <c r="AF353" s="214"/>
      <c r="AG353" s="214" t="s">
        <v>371</v>
      </c>
      <c r="AH353" s="214">
        <v>0</v>
      </c>
      <c r="AI353" s="214"/>
      <c r="AJ353" s="214"/>
      <c r="AK353" s="214"/>
      <c r="AL353" s="214"/>
      <c r="AM353" s="214"/>
      <c r="AN353" s="214"/>
      <c r="AO353" s="214"/>
      <c r="AP353" s="214"/>
      <c r="AQ353" s="214"/>
      <c r="AR353" s="214"/>
      <c r="AS353" s="214"/>
      <c r="AT353" s="214"/>
      <c r="AU353" s="214"/>
      <c r="AV353" s="214"/>
      <c r="AW353" s="214"/>
      <c r="AX353" s="214"/>
      <c r="AY353" s="214"/>
      <c r="AZ353" s="214"/>
      <c r="BA353" s="214"/>
      <c r="BB353" s="214"/>
      <c r="BC353" s="214"/>
      <c r="BD353" s="214"/>
      <c r="BE353" s="214"/>
      <c r="BF353" s="214"/>
      <c r="BG353" s="214"/>
      <c r="BH353" s="214"/>
    </row>
    <row r="354" spans="1:60" outlineLevel="1" x14ac:dyDescent="0.2">
      <c r="A354" s="236">
        <v>117</v>
      </c>
      <c r="B354" s="237" t="s">
        <v>1476</v>
      </c>
      <c r="C354" s="254" t="s">
        <v>1477</v>
      </c>
      <c r="D354" s="238" t="s">
        <v>581</v>
      </c>
      <c r="E354" s="239">
        <v>0.13647999999999999</v>
      </c>
      <c r="F354" s="240"/>
      <c r="G354" s="241">
        <f>ROUND(E354*F354,2)</f>
        <v>0</v>
      </c>
      <c r="H354" s="240"/>
      <c r="I354" s="241">
        <f>ROUND(E354*H354,2)</f>
        <v>0</v>
      </c>
      <c r="J354" s="240"/>
      <c r="K354" s="241">
        <f>ROUND(E354*J354,2)</f>
        <v>0</v>
      </c>
      <c r="L354" s="241">
        <v>12</v>
      </c>
      <c r="M354" s="241">
        <f>G354*(1+L354/100)</f>
        <v>0</v>
      </c>
      <c r="N354" s="239">
        <v>0</v>
      </c>
      <c r="O354" s="239">
        <f>ROUND(E354*N354,2)</f>
        <v>0</v>
      </c>
      <c r="P354" s="239">
        <v>0</v>
      </c>
      <c r="Q354" s="239">
        <f>ROUND(E354*P354,2)</f>
        <v>0</v>
      </c>
      <c r="R354" s="241" t="s">
        <v>786</v>
      </c>
      <c r="S354" s="241" t="s">
        <v>315</v>
      </c>
      <c r="T354" s="242" t="s">
        <v>315</v>
      </c>
      <c r="U354" s="224">
        <v>1.2649999999999999</v>
      </c>
      <c r="V354" s="224">
        <f>ROUND(E354*U354,2)</f>
        <v>0.17</v>
      </c>
      <c r="W354" s="224"/>
      <c r="X354" s="224" t="s">
        <v>582</v>
      </c>
      <c r="Y354" s="224" t="s">
        <v>317</v>
      </c>
      <c r="Z354" s="214"/>
      <c r="AA354" s="214"/>
      <c r="AB354" s="214"/>
      <c r="AC354" s="214"/>
      <c r="AD354" s="214"/>
      <c r="AE354" s="214"/>
      <c r="AF354" s="214"/>
      <c r="AG354" s="214" t="s">
        <v>583</v>
      </c>
      <c r="AH354" s="214"/>
      <c r="AI354" s="214"/>
      <c r="AJ354" s="214"/>
      <c r="AK354" s="214"/>
      <c r="AL354" s="214"/>
      <c r="AM354" s="214"/>
      <c r="AN354" s="214"/>
      <c r="AO354" s="214"/>
      <c r="AP354" s="214"/>
      <c r="AQ354" s="214"/>
      <c r="AR354" s="214"/>
      <c r="AS354" s="214"/>
      <c r="AT354" s="214"/>
      <c r="AU354" s="214"/>
      <c r="AV354" s="214"/>
      <c r="AW354" s="214"/>
      <c r="AX354" s="214"/>
      <c r="AY354" s="214"/>
      <c r="AZ354" s="214"/>
      <c r="BA354" s="214"/>
      <c r="BB354" s="214"/>
      <c r="BC354" s="214"/>
      <c r="BD354" s="214"/>
      <c r="BE354" s="214"/>
      <c r="BF354" s="214"/>
      <c r="BG354" s="214"/>
      <c r="BH354" s="214"/>
    </row>
    <row r="355" spans="1:60" outlineLevel="2" x14ac:dyDescent="0.2">
      <c r="A355" s="221"/>
      <c r="B355" s="222"/>
      <c r="C355" s="267" t="s">
        <v>608</v>
      </c>
      <c r="D355" s="266"/>
      <c r="E355" s="266"/>
      <c r="F355" s="266"/>
      <c r="G355" s="266"/>
      <c r="H355" s="224"/>
      <c r="I355" s="224"/>
      <c r="J355" s="224"/>
      <c r="K355" s="224"/>
      <c r="L355" s="224"/>
      <c r="M355" s="224"/>
      <c r="N355" s="223"/>
      <c r="O355" s="223"/>
      <c r="P355" s="223"/>
      <c r="Q355" s="223"/>
      <c r="R355" s="224"/>
      <c r="S355" s="224"/>
      <c r="T355" s="224"/>
      <c r="U355" s="224"/>
      <c r="V355" s="224"/>
      <c r="W355" s="224"/>
      <c r="X355" s="224"/>
      <c r="Y355" s="224"/>
      <c r="Z355" s="214"/>
      <c r="AA355" s="214"/>
      <c r="AB355" s="214"/>
      <c r="AC355" s="214"/>
      <c r="AD355" s="214"/>
      <c r="AE355" s="214"/>
      <c r="AF355" s="214"/>
      <c r="AG355" s="214" t="s">
        <v>369</v>
      </c>
      <c r="AH355" s="214"/>
      <c r="AI355" s="214"/>
      <c r="AJ355" s="214"/>
      <c r="AK355" s="214"/>
      <c r="AL355" s="214"/>
      <c r="AM355" s="214"/>
      <c r="AN355" s="214"/>
      <c r="AO355" s="214"/>
      <c r="AP355" s="214"/>
      <c r="AQ355" s="214"/>
      <c r="AR355" s="214"/>
      <c r="AS355" s="214"/>
      <c r="AT355" s="214"/>
      <c r="AU355" s="214"/>
      <c r="AV355" s="214"/>
      <c r="AW355" s="214"/>
      <c r="AX355" s="214"/>
      <c r="AY355" s="214"/>
      <c r="AZ355" s="214"/>
      <c r="BA355" s="214"/>
      <c r="BB355" s="214"/>
      <c r="BC355" s="214"/>
      <c r="BD355" s="214"/>
      <c r="BE355" s="214"/>
      <c r="BF355" s="214"/>
      <c r="BG355" s="214"/>
      <c r="BH355" s="214"/>
    </row>
    <row r="356" spans="1:60" x14ac:dyDescent="0.2">
      <c r="A356" s="229" t="s">
        <v>310</v>
      </c>
      <c r="B356" s="230" t="s">
        <v>260</v>
      </c>
      <c r="C356" s="253" t="s">
        <v>261</v>
      </c>
      <c r="D356" s="231"/>
      <c r="E356" s="232"/>
      <c r="F356" s="233"/>
      <c r="G356" s="233">
        <f>SUMIF(AG357:AG370,"&lt;&gt;NOR",G357:G370)</f>
        <v>0</v>
      </c>
      <c r="H356" s="233"/>
      <c r="I356" s="233">
        <f>SUM(I357:I370)</f>
        <v>0</v>
      </c>
      <c r="J356" s="233"/>
      <c r="K356" s="233">
        <f>SUM(K357:K370)</f>
        <v>0</v>
      </c>
      <c r="L356" s="233"/>
      <c r="M356" s="233">
        <f>SUM(M357:M370)</f>
        <v>0</v>
      </c>
      <c r="N356" s="232"/>
      <c r="O356" s="232">
        <f>SUM(O357:O370)</f>
        <v>0.8</v>
      </c>
      <c r="P356" s="232"/>
      <c r="Q356" s="232">
        <f>SUM(Q357:Q370)</f>
        <v>0</v>
      </c>
      <c r="R356" s="233"/>
      <c r="S356" s="233"/>
      <c r="T356" s="234"/>
      <c r="U356" s="228"/>
      <c r="V356" s="228">
        <f>SUM(V357:V370)</f>
        <v>31.939999999999998</v>
      </c>
      <c r="W356" s="228"/>
      <c r="X356" s="228"/>
      <c r="Y356" s="228"/>
      <c r="AG356" t="s">
        <v>311</v>
      </c>
    </row>
    <row r="357" spans="1:60" outlineLevel="1" x14ac:dyDescent="0.2">
      <c r="A357" s="236">
        <v>118</v>
      </c>
      <c r="B357" s="237" t="s">
        <v>857</v>
      </c>
      <c r="C357" s="254" t="s">
        <v>858</v>
      </c>
      <c r="D357" s="238" t="s">
        <v>379</v>
      </c>
      <c r="E357" s="239">
        <v>29.983000000000001</v>
      </c>
      <c r="F357" s="240"/>
      <c r="G357" s="241">
        <f>ROUND(E357*F357,2)</f>
        <v>0</v>
      </c>
      <c r="H357" s="240"/>
      <c r="I357" s="241">
        <f>ROUND(E357*H357,2)</f>
        <v>0</v>
      </c>
      <c r="J357" s="240"/>
      <c r="K357" s="241">
        <f>ROUND(E357*J357,2)</f>
        <v>0</v>
      </c>
      <c r="L357" s="241">
        <v>12</v>
      </c>
      <c r="M357" s="241">
        <f>G357*(1+L357/100)</f>
        <v>0</v>
      </c>
      <c r="N357" s="239">
        <v>2.1000000000000001E-4</v>
      </c>
      <c r="O357" s="239">
        <f>ROUND(E357*N357,2)</f>
        <v>0.01</v>
      </c>
      <c r="P357" s="239">
        <v>0</v>
      </c>
      <c r="Q357" s="239">
        <f>ROUND(E357*P357,2)</f>
        <v>0</v>
      </c>
      <c r="R357" s="241" t="s">
        <v>786</v>
      </c>
      <c r="S357" s="241" t="s">
        <v>315</v>
      </c>
      <c r="T357" s="242" t="s">
        <v>315</v>
      </c>
      <c r="U357" s="224">
        <v>0.05</v>
      </c>
      <c r="V357" s="224">
        <f>ROUND(E357*U357,2)</f>
        <v>1.5</v>
      </c>
      <c r="W357" s="224"/>
      <c r="X357" s="224" t="s">
        <v>336</v>
      </c>
      <c r="Y357" s="224" t="s">
        <v>317</v>
      </c>
      <c r="Z357" s="214"/>
      <c r="AA357" s="214"/>
      <c r="AB357" s="214"/>
      <c r="AC357" s="214"/>
      <c r="AD357" s="214"/>
      <c r="AE357" s="214"/>
      <c r="AF357" s="214"/>
      <c r="AG357" s="214" t="s">
        <v>337</v>
      </c>
      <c r="AH357" s="214"/>
      <c r="AI357" s="214"/>
      <c r="AJ357" s="214"/>
      <c r="AK357" s="214"/>
      <c r="AL357" s="214"/>
      <c r="AM357" s="214"/>
      <c r="AN357" s="214"/>
      <c r="AO357" s="214"/>
      <c r="AP357" s="214"/>
      <c r="AQ357" s="214"/>
      <c r="AR357" s="214"/>
      <c r="AS357" s="214"/>
      <c r="AT357" s="214"/>
      <c r="AU357" s="214"/>
      <c r="AV357" s="214"/>
      <c r="AW357" s="214"/>
      <c r="AX357" s="214"/>
      <c r="AY357" s="214"/>
      <c r="AZ357" s="214"/>
      <c r="BA357" s="214"/>
      <c r="BB357" s="214"/>
      <c r="BC357" s="214"/>
      <c r="BD357" s="214"/>
      <c r="BE357" s="214"/>
      <c r="BF357" s="214"/>
      <c r="BG357" s="214"/>
      <c r="BH357" s="214"/>
    </row>
    <row r="358" spans="1:60" outlineLevel="2" x14ac:dyDescent="0.2">
      <c r="A358" s="221"/>
      <c r="B358" s="222"/>
      <c r="C358" s="255" t="s">
        <v>1231</v>
      </c>
      <c r="D358" s="243"/>
      <c r="E358" s="243"/>
      <c r="F358" s="243"/>
      <c r="G358" s="243"/>
      <c r="H358" s="224"/>
      <c r="I358" s="224"/>
      <c r="J358" s="224"/>
      <c r="K358" s="224"/>
      <c r="L358" s="224"/>
      <c r="M358" s="224"/>
      <c r="N358" s="223"/>
      <c r="O358" s="223"/>
      <c r="P358" s="223"/>
      <c r="Q358" s="223"/>
      <c r="R358" s="224"/>
      <c r="S358" s="224"/>
      <c r="T358" s="224"/>
      <c r="U358" s="224"/>
      <c r="V358" s="224"/>
      <c r="W358" s="224"/>
      <c r="X358" s="224"/>
      <c r="Y358" s="224"/>
      <c r="Z358" s="214"/>
      <c r="AA358" s="214"/>
      <c r="AB358" s="214"/>
      <c r="AC358" s="214"/>
      <c r="AD358" s="214"/>
      <c r="AE358" s="214"/>
      <c r="AF358" s="214"/>
      <c r="AG358" s="214" t="s">
        <v>320</v>
      </c>
      <c r="AH358" s="214"/>
      <c r="AI358" s="214"/>
      <c r="AJ358" s="214"/>
      <c r="AK358" s="214"/>
      <c r="AL358" s="214"/>
      <c r="AM358" s="214"/>
      <c r="AN358" s="214"/>
      <c r="AO358" s="214"/>
      <c r="AP358" s="214"/>
      <c r="AQ358" s="214"/>
      <c r="AR358" s="214"/>
      <c r="AS358" s="214"/>
      <c r="AT358" s="214"/>
      <c r="AU358" s="214"/>
      <c r="AV358" s="214"/>
      <c r="AW358" s="214"/>
      <c r="AX358" s="214"/>
      <c r="AY358" s="214"/>
      <c r="AZ358" s="214"/>
      <c r="BA358" s="214"/>
      <c r="BB358" s="214"/>
      <c r="BC358" s="214"/>
      <c r="BD358" s="214"/>
      <c r="BE358" s="214"/>
      <c r="BF358" s="214"/>
      <c r="BG358" s="214"/>
      <c r="BH358" s="214"/>
    </row>
    <row r="359" spans="1:60" outlineLevel="2" x14ac:dyDescent="0.2">
      <c r="A359" s="221"/>
      <c r="B359" s="222"/>
      <c r="C359" s="268" t="s">
        <v>1926</v>
      </c>
      <c r="D359" s="262"/>
      <c r="E359" s="263">
        <v>29.983000000000001</v>
      </c>
      <c r="F359" s="224"/>
      <c r="G359" s="224"/>
      <c r="H359" s="224"/>
      <c r="I359" s="224"/>
      <c r="J359" s="224"/>
      <c r="K359" s="224"/>
      <c r="L359" s="224"/>
      <c r="M359" s="224"/>
      <c r="N359" s="223"/>
      <c r="O359" s="223"/>
      <c r="P359" s="223"/>
      <c r="Q359" s="223"/>
      <c r="R359" s="224"/>
      <c r="S359" s="224"/>
      <c r="T359" s="224"/>
      <c r="U359" s="224"/>
      <c r="V359" s="224"/>
      <c r="W359" s="224"/>
      <c r="X359" s="224"/>
      <c r="Y359" s="224"/>
      <c r="Z359" s="214"/>
      <c r="AA359" s="214"/>
      <c r="AB359" s="214"/>
      <c r="AC359" s="214"/>
      <c r="AD359" s="214"/>
      <c r="AE359" s="214"/>
      <c r="AF359" s="214"/>
      <c r="AG359" s="214" t="s">
        <v>371</v>
      </c>
      <c r="AH359" s="214">
        <v>5</v>
      </c>
      <c r="AI359" s="214"/>
      <c r="AJ359" s="214"/>
      <c r="AK359" s="214"/>
      <c r="AL359" s="214"/>
      <c r="AM359" s="214"/>
      <c r="AN359" s="214"/>
      <c r="AO359" s="214"/>
      <c r="AP359" s="214"/>
      <c r="AQ359" s="214"/>
      <c r="AR359" s="214"/>
      <c r="AS359" s="214"/>
      <c r="AT359" s="214"/>
      <c r="AU359" s="214"/>
      <c r="AV359" s="214"/>
      <c r="AW359" s="214"/>
      <c r="AX359" s="214"/>
      <c r="AY359" s="214"/>
      <c r="AZ359" s="214"/>
      <c r="BA359" s="214"/>
      <c r="BB359" s="214"/>
      <c r="BC359" s="214"/>
      <c r="BD359" s="214"/>
      <c r="BE359" s="214"/>
      <c r="BF359" s="214"/>
      <c r="BG359" s="214"/>
      <c r="BH359" s="214"/>
    </row>
    <row r="360" spans="1:60" ht="22.5" outlineLevel="1" x14ac:dyDescent="0.2">
      <c r="A360" s="236">
        <v>119</v>
      </c>
      <c r="B360" s="237" t="s">
        <v>860</v>
      </c>
      <c r="C360" s="254" t="s">
        <v>861</v>
      </c>
      <c r="D360" s="238" t="s">
        <v>379</v>
      </c>
      <c r="E360" s="239">
        <v>29.983000000000001</v>
      </c>
      <c r="F360" s="240"/>
      <c r="G360" s="241">
        <f>ROUND(E360*F360,2)</f>
        <v>0</v>
      </c>
      <c r="H360" s="240"/>
      <c r="I360" s="241">
        <f>ROUND(E360*H360,2)</f>
        <v>0</v>
      </c>
      <c r="J360" s="240"/>
      <c r="K360" s="241">
        <f>ROUND(E360*J360,2)</f>
        <v>0</v>
      </c>
      <c r="L360" s="241">
        <v>12</v>
      </c>
      <c r="M360" s="241">
        <f>G360*(1+L360/100)</f>
        <v>0</v>
      </c>
      <c r="N360" s="239">
        <v>5.2399999999999999E-3</v>
      </c>
      <c r="O360" s="239">
        <f>ROUND(E360*N360,2)</f>
        <v>0.16</v>
      </c>
      <c r="P360" s="239">
        <v>0</v>
      </c>
      <c r="Q360" s="239">
        <f>ROUND(E360*P360,2)</f>
        <v>0</v>
      </c>
      <c r="R360" s="241" t="s">
        <v>786</v>
      </c>
      <c r="S360" s="241" t="s">
        <v>315</v>
      </c>
      <c r="T360" s="242" t="s">
        <v>315</v>
      </c>
      <c r="U360" s="224">
        <v>0.95840000000000003</v>
      </c>
      <c r="V360" s="224">
        <f>ROUND(E360*U360,2)</f>
        <v>28.74</v>
      </c>
      <c r="W360" s="224"/>
      <c r="X360" s="224" t="s">
        <v>336</v>
      </c>
      <c r="Y360" s="224" t="s">
        <v>317</v>
      </c>
      <c r="Z360" s="214"/>
      <c r="AA360" s="214"/>
      <c r="AB360" s="214"/>
      <c r="AC360" s="214"/>
      <c r="AD360" s="214"/>
      <c r="AE360" s="214"/>
      <c r="AF360" s="214"/>
      <c r="AG360" s="214" t="s">
        <v>367</v>
      </c>
      <c r="AH360" s="214"/>
      <c r="AI360" s="214"/>
      <c r="AJ360" s="214"/>
      <c r="AK360" s="214"/>
      <c r="AL360" s="214"/>
      <c r="AM360" s="214"/>
      <c r="AN360" s="214"/>
      <c r="AO360" s="214"/>
      <c r="AP360" s="214"/>
      <c r="AQ360" s="214"/>
      <c r="AR360" s="214"/>
      <c r="AS360" s="214"/>
      <c r="AT360" s="214"/>
      <c r="AU360" s="214"/>
      <c r="AV360" s="214"/>
      <c r="AW360" s="214"/>
      <c r="AX360" s="214"/>
      <c r="AY360" s="214"/>
      <c r="AZ360" s="214"/>
      <c r="BA360" s="214"/>
      <c r="BB360" s="214"/>
      <c r="BC360" s="214"/>
      <c r="BD360" s="214"/>
      <c r="BE360" s="214"/>
      <c r="BF360" s="214"/>
      <c r="BG360" s="214"/>
      <c r="BH360" s="214"/>
    </row>
    <row r="361" spans="1:60" outlineLevel="2" x14ac:dyDescent="0.2">
      <c r="A361" s="221"/>
      <c r="B361" s="222"/>
      <c r="C361" s="268" t="s">
        <v>991</v>
      </c>
      <c r="D361" s="262"/>
      <c r="E361" s="263"/>
      <c r="F361" s="224"/>
      <c r="G361" s="224"/>
      <c r="H361" s="224"/>
      <c r="I361" s="224"/>
      <c r="J361" s="224"/>
      <c r="K361" s="224"/>
      <c r="L361" s="224"/>
      <c r="M361" s="224"/>
      <c r="N361" s="223"/>
      <c r="O361" s="223"/>
      <c r="P361" s="223"/>
      <c r="Q361" s="223"/>
      <c r="R361" s="224"/>
      <c r="S361" s="224"/>
      <c r="T361" s="224"/>
      <c r="U361" s="224"/>
      <c r="V361" s="224"/>
      <c r="W361" s="224"/>
      <c r="X361" s="224"/>
      <c r="Y361" s="224"/>
      <c r="Z361" s="214"/>
      <c r="AA361" s="214"/>
      <c r="AB361" s="214"/>
      <c r="AC361" s="214"/>
      <c r="AD361" s="214"/>
      <c r="AE361" s="214"/>
      <c r="AF361" s="214"/>
      <c r="AG361" s="214" t="s">
        <v>371</v>
      </c>
      <c r="AH361" s="214">
        <v>0</v>
      </c>
      <c r="AI361" s="214"/>
      <c r="AJ361" s="214"/>
      <c r="AK361" s="214"/>
      <c r="AL361" s="214"/>
      <c r="AM361" s="214"/>
      <c r="AN361" s="214"/>
      <c r="AO361" s="214"/>
      <c r="AP361" s="214"/>
      <c r="AQ361" s="214"/>
      <c r="AR361" s="214"/>
      <c r="AS361" s="214"/>
      <c r="AT361" s="214"/>
      <c r="AU361" s="214"/>
      <c r="AV361" s="214"/>
      <c r="AW361" s="214"/>
      <c r="AX361" s="214"/>
      <c r="AY361" s="214"/>
      <c r="AZ361" s="214"/>
      <c r="BA361" s="214"/>
      <c r="BB361" s="214"/>
      <c r="BC361" s="214"/>
      <c r="BD361" s="214"/>
      <c r="BE361" s="214"/>
      <c r="BF361" s="214"/>
      <c r="BG361" s="214"/>
      <c r="BH361" s="214"/>
    </row>
    <row r="362" spans="1:60" outlineLevel="3" x14ac:dyDescent="0.2">
      <c r="A362" s="221"/>
      <c r="B362" s="222"/>
      <c r="C362" s="268" t="s">
        <v>1888</v>
      </c>
      <c r="D362" s="262"/>
      <c r="E362" s="263">
        <v>11.715999999999999</v>
      </c>
      <c r="F362" s="224"/>
      <c r="G362" s="224"/>
      <c r="H362" s="224"/>
      <c r="I362" s="224"/>
      <c r="J362" s="224"/>
      <c r="K362" s="224"/>
      <c r="L362" s="224"/>
      <c r="M362" s="224"/>
      <c r="N362" s="223"/>
      <c r="O362" s="223"/>
      <c r="P362" s="223"/>
      <c r="Q362" s="223"/>
      <c r="R362" s="224"/>
      <c r="S362" s="224"/>
      <c r="T362" s="224"/>
      <c r="U362" s="224"/>
      <c r="V362" s="224"/>
      <c r="W362" s="224"/>
      <c r="X362" s="224"/>
      <c r="Y362" s="224"/>
      <c r="Z362" s="214"/>
      <c r="AA362" s="214"/>
      <c r="AB362" s="214"/>
      <c r="AC362" s="214"/>
      <c r="AD362" s="214"/>
      <c r="AE362" s="214"/>
      <c r="AF362" s="214"/>
      <c r="AG362" s="214" t="s">
        <v>371</v>
      </c>
      <c r="AH362" s="214">
        <v>0</v>
      </c>
      <c r="AI362" s="214"/>
      <c r="AJ362" s="214"/>
      <c r="AK362" s="214"/>
      <c r="AL362" s="214"/>
      <c r="AM362" s="214"/>
      <c r="AN362" s="214"/>
      <c r="AO362" s="214"/>
      <c r="AP362" s="214"/>
      <c r="AQ362" s="214"/>
      <c r="AR362" s="214"/>
      <c r="AS362" s="214"/>
      <c r="AT362" s="214"/>
      <c r="AU362" s="214"/>
      <c r="AV362" s="214"/>
      <c r="AW362" s="214"/>
      <c r="AX362" s="214"/>
      <c r="AY362" s="214"/>
      <c r="AZ362" s="214"/>
      <c r="BA362" s="214"/>
      <c r="BB362" s="214"/>
      <c r="BC362" s="214"/>
      <c r="BD362" s="214"/>
      <c r="BE362" s="214"/>
      <c r="BF362" s="214"/>
      <c r="BG362" s="214"/>
      <c r="BH362" s="214"/>
    </row>
    <row r="363" spans="1:60" outlineLevel="3" x14ac:dyDescent="0.2">
      <c r="A363" s="221"/>
      <c r="B363" s="222"/>
      <c r="C363" s="268" t="s">
        <v>1889</v>
      </c>
      <c r="D363" s="262"/>
      <c r="E363" s="263">
        <v>-1.41</v>
      </c>
      <c r="F363" s="224"/>
      <c r="G363" s="224"/>
      <c r="H363" s="224"/>
      <c r="I363" s="224"/>
      <c r="J363" s="224"/>
      <c r="K363" s="224"/>
      <c r="L363" s="224"/>
      <c r="M363" s="224"/>
      <c r="N363" s="223"/>
      <c r="O363" s="223"/>
      <c r="P363" s="223"/>
      <c r="Q363" s="223"/>
      <c r="R363" s="224"/>
      <c r="S363" s="224"/>
      <c r="T363" s="224"/>
      <c r="U363" s="224"/>
      <c r="V363" s="224"/>
      <c r="W363" s="224"/>
      <c r="X363" s="224"/>
      <c r="Y363" s="224"/>
      <c r="Z363" s="214"/>
      <c r="AA363" s="214"/>
      <c r="AB363" s="214"/>
      <c r="AC363" s="214"/>
      <c r="AD363" s="214"/>
      <c r="AE363" s="214"/>
      <c r="AF363" s="214"/>
      <c r="AG363" s="214" t="s">
        <v>371</v>
      </c>
      <c r="AH363" s="214">
        <v>0</v>
      </c>
      <c r="AI363" s="214"/>
      <c r="AJ363" s="214"/>
      <c r="AK363" s="214"/>
      <c r="AL363" s="214"/>
      <c r="AM363" s="214"/>
      <c r="AN363" s="214"/>
      <c r="AO363" s="214"/>
      <c r="AP363" s="214"/>
      <c r="AQ363" s="214"/>
      <c r="AR363" s="214"/>
      <c r="AS363" s="214"/>
      <c r="AT363" s="214"/>
      <c r="AU363" s="214"/>
      <c r="AV363" s="214"/>
      <c r="AW363" s="214"/>
      <c r="AX363" s="214"/>
      <c r="AY363" s="214"/>
      <c r="AZ363" s="214"/>
      <c r="BA363" s="214"/>
      <c r="BB363" s="214"/>
      <c r="BC363" s="214"/>
      <c r="BD363" s="214"/>
      <c r="BE363" s="214"/>
      <c r="BF363" s="214"/>
      <c r="BG363" s="214"/>
      <c r="BH363" s="214"/>
    </row>
    <row r="364" spans="1:60" outlineLevel="3" x14ac:dyDescent="0.2">
      <c r="A364" s="221"/>
      <c r="B364" s="222"/>
      <c r="C364" s="268" t="s">
        <v>1890</v>
      </c>
      <c r="D364" s="262"/>
      <c r="E364" s="263">
        <v>21.056000000000001</v>
      </c>
      <c r="F364" s="224"/>
      <c r="G364" s="224"/>
      <c r="H364" s="224"/>
      <c r="I364" s="224"/>
      <c r="J364" s="224"/>
      <c r="K364" s="224"/>
      <c r="L364" s="224"/>
      <c r="M364" s="224"/>
      <c r="N364" s="223"/>
      <c r="O364" s="223"/>
      <c r="P364" s="223"/>
      <c r="Q364" s="223"/>
      <c r="R364" s="224"/>
      <c r="S364" s="224"/>
      <c r="T364" s="224"/>
      <c r="U364" s="224"/>
      <c r="V364" s="224"/>
      <c r="W364" s="224"/>
      <c r="X364" s="224"/>
      <c r="Y364" s="224"/>
      <c r="Z364" s="214"/>
      <c r="AA364" s="214"/>
      <c r="AB364" s="214"/>
      <c r="AC364" s="214"/>
      <c r="AD364" s="214"/>
      <c r="AE364" s="214"/>
      <c r="AF364" s="214"/>
      <c r="AG364" s="214" t="s">
        <v>371</v>
      </c>
      <c r="AH364" s="214">
        <v>0</v>
      </c>
      <c r="AI364" s="214"/>
      <c r="AJ364" s="214"/>
      <c r="AK364" s="214"/>
      <c r="AL364" s="214"/>
      <c r="AM364" s="214"/>
      <c r="AN364" s="214"/>
      <c r="AO364" s="214"/>
      <c r="AP364" s="214"/>
      <c r="AQ364" s="214"/>
      <c r="AR364" s="214"/>
      <c r="AS364" s="214"/>
      <c r="AT364" s="214"/>
      <c r="AU364" s="214"/>
      <c r="AV364" s="214"/>
      <c r="AW364" s="214"/>
      <c r="AX364" s="214"/>
      <c r="AY364" s="214"/>
      <c r="AZ364" s="214"/>
      <c r="BA364" s="214"/>
      <c r="BB364" s="214"/>
      <c r="BC364" s="214"/>
      <c r="BD364" s="214"/>
      <c r="BE364" s="214"/>
      <c r="BF364" s="214"/>
      <c r="BG364" s="214"/>
      <c r="BH364" s="214"/>
    </row>
    <row r="365" spans="1:60" outlineLevel="3" x14ac:dyDescent="0.2">
      <c r="A365" s="221"/>
      <c r="B365" s="222"/>
      <c r="C365" s="268" t="s">
        <v>1891</v>
      </c>
      <c r="D365" s="262"/>
      <c r="E365" s="263">
        <v>-1.379</v>
      </c>
      <c r="F365" s="224"/>
      <c r="G365" s="224"/>
      <c r="H365" s="224"/>
      <c r="I365" s="224"/>
      <c r="J365" s="224"/>
      <c r="K365" s="224"/>
      <c r="L365" s="224"/>
      <c r="M365" s="224"/>
      <c r="N365" s="223"/>
      <c r="O365" s="223"/>
      <c r="P365" s="223"/>
      <c r="Q365" s="223"/>
      <c r="R365" s="224"/>
      <c r="S365" s="224"/>
      <c r="T365" s="224"/>
      <c r="U365" s="224"/>
      <c r="V365" s="224"/>
      <c r="W365" s="224"/>
      <c r="X365" s="224"/>
      <c r="Y365" s="224"/>
      <c r="Z365" s="214"/>
      <c r="AA365" s="214"/>
      <c r="AB365" s="214"/>
      <c r="AC365" s="214"/>
      <c r="AD365" s="214"/>
      <c r="AE365" s="214"/>
      <c r="AF365" s="214"/>
      <c r="AG365" s="214" t="s">
        <v>371</v>
      </c>
      <c r="AH365" s="214">
        <v>0</v>
      </c>
      <c r="AI365" s="214"/>
      <c r="AJ365" s="214"/>
      <c r="AK365" s="214"/>
      <c r="AL365" s="214"/>
      <c r="AM365" s="214"/>
      <c r="AN365" s="214"/>
      <c r="AO365" s="214"/>
      <c r="AP365" s="214"/>
      <c r="AQ365" s="214"/>
      <c r="AR365" s="214"/>
      <c r="AS365" s="214"/>
      <c r="AT365" s="214"/>
      <c r="AU365" s="214"/>
      <c r="AV365" s="214"/>
      <c r="AW365" s="214"/>
      <c r="AX365" s="214"/>
      <c r="AY365" s="214"/>
      <c r="AZ365" s="214"/>
      <c r="BA365" s="214"/>
      <c r="BB365" s="214"/>
      <c r="BC365" s="214"/>
      <c r="BD365" s="214"/>
      <c r="BE365" s="214"/>
      <c r="BF365" s="214"/>
      <c r="BG365" s="214"/>
      <c r="BH365" s="214"/>
    </row>
    <row r="366" spans="1:60" ht="22.5" outlineLevel="1" x14ac:dyDescent="0.2">
      <c r="A366" s="236">
        <v>120</v>
      </c>
      <c r="B366" s="237" t="s">
        <v>862</v>
      </c>
      <c r="C366" s="254" t="s">
        <v>863</v>
      </c>
      <c r="D366" s="238" t="s">
        <v>403</v>
      </c>
      <c r="E366" s="239">
        <v>5.8</v>
      </c>
      <c r="F366" s="240"/>
      <c r="G366" s="241">
        <f>ROUND(E366*F366,2)</f>
        <v>0</v>
      </c>
      <c r="H366" s="240"/>
      <c r="I366" s="241">
        <f>ROUND(E366*H366,2)</f>
        <v>0</v>
      </c>
      <c r="J366" s="240"/>
      <c r="K366" s="241">
        <f>ROUND(E366*J366,2)</f>
        <v>0</v>
      </c>
      <c r="L366" s="241">
        <v>12</v>
      </c>
      <c r="M366" s="241">
        <f>G366*(1+L366/100)</f>
        <v>0</v>
      </c>
      <c r="N366" s="239">
        <v>6.6E-4</v>
      </c>
      <c r="O366" s="239">
        <f>ROUND(E366*N366,2)</f>
        <v>0</v>
      </c>
      <c r="P366" s="239">
        <v>0</v>
      </c>
      <c r="Q366" s="239">
        <f>ROUND(E366*P366,2)</f>
        <v>0</v>
      </c>
      <c r="R366" s="241" t="s">
        <v>786</v>
      </c>
      <c r="S366" s="241" t="s">
        <v>315</v>
      </c>
      <c r="T366" s="242" t="s">
        <v>315</v>
      </c>
      <c r="U366" s="224">
        <v>0.12</v>
      </c>
      <c r="V366" s="224">
        <f>ROUND(E366*U366,2)</f>
        <v>0.7</v>
      </c>
      <c r="W366" s="224"/>
      <c r="X366" s="224" t="s">
        <v>336</v>
      </c>
      <c r="Y366" s="224" t="s">
        <v>317</v>
      </c>
      <c r="Z366" s="214"/>
      <c r="AA366" s="214"/>
      <c r="AB366" s="214"/>
      <c r="AC366" s="214"/>
      <c r="AD366" s="214"/>
      <c r="AE366" s="214"/>
      <c r="AF366" s="214"/>
      <c r="AG366" s="214" t="s">
        <v>337</v>
      </c>
      <c r="AH366" s="214"/>
      <c r="AI366" s="214"/>
      <c r="AJ366" s="214"/>
      <c r="AK366" s="214"/>
      <c r="AL366" s="214"/>
      <c r="AM366" s="214"/>
      <c r="AN366" s="214"/>
      <c r="AO366" s="214"/>
      <c r="AP366" s="214"/>
      <c r="AQ366" s="214"/>
      <c r="AR366" s="214"/>
      <c r="AS366" s="214"/>
      <c r="AT366" s="214"/>
      <c r="AU366" s="214"/>
      <c r="AV366" s="214"/>
      <c r="AW366" s="214"/>
      <c r="AX366" s="214"/>
      <c r="AY366" s="214"/>
      <c r="AZ366" s="214"/>
      <c r="BA366" s="214"/>
      <c r="BB366" s="214"/>
      <c r="BC366" s="214"/>
      <c r="BD366" s="214"/>
      <c r="BE366" s="214"/>
      <c r="BF366" s="214"/>
      <c r="BG366" s="214"/>
      <c r="BH366" s="214"/>
    </row>
    <row r="367" spans="1:60" outlineLevel="2" x14ac:dyDescent="0.2">
      <c r="A367" s="221"/>
      <c r="B367" s="222"/>
      <c r="C367" s="268" t="s">
        <v>1970</v>
      </c>
      <c r="D367" s="262"/>
      <c r="E367" s="263">
        <v>5.8</v>
      </c>
      <c r="F367" s="224"/>
      <c r="G367" s="224"/>
      <c r="H367" s="224"/>
      <c r="I367" s="224"/>
      <c r="J367" s="224"/>
      <c r="K367" s="224"/>
      <c r="L367" s="224"/>
      <c r="M367" s="224"/>
      <c r="N367" s="223"/>
      <c r="O367" s="223"/>
      <c r="P367" s="223"/>
      <c r="Q367" s="223"/>
      <c r="R367" s="224"/>
      <c r="S367" s="224"/>
      <c r="T367" s="224"/>
      <c r="U367" s="224"/>
      <c r="V367" s="224"/>
      <c r="W367" s="224"/>
      <c r="X367" s="224"/>
      <c r="Y367" s="224"/>
      <c r="Z367" s="214"/>
      <c r="AA367" s="214"/>
      <c r="AB367" s="214"/>
      <c r="AC367" s="214"/>
      <c r="AD367" s="214"/>
      <c r="AE367" s="214"/>
      <c r="AF367" s="214"/>
      <c r="AG367" s="214" t="s">
        <v>371</v>
      </c>
      <c r="AH367" s="214">
        <v>0</v>
      </c>
      <c r="AI367" s="214"/>
      <c r="AJ367" s="214"/>
      <c r="AK367" s="214"/>
      <c r="AL367" s="214"/>
      <c r="AM367" s="214"/>
      <c r="AN367" s="214"/>
      <c r="AO367" s="214"/>
      <c r="AP367" s="214"/>
      <c r="AQ367" s="214"/>
      <c r="AR367" s="214"/>
      <c r="AS367" s="214"/>
      <c r="AT367" s="214"/>
      <c r="AU367" s="214"/>
      <c r="AV367" s="214"/>
      <c r="AW367" s="214"/>
      <c r="AX367" s="214"/>
      <c r="AY367" s="214"/>
      <c r="AZ367" s="214"/>
      <c r="BA367" s="214"/>
      <c r="BB367" s="214"/>
      <c r="BC367" s="214"/>
      <c r="BD367" s="214"/>
      <c r="BE367" s="214"/>
      <c r="BF367" s="214"/>
      <c r="BG367" s="214"/>
      <c r="BH367" s="214"/>
    </row>
    <row r="368" spans="1:60" ht="22.5" outlineLevel="1" x14ac:dyDescent="0.2">
      <c r="A368" s="236">
        <v>121</v>
      </c>
      <c r="B368" s="237" t="s">
        <v>865</v>
      </c>
      <c r="C368" s="254" t="s">
        <v>866</v>
      </c>
      <c r="D368" s="238" t="s">
        <v>379</v>
      </c>
      <c r="E368" s="239">
        <v>32.981299999999997</v>
      </c>
      <c r="F368" s="240"/>
      <c r="G368" s="241">
        <f>ROUND(E368*F368,2)</f>
        <v>0</v>
      </c>
      <c r="H368" s="240"/>
      <c r="I368" s="241">
        <f>ROUND(E368*H368,2)</f>
        <v>0</v>
      </c>
      <c r="J368" s="240"/>
      <c r="K368" s="241">
        <f>ROUND(E368*J368,2)</f>
        <v>0</v>
      </c>
      <c r="L368" s="241">
        <v>12</v>
      </c>
      <c r="M368" s="241">
        <f>G368*(1+L368/100)</f>
        <v>0</v>
      </c>
      <c r="N368" s="239">
        <v>1.9E-2</v>
      </c>
      <c r="O368" s="239">
        <f>ROUND(E368*N368,2)</f>
        <v>0.63</v>
      </c>
      <c r="P368" s="239">
        <v>0</v>
      </c>
      <c r="Q368" s="239">
        <f>ROUND(E368*P368,2)</f>
        <v>0</v>
      </c>
      <c r="R368" s="241" t="s">
        <v>428</v>
      </c>
      <c r="S368" s="241" t="s">
        <v>315</v>
      </c>
      <c r="T368" s="242" t="s">
        <v>315</v>
      </c>
      <c r="U368" s="224">
        <v>0</v>
      </c>
      <c r="V368" s="224">
        <f>ROUND(E368*U368,2)</f>
        <v>0</v>
      </c>
      <c r="W368" s="224"/>
      <c r="X368" s="224" t="s">
        <v>429</v>
      </c>
      <c r="Y368" s="224" t="s">
        <v>317</v>
      </c>
      <c r="Z368" s="214"/>
      <c r="AA368" s="214"/>
      <c r="AB368" s="214"/>
      <c r="AC368" s="214"/>
      <c r="AD368" s="214"/>
      <c r="AE368" s="214"/>
      <c r="AF368" s="214"/>
      <c r="AG368" s="214" t="s">
        <v>728</v>
      </c>
      <c r="AH368" s="214"/>
      <c r="AI368" s="214"/>
      <c r="AJ368" s="214"/>
      <c r="AK368" s="214"/>
      <c r="AL368" s="214"/>
      <c r="AM368" s="214"/>
      <c r="AN368" s="214"/>
      <c r="AO368" s="214"/>
      <c r="AP368" s="214"/>
      <c r="AQ368" s="214"/>
      <c r="AR368" s="214"/>
      <c r="AS368" s="214"/>
      <c r="AT368" s="214"/>
      <c r="AU368" s="214"/>
      <c r="AV368" s="214"/>
      <c r="AW368" s="214"/>
      <c r="AX368" s="214"/>
      <c r="AY368" s="214"/>
      <c r="AZ368" s="214"/>
      <c r="BA368" s="214"/>
      <c r="BB368" s="214"/>
      <c r="BC368" s="214"/>
      <c r="BD368" s="214"/>
      <c r="BE368" s="214"/>
      <c r="BF368" s="214"/>
      <c r="BG368" s="214"/>
      <c r="BH368" s="214"/>
    </row>
    <row r="369" spans="1:60" outlineLevel="2" x14ac:dyDescent="0.2">
      <c r="A369" s="221"/>
      <c r="B369" s="222"/>
      <c r="C369" s="268" t="s">
        <v>1971</v>
      </c>
      <c r="D369" s="262"/>
      <c r="E369" s="263">
        <v>32.981299999999997</v>
      </c>
      <c r="F369" s="224"/>
      <c r="G369" s="224"/>
      <c r="H369" s="224"/>
      <c r="I369" s="224"/>
      <c r="J369" s="224"/>
      <c r="K369" s="224"/>
      <c r="L369" s="224"/>
      <c r="M369" s="224"/>
      <c r="N369" s="223"/>
      <c r="O369" s="223"/>
      <c r="P369" s="223"/>
      <c r="Q369" s="223"/>
      <c r="R369" s="224"/>
      <c r="S369" s="224"/>
      <c r="T369" s="224"/>
      <c r="U369" s="224"/>
      <c r="V369" s="224"/>
      <c r="W369" s="224"/>
      <c r="X369" s="224"/>
      <c r="Y369" s="224"/>
      <c r="Z369" s="214"/>
      <c r="AA369" s="214"/>
      <c r="AB369" s="214"/>
      <c r="AC369" s="214"/>
      <c r="AD369" s="214"/>
      <c r="AE369" s="214"/>
      <c r="AF369" s="214"/>
      <c r="AG369" s="214" t="s">
        <v>371</v>
      </c>
      <c r="AH369" s="214">
        <v>0</v>
      </c>
      <c r="AI369" s="214"/>
      <c r="AJ369" s="214"/>
      <c r="AK369" s="214"/>
      <c r="AL369" s="214"/>
      <c r="AM369" s="214"/>
      <c r="AN369" s="214"/>
      <c r="AO369" s="214"/>
      <c r="AP369" s="214"/>
      <c r="AQ369" s="214"/>
      <c r="AR369" s="214"/>
      <c r="AS369" s="214"/>
      <c r="AT369" s="214"/>
      <c r="AU369" s="214"/>
      <c r="AV369" s="214"/>
      <c r="AW369" s="214"/>
      <c r="AX369" s="214"/>
      <c r="AY369" s="214"/>
      <c r="AZ369" s="214"/>
      <c r="BA369" s="214"/>
      <c r="BB369" s="214"/>
      <c r="BC369" s="214"/>
      <c r="BD369" s="214"/>
      <c r="BE369" s="214"/>
      <c r="BF369" s="214"/>
      <c r="BG369" s="214"/>
      <c r="BH369" s="214"/>
    </row>
    <row r="370" spans="1:60" outlineLevel="1" x14ac:dyDescent="0.2">
      <c r="A370" s="245">
        <v>122</v>
      </c>
      <c r="B370" s="246" t="s">
        <v>1493</v>
      </c>
      <c r="C370" s="256" t="s">
        <v>1494</v>
      </c>
      <c r="D370" s="247" t="s">
        <v>581</v>
      </c>
      <c r="E370" s="248">
        <v>0.79388000000000003</v>
      </c>
      <c r="F370" s="249"/>
      <c r="G370" s="250">
        <f>ROUND(E370*F370,2)</f>
        <v>0</v>
      </c>
      <c r="H370" s="249"/>
      <c r="I370" s="250">
        <f>ROUND(E370*H370,2)</f>
        <v>0</v>
      </c>
      <c r="J370" s="249"/>
      <c r="K370" s="250">
        <f>ROUND(E370*J370,2)</f>
        <v>0</v>
      </c>
      <c r="L370" s="250">
        <v>12</v>
      </c>
      <c r="M370" s="250">
        <f>G370*(1+L370/100)</f>
        <v>0</v>
      </c>
      <c r="N370" s="248">
        <v>0</v>
      </c>
      <c r="O370" s="248">
        <f>ROUND(E370*N370,2)</f>
        <v>0</v>
      </c>
      <c r="P370" s="248">
        <v>0</v>
      </c>
      <c r="Q370" s="248">
        <f>ROUND(E370*P370,2)</f>
        <v>0</v>
      </c>
      <c r="R370" s="250" t="s">
        <v>786</v>
      </c>
      <c r="S370" s="250" t="s">
        <v>315</v>
      </c>
      <c r="T370" s="251" t="s">
        <v>315</v>
      </c>
      <c r="U370" s="224">
        <v>1.2649999999999999</v>
      </c>
      <c r="V370" s="224">
        <f>ROUND(E370*U370,2)</f>
        <v>1</v>
      </c>
      <c r="W370" s="224"/>
      <c r="X370" s="224" t="s">
        <v>582</v>
      </c>
      <c r="Y370" s="224" t="s">
        <v>317</v>
      </c>
      <c r="Z370" s="214"/>
      <c r="AA370" s="214"/>
      <c r="AB370" s="214"/>
      <c r="AC370" s="214"/>
      <c r="AD370" s="214"/>
      <c r="AE370" s="214"/>
      <c r="AF370" s="214"/>
      <c r="AG370" s="214" t="s">
        <v>1236</v>
      </c>
      <c r="AH370" s="214"/>
      <c r="AI370" s="214"/>
      <c r="AJ370" s="214"/>
      <c r="AK370" s="214"/>
      <c r="AL370" s="214"/>
      <c r="AM370" s="214"/>
      <c r="AN370" s="214"/>
      <c r="AO370" s="214"/>
      <c r="AP370" s="214"/>
      <c r="AQ370" s="214"/>
      <c r="AR370" s="214"/>
      <c r="AS370" s="214"/>
      <c r="AT370" s="214"/>
      <c r="AU370" s="214"/>
      <c r="AV370" s="214"/>
      <c r="AW370" s="214"/>
      <c r="AX370" s="214"/>
      <c r="AY370" s="214"/>
      <c r="AZ370" s="214"/>
      <c r="BA370" s="214"/>
      <c r="BB370" s="214"/>
      <c r="BC370" s="214"/>
      <c r="BD370" s="214"/>
      <c r="BE370" s="214"/>
      <c r="BF370" s="214"/>
      <c r="BG370" s="214"/>
      <c r="BH370" s="214"/>
    </row>
    <row r="371" spans="1:60" x14ac:dyDescent="0.2">
      <c r="A371" s="229" t="s">
        <v>310</v>
      </c>
      <c r="B371" s="230" t="s">
        <v>262</v>
      </c>
      <c r="C371" s="253" t="s">
        <v>263</v>
      </c>
      <c r="D371" s="231"/>
      <c r="E371" s="232"/>
      <c r="F371" s="233"/>
      <c r="G371" s="233">
        <f>SUMIF(AG372:AG374,"&lt;&gt;NOR",G372:G374)</f>
        <v>0</v>
      </c>
      <c r="H371" s="233"/>
      <c r="I371" s="233">
        <f>SUM(I372:I374)</f>
        <v>0</v>
      </c>
      <c r="J371" s="233"/>
      <c r="K371" s="233">
        <f>SUM(K372:K374)</f>
        <v>0</v>
      </c>
      <c r="L371" s="233"/>
      <c r="M371" s="233">
        <f>SUM(M372:M374)</f>
        <v>0</v>
      </c>
      <c r="N371" s="232"/>
      <c r="O371" s="232">
        <f>SUM(O372:O374)</f>
        <v>0</v>
      </c>
      <c r="P371" s="232"/>
      <c r="Q371" s="232">
        <f>SUM(Q372:Q374)</f>
        <v>0</v>
      </c>
      <c r="R371" s="233"/>
      <c r="S371" s="233"/>
      <c r="T371" s="234"/>
      <c r="U371" s="228"/>
      <c r="V371" s="228">
        <f>SUM(V372:V374)</f>
        <v>0.5</v>
      </c>
      <c r="W371" s="228"/>
      <c r="X371" s="228"/>
      <c r="Y371" s="228"/>
      <c r="AG371" t="s">
        <v>311</v>
      </c>
    </row>
    <row r="372" spans="1:60" ht="22.5" outlineLevel="1" x14ac:dyDescent="0.2">
      <c r="A372" s="236">
        <v>123</v>
      </c>
      <c r="B372" s="237" t="s">
        <v>870</v>
      </c>
      <c r="C372" s="254" t="s">
        <v>871</v>
      </c>
      <c r="D372" s="238" t="s">
        <v>379</v>
      </c>
      <c r="E372" s="239">
        <v>1.2350000000000001</v>
      </c>
      <c r="F372" s="240"/>
      <c r="G372" s="241">
        <f>ROUND(E372*F372,2)</f>
        <v>0</v>
      </c>
      <c r="H372" s="240"/>
      <c r="I372" s="241">
        <f>ROUND(E372*H372,2)</f>
        <v>0</v>
      </c>
      <c r="J372" s="240"/>
      <c r="K372" s="241">
        <f>ROUND(E372*J372,2)</f>
        <v>0</v>
      </c>
      <c r="L372" s="241">
        <v>12</v>
      </c>
      <c r="M372" s="241">
        <f>G372*(1+L372/100)</f>
        <v>0</v>
      </c>
      <c r="N372" s="239">
        <v>3.1E-4</v>
      </c>
      <c r="O372" s="239">
        <f>ROUND(E372*N372,2)</f>
        <v>0</v>
      </c>
      <c r="P372" s="239">
        <v>0</v>
      </c>
      <c r="Q372" s="239">
        <f>ROUND(E372*P372,2)</f>
        <v>0</v>
      </c>
      <c r="R372" s="241" t="s">
        <v>872</v>
      </c>
      <c r="S372" s="241" t="s">
        <v>315</v>
      </c>
      <c r="T372" s="242" t="s">
        <v>315</v>
      </c>
      <c r="U372" s="224">
        <v>0.40300000000000002</v>
      </c>
      <c r="V372" s="224">
        <f>ROUND(E372*U372,2)</f>
        <v>0.5</v>
      </c>
      <c r="W372" s="224"/>
      <c r="X372" s="224" t="s">
        <v>336</v>
      </c>
      <c r="Y372" s="224" t="s">
        <v>317</v>
      </c>
      <c r="Z372" s="214"/>
      <c r="AA372" s="214"/>
      <c r="AB372" s="214"/>
      <c r="AC372" s="214"/>
      <c r="AD372" s="214"/>
      <c r="AE372" s="214"/>
      <c r="AF372" s="214"/>
      <c r="AG372" s="214" t="s">
        <v>337</v>
      </c>
      <c r="AH372" s="214"/>
      <c r="AI372" s="214"/>
      <c r="AJ372" s="214"/>
      <c r="AK372" s="214"/>
      <c r="AL372" s="214"/>
      <c r="AM372" s="214"/>
      <c r="AN372" s="214"/>
      <c r="AO372" s="214"/>
      <c r="AP372" s="214"/>
      <c r="AQ372" s="214"/>
      <c r="AR372" s="214"/>
      <c r="AS372" s="214"/>
      <c r="AT372" s="214"/>
      <c r="AU372" s="214"/>
      <c r="AV372" s="214"/>
      <c r="AW372" s="214"/>
      <c r="AX372" s="214"/>
      <c r="AY372" s="214"/>
      <c r="AZ372" s="214"/>
      <c r="BA372" s="214"/>
      <c r="BB372" s="214"/>
      <c r="BC372" s="214"/>
      <c r="BD372" s="214"/>
      <c r="BE372" s="214"/>
      <c r="BF372" s="214"/>
      <c r="BG372" s="214"/>
      <c r="BH372" s="214"/>
    </row>
    <row r="373" spans="1:60" outlineLevel="2" x14ac:dyDescent="0.2">
      <c r="A373" s="221"/>
      <c r="B373" s="222"/>
      <c r="C373" s="255" t="s">
        <v>873</v>
      </c>
      <c r="D373" s="243"/>
      <c r="E373" s="243"/>
      <c r="F373" s="243"/>
      <c r="G373" s="243"/>
      <c r="H373" s="224"/>
      <c r="I373" s="224"/>
      <c r="J373" s="224"/>
      <c r="K373" s="224"/>
      <c r="L373" s="224"/>
      <c r="M373" s="224"/>
      <c r="N373" s="223"/>
      <c r="O373" s="223"/>
      <c r="P373" s="223"/>
      <c r="Q373" s="223"/>
      <c r="R373" s="224"/>
      <c r="S373" s="224"/>
      <c r="T373" s="224"/>
      <c r="U373" s="224"/>
      <c r="V373" s="224"/>
      <c r="W373" s="224"/>
      <c r="X373" s="224"/>
      <c r="Y373" s="224"/>
      <c r="Z373" s="214"/>
      <c r="AA373" s="214"/>
      <c r="AB373" s="214"/>
      <c r="AC373" s="214"/>
      <c r="AD373" s="214"/>
      <c r="AE373" s="214"/>
      <c r="AF373" s="214"/>
      <c r="AG373" s="214" t="s">
        <v>320</v>
      </c>
      <c r="AH373" s="214"/>
      <c r="AI373" s="214"/>
      <c r="AJ373" s="214"/>
      <c r="AK373" s="214"/>
      <c r="AL373" s="214"/>
      <c r="AM373" s="214"/>
      <c r="AN373" s="214"/>
      <c r="AO373" s="214"/>
      <c r="AP373" s="214"/>
      <c r="AQ373" s="214"/>
      <c r="AR373" s="214"/>
      <c r="AS373" s="214"/>
      <c r="AT373" s="214"/>
      <c r="AU373" s="214"/>
      <c r="AV373" s="214"/>
      <c r="AW373" s="214"/>
      <c r="AX373" s="214"/>
      <c r="AY373" s="214"/>
      <c r="AZ373" s="214"/>
      <c r="BA373" s="214"/>
      <c r="BB373" s="214"/>
      <c r="BC373" s="214"/>
      <c r="BD373" s="214"/>
      <c r="BE373" s="214"/>
      <c r="BF373" s="214"/>
      <c r="BG373" s="214"/>
      <c r="BH373" s="214"/>
    </row>
    <row r="374" spans="1:60" outlineLevel="2" x14ac:dyDescent="0.2">
      <c r="A374" s="221"/>
      <c r="B374" s="222"/>
      <c r="C374" s="268" t="s">
        <v>1972</v>
      </c>
      <c r="D374" s="262"/>
      <c r="E374" s="263">
        <v>1.2350000000000001</v>
      </c>
      <c r="F374" s="224"/>
      <c r="G374" s="224"/>
      <c r="H374" s="224"/>
      <c r="I374" s="224"/>
      <c r="J374" s="224"/>
      <c r="K374" s="224"/>
      <c r="L374" s="224"/>
      <c r="M374" s="224"/>
      <c r="N374" s="223"/>
      <c r="O374" s="223"/>
      <c r="P374" s="223"/>
      <c r="Q374" s="223"/>
      <c r="R374" s="224"/>
      <c r="S374" s="224"/>
      <c r="T374" s="224"/>
      <c r="U374" s="224"/>
      <c r="V374" s="224"/>
      <c r="W374" s="224"/>
      <c r="X374" s="224"/>
      <c r="Y374" s="224"/>
      <c r="Z374" s="214"/>
      <c r="AA374" s="214"/>
      <c r="AB374" s="214"/>
      <c r="AC374" s="214"/>
      <c r="AD374" s="214"/>
      <c r="AE374" s="214"/>
      <c r="AF374" s="214"/>
      <c r="AG374" s="214" t="s">
        <v>371</v>
      </c>
      <c r="AH374" s="214">
        <v>0</v>
      </c>
      <c r="AI374" s="214"/>
      <c r="AJ374" s="214"/>
      <c r="AK374" s="214"/>
      <c r="AL374" s="214"/>
      <c r="AM374" s="214"/>
      <c r="AN374" s="214"/>
      <c r="AO374" s="214"/>
      <c r="AP374" s="214"/>
      <c r="AQ374" s="214"/>
      <c r="AR374" s="214"/>
      <c r="AS374" s="214"/>
      <c r="AT374" s="214"/>
      <c r="AU374" s="214"/>
      <c r="AV374" s="214"/>
      <c r="AW374" s="214"/>
      <c r="AX374" s="214"/>
      <c r="AY374" s="214"/>
      <c r="AZ374" s="214"/>
      <c r="BA374" s="214"/>
      <c r="BB374" s="214"/>
      <c r="BC374" s="214"/>
      <c r="BD374" s="214"/>
      <c r="BE374" s="214"/>
      <c r="BF374" s="214"/>
      <c r="BG374" s="214"/>
      <c r="BH374" s="214"/>
    </row>
    <row r="375" spans="1:60" x14ac:dyDescent="0.2">
      <c r="A375" s="229" t="s">
        <v>310</v>
      </c>
      <c r="B375" s="230" t="s">
        <v>264</v>
      </c>
      <c r="C375" s="253" t="s">
        <v>265</v>
      </c>
      <c r="D375" s="231"/>
      <c r="E375" s="232"/>
      <c r="F375" s="233"/>
      <c r="G375" s="233">
        <f>SUMIF(AG376:AG400,"&lt;&gt;NOR",G376:G400)</f>
        <v>0</v>
      </c>
      <c r="H375" s="233"/>
      <c r="I375" s="233">
        <f>SUM(I376:I400)</f>
        <v>0</v>
      </c>
      <c r="J375" s="233"/>
      <c r="K375" s="233">
        <f>SUM(K376:K400)</f>
        <v>0</v>
      </c>
      <c r="L375" s="233"/>
      <c r="M375" s="233">
        <f>SUM(M376:M400)</f>
        <v>0</v>
      </c>
      <c r="N375" s="232"/>
      <c r="O375" s="232">
        <f>SUM(O376:O400)</f>
        <v>0.04</v>
      </c>
      <c r="P375" s="232"/>
      <c r="Q375" s="232">
        <f>SUM(Q376:Q400)</f>
        <v>0.03</v>
      </c>
      <c r="R375" s="233"/>
      <c r="S375" s="233"/>
      <c r="T375" s="234"/>
      <c r="U375" s="228"/>
      <c r="V375" s="228">
        <f>SUM(V376:V400)</f>
        <v>12.41</v>
      </c>
      <c r="W375" s="228"/>
      <c r="X375" s="228"/>
      <c r="Y375" s="228"/>
      <c r="AG375" t="s">
        <v>311</v>
      </c>
    </row>
    <row r="376" spans="1:60" outlineLevel="1" x14ac:dyDescent="0.2">
      <c r="A376" s="236">
        <v>124</v>
      </c>
      <c r="B376" s="237" t="s">
        <v>887</v>
      </c>
      <c r="C376" s="254" t="s">
        <v>888</v>
      </c>
      <c r="D376" s="238" t="s">
        <v>379</v>
      </c>
      <c r="E376" s="239">
        <v>68.851100000000002</v>
      </c>
      <c r="F376" s="240"/>
      <c r="G376" s="241">
        <f>ROUND(E376*F376,2)</f>
        <v>0</v>
      </c>
      <c r="H376" s="240"/>
      <c r="I376" s="241">
        <f>ROUND(E376*H376,2)</f>
        <v>0</v>
      </c>
      <c r="J376" s="240"/>
      <c r="K376" s="241">
        <f>ROUND(E376*J376,2)</f>
        <v>0</v>
      </c>
      <c r="L376" s="241">
        <v>12</v>
      </c>
      <c r="M376" s="241">
        <f>G376*(1+L376/100)</f>
        <v>0</v>
      </c>
      <c r="N376" s="239">
        <v>0</v>
      </c>
      <c r="O376" s="239">
        <f>ROUND(E376*N376,2)</f>
        <v>0</v>
      </c>
      <c r="P376" s="239">
        <v>0</v>
      </c>
      <c r="Q376" s="239">
        <f>ROUND(E376*P376,2)</f>
        <v>0</v>
      </c>
      <c r="R376" s="241" t="s">
        <v>877</v>
      </c>
      <c r="S376" s="241" t="s">
        <v>315</v>
      </c>
      <c r="T376" s="242" t="s">
        <v>315</v>
      </c>
      <c r="U376" s="224">
        <v>0.01</v>
      </c>
      <c r="V376" s="224">
        <f>ROUND(E376*U376,2)</f>
        <v>0.69</v>
      </c>
      <c r="W376" s="224"/>
      <c r="X376" s="224" t="s">
        <v>336</v>
      </c>
      <c r="Y376" s="224" t="s">
        <v>317</v>
      </c>
      <c r="Z376" s="214"/>
      <c r="AA376" s="214"/>
      <c r="AB376" s="214"/>
      <c r="AC376" s="214"/>
      <c r="AD376" s="214"/>
      <c r="AE376" s="214"/>
      <c r="AF376" s="214"/>
      <c r="AG376" s="214" t="s">
        <v>367</v>
      </c>
      <c r="AH376" s="214"/>
      <c r="AI376" s="214"/>
      <c r="AJ376" s="214"/>
      <c r="AK376" s="214"/>
      <c r="AL376" s="214"/>
      <c r="AM376" s="214"/>
      <c r="AN376" s="214"/>
      <c r="AO376" s="214"/>
      <c r="AP376" s="214"/>
      <c r="AQ376" s="214"/>
      <c r="AR376" s="214"/>
      <c r="AS376" s="214"/>
      <c r="AT376" s="214"/>
      <c r="AU376" s="214"/>
      <c r="AV376" s="214"/>
      <c r="AW376" s="214"/>
      <c r="AX376" s="214"/>
      <c r="AY376" s="214"/>
      <c r="AZ376" s="214"/>
      <c r="BA376" s="214"/>
      <c r="BB376" s="214"/>
      <c r="BC376" s="214"/>
      <c r="BD376" s="214"/>
      <c r="BE376" s="214"/>
      <c r="BF376" s="214"/>
      <c r="BG376" s="214"/>
      <c r="BH376" s="214"/>
    </row>
    <row r="377" spans="1:60" outlineLevel="2" x14ac:dyDescent="0.2">
      <c r="A377" s="221"/>
      <c r="B377" s="222"/>
      <c r="C377" s="268" t="s">
        <v>1973</v>
      </c>
      <c r="D377" s="262"/>
      <c r="E377" s="263">
        <v>68.851100000000002</v>
      </c>
      <c r="F377" s="224"/>
      <c r="G377" s="224"/>
      <c r="H377" s="224"/>
      <c r="I377" s="224"/>
      <c r="J377" s="224"/>
      <c r="K377" s="224"/>
      <c r="L377" s="224"/>
      <c r="M377" s="224"/>
      <c r="N377" s="223"/>
      <c r="O377" s="223"/>
      <c r="P377" s="223"/>
      <c r="Q377" s="223"/>
      <c r="R377" s="224"/>
      <c r="S377" s="224"/>
      <c r="T377" s="224"/>
      <c r="U377" s="224"/>
      <c r="V377" s="224"/>
      <c r="W377" s="224"/>
      <c r="X377" s="224"/>
      <c r="Y377" s="224"/>
      <c r="Z377" s="214"/>
      <c r="AA377" s="214"/>
      <c r="AB377" s="214"/>
      <c r="AC377" s="214"/>
      <c r="AD377" s="214"/>
      <c r="AE377" s="214"/>
      <c r="AF377" s="214"/>
      <c r="AG377" s="214" t="s">
        <v>371</v>
      </c>
      <c r="AH377" s="214">
        <v>5</v>
      </c>
      <c r="AI377" s="214"/>
      <c r="AJ377" s="214"/>
      <c r="AK377" s="214"/>
      <c r="AL377" s="214"/>
      <c r="AM377" s="214"/>
      <c r="AN377" s="214"/>
      <c r="AO377" s="214"/>
      <c r="AP377" s="214"/>
      <c r="AQ377" s="214"/>
      <c r="AR377" s="214"/>
      <c r="AS377" s="214"/>
      <c r="AT377" s="214"/>
      <c r="AU377" s="214"/>
      <c r="AV377" s="214"/>
      <c r="AW377" s="214"/>
      <c r="AX377" s="214"/>
      <c r="AY377" s="214"/>
      <c r="AZ377" s="214"/>
      <c r="BA377" s="214"/>
      <c r="BB377" s="214"/>
      <c r="BC377" s="214"/>
      <c r="BD377" s="214"/>
      <c r="BE377" s="214"/>
      <c r="BF377" s="214"/>
      <c r="BG377" s="214"/>
      <c r="BH377" s="214"/>
    </row>
    <row r="378" spans="1:60" outlineLevel="1" x14ac:dyDescent="0.2">
      <c r="A378" s="236">
        <v>125</v>
      </c>
      <c r="B378" s="237" t="s">
        <v>881</v>
      </c>
      <c r="C378" s="254" t="s">
        <v>882</v>
      </c>
      <c r="D378" s="238" t="s">
        <v>379</v>
      </c>
      <c r="E378" s="239">
        <v>4.1369999999999996</v>
      </c>
      <c r="F378" s="240"/>
      <c r="G378" s="241">
        <f>ROUND(E378*F378,2)</f>
        <v>0</v>
      </c>
      <c r="H378" s="240"/>
      <c r="I378" s="241">
        <f>ROUND(E378*H378,2)</f>
        <v>0</v>
      </c>
      <c r="J378" s="240"/>
      <c r="K378" s="241">
        <f>ROUND(E378*J378,2)</f>
        <v>0</v>
      </c>
      <c r="L378" s="241">
        <v>12</v>
      </c>
      <c r="M378" s="241">
        <f>G378*(1+L378/100)</f>
        <v>0</v>
      </c>
      <c r="N378" s="239">
        <v>1.0000000000000001E-5</v>
      </c>
      <c r="O378" s="239">
        <f>ROUND(E378*N378,2)</f>
        <v>0</v>
      </c>
      <c r="P378" s="239">
        <v>0</v>
      </c>
      <c r="Q378" s="239">
        <f>ROUND(E378*P378,2)</f>
        <v>0</v>
      </c>
      <c r="R378" s="241" t="s">
        <v>877</v>
      </c>
      <c r="S378" s="241" t="s">
        <v>315</v>
      </c>
      <c r="T378" s="242" t="s">
        <v>315</v>
      </c>
      <c r="U378" s="224">
        <v>0.03</v>
      </c>
      <c r="V378" s="224">
        <f>ROUND(E378*U378,2)</f>
        <v>0.12</v>
      </c>
      <c r="W378" s="224"/>
      <c r="X378" s="224" t="s">
        <v>336</v>
      </c>
      <c r="Y378" s="224" t="s">
        <v>317</v>
      </c>
      <c r="Z378" s="214"/>
      <c r="AA378" s="214"/>
      <c r="AB378" s="214"/>
      <c r="AC378" s="214"/>
      <c r="AD378" s="214"/>
      <c r="AE378" s="214"/>
      <c r="AF378" s="214"/>
      <c r="AG378" s="214" t="s">
        <v>367</v>
      </c>
      <c r="AH378" s="214"/>
      <c r="AI378" s="214"/>
      <c r="AJ378" s="214"/>
      <c r="AK378" s="214"/>
      <c r="AL378" s="214"/>
      <c r="AM378" s="214"/>
      <c r="AN378" s="214"/>
      <c r="AO378" s="214"/>
      <c r="AP378" s="214"/>
      <c r="AQ378" s="214"/>
      <c r="AR378" s="214"/>
      <c r="AS378" s="214"/>
      <c r="AT378" s="214"/>
      <c r="AU378" s="214"/>
      <c r="AV378" s="214"/>
      <c r="AW378" s="214"/>
      <c r="AX378" s="214"/>
      <c r="AY378" s="214"/>
      <c r="AZ378" s="214"/>
      <c r="BA378" s="214"/>
      <c r="BB378" s="214"/>
      <c r="BC378" s="214"/>
      <c r="BD378" s="214"/>
      <c r="BE378" s="214"/>
      <c r="BF378" s="214"/>
      <c r="BG378" s="214"/>
      <c r="BH378" s="214"/>
    </row>
    <row r="379" spans="1:60" outlineLevel="2" x14ac:dyDescent="0.2">
      <c r="A379" s="221"/>
      <c r="B379" s="222"/>
      <c r="C379" s="268" t="s">
        <v>1974</v>
      </c>
      <c r="D379" s="262"/>
      <c r="E379" s="263">
        <v>4.1369999999999996</v>
      </c>
      <c r="F379" s="224"/>
      <c r="G379" s="224"/>
      <c r="H379" s="224"/>
      <c r="I379" s="224"/>
      <c r="J379" s="224"/>
      <c r="K379" s="224"/>
      <c r="L379" s="224"/>
      <c r="M379" s="224"/>
      <c r="N379" s="223"/>
      <c r="O379" s="223"/>
      <c r="P379" s="223"/>
      <c r="Q379" s="223"/>
      <c r="R379" s="224"/>
      <c r="S379" s="224"/>
      <c r="T379" s="224"/>
      <c r="U379" s="224"/>
      <c r="V379" s="224"/>
      <c r="W379" s="224"/>
      <c r="X379" s="224"/>
      <c r="Y379" s="224"/>
      <c r="Z379" s="214"/>
      <c r="AA379" s="214"/>
      <c r="AB379" s="214"/>
      <c r="AC379" s="214"/>
      <c r="AD379" s="214"/>
      <c r="AE379" s="214"/>
      <c r="AF379" s="214"/>
      <c r="AG379" s="214" t="s">
        <v>371</v>
      </c>
      <c r="AH379" s="214">
        <v>0</v>
      </c>
      <c r="AI379" s="214"/>
      <c r="AJ379" s="214"/>
      <c r="AK379" s="214"/>
      <c r="AL379" s="214"/>
      <c r="AM379" s="214"/>
      <c r="AN379" s="214"/>
      <c r="AO379" s="214"/>
      <c r="AP379" s="214"/>
      <c r="AQ379" s="214"/>
      <c r="AR379" s="214"/>
      <c r="AS379" s="214"/>
      <c r="AT379" s="214"/>
      <c r="AU379" s="214"/>
      <c r="AV379" s="214"/>
      <c r="AW379" s="214"/>
      <c r="AX379" s="214"/>
      <c r="AY379" s="214"/>
      <c r="AZ379" s="214"/>
      <c r="BA379" s="214"/>
      <c r="BB379" s="214"/>
      <c r="BC379" s="214"/>
      <c r="BD379" s="214"/>
      <c r="BE379" s="214"/>
      <c r="BF379" s="214"/>
      <c r="BG379" s="214"/>
      <c r="BH379" s="214"/>
    </row>
    <row r="380" spans="1:60" outlineLevel="1" x14ac:dyDescent="0.2">
      <c r="A380" s="236">
        <v>126</v>
      </c>
      <c r="B380" s="237" t="s">
        <v>885</v>
      </c>
      <c r="C380" s="254" t="s">
        <v>886</v>
      </c>
      <c r="D380" s="238" t="s">
        <v>379</v>
      </c>
      <c r="E380" s="239">
        <v>19.13</v>
      </c>
      <c r="F380" s="240"/>
      <c r="G380" s="241">
        <f>ROUND(E380*F380,2)</f>
        <v>0</v>
      </c>
      <c r="H380" s="240"/>
      <c r="I380" s="241">
        <f>ROUND(E380*H380,2)</f>
        <v>0</v>
      </c>
      <c r="J380" s="240"/>
      <c r="K380" s="241">
        <f>ROUND(E380*J380,2)</f>
        <v>0</v>
      </c>
      <c r="L380" s="241">
        <v>12</v>
      </c>
      <c r="M380" s="241">
        <f>G380*(1+L380/100)</f>
        <v>0</v>
      </c>
      <c r="N380" s="239">
        <v>3.5E-4</v>
      </c>
      <c r="O380" s="239">
        <f>ROUND(E380*N380,2)</f>
        <v>0.01</v>
      </c>
      <c r="P380" s="239">
        <v>0</v>
      </c>
      <c r="Q380" s="239">
        <f>ROUND(E380*P380,2)</f>
        <v>0</v>
      </c>
      <c r="R380" s="241" t="s">
        <v>877</v>
      </c>
      <c r="S380" s="241" t="s">
        <v>315</v>
      </c>
      <c r="T380" s="242" t="s">
        <v>315</v>
      </c>
      <c r="U380" s="224">
        <v>0.01</v>
      </c>
      <c r="V380" s="224">
        <f>ROUND(E380*U380,2)</f>
        <v>0.19</v>
      </c>
      <c r="W380" s="224"/>
      <c r="X380" s="224" t="s">
        <v>336</v>
      </c>
      <c r="Y380" s="224" t="s">
        <v>317</v>
      </c>
      <c r="Z380" s="214"/>
      <c r="AA380" s="214"/>
      <c r="AB380" s="214"/>
      <c r="AC380" s="214"/>
      <c r="AD380" s="214"/>
      <c r="AE380" s="214"/>
      <c r="AF380" s="214"/>
      <c r="AG380" s="214" t="s">
        <v>367</v>
      </c>
      <c r="AH380" s="214"/>
      <c r="AI380" s="214"/>
      <c r="AJ380" s="214"/>
      <c r="AK380" s="214"/>
      <c r="AL380" s="214"/>
      <c r="AM380" s="214"/>
      <c r="AN380" s="214"/>
      <c r="AO380" s="214"/>
      <c r="AP380" s="214"/>
      <c r="AQ380" s="214"/>
      <c r="AR380" s="214"/>
      <c r="AS380" s="214"/>
      <c r="AT380" s="214"/>
      <c r="AU380" s="214"/>
      <c r="AV380" s="214"/>
      <c r="AW380" s="214"/>
      <c r="AX380" s="214"/>
      <c r="AY380" s="214"/>
      <c r="AZ380" s="214"/>
      <c r="BA380" s="214"/>
      <c r="BB380" s="214"/>
      <c r="BC380" s="214"/>
      <c r="BD380" s="214"/>
      <c r="BE380" s="214"/>
      <c r="BF380" s="214"/>
      <c r="BG380" s="214"/>
      <c r="BH380" s="214"/>
    </row>
    <row r="381" spans="1:60" outlineLevel="2" x14ac:dyDescent="0.2">
      <c r="A381" s="221"/>
      <c r="B381" s="222"/>
      <c r="C381" s="268" t="s">
        <v>1881</v>
      </c>
      <c r="D381" s="262"/>
      <c r="E381" s="263">
        <v>3.16</v>
      </c>
      <c r="F381" s="224"/>
      <c r="G381" s="224"/>
      <c r="H381" s="224"/>
      <c r="I381" s="224"/>
      <c r="J381" s="224"/>
      <c r="K381" s="224"/>
      <c r="L381" s="224"/>
      <c r="M381" s="224"/>
      <c r="N381" s="223"/>
      <c r="O381" s="223"/>
      <c r="P381" s="223"/>
      <c r="Q381" s="223"/>
      <c r="R381" s="224"/>
      <c r="S381" s="224"/>
      <c r="T381" s="224"/>
      <c r="U381" s="224"/>
      <c r="V381" s="224"/>
      <c r="W381" s="224"/>
      <c r="X381" s="224"/>
      <c r="Y381" s="224"/>
      <c r="Z381" s="214"/>
      <c r="AA381" s="214"/>
      <c r="AB381" s="214"/>
      <c r="AC381" s="214"/>
      <c r="AD381" s="214"/>
      <c r="AE381" s="214"/>
      <c r="AF381" s="214"/>
      <c r="AG381" s="214" t="s">
        <v>371</v>
      </c>
      <c r="AH381" s="214">
        <v>0</v>
      </c>
      <c r="AI381" s="214"/>
      <c r="AJ381" s="214"/>
      <c r="AK381" s="214"/>
      <c r="AL381" s="214"/>
      <c r="AM381" s="214"/>
      <c r="AN381" s="214"/>
      <c r="AO381" s="214"/>
      <c r="AP381" s="214"/>
      <c r="AQ381" s="214"/>
      <c r="AR381" s="214"/>
      <c r="AS381" s="214"/>
      <c r="AT381" s="214"/>
      <c r="AU381" s="214"/>
      <c r="AV381" s="214"/>
      <c r="AW381" s="214"/>
      <c r="AX381" s="214"/>
      <c r="AY381" s="214"/>
      <c r="AZ381" s="214"/>
      <c r="BA381" s="214"/>
      <c r="BB381" s="214"/>
      <c r="BC381" s="214"/>
      <c r="BD381" s="214"/>
      <c r="BE381" s="214"/>
      <c r="BF381" s="214"/>
      <c r="BG381" s="214"/>
      <c r="BH381" s="214"/>
    </row>
    <row r="382" spans="1:60" outlineLevel="3" x14ac:dyDescent="0.2">
      <c r="A382" s="221"/>
      <c r="B382" s="222"/>
      <c r="C382" s="268" t="s">
        <v>1882</v>
      </c>
      <c r="D382" s="262"/>
      <c r="E382" s="263">
        <v>0.97</v>
      </c>
      <c r="F382" s="224"/>
      <c r="G382" s="224"/>
      <c r="H382" s="224"/>
      <c r="I382" s="224"/>
      <c r="J382" s="224"/>
      <c r="K382" s="224"/>
      <c r="L382" s="224"/>
      <c r="M382" s="224"/>
      <c r="N382" s="223"/>
      <c r="O382" s="223"/>
      <c r="P382" s="223"/>
      <c r="Q382" s="223"/>
      <c r="R382" s="224"/>
      <c r="S382" s="224"/>
      <c r="T382" s="224"/>
      <c r="U382" s="224"/>
      <c r="V382" s="224"/>
      <c r="W382" s="224"/>
      <c r="X382" s="224"/>
      <c r="Y382" s="224"/>
      <c r="Z382" s="214"/>
      <c r="AA382" s="214"/>
      <c r="AB382" s="214"/>
      <c r="AC382" s="214"/>
      <c r="AD382" s="214"/>
      <c r="AE382" s="214"/>
      <c r="AF382" s="214"/>
      <c r="AG382" s="214" t="s">
        <v>371</v>
      </c>
      <c r="AH382" s="214">
        <v>0</v>
      </c>
      <c r="AI382" s="214"/>
      <c r="AJ382" s="214"/>
      <c r="AK382" s="214"/>
      <c r="AL382" s="214"/>
      <c r="AM382" s="214"/>
      <c r="AN382" s="214"/>
      <c r="AO382" s="214"/>
      <c r="AP382" s="214"/>
      <c r="AQ382" s="214"/>
      <c r="AR382" s="214"/>
      <c r="AS382" s="214"/>
      <c r="AT382" s="214"/>
      <c r="AU382" s="214"/>
      <c r="AV382" s="214"/>
      <c r="AW382" s="214"/>
      <c r="AX382" s="214"/>
      <c r="AY382" s="214"/>
      <c r="AZ382" s="214"/>
      <c r="BA382" s="214"/>
      <c r="BB382" s="214"/>
      <c r="BC382" s="214"/>
      <c r="BD382" s="214"/>
      <c r="BE382" s="214"/>
      <c r="BF382" s="214"/>
      <c r="BG382" s="214"/>
      <c r="BH382" s="214"/>
    </row>
    <row r="383" spans="1:60" outlineLevel="3" x14ac:dyDescent="0.2">
      <c r="A383" s="221"/>
      <c r="B383" s="222"/>
      <c r="C383" s="268" t="s">
        <v>1910</v>
      </c>
      <c r="D383" s="262"/>
      <c r="E383" s="263">
        <v>15</v>
      </c>
      <c r="F383" s="224"/>
      <c r="G383" s="224"/>
      <c r="H383" s="224"/>
      <c r="I383" s="224"/>
      <c r="J383" s="224"/>
      <c r="K383" s="224"/>
      <c r="L383" s="224"/>
      <c r="M383" s="224"/>
      <c r="N383" s="223"/>
      <c r="O383" s="223"/>
      <c r="P383" s="223"/>
      <c r="Q383" s="223"/>
      <c r="R383" s="224"/>
      <c r="S383" s="224"/>
      <c r="T383" s="224"/>
      <c r="U383" s="224"/>
      <c r="V383" s="224"/>
      <c r="W383" s="224"/>
      <c r="X383" s="224"/>
      <c r="Y383" s="224"/>
      <c r="Z383" s="214"/>
      <c r="AA383" s="214"/>
      <c r="AB383" s="214"/>
      <c r="AC383" s="214"/>
      <c r="AD383" s="214"/>
      <c r="AE383" s="214"/>
      <c r="AF383" s="214"/>
      <c r="AG383" s="214" t="s">
        <v>371</v>
      </c>
      <c r="AH383" s="214">
        <v>0</v>
      </c>
      <c r="AI383" s="214"/>
      <c r="AJ383" s="214"/>
      <c r="AK383" s="214"/>
      <c r="AL383" s="214"/>
      <c r="AM383" s="214"/>
      <c r="AN383" s="214"/>
      <c r="AO383" s="214"/>
      <c r="AP383" s="214"/>
      <c r="AQ383" s="214"/>
      <c r="AR383" s="214"/>
      <c r="AS383" s="214"/>
      <c r="AT383" s="214"/>
      <c r="AU383" s="214"/>
      <c r="AV383" s="214"/>
      <c r="AW383" s="214"/>
      <c r="AX383" s="214"/>
      <c r="AY383" s="214"/>
      <c r="AZ383" s="214"/>
      <c r="BA383" s="214"/>
      <c r="BB383" s="214"/>
      <c r="BC383" s="214"/>
      <c r="BD383" s="214"/>
      <c r="BE383" s="214"/>
      <c r="BF383" s="214"/>
      <c r="BG383" s="214"/>
      <c r="BH383" s="214"/>
    </row>
    <row r="384" spans="1:60" outlineLevel="1" x14ac:dyDescent="0.2">
      <c r="A384" s="236">
        <v>127</v>
      </c>
      <c r="B384" s="237" t="s">
        <v>875</v>
      </c>
      <c r="C384" s="254" t="s">
        <v>876</v>
      </c>
      <c r="D384" s="238" t="s">
        <v>379</v>
      </c>
      <c r="E384" s="239">
        <v>30.748249999999999</v>
      </c>
      <c r="F384" s="240"/>
      <c r="G384" s="241">
        <f>ROUND(E384*F384,2)</f>
        <v>0</v>
      </c>
      <c r="H384" s="240"/>
      <c r="I384" s="241">
        <f>ROUND(E384*H384,2)</f>
        <v>0</v>
      </c>
      <c r="J384" s="240"/>
      <c r="K384" s="241">
        <f>ROUND(E384*J384,2)</f>
        <v>0</v>
      </c>
      <c r="L384" s="241">
        <v>12</v>
      </c>
      <c r="M384" s="241">
        <f>G384*(1+L384/100)</f>
        <v>0</v>
      </c>
      <c r="N384" s="239">
        <v>0</v>
      </c>
      <c r="O384" s="239">
        <f>ROUND(E384*N384,2)</f>
        <v>0</v>
      </c>
      <c r="P384" s="239">
        <v>8.9999999999999998E-4</v>
      </c>
      <c r="Q384" s="239">
        <f>ROUND(E384*P384,2)</f>
        <v>0.03</v>
      </c>
      <c r="R384" s="241" t="s">
        <v>877</v>
      </c>
      <c r="S384" s="241" t="s">
        <v>315</v>
      </c>
      <c r="T384" s="242" t="s">
        <v>315</v>
      </c>
      <c r="U384" s="224">
        <v>0.08</v>
      </c>
      <c r="V384" s="224">
        <f>ROUND(E384*U384,2)</f>
        <v>2.46</v>
      </c>
      <c r="W384" s="224"/>
      <c r="X384" s="224" t="s">
        <v>336</v>
      </c>
      <c r="Y384" s="224" t="s">
        <v>317</v>
      </c>
      <c r="Z384" s="214"/>
      <c r="AA384" s="214"/>
      <c r="AB384" s="214"/>
      <c r="AC384" s="214"/>
      <c r="AD384" s="214"/>
      <c r="AE384" s="214"/>
      <c r="AF384" s="214"/>
      <c r="AG384" s="214" t="s">
        <v>367</v>
      </c>
      <c r="AH384" s="214"/>
      <c r="AI384" s="214"/>
      <c r="AJ384" s="214"/>
      <c r="AK384" s="214"/>
      <c r="AL384" s="214"/>
      <c r="AM384" s="214"/>
      <c r="AN384" s="214"/>
      <c r="AO384" s="214"/>
      <c r="AP384" s="214"/>
      <c r="AQ384" s="214"/>
      <c r="AR384" s="214"/>
      <c r="AS384" s="214"/>
      <c r="AT384" s="214"/>
      <c r="AU384" s="214"/>
      <c r="AV384" s="214"/>
      <c r="AW384" s="214"/>
      <c r="AX384" s="214"/>
      <c r="AY384" s="214"/>
      <c r="AZ384" s="214"/>
      <c r="BA384" s="214"/>
      <c r="BB384" s="214"/>
      <c r="BC384" s="214"/>
      <c r="BD384" s="214"/>
      <c r="BE384" s="214"/>
      <c r="BF384" s="214"/>
      <c r="BG384" s="214"/>
      <c r="BH384" s="214"/>
    </row>
    <row r="385" spans="1:60" outlineLevel="2" x14ac:dyDescent="0.2">
      <c r="A385" s="221"/>
      <c r="B385" s="222"/>
      <c r="C385" s="268" t="s">
        <v>536</v>
      </c>
      <c r="D385" s="262"/>
      <c r="E385" s="263"/>
      <c r="F385" s="224"/>
      <c r="G385" s="224"/>
      <c r="H385" s="224"/>
      <c r="I385" s="224"/>
      <c r="J385" s="224"/>
      <c r="K385" s="224"/>
      <c r="L385" s="224"/>
      <c r="M385" s="224"/>
      <c r="N385" s="223"/>
      <c r="O385" s="223"/>
      <c r="P385" s="223"/>
      <c r="Q385" s="223"/>
      <c r="R385" s="224"/>
      <c r="S385" s="224"/>
      <c r="T385" s="224"/>
      <c r="U385" s="224"/>
      <c r="V385" s="224"/>
      <c r="W385" s="224"/>
      <c r="X385" s="224"/>
      <c r="Y385" s="224"/>
      <c r="Z385" s="214"/>
      <c r="AA385" s="214"/>
      <c r="AB385" s="214"/>
      <c r="AC385" s="214"/>
      <c r="AD385" s="214"/>
      <c r="AE385" s="214"/>
      <c r="AF385" s="214"/>
      <c r="AG385" s="214" t="s">
        <v>371</v>
      </c>
      <c r="AH385" s="214">
        <v>0</v>
      </c>
      <c r="AI385" s="214"/>
      <c r="AJ385" s="214"/>
      <c r="AK385" s="214"/>
      <c r="AL385" s="214"/>
      <c r="AM385" s="214"/>
      <c r="AN385" s="214"/>
      <c r="AO385" s="214"/>
      <c r="AP385" s="214"/>
      <c r="AQ385" s="214"/>
      <c r="AR385" s="214"/>
      <c r="AS385" s="214"/>
      <c r="AT385" s="214"/>
      <c r="AU385" s="214"/>
      <c r="AV385" s="214"/>
      <c r="AW385" s="214"/>
      <c r="AX385" s="214"/>
      <c r="AY385" s="214"/>
      <c r="AZ385" s="214"/>
      <c r="BA385" s="214"/>
      <c r="BB385" s="214"/>
      <c r="BC385" s="214"/>
      <c r="BD385" s="214"/>
      <c r="BE385" s="214"/>
      <c r="BF385" s="214"/>
      <c r="BG385" s="214"/>
      <c r="BH385" s="214"/>
    </row>
    <row r="386" spans="1:60" outlineLevel="3" x14ac:dyDescent="0.2">
      <c r="A386" s="221"/>
      <c r="B386" s="222"/>
      <c r="C386" s="268" t="s">
        <v>1975</v>
      </c>
      <c r="D386" s="262"/>
      <c r="E386" s="263"/>
      <c r="F386" s="224"/>
      <c r="G386" s="224"/>
      <c r="H386" s="224"/>
      <c r="I386" s="224"/>
      <c r="J386" s="224"/>
      <c r="K386" s="224"/>
      <c r="L386" s="224"/>
      <c r="M386" s="224"/>
      <c r="N386" s="223"/>
      <c r="O386" s="223"/>
      <c r="P386" s="223"/>
      <c r="Q386" s="223"/>
      <c r="R386" s="224"/>
      <c r="S386" s="224"/>
      <c r="T386" s="224"/>
      <c r="U386" s="224"/>
      <c r="V386" s="224"/>
      <c r="W386" s="224"/>
      <c r="X386" s="224"/>
      <c r="Y386" s="224"/>
      <c r="Z386" s="214"/>
      <c r="AA386" s="214"/>
      <c r="AB386" s="214"/>
      <c r="AC386" s="214"/>
      <c r="AD386" s="214"/>
      <c r="AE386" s="214"/>
      <c r="AF386" s="214"/>
      <c r="AG386" s="214" t="s">
        <v>371</v>
      </c>
      <c r="AH386" s="214">
        <v>0</v>
      </c>
      <c r="AI386" s="214"/>
      <c r="AJ386" s="214"/>
      <c r="AK386" s="214"/>
      <c r="AL386" s="214"/>
      <c r="AM386" s="214"/>
      <c r="AN386" s="214"/>
      <c r="AO386" s="214"/>
      <c r="AP386" s="214"/>
      <c r="AQ386" s="214"/>
      <c r="AR386" s="214"/>
      <c r="AS386" s="214"/>
      <c r="AT386" s="214"/>
      <c r="AU386" s="214"/>
      <c r="AV386" s="214"/>
      <c r="AW386" s="214"/>
      <c r="AX386" s="214"/>
      <c r="AY386" s="214"/>
      <c r="AZ386" s="214"/>
      <c r="BA386" s="214"/>
      <c r="BB386" s="214"/>
      <c r="BC386" s="214"/>
      <c r="BD386" s="214"/>
      <c r="BE386" s="214"/>
      <c r="BF386" s="214"/>
      <c r="BG386" s="214"/>
      <c r="BH386" s="214"/>
    </row>
    <row r="387" spans="1:60" outlineLevel="3" x14ac:dyDescent="0.2">
      <c r="A387" s="221"/>
      <c r="B387" s="222"/>
      <c r="C387" s="268" t="s">
        <v>878</v>
      </c>
      <c r="D387" s="262"/>
      <c r="E387" s="263"/>
      <c r="F387" s="224"/>
      <c r="G387" s="224"/>
      <c r="H387" s="224"/>
      <c r="I387" s="224"/>
      <c r="J387" s="224"/>
      <c r="K387" s="224"/>
      <c r="L387" s="224"/>
      <c r="M387" s="224"/>
      <c r="N387" s="223"/>
      <c r="O387" s="223"/>
      <c r="P387" s="223"/>
      <c r="Q387" s="223"/>
      <c r="R387" s="224"/>
      <c r="S387" s="224"/>
      <c r="T387" s="224"/>
      <c r="U387" s="224"/>
      <c r="V387" s="224"/>
      <c r="W387" s="224"/>
      <c r="X387" s="224"/>
      <c r="Y387" s="224"/>
      <c r="Z387" s="214"/>
      <c r="AA387" s="214"/>
      <c r="AB387" s="214"/>
      <c r="AC387" s="214"/>
      <c r="AD387" s="214"/>
      <c r="AE387" s="214"/>
      <c r="AF387" s="214"/>
      <c r="AG387" s="214" t="s">
        <v>371</v>
      </c>
      <c r="AH387" s="214">
        <v>0</v>
      </c>
      <c r="AI387" s="214"/>
      <c r="AJ387" s="214"/>
      <c r="AK387" s="214"/>
      <c r="AL387" s="214"/>
      <c r="AM387" s="214"/>
      <c r="AN387" s="214"/>
      <c r="AO387" s="214"/>
      <c r="AP387" s="214"/>
      <c r="AQ387" s="214"/>
      <c r="AR387" s="214"/>
      <c r="AS387" s="214"/>
      <c r="AT387" s="214"/>
      <c r="AU387" s="214"/>
      <c r="AV387" s="214"/>
      <c r="AW387" s="214"/>
      <c r="AX387" s="214"/>
      <c r="AY387" s="214"/>
      <c r="AZ387" s="214"/>
      <c r="BA387" s="214"/>
      <c r="BB387" s="214"/>
      <c r="BC387" s="214"/>
      <c r="BD387" s="214"/>
      <c r="BE387" s="214"/>
      <c r="BF387" s="214"/>
      <c r="BG387" s="214"/>
      <c r="BH387" s="214"/>
    </row>
    <row r="388" spans="1:60" outlineLevel="3" x14ac:dyDescent="0.2">
      <c r="A388" s="221"/>
      <c r="B388" s="222"/>
      <c r="C388" s="268" t="s">
        <v>1976</v>
      </c>
      <c r="D388" s="262"/>
      <c r="E388" s="263">
        <v>59.489100000000001</v>
      </c>
      <c r="F388" s="224"/>
      <c r="G388" s="224"/>
      <c r="H388" s="224"/>
      <c r="I388" s="224"/>
      <c r="J388" s="224"/>
      <c r="K388" s="224"/>
      <c r="L388" s="224"/>
      <c r="M388" s="224"/>
      <c r="N388" s="223"/>
      <c r="O388" s="223"/>
      <c r="P388" s="223"/>
      <c r="Q388" s="223"/>
      <c r="R388" s="224"/>
      <c r="S388" s="224"/>
      <c r="T388" s="224"/>
      <c r="U388" s="224"/>
      <c r="V388" s="224"/>
      <c r="W388" s="224"/>
      <c r="X388" s="224"/>
      <c r="Y388" s="224"/>
      <c r="Z388" s="214"/>
      <c r="AA388" s="214"/>
      <c r="AB388" s="214"/>
      <c r="AC388" s="214"/>
      <c r="AD388" s="214"/>
      <c r="AE388" s="214"/>
      <c r="AF388" s="214"/>
      <c r="AG388" s="214" t="s">
        <v>371</v>
      </c>
      <c r="AH388" s="214">
        <v>0</v>
      </c>
      <c r="AI388" s="214"/>
      <c r="AJ388" s="214"/>
      <c r="AK388" s="214"/>
      <c r="AL388" s="214"/>
      <c r="AM388" s="214"/>
      <c r="AN388" s="214"/>
      <c r="AO388" s="214"/>
      <c r="AP388" s="214"/>
      <c r="AQ388" s="214"/>
      <c r="AR388" s="214"/>
      <c r="AS388" s="214"/>
      <c r="AT388" s="214"/>
      <c r="AU388" s="214"/>
      <c r="AV388" s="214"/>
      <c r="AW388" s="214"/>
      <c r="AX388" s="214"/>
      <c r="AY388" s="214"/>
      <c r="AZ388" s="214"/>
      <c r="BA388" s="214"/>
      <c r="BB388" s="214"/>
      <c r="BC388" s="214"/>
      <c r="BD388" s="214"/>
      <c r="BE388" s="214"/>
      <c r="BF388" s="214"/>
      <c r="BG388" s="214"/>
      <c r="BH388" s="214"/>
    </row>
    <row r="389" spans="1:60" outlineLevel="3" x14ac:dyDescent="0.2">
      <c r="A389" s="221"/>
      <c r="B389" s="222"/>
      <c r="C389" s="268" t="s">
        <v>1977</v>
      </c>
      <c r="D389" s="262"/>
      <c r="E389" s="263">
        <v>-8.4830000000000005</v>
      </c>
      <c r="F389" s="224"/>
      <c r="G389" s="224"/>
      <c r="H389" s="224"/>
      <c r="I389" s="224"/>
      <c r="J389" s="224"/>
      <c r="K389" s="224"/>
      <c r="L389" s="224"/>
      <c r="M389" s="224"/>
      <c r="N389" s="223"/>
      <c r="O389" s="223"/>
      <c r="P389" s="223"/>
      <c r="Q389" s="223"/>
      <c r="R389" s="224"/>
      <c r="S389" s="224"/>
      <c r="T389" s="224"/>
      <c r="U389" s="224"/>
      <c r="V389" s="224"/>
      <c r="W389" s="224"/>
      <c r="X389" s="224"/>
      <c r="Y389" s="224"/>
      <c r="Z389" s="214"/>
      <c r="AA389" s="214"/>
      <c r="AB389" s="214"/>
      <c r="AC389" s="214"/>
      <c r="AD389" s="214"/>
      <c r="AE389" s="214"/>
      <c r="AF389" s="214"/>
      <c r="AG389" s="214" t="s">
        <v>371</v>
      </c>
      <c r="AH389" s="214">
        <v>0</v>
      </c>
      <c r="AI389" s="214"/>
      <c r="AJ389" s="214"/>
      <c r="AK389" s="214"/>
      <c r="AL389" s="214"/>
      <c r="AM389" s="214"/>
      <c r="AN389" s="214"/>
      <c r="AO389" s="214"/>
      <c r="AP389" s="214"/>
      <c r="AQ389" s="214"/>
      <c r="AR389" s="214"/>
      <c r="AS389" s="214"/>
      <c r="AT389" s="214"/>
      <c r="AU389" s="214"/>
      <c r="AV389" s="214"/>
      <c r="AW389" s="214"/>
      <c r="AX389" s="214"/>
      <c r="AY389" s="214"/>
      <c r="AZ389" s="214"/>
      <c r="BA389" s="214"/>
      <c r="BB389" s="214"/>
      <c r="BC389" s="214"/>
      <c r="BD389" s="214"/>
      <c r="BE389" s="214"/>
      <c r="BF389" s="214"/>
      <c r="BG389" s="214"/>
      <c r="BH389" s="214"/>
    </row>
    <row r="390" spans="1:60" outlineLevel="3" x14ac:dyDescent="0.2">
      <c r="A390" s="221"/>
      <c r="B390" s="222"/>
      <c r="C390" s="268" t="s">
        <v>1978</v>
      </c>
      <c r="D390" s="262"/>
      <c r="E390" s="263">
        <v>-20.257850000000001</v>
      </c>
      <c r="F390" s="224"/>
      <c r="G390" s="224"/>
      <c r="H390" s="224"/>
      <c r="I390" s="224"/>
      <c r="J390" s="224"/>
      <c r="K390" s="224"/>
      <c r="L390" s="224"/>
      <c r="M390" s="224"/>
      <c r="N390" s="223"/>
      <c r="O390" s="223"/>
      <c r="P390" s="223"/>
      <c r="Q390" s="223"/>
      <c r="R390" s="224"/>
      <c r="S390" s="224"/>
      <c r="T390" s="224"/>
      <c r="U390" s="224"/>
      <c r="V390" s="224"/>
      <c r="W390" s="224"/>
      <c r="X390" s="224"/>
      <c r="Y390" s="224"/>
      <c r="Z390" s="214"/>
      <c r="AA390" s="214"/>
      <c r="AB390" s="214"/>
      <c r="AC390" s="214"/>
      <c r="AD390" s="214"/>
      <c r="AE390" s="214"/>
      <c r="AF390" s="214"/>
      <c r="AG390" s="214" t="s">
        <v>371</v>
      </c>
      <c r="AH390" s="214">
        <v>5</v>
      </c>
      <c r="AI390" s="214"/>
      <c r="AJ390" s="214"/>
      <c r="AK390" s="214"/>
      <c r="AL390" s="214"/>
      <c r="AM390" s="214"/>
      <c r="AN390" s="214"/>
      <c r="AO390" s="214"/>
      <c r="AP390" s="214"/>
      <c r="AQ390" s="214"/>
      <c r="AR390" s="214"/>
      <c r="AS390" s="214"/>
      <c r="AT390" s="214"/>
      <c r="AU390" s="214"/>
      <c r="AV390" s="214"/>
      <c r="AW390" s="214"/>
      <c r="AX390" s="214"/>
      <c r="AY390" s="214"/>
      <c r="AZ390" s="214"/>
      <c r="BA390" s="214"/>
      <c r="BB390" s="214"/>
      <c r="BC390" s="214"/>
      <c r="BD390" s="214"/>
      <c r="BE390" s="214"/>
      <c r="BF390" s="214"/>
      <c r="BG390" s="214"/>
      <c r="BH390" s="214"/>
    </row>
    <row r="391" spans="1:60" outlineLevel="1" x14ac:dyDescent="0.2">
      <c r="A391" s="236">
        <v>128</v>
      </c>
      <c r="B391" s="237" t="s">
        <v>900</v>
      </c>
      <c r="C391" s="254" t="s">
        <v>901</v>
      </c>
      <c r="D391" s="238" t="s">
        <v>379</v>
      </c>
      <c r="E391" s="239">
        <v>68.851100000000002</v>
      </c>
      <c r="F391" s="240"/>
      <c r="G391" s="241">
        <f>ROUND(E391*F391,2)</f>
        <v>0</v>
      </c>
      <c r="H391" s="240"/>
      <c r="I391" s="241">
        <f>ROUND(E391*H391,2)</f>
        <v>0</v>
      </c>
      <c r="J391" s="240"/>
      <c r="K391" s="241">
        <f>ROUND(E391*J391,2)</f>
        <v>0</v>
      </c>
      <c r="L391" s="241">
        <v>12</v>
      </c>
      <c r="M391" s="241">
        <f>G391*(1+L391/100)</f>
        <v>0</v>
      </c>
      <c r="N391" s="239">
        <v>4.2000000000000002E-4</v>
      </c>
      <c r="O391" s="239">
        <f>ROUND(E391*N391,2)</f>
        <v>0.03</v>
      </c>
      <c r="P391" s="239">
        <v>0</v>
      </c>
      <c r="Q391" s="239">
        <f>ROUND(E391*P391,2)</f>
        <v>0</v>
      </c>
      <c r="R391" s="241" t="s">
        <v>587</v>
      </c>
      <c r="S391" s="241" t="s">
        <v>315</v>
      </c>
      <c r="T391" s="242" t="s">
        <v>315</v>
      </c>
      <c r="U391" s="224">
        <v>0.13</v>
      </c>
      <c r="V391" s="224">
        <f>ROUND(E391*U391,2)</f>
        <v>8.9499999999999993</v>
      </c>
      <c r="W391" s="224"/>
      <c r="X391" s="224" t="s">
        <v>588</v>
      </c>
      <c r="Y391" s="224" t="s">
        <v>317</v>
      </c>
      <c r="Z391" s="214"/>
      <c r="AA391" s="214"/>
      <c r="AB391" s="214"/>
      <c r="AC391" s="214"/>
      <c r="AD391" s="214"/>
      <c r="AE391" s="214"/>
      <c r="AF391" s="214"/>
      <c r="AG391" s="214" t="s">
        <v>601</v>
      </c>
      <c r="AH391" s="214"/>
      <c r="AI391" s="214"/>
      <c r="AJ391" s="214"/>
      <c r="AK391" s="214"/>
      <c r="AL391" s="214"/>
      <c r="AM391" s="214"/>
      <c r="AN391" s="214"/>
      <c r="AO391" s="214"/>
      <c r="AP391" s="214"/>
      <c r="AQ391" s="214"/>
      <c r="AR391" s="214"/>
      <c r="AS391" s="214"/>
      <c r="AT391" s="214"/>
      <c r="AU391" s="214"/>
      <c r="AV391" s="214"/>
      <c r="AW391" s="214"/>
      <c r="AX391" s="214"/>
      <c r="AY391" s="214"/>
      <c r="AZ391" s="214"/>
      <c r="BA391" s="214"/>
      <c r="BB391" s="214"/>
      <c r="BC391" s="214"/>
      <c r="BD391" s="214"/>
      <c r="BE391" s="214"/>
      <c r="BF391" s="214"/>
      <c r="BG391" s="214"/>
      <c r="BH391" s="214"/>
    </row>
    <row r="392" spans="1:60" outlineLevel="2" x14ac:dyDescent="0.2">
      <c r="A392" s="221"/>
      <c r="B392" s="222"/>
      <c r="C392" s="268" t="s">
        <v>991</v>
      </c>
      <c r="D392" s="262"/>
      <c r="E392" s="263"/>
      <c r="F392" s="224"/>
      <c r="G392" s="224"/>
      <c r="H392" s="224"/>
      <c r="I392" s="224"/>
      <c r="J392" s="224"/>
      <c r="K392" s="224"/>
      <c r="L392" s="224"/>
      <c r="M392" s="224"/>
      <c r="N392" s="223"/>
      <c r="O392" s="223"/>
      <c r="P392" s="223"/>
      <c r="Q392" s="223"/>
      <c r="R392" s="224"/>
      <c r="S392" s="224"/>
      <c r="T392" s="224"/>
      <c r="U392" s="224"/>
      <c r="V392" s="224"/>
      <c r="W392" s="224"/>
      <c r="X392" s="224"/>
      <c r="Y392" s="224"/>
      <c r="Z392" s="214"/>
      <c r="AA392" s="214"/>
      <c r="AB392" s="214"/>
      <c r="AC392" s="214"/>
      <c r="AD392" s="214"/>
      <c r="AE392" s="214"/>
      <c r="AF392" s="214"/>
      <c r="AG392" s="214" t="s">
        <v>371</v>
      </c>
      <c r="AH392" s="214">
        <v>0</v>
      </c>
      <c r="AI392" s="214"/>
      <c r="AJ392" s="214"/>
      <c r="AK392" s="214"/>
      <c r="AL392" s="214"/>
      <c r="AM392" s="214"/>
      <c r="AN392" s="214"/>
      <c r="AO392" s="214"/>
      <c r="AP392" s="214"/>
      <c r="AQ392" s="214"/>
      <c r="AR392" s="214"/>
      <c r="AS392" s="214"/>
      <c r="AT392" s="214"/>
      <c r="AU392" s="214"/>
      <c r="AV392" s="214"/>
      <c r="AW392" s="214"/>
      <c r="AX392" s="214"/>
      <c r="AY392" s="214"/>
      <c r="AZ392" s="214"/>
      <c r="BA392" s="214"/>
      <c r="BB392" s="214"/>
      <c r="BC392" s="214"/>
      <c r="BD392" s="214"/>
      <c r="BE392" s="214"/>
      <c r="BF392" s="214"/>
      <c r="BG392" s="214"/>
      <c r="BH392" s="214"/>
    </row>
    <row r="393" spans="1:60" outlineLevel="3" x14ac:dyDescent="0.2">
      <c r="A393" s="221"/>
      <c r="B393" s="222"/>
      <c r="C393" s="268" t="s">
        <v>878</v>
      </c>
      <c r="D393" s="262"/>
      <c r="E393" s="263"/>
      <c r="F393" s="224"/>
      <c r="G393" s="224"/>
      <c r="H393" s="224"/>
      <c r="I393" s="224"/>
      <c r="J393" s="224"/>
      <c r="K393" s="224"/>
      <c r="L393" s="224"/>
      <c r="M393" s="224"/>
      <c r="N393" s="223"/>
      <c r="O393" s="223"/>
      <c r="P393" s="223"/>
      <c r="Q393" s="223"/>
      <c r="R393" s="224"/>
      <c r="S393" s="224"/>
      <c r="T393" s="224"/>
      <c r="U393" s="224"/>
      <c r="V393" s="224"/>
      <c r="W393" s="224"/>
      <c r="X393" s="224"/>
      <c r="Y393" s="224"/>
      <c r="Z393" s="214"/>
      <c r="AA393" s="214"/>
      <c r="AB393" s="214"/>
      <c r="AC393" s="214"/>
      <c r="AD393" s="214"/>
      <c r="AE393" s="214"/>
      <c r="AF393" s="214"/>
      <c r="AG393" s="214" t="s">
        <v>371</v>
      </c>
      <c r="AH393" s="214">
        <v>0</v>
      </c>
      <c r="AI393" s="214"/>
      <c r="AJ393" s="214"/>
      <c r="AK393" s="214"/>
      <c r="AL393" s="214"/>
      <c r="AM393" s="214"/>
      <c r="AN393" s="214"/>
      <c r="AO393" s="214"/>
      <c r="AP393" s="214"/>
      <c r="AQ393" s="214"/>
      <c r="AR393" s="214"/>
      <c r="AS393" s="214"/>
      <c r="AT393" s="214"/>
      <c r="AU393" s="214"/>
      <c r="AV393" s="214"/>
      <c r="AW393" s="214"/>
      <c r="AX393" s="214"/>
      <c r="AY393" s="214"/>
      <c r="AZ393" s="214"/>
      <c r="BA393" s="214"/>
      <c r="BB393" s="214"/>
      <c r="BC393" s="214"/>
      <c r="BD393" s="214"/>
      <c r="BE393" s="214"/>
      <c r="BF393" s="214"/>
      <c r="BG393" s="214"/>
      <c r="BH393" s="214"/>
    </row>
    <row r="394" spans="1:60" outlineLevel="3" x14ac:dyDescent="0.2">
      <c r="A394" s="221"/>
      <c r="B394" s="222"/>
      <c r="C394" s="268" t="s">
        <v>1979</v>
      </c>
      <c r="D394" s="262"/>
      <c r="E394" s="263">
        <v>59.489100000000001</v>
      </c>
      <c r="F394" s="224"/>
      <c r="G394" s="224"/>
      <c r="H394" s="224"/>
      <c r="I394" s="224"/>
      <c r="J394" s="224"/>
      <c r="K394" s="224"/>
      <c r="L394" s="224"/>
      <c r="M394" s="224"/>
      <c r="N394" s="223"/>
      <c r="O394" s="223"/>
      <c r="P394" s="223"/>
      <c r="Q394" s="223"/>
      <c r="R394" s="224"/>
      <c r="S394" s="224"/>
      <c r="T394" s="224"/>
      <c r="U394" s="224"/>
      <c r="V394" s="224"/>
      <c r="W394" s="224"/>
      <c r="X394" s="224"/>
      <c r="Y394" s="224"/>
      <c r="Z394" s="214"/>
      <c r="AA394" s="214"/>
      <c r="AB394" s="214"/>
      <c r="AC394" s="214"/>
      <c r="AD394" s="214"/>
      <c r="AE394" s="214"/>
      <c r="AF394" s="214"/>
      <c r="AG394" s="214" t="s">
        <v>371</v>
      </c>
      <c r="AH394" s="214">
        <v>0</v>
      </c>
      <c r="AI394" s="214"/>
      <c r="AJ394" s="214"/>
      <c r="AK394" s="214"/>
      <c r="AL394" s="214"/>
      <c r="AM394" s="214"/>
      <c r="AN394" s="214"/>
      <c r="AO394" s="214"/>
      <c r="AP394" s="214"/>
      <c r="AQ394" s="214"/>
      <c r="AR394" s="214"/>
      <c r="AS394" s="214"/>
      <c r="AT394" s="214"/>
      <c r="AU394" s="214"/>
      <c r="AV394" s="214"/>
      <c r="AW394" s="214"/>
      <c r="AX394" s="214"/>
      <c r="AY394" s="214"/>
      <c r="AZ394" s="214"/>
      <c r="BA394" s="214"/>
      <c r="BB394" s="214"/>
      <c r="BC394" s="214"/>
      <c r="BD394" s="214"/>
      <c r="BE394" s="214"/>
      <c r="BF394" s="214"/>
      <c r="BG394" s="214"/>
      <c r="BH394" s="214"/>
    </row>
    <row r="395" spans="1:60" outlineLevel="3" x14ac:dyDescent="0.2">
      <c r="A395" s="221"/>
      <c r="B395" s="222"/>
      <c r="C395" s="268" t="s">
        <v>1980</v>
      </c>
      <c r="D395" s="262"/>
      <c r="E395" s="263">
        <v>-8.4830000000000005</v>
      </c>
      <c r="F395" s="224"/>
      <c r="G395" s="224"/>
      <c r="H395" s="224"/>
      <c r="I395" s="224"/>
      <c r="J395" s="224"/>
      <c r="K395" s="224"/>
      <c r="L395" s="224"/>
      <c r="M395" s="224"/>
      <c r="N395" s="223"/>
      <c r="O395" s="223"/>
      <c r="P395" s="223"/>
      <c r="Q395" s="223"/>
      <c r="R395" s="224"/>
      <c r="S395" s="224"/>
      <c r="T395" s="224"/>
      <c r="U395" s="224"/>
      <c r="V395" s="224"/>
      <c r="W395" s="224"/>
      <c r="X395" s="224"/>
      <c r="Y395" s="224"/>
      <c r="Z395" s="214"/>
      <c r="AA395" s="214"/>
      <c r="AB395" s="214"/>
      <c r="AC395" s="214"/>
      <c r="AD395" s="214"/>
      <c r="AE395" s="214"/>
      <c r="AF395" s="214"/>
      <c r="AG395" s="214" t="s">
        <v>371</v>
      </c>
      <c r="AH395" s="214">
        <v>0</v>
      </c>
      <c r="AI395" s="214"/>
      <c r="AJ395" s="214"/>
      <c r="AK395" s="214"/>
      <c r="AL395" s="214"/>
      <c r="AM395" s="214"/>
      <c r="AN395" s="214"/>
      <c r="AO395" s="214"/>
      <c r="AP395" s="214"/>
      <c r="AQ395" s="214"/>
      <c r="AR395" s="214"/>
      <c r="AS395" s="214"/>
      <c r="AT395" s="214"/>
      <c r="AU395" s="214"/>
      <c r="AV395" s="214"/>
      <c r="AW395" s="214"/>
      <c r="AX395" s="214"/>
      <c r="AY395" s="214"/>
      <c r="AZ395" s="214"/>
      <c r="BA395" s="214"/>
      <c r="BB395" s="214"/>
      <c r="BC395" s="214"/>
      <c r="BD395" s="214"/>
      <c r="BE395" s="214"/>
      <c r="BF395" s="214"/>
      <c r="BG395" s="214"/>
      <c r="BH395" s="214"/>
    </row>
    <row r="396" spans="1:60" outlineLevel="3" x14ac:dyDescent="0.2">
      <c r="A396" s="221"/>
      <c r="B396" s="222"/>
      <c r="C396" s="268" t="s">
        <v>1981</v>
      </c>
      <c r="D396" s="262"/>
      <c r="E396" s="263">
        <v>-1.2849999999999999</v>
      </c>
      <c r="F396" s="224"/>
      <c r="G396" s="224"/>
      <c r="H396" s="224"/>
      <c r="I396" s="224"/>
      <c r="J396" s="224"/>
      <c r="K396" s="224"/>
      <c r="L396" s="224"/>
      <c r="M396" s="224"/>
      <c r="N396" s="223"/>
      <c r="O396" s="223"/>
      <c r="P396" s="223"/>
      <c r="Q396" s="223"/>
      <c r="R396" s="224"/>
      <c r="S396" s="224"/>
      <c r="T396" s="224"/>
      <c r="U396" s="224"/>
      <c r="V396" s="224"/>
      <c r="W396" s="224"/>
      <c r="X396" s="224"/>
      <c r="Y396" s="224"/>
      <c r="Z396" s="214"/>
      <c r="AA396" s="214"/>
      <c r="AB396" s="214"/>
      <c r="AC396" s="214"/>
      <c r="AD396" s="214"/>
      <c r="AE396" s="214"/>
      <c r="AF396" s="214"/>
      <c r="AG396" s="214" t="s">
        <v>371</v>
      </c>
      <c r="AH396" s="214">
        <v>0</v>
      </c>
      <c r="AI396" s="214"/>
      <c r="AJ396" s="214"/>
      <c r="AK396" s="214"/>
      <c r="AL396" s="214"/>
      <c r="AM396" s="214"/>
      <c r="AN396" s="214"/>
      <c r="AO396" s="214"/>
      <c r="AP396" s="214"/>
      <c r="AQ396" s="214"/>
      <c r="AR396" s="214"/>
      <c r="AS396" s="214"/>
      <c r="AT396" s="214"/>
      <c r="AU396" s="214"/>
      <c r="AV396" s="214"/>
      <c r="AW396" s="214"/>
      <c r="AX396" s="214"/>
      <c r="AY396" s="214"/>
      <c r="AZ396" s="214"/>
      <c r="BA396" s="214"/>
      <c r="BB396" s="214"/>
      <c r="BC396" s="214"/>
      <c r="BD396" s="214"/>
      <c r="BE396" s="214"/>
      <c r="BF396" s="214"/>
      <c r="BG396" s="214"/>
      <c r="BH396" s="214"/>
    </row>
    <row r="397" spans="1:60" outlineLevel="3" x14ac:dyDescent="0.2">
      <c r="A397" s="221"/>
      <c r="B397" s="222"/>
      <c r="C397" s="268" t="s">
        <v>905</v>
      </c>
      <c r="D397" s="262"/>
      <c r="E397" s="263"/>
      <c r="F397" s="224"/>
      <c r="G397" s="224"/>
      <c r="H397" s="224"/>
      <c r="I397" s="224"/>
      <c r="J397" s="224"/>
      <c r="K397" s="224"/>
      <c r="L397" s="224"/>
      <c r="M397" s="224"/>
      <c r="N397" s="223"/>
      <c r="O397" s="223"/>
      <c r="P397" s="223"/>
      <c r="Q397" s="223"/>
      <c r="R397" s="224"/>
      <c r="S397" s="224"/>
      <c r="T397" s="224"/>
      <c r="U397" s="224"/>
      <c r="V397" s="224"/>
      <c r="W397" s="224"/>
      <c r="X397" s="224"/>
      <c r="Y397" s="224"/>
      <c r="Z397" s="214"/>
      <c r="AA397" s="214"/>
      <c r="AB397" s="214"/>
      <c r="AC397" s="214"/>
      <c r="AD397" s="214"/>
      <c r="AE397" s="214"/>
      <c r="AF397" s="214"/>
      <c r="AG397" s="214" t="s">
        <v>371</v>
      </c>
      <c r="AH397" s="214">
        <v>0</v>
      </c>
      <c r="AI397" s="214"/>
      <c r="AJ397" s="214"/>
      <c r="AK397" s="214"/>
      <c r="AL397" s="214"/>
      <c r="AM397" s="214"/>
      <c r="AN397" s="214"/>
      <c r="AO397" s="214"/>
      <c r="AP397" s="214"/>
      <c r="AQ397" s="214"/>
      <c r="AR397" s="214"/>
      <c r="AS397" s="214"/>
      <c r="AT397" s="214"/>
      <c r="AU397" s="214"/>
      <c r="AV397" s="214"/>
      <c r="AW397" s="214"/>
      <c r="AX397" s="214"/>
      <c r="AY397" s="214"/>
      <c r="AZ397" s="214"/>
      <c r="BA397" s="214"/>
      <c r="BB397" s="214"/>
      <c r="BC397" s="214"/>
      <c r="BD397" s="214"/>
      <c r="BE397" s="214"/>
      <c r="BF397" s="214"/>
      <c r="BG397" s="214"/>
      <c r="BH397" s="214"/>
    </row>
    <row r="398" spans="1:60" outlineLevel="3" x14ac:dyDescent="0.2">
      <c r="A398" s="221"/>
      <c r="B398" s="222"/>
      <c r="C398" s="268" t="s">
        <v>1910</v>
      </c>
      <c r="D398" s="262"/>
      <c r="E398" s="263">
        <v>15</v>
      </c>
      <c r="F398" s="224"/>
      <c r="G398" s="224"/>
      <c r="H398" s="224"/>
      <c r="I398" s="224"/>
      <c r="J398" s="224"/>
      <c r="K398" s="224"/>
      <c r="L398" s="224"/>
      <c r="M398" s="224"/>
      <c r="N398" s="223"/>
      <c r="O398" s="223"/>
      <c r="P398" s="223"/>
      <c r="Q398" s="223"/>
      <c r="R398" s="224"/>
      <c r="S398" s="224"/>
      <c r="T398" s="224"/>
      <c r="U398" s="224"/>
      <c r="V398" s="224"/>
      <c r="W398" s="224"/>
      <c r="X398" s="224"/>
      <c r="Y398" s="224"/>
      <c r="Z398" s="214"/>
      <c r="AA398" s="214"/>
      <c r="AB398" s="214"/>
      <c r="AC398" s="214"/>
      <c r="AD398" s="214"/>
      <c r="AE398" s="214"/>
      <c r="AF398" s="214"/>
      <c r="AG398" s="214" t="s">
        <v>371</v>
      </c>
      <c r="AH398" s="214">
        <v>0</v>
      </c>
      <c r="AI398" s="214"/>
      <c r="AJ398" s="214"/>
      <c r="AK398" s="214"/>
      <c r="AL398" s="214"/>
      <c r="AM398" s="214"/>
      <c r="AN398" s="214"/>
      <c r="AO398" s="214"/>
      <c r="AP398" s="214"/>
      <c r="AQ398" s="214"/>
      <c r="AR398" s="214"/>
      <c r="AS398" s="214"/>
      <c r="AT398" s="214"/>
      <c r="AU398" s="214"/>
      <c r="AV398" s="214"/>
      <c r="AW398" s="214"/>
      <c r="AX398" s="214"/>
      <c r="AY398" s="214"/>
      <c r="AZ398" s="214"/>
      <c r="BA398" s="214"/>
      <c r="BB398" s="214"/>
      <c r="BC398" s="214"/>
      <c r="BD398" s="214"/>
      <c r="BE398" s="214"/>
      <c r="BF398" s="214"/>
      <c r="BG398" s="214"/>
      <c r="BH398" s="214"/>
    </row>
    <row r="399" spans="1:60" outlineLevel="3" x14ac:dyDescent="0.2">
      <c r="A399" s="221"/>
      <c r="B399" s="222"/>
      <c r="C399" s="268" t="s">
        <v>1881</v>
      </c>
      <c r="D399" s="262"/>
      <c r="E399" s="263">
        <v>3.16</v>
      </c>
      <c r="F399" s="224"/>
      <c r="G399" s="224"/>
      <c r="H399" s="224"/>
      <c r="I399" s="224"/>
      <c r="J399" s="224"/>
      <c r="K399" s="224"/>
      <c r="L399" s="224"/>
      <c r="M399" s="224"/>
      <c r="N399" s="223"/>
      <c r="O399" s="223"/>
      <c r="P399" s="223"/>
      <c r="Q399" s="223"/>
      <c r="R399" s="224"/>
      <c r="S399" s="224"/>
      <c r="T399" s="224"/>
      <c r="U399" s="224"/>
      <c r="V399" s="224"/>
      <c r="W399" s="224"/>
      <c r="X399" s="224"/>
      <c r="Y399" s="224"/>
      <c r="Z399" s="214"/>
      <c r="AA399" s="214"/>
      <c r="AB399" s="214"/>
      <c r="AC399" s="214"/>
      <c r="AD399" s="214"/>
      <c r="AE399" s="214"/>
      <c r="AF399" s="214"/>
      <c r="AG399" s="214" t="s">
        <v>371</v>
      </c>
      <c r="AH399" s="214">
        <v>0</v>
      </c>
      <c r="AI399" s="214"/>
      <c r="AJ399" s="214"/>
      <c r="AK399" s="214"/>
      <c r="AL399" s="214"/>
      <c r="AM399" s="214"/>
      <c r="AN399" s="214"/>
      <c r="AO399" s="214"/>
      <c r="AP399" s="214"/>
      <c r="AQ399" s="214"/>
      <c r="AR399" s="214"/>
      <c r="AS399" s="214"/>
      <c r="AT399" s="214"/>
      <c r="AU399" s="214"/>
      <c r="AV399" s="214"/>
      <c r="AW399" s="214"/>
      <c r="AX399" s="214"/>
      <c r="AY399" s="214"/>
      <c r="AZ399" s="214"/>
      <c r="BA399" s="214"/>
      <c r="BB399" s="214"/>
      <c r="BC399" s="214"/>
      <c r="BD399" s="214"/>
      <c r="BE399" s="214"/>
      <c r="BF399" s="214"/>
      <c r="BG399" s="214"/>
      <c r="BH399" s="214"/>
    </row>
    <row r="400" spans="1:60" outlineLevel="3" x14ac:dyDescent="0.2">
      <c r="A400" s="221"/>
      <c r="B400" s="222"/>
      <c r="C400" s="268" t="s">
        <v>1882</v>
      </c>
      <c r="D400" s="262"/>
      <c r="E400" s="263">
        <v>0.97</v>
      </c>
      <c r="F400" s="224"/>
      <c r="G400" s="224"/>
      <c r="H400" s="224"/>
      <c r="I400" s="224"/>
      <c r="J400" s="224"/>
      <c r="K400" s="224"/>
      <c r="L400" s="224"/>
      <c r="M400" s="224"/>
      <c r="N400" s="223"/>
      <c r="O400" s="223"/>
      <c r="P400" s="223"/>
      <c r="Q400" s="223"/>
      <c r="R400" s="224"/>
      <c r="S400" s="224"/>
      <c r="T400" s="224"/>
      <c r="U400" s="224"/>
      <c r="V400" s="224"/>
      <c r="W400" s="224"/>
      <c r="X400" s="224"/>
      <c r="Y400" s="224"/>
      <c r="Z400" s="214"/>
      <c r="AA400" s="214"/>
      <c r="AB400" s="214"/>
      <c r="AC400" s="214"/>
      <c r="AD400" s="214"/>
      <c r="AE400" s="214"/>
      <c r="AF400" s="214"/>
      <c r="AG400" s="214" t="s">
        <v>371</v>
      </c>
      <c r="AH400" s="214">
        <v>0</v>
      </c>
      <c r="AI400" s="214"/>
      <c r="AJ400" s="214"/>
      <c r="AK400" s="214"/>
      <c r="AL400" s="214"/>
      <c r="AM400" s="214"/>
      <c r="AN400" s="214"/>
      <c r="AO400" s="214"/>
      <c r="AP400" s="214"/>
      <c r="AQ400" s="214"/>
      <c r="AR400" s="214"/>
      <c r="AS400" s="214"/>
      <c r="AT400" s="214"/>
      <c r="AU400" s="214"/>
      <c r="AV400" s="214"/>
      <c r="AW400" s="214"/>
      <c r="AX400" s="214"/>
      <c r="AY400" s="214"/>
      <c r="AZ400" s="214"/>
      <c r="BA400" s="214"/>
      <c r="BB400" s="214"/>
      <c r="BC400" s="214"/>
      <c r="BD400" s="214"/>
      <c r="BE400" s="214"/>
      <c r="BF400" s="214"/>
      <c r="BG400" s="214"/>
      <c r="BH400" s="214"/>
    </row>
    <row r="401" spans="1:60" x14ac:dyDescent="0.2">
      <c r="A401" s="229" t="s">
        <v>310</v>
      </c>
      <c r="B401" s="230" t="s">
        <v>270</v>
      </c>
      <c r="C401" s="253" t="s">
        <v>271</v>
      </c>
      <c r="D401" s="231"/>
      <c r="E401" s="232"/>
      <c r="F401" s="233"/>
      <c r="G401" s="233">
        <f>SUMIF(AG402:AG402,"&lt;&gt;NOR",G402:G402)</f>
        <v>0</v>
      </c>
      <c r="H401" s="233"/>
      <c r="I401" s="233">
        <f>SUM(I402:I402)</f>
        <v>0</v>
      </c>
      <c r="J401" s="233"/>
      <c r="K401" s="233">
        <f>SUM(K402:K402)</f>
        <v>0</v>
      </c>
      <c r="L401" s="233"/>
      <c r="M401" s="233">
        <f>SUM(M402:M402)</f>
        <v>0</v>
      </c>
      <c r="N401" s="232"/>
      <c r="O401" s="232">
        <f>SUM(O402:O402)</f>
        <v>0</v>
      </c>
      <c r="P401" s="232"/>
      <c r="Q401" s="232">
        <f>SUM(Q402:Q402)</f>
        <v>0</v>
      </c>
      <c r="R401" s="233"/>
      <c r="S401" s="233"/>
      <c r="T401" s="234"/>
      <c r="U401" s="228"/>
      <c r="V401" s="228">
        <f>SUM(V402:V402)</f>
        <v>0</v>
      </c>
      <c r="W401" s="228"/>
      <c r="X401" s="228"/>
      <c r="Y401" s="228"/>
      <c r="AG401" t="s">
        <v>311</v>
      </c>
    </row>
    <row r="402" spans="1:60" outlineLevel="1" x14ac:dyDescent="0.2">
      <c r="A402" s="245">
        <v>129</v>
      </c>
      <c r="B402" s="246" t="s">
        <v>906</v>
      </c>
      <c r="C402" s="256" t="s">
        <v>1982</v>
      </c>
      <c r="D402" s="247" t="s">
        <v>330</v>
      </c>
      <c r="E402" s="248">
        <v>1</v>
      </c>
      <c r="F402" s="249"/>
      <c r="G402" s="250">
        <f>ROUND(E402*F402,2)</f>
        <v>0</v>
      </c>
      <c r="H402" s="249"/>
      <c r="I402" s="250">
        <f>ROUND(E402*H402,2)</f>
        <v>0</v>
      </c>
      <c r="J402" s="249"/>
      <c r="K402" s="250">
        <f>ROUND(E402*J402,2)</f>
        <v>0</v>
      </c>
      <c r="L402" s="250">
        <v>12</v>
      </c>
      <c r="M402" s="250">
        <f>G402*(1+L402/100)</f>
        <v>0</v>
      </c>
      <c r="N402" s="248">
        <v>0</v>
      </c>
      <c r="O402" s="248">
        <f>ROUND(E402*N402,2)</f>
        <v>0</v>
      </c>
      <c r="P402" s="248">
        <v>0</v>
      </c>
      <c r="Q402" s="248">
        <f>ROUND(E402*P402,2)</f>
        <v>0</v>
      </c>
      <c r="R402" s="250"/>
      <c r="S402" s="250" t="s">
        <v>331</v>
      </c>
      <c r="T402" s="251" t="s">
        <v>316</v>
      </c>
      <c r="U402" s="224">
        <v>0</v>
      </c>
      <c r="V402" s="224">
        <f>ROUND(E402*U402,2)</f>
        <v>0</v>
      </c>
      <c r="W402" s="224"/>
      <c r="X402" s="224" t="s">
        <v>336</v>
      </c>
      <c r="Y402" s="224" t="s">
        <v>317</v>
      </c>
      <c r="Z402" s="214"/>
      <c r="AA402" s="214"/>
      <c r="AB402" s="214"/>
      <c r="AC402" s="214"/>
      <c r="AD402" s="214"/>
      <c r="AE402" s="214"/>
      <c r="AF402" s="214"/>
      <c r="AG402" s="214" t="s">
        <v>337</v>
      </c>
      <c r="AH402" s="214"/>
      <c r="AI402" s="214"/>
      <c r="AJ402" s="214"/>
      <c r="AK402" s="214"/>
      <c r="AL402" s="214"/>
      <c r="AM402" s="214"/>
      <c r="AN402" s="214"/>
      <c r="AO402" s="214"/>
      <c r="AP402" s="214"/>
      <c r="AQ402" s="214"/>
      <c r="AR402" s="214"/>
      <c r="AS402" s="214"/>
      <c r="AT402" s="214"/>
      <c r="AU402" s="214"/>
      <c r="AV402" s="214"/>
      <c r="AW402" s="214"/>
      <c r="AX402" s="214"/>
      <c r="AY402" s="214"/>
      <c r="AZ402" s="214"/>
      <c r="BA402" s="214"/>
      <c r="BB402" s="214"/>
      <c r="BC402" s="214"/>
      <c r="BD402" s="214"/>
      <c r="BE402" s="214"/>
      <c r="BF402" s="214"/>
      <c r="BG402" s="214"/>
      <c r="BH402" s="214"/>
    </row>
    <row r="403" spans="1:60" x14ac:dyDescent="0.2">
      <c r="A403" s="229" t="s">
        <v>310</v>
      </c>
      <c r="B403" s="230" t="s">
        <v>276</v>
      </c>
      <c r="C403" s="253" t="s">
        <v>277</v>
      </c>
      <c r="D403" s="231"/>
      <c r="E403" s="232"/>
      <c r="F403" s="233"/>
      <c r="G403" s="233">
        <f>SUMIF(AG404:AG404,"&lt;&gt;NOR",G404:G404)</f>
        <v>0</v>
      </c>
      <c r="H403" s="233"/>
      <c r="I403" s="233">
        <f>SUM(I404:I404)</f>
        <v>0</v>
      </c>
      <c r="J403" s="233"/>
      <c r="K403" s="233">
        <f>SUM(K404:K404)</f>
        <v>0</v>
      </c>
      <c r="L403" s="233"/>
      <c r="M403" s="233">
        <f>SUM(M404:M404)</f>
        <v>0</v>
      </c>
      <c r="N403" s="232"/>
      <c r="O403" s="232">
        <f>SUM(O404:O404)</f>
        <v>0</v>
      </c>
      <c r="P403" s="232"/>
      <c r="Q403" s="232">
        <f>SUM(Q404:Q404)</f>
        <v>0</v>
      </c>
      <c r="R403" s="233"/>
      <c r="S403" s="233"/>
      <c r="T403" s="234"/>
      <c r="U403" s="228"/>
      <c r="V403" s="228">
        <f>SUM(V404:V404)</f>
        <v>0</v>
      </c>
      <c r="W403" s="228"/>
      <c r="X403" s="228"/>
      <c r="Y403" s="228"/>
      <c r="AG403" t="s">
        <v>311</v>
      </c>
    </row>
    <row r="404" spans="1:60" ht="22.5" outlineLevel="1" x14ac:dyDescent="0.2">
      <c r="A404" s="245">
        <v>130</v>
      </c>
      <c r="B404" s="246" t="s">
        <v>908</v>
      </c>
      <c r="C404" s="256" t="s">
        <v>909</v>
      </c>
      <c r="D404" s="247" t="s">
        <v>330</v>
      </c>
      <c r="E404" s="248">
        <v>1</v>
      </c>
      <c r="F404" s="249"/>
      <c r="G404" s="250">
        <f>ROUND(E404*F404,2)</f>
        <v>0</v>
      </c>
      <c r="H404" s="249"/>
      <c r="I404" s="250">
        <f>ROUND(E404*H404,2)</f>
        <v>0</v>
      </c>
      <c r="J404" s="249"/>
      <c r="K404" s="250">
        <f>ROUND(E404*J404,2)</f>
        <v>0</v>
      </c>
      <c r="L404" s="250">
        <v>12</v>
      </c>
      <c r="M404" s="250">
        <f>G404*(1+L404/100)</f>
        <v>0</v>
      </c>
      <c r="N404" s="248">
        <v>0</v>
      </c>
      <c r="O404" s="248">
        <f>ROUND(E404*N404,2)</f>
        <v>0</v>
      </c>
      <c r="P404" s="248">
        <v>0</v>
      </c>
      <c r="Q404" s="248">
        <f>ROUND(E404*P404,2)</f>
        <v>0</v>
      </c>
      <c r="R404" s="250"/>
      <c r="S404" s="250" t="s">
        <v>331</v>
      </c>
      <c r="T404" s="251" t="s">
        <v>316</v>
      </c>
      <c r="U404" s="224">
        <v>0</v>
      </c>
      <c r="V404" s="224">
        <f>ROUND(E404*U404,2)</f>
        <v>0</v>
      </c>
      <c r="W404" s="224"/>
      <c r="X404" s="224" t="s">
        <v>336</v>
      </c>
      <c r="Y404" s="224" t="s">
        <v>317</v>
      </c>
      <c r="Z404" s="214"/>
      <c r="AA404" s="214"/>
      <c r="AB404" s="214"/>
      <c r="AC404" s="214"/>
      <c r="AD404" s="214"/>
      <c r="AE404" s="214"/>
      <c r="AF404" s="214"/>
      <c r="AG404" s="214" t="s">
        <v>367</v>
      </c>
      <c r="AH404" s="214"/>
      <c r="AI404" s="214"/>
      <c r="AJ404" s="214"/>
      <c r="AK404" s="214"/>
      <c r="AL404" s="214"/>
      <c r="AM404" s="214"/>
      <c r="AN404" s="214"/>
      <c r="AO404" s="214"/>
      <c r="AP404" s="214"/>
      <c r="AQ404" s="214"/>
      <c r="AR404" s="214"/>
      <c r="AS404" s="214"/>
      <c r="AT404" s="214"/>
      <c r="AU404" s="214"/>
      <c r="AV404" s="214"/>
      <c r="AW404" s="214"/>
      <c r="AX404" s="214"/>
      <c r="AY404" s="214"/>
      <c r="AZ404" s="214"/>
      <c r="BA404" s="214"/>
      <c r="BB404" s="214"/>
      <c r="BC404" s="214"/>
      <c r="BD404" s="214"/>
      <c r="BE404" s="214"/>
      <c r="BF404" s="214"/>
      <c r="BG404" s="214"/>
      <c r="BH404" s="214"/>
    </row>
    <row r="405" spans="1:60" x14ac:dyDescent="0.2">
      <c r="A405" s="229" t="s">
        <v>310</v>
      </c>
      <c r="B405" s="230" t="s">
        <v>217</v>
      </c>
      <c r="C405" s="253" t="s">
        <v>218</v>
      </c>
      <c r="D405" s="231"/>
      <c r="E405" s="232"/>
      <c r="F405" s="233"/>
      <c r="G405" s="233">
        <f>SUMIF(AG406:AG438,"&lt;&gt;NOR",G406:G438)</f>
        <v>0</v>
      </c>
      <c r="H405" s="233"/>
      <c r="I405" s="233">
        <f>SUM(I406:I438)</f>
        <v>0</v>
      </c>
      <c r="J405" s="233"/>
      <c r="K405" s="233">
        <f>SUM(K406:K438)</f>
        <v>0</v>
      </c>
      <c r="L405" s="233"/>
      <c r="M405" s="233">
        <f>SUM(M406:M438)</f>
        <v>0</v>
      </c>
      <c r="N405" s="232"/>
      <c r="O405" s="232">
        <f>SUM(O406:O438)</f>
        <v>0</v>
      </c>
      <c r="P405" s="232"/>
      <c r="Q405" s="232">
        <f>SUM(Q406:Q438)</f>
        <v>0</v>
      </c>
      <c r="R405" s="233"/>
      <c r="S405" s="233"/>
      <c r="T405" s="234"/>
      <c r="U405" s="228"/>
      <c r="V405" s="228">
        <f>SUM(V406:V438)</f>
        <v>21.15</v>
      </c>
      <c r="W405" s="228"/>
      <c r="X405" s="228"/>
      <c r="Y405" s="228"/>
      <c r="AG405" t="s">
        <v>311</v>
      </c>
    </row>
    <row r="406" spans="1:60" ht="22.5" outlineLevel="1" x14ac:dyDescent="0.2">
      <c r="A406" s="236">
        <v>131</v>
      </c>
      <c r="B406" s="237" t="s">
        <v>910</v>
      </c>
      <c r="C406" s="254" t="s">
        <v>1257</v>
      </c>
      <c r="D406" s="238" t="s">
        <v>581</v>
      </c>
      <c r="E406" s="239">
        <v>4.4858200000000004</v>
      </c>
      <c r="F406" s="240"/>
      <c r="G406" s="241">
        <f>ROUND(E406*F406,2)</f>
        <v>0</v>
      </c>
      <c r="H406" s="240"/>
      <c r="I406" s="241">
        <f>ROUND(E406*H406,2)</f>
        <v>0</v>
      </c>
      <c r="J406" s="240"/>
      <c r="K406" s="241">
        <f>ROUND(E406*J406,2)</f>
        <v>0</v>
      </c>
      <c r="L406" s="241">
        <v>12</v>
      </c>
      <c r="M406" s="241">
        <f>G406*(1+L406/100)</f>
        <v>0</v>
      </c>
      <c r="N406" s="239">
        <v>0</v>
      </c>
      <c r="O406" s="239">
        <f>ROUND(E406*N406,2)</f>
        <v>0</v>
      </c>
      <c r="P406" s="239">
        <v>0</v>
      </c>
      <c r="Q406" s="239">
        <f>ROUND(E406*P406,2)</f>
        <v>0</v>
      </c>
      <c r="R406" s="241" t="s">
        <v>519</v>
      </c>
      <c r="S406" s="241" t="s">
        <v>315</v>
      </c>
      <c r="T406" s="242" t="s">
        <v>315</v>
      </c>
      <c r="U406" s="224">
        <v>2.0089999999999999</v>
      </c>
      <c r="V406" s="224">
        <f>ROUND(E406*U406,2)</f>
        <v>9.01</v>
      </c>
      <c r="W406" s="224"/>
      <c r="X406" s="224" t="s">
        <v>336</v>
      </c>
      <c r="Y406" s="224" t="s">
        <v>317</v>
      </c>
      <c r="Z406" s="214"/>
      <c r="AA406" s="214"/>
      <c r="AB406" s="214"/>
      <c r="AC406" s="214"/>
      <c r="AD406" s="214"/>
      <c r="AE406" s="214"/>
      <c r="AF406" s="214"/>
      <c r="AG406" s="214" t="s">
        <v>337</v>
      </c>
      <c r="AH406" s="214"/>
      <c r="AI406" s="214"/>
      <c r="AJ406" s="214"/>
      <c r="AK406" s="214"/>
      <c r="AL406" s="214"/>
      <c r="AM406" s="214"/>
      <c r="AN406" s="214"/>
      <c r="AO406" s="214"/>
      <c r="AP406" s="214"/>
      <c r="AQ406" s="214"/>
      <c r="AR406" s="214"/>
      <c r="AS406" s="214"/>
      <c r="AT406" s="214"/>
      <c r="AU406" s="214"/>
      <c r="AV406" s="214"/>
      <c r="AW406" s="214"/>
      <c r="AX406" s="214"/>
      <c r="AY406" s="214"/>
      <c r="AZ406" s="214"/>
      <c r="BA406" s="214"/>
      <c r="BB406" s="214"/>
      <c r="BC406" s="214"/>
      <c r="BD406" s="214"/>
      <c r="BE406" s="214"/>
      <c r="BF406" s="214"/>
      <c r="BG406" s="214"/>
      <c r="BH406" s="214"/>
    </row>
    <row r="407" spans="1:60" outlineLevel="2" x14ac:dyDescent="0.2">
      <c r="A407" s="221"/>
      <c r="B407" s="222"/>
      <c r="C407" s="268" t="s">
        <v>1983</v>
      </c>
      <c r="D407" s="262"/>
      <c r="E407" s="263">
        <v>2.2210999999999999</v>
      </c>
      <c r="F407" s="224"/>
      <c r="G407" s="224"/>
      <c r="H407" s="224"/>
      <c r="I407" s="224"/>
      <c r="J407" s="224"/>
      <c r="K407" s="224"/>
      <c r="L407" s="224"/>
      <c r="M407" s="224"/>
      <c r="N407" s="223"/>
      <c r="O407" s="223"/>
      <c r="P407" s="223"/>
      <c r="Q407" s="223"/>
      <c r="R407" s="224"/>
      <c r="S407" s="224"/>
      <c r="T407" s="224"/>
      <c r="U407" s="224"/>
      <c r="V407" s="224"/>
      <c r="W407" s="224"/>
      <c r="X407" s="224"/>
      <c r="Y407" s="224"/>
      <c r="Z407" s="214"/>
      <c r="AA407" s="214"/>
      <c r="AB407" s="214"/>
      <c r="AC407" s="214"/>
      <c r="AD407" s="214"/>
      <c r="AE407" s="214"/>
      <c r="AF407" s="214"/>
      <c r="AG407" s="214" t="s">
        <v>371</v>
      </c>
      <c r="AH407" s="214">
        <v>5</v>
      </c>
      <c r="AI407" s="214"/>
      <c r="AJ407" s="214"/>
      <c r="AK407" s="214"/>
      <c r="AL407" s="214"/>
      <c r="AM407" s="214"/>
      <c r="AN407" s="214"/>
      <c r="AO407" s="214"/>
      <c r="AP407" s="214"/>
      <c r="AQ407" s="214"/>
      <c r="AR407" s="214"/>
      <c r="AS407" s="214"/>
      <c r="AT407" s="214"/>
      <c r="AU407" s="214"/>
      <c r="AV407" s="214"/>
      <c r="AW407" s="214"/>
      <c r="AX407" s="214"/>
      <c r="AY407" s="214"/>
      <c r="AZ407" s="214"/>
      <c r="BA407" s="214"/>
      <c r="BB407" s="214"/>
      <c r="BC407" s="214"/>
      <c r="BD407" s="214"/>
      <c r="BE407" s="214"/>
      <c r="BF407" s="214"/>
      <c r="BG407" s="214"/>
      <c r="BH407" s="214"/>
    </row>
    <row r="408" spans="1:60" outlineLevel="3" x14ac:dyDescent="0.2">
      <c r="A408" s="221"/>
      <c r="B408" s="222"/>
      <c r="C408" s="268" t="s">
        <v>1984</v>
      </c>
      <c r="D408" s="262"/>
      <c r="E408" s="263">
        <v>2.2647200000000001</v>
      </c>
      <c r="F408" s="224"/>
      <c r="G408" s="224"/>
      <c r="H408" s="224"/>
      <c r="I408" s="224"/>
      <c r="J408" s="224"/>
      <c r="K408" s="224"/>
      <c r="L408" s="224"/>
      <c r="M408" s="224"/>
      <c r="N408" s="223"/>
      <c r="O408" s="223"/>
      <c r="P408" s="223"/>
      <c r="Q408" s="223"/>
      <c r="R408" s="224"/>
      <c r="S408" s="224"/>
      <c r="T408" s="224"/>
      <c r="U408" s="224"/>
      <c r="V408" s="224"/>
      <c r="W408" s="224"/>
      <c r="X408" s="224"/>
      <c r="Y408" s="224"/>
      <c r="Z408" s="214"/>
      <c r="AA408" s="214"/>
      <c r="AB408" s="214"/>
      <c r="AC408" s="214"/>
      <c r="AD408" s="214"/>
      <c r="AE408" s="214"/>
      <c r="AF408" s="214"/>
      <c r="AG408" s="214" t="s">
        <v>371</v>
      </c>
      <c r="AH408" s="214">
        <v>5</v>
      </c>
      <c r="AI408" s="214"/>
      <c r="AJ408" s="214"/>
      <c r="AK408" s="214"/>
      <c r="AL408" s="214"/>
      <c r="AM408" s="214"/>
      <c r="AN408" s="214"/>
      <c r="AO408" s="214"/>
      <c r="AP408" s="214"/>
      <c r="AQ408" s="214"/>
      <c r="AR408" s="214"/>
      <c r="AS408" s="214"/>
      <c r="AT408" s="214"/>
      <c r="AU408" s="214"/>
      <c r="AV408" s="214"/>
      <c r="AW408" s="214"/>
      <c r="AX408" s="214"/>
      <c r="AY408" s="214"/>
      <c r="AZ408" s="214"/>
      <c r="BA408" s="214"/>
      <c r="BB408" s="214"/>
      <c r="BC408" s="214"/>
      <c r="BD408" s="214"/>
      <c r="BE408" s="214"/>
      <c r="BF408" s="214"/>
      <c r="BG408" s="214"/>
      <c r="BH408" s="214"/>
    </row>
    <row r="409" spans="1:60" ht="22.5" outlineLevel="1" x14ac:dyDescent="0.2">
      <c r="A409" s="236">
        <v>132</v>
      </c>
      <c r="B409" s="237" t="s">
        <v>1260</v>
      </c>
      <c r="C409" s="254" t="s">
        <v>1985</v>
      </c>
      <c r="D409" s="238" t="s">
        <v>581</v>
      </c>
      <c r="E409" s="239">
        <v>4.4858200000000004</v>
      </c>
      <c r="F409" s="240"/>
      <c r="G409" s="241">
        <f>ROUND(E409*F409,2)</f>
        <v>0</v>
      </c>
      <c r="H409" s="240"/>
      <c r="I409" s="241">
        <f>ROUND(E409*H409,2)</f>
        <v>0</v>
      </c>
      <c r="J409" s="240"/>
      <c r="K409" s="241">
        <f>ROUND(E409*J409,2)</f>
        <v>0</v>
      </c>
      <c r="L409" s="241">
        <v>12</v>
      </c>
      <c r="M409" s="241">
        <f>G409*(1+L409/100)</f>
        <v>0</v>
      </c>
      <c r="N409" s="239">
        <v>0</v>
      </c>
      <c r="O409" s="239">
        <f>ROUND(E409*N409,2)</f>
        <v>0</v>
      </c>
      <c r="P409" s="239">
        <v>0</v>
      </c>
      <c r="Q409" s="239">
        <f>ROUND(E409*P409,2)</f>
        <v>0</v>
      </c>
      <c r="R409" s="241" t="s">
        <v>519</v>
      </c>
      <c r="S409" s="241" t="s">
        <v>315</v>
      </c>
      <c r="T409" s="242" t="s">
        <v>315</v>
      </c>
      <c r="U409" s="224">
        <v>0.95899999999999996</v>
      </c>
      <c r="V409" s="224">
        <f>ROUND(E409*U409,2)</f>
        <v>4.3</v>
      </c>
      <c r="W409" s="224"/>
      <c r="X409" s="224" t="s">
        <v>336</v>
      </c>
      <c r="Y409" s="224" t="s">
        <v>317</v>
      </c>
      <c r="Z409" s="214"/>
      <c r="AA409" s="214"/>
      <c r="AB409" s="214"/>
      <c r="AC409" s="214"/>
      <c r="AD409" s="214"/>
      <c r="AE409" s="214"/>
      <c r="AF409" s="214"/>
      <c r="AG409" s="214" t="s">
        <v>337</v>
      </c>
      <c r="AH409" s="214"/>
      <c r="AI409" s="214"/>
      <c r="AJ409" s="214"/>
      <c r="AK409" s="214"/>
      <c r="AL409" s="214"/>
      <c r="AM409" s="214"/>
      <c r="AN409" s="214"/>
      <c r="AO409" s="214"/>
      <c r="AP409" s="214"/>
      <c r="AQ409" s="214"/>
      <c r="AR409" s="214"/>
      <c r="AS409" s="214"/>
      <c r="AT409" s="214"/>
      <c r="AU409" s="214"/>
      <c r="AV409" s="214"/>
      <c r="AW409" s="214"/>
      <c r="AX409" s="214"/>
      <c r="AY409" s="214"/>
      <c r="AZ409" s="214"/>
      <c r="BA409" s="214"/>
      <c r="BB409" s="214"/>
      <c r="BC409" s="214"/>
      <c r="BD409" s="214"/>
      <c r="BE409" s="214"/>
      <c r="BF409" s="214"/>
      <c r="BG409" s="214"/>
      <c r="BH409" s="214"/>
    </row>
    <row r="410" spans="1:60" outlineLevel="2" x14ac:dyDescent="0.2">
      <c r="A410" s="221"/>
      <c r="B410" s="222"/>
      <c r="C410" s="268" t="s">
        <v>1986</v>
      </c>
      <c r="D410" s="262"/>
      <c r="E410" s="263">
        <v>4.4858200000000004</v>
      </c>
      <c r="F410" s="224"/>
      <c r="G410" s="224"/>
      <c r="H410" s="224"/>
      <c r="I410" s="224"/>
      <c r="J410" s="224"/>
      <c r="K410" s="224"/>
      <c r="L410" s="224"/>
      <c r="M410" s="224"/>
      <c r="N410" s="223"/>
      <c r="O410" s="223"/>
      <c r="P410" s="223"/>
      <c r="Q410" s="223"/>
      <c r="R410" s="224"/>
      <c r="S410" s="224"/>
      <c r="T410" s="224"/>
      <c r="U410" s="224"/>
      <c r="V410" s="224"/>
      <c r="W410" s="224"/>
      <c r="X410" s="224"/>
      <c r="Y410" s="224"/>
      <c r="Z410" s="214"/>
      <c r="AA410" s="214"/>
      <c r="AB410" s="214"/>
      <c r="AC410" s="214"/>
      <c r="AD410" s="214"/>
      <c r="AE410" s="214"/>
      <c r="AF410" s="214"/>
      <c r="AG410" s="214" t="s">
        <v>371</v>
      </c>
      <c r="AH410" s="214">
        <v>5</v>
      </c>
      <c r="AI410" s="214"/>
      <c r="AJ410" s="214"/>
      <c r="AK410" s="214"/>
      <c r="AL410" s="214"/>
      <c r="AM410" s="214"/>
      <c r="AN410" s="214"/>
      <c r="AO410" s="214"/>
      <c r="AP410" s="214"/>
      <c r="AQ410" s="214"/>
      <c r="AR410" s="214"/>
      <c r="AS410" s="214"/>
      <c r="AT410" s="214"/>
      <c r="AU410" s="214"/>
      <c r="AV410" s="214"/>
      <c r="AW410" s="214"/>
      <c r="AX410" s="214"/>
      <c r="AY410" s="214"/>
      <c r="AZ410" s="214"/>
      <c r="BA410" s="214"/>
      <c r="BB410" s="214"/>
      <c r="BC410" s="214"/>
      <c r="BD410" s="214"/>
      <c r="BE410" s="214"/>
      <c r="BF410" s="214"/>
      <c r="BG410" s="214"/>
      <c r="BH410" s="214"/>
    </row>
    <row r="411" spans="1:60" ht="22.5" outlineLevel="1" x14ac:dyDescent="0.2">
      <c r="A411" s="236">
        <v>133</v>
      </c>
      <c r="B411" s="237" t="s">
        <v>914</v>
      </c>
      <c r="C411" s="254" t="s">
        <v>1263</v>
      </c>
      <c r="D411" s="238" t="s">
        <v>581</v>
      </c>
      <c r="E411" s="239">
        <v>4.4858200000000004</v>
      </c>
      <c r="F411" s="240"/>
      <c r="G411" s="241">
        <f>ROUND(E411*F411,2)</f>
        <v>0</v>
      </c>
      <c r="H411" s="240"/>
      <c r="I411" s="241">
        <f>ROUND(E411*H411,2)</f>
        <v>0</v>
      </c>
      <c r="J411" s="240"/>
      <c r="K411" s="241">
        <f>ROUND(E411*J411,2)</f>
        <v>0</v>
      </c>
      <c r="L411" s="241">
        <v>12</v>
      </c>
      <c r="M411" s="241">
        <f>G411*(1+L411/100)</f>
        <v>0</v>
      </c>
      <c r="N411" s="239">
        <v>0</v>
      </c>
      <c r="O411" s="239">
        <f>ROUND(E411*N411,2)</f>
        <v>0</v>
      </c>
      <c r="P411" s="239">
        <v>0</v>
      </c>
      <c r="Q411" s="239">
        <f>ROUND(E411*P411,2)</f>
        <v>0</v>
      </c>
      <c r="R411" s="241" t="s">
        <v>519</v>
      </c>
      <c r="S411" s="241" t="s">
        <v>315</v>
      </c>
      <c r="T411" s="242" t="s">
        <v>315</v>
      </c>
      <c r="U411" s="224">
        <v>0.49</v>
      </c>
      <c r="V411" s="224">
        <f>ROUND(E411*U411,2)</f>
        <v>2.2000000000000002</v>
      </c>
      <c r="W411" s="224"/>
      <c r="X411" s="224" t="s">
        <v>336</v>
      </c>
      <c r="Y411" s="224" t="s">
        <v>317</v>
      </c>
      <c r="Z411" s="214"/>
      <c r="AA411" s="214"/>
      <c r="AB411" s="214"/>
      <c r="AC411" s="214"/>
      <c r="AD411" s="214"/>
      <c r="AE411" s="214"/>
      <c r="AF411" s="214"/>
      <c r="AG411" s="214" t="s">
        <v>337</v>
      </c>
      <c r="AH411" s="214"/>
      <c r="AI411" s="214"/>
      <c r="AJ411" s="214"/>
      <c r="AK411" s="214"/>
      <c r="AL411" s="214"/>
      <c r="AM411" s="214"/>
      <c r="AN411" s="214"/>
      <c r="AO411" s="214"/>
      <c r="AP411" s="214"/>
      <c r="AQ411" s="214"/>
      <c r="AR411" s="214"/>
      <c r="AS411" s="214"/>
      <c r="AT411" s="214"/>
      <c r="AU411" s="214"/>
      <c r="AV411" s="214"/>
      <c r="AW411" s="214"/>
      <c r="AX411" s="214"/>
      <c r="AY411" s="214"/>
      <c r="AZ411" s="214"/>
      <c r="BA411" s="214"/>
      <c r="BB411" s="214"/>
      <c r="BC411" s="214"/>
      <c r="BD411" s="214"/>
      <c r="BE411" s="214"/>
      <c r="BF411" s="214"/>
      <c r="BG411" s="214"/>
      <c r="BH411" s="214"/>
    </row>
    <row r="412" spans="1:60" outlineLevel="2" x14ac:dyDescent="0.2">
      <c r="A412" s="221"/>
      <c r="B412" s="222"/>
      <c r="C412" s="255" t="s">
        <v>916</v>
      </c>
      <c r="D412" s="243"/>
      <c r="E412" s="243"/>
      <c r="F412" s="243"/>
      <c r="G412" s="243"/>
      <c r="H412" s="224"/>
      <c r="I412" s="224"/>
      <c r="J412" s="224"/>
      <c r="K412" s="224"/>
      <c r="L412" s="224"/>
      <c r="M412" s="224"/>
      <c r="N412" s="223"/>
      <c r="O412" s="223"/>
      <c r="P412" s="223"/>
      <c r="Q412" s="223"/>
      <c r="R412" s="224"/>
      <c r="S412" s="224"/>
      <c r="T412" s="224"/>
      <c r="U412" s="224"/>
      <c r="V412" s="224"/>
      <c r="W412" s="224"/>
      <c r="X412" s="224"/>
      <c r="Y412" s="224"/>
      <c r="Z412" s="214"/>
      <c r="AA412" s="214"/>
      <c r="AB412" s="214"/>
      <c r="AC412" s="214"/>
      <c r="AD412" s="214"/>
      <c r="AE412" s="214"/>
      <c r="AF412" s="214"/>
      <c r="AG412" s="214" t="s">
        <v>320</v>
      </c>
      <c r="AH412" s="214"/>
      <c r="AI412" s="214"/>
      <c r="AJ412" s="214"/>
      <c r="AK412" s="214"/>
      <c r="AL412" s="214"/>
      <c r="AM412" s="214"/>
      <c r="AN412" s="214"/>
      <c r="AO412" s="214"/>
      <c r="AP412" s="214"/>
      <c r="AQ412" s="214"/>
      <c r="AR412" s="214"/>
      <c r="AS412" s="214"/>
      <c r="AT412" s="214"/>
      <c r="AU412" s="214"/>
      <c r="AV412" s="214"/>
      <c r="AW412" s="214"/>
      <c r="AX412" s="214"/>
      <c r="AY412" s="214"/>
      <c r="AZ412" s="214"/>
      <c r="BA412" s="214"/>
      <c r="BB412" s="214"/>
      <c r="BC412" s="214"/>
      <c r="BD412" s="214"/>
      <c r="BE412" s="214"/>
      <c r="BF412" s="214"/>
      <c r="BG412" s="214"/>
      <c r="BH412" s="214"/>
    </row>
    <row r="413" spans="1:60" outlineLevel="2" x14ac:dyDescent="0.2">
      <c r="A413" s="221"/>
      <c r="B413" s="222"/>
      <c r="C413" s="268" t="s">
        <v>1986</v>
      </c>
      <c r="D413" s="262"/>
      <c r="E413" s="263">
        <v>4.4858200000000004</v>
      </c>
      <c r="F413" s="224"/>
      <c r="G413" s="224"/>
      <c r="H413" s="224"/>
      <c r="I413" s="224"/>
      <c r="J413" s="224"/>
      <c r="K413" s="224"/>
      <c r="L413" s="224"/>
      <c r="M413" s="224"/>
      <c r="N413" s="223"/>
      <c r="O413" s="223"/>
      <c r="P413" s="223"/>
      <c r="Q413" s="223"/>
      <c r="R413" s="224"/>
      <c r="S413" s="224"/>
      <c r="T413" s="224"/>
      <c r="U413" s="224"/>
      <c r="V413" s="224"/>
      <c r="W413" s="224"/>
      <c r="X413" s="224"/>
      <c r="Y413" s="224"/>
      <c r="Z413" s="214"/>
      <c r="AA413" s="214"/>
      <c r="AB413" s="214"/>
      <c r="AC413" s="214"/>
      <c r="AD413" s="214"/>
      <c r="AE413" s="214"/>
      <c r="AF413" s="214"/>
      <c r="AG413" s="214" t="s">
        <v>371</v>
      </c>
      <c r="AH413" s="214">
        <v>5</v>
      </c>
      <c r="AI413" s="214"/>
      <c r="AJ413" s="214"/>
      <c r="AK413" s="214"/>
      <c r="AL413" s="214"/>
      <c r="AM413" s="214"/>
      <c r="AN413" s="214"/>
      <c r="AO413" s="214"/>
      <c r="AP413" s="214"/>
      <c r="AQ413" s="214"/>
      <c r="AR413" s="214"/>
      <c r="AS413" s="214"/>
      <c r="AT413" s="214"/>
      <c r="AU413" s="214"/>
      <c r="AV413" s="214"/>
      <c r="AW413" s="214"/>
      <c r="AX413" s="214"/>
      <c r="AY413" s="214"/>
      <c r="AZ413" s="214"/>
      <c r="BA413" s="214"/>
      <c r="BB413" s="214"/>
      <c r="BC413" s="214"/>
      <c r="BD413" s="214"/>
      <c r="BE413" s="214"/>
      <c r="BF413" s="214"/>
      <c r="BG413" s="214"/>
      <c r="BH413" s="214"/>
    </row>
    <row r="414" spans="1:60" outlineLevel="1" x14ac:dyDescent="0.2">
      <c r="A414" s="236">
        <v>134</v>
      </c>
      <c r="B414" s="237" t="s">
        <v>918</v>
      </c>
      <c r="C414" s="254" t="s">
        <v>919</v>
      </c>
      <c r="D414" s="238" t="s">
        <v>581</v>
      </c>
      <c r="E414" s="239">
        <v>62.801479999999998</v>
      </c>
      <c r="F414" s="240"/>
      <c r="G414" s="241">
        <f>ROUND(E414*F414,2)</f>
        <v>0</v>
      </c>
      <c r="H414" s="240"/>
      <c r="I414" s="241">
        <f>ROUND(E414*H414,2)</f>
        <v>0</v>
      </c>
      <c r="J414" s="240"/>
      <c r="K414" s="241">
        <f>ROUND(E414*J414,2)</f>
        <v>0</v>
      </c>
      <c r="L414" s="241">
        <v>12</v>
      </c>
      <c r="M414" s="241">
        <f>G414*(1+L414/100)</f>
        <v>0</v>
      </c>
      <c r="N414" s="239">
        <v>0</v>
      </c>
      <c r="O414" s="239">
        <f>ROUND(E414*N414,2)</f>
        <v>0</v>
      </c>
      <c r="P414" s="239">
        <v>0</v>
      </c>
      <c r="Q414" s="239">
        <f>ROUND(E414*P414,2)</f>
        <v>0</v>
      </c>
      <c r="R414" s="241" t="s">
        <v>519</v>
      </c>
      <c r="S414" s="241" t="s">
        <v>315</v>
      </c>
      <c r="T414" s="242" t="s">
        <v>315</v>
      </c>
      <c r="U414" s="224">
        <v>0</v>
      </c>
      <c r="V414" s="224">
        <f>ROUND(E414*U414,2)</f>
        <v>0</v>
      </c>
      <c r="W414" s="224"/>
      <c r="X414" s="224" t="s">
        <v>336</v>
      </c>
      <c r="Y414" s="224" t="s">
        <v>317</v>
      </c>
      <c r="Z414" s="214"/>
      <c r="AA414" s="214"/>
      <c r="AB414" s="214"/>
      <c r="AC414" s="214"/>
      <c r="AD414" s="214"/>
      <c r="AE414" s="214"/>
      <c r="AF414" s="214"/>
      <c r="AG414" s="214" t="s">
        <v>337</v>
      </c>
      <c r="AH414" s="214"/>
      <c r="AI414" s="214"/>
      <c r="AJ414" s="214"/>
      <c r="AK414" s="214"/>
      <c r="AL414" s="214"/>
      <c r="AM414" s="214"/>
      <c r="AN414" s="214"/>
      <c r="AO414" s="214"/>
      <c r="AP414" s="214"/>
      <c r="AQ414" s="214"/>
      <c r="AR414" s="214"/>
      <c r="AS414" s="214"/>
      <c r="AT414" s="214"/>
      <c r="AU414" s="214"/>
      <c r="AV414" s="214"/>
      <c r="AW414" s="214"/>
      <c r="AX414" s="214"/>
      <c r="AY414" s="214"/>
      <c r="AZ414" s="214"/>
      <c r="BA414" s="214"/>
      <c r="BB414" s="214"/>
      <c r="BC414" s="214"/>
      <c r="BD414" s="214"/>
      <c r="BE414" s="214"/>
      <c r="BF414" s="214"/>
      <c r="BG414" s="214"/>
      <c r="BH414" s="214"/>
    </row>
    <row r="415" spans="1:60" outlineLevel="2" x14ac:dyDescent="0.2">
      <c r="A415" s="221"/>
      <c r="B415" s="222"/>
      <c r="C415" s="268" t="s">
        <v>1987</v>
      </c>
      <c r="D415" s="262"/>
      <c r="E415" s="263">
        <v>62.801479999999998</v>
      </c>
      <c r="F415" s="224"/>
      <c r="G415" s="224"/>
      <c r="H415" s="224"/>
      <c r="I415" s="224"/>
      <c r="J415" s="224"/>
      <c r="K415" s="224"/>
      <c r="L415" s="224"/>
      <c r="M415" s="224"/>
      <c r="N415" s="223"/>
      <c r="O415" s="223"/>
      <c r="P415" s="223"/>
      <c r="Q415" s="223"/>
      <c r="R415" s="224"/>
      <c r="S415" s="224"/>
      <c r="T415" s="224"/>
      <c r="U415" s="224"/>
      <c r="V415" s="224"/>
      <c r="W415" s="224"/>
      <c r="X415" s="224"/>
      <c r="Y415" s="224"/>
      <c r="Z415" s="214"/>
      <c r="AA415" s="214"/>
      <c r="AB415" s="214"/>
      <c r="AC415" s="214"/>
      <c r="AD415" s="214"/>
      <c r="AE415" s="214"/>
      <c r="AF415" s="214"/>
      <c r="AG415" s="214" t="s">
        <v>371</v>
      </c>
      <c r="AH415" s="214">
        <v>5</v>
      </c>
      <c r="AI415" s="214"/>
      <c r="AJ415" s="214"/>
      <c r="AK415" s="214"/>
      <c r="AL415" s="214"/>
      <c r="AM415" s="214"/>
      <c r="AN415" s="214"/>
      <c r="AO415" s="214"/>
      <c r="AP415" s="214"/>
      <c r="AQ415" s="214"/>
      <c r="AR415" s="214"/>
      <c r="AS415" s="214"/>
      <c r="AT415" s="214"/>
      <c r="AU415" s="214"/>
      <c r="AV415" s="214"/>
      <c r="AW415" s="214"/>
      <c r="AX415" s="214"/>
      <c r="AY415" s="214"/>
      <c r="AZ415" s="214"/>
      <c r="BA415" s="214"/>
      <c r="BB415" s="214"/>
      <c r="BC415" s="214"/>
      <c r="BD415" s="214"/>
      <c r="BE415" s="214"/>
      <c r="BF415" s="214"/>
      <c r="BG415" s="214"/>
      <c r="BH415" s="214"/>
    </row>
    <row r="416" spans="1:60" ht="22.5" outlineLevel="1" x14ac:dyDescent="0.2">
      <c r="A416" s="236">
        <v>135</v>
      </c>
      <c r="B416" s="237" t="s">
        <v>921</v>
      </c>
      <c r="C416" s="254" t="s">
        <v>1266</v>
      </c>
      <c r="D416" s="238" t="s">
        <v>581</v>
      </c>
      <c r="E416" s="239">
        <v>4.4858200000000004</v>
      </c>
      <c r="F416" s="240"/>
      <c r="G416" s="241">
        <f>ROUND(E416*F416,2)</f>
        <v>0</v>
      </c>
      <c r="H416" s="240"/>
      <c r="I416" s="241">
        <f>ROUND(E416*H416,2)</f>
        <v>0</v>
      </c>
      <c r="J416" s="240"/>
      <c r="K416" s="241">
        <f>ROUND(E416*J416,2)</f>
        <v>0</v>
      </c>
      <c r="L416" s="241">
        <v>12</v>
      </c>
      <c r="M416" s="241">
        <f>G416*(1+L416/100)</f>
        <v>0</v>
      </c>
      <c r="N416" s="239">
        <v>0</v>
      </c>
      <c r="O416" s="239">
        <f>ROUND(E416*N416,2)</f>
        <v>0</v>
      </c>
      <c r="P416" s="239">
        <v>0</v>
      </c>
      <c r="Q416" s="239">
        <f>ROUND(E416*P416,2)</f>
        <v>0</v>
      </c>
      <c r="R416" s="241" t="s">
        <v>519</v>
      </c>
      <c r="S416" s="241" t="s">
        <v>315</v>
      </c>
      <c r="T416" s="242" t="s">
        <v>315</v>
      </c>
      <c r="U416" s="224">
        <v>0.94199999999999995</v>
      </c>
      <c r="V416" s="224">
        <f>ROUND(E416*U416,2)</f>
        <v>4.2300000000000004</v>
      </c>
      <c r="W416" s="224"/>
      <c r="X416" s="224" t="s">
        <v>336</v>
      </c>
      <c r="Y416" s="224" t="s">
        <v>317</v>
      </c>
      <c r="Z416" s="214"/>
      <c r="AA416" s="214"/>
      <c r="AB416" s="214"/>
      <c r="AC416" s="214"/>
      <c r="AD416" s="214"/>
      <c r="AE416" s="214"/>
      <c r="AF416" s="214"/>
      <c r="AG416" s="214" t="s">
        <v>337</v>
      </c>
      <c r="AH416" s="214"/>
      <c r="AI416" s="214"/>
      <c r="AJ416" s="214"/>
      <c r="AK416" s="214"/>
      <c r="AL416" s="214"/>
      <c r="AM416" s="214"/>
      <c r="AN416" s="214"/>
      <c r="AO416" s="214"/>
      <c r="AP416" s="214"/>
      <c r="AQ416" s="214"/>
      <c r="AR416" s="214"/>
      <c r="AS416" s="214"/>
      <c r="AT416" s="214"/>
      <c r="AU416" s="214"/>
      <c r="AV416" s="214"/>
      <c r="AW416" s="214"/>
      <c r="AX416" s="214"/>
      <c r="AY416" s="214"/>
      <c r="AZ416" s="214"/>
      <c r="BA416" s="214"/>
      <c r="BB416" s="214"/>
      <c r="BC416" s="214"/>
      <c r="BD416" s="214"/>
      <c r="BE416" s="214"/>
      <c r="BF416" s="214"/>
      <c r="BG416" s="214"/>
      <c r="BH416" s="214"/>
    </row>
    <row r="417" spans="1:60" outlineLevel="2" x14ac:dyDescent="0.2">
      <c r="A417" s="221"/>
      <c r="B417" s="222"/>
      <c r="C417" s="268" t="s">
        <v>1986</v>
      </c>
      <c r="D417" s="262"/>
      <c r="E417" s="263">
        <v>4.4858200000000004</v>
      </c>
      <c r="F417" s="224"/>
      <c r="G417" s="224"/>
      <c r="H417" s="224"/>
      <c r="I417" s="224"/>
      <c r="J417" s="224"/>
      <c r="K417" s="224"/>
      <c r="L417" s="224"/>
      <c r="M417" s="224"/>
      <c r="N417" s="223"/>
      <c r="O417" s="223"/>
      <c r="P417" s="223"/>
      <c r="Q417" s="223"/>
      <c r="R417" s="224"/>
      <c r="S417" s="224"/>
      <c r="T417" s="224"/>
      <c r="U417" s="224"/>
      <c r="V417" s="224"/>
      <c r="W417" s="224"/>
      <c r="X417" s="224"/>
      <c r="Y417" s="224"/>
      <c r="Z417" s="214"/>
      <c r="AA417" s="214"/>
      <c r="AB417" s="214"/>
      <c r="AC417" s="214"/>
      <c r="AD417" s="214"/>
      <c r="AE417" s="214"/>
      <c r="AF417" s="214"/>
      <c r="AG417" s="214" t="s">
        <v>371</v>
      </c>
      <c r="AH417" s="214">
        <v>5</v>
      </c>
      <c r="AI417" s="214"/>
      <c r="AJ417" s="214"/>
      <c r="AK417" s="214"/>
      <c r="AL417" s="214"/>
      <c r="AM417" s="214"/>
      <c r="AN417" s="214"/>
      <c r="AO417" s="214"/>
      <c r="AP417" s="214"/>
      <c r="AQ417" s="214"/>
      <c r="AR417" s="214"/>
      <c r="AS417" s="214"/>
      <c r="AT417" s="214"/>
      <c r="AU417" s="214"/>
      <c r="AV417" s="214"/>
      <c r="AW417" s="214"/>
      <c r="AX417" s="214"/>
      <c r="AY417" s="214"/>
      <c r="AZ417" s="214"/>
      <c r="BA417" s="214"/>
      <c r="BB417" s="214"/>
      <c r="BC417" s="214"/>
      <c r="BD417" s="214"/>
      <c r="BE417" s="214"/>
      <c r="BF417" s="214"/>
      <c r="BG417" s="214"/>
      <c r="BH417" s="214"/>
    </row>
    <row r="418" spans="1:60" ht="22.5" outlineLevel="1" x14ac:dyDescent="0.2">
      <c r="A418" s="236">
        <v>136</v>
      </c>
      <c r="B418" s="237" t="s">
        <v>923</v>
      </c>
      <c r="C418" s="254" t="s">
        <v>924</v>
      </c>
      <c r="D418" s="238" t="s">
        <v>581</v>
      </c>
      <c r="E418" s="239">
        <v>13.457459999999999</v>
      </c>
      <c r="F418" s="240"/>
      <c r="G418" s="241">
        <f>ROUND(E418*F418,2)</f>
        <v>0</v>
      </c>
      <c r="H418" s="240"/>
      <c r="I418" s="241">
        <f>ROUND(E418*H418,2)</f>
        <v>0</v>
      </c>
      <c r="J418" s="240"/>
      <c r="K418" s="241">
        <f>ROUND(E418*J418,2)</f>
        <v>0</v>
      </c>
      <c r="L418" s="241">
        <v>12</v>
      </c>
      <c r="M418" s="241">
        <f>G418*(1+L418/100)</f>
        <v>0</v>
      </c>
      <c r="N418" s="239">
        <v>0</v>
      </c>
      <c r="O418" s="239">
        <f>ROUND(E418*N418,2)</f>
        <v>0</v>
      </c>
      <c r="P418" s="239">
        <v>0</v>
      </c>
      <c r="Q418" s="239">
        <f>ROUND(E418*P418,2)</f>
        <v>0</v>
      </c>
      <c r="R418" s="241" t="s">
        <v>519</v>
      </c>
      <c r="S418" s="241" t="s">
        <v>315</v>
      </c>
      <c r="T418" s="242" t="s">
        <v>315</v>
      </c>
      <c r="U418" s="224">
        <v>0.105</v>
      </c>
      <c r="V418" s="224">
        <f>ROUND(E418*U418,2)</f>
        <v>1.41</v>
      </c>
      <c r="W418" s="224"/>
      <c r="X418" s="224" t="s">
        <v>336</v>
      </c>
      <c r="Y418" s="224" t="s">
        <v>317</v>
      </c>
      <c r="Z418" s="214"/>
      <c r="AA418" s="214"/>
      <c r="AB418" s="214"/>
      <c r="AC418" s="214"/>
      <c r="AD418" s="214"/>
      <c r="AE418" s="214"/>
      <c r="AF418" s="214"/>
      <c r="AG418" s="214" t="s">
        <v>337</v>
      </c>
      <c r="AH418" s="214"/>
      <c r="AI418" s="214"/>
      <c r="AJ418" s="214"/>
      <c r="AK418" s="214"/>
      <c r="AL418" s="214"/>
      <c r="AM418" s="214"/>
      <c r="AN418" s="214"/>
      <c r="AO418" s="214"/>
      <c r="AP418" s="214"/>
      <c r="AQ418" s="214"/>
      <c r="AR418" s="214"/>
      <c r="AS418" s="214"/>
      <c r="AT418" s="214"/>
      <c r="AU418" s="214"/>
      <c r="AV418" s="214"/>
      <c r="AW418" s="214"/>
      <c r="AX418" s="214"/>
      <c r="AY418" s="214"/>
      <c r="AZ418" s="214"/>
      <c r="BA418" s="214"/>
      <c r="BB418" s="214"/>
      <c r="BC418" s="214"/>
      <c r="BD418" s="214"/>
      <c r="BE418" s="214"/>
      <c r="BF418" s="214"/>
      <c r="BG418" s="214"/>
      <c r="BH418" s="214"/>
    </row>
    <row r="419" spans="1:60" outlineLevel="2" x14ac:dyDescent="0.2">
      <c r="A419" s="221"/>
      <c r="B419" s="222"/>
      <c r="C419" s="268" t="s">
        <v>1988</v>
      </c>
      <c r="D419" s="262"/>
      <c r="E419" s="263">
        <v>13.457459999999999</v>
      </c>
      <c r="F419" s="224"/>
      <c r="G419" s="224"/>
      <c r="H419" s="224"/>
      <c r="I419" s="224"/>
      <c r="J419" s="224"/>
      <c r="K419" s="224"/>
      <c r="L419" s="224"/>
      <c r="M419" s="224"/>
      <c r="N419" s="223"/>
      <c r="O419" s="223"/>
      <c r="P419" s="223"/>
      <c r="Q419" s="223"/>
      <c r="R419" s="224"/>
      <c r="S419" s="224"/>
      <c r="T419" s="224"/>
      <c r="U419" s="224"/>
      <c r="V419" s="224"/>
      <c r="W419" s="224"/>
      <c r="X419" s="224"/>
      <c r="Y419" s="224"/>
      <c r="Z419" s="214"/>
      <c r="AA419" s="214"/>
      <c r="AB419" s="214"/>
      <c r="AC419" s="214"/>
      <c r="AD419" s="214"/>
      <c r="AE419" s="214"/>
      <c r="AF419" s="214"/>
      <c r="AG419" s="214" t="s">
        <v>371</v>
      </c>
      <c r="AH419" s="214">
        <v>5</v>
      </c>
      <c r="AI419" s="214"/>
      <c r="AJ419" s="214"/>
      <c r="AK419" s="214"/>
      <c r="AL419" s="214"/>
      <c r="AM419" s="214"/>
      <c r="AN419" s="214"/>
      <c r="AO419" s="214"/>
      <c r="AP419" s="214"/>
      <c r="AQ419" s="214"/>
      <c r="AR419" s="214"/>
      <c r="AS419" s="214"/>
      <c r="AT419" s="214"/>
      <c r="AU419" s="214"/>
      <c r="AV419" s="214"/>
      <c r="AW419" s="214"/>
      <c r="AX419" s="214"/>
      <c r="AY419" s="214"/>
      <c r="AZ419" s="214"/>
      <c r="BA419" s="214"/>
      <c r="BB419" s="214"/>
      <c r="BC419" s="214"/>
      <c r="BD419" s="214"/>
      <c r="BE419" s="214"/>
      <c r="BF419" s="214"/>
      <c r="BG419" s="214"/>
      <c r="BH419" s="214"/>
    </row>
    <row r="420" spans="1:60" outlineLevel="1" x14ac:dyDescent="0.2">
      <c r="A420" s="236">
        <v>137</v>
      </c>
      <c r="B420" s="237" t="s">
        <v>926</v>
      </c>
      <c r="C420" s="254" t="s">
        <v>1268</v>
      </c>
      <c r="D420" s="238" t="s">
        <v>581</v>
      </c>
      <c r="E420" s="239">
        <v>2.2210999999999999</v>
      </c>
      <c r="F420" s="240"/>
      <c r="G420" s="241">
        <f>ROUND(E420*F420,2)</f>
        <v>0</v>
      </c>
      <c r="H420" s="240"/>
      <c r="I420" s="241">
        <f>ROUND(E420*H420,2)</f>
        <v>0</v>
      </c>
      <c r="J420" s="240"/>
      <c r="K420" s="241">
        <f>ROUND(E420*J420,2)</f>
        <v>0</v>
      </c>
      <c r="L420" s="241">
        <v>12</v>
      </c>
      <c r="M420" s="241">
        <f>G420*(1+L420/100)</f>
        <v>0</v>
      </c>
      <c r="N420" s="239">
        <v>0</v>
      </c>
      <c r="O420" s="239">
        <f>ROUND(E420*N420,2)</f>
        <v>0</v>
      </c>
      <c r="P420" s="239">
        <v>0</v>
      </c>
      <c r="Q420" s="239">
        <f>ROUND(E420*P420,2)</f>
        <v>0</v>
      </c>
      <c r="R420" s="241" t="s">
        <v>519</v>
      </c>
      <c r="S420" s="241" t="s">
        <v>315</v>
      </c>
      <c r="T420" s="242" t="s">
        <v>315</v>
      </c>
      <c r="U420" s="224">
        <v>0</v>
      </c>
      <c r="V420" s="224">
        <f>ROUND(E420*U420,2)</f>
        <v>0</v>
      </c>
      <c r="W420" s="224"/>
      <c r="X420" s="224" t="s">
        <v>336</v>
      </c>
      <c r="Y420" s="224" t="s">
        <v>317</v>
      </c>
      <c r="Z420" s="214"/>
      <c r="AA420" s="214"/>
      <c r="AB420" s="214"/>
      <c r="AC420" s="214"/>
      <c r="AD420" s="214"/>
      <c r="AE420" s="214"/>
      <c r="AF420" s="214"/>
      <c r="AG420" s="214" t="s">
        <v>367</v>
      </c>
      <c r="AH420" s="214"/>
      <c r="AI420" s="214"/>
      <c r="AJ420" s="214"/>
      <c r="AK420" s="214"/>
      <c r="AL420" s="214"/>
      <c r="AM420" s="214"/>
      <c r="AN420" s="214"/>
      <c r="AO420" s="214"/>
      <c r="AP420" s="214"/>
      <c r="AQ420" s="214"/>
      <c r="AR420" s="214"/>
      <c r="AS420" s="214"/>
      <c r="AT420" s="214"/>
      <c r="AU420" s="214"/>
      <c r="AV420" s="214"/>
      <c r="AW420" s="214"/>
      <c r="AX420" s="214"/>
      <c r="AY420" s="214"/>
      <c r="AZ420" s="214"/>
      <c r="BA420" s="214"/>
      <c r="BB420" s="214"/>
      <c r="BC420" s="214"/>
      <c r="BD420" s="214"/>
      <c r="BE420" s="214"/>
      <c r="BF420" s="214"/>
      <c r="BG420" s="214"/>
      <c r="BH420" s="214"/>
    </row>
    <row r="421" spans="1:60" outlineLevel="2" x14ac:dyDescent="0.2">
      <c r="A421" s="221"/>
      <c r="B421" s="222"/>
      <c r="C421" s="255" t="s">
        <v>928</v>
      </c>
      <c r="D421" s="243"/>
      <c r="E421" s="243"/>
      <c r="F421" s="243"/>
      <c r="G421" s="243"/>
      <c r="H421" s="224"/>
      <c r="I421" s="224"/>
      <c r="J421" s="224"/>
      <c r="K421" s="224"/>
      <c r="L421" s="224"/>
      <c r="M421" s="224"/>
      <c r="N421" s="223"/>
      <c r="O421" s="223"/>
      <c r="P421" s="223"/>
      <c r="Q421" s="223"/>
      <c r="R421" s="224"/>
      <c r="S421" s="224"/>
      <c r="T421" s="224"/>
      <c r="U421" s="224"/>
      <c r="V421" s="224"/>
      <c r="W421" s="224"/>
      <c r="X421" s="224"/>
      <c r="Y421" s="224"/>
      <c r="Z421" s="214"/>
      <c r="AA421" s="214"/>
      <c r="AB421" s="214"/>
      <c r="AC421" s="214"/>
      <c r="AD421" s="214"/>
      <c r="AE421" s="214"/>
      <c r="AF421" s="214"/>
      <c r="AG421" s="214" t="s">
        <v>320</v>
      </c>
      <c r="AH421" s="214"/>
      <c r="AI421" s="214"/>
      <c r="AJ421" s="214"/>
      <c r="AK421" s="214"/>
      <c r="AL421" s="214"/>
      <c r="AM421" s="214"/>
      <c r="AN421" s="214"/>
      <c r="AO421" s="214"/>
      <c r="AP421" s="214"/>
      <c r="AQ421" s="214"/>
      <c r="AR421" s="214"/>
      <c r="AS421" s="214"/>
      <c r="AT421" s="214"/>
      <c r="AU421" s="214"/>
      <c r="AV421" s="214"/>
      <c r="AW421" s="214"/>
      <c r="AX421" s="214"/>
      <c r="AY421" s="214"/>
      <c r="AZ421" s="214"/>
      <c r="BA421" s="214"/>
      <c r="BB421" s="214"/>
      <c r="BC421" s="214"/>
      <c r="BD421" s="214"/>
      <c r="BE421" s="214"/>
      <c r="BF421" s="214"/>
      <c r="BG421" s="214"/>
      <c r="BH421" s="214"/>
    </row>
    <row r="422" spans="1:60" outlineLevel="2" x14ac:dyDescent="0.2">
      <c r="A422" s="221"/>
      <c r="B422" s="222"/>
      <c r="C422" s="268" t="s">
        <v>1989</v>
      </c>
      <c r="D422" s="262"/>
      <c r="E422" s="263">
        <v>0.21728</v>
      </c>
      <c r="F422" s="224"/>
      <c r="G422" s="224"/>
      <c r="H422" s="224"/>
      <c r="I422" s="224"/>
      <c r="J422" s="224"/>
      <c r="K422" s="224"/>
      <c r="L422" s="224"/>
      <c r="M422" s="224"/>
      <c r="N422" s="223"/>
      <c r="O422" s="223"/>
      <c r="P422" s="223"/>
      <c r="Q422" s="223"/>
      <c r="R422" s="224"/>
      <c r="S422" s="224"/>
      <c r="T422" s="224"/>
      <c r="U422" s="224"/>
      <c r="V422" s="224"/>
      <c r="W422" s="224"/>
      <c r="X422" s="224"/>
      <c r="Y422" s="224"/>
      <c r="Z422" s="214"/>
      <c r="AA422" s="214"/>
      <c r="AB422" s="214"/>
      <c r="AC422" s="214"/>
      <c r="AD422" s="214"/>
      <c r="AE422" s="214"/>
      <c r="AF422" s="214"/>
      <c r="AG422" s="214" t="s">
        <v>371</v>
      </c>
      <c r="AH422" s="214">
        <v>7</v>
      </c>
      <c r="AI422" s="214"/>
      <c r="AJ422" s="214"/>
      <c r="AK422" s="214"/>
      <c r="AL422" s="214"/>
      <c r="AM422" s="214"/>
      <c r="AN422" s="214"/>
      <c r="AO422" s="214"/>
      <c r="AP422" s="214"/>
      <c r="AQ422" s="214"/>
      <c r="AR422" s="214"/>
      <c r="AS422" s="214"/>
      <c r="AT422" s="214"/>
      <c r="AU422" s="214"/>
      <c r="AV422" s="214"/>
      <c r="AW422" s="214"/>
      <c r="AX422" s="214"/>
      <c r="AY422" s="214"/>
      <c r="AZ422" s="214"/>
      <c r="BA422" s="214"/>
      <c r="BB422" s="214"/>
      <c r="BC422" s="214"/>
      <c r="BD422" s="214"/>
      <c r="BE422" s="214"/>
      <c r="BF422" s="214"/>
      <c r="BG422" s="214"/>
      <c r="BH422" s="214"/>
    </row>
    <row r="423" spans="1:60" outlineLevel="3" x14ac:dyDescent="0.2">
      <c r="A423" s="221"/>
      <c r="B423" s="222"/>
      <c r="C423" s="268" t="s">
        <v>1990</v>
      </c>
      <c r="D423" s="262"/>
      <c r="E423" s="263">
        <v>0.70784000000000002</v>
      </c>
      <c r="F423" s="224"/>
      <c r="G423" s="224"/>
      <c r="H423" s="224"/>
      <c r="I423" s="224"/>
      <c r="J423" s="224"/>
      <c r="K423" s="224"/>
      <c r="L423" s="224"/>
      <c r="M423" s="224"/>
      <c r="N423" s="223"/>
      <c r="O423" s="223"/>
      <c r="P423" s="223"/>
      <c r="Q423" s="223"/>
      <c r="R423" s="224"/>
      <c r="S423" s="224"/>
      <c r="T423" s="224"/>
      <c r="U423" s="224"/>
      <c r="V423" s="224"/>
      <c r="W423" s="224"/>
      <c r="X423" s="224"/>
      <c r="Y423" s="224"/>
      <c r="Z423" s="214"/>
      <c r="AA423" s="214"/>
      <c r="AB423" s="214"/>
      <c r="AC423" s="214"/>
      <c r="AD423" s="214"/>
      <c r="AE423" s="214"/>
      <c r="AF423" s="214"/>
      <c r="AG423" s="214" t="s">
        <v>371</v>
      </c>
      <c r="AH423" s="214">
        <v>7</v>
      </c>
      <c r="AI423" s="214"/>
      <c r="AJ423" s="214"/>
      <c r="AK423" s="214"/>
      <c r="AL423" s="214"/>
      <c r="AM423" s="214"/>
      <c r="AN423" s="214"/>
      <c r="AO423" s="214"/>
      <c r="AP423" s="214"/>
      <c r="AQ423" s="214"/>
      <c r="AR423" s="214"/>
      <c r="AS423" s="214"/>
      <c r="AT423" s="214"/>
      <c r="AU423" s="214"/>
      <c r="AV423" s="214"/>
      <c r="AW423" s="214"/>
      <c r="AX423" s="214"/>
      <c r="AY423" s="214"/>
      <c r="AZ423" s="214"/>
      <c r="BA423" s="214"/>
      <c r="BB423" s="214"/>
      <c r="BC423" s="214"/>
      <c r="BD423" s="214"/>
      <c r="BE423" s="214"/>
      <c r="BF423" s="214"/>
      <c r="BG423" s="214"/>
      <c r="BH423" s="214"/>
    </row>
    <row r="424" spans="1:60" outlineLevel="3" x14ac:dyDescent="0.2">
      <c r="A424" s="221"/>
      <c r="B424" s="222"/>
      <c r="C424" s="268" t="s">
        <v>1991</v>
      </c>
      <c r="D424" s="262"/>
      <c r="E424" s="263">
        <v>8.2600000000000007E-2</v>
      </c>
      <c r="F424" s="224"/>
      <c r="G424" s="224"/>
      <c r="H424" s="224"/>
      <c r="I424" s="224"/>
      <c r="J424" s="224"/>
      <c r="K424" s="224"/>
      <c r="L424" s="224"/>
      <c r="M424" s="224"/>
      <c r="N424" s="223"/>
      <c r="O424" s="223"/>
      <c r="P424" s="223"/>
      <c r="Q424" s="223"/>
      <c r="R424" s="224"/>
      <c r="S424" s="224"/>
      <c r="T424" s="224"/>
      <c r="U424" s="224"/>
      <c r="V424" s="224"/>
      <c r="W424" s="224"/>
      <c r="X424" s="224"/>
      <c r="Y424" s="224"/>
      <c r="Z424" s="214"/>
      <c r="AA424" s="214"/>
      <c r="AB424" s="214"/>
      <c r="AC424" s="214"/>
      <c r="AD424" s="214"/>
      <c r="AE424" s="214"/>
      <c r="AF424" s="214"/>
      <c r="AG424" s="214" t="s">
        <v>371</v>
      </c>
      <c r="AH424" s="214">
        <v>7</v>
      </c>
      <c r="AI424" s="214"/>
      <c r="AJ424" s="214"/>
      <c r="AK424" s="214"/>
      <c r="AL424" s="214"/>
      <c r="AM424" s="214"/>
      <c r="AN424" s="214"/>
      <c r="AO424" s="214"/>
      <c r="AP424" s="214"/>
      <c r="AQ424" s="214"/>
      <c r="AR424" s="214"/>
      <c r="AS424" s="214"/>
      <c r="AT424" s="214"/>
      <c r="AU424" s="214"/>
      <c r="AV424" s="214"/>
      <c r="AW424" s="214"/>
      <c r="AX424" s="214"/>
      <c r="AY424" s="214"/>
      <c r="AZ424" s="214"/>
      <c r="BA424" s="214"/>
      <c r="BB424" s="214"/>
      <c r="BC424" s="214"/>
      <c r="BD424" s="214"/>
      <c r="BE424" s="214"/>
      <c r="BF424" s="214"/>
      <c r="BG424" s="214"/>
      <c r="BH424" s="214"/>
    </row>
    <row r="425" spans="1:60" outlineLevel="3" x14ac:dyDescent="0.2">
      <c r="A425" s="221"/>
      <c r="B425" s="222"/>
      <c r="C425" s="268" t="s">
        <v>1992</v>
      </c>
      <c r="D425" s="262"/>
      <c r="E425" s="263">
        <v>7.1700000000000002E-3</v>
      </c>
      <c r="F425" s="224"/>
      <c r="G425" s="224"/>
      <c r="H425" s="224"/>
      <c r="I425" s="224"/>
      <c r="J425" s="224"/>
      <c r="K425" s="224"/>
      <c r="L425" s="224"/>
      <c r="M425" s="224"/>
      <c r="N425" s="223"/>
      <c r="O425" s="223"/>
      <c r="P425" s="223"/>
      <c r="Q425" s="223"/>
      <c r="R425" s="224"/>
      <c r="S425" s="224"/>
      <c r="T425" s="224"/>
      <c r="U425" s="224"/>
      <c r="V425" s="224"/>
      <c r="W425" s="224"/>
      <c r="X425" s="224"/>
      <c r="Y425" s="224"/>
      <c r="Z425" s="214"/>
      <c r="AA425" s="214"/>
      <c r="AB425" s="214"/>
      <c r="AC425" s="214"/>
      <c r="AD425" s="214"/>
      <c r="AE425" s="214"/>
      <c r="AF425" s="214"/>
      <c r="AG425" s="214" t="s">
        <v>371</v>
      </c>
      <c r="AH425" s="214">
        <v>7</v>
      </c>
      <c r="AI425" s="214"/>
      <c r="AJ425" s="214"/>
      <c r="AK425" s="214"/>
      <c r="AL425" s="214"/>
      <c r="AM425" s="214"/>
      <c r="AN425" s="214"/>
      <c r="AO425" s="214"/>
      <c r="AP425" s="214"/>
      <c r="AQ425" s="214"/>
      <c r="AR425" s="214"/>
      <c r="AS425" s="214"/>
      <c r="AT425" s="214"/>
      <c r="AU425" s="214"/>
      <c r="AV425" s="214"/>
      <c r="AW425" s="214"/>
      <c r="AX425" s="214"/>
      <c r="AY425" s="214"/>
      <c r="AZ425" s="214"/>
      <c r="BA425" s="214"/>
      <c r="BB425" s="214"/>
      <c r="BC425" s="214"/>
      <c r="BD425" s="214"/>
      <c r="BE425" s="214"/>
      <c r="BF425" s="214"/>
      <c r="BG425" s="214"/>
      <c r="BH425" s="214"/>
    </row>
    <row r="426" spans="1:60" outlineLevel="3" x14ac:dyDescent="0.2">
      <c r="A426" s="221"/>
      <c r="B426" s="222"/>
      <c r="C426" s="268" t="s">
        <v>1993</v>
      </c>
      <c r="D426" s="262"/>
      <c r="E426" s="263">
        <v>0.40516000000000002</v>
      </c>
      <c r="F426" s="224"/>
      <c r="G426" s="224"/>
      <c r="H426" s="224"/>
      <c r="I426" s="224"/>
      <c r="J426" s="224"/>
      <c r="K426" s="224"/>
      <c r="L426" s="224"/>
      <c r="M426" s="224"/>
      <c r="N426" s="223"/>
      <c r="O426" s="223"/>
      <c r="P426" s="223"/>
      <c r="Q426" s="223"/>
      <c r="R426" s="224"/>
      <c r="S426" s="224"/>
      <c r="T426" s="224"/>
      <c r="U426" s="224"/>
      <c r="V426" s="224"/>
      <c r="W426" s="224"/>
      <c r="X426" s="224"/>
      <c r="Y426" s="224"/>
      <c r="Z426" s="214"/>
      <c r="AA426" s="214"/>
      <c r="AB426" s="214"/>
      <c r="AC426" s="214"/>
      <c r="AD426" s="214"/>
      <c r="AE426" s="214"/>
      <c r="AF426" s="214"/>
      <c r="AG426" s="214" t="s">
        <v>371</v>
      </c>
      <c r="AH426" s="214">
        <v>7</v>
      </c>
      <c r="AI426" s="214"/>
      <c r="AJ426" s="214"/>
      <c r="AK426" s="214"/>
      <c r="AL426" s="214"/>
      <c r="AM426" s="214"/>
      <c r="AN426" s="214"/>
      <c r="AO426" s="214"/>
      <c r="AP426" s="214"/>
      <c r="AQ426" s="214"/>
      <c r="AR426" s="214"/>
      <c r="AS426" s="214"/>
      <c r="AT426" s="214"/>
      <c r="AU426" s="214"/>
      <c r="AV426" s="214"/>
      <c r="AW426" s="214"/>
      <c r="AX426" s="214"/>
      <c r="AY426" s="214"/>
      <c r="AZ426" s="214"/>
      <c r="BA426" s="214"/>
      <c r="BB426" s="214"/>
      <c r="BC426" s="214"/>
      <c r="BD426" s="214"/>
      <c r="BE426" s="214"/>
      <c r="BF426" s="214"/>
      <c r="BG426" s="214"/>
      <c r="BH426" s="214"/>
    </row>
    <row r="427" spans="1:60" outlineLevel="3" x14ac:dyDescent="0.2">
      <c r="A427" s="221"/>
      <c r="B427" s="222"/>
      <c r="C427" s="268" t="s">
        <v>1994</v>
      </c>
      <c r="D427" s="262"/>
      <c r="E427" s="263">
        <v>0.20799999999999999</v>
      </c>
      <c r="F427" s="224"/>
      <c r="G427" s="224"/>
      <c r="H427" s="224"/>
      <c r="I427" s="224"/>
      <c r="J427" s="224"/>
      <c r="K427" s="224"/>
      <c r="L427" s="224"/>
      <c r="M427" s="224"/>
      <c r="N427" s="223"/>
      <c r="O427" s="223"/>
      <c r="P427" s="223"/>
      <c r="Q427" s="223"/>
      <c r="R427" s="224"/>
      <c r="S427" s="224"/>
      <c r="T427" s="224"/>
      <c r="U427" s="224"/>
      <c r="V427" s="224"/>
      <c r="W427" s="224"/>
      <c r="X427" s="224"/>
      <c r="Y427" s="224"/>
      <c r="Z427" s="214"/>
      <c r="AA427" s="214"/>
      <c r="AB427" s="214"/>
      <c r="AC427" s="214"/>
      <c r="AD427" s="214"/>
      <c r="AE427" s="214"/>
      <c r="AF427" s="214"/>
      <c r="AG427" s="214" t="s">
        <v>371</v>
      </c>
      <c r="AH427" s="214">
        <v>7</v>
      </c>
      <c r="AI427" s="214"/>
      <c r="AJ427" s="214"/>
      <c r="AK427" s="214"/>
      <c r="AL427" s="214"/>
      <c r="AM427" s="214"/>
      <c r="AN427" s="214"/>
      <c r="AO427" s="214"/>
      <c r="AP427" s="214"/>
      <c r="AQ427" s="214"/>
      <c r="AR427" s="214"/>
      <c r="AS427" s="214"/>
      <c r="AT427" s="214"/>
      <c r="AU427" s="214"/>
      <c r="AV427" s="214"/>
      <c r="AW427" s="214"/>
      <c r="AX427" s="214"/>
      <c r="AY427" s="214"/>
      <c r="AZ427" s="214"/>
      <c r="BA427" s="214"/>
      <c r="BB427" s="214"/>
      <c r="BC427" s="214"/>
      <c r="BD427" s="214"/>
      <c r="BE427" s="214"/>
      <c r="BF427" s="214"/>
      <c r="BG427" s="214"/>
      <c r="BH427" s="214"/>
    </row>
    <row r="428" spans="1:60" outlineLevel="3" x14ac:dyDescent="0.2">
      <c r="A428" s="221"/>
      <c r="B428" s="222"/>
      <c r="C428" s="268" t="s">
        <v>1995</v>
      </c>
      <c r="D428" s="262"/>
      <c r="E428" s="263">
        <v>0.37</v>
      </c>
      <c r="F428" s="224"/>
      <c r="G428" s="224"/>
      <c r="H428" s="224"/>
      <c r="I428" s="224"/>
      <c r="J428" s="224"/>
      <c r="K428" s="224"/>
      <c r="L428" s="224"/>
      <c r="M428" s="224"/>
      <c r="N428" s="223"/>
      <c r="O428" s="223"/>
      <c r="P428" s="223"/>
      <c r="Q428" s="223"/>
      <c r="R428" s="224"/>
      <c r="S428" s="224"/>
      <c r="T428" s="224"/>
      <c r="U428" s="224"/>
      <c r="V428" s="224"/>
      <c r="W428" s="224"/>
      <c r="X428" s="224"/>
      <c r="Y428" s="224"/>
      <c r="Z428" s="214"/>
      <c r="AA428" s="214"/>
      <c r="AB428" s="214"/>
      <c r="AC428" s="214"/>
      <c r="AD428" s="214"/>
      <c r="AE428" s="214"/>
      <c r="AF428" s="214"/>
      <c r="AG428" s="214" t="s">
        <v>371</v>
      </c>
      <c r="AH428" s="214">
        <v>7</v>
      </c>
      <c r="AI428" s="214"/>
      <c r="AJ428" s="214"/>
      <c r="AK428" s="214"/>
      <c r="AL428" s="214"/>
      <c r="AM428" s="214"/>
      <c r="AN428" s="214"/>
      <c r="AO428" s="214"/>
      <c r="AP428" s="214"/>
      <c r="AQ428" s="214"/>
      <c r="AR428" s="214"/>
      <c r="AS428" s="214"/>
      <c r="AT428" s="214"/>
      <c r="AU428" s="214"/>
      <c r="AV428" s="214"/>
      <c r="AW428" s="214"/>
      <c r="AX428" s="214"/>
      <c r="AY428" s="214"/>
      <c r="AZ428" s="214"/>
      <c r="BA428" s="214"/>
      <c r="BB428" s="214"/>
      <c r="BC428" s="214"/>
      <c r="BD428" s="214"/>
      <c r="BE428" s="214"/>
      <c r="BF428" s="214"/>
      <c r="BG428" s="214"/>
      <c r="BH428" s="214"/>
    </row>
    <row r="429" spans="1:60" outlineLevel="3" x14ac:dyDescent="0.2">
      <c r="A429" s="221"/>
      <c r="B429" s="222"/>
      <c r="C429" s="268" t="s">
        <v>1996</v>
      </c>
      <c r="D429" s="262"/>
      <c r="E429" s="263">
        <v>5.7820000000000003E-2</v>
      </c>
      <c r="F429" s="224"/>
      <c r="G429" s="224"/>
      <c r="H429" s="224"/>
      <c r="I429" s="224"/>
      <c r="J429" s="224"/>
      <c r="K429" s="224"/>
      <c r="L429" s="224"/>
      <c r="M429" s="224"/>
      <c r="N429" s="223"/>
      <c r="O429" s="223"/>
      <c r="P429" s="223"/>
      <c r="Q429" s="223"/>
      <c r="R429" s="224"/>
      <c r="S429" s="224"/>
      <c r="T429" s="224"/>
      <c r="U429" s="224"/>
      <c r="V429" s="224"/>
      <c r="W429" s="224"/>
      <c r="X429" s="224"/>
      <c r="Y429" s="224"/>
      <c r="Z429" s="214"/>
      <c r="AA429" s="214"/>
      <c r="AB429" s="214"/>
      <c r="AC429" s="214"/>
      <c r="AD429" s="214"/>
      <c r="AE429" s="214"/>
      <c r="AF429" s="214"/>
      <c r="AG429" s="214" t="s">
        <v>371</v>
      </c>
      <c r="AH429" s="214">
        <v>7</v>
      </c>
      <c r="AI429" s="214"/>
      <c r="AJ429" s="214"/>
      <c r="AK429" s="214"/>
      <c r="AL429" s="214"/>
      <c r="AM429" s="214"/>
      <c r="AN429" s="214"/>
      <c r="AO429" s="214"/>
      <c r="AP429" s="214"/>
      <c r="AQ429" s="214"/>
      <c r="AR429" s="214"/>
      <c r="AS429" s="214"/>
      <c r="AT429" s="214"/>
      <c r="AU429" s="214"/>
      <c r="AV429" s="214"/>
      <c r="AW429" s="214"/>
      <c r="AX429" s="214"/>
      <c r="AY429" s="214"/>
      <c r="AZ429" s="214"/>
      <c r="BA429" s="214"/>
      <c r="BB429" s="214"/>
      <c r="BC429" s="214"/>
      <c r="BD429" s="214"/>
      <c r="BE429" s="214"/>
      <c r="BF429" s="214"/>
      <c r="BG429" s="214"/>
      <c r="BH429" s="214"/>
    </row>
    <row r="430" spans="1:60" outlineLevel="3" x14ac:dyDescent="0.2">
      <c r="A430" s="221"/>
      <c r="B430" s="222"/>
      <c r="C430" s="268" t="s">
        <v>1997</v>
      </c>
      <c r="D430" s="262"/>
      <c r="E430" s="263">
        <v>5.7820000000000003E-2</v>
      </c>
      <c r="F430" s="224"/>
      <c r="G430" s="224"/>
      <c r="H430" s="224"/>
      <c r="I430" s="224"/>
      <c r="J430" s="224"/>
      <c r="K430" s="224"/>
      <c r="L430" s="224"/>
      <c r="M430" s="224"/>
      <c r="N430" s="223"/>
      <c r="O430" s="223"/>
      <c r="P430" s="223"/>
      <c r="Q430" s="223"/>
      <c r="R430" s="224"/>
      <c r="S430" s="224"/>
      <c r="T430" s="224"/>
      <c r="U430" s="224"/>
      <c r="V430" s="224"/>
      <c r="W430" s="224"/>
      <c r="X430" s="224"/>
      <c r="Y430" s="224"/>
      <c r="Z430" s="214"/>
      <c r="AA430" s="214"/>
      <c r="AB430" s="214"/>
      <c r="AC430" s="214"/>
      <c r="AD430" s="214"/>
      <c r="AE430" s="214"/>
      <c r="AF430" s="214"/>
      <c r="AG430" s="214" t="s">
        <v>371</v>
      </c>
      <c r="AH430" s="214">
        <v>7</v>
      </c>
      <c r="AI430" s="214"/>
      <c r="AJ430" s="214"/>
      <c r="AK430" s="214"/>
      <c r="AL430" s="214"/>
      <c r="AM430" s="214"/>
      <c r="AN430" s="214"/>
      <c r="AO430" s="214"/>
      <c r="AP430" s="214"/>
      <c r="AQ430" s="214"/>
      <c r="AR430" s="214"/>
      <c r="AS430" s="214"/>
      <c r="AT430" s="214"/>
      <c r="AU430" s="214"/>
      <c r="AV430" s="214"/>
      <c r="AW430" s="214"/>
      <c r="AX430" s="214"/>
      <c r="AY430" s="214"/>
      <c r="AZ430" s="214"/>
      <c r="BA430" s="214"/>
      <c r="BB430" s="214"/>
      <c r="BC430" s="214"/>
      <c r="BD430" s="214"/>
      <c r="BE430" s="214"/>
      <c r="BF430" s="214"/>
      <c r="BG430" s="214"/>
      <c r="BH430" s="214"/>
    </row>
    <row r="431" spans="1:60" outlineLevel="3" x14ac:dyDescent="0.2">
      <c r="A431" s="221"/>
      <c r="B431" s="222"/>
      <c r="C431" s="268" t="s">
        <v>1998</v>
      </c>
      <c r="D431" s="262"/>
      <c r="E431" s="263">
        <v>7.4340000000000003E-2</v>
      </c>
      <c r="F431" s="224"/>
      <c r="G431" s="224"/>
      <c r="H431" s="224"/>
      <c r="I431" s="224"/>
      <c r="J431" s="224"/>
      <c r="K431" s="224"/>
      <c r="L431" s="224"/>
      <c r="M431" s="224"/>
      <c r="N431" s="223"/>
      <c r="O431" s="223"/>
      <c r="P431" s="223"/>
      <c r="Q431" s="223"/>
      <c r="R431" s="224"/>
      <c r="S431" s="224"/>
      <c r="T431" s="224"/>
      <c r="U431" s="224"/>
      <c r="V431" s="224"/>
      <c r="W431" s="224"/>
      <c r="X431" s="224"/>
      <c r="Y431" s="224"/>
      <c r="Z431" s="214"/>
      <c r="AA431" s="214"/>
      <c r="AB431" s="214"/>
      <c r="AC431" s="214"/>
      <c r="AD431" s="214"/>
      <c r="AE431" s="214"/>
      <c r="AF431" s="214"/>
      <c r="AG431" s="214" t="s">
        <v>371</v>
      </c>
      <c r="AH431" s="214">
        <v>7</v>
      </c>
      <c r="AI431" s="214"/>
      <c r="AJ431" s="214"/>
      <c r="AK431" s="214"/>
      <c r="AL431" s="214"/>
      <c r="AM431" s="214"/>
      <c r="AN431" s="214"/>
      <c r="AO431" s="214"/>
      <c r="AP431" s="214"/>
      <c r="AQ431" s="214"/>
      <c r="AR431" s="214"/>
      <c r="AS431" s="214"/>
      <c r="AT431" s="214"/>
      <c r="AU431" s="214"/>
      <c r="AV431" s="214"/>
      <c r="AW431" s="214"/>
      <c r="AX431" s="214"/>
      <c r="AY431" s="214"/>
      <c r="AZ431" s="214"/>
      <c r="BA431" s="214"/>
      <c r="BB431" s="214"/>
      <c r="BC431" s="214"/>
      <c r="BD431" s="214"/>
      <c r="BE431" s="214"/>
      <c r="BF431" s="214"/>
      <c r="BG431" s="214"/>
      <c r="BH431" s="214"/>
    </row>
    <row r="432" spans="1:60" outlineLevel="3" x14ac:dyDescent="0.2">
      <c r="A432" s="221"/>
      <c r="B432" s="222"/>
      <c r="C432" s="268" t="s">
        <v>1999</v>
      </c>
      <c r="D432" s="262"/>
      <c r="E432" s="263">
        <v>5.4000000000000003E-3</v>
      </c>
      <c r="F432" s="224"/>
      <c r="G432" s="224"/>
      <c r="H432" s="224"/>
      <c r="I432" s="224"/>
      <c r="J432" s="224"/>
      <c r="K432" s="224"/>
      <c r="L432" s="224"/>
      <c r="M432" s="224"/>
      <c r="N432" s="223"/>
      <c r="O432" s="223"/>
      <c r="P432" s="223"/>
      <c r="Q432" s="223"/>
      <c r="R432" s="224"/>
      <c r="S432" s="224"/>
      <c r="T432" s="224"/>
      <c r="U432" s="224"/>
      <c r="V432" s="224"/>
      <c r="W432" s="224"/>
      <c r="X432" s="224"/>
      <c r="Y432" s="224"/>
      <c r="Z432" s="214"/>
      <c r="AA432" s="214"/>
      <c r="AB432" s="214"/>
      <c r="AC432" s="214"/>
      <c r="AD432" s="214"/>
      <c r="AE432" s="214"/>
      <c r="AF432" s="214"/>
      <c r="AG432" s="214" t="s">
        <v>371</v>
      </c>
      <c r="AH432" s="214">
        <v>7</v>
      </c>
      <c r="AI432" s="214"/>
      <c r="AJ432" s="214"/>
      <c r="AK432" s="214"/>
      <c r="AL432" s="214"/>
      <c r="AM432" s="214"/>
      <c r="AN432" s="214"/>
      <c r="AO432" s="214"/>
      <c r="AP432" s="214"/>
      <c r="AQ432" s="214"/>
      <c r="AR432" s="214"/>
      <c r="AS432" s="214"/>
      <c r="AT432" s="214"/>
      <c r="AU432" s="214"/>
      <c r="AV432" s="214"/>
      <c r="AW432" s="214"/>
      <c r="AX432" s="214"/>
      <c r="AY432" s="214"/>
      <c r="AZ432" s="214"/>
      <c r="BA432" s="214"/>
      <c r="BB432" s="214"/>
      <c r="BC432" s="214"/>
      <c r="BD432" s="214"/>
      <c r="BE432" s="214"/>
      <c r="BF432" s="214"/>
      <c r="BG432" s="214"/>
      <c r="BH432" s="214"/>
    </row>
    <row r="433" spans="1:60" outlineLevel="3" x14ac:dyDescent="0.2">
      <c r="A433" s="221"/>
      <c r="B433" s="222"/>
      <c r="C433" s="268" t="s">
        <v>2000</v>
      </c>
      <c r="D433" s="262"/>
      <c r="E433" s="263">
        <v>2.767E-2</v>
      </c>
      <c r="F433" s="224"/>
      <c r="G433" s="224"/>
      <c r="H433" s="224"/>
      <c r="I433" s="224"/>
      <c r="J433" s="224"/>
      <c r="K433" s="224"/>
      <c r="L433" s="224"/>
      <c r="M433" s="224"/>
      <c r="N433" s="223"/>
      <c r="O433" s="223"/>
      <c r="P433" s="223"/>
      <c r="Q433" s="223"/>
      <c r="R433" s="224"/>
      <c r="S433" s="224"/>
      <c r="T433" s="224"/>
      <c r="U433" s="224"/>
      <c r="V433" s="224"/>
      <c r="W433" s="224"/>
      <c r="X433" s="224"/>
      <c r="Y433" s="224"/>
      <c r="Z433" s="214"/>
      <c r="AA433" s="214"/>
      <c r="AB433" s="214"/>
      <c r="AC433" s="214"/>
      <c r="AD433" s="214"/>
      <c r="AE433" s="214"/>
      <c r="AF433" s="214"/>
      <c r="AG433" s="214" t="s">
        <v>371</v>
      </c>
      <c r="AH433" s="214">
        <v>7</v>
      </c>
      <c r="AI433" s="214"/>
      <c r="AJ433" s="214"/>
      <c r="AK433" s="214"/>
      <c r="AL433" s="214"/>
      <c r="AM433" s="214"/>
      <c r="AN433" s="214"/>
      <c r="AO433" s="214"/>
      <c r="AP433" s="214"/>
      <c r="AQ433" s="214"/>
      <c r="AR433" s="214"/>
      <c r="AS433" s="214"/>
      <c r="AT433" s="214"/>
      <c r="AU433" s="214"/>
      <c r="AV433" s="214"/>
      <c r="AW433" s="214"/>
      <c r="AX433" s="214"/>
      <c r="AY433" s="214"/>
      <c r="AZ433" s="214"/>
      <c r="BA433" s="214"/>
      <c r="BB433" s="214"/>
      <c r="BC433" s="214"/>
      <c r="BD433" s="214"/>
      <c r="BE433" s="214"/>
      <c r="BF433" s="214"/>
      <c r="BG433" s="214"/>
      <c r="BH433" s="214"/>
    </row>
    <row r="434" spans="1:60" ht="22.5" outlineLevel="1" x14ac:dyDescent="0.2">
      <c r="A434" s="236">
        <v>138</v>
      </c>
      <c r="B434" s="237" t="s">
        <v>1286</v>
      </c>
      <c r="C434" s="254" t="s">
        <v>1533</v>
      </c>
      <c r="D434" s="238" t="s">
        <v>581</v>
      </c>
      <c r="E434" s="239">
        <v>2.2647200000000001</v>
      </c>
      <c r="F434" s="240"/>
      <c r="G434" s="241">
        <f>ROUND(E434*F434,2)</f>
        <v>0</v>
      </c>
      <c r="H434" s="240"/>
      <c r="I434" s="241">
        <f>ROUND(E434*H434,2)</f>
        <v>0</v>
      </c>
      <c r="J434" s="240"/>
      <c r="K434" s="241">
        <f>ROUND(E434*J434,2)</f>
        <v>0</v>
      </c>
      <c r="L434" s="241">
        <v>12</v>
      </c>
      <c r="M434" s="241">
        <f>G434*(1+L434/100)</f>
        <v>0</v>
      </c>
      <c r="N434" s="239">
        <v>0</v>
      </c>
      <c r="O434" s="239">
        <f>ROUND(E434*N434,2)</f>
        <v>0</v>
      </c>
      <c r="P434" s="239">
        <v>0</v>
      </c>
      <c r="Q434" s="239">
        <f>ROUND(E434*P434,2)</f>
        <v>0</v>
      </c>
      <c r="R434" s="241" t="s">
        <v>519</v>
      </c>
      <c r="S434" s="241" t="s">
        <v>315</v>
      </c>
      <c r="T434" s="242" t="s">
        <v>315</v>
      </c>
      <c r="U434" s="224">
        <v>0</v>
      </c>
      <c r="V434" s="224">
        <f>ROUND(E434*U434,2)</f>
        <v>0</v>
      </c>
      <c r="W434" s="224"/>
      <c r="X434" s="224" t="s">
        <v>336</v>
      </c>
      <c r="Y434" s="224" t="s">
        <v>317</v>
      </c>
      <c r="Z434" s="214"/>
      <c r="AA434" s="214"/>
      <c r="AB434" s="214"/>
      <c r="AC434" s="214"/>
      <c r="AD434" s="214"/>
      <c r="AE434" s="214"/>
      <c r="AF434" s="214"/>
      <c r="AG434" s="214" t="s">
        <v>337</v>
      </c>
      <c r="AH434" s="214"/>
      <c r="AI434" s="214"/>
      <c r="AJ434" s="214"/>
      <c r="AK434" s="214"/>
      <c r="AL434" s="214"/>
      <c r="AM434" s="214"/>
      <c r="AN434" s="214"/>
      <c r="AO434" s="214"/>
      <c r="AP434" s="214"/>
      <c r="AQ434" s="214"/>
      <c r="AR434" s="214"/>
      <c r="AS434" s="214"/>
      <c r="AT434" s="214"/>
      <c r="AU434" s="214"/>
      <c r="AV434" s="214"/>
      <c r="AW434" s="214"/>
      <c r="AX434" s="214"/>
      <c r="AY434" s="214"/>
      <c r="AZ434" s="214"/>
      <c r="BA434" s="214"/>
      <c r="BB434" s="214"/>
      <c r="BC434" s="214"/>
      <c r="BD434" s="214"/>
      <c r="BE434" s="214"/>
      <c r="BF434" s="214"/>
      <c r="BG434" s="214"/>
      <c r="BH434" s="214"/>
    </row>
    <row r="435" spans="1:60" outlineLevel="2" x14ac:dyDescent="0.2">
      <c r="A435" s="221"/>
      <c r="B435" s="222"/>
      <c r="C435" s="268" t="s">
        <v>2001</v>
      </c>
      <c r="D435" s="262"/>
      <c r="E435" s="263">
        <v>1.933E-2</v>
      </c>
      <c r="F435" s="224"/>
      <c r="G435" s="224"/>
      <c r="H435" s="224"/>
      <c r="I435" s="224"/>
      <c r="J435" s="224"/>
      <c r="K435" s="224"/>
      <c r="L435" s="224"/>
      <c r="M435" s="224"/>
      <c r="N435" s="223"/>
      <c r="O435" s="223"/>
      <c r="P435" s="223"/>
      <c r="Q435" s="223"/>
      <c r="R435" s="224"/>
      <c r="S435" s="224"/>
      <c r="T435" s="224"/>
      <c r="U435" s="224"/>
      <c r="V435" s="224"/>
      <c r="W435" s="224"/>
      <c r="X435" s="224"/>
      <c r="Y435" s="224"/>
      <c r="Z435" s="214"/>
      <c r="AA435" s="214"/>
      <c r="AB435" s="214"/>
      <c r="AC435" s="214"/>
      <c r="AD435" s="214"/>
      <c r="AE435" s="214"/>
      <c r="AF435" s="214"/>
      <c r="AG435" s="214" t="s">
        <v>371</v>
      </c>
      <c r="AH435" s="214">
        <v>7</v>
      </c>
      <c r="AI435" s="214"/>
      <c r="AJ435" s="214"/>
      <c r="AK435" s="214"/>
      <c r="AL435" s="214"/>
      <c r="AM435" s="214"/>
      <c r="AN435" s="214"/>
      <c r="AO435" s="214"/>
      <c r="AP435" s="214"/>
      <c r="AQ435" s="214"/>
      <c r="AR435" s="214"/>
      <c r="AS435" s="214"/>
      <c r="AT435" s="214"/>
      <c r="AU435" s="214"/>
      <c r="AV435" s="214"/>
      <c r="AW435" s="214"/>
      <c r="AX435" s="214"/>
      <c r="AY435" s="214"/>
      <c r="AZ435" s="214"/>
      <c r="BA435" s="214"/>
      <c r="BB435" s="214"/>
      <c r="BC435" s="214"/>
      <c r="BD435" s="214"/>
      <c r="BE435" s="214"/>
      <c r="BF435" s="214"/>
      <c r="BG435" s="214"/>
      <c r="BH435" s="214"/>
    </row>
    <row r="436" spans="1:60" outlineLevel="3" x14ac:dyDescent="0.2">
      <c r="A436" s="221"/>
      <c r="B436" s="222"/>
      <c r="C436" s="268" t="s">
        <v>2002</v>
      </c>
      <c r="D436" s="262"/>
      <c r="E436" s="263">
        <v>3.1870000000000002E-2</v>
      </c>
      <c r="F436" s="224"/>
      <c r="G436" s="224"/>
      <c r="H436" s="224"/>
      <c r="I436" s="224"/>
      <c r="J436" s="224"/>
      <c r="K436" s="224"/>
      <c r="L436" s="224"/>
      <c r="M436" s="224"/>
      <c r="N436" s="223"/>
      <c r="O436" s="223"/>
      <c r="P436" s="223"/>
      <c r="Q436" s="223"/>
      <c r="R436" s="224"/>
      <c r="S436" s="224"/>
      <c r="T436" s="224"/>
      <c r="U436" s="224"/>
      <c r="V436" s="224"/>
      <c r="W436" s="224"/>
      <c r="X436" s="224"/>
      <c r="Y436" s="224"/>
      <c r="Z436" s="214"/>
      <c r="AA436" s="214"/>
      <c r="AB436" s="214"/>
      <c r="AC436" s="214"/>
      <c r="AD436" s="214"/>
      <c r="AE436" s="214"/>
      <c r="AF436" s="214"/>
      <c r="AG436" s="214" t="s">
        <v>371</v>
      </c>
      <c r="AH436" s="214">
        <v>7</v>
      </c>
      <c r="AI436" s="214"/>
      <c r="AJ436" s="214"/>
      <c r="AK436" s="214"/>
      <c r="AL436" s="214"/>
      <c r="AM436" s="214"/>
      <c r="AN436" s="214"/>
      <c r="AO436" s="214"/>
      <c r="AP436" s="214"/>
      <c r="AQ436" s="214"/>
      <c r="AR436" s="214"/>
      <c r="AS436" s="214"/>
      <c r="AT436" s="214"/>
      <c r="AU436" s="214"/>
      <c r="AV436" s="214"/>
      <c r="AW436" s="214"/>
      <c r="AX436" s="214"/>
      <c r="AY436" s="214"/>
      <c r="AZ436" s="214"/>
      <c r="BA436" s="214"/>
      <c r="BB436" s="214"/>
      <c r="BC436" s="214"/>
      <c r="BD436" s="214"/>
      <c r="BE436" s="214"/>
      <c r="BF436" s="214"/>
      <c r="BG436" s="214"/>
      <c r="BH436" s="214"/>
    </row>
    <row r="437" spans="1:60" outlineLevel="3" x14ac:dyDescent="0.2">
      <c r="A437" s="221"/>
      <c r="B437" s="222"/>
      <c r="C437" s="268" t="s">
        <v>2003</v>
      </c>
      <c r="D437" s="262"/>
      <c r="E437" s="263">
        <v>1.9400000000000001E-2</v>
      </c>
      <c r="F437" s="224"/>
      <c r="G437" s="224"/>
      <c r="H437" s="224"/>
      <c r="I437" s="224"/>
      <c r="J437" s="224"/>
      <c r="K437" s="224"/>
      <c r="L437" s="224"/>
      <c r="M437" s="224"/>
      <c r="N437" s="223"/>
      <c r="O437" s="223"/>
      <c r="P437" s="223"/>
      <c r="Q437" s="223"/>
      <c r="R437" s="224"/>
      <c r="S437" s="224"/>
      <c r="T437" s="224"/>
      <c r="U437" s="224"/>
      <c r="V437" s="224"/>
      <c r="W437" s="224"/>
      <c r="X437" s="224"/>
      <c r="Y437" s="224"/>
      <c r="Z437" s="214"/>
      <c r="AA437" s="214"/>
      <c r="AB437" s="214"/>
      <c r="AC437" s="214"/>
      <c r="AD437" s="214"/>
      <c r="AE437" s="214"/>
      <c r="AF437" s="214"/>
      <c r="AG437" s="214" t="s">
        <v>371</v>
      </c>
      <c r="AH437" s="214">
        <v>7</v>
      </c>
      <c r="AI437" s="214"/>
      <c r="AJ437" s="214"/>
      <c r="AK437" s="214"/>
      <c r="AL437" s="214"/>
      <c r="AM437" s="214"/>
      <c r="AN437" s="214"/>
      <c r="AO437" s="214"/>
      <c r="AP437" s="214"/>
      <c r="AQ437" s="214"/>
      <c r="AR437" s="214"/>
      <c r="AS437" s="214"/>
      <c r="AT437" s="214"/>
      <c r="AU437" s="214"/>
      <c r="AV437" s="214"/>
      <c r="AW437" s="214"/>
      <c r="AX437" s="214"/>
      <c r="AY437" s="214"/>
      <c r="AZ437" s="214"/>
      <c r="BA437" s="214"/>
      <c r="BB437" s="214"/>
      <c r="BC437" s="214"/>
      <c r="BD437" s="214"/>
      <c r="BE437" s="214"/>
      <c r="BF437" s="214"/>
      <c r="BG437" s="214"/>
      <c r="BH437" s="214"/>
    </row>
    <row r="438" spans="1:60" outlineLevel="3" x14ac:dyDescent="0.2">
      <c r="A438" s="221"/>
      <c r="B438" s="222"/>
      <c r="C438" s="268" t="s">
        <v>2004</v>
      </c>
      <c r="D438" s="262"/>
      <c r="E438" s="263">
        <v>2.1941199999999998</v>
      </c>
      <c r="F438" s="224"/>
      <c r="G438" s="224"/>
      <c r="H438" s="224"/>
      <c r="I438" s="224"/>
      <c r="J438" s="224"/>
      <c r="K438" s="224"/>
      <c r="L438" s="224"/>
      <c r="M438" s="224"/>
      <c r="N438" s="223"/>
      <c r="O438" s="223"/>
      <c r="P438" s="223"/>
      <c r="Q438" s="223"/>
      <c r="R438" s="224"/>
      <c r="S438" s="224"/>
      <c r="T438" s="224"/>
      <c r="U438" s="224"/>
      <c r="V438" s="224"/>
      <c r="W438" s="224"/>
      <c r="X438" s="224"/>
      <c r="Y438" s="224"/>
      <c r="Z438" s="214"/>
      <c r="AA438" s="214"/>
      <c r="AB438" s="214"/>
      <c r="AC438" s="214"/>
      <c r="AD438" s="214"/>
      <c r="AE438" s="214"/>
      <c r="AF438" s="214"/>
      <c r="AG438" s="214" t="s">
        <v>371</v>
      </c>
      <c r="AH438" s="214">
        <v>7</v>
      </c>
      <c r="AI438" s="214"/>
      <c r="AJ438" s="214"/>
      <c r="AK438" s="214"/>
      <c r="AL438" s="214"/>
      <c r="AM438" s="214"/>
      <c r="AN438" s="214"/>
      <c r="AO438" s="214"/>
      <c r="AP438" s="214"/>
      <c r="AQ438" s="214"/>
      <c r="AR438" s="214"/>
      <c r="AS438" s="214"/>
      <c r="AT438" s="214"/>
      <c r="AU438" s="214"/>
      <c r="AV438" s="214"/>
      <c r="AW438" s="214"/>
      <c r="AX438" s="214"/>
      <c r="AY438" s="214"/>
      <c r="AZ438" s="214"/>
      <c r="BA438" s="214"/>
      <c r="BB438" s="214"/>
      <c r="BC438" s="214"/>
      <c r="BD438" s="214"/>
      <c r="BE438" s="214"/>
      <c r="BF438" s="214"/>
      <c r="BG438" s="214"/>
      <c r="BH438" s="214"/>
    </row>
    <row r="439" spans="1:60" x14ac:dyDescent="0.2">
      <c r="A439" s="3"/>
      <c r="B439" s="4"/>
      <c r="C439" s="259"/>
      <c r="D439" s="6"/>
      <c r="E439" s="3"/>
      <c r="F439" s="3"/>
      <c r="G439" s="3"/>
      <c r="H439" s="3"/>
      <c r="I439" s="3"/>
      <c r="J439" s="3"/>
      <c r="K439" s="3"/>
      <c r="L439" s="3"/>
      <c r="M439" s="3"/>
      <c r="N439" s="3"/>
      <c r="O439" s="3"/>
      <c r="P439" s="3"/>
      <c r="Q439" s="3"/>
      <c r="R439" s="3"/>
      <c r="S439" s="3"/>
      <c r="T439" s="3"/>
      <c r="U439" s="3"/>
      <c r="V439" s="3"/>
      <c r="W439" s="3"/>
      <c r="X439" s="3"/>
      <c r="Y439" s="3"/>
      <c r="AE439">
        <v>12</v>
      </c>
      <c r="AF439">
        <v>21</v>
      </c>
      <c r="AG439" t="s">
        <v>296</v>
      </c>
    </row>
    <row r="440" spans="1:60" x14ac:dyDescent="0.2">
      <c r="A440" s="217"/>
      <c r="B440" s="218" t="s">
        <v>29</v>
      </c>
      <c r="C440" s="260"/>
      <c r="D440" s="219"/>
      <c r="E440" s="220"/>
      <c r="F440" s="220"/>
      <c r="G440" s="235">
        <f>G8+G17+G29+G62+G70+G79+G85+G107+G145+G148+G155+G172+G192+G194+G216+G222+G237+G264+G279+G325+G356+G371+G375+G401+G403+G405</f>
        <v>0</v>
      </c>
      <c r="H440" s="3"/>
      <c r="I440" s="3"/>
      <c r="J440" s="3"/>
      <c r="K440" s="3"/>
      <c r="L440" s="3"/>
      <c r="M440" s="3"/>
      <c r="N440" s="3"/>
      <c r="O440" s="3"/>
      <c r="P440" s="3"/>
      <c r="Q440" s="3"/>
      <c r="R440" s="3"/>
      <c r="S440" s="3"/>
      <c r="T440" s="3"/>
      <c r="U440" s="3"/>
      <c r="V440" s="3"/>
      <c r="W440" s="3"/>
      <c r="X440" s="3"/>
      <c r="Y440" s="3"/>
      <c r="AE440">
        <f>SUMIF(L7:L438,AE439,G7:G438)</f>
        <v>0</v>
      </c>
      <c r="AF440">
        <f>SUMIF(L7:L438,AF439,G7:G438)</f>
        <v>0</v>
      </c>
      <c r="AG440" t="s">
        <v>360</v>
      </c>
    </row>
    <row r="441" spans="1:60" x14ac:dyDescent="0.2">
      <c r="C441" s="261"/>
      <c r="D441" s="10"/>
      <c r="AG441" t="s">
        <v>361</v>
      </c>
    </row>
    <row r="442" spans="1:60" x14ac:dyDescent="0.2">
      <c r="D442" s="10"/>
    </row>
    <row r="443" spans="1:60" x14ac:dyDescent="0.2">
      <c r="D443" s="10"/>
    </row>
    <row r="444" spans="1:60" x14ac:dyDescent="0.2">
      <c r="D444" s="10"/>
    </row>
    <row r="445" spans="1:60" x14ac:dyDescent="0.2">
      <c r="D445" s="10"/>
    </row>
    <row r="446" spans="1:60" x14ac:dyDescent="0.2">
      <c r="D446" s="10"/>
    </row>
    <row r="447" spans="1:60" x14ac:dyDescent="0.2">
      <c r="D447" s="10"/>
    </row>
    <row r="448" spans="1:60"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UtRPtDhlMrjwXBhbNFTxafUlkkVW+HkVI1sMocckn3bSJ8+ixTZt/MooluiaE+jjp7nTZoJtliMNU8t4ELZLlA==" saltValue="FYhVqp3+lM0hv/4DWOhGUw==" spinCount="100000" sheet="1" formatRows="0"/>
  <mergeCells count="86">
    <mergeCell ref="C412:G412"/>
    <mergeCell ref="C421:G421"/>
    <mergeCell ref="C334:G334"/>
    <mergeCell ref="C337:G337"/>
    <mergeCell ref="C344:G344"/>
    <mergeCell ref="C355:G355"/>
    <mergeCell ref="C358:G358"/>
    <mergeCell ref="C373:G373"/>
    <mergeCell ref="C324:G324"/>
    <mergeCell ref="C329:G329"/>
    <mergeCell ref="C330:G330"/>
    <mergeCell ref="C331:G331"/>
    <mergeCell ref="C332:G332"/>
    <mergeCell ref="C333:G333"/>
    <mergeCell ref="C309:G309"/>
    <mergeCell ref="C310:G310"/>
    <mergeCell ref="C311:G311"/>
    <mergeCell ref="C312:G312"/>
    <mergeCell ref="C313:G313"/>
    <mergeCell ref="C315:G315"/>
    <mergeCell ref="C300:G300"/>
    <mergeCell ref="C301:G301"/>
    <mergeCell ref="C303:G303"/>
    <mergeCell ref="C306:G306"/>
    <mergeCell ref="C307:G307"/>
    <mergeCell ref="C308:G308"/>
    <mergeCell ref="C291:G291"/>
    <mergeCell ref="C292:G292"/>
    <mergeCell ref="C293:G293"/>
    <mergeCell ref="C295:G295"/>
    <mergeCell ref="C298:G298"/>
    <mergeCell ref="C299:G299"/>
    <mergeCell ref="C266:G266"/>
    <mergeCell ref="C271:G271"/>
    <mergeCell ref="C278:G278"/>
    <mergeCell ref="C288:G288"/>
    <mergeCell ref="C289:G289"/>
    <mergeCell ref="C290:G290"/>
    <mergeCell ref="C211:G211"/>
    <mergeCell ref="C218:G218"/>
    <mergeCell ref="C221:G221"/>
    <mergeCell ref="C225:G225"/>
    <mergeCell ref="C236:G236"/>
    <mergeCell ref="C263:G263"/>
    <mergeCell ref="C182:G182"/>
    <mergeCell ref="C184:G184"/>
    <mergeCell ref="C187:G187"/>
    <mergeCell ref="C189:G189"/>
    <mergeCell ref="C191:G191"/>
    <mergeCell ref="C198:G198"/>
    <mergeCell ref="C171:G171"/>
    <mergeCell ref="C174:G174"/>
    <mergeCell ref="C175:G175"/>
    <mergeCell ref="C177:G177"/>
    <mergeCell ref="C178:G178"/>
    <mergeCell ref="C180:G180"/>
    <mergeCell ref="C141:G141"/>
    <mergeCell ref="C144:G144"/>
    <mergeCell ref="C147:G147"/>
    <mergeCell ref="C150:G150"/>
    <mergeCell ref="C157:G157"/>
    <mergeCell ref="C158:G158"/>
    <mergeCell ref="C113:G113"/>
    <mergeCell ref="C116:G116"/>
    <mergeCell ref="C119:G119"/>
    <mergeCell ref="C128:G128"/>
    <mergeCell ref="C133:G133"/>
    <mergeCell ref="C134:G134"/>
    <mergeCell ref="C77:G77"/>
    <mergeCell ref="C101:G101"/>
    <mergeCell ref="C102:G102"/>
    <mergeCell ref="C103:G103"/>
    <mergeCell ref="C104:G104"/>
    <mergeCell ref="C105:G105"/>
    <mergeCell ref="C16:G16"/>
    <mergeCell ref="C34:G34"/>
    <mergeCell ref="C37:G37"/>
    <mergeCell ref="C49:G49"/>
    <mergeCell ref="C53:G53"/>
    <mergeCell ref="C72:G72"/>
    <mergeCell ref="A1:G1"/>
    <mergeCell ref="C2:G2"/>
    <mergeCell ref="C3:G3"/>
    <mergeCell ref="C4:G4"/>
    <mergeCell ref="C12:G12"/>
    <mergeCell ref="C15:G15"/>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22</vt:i4>
      </vt:variant>
      <vt:variant>
        <vt:lpstr>Pojmenované oblasti</vt:lpstr>
      </vt:variant>
      <vt:variant>
        <vt:i4>84</vt:i4>
      </vt:variant>
    </vt:vector>
  </HeadingPairs>
  <TitlesOfParts>
    <vt:vector size="106" baseType="lpstr">
      <vt:lpstr>Pokyny pro vyplnění</vt:lpstr>
      <vt:lpstr>Stavba</vt:lpstr>
      <vt:lpstr>VzorPolozky</vt:lpstr>
      <vt:lpstr>00 VRN Naklady</vt:lpstr>
      <vt:lpstr>01 Byt 01 Pol</vt:lpstr>
      <vt:lpstr>01 Byt 02 Pol</vt:lpstr>
      <vt:lpstr>01 Byt 03 Pol</vt:lpstr>
      <vt:lpstr>01 Byt 04 Pol</vt:lpstr>
      <vt:lpstr>01 Byt 06 Pol</vt:lpstr>
      <vt:lpstr>01 Byt 07 Pol</vt:lpstr>
      <vt:lpstr>01 Byt 08 Pol</vt:lpstr>
      <vt:lpstr>01 Byt 09 Pol</vt:lpstr>
      <vt:lpstr>01 Byt 10 Pol</vt:lpstr>
      <vt:lpstr>01 Byt 11 Pol</vt:lpstr>
      <vt:lpstr>01 Byt 12 Pol</vt:lpstr>
      <vt:lpstr>01 Byt 13 Pol</vt:lpstr>
      <vt:lpstr>02 Společné prostory Pol</vt:lpstr>
      <vt:lpstr>03 ZTI  Pol</vt:lpstr>
      <vt:lpstr>04 Vytápění  Pol</vt:lpstr>
      <vt:lpstr>05 Plynoinstalace Pol</vt:lpstr>
      <vt:lpstr>06 Silnoproud Pol</vt:lpstr>
      <vt:lpstr>07 Slaboproud Pol</vt:lpstr>
      <vt:lpstr>Stavba!CelkemDPHVypocet</vt:lpstr>
      <vt:lpstr>CenaCelkem</vt:lpstr>
      <vt:lpstr>CenaCelkemBezDPH</vt:lpstr>
      <vt:lpstr>Stavba!CenaCelkemVypocet</vt:lpstr>
      <vt:lpstr>cisloobjektu</vt:lpstr>
      <vt:lpstr>Stavba!CisloStavby</vt:lpstr>
      <vt:lpstr>CisloStavebnihoRozpoctu</vt:lpstr>
      <vt:lpstr>dadresa</vt:lpstr>
      <vt:lpstr>Stavba!DIČ</vt:lpstr>
      <vt:lpstr>dmisto</vt:lpstr>
      <vt:lpstr>DPHSni</vt:lpstr>
      <vt:lpstr>DPHZakl</vt:lpstr>
      <vt:lpstr>Stavba!dpsc</vt:lpstr>
      <vt:lpstr>Stavba!IČO</vt:lpstr>
      <vt:lpstr>Mena</vt:lpstr>
      <vt:lpstr>MistoStavby</vt:lpstr>
      <vt:lpstr>nazevobjektu</vt:lpstr>
      <vt:lpstr>Stavba!NazevStavby</vt:lpstr>
      <vt:lpstr>NazevStavebnihoRozpoctu</vt:lpstr>
      <vt:lpstr>'00 VRN Naklady'!Názvy_tisku</vt:lpstr>
      <vt:lpstr>'01 Byt 01 Pol'!Názvy_tisku</vt:lpstr>
      <vt:lpstr>'01 Byt 02 Pol'!Názvy_tisku</vt:lpstr>
      <vt:lpstr>'01 Byt 03 Pol'!Názvy_tisku</vt:lpstr>
      <vt:lpstr>'01 Byt 04 Pol'!Názvy_tisku</vt:lpstr>
      <vt:lpstr>'01 Byt 06 Pol'!Názvy_tisku</vt:lpstr>
      <vt:lpstr>'01 Byt 07 Pol'!Názvy_tisku</vt:lpstr>
      <vt:lpstr>'01 Byt 08 Pol'!Názvy_tisku</vt:lpstr>
      <vt:lpstr>'01 Byt 09 Pol'!Názvy_tisku</vt:lpstr>
      <vt:lpstr>'01 Byt 10 Pol'!Názvy_tisku</vt:lpstr>
      <vt:lpstr>'01 Byt 11 Pol'!Názvy_tisku</vt:lpstr>
      <vt:lpstr>'01 Byt 12 Pol'!Názvy_tisku</vt:lpstr>
      <vt:lpstr>'01 Byt 13 Pol'!Názvy_tisku</vt:lpstr>
      <vt:lpstr>'02 Společné prostory Pol'!Názvy_tisku</vt:lpstr>
      <vt:lpstr>'03 ZTI  Pol'!Názvy_tisku</vt:lpstr>
      <vt:lpstr>'04 Vytápění  Pol'!Názvy_tisku</vt:lpstr>
      <vt:lpstr>'05 Plynoinstalace Pol'!Názvy_tisku</vt:lpstr>
      <vt:lpstr>'06 Silnoproud Pol'!Názvy_tisku</vt:lpstr>
      <vt:lpstr>'07 Slaboproud Pol'!Názvy_tisku</vt:lpstr>
      <vt:lpstr>oadresa</vt:lpstr>
      <vt:lpstr>Stavba!Objednatel</vt:lpstr>
      <vt:lpstr>Stavba!Objekt</vt:lpstr>
      <vt:lpstr>'00 VRN Naklady'!Oblast_tisku</vt:lpstr>
      <vt:lpstr>'01 Byt 01 Pol'!Oblast_tisku</vt:lpstr>
      <vt:lpstr>'01 Byt 02 Pol'!Oblast_tisku</vt:lpstr>
      <vt:lpstr>'01 Byt 03 Pol'!Oblast_tisku</vt:lpstr>
      <vt:lpstr>'01 Byt 04 Pol'!Oblast_tisku</vt:lpstr>
      <vt:lpstr>'01 Byt 06 Pol'!Oblast_tisku</vt:lpstr>
      <vt:lpstr>'01 Byt 07 Pol'!Oblast_tisku</vt:lpstr>
      <vt:lpstr>'01 Byt 08 Pol'!Oblast_tisku</vt:lpstr>
      <vt:lpstr>'01 Byt 09 Pol'!Oblast_tisku</vt:lpstr>
      <vt:lpstr>'01 Byt 10 Pol'!Oblast_tisku</vt:lpstr>
      <vt:lpstr>'01 Byt 11 Pol'!Oblast_tisku</vt:lpstr>
      <vt:lpstr>'01 Byt 12 Pol'!Oblast_tisku</vt:lpstr>
      <vt:lpstr>'01 Byt 13 Pol'!Oblast_tisku</vt:lpstr>
      <vt:lpstr>'02 Společné prostory Pol'!Oblast_tisku</vt:lpstr>
      <vt:lpstr>'03 ZTI  Pol'!Oblast_tisku</vt:lpstr>
      <vt:lpstr>'04 Vytápění  Pol'!Oblast_tisku</vt:lpstr>
      <vt:lpstr>'05 Plynoinstalace Pol'!Oblast_tisku</vt:lpstr>
      <vt:lpstr>'06 Silnoproud Pol'!Oblast_tisku</vt:lpstr>
      <vt:lpstr>'07 Slaboproud Pol'!Oblast_tisku</vt:lpstr>
      <vt:lpstr>Stavba!Oblast_tisku</vt:lpstr>
      <vt:lpstr>Stavba!odic</vt:lpstr>
      <vt:lpstr>Stavba!oico</vt:lpstr>
      <vt:lpstr>Stavba!omisto</vt:lpstr>
      <vt:lpstr>Stavba!onazev</vt:lpstr>
      <vt:lpstr>Stavba!opsc</vt:lpstr>
      <vt:lpstr>padresa</vt:lpstr>
      <vt:lpstr>pdic</vt:lpstr>
      <vt:lpstr>pico</vt:lpstr>
      <vt:lpstr>pmisto</vt:lpstr>
      <vt:lpstr>PoptavkaID</vt:lpstr>
      <vt:lpstr>pPSC</vt:lpstr>
      <vt:lpstr>Projektant</vt:lpstr>
      <vt:lpstr>Stavba!SazbaDPH1</vt:lpstr>
      <vt:lpstr>Stavba!SazbaDPH2</vt:lpstr>
      <vt:lpstr>Vypracoval</vt:lpstr>
      <vt:lpstr>ZakladDPHSni</vt:lpstr>
      <vt:lpstr>Stavba!ZakladDPHSniVypocet</vt:lpstr>
      <vt:lpstr>ZakladDPHZakl</vt:lpstr>
      <vt:lpstr>Stavba!ZakladDPHZaklVypocet</vt:lpstr>
      <vt:lpstr>ZaObjednatele</vt:lpstr>
      <vt:lpstr>Zaokrouhleni</vt:lpstr>
      <vt:lpstr>ZaZhotovitele</vt:lpstr>
      <vt:lpstr>Zhotovitel</vt:lpstr>
    </vt:vector>
  </TitlesOfParts>
  <Company>RTS, 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Hana Novotná</dc:creator>
  <cp:lastModifiedBy>Hana Novotná</cp:lastModifiedBy>
  <cp:lastPrinted>2019-03-19T12:27:02Z</cp:lastPrinted>
  <dcterms:created xsi:type="dcterms:W3CDTF">2009-04-08T07:15:50Z</dcterms:created>
  <dcterms:modified xsi:type="dcterms:W3CDTF">2025-06-02T14:39:08Z</dcterms:modified>
</cp:coreProperties>
</file>